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hlorenacc\Documents\DUSSEL.CECHIMEX.2017\1. Cechimex download\Dussel Bases Actualizadas\México\"/>
    </mc:Choice>
  </mc:AlternateContent>
  <bookViews>
    <workbookView xWindow="0" yWindow="0" windowWidth="20490" windowHeight="8655" tabRatio="931"/>
  </bookViews>
  <sheets>
    <sheet name="INDICE" sheetId="108" r:id="rId1"/>
    <sheet name="NOTAS" sheetId="90" r:id="rId2"/>
    <sheet name="I" sheetId="118" r:id="rId3"/>
    <sheet name="II" sheetId="119" r:id="rId4"/>
    <sheet name="III" sheetId="117" r:id="rId5"/>
    <sheet name="A1" sheetId="1" r:id="rId6"/>
    <sheet name="A2" sheetId="40" r:id="rId7"/>
    <sheet name="A3" sheetId="3" r:id="rId8"/>
    <sheet name="A4" sheetId="4" r:id="rId9"/>
    <sheet name="A5" sheetId="41" r:id="rId10"/>
    <sheet name="A6" sheetId="5" r:id="rId11"/>
    <sheet name="A7" sheetId="42" r:id="rId12"/>
    <sheet name="A8" sheetId="6" r:id="rId13"/>
    <sheet name="A9" sheetId="43" r:id="rId14"/>
    <sheet name="A10" sheetId="7" r:id="rId15"/>
    <sheet name="A11" sheetId="44" r:id="rId16"/>
    <sheet name="A12" sheetId="8" r:id="rId17"/>
    <sheet name="A13" sheetId="45" r:id="rId18"/>
    <sheet name="A14" sheetId="9" r:id="rId19"/>
    <sheet name="A15" sheetId="46" r:id="rId20"/>
    <sheet name="A16" sheetId="10" r:id="rId21"/>
    <sheet name="A17" sheetId="47" r:id="rId22"/>
    <sheet name="A18" sheetId="11" r:id="rId23"/>
    <sheet name="A19" sheetId="48" r:id="rId24"/>
    <sheet name="A20" sheetId="12" r:id="rId25"/>
    <sheet name="A21" sheetId="49" r:id="rId26"/>
    <sheet name="A22" sheetId="13" r:id="rId27"/>
    <sheet name="A23" sheetId="50" r:id="rId28"/>
    <sheet name="A24" sheetId="14" r:id="rId29"/>
    <sheet name="A25" sheetId="51" r:id="rId30"/>
    <sheet name="A26" sheetId="15" r:id="rId31"/>
    <sheet name="A27" sheetId="52" r:id="rId32"/>
    <sheet name="A28" sheetId="16" r:id="rId33"/>
    <sheet name="A29" sheetId="53" r:id="rId34"/>
    <sheet name="A30" sheetId="17" r:id="rId35"/>
    <sheet name="A31" sheetId="54" r:id="rId36"/>
    <sheet name="A32" sheetId="18" r:id="rId37"/>
    <sheet name="A33" sheetId="55" r:id="rId38"/>
    <sheet name="A34" sheetId="19" r:id="rId39"/>
    <sheet name="A35" sheetId="56" r:id="rId40"/>
    <sheet name="A36" sheetId="20" r:id="rId41"/>
    <sheet name="A37" sheetId="57" r:id="rId42"/>
    <sheet name="A38" sheetId="21" r:id="rId43"/>
    <sheet name="A39" sheetId="58" r:id="rId44"/>
    <sheet name="A40" sheetId="22" r:id="rId45"/>
    <sheet name="A41" sheetId="59" r:id="rId46"/>
    <sheet name="A42" sheetId="23" r:id="rId47"/>
    <sheet name="A43" sheetId="60" r:id="rId48"/>
    <sheet name="A44" sheetId="24" r:id="rId49"/>
    <sheet name="A45" sheetId="61" r:id="rId50"/>
    <sheet name="A46" sheetId="25" r:id="rId51"/>
    <sheet name="A47" sheetId="62" r:id="rId52"/>
    <sheet name="A48" sheetId="26" r:id="rId53"/>
    <sheet name="A49" sheetId="63" r:id="rId54"/>
    <sheet name="A50" sheetId="27" r:id="rId55"/>
    <sheet name="A51" sheetId="64" r:id="rId56"/>
    <sheet name="A52" sheetId="28" r:id="rId57"/>
    <sheet name="A53" sheetId="65" r:id="rId58"/>
    <sheet name="A54" sheetId="29" r:id="rId59"/>
    <sheet name="A55" sheetId="66" r:id="rId60"/>
    <sheet name="A56" sheetId="109" r:id="rId61"/>
    <sheet name="A57" sheetId="110" r:id="rId62"/>
    <sheet name="A58" sheetId="111" r:id="rId63"/>
    <sheet name="A59" sheetId="112" r:id="rId64"/>
    <sheet name="A60" sheetId="113" r:id="rId65"/>
    <sheet name="A61" sheetId="114" r:id="rId66"/>
    <sheet name="A62" sheetId="115" r:id="rId67"/>
    <sheet name="A63" sheetId="116" r:id="rId68"/>
  </sheets>
  <externalReferences>
    <externalReference r:id="rId69"/>
    <externalReference r:id="rId70"/>
  </externalReferences>
  <definedNames>
    <definedName name="__123Graph_D" localSheetId="4" hidden="1">'[1]1990'!#REF!</definedName>
    <definedName name="__123Graph_D" localSheetId="0" hidden="1">'[2]1990'!#REF!</definedName>
    <definedName name="__123Graph_D" hidden="1">'[2]1990'!#REF!</definedName>
    <definedName name="__123Graph_E" localSheetId="4" hidden="1">'[1]1990'!#REF!</definedName>
    <definedName name="__123Graph_E" localSheetId="0" hidden="1">'[2]1990'!#REF!</definedName>
    <definedName name="__123Graph_E" hidden="1">'[2]1990'!#REF!</definedName>
    <definedName name="__123Graph_F" localSheetId="4" hidden="1">'[1]1990'!#REF!</definedName>
    <definedName name="__123Graph_F" localSheetId="0" hidden="1">'[2]1990'!#REF!</definedName>
    <definedName name="__123Graph_F" hidden="1">'[2]1990'!#REF!</definedName>
    <definedName name="kil" localSheetId="0" hidden="1">'[2]1990'!#REF!</definedName>
    <definedName name="kil" hidden="1">'[2]1990'!#REF!</definedName>
    <definedName name="vgol" hidden="1">'[1]1990'!#REF!</definedName>
  </definedNames>
  <calcPr calcId="152511" calcMode="manual" concurrentCalc="0"/>
</workbook>
</file>

<file path=xl/calcChain.xml><?xml version="1.0" encoding="utf-8"?>
<calcChain xmlns="http://schemas.openxmlformats.org/spreadsheetml/2006/main">
  <c r="Y52" i="41" l="1"/>
  <c r="Y9" i="41"/>
  <c r="Y31" i="41"/>
  <c r="Y52" i="4"/>
  <c r="Y9" i="4"/>
  <c r="Y67" i="40"/>
  <c r="Y9" i="40"/>
  <c r="Y38" i="40"/>
  <c r="Y22" i="1"/>
  <c r="D34" i="47"/>
  <c r="C34" i="47"/>
  <c r="Y12" i="47"/>
  <c r="Y34" i="47"/>
  <c r="X34" i="47"/>
  <c r="W34" i="47"/>
  <c r="V34" i="47"/>
  <c r="U34" i="47"/>
  <c r="T34" i="47"/>
  <c r="S34" i="47"/>
  <c r="R34" i="47"/>
  <c r="Q34" i="47"/>
  <c r="P34" i="47"/>
  <c r="O34" i="47"/>
  <c r="N34" i="47"/>
  <c r="M34" i="47"/>
  <c r="L34" i="47"/>
  <c r="K34" i="47"/>
  <c r="J34" i="47"/>
  <c r="I34" i="47"/>
  <c r="H34" i="47"/>
  <c r="G34" i="47"/>
  <c r="F34" i="47"/>
  <c r="E34" i="47"/>
  <c r="D33" i="47"/>
  <c r="C33" i="47"/>
  <c r="Y11" i="47"/>
  <c r="Y33" i="47"/>
  <c r="X33" i="47"/>
  <c r="W33" i="47"/>
  <c r="V33" i="47"/>
  <c r="U33" i="47"/>
  <c r="T33" i="47"/>
  <c r="S33" i="47"/>
  <c r="R33" i="47"/>
  <c r="Q33" i="47"/>
  <c r="P33" i="47"/>
  <c r="O33" i="47"/>
  <c r="N33" i="47"/>
  <c r="M33" i="47"/>
  <c r="L33" i="47"/>
  <c r="K33" i="47"/>
  <c r="J33" i="47"/>
  <c r="I33" i="47"/>
  <c r="H33" i="47"/>
  <c r="G33" i="47"/>
  <c r="F33" i="47"/>
  <c r="E33" i="47"/>
  <c r="D32" i="47"/>
  <c r="C32" i="47"/>
  <c r="Y10" i="47"/>
  <c r="Y32" i="47"/>
  <c r="X32" i="47"/>
  <c r="W32" i="47"/>
  <c r="V32" i="47"/>
  <c r="U32" i="47"/>
  <c r="T32" i="47"/>
  <c r="S32" i="47"/>
  <c r="R32" i="47"/>
  <c r="Q32" i="47"/>
  <c r="P32" i="47"/>
  <c r="O32" i="47"/>
  <c r="N32" i="47"/>
  <c r="M32" i="47"/>
  <c r="L32" i="47"/>
  <c r="K32" i="47"/>
  <c r="J32" i="47"/>
  <c r="I32" i="47"/>
  <c r="H32" i="47"/>
  <c r="G32" i="47"/>
  <c r="F32" i="47"/>
  <c r="E32" i="47"/>
  <c r="D31" i="47"/>
  <c r="C31" i="47"/>
  <c r="Y9" i="47"/>
  <c r="Y31" i="47"/>
  <c r="X31" i="47"/>
  <c r="W31" i="47"/>
  <c r="V31" i="47"/>
  <c r="U31" i="47"/>
  <c r="T31" i="47"/>
  <c r="S31" i="47"/>
  <c r="R31" i="47"/>
  <c r="Q31" i="47"/>
  <c r="P31" i="47"/>
  <c r="O31" i="47"/>
  <c r="N31" i="47"/>
  <c r="M31" i="47"/>
  <c r="L31" i="47"/>
  <c r="K31" i="47"/>
  <c r="J31" i="47"/>
  <c r="I31" i="47"/>
  <c r="H31" i="47"/>
  <c r="G31" i="47"/>
  <c r="F31" i="47"/>
  <c r="E31" i="47"/>
  <c r="D26" i="47"/>
  <c r="D27" i="47"/>
  <c r="C26" i="47"/>
  <c r="C27" i="47"/>
  <c r="E26" i="47"/>
  <c r="E27" i="47"/>
  <c r="F26" i="47"/>
  <c r="F27" i="47"/>
  <c r="G26" i="47"/>
  <c r="G27" i="47"/>
  <c r="H26" i="47"/>
  <c r="H27" i="47"/>
  <c r="I26" i="47"/>
  <c r="I27" i="47"/>
  <c r="J26" i="47"/>
  <c r="J27" i="47"/>
  <c r="K26" i="47"/>
  <c r="K27" i="47"/>
  <c r="L26" i="47"/>
  <c r="L27" i="47"/>
  <c r="M26" i="47"/>
  <c r="M27" i="47"/>
  <c r="N26" i="47"/>
  <c r="N27" i="47"/>
  <c r="O26" i="47"/>
  <c r="O27" i="47"/>
  <c r="P26" i="47"/>
  <c r="P27" i="47"/>
  <c r="Q26" i="47"/>
  <c r="Q27" i="47"/>
  <c r="R26" i="47"/>
  <c r="R27" i="47"/>
  <c r="S26" i="47"/>
  <c r="S27" i="47"/>
  <c r="T26" i="47"/>
  <c r="T27" i="47"/>
  <c r="U26" i="47"/>
  <c r="U27" i="47"/>
  <c r="V26" i="47"/>
  <c r="V27" i="47"/>
  <c r="W26" i="47"/>
  <c r="W27" i="47"/>
  <c r="X26" i="47"/>
  <c r="X27" i="47"/>
  <c r="Y27" i="47"/>
  <c r="Y26" i="47"/>
  <c r="Y25" i="47"/>
  <c r="Y24" i="47"/>
  <c r="Y23" i="47"/>
  <c r="Y22" i="47"/>
  <c r="Y21" i="47"/>
  <c r="Y20" i="47"/>
  <c r="Y19" i="47"/>
  <c r="Y18" i="47"/>
  <c r="Y17" i="47"/>
  <c r="Y16" i="47"/>
  <c r="Y15" i="47"/>
  <c r="Y14" i="47"/>
  <c r="Y13" i="47"/>
  <c r="Y9" i="10"/>
  <c r="Y10" i="10"/>
  <c r="Y11" i="10"/>
  <c r="Y12" i="10"/>
  <c r="Y13" i="10"/>
  <c r="Y14" i="10"/>
  <c r="Y15" i="10"/>
  <c r="Y16" i="10"/>
  <c r="Y17" i="10"/>
  <c r="Y18" i="10"/>
  <c r="C19" i="10"/>
  <c r="D19" i="10"/>
  <c r="E19" i="10"/>
  <c r="F19" i="10"/>
  <c r="G19" i="10"/>
  <c r="H19" i="10"/>
  <c r="I19" i="10"/>
  <c r="J19" i="10"/>
  <c r="K19" i="10"/>
  <c r="L19" i="10"/>
  <c r="M19" i="10"/>
  <c r="N19" i="10"/>
  <c r="O19" i="10"/>
  <c r="P19" i="10"/>
  <c r="Q19" i="10"/>
  <c r="R19" i="10"/>
  <c r="S19" i="10"/>
  <c r="T19" i="10"/>
  <c r="U19" i="10"/>
  <c r="Y19" i="10"/>
  <c r="Y20" i="10"/>
  <c r="Y21" i="10"/>
  <c r="Y22" i="10"/>
  <c r="Y23" i="10"/>
  <c r="Y24" i="10"/>
  <c r="Y25" i="10"/>
  <c r="Y75" i="5"/>
  <c r="U27" i="5"/>
  <c r="U28" i="5"/>
  <c r="C27" i="5"/>
  <c r="C28" i="5"/>
  <c r="Y74" i="5"/>
  <c r="Y73" i="5"/>
  <c r="Y72" i="5"/>
  <c r="Y71" i="5"/>
  <c r="Y70" i="5"/>
  <c r="Y69" i="5"/>
  <c r="Y68" i="5"/>
  <c r="Y67" i="5"/>
  <c r="U20" i="5"/>
  <c r="C20" i="5"/>
  <c r="Y66" i="5"/>
  <c r="Y65" i="5"/>
  <c r="Y64" i="5"/>
  <c r="Y63" i="5"/>
  <c r="Y62" i="5"/>
  <c r="Y61" i="5"/>
  <c r="Y60" i="5"/>
  <c r="Y59" i="5"/>
  <c r="Y58" i="5"/>
  <c r="Y57" i="5"/>
  <c r="Y56" i="5"/>
  <c r="Y55" i="5"/>
  <c r="Y53" i="41"/>
  <c r="Y54" i="41"/>
  <c r="Y55" i="41"/>
  <c r="Y56" i="41"/>
  <c r="Y57" i="41"/>
  <c r="Y58" i="41"/>
  <c r="Y59" i="41"/>
  <c r="Y60" i="41"/>
  <c r="Y61" i="41"/>
  <c r="U19" i="41"/>
  <c r="C19" i="41"/>
  <c r="Y62" i="41"/>
  <c r="Y63" i="41"/>
  <c r="Y64" i="41"/>
  <c r="Y65" i="41"/>
  <c r="Y66" i="41"/>
  <c r="Y67" i="41"/>
  <c r="Y68" i="41"/>
  <c r="U26" i="41"/>
  <c r="C26" i="41"/>
  <c r="Y69" i="41"/>
  <c r="U27" i="41"/>
  <c r="C27" i="41"/>
  <c r="Y70" i="41"/>
  <c r="U26" i="4"/>
  <c r="U27" i="4"/>
  <c r="C26" i="4"/>
  <c r="C27" i="4"/>
  <c r="Y70" i="4"/>
  <c r="Y69" i="4"/>
  <c r="Y68" i="4"/>
  <c r="Y67" i="4"/>
  <c r="Y66" i="4"/>
  <c r="Y65" i="4"/>
  <c r="Y64" i="4"/>
  <c r="Y63" i="4"/>
  <c r="U19" i="4"/>
  <c r="C19" i="4"/>
  <c r="Y62" i="4"/>
  <c r="Y61" i="4"/>
  <c r="Y60" i="4"/>
  <c r="Y59" i="4"/>
  <c r="Y58" i="4"/>
  <c r="Y57" i="4"/>
  <c r="Y56" i="4"/>
  <c r="Y55" i="4"/>
  <c r="Y54" i="4"/>
  <c r="Y53" i="4"/>
  <c r="Y68" i="40"/>
  <c r="Y69" i="40"/>
  <c r="Y70" i="40"/>
  <c r="Y71" i="40"/>
  <c r="Y72" i="40"/>
  <c r="Y73" i="40"/>
  <c r="Y74" i="40"/>
  <c r="Y75" i="40"/>
  <c r="Y76" i="40"/>
  <c r="Y77" i="40"/>
  <c r="Y78" i="40"/>
  <c r="Y79" i="40"/>
  <c r="Y80" i="40"/>
  <c r="Y81" i="40"/>
  <c r="Y82" i="40"/>
  <c r="Y83" i="40"/>
  <c r="Y84" i="40"/>
  <c r="Y85" i="40"/>
  <c r="Y86" i="40"/>
  <c r="Y87" i="40"/>
  <c r="Y88" i="40"/>
  <c r="Y89" i="40"/>
  <c r="Y90" i="40"/>
  <c r="Y91" i="40"/>
  <c r="U34" i="40"/>
  <c r="C34" i="40"/>
  <c r="Y92" i="40"/>
  <c r="U34" i="1"/>
  <c r="Y92" i="1"/>
  <c r="Y91" i="1"/>
  <c r="Y90" i="1"/>
  <c r="Y89" i="1"/>
  <c r="Y88" i="1"/>
  <c r="Y87" i="1"/>
  <c r="Y86" i="1"/>
  <c r="Y85" i="1"/>
  <c r="Y84" i="1"/>
  <c r="Y83" i="1"/>
  <c r="Y82" i="1"/>
  <c r="Y81" i="1"/>
  <c r="Y80" i="1"/>
  <c r="Y79" i="1"/>
  <c r="Y78" i="1"/>
  <c r="Y77" i="1"/>
  <c r="Y76" i="1"/>
  <c r="Y75" i="1"/>
  <c r="Y74" i="1"/>
  <c r="Y73" i="1"/>
  <c r="Y72" i="1"/>
  <c r="Y71" i="1"/>
  <c r="Y70" i="1"/>
  <c r="Y69" i="1"/>
  <c r="Y68" i="1"/>
  <c r="Y67" i="1"/>
  <c r="Y68" i="115"/>
  <c r="Y69" i="115"/>
  <c r="Y70" i="115"/>
  <c r="Y71" i="115"/>
  <c r="Y72" i="115"/>
  <c r="Y73" i="115"/>
  <c r="Y74" i="115"/>
  <c r="Y75" i="115"/>
  <c r="Y76" i="115"/>
  <c r="Y77" i="115"/>
  <c r="Y78" i="115"/>
  <c r="Y79" i="115"/>
  <c r="Y80" i="115"/>
  <c r="Y81" i="115"/>
  <c r="Y82" i="115"/>
  <c r="Y83" i="115"/>
  <c r="Y84" i="115"/>
  <c r="Y85" i="115"/>
  <c r="Y86" i="115"/>
  <c r="Y87" i="115"/>
  <c r="Y88" i="115"/>
  <c r="Y89" i="115"/>
  <c r="Y90" i="115"/>
  <c r="Y91" i="115"/>
  <c r="U34" i="115"/>
  <c r="Y92" i="115"/>
  <c r="Y67" i="115"/>
  <c r="Y68" i="114"/>
  <c r="Y69" i="114"/>
  <c r="Y70" i="114"/>
  <c r="Y71" i="114"/>
  <c r="Y72" i="114"/>
  <c r="Y73" i="114"/>
  <c r="Y74" i="114"/>
  <c r="Y75" i="114"/>
  <c r="Y76" i="114"/>
  <c r="Y77" i="114"/>
  <c r="Y78" i="114"/>
  <c r="Y79" i="114"/>
  <c r="Y80" i="114"/>
  <c r="Y81" i="114"/>
  <c r="Y82" i="114"/>
  <c r="Y83" i="114"/>
  <c r="Y84" i="114"/>
  <c r="Y85" i="114"/>
  <c r="Y86" i="114"/>
  <c r="Y87" i="114"/>
  <c r="Y88" i="114"/>
  <c r="Y89" i="114"/>
  <c r="Y90" i="114"/>
  <c r="Y91" i="114"/>
  <c r="U34" i="114"/>
  <c r="C34" i="114"/>
  <c r="Y92" i="114"/>
  <c r="Y67" i="114"/>
  <c r="U34" i="112"/>
  <c r="C34" i="112"/>
  <c r="Y92" i="112"/>
  <c r="Y91" i="112"/>
  <c r="Y90" i="112"/>
  <c r="Y89" i="112"/>
  <c r="Y88" i="112"/>
  <c r="Y87" i="112"/>
  <c r="Y86" i="112"/>
  <c r="Y85" i="112"/>
  <c r="Y84" i="112"/>
  <c r="Y83" i="112"/>
  <c r="Y82" i="112"/>
  <c r="Y81" i="112"/>
  <c r="Y80" i="112"/>
  <c r="Y79" i="112"/>
  <c r="Y78" i="112"/>
  <c r="Y77" i="112"/>
  <c r="Y76" i="112"/>
  <c r="Y75" i="112"/>
  <c r="Y74" i="112"/>
  <c r="Y73" i="112"/>
  <c r="Y72" i="112"/>
  <c r="Y71" i="112"/>
  <c r="Y70" i="112"/>
  <c r="Y69" i="112"/>
  <c r="Y68" i="112"/>
  <c r="Y67" i="112"/>
  <c r="Y68" i="111"/>
  <c r="Y69" i="111"/>
  <c r="Y70" i="111"/>
  <c r="Y71" i="111"/>
  <c r="Y72" i="111"/>
  <c r="Y73" i="111"/>
  <c r="Y74" i="111"/>
  <c r="Y75" i="111"/>
  <c r="Y76" i="111"/>
  <c r="Y77" i="111"/>
  <c r="Y78" i="111"/>
  <c r="Y79" i="111"/>
  <c r="Y80" i="111"/>
  <c r="Y81" i="111"/>
  <c r="Y82" i="111"/>
  <c r="Y83" i="111"/>
  <c r="Y84" i="111"/>
  <c r="Y85" i="111"/>
  <c r="Y86" i="111"/>
  <c r="Y87" i="111"/>
  <c r="Y88" i="111"/>
  <c r="Y89" i="111"/>
  <c r="Y90" i="111"/>
  <c r="Y91" i="111"/>
  <c r="Y92" i="111"/>
  <c r="Y67" i="111"/>
  <c r="Z98" i="110"/>
  <c r="V34" i="110"/>
  <c r="V35" i="110"/>
  <c r="D34" i="110"/>
  <c r="D35" i="110"/>
  <c r="Z97" i="110"/>
  <c r="Z96" i="110"/>
  <c r="Z95" i="110"/>
  <c r="Z94" i="110"/>
  <c r="Z93" i="110"/>
  <c r="Z92" i="110"/>
  <c r="Z91" i="110"/>
  <c r="Z90" i="110"/>
  <c r="Z89" i="110"/>
  <c r="Z88" i="110"/>
  <c r="Z87" i="110"/>
  <c r="Z86" i="110"/>
  <c r="Z85" i="110"/>
  <c r="Z84" i="110"/>
  <c r="Z83" i="110"/>
  <c r="Z82" i="110"/>
  <c r="Z81" i="110"/>
  <c r="Z80" i="110"/>
  <c r="Z79" i="110"/>
  <c r="Z78" i="110"/>
  <c r="Z77" i="110"/>
  <c r="Z76" i="110"/>
  <c r="Z75" i="110"/>
  <c r="Z74" i="110"/>
  <c r="Z73" i="110"/>
  <c r="Z72" i="110"/>
  <c r="Z71" i="110"/>
  <c r="Z98" i="109"/>
  <c r="V34" i="109"/>
  <c r="V35" i="109"/>
  <c r="D34" i="109"/>
  <c r="D35" i="109"/>
  <c r="Z97" i="109"/>
  <c r="Z96" i="109"/>
  <c r="Z95" i="109"/>
  <c r="Z94" i="109"/>
  <c r="Z93" i="109"/>
  <c r="Z92" i="109"/>
  <c r="Z91" i="109"/>
  <c r="Z90" i="109"/>
  <c r="Z89" i="109"/>
  <c r="Z88" i="109"/>
  <c r="Z87" i="109"/>
  <c r="Z86" i="109"/>
  <c r="Z85" i="109"/>
  <c r="Z84" i="109"/>
  <c r="Z83" i="109"/>
  <c r="Z82" i="109"/>
  <c r="Z81" i="109"/>
  <c r="Z80" i="109"/>
  <c r="Z79" i="109"/>
  <c r="Z78" i="109"/>
  <c r="Z77" i="109"/>
  <c r="Z76" i="109"/>
  <c r="Z75" i="109"/>
  <c r="Z74" i="109"/>
  <c r="Z73" i="109"/>
  <c r="Z72" i="109"/>
  <c r="Z71" i="109"/>
  <c r="Y72" i="66"/>
  <c r="U26" i="66"/>
  <c r="U27" i="66"/>
  <c r="C26" i="66"/>
  <c r="C27" i="66"/>
  <c r="Y71" i="66"/>
  <c r="Y70" i="66"/>
  <c r="Y69" i="66"/>
  <c r="Y68" i="66"/>
  <c r="Y67" i="66"/>
  <c r="Y66" i="66"/>
  <c r="Y65" i="66"/>
  <c r="Y64" i="66"/>
  <c r="U19" i="66"/>
  <c r="C19" i="66"/>
  <c r="Y63" i="66"/>
  <c r="Y62" i="66"/>
  <c r="Y61" i="66"/>
  <c r="Y60" i="66"/>
  <c r="Y59" i="66"/>
  <c r="Y58" i="66"/>
  <c r="Y57" i="66"/>
  <c r="Y56" i="66"/>
  <c r="Y55" i="66"/>
  <c r="Y54" i="66"/>
  <c r="Y53" i="66"/>
  <c r="Y71" i="29"/>
  <c r="U26" i="29"/>
  <c r="U27" i="29"/>
  <c r="C26" i="29"/>
  <c r="C27" i="29"/>
  <c r="Y70" i="29"/>
  <c r="Y69" i="29"/>
  <c r="Y68" i="29"/>
  <c r="Y67" i="29"/>
  <c r="Y66" i="29"/>
  <c r="Y65" i="29"/>
  <c r="Y64" i="29"/>
  <c r="Y63" i="29"/>
  <c r="U19" i="29"/>
  <c r="C19" i="29"/>
  <c r="Y62" i="29"/>
  <c r="Y61" i="29"/>
  <c r="Y60" i="29"/>
  <c r="Y59" i="29"/>
  <c r="Y58" i="29"/>
  <c r="Y57" i="29"/>
  <c r="Y56" i="29"/>
  <c r="Y55" i="29"/>
  <c r="Y54" i="29"/>
  <c r="Y53" i="29"/>
  <c r="Y52" i="29"/>
  <c r="Y75" i="65"/>
  <c r="U27" i="65"/>
  <c r="U28" i="65"/>
  <c r="C27" i="65"/>
  <c r="C28" i="65"/>
  <c r="Y74" i="65"/>
  <c r="Y73" i="65"/>
  <c r="Y72" i="65"/>
  <c r="Y71" i="65"/>
  <c r="Y70" i="65"/>
  <c r="Y69" i="65"/>
  <c r="Y68" i="65"/>
  <c r="Y67" i="65"/>
  <c r="U20" i="65"/>
  <c r="C20" i="65"/>
  <c r="Y66" i="65"/>
  <c r="Y65" i="65"/>
  <c r="Y64" i="65"/>
  <c r="Y63" i="65"/>
  <c r="Y62" i="65"/>
  <c r="Y61" i="65"/>
  <c r="Y60" i="65"/>
  <c r="Y59" i="65"/>
  <c r="Y58" i="65"/>
  <c r="Y57" i="65"/>
  <c r="Y56" i="65"/>
  <c r="Y55" i="65"/>
  <c r="Y74" i="28"/>
  <c r="U27" i="28"/>
  <c r="U28" i="28"/>
  <c r="C27" i="28"/>
  <c r="C28" i="28"/>
  <c r="Y73" i="28"/>
  <c r="Y72" i="28"/>
  <c r="Y71" i="28"/>
  <c r="Y70" i="28"/>
  <c r="Y69" i="28"/>
  <c r="Y68" i="28"/>
  <c r="Y67" i="28"/>
  <c r="Y66" i="28"/>
  <c r="U20" i="28"/>
  <c r="C20" i="28"/>
  <c r="Y65" i="28"/>
  <c r="Y64" i="28"/>
  <c r="Y63" i="28"/>
  <c r="Y62" i="28"/>
  <c r="Y61" i="28"/>
  <c r="Y60" i="28"/>
  <c r="Y59" i="28"/>
  <c r="Y58" i="28"/>
  <c r="Y57" i="28"/>
  <c r="Y56" i="28"/>
  <c r="Y55" i="28"/>
  <c r="Y54" i="28"/>
  <c r="S70" i="64"/>
  <c r="R47" i="64"/>
  <c r="Y75" i="64"/>
  <c r="U27" i="64"/>
  <c r="U28" i="64"/>
  <c r="Y74" i="64"/>
  <c r="C27" i="64"/>
  <c r="Y73" i="64"/>
  <c r="Y72" i="64"/>
  <c r="Y71" i="64"/>
  <c r="Y70" i="64"/>
  <c r="Y69" i="64"/>
  <c r="Y68" i="64"/>
  <c r="Y67" i="64"/>
  <c r="U20" i="64"/>
  <c r="C20" i="64"/>
  <c r="Y66" i="64"/>
  <c r="Y65" i="64"/>
  <c r="Y64" i="64"/>
  <c r="Y63" i="64"/>
  <c r="Y62" i="64"/>
  <c r="Y61" i="64"/>
  <c r="Y60" i="64"/>
  <c r="Y59" i="64"/>
  <c r="Y58" i="64"/>
  <c r="Y57" i="64"/>
  <c r="Y56" i="64"/>
  <c r="Y55" i="64"/>
  <c r="Y74" i="27"/>
  <c r="U27" i="27"/>
  <c r="U28" i="27"/>
  <c r="C27" i="27"/>
  <c r="C28" i="27"/>
  <c r="Y73" i="27"/>
  <c r="Y72" i="27"/>
  <c r="Y71" i="27"/>
  <c r="Y70" i="27"/>
  <c r="Y69" i="27"/>
  <c r="Y68" i="27"/>
  <c r="Y67" i="27"/>
  <c r="Y66" i="27"/>
  <c r="U20" i="27"/>
  <c r="C20" i="27"/>
  <c r="Y65" i="27"/>
  <c r="Y64" i="27"/>
  <c r="Y63" i="27"/>
  <c r="Y62" i="27"/>
  <c r="Y61" i="27"/>
  <c r="Y60" i="27"/>
  <c r="Y59" i="27"/>
  <c r="Y58" i="27"/>
  <c r="Y57" i="27"/>
  <c r="Y56" i="27"/>
  <c r="Y55" i="27"/>
  <c r="Y54" i="27"/>
  <c r="C39" i="63"/>
  <c r="Y75" i="63"/>
  <c r="U27" i="63"/>
  <c r="U28" i="63"/>
  <c r="C38" i="63"/>
  <c r="Y74" i="63"/>
  <c r="C37" i="63"/>
  <c r="Y73" i="63"/>
  <c r="C36" i="63"/>
  <c r="Y72" i="63"/>
  <c r="C35" i="63"/>
  <c r="Y71" i="63"/>
  <c r="C34" i="63"/>
  <c r="Y70" i="63"/>
  <c r="C33" i="63"/>
  <c r="Y69" i="63"/>
  <c r="C32" i="63"/>
  <c r="Y68" i="63"/>
  <c r="Y67" i="63"/>
  <c r="U20" i="63"/>
  <c r="Y66" i="63"/>
  <c r="Y65" i="63"/>
  <c r="C27" i="63"/>
  <c r="C28" i="63"/>
  <c r="Y64" i="63"/>
  <c r="Y63" i="63"/>
  <c r="Y62" i="63"/>
  <c r="Y61" i="63"/>
  <c r="Y60" i="63"/>
  <c r="Y59" i="63"/>
  <c r="Y58" i="63"/>
  <c r="Y57" i="63"/>
  <c r="C20" i="63"/>
  <c r="Y56" i="63"/>
  <c r="Y55" i="63"/>
  <c r="Y74" i="26"/>
  <c r="U27" i="26"/>
  <c r="U28" i="26"/>
  <c r="C27" i="26"/>
  <c r="C28" i="26"/>
  <c r="Y73" i="26"/>
  <c r="Y72" i="26"/>
  <c r="Y71" i="26"/>
  <c r="Y70" i="26"/>
  <c r="Y69" i="26"/>
  <c r="Y68" i="26"/>
  <c r="Y67" i="26"/>
  <c r="Y66" i="26"/>
  <c r="U20" i="26"/>
  <c r="C20" i="26"/>
  <c r="Y65" i="26"/>
  <c r="Y64" i="26"/>
  <c r="Y63" i="26"/>
  <c r="Y62" i="26"/>
  <c r="Y61" i="26"/>
  <c r="Y60" i="26"/>
  <c r="Y59" i="26"/>
  <c r="Y58" i="26"/>
  <c r="Y57" i="26"/>
  <c r="Y56" i="26"/>
  <c r="Y55" i="26"/>
  <c r="Y54" i="26"/>
  <c r="U26" i="62"/>
  <c r="U27" i="62"/>
  <c r="C26" i="62"/>
  <c r="C27" i="62"/>
  <c r="Y71" i="62"/>
  <c r="Y70" i="62"/>
  <c r="Y69" i="62"/>
  <c r="Y68" i="62"/>
  <c r="Y67" i="62"/>
  <c r="Y66" i="62"/>
  <c r="Y65" i="62"/>
  <c r="Y64" i="62"/>
  <c r="U19" i="62"/>
  <c r="C19" i="62"/>
  <c r="Y63" i="62"/>
  <c r="Y62" i="62"/>
  <c r="Y61" i="62"/>
  <c r="Y60" i="62"/>
  <c r="Y59" i="62"/>
  <c r="Y58" i="62"/>
  <c r="Y57" i="62"/>
  <c r="Y56" i="62"/>
  <c r="Y55" i="62"/>
  <c r="Y54" i="62"/>
  <c r="Y53" i="62"/>
  <c r="Y71" i="25"/>
  <c r="U26" i="25"/>
  <c r="U27" i="25"/>
  <c r="C26" i="25"/>
  <c r="C27" i="25"/>
  <c r="Y70" i="25"/>
  <c r="Y69" i="25"/>
  <c r="Y68" i="25"/>
  <c r="Y67" i="25"/>
  <c r="Y66" i="25"/>
  <c r="Y65" i="25"/>
  <c r="Y64" i="25"/>
  <c r="Y63" i="25"/>
  <c r="U19" i="25"/>
  <c r="C19" i="25"/>
  <c r="Y62" i="25"/>
  <c r="Y61" i="25"/>
  <c r="Y60" i="25"/>
  <c r="Y59" i="25"/>
  <c r="Y58" i="25"/>
  <c r="Y57" i="25"/>
  <c r="Y56" i="25"/>
  <c r="Y55" i="25"/>
  <c r="Y54" i="25"/>
  <c r="Y53" i="25"/>
  <c r="Y52" i="25"/>
  <c r="Y75" i="61"/>
  <c r="U27" i="61"/>
  <c r="U28" i="61"/>
  <c r="C27" i="61"/>
  <c r="C28" i="61"/>
  <c r="Y74" i="61"/>
  <c r="Y73" i="61"/>
  <c r="Y72" i="61"/>
  <c r="Y71" i="61"/>
  <c r="Y70" i="61"/>
  <c r="Y69" i="61"/>
  <c r="Y68" i="61"/>
  <c r="Y67" i="61"/>
  <c r="U20" i="61"/>
  <c r="C20" i="61"/>
  <c r="Y66" i="61"/>
  <c r="Y65" i="61"/>
  <c r="Y64" i="61"/>
  <c r="Y63" i="61"/>
  <c r="Y62" i="61"/>
  <c r="Y61" i="61"/>
  <c r="Y60" i="61"/>
  <c r="Y59" i="61"/>
  <c r="Y58" i="61"/>
  <c r="Y57" i="61"/>
  <c r="Y56" i="61"/>
  <c r="Y55" i="61"/>
  <c r="Y74" i="24"/>
  <c r="U27" i="24"/>
  <c r="U28" i="24"/>
  <c r="C27" i="24"/>
  <c r="C28" i="24"/>
  <c r="Y73" i="24"/>
  <c r="Y72" i="24"/>
  <c r="Y71" i="24"/>
  <c r="Y70" i="24"/>
  <c r="Y69" i="24"/>
  <c r="Y68" i="24"/>
  <c r="Y67" i="24"/>
  <c r="Y66" i="24"/>
  <c r="U20" i="24"/>
  <c r="C20" i="24"/>
  <c r="Y65" i="24"/>
  <c r="Y64" i="24"/>
  <c r="Y63" i="24"/>
  <c r="Y62" i="24"/>
  <c r="Y61" i="24"/>
  <c r="Y60" i="24"/>
  <c r="Y59" i="24"/>
  <c r="Y58" i="24"/>
  <c r="Y57" i="24"/>
  <c r="Y56" i="24"/>
  <c r="Y55" i="24"/>
  <c r="Y54" i="24"/>
  <c r="S70" i="60"/>
  <c r="R47" i="60"/>
  <c r="Y75" i="60"/>
  <c r="U27" i="60"/>
  <c r="U28" i="60"/>
  <c r="C27" i="60"/>
  <c r="C28" i="60"/>
  <c r="Y74" i="60"/>
  <c r="Y73" i="60"/>
  <c r="Y72" i="60"/>
  <c r="Y71" i="60"/>
  <c r="Y70" i="60"/>
  <c r="Y69" i="60"/>
  <c r="Y68" i="60"/>
  <c r="Y67" i="60"/>
  <c r="U20" i="60"/>
  <c r="C20" i="60"/>
  <c r="Y66" i="60"/>
  <c r="Y65" i="60"/>
  <c r="Y64" i="60"/>
  <c r="Y63" i="60"/>
  <c r="Y62" i="60"/>
  <c r="Y61" i="60"/>
  <c r="Y60" i="60"/>
  <c r="Y59" i="60"/>
  <c r="Y58" i="60"/>
  <c r="Y57" i="60"/>
  <c r="Y56" i="60"/>
  <c r="Y55" i="60"/>
  <c r="Y74" i="23"/>
  <c r="U27" i="23"/>
  <c r="U28" i="23"/>
  <c r="C27" i="23"/>
  <c r="C28" i="23"/>
  <c r="Y73" i="23"/>
  <c r="Y72" i="23"/>
  <c r="Y71" i="23"/>
  <c r="Y70" i="23"/>
  <c r="Y69" i="23"/>
  <c r="Y68" i="23"/>
  <c r="Y67" i="23"/>
  <c r="Y66" i="23"/>
  <c r="U20" i="23"/>
  <c r="C20" i="23"/>
  <c r="Y65" i="23"/>
  <c r="Y64" i="23"/>
  <c r="Y63" i="23"/>
  <c r="Y62" i="23"/>
  <c r="Y61" i="23"/>
  <c r="Y60" i="23"/>
  <c r="Y59" i="23"/>
  <c r="Y58" i="23"/>
  <c r="Y57" i="23"/>
  <c r="Y56" i="23"/>
  <c r="Y55" i="23"/>
  <c r="Y54" i="23"/>
  <c r="Y56" i="59"/>
  <c r="Y57" i="59"/>
  <c r="Y58" i="59"/>
  <c r="Y59" i="59"/>
  <c r="Y60" i="59"/>
  <c r="Y61" i="59"/>
  <c r="Y62" i="59"/>
  <c r="Y63" i="59"/>
  <c r="Y64" i="59"/>
  <c r="Y65" i="59"/>
  <c r="U20" i="59"/>
  <c r="C20" i="59"/>
  <c r="Y66" i="59"/>
  <c r="Y67" i="59"/>
  <c r="Y68" i="59"/>
  <c r="Y69" i="59"/>
  <c r="Y70" i="59"/>
  <c r="Y71" i="59"/>
  <c r="Y72" i="59"/>
  <c r="U27" i="59"/>
  <c r="C27" i="59"/>
  <c r="Y73" i="59"/>
  <c r="U28" i="59"/>
  <c r="C28" i="59"/>
  <c r="Y74" i="59"/>
  <c r="Y75" i="59"/>
  <c r="Y55" i="59"/>
  <c r="Y74" i="22"/>
  <c r="U27" i="22"/>
  <c r="U28" i="22"/>
  <c r="C27" i="22"/>
  <c r="C28" i="22"/>
  <c r="Y73" i="22"/>
  <c r="Y72" i="22"/>
  <c r="Y71" i="22"/>
  <c r="Y70" i="22"/>
  <c r="Y69" i="22"/>
  <c r="Y68" i="22"/>
  <c r="Y67" i="22"/>
  <c r="Y66" i="22"/>
  <c r="U20" i="22"/>
  <c r="C20" i="22"/>
  <c r="Y65" i="22"/>
  <c r="Y64" i="22"/>
  <c r="Y63" i="22"/>
  <c r="Y62" i="22"/>
  <c r="Y61" i="22"/>
  <c r="Y60" i="22"/>
  <c r="Y59" i="22"/>
  <c r="Y58" i="22"/>
  <c r="Y57" i="22"/>
  <c r="Y56" i="22"/>
  <c r="Y55" i="22"/>
  <c r="Y54" i="22"/>
  <c r="Y72" i="58"/>
  <c r="U26" i="58"/>
  <c r="U27" i="58"/>
  <c r="Y71" i="58"/>
  <c r="C26" i="58"/>
  <c r="Y70" i="58"/>
  <c r="Y69" i="58"/>
  <c r="Y68" i="58"/>
  <c r="Y67" i="58"/>
  <c r="Y66" i="58"/>
  <c r="Y65" i="58"/>
  <c r="Y64" i="58"/>
  <c r="U19" i="58"/>
  <c r="C19" i="58"/>
  <c r="Y63" i="58"/>
  <c r="Y62" i="58"/>
  <c r="Y61" i="58"/>
  <c r="Y60" i="58"/>
  <c r="Y59" i="58"/>
  <c r="Y58" i="58"/>
  <c r="Y57" i="58"/>
  <c r="Y56" i="58"/>
  <c r="Y55" i="58"/>
  <c r="Y54" i="58"/>
  <c r="Y53" i="58"/>
  <c r="Y71" i="21"/>
  <c r="U26" i="21"/>
  <c r="U27" i="21"/>
  <c r="C26" i="21"/>
  <c r="C27" i="21"/>
  <c r="Y70" i="21"/>
  <c r="Y69" i="21"/>
  <c r="Y68" i="21"/>
  <c r="Y67" i="21"/>
  <c r="Y66" i="21"/>
  <c r="Y65" i="21"/>
  <c r="Y64" i="21"/>
  <c r="Y63" i="21"/>
  <c r="U19" i="21"/>
  <c r="C19" i="21"/>
  <c r="Y62" i="21"/>
  <c r="Y61" i="21"/>
  <c r="Y60" i="21"/>
  <c r="Y59" i="21"/>
  <c r="Y58" i="21"/>
  <c r="Y57" i="21"/>
  <c r="Y56" i="21"/>
  <c r="Y55" i="21"/>
  <c r="Y54" i="21"/>
  <c r="Y53" i="21"/>
  <c r="Y52" i="21"/>
  <c r="Y75" i="57"/>
  <c r="U27" i="57"/>
  <c r="U28" i="57"/>
  <c r="C27" i="57"/>
  <c r="C28" i="57"/>
  <c r="Y74" i="57"/>
  <c r="Y73" i="57"/>
  <c r="Y72" i="57"/>
  <c r="Y71" i="57"/>
  <c r="Y70" i="57"/>
  <c r="Y69" i="57"/>
  <c r="Y68" i="57"/>
  <c r="Y67" i="57"/>
  <c r="U20" i="57"/>
  <c r="C20" i="57"/>
  <c r="Y66" i="57"/>
  <c r="Y65" i="57"/>
  <c r="Y64" i="57"/>
  <c r="Y63" i="57"/>
  <c r="Y62" i="57"/>
  <c r="Y61" i="57"/>
  <c r="Y60" i="57"/>
  <c r="Y59" i="57"/>
  <c r="Y58" i="57"/>
  <c r="Y57" i="57"/>
  <c r="Y56" i="57"/>
  <c r="Y55" i="57"/>
  <c r="Y55" i="20"/>
  <c r="Y56" i="20"/>
  <c r="Y57" i="20"/>
  <c r="Y58" i="20"/>
  <c r="Y59" i="20"/>
  <c r="Y60" i="20"/>
  <c r="Y61" i="20"/>
  <c r="Y62" i="20"/>
  <c r="Y63" i="20"/>
  <c r="Y64" i="20"/>
  <c r="U20" i="20"/>
  <c r="C20" i="20"/>
  <c r="Y65" i="20"/>
  <c r="Y66" i="20"/>
  <c r="Y67" i="20"/>
  <c r="Y68" i="20"/>
  <c r="Y69" i="20"/>
  <c r="Y70" i="20"/>
  <c r="Y71" i="20"/>
  <c r="U27" i="20"/>
  <c r="C27" i="20"/>
  <c r="Y72" i="20"/>
  <c r="U28" i="20"/>
  <c r="C28" i="20"/>
  <c r="Y73" i="20"/>
  <c r="Y74" i="20"/>
  <c r="Y26" i="20"/>
  <c r="Y29" i="20"/>
  <c r="Y49" i="20"/>
  <c r="Y54" i="20"/>
  <c r="Y75" i="56"/>
  <c r="U27" i="56"/>
  <c r="U28" i="56"/>
  <c r="C27" i="56"/>
  <c r="C28" i="56"/>
  <c r="Y74" i="56"/>
  <c r="Y73" i="56"/>
  <c r="Y72" i="56"/>
  <c r="Y71" i="56"/>
  <c r="Y70" i="56"/>
  <c r="Y69" i="56"/>
  <c r="Y68" i="56"/>
  <c r="Y67" i="56"/>
  <c r="U20" i="56"/>
  <c r="C20" i="56"/>
  <c r="Y66" i="56"/>
  <c r="Y65" i="56"/>
  <c r="Y64" i="56"/>
  <c r="Y63" i="56"/>
  <c r="Y62" i="56"/>
  <c r="Y61" i="56"/>
  <c r="Y60" i="56"/>
  <c r="Y59" i="56"/>
  <c r="Y58" i="56"/>
  <c r="Y57" i="56"/>
  <c r="Y56" i="56"/>
  <c r="Y55" i="56"/>
  <c r="Y74" i="19"/>
  <c r="U27" i="19"/>
  <c r="U28" i="19"/>
  <c r="C27" i="19"/>
  <c r="C28" i="19"/>
  <c r="Y73" i="19"/>
  <c r="Y72" i="19"/>
  <c r="Y71" i="19"/>
  <c r="Y70" i="19"/>
  <c r="Y69" i="19"/>
  <c r="Y68" i="19"/>
  <c r="Y67" i="19"/>
  <c r="Y66" i="19"/>
  <c r="U20" i="19"/>
  <c r="C20" i="19"/>
  <c r="Y65" i="19"/>
  <c r="Y64" i="19"/>
  <c r="Y63" i="19"/>
  <c r="Y62" i="19"/>
  <c r="Y61" i="19"/>
  <c r="Y60" i="19"/>
  <c r="Y59" i="19"/>
  <c r="Y58" i="19"/>
  <c r="Y57" i="19"/>
  <c r="Y56" i="19"/>
  <c r="Y55" i="19"/>
  <c r="Y54" i="19"/>
  <c r="S67" i="55"/>
  <c r="S66" i="55"/>
  <c r="S64" i="55"/>
  <c r="R45" i="55"/>
  <c r="R44" i="55"/>
  <c r="R42" i="55"/>
  <c r="Y72" i="55"/>
  <c r="U26" i="55"/>
  <c r="U27" i="55"/>
  <c r="C26" i="55"/>
  <c r="C27" i="55"/>
  <c r="Y71" i="55"/>
  <c r="Y70" i="55"/>
  <c r="Y69" i="55"/>
  <c r="Y68" i="55"/>
  <c r="Y67" i="55"/>
  <c r="Y66" i="55"/>
  <c r="Y65" i="55"/>
  <c r="Y64" i="55"/>
  <c r="U19" i="55"/>
  <c r="C19" i="55"/>
  <c r="Y63" i="55"/>
  <c r="Y62" i="55"/>
  <c r="Y61" i="55"/>
  <c r="Y60" i="55"/>
  <c r="Y59" i="55"/>
  <c r="Y58" i="55"/>
  <c r="Y57" i="55"/>
  <c r="Y56" i="55"/>
  <c r="Y55" i="55"/>
  <c r="Y54" i="55"/>
  <c r="Y53" i="55"/>
  <c r="Y71" i="18"/>
  <c r="U26" i="18"/>
  <c r="U27" i="18"/>
  <c r="C26" i="18"/>
  <c r="C27" i="18"/>
  <c r="Y70" i="18"/>
  <c r="Y69" i="18"/>
  <c r="Y68" i="18"/>
  <c r="Y67" i="18"/>
  <c r="Y66" i="18"/>
  <c r="Y65" i="18"/>
  <c r="Y64" i="18"/>
  <c r="Y63" i="18"/>
  <c r="U19" i="18"/>
  <c r="C19" i="18"/>
  <c r="Y62" i="18"/>
  <c r="Y61" i="18"/>
  <c r="Y60" i="18"/>
  <c r="Y59" i="18"/>
  <c r="Y58" i="18"/>
  <c r="Y57" i="18"/>
  <c r="Y56" i="18"/>
  <c r="Y55" i="18"/>
  <c r="Y54" i="18"/>
  <c r="Y53" i="18"/>
  <c r="Y52" i="18"/>
  <c r="Y72" i="54"/>
  <c r="U26" i="54"/>
  <c r="U27" i="54"/>
  <c r="Y71" i="54"/>
  <c r="C26" i="54"/>
  <c r="Y70" i="54"/>
  <c r="Y69" i="54"/>
  <c r="Y68" i="54"/>
  <c r="Y67" i="54"/>
  <c r="Y66" i="54"/>
  <c r="Y65" i="54"/>
  <c r="Y64" i="54"/>
  <c r="U19" i="54"/>
  <c r="C19" i="54"/>
  <c r="Y63" i="54"/>
  <c r="Y62" i="54"/>
  <c r="Y61" i="54"/>
  <c r="Y60" i="54"/>
  <c r="Y59" i="54"/>
  <c r="Y58" i="54"/>
  <c r="Y57" i="54"/>
  <c r="Y56" i="54"/>
  <c r="Y55" i="54"/>
  <c r="Y54" i="54"/>
  <c r="Y53" i="54"/>
  <c r="Y71" i="17"/>
  <c r="U26" i="17"/>
  <c r="U27" i="17"/>
  <c r="C26" i="17"/>
  <c r="C27" i="17"/>
  <c r="Y70" i="17"/>
  <c r="Y69" i="17"/>
  <c r="Y68" i="17"/>
  <c r="Y67" i="17"/>
  <c r="Y66" i="17"/>
  <c r="Y65" i="17"/>
  <c r="Y64" i="17"/>
  <c r="Y63" i="17"/>
  <c r="U19" i="17"/>
  <c r="C19" i="17"/>
  <c r="Y62" i="17"/>
  <c r="Y61" i="17"/>
  <c r="Y60" i="17"/>
  <c r="Y59" i="17"/>
  <c r="Y58" i="17"/>
  <c r="Y57" i="17"/>
  <c r="Y56" i="17"/>
  <c r="Y55" i="17"/>
  <c r="Y54" i="17"/>
  <c r="Y53" i="17"/>
  <c r="Y52" i="17"/>
  <c r="Y56" i="53"/>
  <c r="Y57" i="53"/>
  <c r="Y58" i="53"/>
  <c r="Y59" i="53"/>
  <c r="Y60" i="53"/>
  <c r="Y61" i="53"/>
  <c r="Y62" i="53"/>
  <c r="Y63" i="53"/>
  <c r="Y64" i="53"/>
  <c r="Y65" i="53"/>
  <c r="U20" i="53"/>
  <c r="C20" i="53"/>
  <c r="Y66" i="53"/>
  <c r="Y67" i="53"/>
  <c r="Y68" i="53"/>
  <c r="Y69" i="53"/>
  <c r="Y70" i="53"/>
  <c r="Y71" i="53"/>
  <c r="Y72" i="53"/>
  <c r="U27" i="53"/>
  <c r="C27" i="53"/>
  <c r="Y73" i="53"/>
  <c r="U28" i="53"/>
  <c r="C28" i="53"/>
  <c r="Y74" i="53"/>
  <c r="Y75" i="53"/>
  <c r="Y55" i="53"/>
  <c r="Y55" i="16"/>
  <c r="Y56" i="16"/>
  <c r="Y57" i="16"/>
  <c r="Y58" i="16"/>
  <c r="Y59" i="16"/>
  <c r="Y60" i="16"/>
  <c r="Y61" i="16"/>
  <c r="Y62" i="16"/>
  <c r="Y63" i="16"/>
  <c r="Y64" i="16"/>
  <c r="U20" i="16"/>
  <c r="C20" i="16"/>
  <c r="Y65" i="16"/>
  <c r="Y66" i="16"/>
  <c r="Y67" i="16"/>
  <c r="Y68" i="16"/>
  <c r="Y69" i="16"/>
  <c r="Y70" i="16"/>
  <c r="Y71" i="16"/>
  <c r="U27" i="16"/>
  <c r="C27" i="16"/>
  <c r="Y72" i="16"/>
  <c r="U28" i="16"/>
  <c r="C28" i="16"/>
  <c r="Y73" i="16"/>
  <c r="Y74" i="16"/>
  <c r="Y54" i="16"/>
  <c r="Y72" i="52"/>
  <c r="U26" i="52"/>
  <c r="U27" i="52"/>
  <c r="Y71" i="52"/>
  <c r="C26" i="52"/>
  <c r="Y70" i="52"/>
  <c r="Y69" i="52"/>
  <c r="Y68" i="52"/>
  <c r="Y67" i="52"/>
  <c r="Y66" i="52"/>
  <c r="Y65" i="52"/>
  <c r="Y64" i="52"/>
  <c r="U19" i="52"/>
  <c r="C19" i="52"/>
  <c r="Y63" i="52"/>
  <c r="Y62" i="52"/>
  <c r="Y61" i="52"/>
  <c r="Y60" i="52"/>
  <c r="Y59" i="52"/>
  <c r="Y58" i="52"/>
  <c r="Y57" i="52"/>
  <c r="Y56" i="52"/>
  <c r="Y55" i="52"/>
  <c r="Y54" i="52"/>
  <c r="Y53" i="52"/>
  <c r="Y71" i="15"/>
  <c r="U26" i="15"/>
  <c r="U27" i="15"/>
  <c r="C26" i="15"/>
  <c r="C27" i="15"/>
  <c r="Y70" i="15"/>
  <c r="Y69" i="15"/>
  <c r="Y68" i="15"/>
  <c r="Y67" i="15"/>
  <c r="Y66" i="15"/>
  <c r="Y65" i="15"/>
  <c r="Y64" i="15"/>
  <c r="Y63" i="15"/>
  <c r="U19" i="15"/>
  <c r="C19" i="15"/>
  <c r="Y62" i="15"/>
  <c r="Y61" i="15"/>
  <c r="Y60" i="15"/>
  <c r="Y59" i="15"/>
  <c r="Y58" i="15"/>
  <c r="Y57" i="15"/>
  <c r="Y56" i="15"/>
  <c r="Y55" i="15"/>
  <c r="Y54" i="15"/>
  <c r="Y53" i="15"/>
  <c r="Y52" i="15"/>
  <c r="Y26" i="51"/>
  <c r="Y29" i="51"/>
  <c r="Y49" i="51"/>
  <c r="Y71" i="51"/>
  <c r="Y70" i="51"/>
  <c r="Y69" i="51"/>
  <c r="Y68" i="51"/>
  <c r="Y67" i="51"/>
  <c r="U20" i="51"/>
  <c r="C20" i="51"/>
  <c r="Y66" i="51"/>
  <c r="Y65" i="51"/>
  <c r="Y64" i="51"/>
  <c r="Y63" i="51"/>
  <c r="Y62" i="51"/>
  <c r="Y61" i="51"/>
  <c r="Y60" i="51"/>
  <c r="Y59" i="51"/>
  <c r="Y58" i="51"/>
  <c r="Y57" i="51"/>
  <c r="Y56" i="51"/>
  <c r="Y55" i="51"/>
  <c r="Y26" i="14"/>
  <c r="Y29" i="14"/>
  <c r="Y49" i="14"/>
  <c r="Y74" i="14"/>
  <c r="U27" i="14"/>
  <c r="U28" i="14"/>
  <c r="C27" i="14"/>
  <c r="C28" i="14"/>
  <c r="Y73" i="14"/>
  <c r="Y72" i="14"/>
  <c r="Y71" i="14"/>
  <c r="Y70" i="14"/>
  <c r="Y69" i="14"/>
  <c r="Y68" i="14"/>
  <c r="Y67" i="14"/>
  <c r="Y66" i="14"/>
  <c r="U20" i="14"/>
  <c r="C20" i="14"/>
  <c r="Y65" i="14"/>
  <c r="Y64" i="14"/>
  <c r="Y63" i="14"/>
  <c r="Y62" i="14"/>
  <c r="Y61" i="14"/>
  <c r="Y60" i="14"/>
  <c r="Y59" i="14"/>
  <c r="Y58" i="14"/>
  <c r="Y57" i="14"/>
  <c r="Y56" i="14"/>
  <c r="Y55" i="14"/>
  <c r="Y54" i="14"/>
  <c r="Y72" i="50"/>
  <c r="U26" i="50"/>
  <c r="U27" i="50"/>
  <c r="C26" i="50"/>
  <c r="C27" i="50"/>
  <c r="Y71" i="50"/>
  <c r="Y70" i="50"/>
  <c r="Y69" i="50"/>
  <c r="Y68" i="50"/>
  <c r="Y67" i="50"/>
  <c r="Y66" i="50"/>
  <c r="Y65" i="50"/>
  <c r="Y64" i="50"/>
  <c r="U19" i="50"/>
  <c r="C19" i="50"/>
  <c r="Y63" i="50"/>
  <c r="Y62" i="50"/>
  <c r="Y61" i="50"/>
  <c r="Y60" i="50"/>
  <c r="Y59" i="50"/>
  <c r="Y58" i="50"/>
  <c r="Y57" i="50"/>
  <c r="Y56" i="50"/>
  <c r="Y55" i="50"/>
  <c r="Y54" i="50"/>
  <c r="Y53" i="50"/>
  <c r="Y25" i="50"/>
  <c r="Y28" i="50"/>
  <c r="Y47" i="50"/>
  <c r="Y25" i="13"/>
  <c r="Y28" i="13"/>
  <c r="Y47" i="13"/>
  <c r="Y53" i="13"/>
  <c r="Y54" i="13"/>
  <c r="Y55" i="13"/>
  <c r="Y56" i="13"/>
  <c r="Y57" i="13"/>
  <c r="Y58" i="13"/>
  <c r="Y59" i="13"/>
  <c r="Y60" i="13"/>
  <c r="Y61" i="13"/>
  <c r="U19" i="13"/>
  <c r="C19" i="13"/>
  <c r="Y62" i="13"/>
  <c r="Y63" i="13"/>
  <c r="Y64" i="13"/>
  <c r="Y65" i="13"/>
  <c r="Y66" i="13"/>
  <c r="Y67" i="13"/>
  <c r="Y68" i="13"/>
  <c r="U26" i="13"/>
  <c r="C26" i="13"/>
  <c r="Y69" i="13"/>
  <c r="U27" i="13"/>
  <c r="C27" i="13"/>
  <c r="Y70" i="13"/>
  <c r="Y71" i="13"/>
  <c r="Y52" i="13"/>
  <c r="R44" i="49"/>
  <c r="S67" i="49"/>
  <c r="R67" i="49"/>
  <c r="Y56" i="49"/>
  <c r="Y57" i="49"/>
  <c r="Y58" i="49"/>
  <c r="Y59" i="49"/>
  <c r="Y60" i="49"/>
  <c r="Y61" i="49"/>
  <c r="Y62" i="49"/>
  <c r="Y63" i="49"/>
  <c r="Y64" i="49"/>
  <c r="Y65" i="49"/>
  <c r="U20" i="49"/>
  <c r="C20" i="49"/>
  <c r="Y66" i="49"/>
  <c r="Y67" i="49"/>
  <c r="Y68" i="49"/>
  <c r="Y69" i="49"/>
  <c r="Y70" i="49"/>
  <c r="Y71" i="49"/>
  <c r="Y72" i="49"/>
  <c r="U27" i="49"/>
  <c r="C27" i="49"/>
  <c r="Y73" i="49"/>
  <c r="U28" i="49"/>
  <c r="C28" i="49"/>
  <c r="Y74" i="49"/>
  <c r="Y75" i="49"/>
  <c r="Y55" i="49"/>
  <c r="Y54" i="12"/>
  <c r="Y55" i="12"/>
  <c r="Y56" i="12"/>
  <c r="Y57" i="12"/>
  <c r="Y58" i="12"/>
  <c r="Y59" i="12"/>
  <c r="Y60" i="12"/>
  <c r="Y61" i="12"/>
  <c r="Y62" i="12"/>
  <c r="Y63" i="12"/>
  <c r="U20" i="12"/>
  <c r="C20" i="12"/>
  <c r="Y64" i="12"/>
  <c r="Y65" i="12"/>
  <c r="Y66" i="12"/>
  <c r="Y67" i="12"/>
  <c r="Y68" i="12"/>
  <c r="Y69" i="12"/>
  <c r="Y70" i="12"/>
  <c r="U27" i="12"/>
  <c r="C27" i="12"/>
  <c r="Y71" i="12"/>
  <c r="U28" i="12"/>
  <c r="C28" i="12"/>
  <c r="Y72" i="12"/>
  <c r="Y53" i="12"/>
  <c r="R69" i="48"/>
  <c r="S70" i="48"/>
  <c r="S69" i="48"/>
  <c r="S67" i="48"/>
  <c r="Y56" i="48"/>
  <c r="Y57" i="48"/>
  <c r="Y58" i="48"/>
  <c r="Y59" i="48"/>
  <c r="Y60" i="48"/>
  <c r="Y61" i="48"/>
  <c r="Y62" i="48"/>
  <c r="Y63" i="48"/>
  <c r="Y64" i="48"/>
  <c r="Y65" i="48"/>
  <c r="U20" i="48"/>
  <c r="C20" i="48"/>
  <c r="Y66" i="48"/>
  <c r="Y67" i="48"/>
  <c r="Y68" i="48"/>
  <c r="Y69" i="48"/>
  <c r="Y70" i="48"/>
  <c r="Y71" i="48"/>
  <c r="Y72" i="48"/>
  <c r="U27" i="48"/>
  <c r="C27" i="48"/>
  <c r="Y73" i="48"/>
  <c r="U28" i="48"/>
  <c r="C28" i="48"/>
  <c r="Y74" i="48"/>
  <c r="Y75" i="48"/>
  <c r="Y55" i="48"/>
  <c r="Y55" i="11"/>
  <c r="Y56" i="11"/>
  <c r="Y57" i="11"/>
  <c r="Y58" i="11"/>
  <c r="Y59" i="11"/>
  <c r="Y60" i="11"/>
  <c r="Y61" i="11"/>
  <c r="Y62" i="11"/>
  <c r="Y63" i="11"/>
  <c r="Y64" i="11"/>
  <c r="U20" i="11"/>
  <c r="C20" i="11"/>
  <c r="Y65" i="11"/>
  <c r="Y66" i="11"/>
  <c r="Y67" i="11"/>
  <c r="Y68" i="11"/>
  <c r="Y69" i="11"/>
  <c r="Y70" i="11"/>
  <c r="Y71" i="11"/>
  <c r="U27" i="11"/>
  <c r="C27" i="11"/>
  <c r="Y72" i="11"/>
  <c r="U28" i="11"/>
  <c r="C28" i="11"/>
  <c r="Y73" i="11"/>
  <c r="Y74" i="11"/>
  <c r="Y54" i="11"/>
  <c r="S67" i="47"/>
  <c r="R45" i="47"/>
  <c r="Y54" i="47"/>
  <c r="Y55" i="47"/>
  <c r="Y56" i="47"/>
  <c r="Y57" i="47"/>
  <c r="Y58" i="47"/>
  <c r="Y59" i="47"/>
  <c r="Y60" i="47"/>
  <c r="Y61" i="47"/>
  <c r="Y62" i="47"/>
  <c r="Y63" i="47"/>
  <c r="Y64" i="47"/>
  <c r="Y65" i="47"/>
  <c r="Y66" i="47"/>
  <c r="Y67" i="47"/>
  <c r="Y68" i="47"/>
  <c r="Y69" i="47"/>
  <c r="Y70" i="47"/>
  <c r="Y71" i="47"/>
  <c r="Y72" i="47"/>
  <c r="Y53" i="47"/>
  <c r="Y53" i="10"/>
  <c r="Y54" i="10"/>
  <c r="Y55" i="10"/>
  <c r="Y56" i="10"/>
  <c r="Y57" i="10"/>
  <c r="Y58" i="10"/>
  <c r="Y59" i="10"/>
  <c r="Y60" i="10"/>
  <c r="Y61" i="10"/>
  <c r="Y62" i="10"/>
  <c r="Y63" i="10"/>
  <c r="Y64" i="10"/>
  <c r="Y65" i="10"/>
  <c r="Y66" i="10"/>
  <c r="Y67" i="10"/>
  <c r="Y68" i="10"/>
  <c r="U26" i="10"/>
  <c r="C26" i="10"/>
  <c r="Y69" i="10"/>
  <c r="U27" i="10"/>
  <c r="C27" i="10"/>
  <c r="Y70" i="10"/>
  <c r="Y71" i="10"/>
  <c r="Y52" i="10"/>
  <c r="S67" i="46"/>
  <c r="Y54" i="46"/>
  <c r="Y55" i="46"/>
  <c r="Y56" i="46"/>
  <c r="Y57" i="46"/>
  <c r="Y58" i="46"/>
  <c r="Y59" i="46"/>
  <c r="Y60" i="46"/>
  <c r="Y61" i="46"/>
  <c r="Y62" i="46"/>
  <c r="U19" i="46"/>
  <c r="C19" i="46"/>
  <c r="Y63" i="46"/>
  <c r="Y64" i="46"/>
  <c r="Y65" i="46"/>
  <c r="Y66" i="46"/>
  <c r="Y67" i="46"/>
  <c r="Y68" i="46"/>
  <c r="Y69" i="46"/>
  <c r="U26" i="46"/>
  <c r="C26" i="46"/>
  <c r="Y70" i="46"/>
  <c r="U27" i="46"/>
  <c r="C27" i="46"/>
  <c r="Y71" i="46"/>
  <c r="Y72" i="46"/>
  <c r="Y53" i="46"/>
  <c r="Y53" i="9"/>
  <c r="Y54" i="9"/>
  <c r="Y55" i="9"/>
  <c r="Y56" i="9"/>
  <c r="Y57" i="9"/>
  <c r="Y58" i="9"/>
  <c r="Y59" i="9"/>
  <c r="Y60" i="9"/>
  <c r="Y61" i="9"/>
  <c r="U19" i="9"/>
  <c r="C19" i="9"/>
  <c r="Y62" i="9"/>
  <c r="Y63" i="9"/>
  <c r="Y64" i="9"/>
  <c r="Y65" i="9"/>
  <c r="Y66" i="9"/>
  <c r="Y67" i="9"/>
  <c r="Y68" i="9"/>
  <c r="U26" i="9"/>
  <c r="C26" i="9"/>
  <c r="Y69" i="9"/>
  <c r="U27" i="9"/>
  <c r="C27" i="9"/>
  <c r="Y70" i="9"/>
  <c r="Y71" i="9"/>
  <c r="Y52" i="9"/>
  <c r="Y56" i="45"/>
  <c r="Y57" i="45"/>
  <c r="Y58" i="45"/>
  <c r="Y59" i="45"/>
  <c r="Y60" i="45"/>
  <c r="Y61" i="45"/>
  <c r="Y62" i="45"/>
  <c r="Y63" i="45"/>
  <c r="Y64" i="45"/>
  <c r="Y65" i="45"/>
  <c r="U20" i="45"/>
  <c r="C20" i="45"/>
  <c r="Y66" i="45"/>
  <c r="Y67" i="45"/>
  <c r="Y68" i="45"/>
  <c r="Y69" i="45"/>
  <c r="Y70" i="45"/>
  <c r="Y71" i="45"/>
  <c r="Y72" i="45"/>
  <c r="U27" i="45"/>
  <c r="C27" i="45"/>
  <c r="Y73" i="45"/>
  <c r="U28" i="45"/>
  <c r="C28" i="45"/>
  <c r="Y74" i="45"/>
  <c r="Y75" i="45"/>
  <c r="Y55" i="45"/>
  <c r="Y55" i="8"/>
  <c r="Y56" i="8"/>
  <c r="Y57" i="8"/>
  <c r="Y58" i="8"/>
  <c r="Y59" i="8"/>
  <c r="Y60" i="8"/>
  <c r="Y61" i="8"/>
  <c r="Y62" i="8"/>
  <c r="Y63" i="8"/>
  <c r="Y64" i="8"/>
  <c r="U20" i="8"/>
  <c r="C20" i="8"/>
  <c r="Y65" i="8"/>
  <c r="Y66" i="8"/>
  <c r="Y67" i="8"/>
  <c r="Y68" i="8"/>
  <c r="Y69" i="8"/>
  <c r="Y70" i="8"/>
  <c r="Y71" i="8"/>
  <c r="U27" i="8"/>
  <c r="C27" i="8"/>
  <c r="Y72" i="8"/>
  <c r="U28" i="8"/>
  <c r="C28" i="8"/>
  <c r="Y73" i="8"/>
  <c r="Y74" i="8"/>
  <c r="Y54" i="8"/>
  <c r="Y56" i="44"/>
  <c r="Y57" i="44"/>
  <c r="Y58" i="44"/>
  <c r="Y59" i="44"/>
  <c r="Y60" i="44"/>
  <c r="Y61" i="44"/>
  <c r="Y62" i="44"/>
  <c r="Y63" i="44"/>
  <c r="Y64" i="44"/>
  <c r="Y65" i="44"/>
  <c r="U20" i="44"/>
  <c r="C20" i="44"/>
  <c r="Y66" i="44"/>
  <c r="Y67" i="44"/>
  <c r="Y68" i="44"/>
  <c r="Y69" i="44"/>
  <c r="Y70" i="44"/>
  <c r="Y71" i="44"/>
  <c r="Y72" i="44"/>
  <c r="U27" i="44"/>
  <c r="C27" i="44"/>
  <c r="Y73" i="44"/>
  <c r="U28" i="44"/>
  <c r="C28" i="44"/>
  <c r="Y74" i="44"/>
  <c r="Y75" i="44"/>
  <c r="Y55" i="44"/>
  <c r="Y74" i="7"/>
  <c r="U27" i="7"/>
  <c r="U28" i="7"/>
  <c r="C27" i="7"/>
  <c r="C28" i="7"/>
  <c r="Y73" i="7"/>
  <c r="Y72" i="7"/>
  <c r="Y71" i="7"/>
  <c r="Y70" i="7"/>
  <c r="Y69" i="7"/>
  <c r="Y68" i="7"/>
  <c r="Y67" i="7"/>
  <c r="Y66" i="7"/>
  <c r="U20" i="7"/>
  <c r="C20" i="7"/>
  <c r="Y65" i="7"/>
  <c r="Y64" i="7"/>
  <c r="Y63" i="7"/>
  <c r="Y62" i="7"/>
  <c r="Y61" i="7"/>
  <c r="Y60" i="7"/>
  <c r="Y59" i="7"/>
  <c r="Y58" i="7"/>
  <c r="Y57" i="7"/>
  <c r="Y56" i="7"/>
  <c r="Y55" i="7"/>
  <c r="Y54" i="7"/>
  <c r="Y56" i="43"/>
  <c r="Y57" i="43"/>
  <c r="Y58" i="43"/>
  <c r="Y59" i="43"/>
  <c r="Y60" i="43"/>
  <c r="Y61" i="43"/>
  <c r="Y62" i="43"/>
  <c r="Y63" i="43"/>
  <c r="Y64" i="43"/>
  <c r="Y65" i="43"/>
  <c r="U19" i="43"/>
  <c r="C19" i="43"/>
  <c r="Y66" i="43"/>
  <c r="Y67" i="43"/>
  <c r="Y68" i="43"/>
  <c r="Y69" i="43"/>
  <c r="Y70" i="43"/>
  <c r="Y71" i="43"/>
  <c r="Y72" i="43"/>
  <c r="U26" i="43"/>
  <c r="C26" i="43"/>
  <c r="Y73" i="43"/>
  <c r="U27" i="43"/>
  <c r="C27" i="43"/>
  <c r="Y74" i="43"/>
  <c r="Y75" i="43"/>
  <c r="Y55" i="43"/>
  <c r="S47" i="6"/>
  <c r="T69" i="6"/>
  <c r="S69" i="6"/>
  <c r="Y57" i="42"/>
  <c r="Y58" i="42"/>
  <c r="Y59" i="42"/>
  <c r="Y60" i="42"/>
  <c r="Y61" i="42"/>
  <c r="Y62" i="42"/>
  <c r="Y63" i="42"/>
  <c r="Y64" i="42"/>
  <c r="Y65" i="42"/>
  <c r="Y66" i="42"/>
  <c r="U20" i="42"/>
  <c r="C20" i="42"/>
  <c r="Y67" i="42"/>
  <c r="Y68" i="42"/>
  <c r="Y69" i="42"/>
  <c r="Y70" i="42"/>
  <c r="Y71" i="42"/>
  <c r="Y72" i="42"/>
  <c r="Y73" i="42"/>
  <c r="U27" i="42"/>
  <c r="C27" i="42"/>
  <c r="Y74" i="42"/>
  <c r="U28" i="42"/>
  <c r="C28" i="42"/>
  <c r="Y75" i="42"/>
  <c r="Y76" i="42"/>
  <c r="Y56" i="42"/>
  <c r="W64" i="5"/>
  <c r="V64" i="5"/>
  <c r="W57" i="41"/>
  <c r="V57" i="41"/>
  <c r="V36" i="41"/>
  <c r="X34" i="111"/>
  <c r="W34" i="111"/>
  <c r="X92" i="111"/>
  <c r="V34" i="111"/>
  <c r="W92" i="111"/>
  <c r="X91" i="111"/>
  <c r="W91" i="111"/>
  <c r="X90" i="111"/>
  <c r="W90" i="111"/>
  <c r="X89" i="111"/>
  <c r="W89" i="111"/>
  <c r="X88" i="111"/>
  <c r="W88" i="111"/>
  <c r="X87" i="111"/>
  <c r="W87" i="111"/>
  <c r="X86" i="111"/>
  <c r="W86" i="111"/>
  <c r="X85" i="111"/>
  <c r="W85" i="111"/>
  <c r="X84" i="111"/>
  <c r="W84" i="111"/>
  <c r="X83" i="111"/>
  <c r="W83" i="111"/>
  <c r="X82" i="111"/>
  <c r="W82" i="111"/>
  <c r="X81" i="111"/>
  <c r="W81" i="111"/>
  <c r="X80" i="111"/>
  <c r="W80" i="111"/>
  <c r="X79" i="111"/>
  <c r="W79" i="111"/>
  <c r="X78" i="111"/>
  <c r="W78" i="111"/>
  <c r="X77" i="111"/>
  <c r="W77" i="111"/>
  <c r="X76" i="111"/>
  <c r="W76" i="111"/>
  <c r="X75" i="111"/>
  <c r="W75" i="111"/>
  <c r="X74" i="111"/>
  <c r="W74" i="111"/>
  <c r="X73" i="111"/>
  <c r="W73" i="111"/>
  <c r="X72" i="111"/>
  <c r="W72" i="111"/>
  <c r="X71" i="111"/>
  <c r="W71" i="111"/>
  <c r="X70" i="111"/>
  <c r="W70" i="111"/>
  <c r="X69" i="111"/>
  <c r="W69" i="111"/>
  <c r="X68" i="111"/>
  <c r="W68" i="111"/>
  <c r="X67" i="111"/>
  <c r="W67" i="111"/>
  <c r="X63" i="111"/>
  <c r="W63" i="111"/>
  <c r="X62" i="111"/>
  <c r="W62" i="111"/>
  <c r="X61" i="111"/>
  <c r="W61" i="111"/>
  <c r="X60" i="111"/>
  <c r="W60" i="111"/>
  <c r="X59" i="111"/>
  <c r="W59" i="111"/>
  <c r="X58" i="111"/>
  <c r="W58" i="111"/>
  <c r="X57" i="111"/>
  <c r="W57" i="111"/>
  <c r="X56" i="111"/>
  <c r="W56" i="111"/>
  <c r="X55" i="111"/>
  <c r="W55" i="111"/>
  <c r="X54" i="111"/>
  <c r="W54" i="111"/>
  <c r="X53" i="111"/>
  <c r="W53" i="111"/>
  <c r="X52" i="111"/>
  <c r="W52" i="111"/>
  <c r="X51" i="111"/>
  <c r="W51" i="111"/>
  <c r="X50" i="111"/>
  <c r="W50" i="111"/>
  <c r="X49" i="111"/>
  <c r="W49" i="111"/>
  <c r="X48" i="111"/>
  <c r="W48" i="111"/>
  <c r="X47" i="111"/>
  <c r="W47" i="111"/>
  <c r="X46" i="111"/>
  <c r="W46" i="111"/>
  <c r="X45" i="111"/>
  <c r="W45" i="111"/>
  <c r="X44" i="111"/>
  <c r="W44" i="111"/>
  <c r="X43" i="111"/>
  <c r="W43" i="111"/>
  <c r="X42" i="111"/>
  <c r="W42" i="111"/>
  <c r="X41" i="111"/>
  <c r="W41" i="111"/>
  <c r="X40" i="111"/>
  <c r="W40" i="111"/>
  <c r="X39" i="111"/>
  <c r="W39" i="111"/>
  <c r="X38" i="111"/>
  <c r="W38" i="111"/>
  <c r="W34" i="114"/>
  <c r="X34" i="114"/>
  <c r="X92" i="114"/>
  <c r="V34" i="114"/>
  <c r="W92" i="114"/>
  <c r="X91" i="114"/>
  <c r="W91" i="114"/>
  <c r="X90" i="114"/>
  <c r="W90" i="114"/>
  <c r="X89" i="114"/>
  <c r="W89" i="114"/>
  <c r="X88" i="114"/>
  <c r="W88" i="114"/>
  <c r="X87" i="114"/>
  <c r="W87" i="114"/>
  <c r="X86" i="114"/>
  <c r="W86" i="114"/>
  <c r="X85" i="114"/>
  <c r="W85" i="114"/>
  <c r="X84" i="114"/>
  <c r="W84" i="114"/>
  <c r="X83" i="114"/>
  <c r="W83" i="114"/>
  <c r="X82" i="114"/>
  <c r="W82" i="114"/>
  <c r="X81" i="114"/>
  <c r="W81" i="114"/>
  <c r="X80" i="114"/>
  <c r="W80" i="114"/>
  <c r="X79" i="114"/>
  <c r="W79" i="114"/>
  <c r="X78" i="114"/>
  <c r="W78" i="114"/>
  <c r="X77" i="114"/>
  <c r="W77" i="114"/>
  <c r="X76" i="114"/>
  <c r="W76" i="114"/>
  <c r="X75" i="114"/>
  <c r="W75" i="114"/>
  <c r="X74" i="114"/>
  <c r="W74" i="114"/>
  <c r="X73" i="114"/>
  <c r="W73" i="114"/>
  <c r="X72" i="114"/>
  <c r="W72" i="114"/>
  <c r="X71" i="114"/>
  <c r="W71" i="114"/>
  <c r="X70" i="114"/>
  <c r="W70" i="114"/>
  <c r="X69" i="114"/>
  <c r="W69" i="114"/>
  <c r="X68" i="114"/>
  <c r="W68" i="114"/>
  <c r="X67" i="114"/>
  <c r="W67" i="114"/>
  <c r="X63" i="114"/>
  <c r="W63" i="114"/>
  <c r="X62" i="114"/>
  <c r="W62" i="114"/>
  <c r="X61" i="114"/>
  <c r="W61" i="114"/>
  <c r="X60" i="114"/>
  <c r="W60" i="114"/>
  <c r="X59" i="114"/>
  <c r="W59" i="114"/>
  <c r="X58" i="114"/>
  <c r="W58" i="114"/>
  <c r="X57" i="114"/>
  <c r="W57" i="114"/>
  <c r="X56" i="114"/>
  <c r="W56" i="114"/>
  <c r="X55" i="114"/>
  <c r="W55" i="114"/>
  <c r="X54" i="114"/>
  <c r="W54" i="114"/>
  <c r="X53" i="114"/>
  <c r="W53" i="114"/>
  <c r="X52" i="114"/>
  <c r="W52" i="114"/>
  <c r="X51" i="114"/>
  <c r="W51" i="114"/>
  <c r="X50" i="114"/>
  <c r="W50" i="114"/>
  <c r="X49" i="114"/>
  <c r="W49" i="114"/>
  <c r="X48" i="114"/>
  <c r="W48" i="114"/>
  <c r="X47" i="114"/>
  <c r="W47" i="114"/>
  <c r="X46" i="114"/>
  <c r="W46" i="114"/>
  <c r="X45" i="114"/>
  <c r="W45" i="114"/>
  <c r="X44" i="114"/>
  <c r="W44" i="114"/>
  <c r="X43" i="114"/>
  <c r="W43" i="114"/>
  <c r="X42" i="114"/>
  <c r="W42" i="114"/>
  <c r="X41" i="114"/>
  <c r="W41" i="114"/>
  <c r="X40" i="114"/>
  <c r="W40" i="114"/>
  <c r="X39" i="114"/>
  <c r="W39" i="114"/>
  <c r="X38" i="114"/>
  <c r="W38" i="114"/>
  <c r="X20" i="26"/>
  <c r="W20" i="26"/>
  <c r="V20" i="26"/>
  <c r="T20" i="26"/>
  <c r="S20" i="26"/>
  <c r="R20" i="26"/>
  <c r="Q20" i="26"/>
  <c r="P20" i="26"/>
  <c r="O20" i="26"/>
  <c r="N20" i="26"/>
  <c r="M20" i="26"/>
  <c r="L20" i="26"/>
  <c r="K20" i="26"/>
  <c r="J20" i="26"/>
  <c r="I20" i="26"/>
  <c r="H20" i="26"/>
  <c r="G20" i="26"/>
  <c r="F20" i="26"/>
  <c r="E20" i="26"/>
  <c r="D20" i="26"/>
  <c r="X20" i="23"/>
  <c r="W20" i="23"/>
  <c r="V20" i="23"/>
  <c r="T20" i="23"/>
  <c r="S20" i="23"/>
  <c r="R20" i="23"/>
  <c r="Q20" i="23"/>
  <c r="P20" i="23"/>
  <c r="O20" i="23"/>
  <c r="N20" i="23"/>
  <c r="M20" i="23"/>
  <c r="L20" i="23"/>
  <c r="K20" i="23"/>
  <c r="J20" i="23"/>
  <c r="I20" i="23"/>
  <c r="H20" i="23"/>
  <c r="G20" i="23"/>
  <c r="F20" i="23"/>
  <c r="E20" i="23"/>
  <c r="D20" i="23"/>
  <c r="X20" i="57"/>
  <c r="W20" i="57"/>
  <c r="V20" i="57"/>
  <c r="T20" i="57"/>
  <c r="S20" i="57"/>
  <c r="R20" i="57"/>
  <c r="Q20" i="57"/>
  <c r="P20" i="57"/>
  <c r="O20" i="57"/>
  <c r="N20" i="57"/>
  <c r="M20" i="57"/>
  <c r="L20" i="57"/>
  <c r="K20" i="57"/>
  <c r="J20" i="57"/>
  <c r="I20" i="57"/>
  <c r="H20" i="57"/>
  <c r="G20" i="57"/>
  <c r="F20" i="57"/>
  <c r="E20" i="57"/>
  <c r="D20" i="57"/>
  <c r="X19" i="55"/>
  <c r="W19" i="55"/>
  <c r="V19" i="55"/>
  <c r="T19" i="55"/>
  <c r="S19" i="55"/>
  <c r="R19" i="55"/>
  <c r="Q19" i="55"/>
  <c r="P19" i="55"/>
  <c r="O19" i="55"/>
  <c r="N19" i="55"/>
  <c r="M19" i="55"/>
  <c r="L19" i="55"/>
  <c r="K19" i="55"/>
  <c r="J19" i="55"/>
  <c r="I19" i="55"/>
  <c r="H19" i="55"/>
  <c r="G19" i="55"/>
  <c r="F19" i="55"/>
  <c r="E19" i="55"/>
  <c r="D19" i="55"/>
  <c r="X50" i="15"/>
  <c r="W50" i="15"/>
  <c r="X26" i="15"/>
  <c r="X27" i="15"/>
  <c r="X49" i="15"/>
  <c r="W26" i="15"/>
  <c r="W27" i="15"/>
  <c r="W49" i="15"/>
  <c r="X48" i="15"/>
  <c r="W48" i="15"/>
  <c r="X47" i="15"/>
  <c r="W47" i="15"/>
  <c r="X46" i="15"/>
  <c r="W46" i="15"/>
  <c r="X45" i="15"/>
  <c r="W45" i="15"/>
  <c r="X44" i="15"/>
  <c r="W44" i="15"/>
  <c r="X43" i="15"/>
  <c r="W43" i="15"/>
  <c r="X42" i="15"/>
  <c r="W42" i="15"/>
  <c r="X19" i="15"/>
  <c r="X41" i="15"/>
  <c r="W19" i="15"/>
  <c r="W41" i="15"/>
  <c r="X40" i="15"/>
  <c r="W40" i="15"/>
  <c r="X39" i="15"/>
  <c r="W39" i="15"/>
  <c r="X38" i="15"/>
  <c r="W38" i="15"/>
  <c r="X37" i="15"/>
  <c r="W37" i="15"/>
  <c r="X36" i="15"/>
  <c r="W36" i="15"/>
  <c r="X35" i="15"/>
  <c r="W35" i="15"/>
  <c r="X34" i="15"/>
  <c r="W34" i="15"/>
  <c r="X33" i="15"/>
  <c r="W33" i="15"/>
  <c r="X32" i="15"/>
  <c r="W32" i="15"/>
  <c r="X31" i="15"/>
  <c r="W31" i="15"/>
  <c r="Y25" i="15"/>
  <c r="V19" i="15"/>
  <c r="T19" i="15"/>
  <c r="S19" i="15"/>
  <c r="R19" i="15"/>
  <c r="Q19" i="15"/>
  <c r="P19" i="15"/>
  <c r="O19" i="15"/>
  <c r="N19" i="15"/>
  <c r="M19" i="15"/>
  <c r="L19" i="15"/>
  <c r="K19" i="15"/>
  <c r="J19" i="15"/>
  <c r="I19" i="15"/>
  <c r="H19" i="15"/>
  <c r="G19" i="15"/>
  <c r="F19" i="15"/>
  <c r="E19" i="15"/>
  <c r="D19" i="15"/>
  <c r="Y29" i="12"/>
  <c r="Y28" i="10"/>
  <c r="Y47" i="10"/>
  <c r="X47" i="10"/>
  <c r="W47" i="10"/>
  <c r="V47" i="10"/>
  <c r="U47" i="10"/>
  <c r="T47" i="10"/>
  <c r="S47" i="10"/>
  <c r="R47" i="10"/>
  <c r="Q47" i="10"/>
  <c r="P47" i="10"/>
  <c r="O47" i="10"/>
  <c r="N47" i="10"/>
  <c r="M47" i="10"/>
  <c r="L47" i="10"/>
  <c r="K47" i="10"/>
  <c r="J47" i="10"/>
  <c r="I47" i="10"/>
  <c r="H47" i="10"/>
  <c r="G47" i="10"/>
  <c r="F47" i="10"/>
  <c r="E47" i="10"/>
  <c r="D47" i="10"/>
  <c r="C47" i="10"/>
  <c r="X68" i="10"/>
  <c r="W68" i="10"/>
  <c r="V68" i="10"/>
  <c r="U68" i="10"/>
  <c r="T68" i="10"/>
  <c r="S68" i="10"/>
  <c r="R68" i="10"/>
  <c r="Q68" i="10"/>
  <c r="P68" i="10"/>
  <c r="O68" i="10"/>
  <c r="N68" i="10"/>
  <c r="M68" i="10"/>
  <c r="L68" i="10"/>
  <c r="K68" i="10"/>
  <c r="J68" i="10"/>
  <c r="I68" i="10"/>
  <c r="H68" i="10"/>
  <c r="G68" i="10"/>
  <c r="F68" i="10"/>
  <c r="E68" i="10"/>
  <c r="D68" i="10"/>
  <c r="X71" i="10"/>
  <c r="W71" i="10"/>
  <c r="W26" i="10"/>
  <c r="X26" i="10"/>
  <c r="X69" i="10"/>
  <c r="V26" i="10"/>
  <c r="W69" i="10"/>
  <c r="X67" i="10"/>
  <c r="W67" i="10"/>
  <c r="X66" i="10"/>
  <c r="W66" i="10"/>
  <c r="X65" i="10"/>
  <c r="W65" i="10"/>
  <c r="X64" i="10"/>
  <c r="W64" i="10"/>
  <c r="X63" i="10"/>
  <c r="W63" i="10"/>
  <c r="X62" i="10"/>
  <c r="W62" i="10"/>
  <c r="X61" i="10"/>
  <c r="W61" i="10"/>
  <c r="X60" i="10"/>
  <c r="W60" i="10"/>
  <c r="X59" i="10"/>
  <c r="W59" i="10"/>
  <c r="X58" i="10"/>
  <c r="W58" i="10"/>
  <c r="X57" i="10"/>
  <c r="W57" i="10"/>
  <c r="X56" i="10"/>
  <c r="W56" i="10"/>
  <c r="X55" i="10"/>
  <c r="W55" i="10"/>
  <c r="X54" i="10"/>
  <c r="W54" i="10"/>
  <c r="X53" i="10"/>
  <c r="W53" i="10"/>
  <c r="X52" i="10"/>
  <c r="W52" i="10"/>
  <c r="V52" i="10"/>
  <c r="V53" i="10"/>
  <c r="V54" i="10"/>
  <c r="V55" i="10"/>
  <c r="V56" i="10"/>
  <c r="V57" i="10"/>
  <c r="V58" i="10"/>
  <c r="V59" i="10"/>
  <c r="V60" i="10"/>
  <c r="V61" i="10"/>
  <c r="V62" i="10"/>
  <c r="V63" i="10"/>
  <c r="V64" i="10"/>
  <c r="V65" i="10"/>
  <c r="V66" i="10"/>
  <c r="V67" i="10"/>
  <c r="V69" i="10"/>
  <c r="V27" i="10"/>
  <c r="V70" i="10"/>
  <c r="V71" i="10"/>
  <c r="X50" i="10"/>
  <c r="W50" i="10"/>
  <c r="X48" i="10"/>
  <c r="W48" i="10"/>
  <c r="X46" i="10"/>
  <c r="W46" i="10"/>
  <c r="X45" i="10"/>
  <c r="W45" i="10"/>
  <c r="X44" i="10"/>
  <c r="W44" i="10"/>
  <c r="X43" i="10"/>
  <c r="W43" i="10"/>
  <c r="X42" i="10"/>
  <c r="W42" i="10"/>
  <c r="X41" i="10"/>
  <c r="W41" i="10"/>
  <c r="X40" i="10"/>
  <c r="W40" i="10"/>
  <c r="X39" i="10"/>
  <c r="W39" i="10"/>
  <c r="X38" i="10"/>
  <c r="W38" i="10"/>
  <c r="X37" i="10"/>
  <c r="W37" i="10"/>
  <c r="X36" i="10"/>
  <c r="W36" i="10"/>
  <c r="X35" i="10"/>
  <c r="W35" i="10"/>
  <c r="X34" i="10"/>
  <c r="W34" i="10"/>
  <c r="X33" i="10"/>
  <c r="W33" i="10"/>
  <c r="X32" i="10"/>
  <c r="W32" i="10"/>
  <c r="X31" i="10"/>
  <c r="W31" i="10"/>
  <c r="D26" i="10"/>
  <c r="E26" i="10"/>
  <c r="F26" i="10"/>
  <c r="G26" i="10"/>
  <c r="H26" i="10"/>
  <c r="I26" i="10"/>
  <c r="J26" i="10"/>
  <c r="K26" i="10"/>
  <c r="L26" i="10"/>
  <c r="M26" i="10"/>
  <c r="N26" i="10"/>
  <c r="O26" i="10"/>
  <c r="P26" i="10"/>
  <c r="Q26" i="10"/>
  <c r="R26" i="10"/>
  <c r="S26" i="10"/>
  <c r="T26" i="10"/>
  <c r="Y26" i="10"/>
  <c r="X27" i="10"/>
  <c r="X49" i="10"/>
  <c r="W27" i="10"/>
  <c r="W70" i="10"/>
  <c r="D27" i="10"/>
  <c r="E27" i="10"/>
  <c r="F27" i="10"/>
  <c r="G27" i="10"/>
  <c r="H27" i="10"/>
  <c r="I27" i="10"/>
  <c r="J27" i="10"/>
  <c r="K27" i="10"/>
  <c r="L27" i="10"/>
  <c r="M27" i="10"/>
  <c r="N27" i="10"/>
  <c r="O27" i="10"/>
  <c r="P27" i="10"/>
  <c r="Q27" i="10"/>
  <c r="R27" i="10"/>
  <c r="S27" i="10"/>
  <c r="T27" i="10"/>
  <c r="Y27" i="10"/>
  <c r="X70" i="10"/>
  <c r="W49" i="10"/>
  <c r="X20" i="8"/>
  <c r="W20" i="8"/>
  <c r="X19" i="43"/>
  <c r="W19" i="43"/>
  <c r="V19" i="43"/>
  <c r="T19" i="43"/>
  <c r="S19" i="43"/>
  <c r="R19" i="43"/>
  <c r="Q19" i="43"/>
  <c r="P19" i="43"/>
  <c r="O19" i="43"/>
  <c r="N19" i="43"/>
  <c r="M19" i="43"/>
  <c r="L19" i="43"/>
  <c r="K19" i="43"/>
  <c r="J19" i="43"/>
  <c r="I19" i="43"/>
  <c r="H19" i="43"/>
  <c r="G19" i="43"/>
  <c r="F19" i="43"/>
  <c r="E19" i="43"/>
  <c r="D19" i="43"/>
  <c r="Y25" i="52"/>
  <c r="X34" i="112"/>
  <c r="W34" i="112"/>
  <c r="W62" i="112"/>
  <c r="X34" i="115"/>
  <c r="X33" i="116"/>
  <c r="W34" i="115"/>
  <c r="W33" i="116"/>
  <c r="X32" i="116"/>
  <c r="W32" i="116"/>
  <c r="X31" i="116"/>
  <c r="W31" i="116"/>
  <c r="X30" i="116"/>
  <c r="W30" i="116"/>
  <c r="X29" i="116"/>
  <c r="W29" i="116"/>
  <c r="X28" i="116"/>
  <c r="W28" i="116"/>
  <c r="X27" i="116"/>
  <c r="W27" i="116"/>
  <c r="X26" i="116"/>
  <c r="W26" i="116"/>
  <c r="X25" i="116"/>
  <c r="W25" i="116"/>
  <c r="X24" i="116"/>
  <c r="W24" i="116"/>
  <c r="X23" i="116"/>
  <c r="W23" i="116"/>
  <c r="X22" i="116"/>
  <c r="W22" i="116"/>
  <c r="X21" i="116"/>
  <c r="W21" i="116"/>
  <c r="X20" i="116"/>
  <c r="W20" i="116"/>
  <c r="X19" i="116"/>
  <c r="W19" i="116"/>
  <c r="X18" i="116"/>
  <c r="W18" i="116"/>
  <c r="X17" i="116"/>
  <c r="W17" i="116"/>
  <c r="X16" i="116"/>
  <c r="W16" i="116"/>
  <c r="X15" i="116"/>
  <c r="W15" i="116"/>
  <c r="X14" i="116"/>
  <c r="W14" i="116"/>
  <c r="X13" i="116"/>
  <c r="W13" i="116"/>
  <c r="X12" i="116"/>
  <c r="W12" i="116"/>
  <c r="X11" i="116"/>
  <c r="W11" i="116"/>
  <c r="X10" i="116"/>
  <c r="W10" i="116"/>
  <c r="X9" i="116"/>
  <c r="W9" i="116"/>
  <c r="X8" i="116"/>
  <c r="W8" i="116"/>
  <c r="X92" i="115"/>
  <c r="V34" i="115"/>
  <c r="W92" i="115"/>
  <c r="X91" i="115"/>
  <c r="W91" i="115"/>
  <c r="X90" i="115"/>
  <c r="W90" i="115"/>
  <c r="X89" i="115"/>
  <c r="W89" i="115"/>
  <c r="X88" i="115"/>
  <c r="W88" i="115"/>
  <c r="X87" i="115"/>
  <c r="W87" i="115"/>
  <c r="X86" i="115"/>
  <c r="W86" i="115"/>
  <c r="X85" i="115"/>
  <c r="W85" i="115"/>
  <c r="X84" i="115"/>
  <c r="W84" i="115"/>
  <c r="X83" i="115"/>
  <c r="W83" i="115"/>
  <c r="X82" i="115"/>
  <c r="W82" i="115"/>
  <c r="X81" i="115"/>
  <c r="W81" i="115"/>
  <c r="X80" i="115"/>
  <c r="W80" i="115"/>
  <c r="X79" i="115"/>
  <c r="W79" i="115"/>
  <c r="X78" i="115"/>
  <c r="W78" i="115"/>
  <c r="X77" i="115"/>
  <c r="W77" i="115"/>
  <c r="X76" i="115"/>
  <c r="W76" i="115"/>
  <c r="X75" i="115"/>
  <c r="W75" i="115"/>
  <c r="X74" i="115"/>
  <c r="W74" i="115"/>
  <c r="X73" i="115"/>
  <c r="W73" i="115"/>
  <c r="X72" i="115"/>
  <c r="W72" i="115"/>
  <c r="X71" i="115"/>
  <c r="W71" i="115"/>
  <c r="X70" i="115"/>
  <c r="W70" i="115"/>
  <c r="X69" i="115"/>
  <c r="W69" i="115"/>
  <c r="X68" i="115"/>
  <c r="W68" i="115"/>
  <c r="X67" i="115"/>
  <c r="W67" i="115"/>
  <c r="X63" i="115"/>
  <c r="W63" i="115"/>
  <c r="X62" i="115"/>
  <c r="W62" i="115"/>
  <c r="X61" i="115"/>
  <c r="W61" i="115"/>
  <c r="X60" i="115"/>
  <c r="W60" i="115"/>
  <c r="X59" i="115"/>
  <c r="W59" i="115"/>
  <c r="X58" i="115"/>
  <c r="W58" i="115"/>
  <c r="X57" i="115"/>
  <c r="W57" i="115"/>
  <c r="X56" i="115"/>
  <c r="W56" i="115"/>
  <c r="X55" i="115"/>
  <c r="W55" i="115"/>
  <c r="X54" i="115"/>
  <c r="W54" i="115"/>
  <c r="X53" i="115"/>
  <c r="W53" i="115"/>
  <c r="X52" i="115"/>
  <c r="W52" i="115"/>
  <c r="X51" i="115"/>
  <c r="W51" i="115"/>
  <c r="X50" i="115"/>
  <c r="W50" i="115"/>
  <c r="X49" i="115"/>
  <c r="W49" i="115"/>
  <c r="X48" i="115"/>
  <c r="W48" i="115"/>
  <c r="X47" i="115"/>
  <c r="W47" i="115"/>
  <c r="X46" i="115"/>
  <c r="W46" i="115"/>
  <c r="X45" i="115"/>
  <c r="W45" i="115"/>
  <c r="X44" i="115"/>
  <c r="W44" i="115"/>
  <c r="X43" i="115"/>
  <c r="W43" i="115"/>
  <c r="X42" i="115"/>
  <c r="W42" i="115"/>
  <c r="X41" i="115"/>
  <c r="W41" i="115"/>
  <c r="X40" i="115"/>
  <c r="W40" i="115"/>
  <c r="X39" i="115"/>
  <c r="W39" i="115"/>
  <c r="X38" i="115"/>
  <c r="W38" i="115"/>
  <c r="D34" i="114"/>
  <c r="E34" i="114"/>
  <c r="F34" i="114"/>
  <c r="G34" i="114"/>
  <c r="H34" i="114"/>
  <c r="I34" i="114"/>
  <c r="J34" i="114"/>
  <c r="K34" i="114"/>
  <c r="L34" i="114"/>
  <c r="M34" i="114"/>
  <c r="N34" i="114"/>
  <c r="O34" i="114"/>
  <c r="P34" i="114"/>
  <c r="Q34" i="114"/>
  <c r="R34" i="114"/>
  <c r="S34" i="114"/>
  <c r="T34" i="114"/>
  <c r="Y34" i="114"/>
  <c r="Y10" i="114"/>
  <c r="Y11" i="114"/>
  <c r="Y12" i="114"/>
  <c r="Y13" i="114"/>
  <c r="Y14" i="114"/>
  <c r="Y15" i="114"/>
  <c r="Y16" i="114"/>
  <c r="Y17" i="114"/>
  <c r="Y18" i="114"/>
  <c r="Y19" i="114"/>
  <c r="Y20" i="114"/>
  <c r="Y21" i="114"/>
  <c r="Y22" i="114"/>
  <c r="Y23" i="114"/>
  <c r="Y24" i="114"/>
  <c r="Y25" i="114"/>
  <c r="Y26" i="114"/>
  <c r="Y27" i="114"/>
  <c r="Y28" i="114"/>
  <c r="Y29" i="114"/>
  <c r="Y30" i="114"/>
  <c r="Y31" i="114"/>
  <c r="Y32" i="114"/>
  <c r="Y33" i="114"/>
  <c r="Y9" i="114"/>
  <c r="X92" i="112"/>
  <c r="X91" i="112"/>
  <c r="W91" i="112"/>
  <c r="X90" i="112"/>
  <c r="W90" i="112"/>
  <c r="X89" i="112"/>
  <c r="W89" i="112"/>
  <c r="X88" i="112"/>
  <c r="W88" i="112"/>
  <c r="X87" i="112"/>
  <c r="W87" i="112"/>
  <c r="X86" i="112"/>
  <c r="W86" i="112"/>
  <c r="X85" i="112"/>
  <c r="W85" i="112"/>
  <c r="X84" i="112"/>
  <c r="W84" i="112"/>
  <c r="X83" i="112"/>
  <c r="W83" i="112"/>
  <c r="X82" i="112"/>
  <c r="W82" i="112"/>
  <c r="X81" i="112"/>
  <c r="W81" i="112"/>
  <c r="X80" i="112"/>
  <c r="W80" i="112"/>
  <c r="X79" i="112"/>
  <c r="W79" i="112"/>
  <c r="X78" i="112"/>
  <c r="W78" i="112"/>
  <c r="X77" i="112"/>
  <c r="W77" i="112"/>
  <c r="X76" i="112"/>
  <c r="W76" i="112"/>
  <c r="X75" i="112"/>
  <c r="W75" i="112"/>
  <c r="X74" i="112"/>
  <c r="W74" i="112"/>
  <c r="X73" i="112"/>
  <c r="W73" i="112"/>
  <c r="X72" i="112"/>
  <c r="W72" i="112"/>
  <c r="X71" i="112"/>
  <c r="W71" i="112"/>
  <c r="X70" i="112"/>
  <c r="W70" i="112"/>
  <c r="X69" i="112"/>
  <c r="W69" i="112"/>
  <c r="X68" i="112"/>
  <c r="W68" i="112"/>
  <c r="X67" i="112"/>
  <c r="W67" i="112"/>
  <c r="X63" i="112"/>
  <c r="X62" i="112"/>
  <c r="X61" i="112"/>
  <c r="X60" i="112"/>
  <c r="X59" i="112"/>
  <c r="X58" i="112"/>
  <c r="X57" i="112"/>
  <c r="X56" i="112"/>
  <c r="X55" i="112"/>
  <c r="X54" i="112"/>
  <c r="X53" i="112"/>
  <c r="X52" i="112"/>
  <c r="X51" i="112"/>
  <c r="X50" i="112"/>
  <c r="X49" i="112"/>
  <c r="X48" i="112"/>
  <c r="X47" i="112"/>
  <c r="X46" i="112"/>
  <c r="X45" i="112"/>
  <c r="X44" i="112"/>
  <c r="X43" i="112"/>
  <c r="X42" i="112"/>
  <c r="X41" i="112"/>
  <c r="X40" i="112"/>
  <c r="X39" i="112"/>
  <c r="X38" i="112"/>
  <c r="X33" i="113"/>
  <c r="W33" i="113"/>
  <c r="W8" i="113"/>
  <c r="X8" i="113"/>
  <c r="W9" i="113"/>
  <c r="X9" i="113"/>
  <c r="W10" i="113"/>
  <c r="X10" i="113"/>
  <c r="W11" i="113"/>
  <c r="X11" i="113"/>
  <c r="W12" i="113"/>
  <c r="X12" i="113"/>
  <c r="W13" i="113"/>
  <c r="X13" i="113"/>
  <c r="W14" i="113"/>
  <c r="X14" i="113"/>
  <c r="W15" i="113"/>
  <c r="X15" i="113"/>
  <c r="W16" i="113"/>
  <c r="X16" i="113"/>
  <c r="W17" i="113"/>
  <c r="X17" i="113"/>
  <c r="W18" i="113"/>
  <c r="X18" i="113"/>
  <c r="W19" i="113"/>
  <c r="X19" i="113"/>
  <c r="W20" i="113"/>
  <c r="X20" i="113"/>
  <c r="W21" i="113"/>
  <c r="X21" i="113"/>
  <c r="W22" i="113"/>
  <c r="X22" i="113"/>
  <c r="W23" i="113"/>
  <c r="X23" i="113"/>
  <c r="W24" i="113"/>
  <c r="X24" i="113"/>
  <c r="W25" i="113"/>
  <c r="X25" i="113"/>
  <c r="W26" i="113"/>
  <c r="X26" i="113"/>
  <c r="W27" i="113"/>
  <c r="X27" i="113"/>
  <c r="W28" i="113"/>
  <c r="X28" i="113"/>
  <c r="W29" i="113"/>
  <c r="X29" i="113"/>
  <c r="W30" i="113"/>
  <c r="X30" i="113"/>
  <c r="W31" i="113"/>
  <c r="X31" i="113"/>
  <c r="W32" i="113"/>
  <c r="X32" i="113"/>
  <c r="Y98" i="110"/>
  <c r="X98" i="110"/>
  <c r="X34" i="110"/>
  <c r="X35" i="110"/>
  <c r="Y34" i="110"/>
  <c r="Y35" i="110"/>
  <c r="Y97" i="110"/>
  <c r="W34" i="110"/>
  <c r="W35" i="110"/>
  <c r="X97" i="110"/>
  <c r="Y96" i="110"/>
  <c r="X96" i="110"/>
  <c r="Y95" i="110"/>
  <c r="X95" i="110"/>
  <c r="Y94" i="110"/>
  <c r="X94" i="110"/>
  <c r="Y93" i="110"/>
  <c r="X93" i="110"/>
  <c r="Y92" i="110"/>
  <c r="X92" i="110"/>
  <c r="Y91" i="110"/>
  <c r="X91" i="110"/>
  <c r="Y90" i="110"/>
  <c r="X90" i="110"/>
  <c r="Y89" i="110"/>
  <c r="X89" i="110"/>
  <c r="Y88" i="110"/>
  <c r="X88" i="110"/>
  <c r="Y87" i="110"/>
  <c r="X87" i="110"/>
  <c r="Y86" i="110"/>
  <c r="X86" i="110"/>
  <c r="Y85" i="110"/>
  <c r="X85" i="110"/>
  <c r="Y84" i="110"/>
  <c r="X84" i="110"/>
  <c r="Y83" i="110"/>
  <c r="X83" i="110"/>
  <c r="Y82" i="110"/>
  <c r="X82" i="110"/>
  <c r="Y81" i="110"/>
  <c r="X81" i="110"/>
  <c r="Y80" i="110"/>
  <c r="X80" i="110"/>
  <c r="Y79" i="110"/>
  <c r="X79" i="110"/>
  <c r="Y78" i="110"/>
  <c r="X78" i="110"/>
  <c r="Y77" i="110"/>
  <c r="X77" i="110"/>
  <c r="Y76" i="110"/>
  <c r="X76" i="110"/>
  <c r="Y75" i="110"/>
  <c r="X75" i="110"/>
  <c r="Y74" i="110"/>
  <c r="X74" i="110"/>
  <c r="Y73" i="110"/>
  <c r="X73" i="110"/>
  <c r="Y72" i="110"/>
  <c r="X72" i="110"/>
  <c r="Y71" i="110"/>
  <c r="X71" i="110"/>
  <c r="Y67" i="110"/>
  <c r="X67" i="110"/>
  <c r="Y66" i="110"/>
  <c r="X66" i="110"/>
  <c r="Y65" i="110"/>
  <c r="X65" i="110"/>
  <c r="Y64" i="110"/>
  <c r="X64" i="110"/>
  <c r="Y63" i="110"/>
  <c r="X63" i="110"/>
  <c r="Y62" i="110"/>
  <c r="X62" i="110"/>
  <c r="Y61" i="110"/>
  <c r="X61" i="110"/>
  <c r="Y60" i="110"/>
  <c r="X60" i="110"/>
  <c r="Y59" i="110"/>
  <c r="X59" i="110"/>
  <c r="Y58" i="110"/>
  <c r="X58" i="110"/>
  <c r="Y57" i="110"/>
  <c r="X57" i="110"/>
  <c r="Y56" i="110"/>
  <c r="X56" i="110"/>
  <c r="Y55" i="110"/>
  <c r="X55" i="110"/>
  <c r="Y54" i="110"/>
  <c r="X54" i="110"/>
  <c r="Y53" i="110"/>
  <c r="X53" i="110"/>
  <c r="Y52" i="110"/>
  <c r="X52" i="110"/>
  <c r="Y51" i="110"/>
  <c r="X51" i="110"/>
  <c r="Y50" i="110"/>
  <c r="X50" i="110"/>
  <c r="Y49" i="110"/>
  <c r="X49" i="110"/>
  <c r="Y48" i="110"/>
  <c r="X48" i="110"/>
  <c r="Y47" i="110"/>
  <c r="X47" i="110"/>
  <c r="Y46" i="110"/>
  <c r="X46" i="110"/>
  <c r="Y45" i="110"/>
  <c r="X45" i="110"/>
  <c r="Y44" i="110"/>
  <c r="X44" i="110"/>
  <c r="Y43" i="110"/>
  <c r="X43" i="110"/>
  <c r="Y42" i="110"/>
  <c r="X42" i="110"/>
  <c r="Y41" i="110"/>
  <c r="X41" i="110"/>
  <c r="Y40" i="110"/>
  <c r="X40" i="110"/>
  <c r="Z10" i="109"/>
  <c r="Z11" i="109"/>
  <c r="Z12" i="109"/>
  <c r="Z13" i="109"/>
  <c r="Z14" i="109"/>
  <c r="Z15" i="109"/>
  <c r="Z16" i="109"/>
  <c r="Z17" i="109"/>
  <c r="Z18" i="109"/>
  <c r="Z19" i="109"/>
  <c r="Z20" i="109"/>
  <c r="Z21" i="109"/>
  <c r="Z22" i="109"/>
  <c r="Z23" i="109"/>
  <c r="Z24" i="109"/>
  <c r="Z25" i="109"/>
  <c r="Z26" i="109"/>
  <c r="Z27" i="109"/>
  <c r="Z28" i="109"/>
  <c r="Z29" i="109"/>
  <c r="Z30" i="109"/>
  <c r="Z31" i="109"/>
  <c r="Z32" i="109"/>
  <c r="Z33" i="109"/>
  <c r="E34" i="109"/>
  <c r="F34" i="109"/>
  <c r="G34" i="109"/>
  <c r="H34" i="109"/>
  <c r="I34" i="109"/>
  <c r="J34" i="109"/>
  <c r="K34" i="109"/>
  <c r="L34" i="109"/>
  <c r="M34" i="109"/>
  <c r="N34" i="109"/>
  <c r="O34" i="109"/>
  <c r="P34" i="109"/>
  <c r="Q34" i="109"/>
  <c r="R34" i="109"/>
  <c r="S34" i="109"/>
  <c r="T34" i="109"/>
  <c r="U34" i="109"/>
  <c r="W34" i="109"/>
  <c r="X34" i="109"/>
  <c r="Y34" i="109"/>
  <c r="Z34" i="109"/>
  <c r="E35" i="109"/>
  <c r="F35" i="109"/>
  <c r="G35" i="109"/>
  <c r="H35" i="109"/>
  <c r="I35" i="109"/>
  <c r="J35" i="109"/>
  <c r="K35" i="109"/>
  <c r="L35" i="109"/>
  <c r="M35" i="109"/>
  <c r="N35" i="109"/>
  <c r="O35" i="109"/>
  <c r="P35" i="109"/>
  <c r="Q35" i="109"/>
  <c r="R35" i="109"/>
  <c r="S35" i="109"/>
  <c r="T35" i="109"/>
  <c r="U35" i="109"/>
  <c r="W35" i="109"/>
  <c r="X35" i="109"/>
  <c r="Y35" i="109"/>
  <c r="Z35" i="109"/>
  <c r="Z36" i="109"/>
  <c r="Z9" i="109"/>
  <c r="Y98" i="109"/>
  <c r="X98" i="109"/>
  <c r="Y97" i="109"/>
  <c r="X97" i="109"/>
  <c r="Y96" i="109"/>
  <c r="X96" i="109"/>
  <c r="Y95" i="109"/>
  <c r="X95" i="109"/>
  <c r="Y94" i="109"/>
  <c r="X94" i="109"/>
  <c r="Y93" i="109"/>
  <c r="X93" i="109"/>
  <c r="Y92" i="109"/>
  <c r="X92" i="109"/>
  <c r="Y91" i="109"/>
  <c r="X91" i="109"/>
  <c r="Y90" i="109"/>
  <c r="X90" i="109"/>
  <c r="Y89" i="109"/>
  <c r="X89" i="109"/>
  <c r="Y88" i="109"/>
  <c r="X88" i="109"/>
  <c r="Y87" i="109"/>
  <c r="X87" i="109"/>
  <c r="Y86" i="109"/>
  <c r="X86" i="109"/>
  <c r="Y85" i="109"/>
  <c r="X85" i="109"/>
  <c r="Y84" i="109"/>
  <c r="X84" i="109"/>
  <c r="Y83" i="109"/>
  <c r="X83" i="109"/>
  <c r="Y82" i="109"/>
  <c r="X82" i="109"/>
  <c r="Y81" i="109"/>
  <c r="X81" i="109"/>
  <c r="Y80" i="109"/>
  <c r="X80" i="109"/>
  <c r="Y79" i="109"/>
  <c r="X79" i="109"/>
  <c r="Y78" i="109"/>
  <c r="X78" i="109"/>
  <c r="Y77" i="109"/>
  <c r="X77" i="109"/>
  <c r="Y76" i="109"/>
  <c r="X76" i="109"/>
  <c r="Y75" i="109"/>
  <c r="X75" i="109"/>
  <c r="Y74" i="109"/>
  <c r="X74" i="109"/>
  <c r="Y73" i="109"/>
  <c r="X73" i="109"/>
  <c r="Y72" i="109"/>
  <c r="X72" i="109"/>
  <c r="Y71" i="109"/>
  <c r="X71" i="109"/>
  <c r="Y67" i="109"/>
  <c r="X67" i="109"/>
  <c r="Y66" i="109"/>
  <c r="X66" i="109"/>
  <c r="Y65" i="109"/>
  <c r="X65" i="109"/>
  <c r="Y64" i="109"/>
  <c r="X64" i="109"/>
  <c r="Y63" i="109"/>
  <c r="X63" i="109"/>
  <c r="Y62" i="109"/>
  <c r="X62" i="109"/>
  <c r="Y61" i="109"/>
  <c r="X61" i="109"/>
  <c r="Y60" i="109"/>
  <c r="X60" i="109"/>
  <c r="Y59" i="109"/>
  <c r="X59" i="109"/>
  <c r="Y58" i="109"/>
  <c r="X58" i="109"/>
  <c r="Y57" i="109"/>
  <c r="X57" i="109"/>
  <c r="Y56" i="109"/>
  <c r="X56" i="109"/>
  <c r="Y55" i="109"/>
  <c r="X55" i="109"/>
  <c r="Y54" i="109"/>
  <c r="X54" i="109"/>
  <c r="Y53" i="109"/>
  <c r="X53" i="109"/>
  <c r="Y52" i="109"/>
  <c r="X52" i="109"/>
  <c r="Y51" i="109"/>
  <c r="X51" i="109"/>
  <c r="Y50" i="109"/>
  <c r="X50" i="109"/>
  <c r="Y49" i="109"/>
  <c r="X49" i="109"/>
  <c r="Y48" i="109"/>
  <c r="X48" i="109"/>
  <c r="Y47" i="109"/>
  <c r="X47" i="109"/>
  <c r="Y46" i="109"/>
  <c r="X46" i="109"/>
  <c r="Y45" i="109"/>
  <c r="X45" i="109"/>
  <c r="Y44" i="109"/>
  <c r="X44" i="109"/>
  <c r="Y43" i="109"/>
  <c r="X43" i="109"/>
  <c r="Y42" i="109"/>
  <c r="X42" i="109"/>
  <c r="Y41" i="109"/>
  <c r="X41" i="109"/>
  <c r="Y40" i="109"/>
  <c r="X40" i="109"/>
  <c r="W9" i="3"/>
  <c r="X9" i="3"/>
  <c r="W10" i="3"/>
  <c r="X10" i="3"/>
  <c r="W11" i="3"/>
  <c r="X11" i="3"/>
  <c r="W12" i="3"/>
  <c r="X12" i="3"/>
  <c r="W13" i="3"/>
  <c r="X13" i="3"/>
  <c r="W14" i="3"/>
  <c r="X14" i="3"/>
  <c r="W15" i="3"/>
  <c r="X15" i="3"/>
  <c r="W16" i="3"/>
  <c r="X16" i="3"/>
  <c r="W17" i="3"/>
  <c r="X17" i="3"/>
  <c r="W18" i="3"/>
  <c r="X18" i="3"/>
  <c r="W19" i="3"/>
  <c r="X19" i="3"/>
  <c r="W20" i="3"/>
  <c r="X20" i="3"/>
  <c r="W21" i="3"/>
  <c r="X21" i="3"/>
  <c r="W22" i="3"/>
  <c r="X22" i="3"/>
  <c r="W23" i="3"/>
  <c r="X23" i="3"/>
  <c r="W24" i="3"/>
  <c r="X24" i="3"/>
  <c r="W25" i="3"/>
  <c r="X25" i="3"/>
  <c r="W26" i="3"/>
  <c r="X26" i="3"/>
  <c r="W27" i="3"/>
  <c r="X27" i="3"/>
  <c r="W28" i="3"/>
  <c r="X28" i="3"/>
  <c r="W29" i="3"/>
  <c r="X29" i="3"/>
  <c r="W30" i="3"/>
  <c r="X30" i="3"/>
  <c r="W31" i="3"/>
  <c r="X31" i="3"/>
  <c r="W32" i="3"/>
  <c r="X32" i="3"/>
  <c r="W33" i="3"/>
  <c r="X33" i="3"/>
  <c r="W34" i="40"/>
  <c r="W34" i="3"/>
  <c r="X34" i="40"/>
  <c r="X34" i="3"/>
  <c r="X92" i="40"/>
  <c r="V34" i="40"/>
  <c r="W92" i="40"/>
  <c r="X91" i="40"/>
  <c r="W91" i="40"/>
  <c r="X90" i="40"/>
  <c r="W90" i="40"/>
  <c r="X89" i="40"/>
  <c r="W89" i="40"/>
  <c r="X88" i="40"/>
  <c r="W88" i="40"/>
  <c r="X87" i="40"/>
  <c r="W87" i="40"/>
  <c r="X86" i="40"/>
  <c r="W86" i="40"/>
  <c r="X85" i="40"/>
  <c r="W85" i="40"/>
  <c r="X84" i="40"/>
  <c r="W84" i="40"/>
  <c r="X83" i="40"/>
  <c r="W83" i="40"/>
  <c r="X82" i="40"/>
  <c r="W82" i="40"/>
  <c r="X81" i="40"/>
  <c r="W81" i="40"/>
  <c r="X80" i="40"/>
  <c r="W80" i="40"/>
  <c r="X79" i="40"/>
  <c r="W79" i="40"/>
  <c r="X78" i="40"/>
  <c r="W78" i="40"/>
  <c r="X77" i="40"/>
  <c r="W77" i="40"/>
  <c r="X76" i="40"/>
  <c r="W76" i="40"/>
  <c r="X75" i="40"/>
  <c r="W75" i="40"/>
  <c r="X74" i="40"/>
  <c r="W74" i="40"/>
  <c r="X73" i="40"/>
  <c r="W73" i="40"/>
  <c r="X72" i="40"/>
  <c r="W72" i="40"/>
  <c r="X71" i="40"/>
  <c r="W71" i="40"/>
  <c r="X70" i="40"/>
  <c r="W70" i="40"/>
  <c r="X69" i="40"/>
  <c r="W69" i="40"/>
  <c r="X68" i="40"/>
  <c r="W68" i="40"/>
  <c r="X67" i="40"/>
  <c r="W67" i="40"/>
  <c r="X63" i="40"/>
  <c r="W63" i="40"/>
  <c r="X62" i="40"/>
  <c r="W62" i="40"/>
  <c r="X61" i="40"/>
  <c r="W61" i="40"/>
  <c r="X60" i="40"/>
  <c r="W60" i="40"/>
  <c r="X59" i="40"/>
  <c r="W59" i="40"/>
  <c r="X58" i="40"/>
  <c r="W58" i="40"/>
  <c r="X57" i="40"/>
  <c r="W57" i="40"/>
  <c r="X56" i="40"/>
  <c r="W56" i="40"/>
  <c r="X55" i="40"/>
  <c r="W55" i="40"/>
  <c r="X54" i="40"/>
  <c r="W54" i="40"/>
  <c r="X53" i="40"/>
  <c r="W53" i="40"/>
  <c r="X52" i="40"/>
  <c r="W52" i="40"/>
  <c r="X51" i="40"/>
  <c r="W51" i="40"/>
  <c r="X50" i="40"/>
  <c r="W50" i="40"/>
  <c r="X49" i="40"/>
  <c r="W49" i="40"/>
  <c r="X48" i="40"/>
  <c r="W48" i="40"/>
  <c r="X47" i="40"/>
  <c r="W47" i="40"/>
  <c r="X46" i="40"/>
  <c r="W46" i="40"/>
  <c r="X45" i="40"/>
  <c r="W45" i="40"/>
  <c r="X44" i="40"/>
  <c r="W44" i="40"/>
  <c r="X43" i="40"/>
  <c r="W43" i="40"/>
  <c r="X42" i="40"/>
  <c r="W42" i="40"/>
  <c r="X41" i="40"/>
  <c r="W41" i="40"/>
  <c r="X40" i="40"/>
  <c r="W40" i="40"/>
  <c r="X39" i="40"/>
  <c r="W39" i="40"/>
  <c r="X38" i="40"/>
  <c r="W38" i="40"/>
  <c r="W67" i="1"/>
  <c r="X67" i="1"/>
  <c r="W68" i="1"/>
  <c r="X68" i="1"/>
  <c r="W69" i="1"/>
  <c r="X69" i="1"/>
  <c r="W70" i="1"/>
  <c r="X70" i="1"/>
  <c r="W71" i="1"/>
  <c r="X71" i="1"/>
  <c r="W72" i="1"/>
  <c r="X72" i="1"/>
  <c r="W73" i="1"/>
  <c r="X73" i="1"/>
  <c r="W74" i="1"/>
  <c r="X74" i="1"/>
  <c r="W75" i="1"/>
  <c r="X75" i="1"/>
  <c r="W76" i="1"/>
  <c r="X76" i="1"/>
  <c r="W77" i="1"/>
  <c r="X77" i="1"/>
  <c r="W78" i="1"/>
  <c r="X78" i="1"/>
  <c r="W79" i="1"/>
  <c r="X79" i="1"/>
  <c r="W80" i="1"/>
  <c r="X80" i="1"/>
  <c r="W81" i="1"/>
  <c r="X81" i="1"/>
  <c r="W82" i="1"/>
  <c r="X82" i="1"/>
  <c r="W83" i="1"/>
  <c r="X83" i="1"/>
  <c r="W84" i="1"/>
  <c r="X84" i="1"/>
  <c r="W85" i="1"/>
  <c r="X85" i="1"/>
  <c r="W86" i="1"/>
  <c r="X86" i="1"/>
  <c r="W87" i="1"/>
  <c r="X87" i="1"/>
  <c r="W88" i="1"/>
  <c r="X88" i="1"/>
  <c r="W89" i="1"/>
  <c r="X89" i="1"/>
  <c r="W90" i="1"/>
  <c r="X90" i="1"/>
  <c r="W91" i="1"/>
  <c r="X91" i="1"/>
  <c r="V34" i="1"/>
  <c r="W92" i="1"/>
  <c r="X92" i="1"/>
  <c r="W38" i="1"/>
  <c r="X38" i="1"/>
  <c r="W39" i="1"/>
  <c r="X39" i="1"/>
  <c r="W40" i="1"/>
  <c r="X40" i="1"/>
  <c r="W41" i="1"/>
  <c r="X41" i="1"/>
  <c r="W42" i="1"/>
  <c r="X42" i="1"/>
  <c r="W43" i="1"/>
  <c r="X43" i="1"/>
  <c r="W44" i="1"/>
  <c r="X44" i="1"/>
  <c r="W45" i="1"/>
  <c r="X45" i="1"/>
  <c r="W46" i="1"/>
  <c r="X46" i="1"/>
  <c r="W47" i="1"/>
  <c r="X47" i="1"/>
  <c r="W48" i="1"/>
  <c r="X48" i="1"/>
  <c r="W49" i="1"/>
  <c r="X49" i="1"/>
  <c r="W50" i="1"/>
  <c r="X50" i="1"/>
  <c r="W51" i="1"/>
  <c r="X51" i="1"/>
  <c r="W52" i="1"/>
  <c r="X52" i="1"/>
  <c r="W53" i="1"/>
  <c r="X53" i="1"/>
  <c r="W54" i="1"/>
  <c r="X54" i="1"/>
  <c r="W55" i="1"/>
  <c r="X55" i="1"/>
  <c r="W56" i="1"/>
  <c r="X56" i="1"/>
  <c r="W57" i="1"/>
  <c r="X57" i="1"/>
  <c r="W58" i="1"/>
  <c r="X58" i="1"/>
  <c r="W59" i="1"/>
  <c r="X59" i="1"/>
  <c r="W60" i="1"/>
  <c r="X60" i="1"/>
  <c r="W61" i="1"/>
  <c r="X61" i="1"/>
  <c r="W62" i="1"/>
  <c r="X62" i="1"/>
  <c r="W63" i="1"/>
  <c r="X63" i="1"/>
  <c r="W39" i="112"/>
  <c r="W41" i="112"/>
  <c r="W43" i="112"/>
  <c r="W45" i="112"/>
  <c r="W47" i="112"/>
  <c r="W49" i="112"/>
  <c r="W51" i="112"/>
  <c r="W53" i="112"/>
  <c r="W55" i="112"/>
  <c r="W57" i="112"/>
  <c r="W59" i="112"/>
  <c r="W61" i="112"/>
  <c r="W63" i="112"/>
  <c r="V34" i="112"/>
  <c r="W92" i="112"/>
  <c r="W38" i="112"/>
  <c r="W40" i="112"/>
  <c r="W42" i="112"/>
  <c r="W44" i="112"/>
  <c r="W46" i="112"/>
  <c r="W48" i="112"/>
  <c r="W50" i="112"/>
  <c r="W52" i="112"/>
  <c r="W54" i="112"/>
  <c r="W56" i="112"/>
  <c r="W58" i="112"/>
  <c r="W60" i="112"/>
  <c r="D34" i="40"/>
  <c r="E34" i="40"/>
  <c r="F34" i="40"/>
  <c r="G34" i="40"/>
  <c r="H34" i="40"/>
  <c r="I34" i="40"/>
  <c r="J34" i="40"/>
  <c r="K34" i="40"/>
  <c r="L34" i="40"/>
  <c r="M34" i="40"/>
  <c r="N34" i="40"/>
  <c r="O34" i="40"/>
  <c r="P34" i="40"/>
  <c r="Q34" i="40"/>
  <c r="R34" i="40"/>
  <c r="S34" i="40"/>
  <c r="T34" i="40"/>
  <c r="Y34" i="40"/>
  <c r="Y33" i="40"/>
  <c r="Y32" i="40"/>
  <c r="Y31" i="40"/>
  <c r="Y30" i="40"/>
  <c r="Y29" i="40"/>
  <c r="Y28" i="40"/>
  <c r="Y27" i="40"/>
  <c r="Y26" i="40"/>
  <c r="Y25" i="40"/>
  <c r="Y24" i="40"/>
  <c r="Y23" i="40"/>
  <c r="Y22" i="40"/>
  <c r="Y21" i="40"/>
  <c r="Y20" i="40"/>
  <c r="Y19" i="40"/>
  <c r="Y18" i="40"/>
  <c r="Y17" i="40"/>
  <c r="Y16" i="40"/>
  <c r="Y15" i="40"/>
  <c r="Y14" i="40"/>
  <c r="Y13" i="40"/>
  <c r="Y12" i="40"/>
  <c r="Y11" i="40"/>
  <c r="Y10" i="40"/>
  <c r="R9" i="1"/>
  <c r="R10" i="1"/>
  <c r="R11" i="1"/>
  <c r="R12" i="1"/>
  <c r="R13" i="1"/>
  <c r="R14" i="1"/>
  <c r="R15" i="1"/>
  <c r="R16" i="1"/>
  <c r="R17" i="1"/>
  <c r="R18" i="1"/>
  <c r="R19" i="1"/>
  <c r="R20" i="1"/>
  <c r="R21" i="1"/>
  <c r="R22" i="1"/>
  <c r="R23" i="1"/>
  <c r="R24" i="1"/>
  <c r="R25" i="1"/>
  <c r="R26" i="1"/>
  <c r="R27" i="1"/>
  <c r="R28" i="1"/>
  <c r="R29" i="1"/>
  <c r="R30" i="1"/>
  <c r="R31" i="1"/>
  <c r="R32" i="1"/>
  <c r="R33" i="1"/>
  <c r="R34" i="1"/>
  <c r="S34" i="1"/>
  <c r="T34" i="1"/>
  <c r="Y34" i="1"/>
  <c r="Y33" i="1"/>
  <c r="Y32" i="1"/>
  <c r="Y31" i="1"/>
  <c r="Y30" i="1"/>
  <c r="Y29" i="1"/>
  <c r="Y28" i="1"/>
  <c r="Y27" i="1"/>
  <c r="Y26" i="1"/>
  <c r="Y25" i="1"/>
  <c r="Y24" i="1"/>
  <c r="Y23" i="1"/>
  <c r="Y21" i="1"/>
  <c r="Y20" i="1"/>
  <c r="Y19" i="1"/>
  <c r="Y18" i="1"/>
  <c r="Y17" i="1"/>
  <c r="Y16" i="1"/>
  <c r="Y15" i="1"/>
  <c r="Y14" i="1"/>
  <c r="Y13" i="1"/>
  <c r="Y12" i="1"/>
  <c r="Y11" i="1"/>
  <c r="Y10" i="1"/>
  <c r="Y9" i="1"/>
  <c r="R34" i="115"/>
  <c r="S34" i="115"/>
  <c r="T34" i="115"/>
  <c r="Y34" i="115"/>
  <c r="Y33" i="115"/>
  <c r="Y32" i="115"/>
  <c r="Y31" i="115"/>
  <c r="Y30" i="115"/>
  <c r="Y29" i="115"/>
  <c r="Y28" i="115"/>
  <c r="Y27" i="115"/>
  <c r="Y26" i="115"/>
  <c r="Y25" i="115"/>
  <c r="Y24" i="115"/>
  <c r="Y23" i="115"/>
  <c r="Y22" i="115"/>
  <c r="Y21" i="115"/>
  <c r="Y20" i="115"/>
  <c r="Y19" i="115"/>
  <c r="Y18" i="115"/>
  <c r="Y17" i="115"/>
  <c r="Y16" i="115"/>
  <c r="Y15" i="115"/>
  <c r="Y14" i="115"/>
  <c r="Y13" i="115"/>
  <c r="Y12" i="115"/>
  <c r="Y11" i="115"/>
  <c r="Y10" i="115"/>
  <c r="Y9" i="115"/>
  <c r="D34" i="112"/>
  <c r="E34" i="112"/>
  <c r="F34" i="112"/>
  <c r="G34" i="112"/>
  <c r="H34" i="112"/>
  <c r="I34" i="112"/>
  <c r="J34" i="112"/>
  <c r="K34" i="112"/>
  <c r="L34" i="112"/>
  <c r="M34" i="112"/>
  <c r="N34" i="112"/>
  <c r="O34" i="112"/>
  <c r="P34" i="112"/>
  <c r="Q34" i="112"/>
  <c r="R34" i="112"/>
  <c r="S34" i="112"/>
  <c r="T34" i="112"/>
  <c r="Y34" i="112"/>
  <c r="Y33" i="112"/>
  <c r="Y32" i="112"/>
  <c r="Y31" i="112"/>
  <c r="Y30" i="112"/>
  <c r="Y29" i="112"/>
  <c r="Y28" i="112"/>
  <c r="Y27" i="112"/>
  <c r="Y26" i="112"/>
  <c r="Y25" i="112"/>
  <c r="Y24" i="112"/>
  <c r="Y23" i="112"/>
  <c r="Y22" i="112"/>
  <c r="Y21" i="112"/>
  <c r="Y20" i="112"/>
  <c r="Y19" i="112"/>
  <c r="Y18" i="112"/>
  <c r="Y17" i="112"/>
  <c r="Y16" i="112"/>
  <c r="Y15" i="112"/>
  <c r="Y14" i="112"/>
  <c r="Y13" i="112"/>
  <c r="Y12" i="112"/>
  <c r="Y11" i="112"/>
  <c r="Y10" i="112"/>
  <c r="Y9" i="112"/>
  <c r="Y34" i="111"/>
  <c r="Y33" i="111"/>
  <c r="Y32" i="111"/>
  <c r="Y31" i="111"/>
  <c r="Y30" i="111"/>
  <c r="Y29" i="111"/>
  <c r="Y28" i="111"/>
  <c r="Y27" i="111"/>
  <c r="Y26" i="111"/>
  <c r="Y25" i="111"/>
  <c r="Y24" i="111"/>
  <c r="Y23" i="111"/>
  <c r="Y22" i="111"/>
  <c r="Y21" i="111"/>
  <c r="Y20" i="111"/>
  <c r="Y19" i="111"/>
  <c r="Y18" i="111"/>
  <c r="Y17" i="111"/>
  <c r="Y16" i="111"/>
  <c r="Y15" i="111"/>
  <c r="Y14" i="111"/>
  <c r="Y13" i="111"/>
  <c r="Y12" i="111"/>
  <c r="Y11" i="111"/>
  <c r="Y10" i="111"/>
  <c r="Y9" i="111"/>
  <c r="Z10" i="110"/>
  <c r="Z11" i="110"/>
  <c r="Z12" i="110"/>
  <c r="Z13" i="110"/>
  <c r="Z14" i="110"/>
  <c r="Z15" i="110"/>
  <c r="Z16" i="110"/>
  <c r="Z17" i="110"/>
  <c r="Z18" i="110"/>
  <c r="Z19" i="110"/>
  <c r="Z20" i="110"/>
  <c r="Z21" i="110"/>
  <c r="Z22" i="110"/>
  <c r="Z23" i="110"/>
  <c r="Z24" i="110"/>
  <c r="Z25" i="110"/>
  <c r="Z26" i="110"/>
  <c r="Z27" i="110"/>
  <c r="Z28" i="110"/>
  <c r="Z29" i="110"/>
  <c r="Z30" i="110"/>
  <c r="Z31" i="110"/>
  <c r="Z32" i="110"/>
  <c r="Z33" i="110"/>
  <c r="E34" i="110"/>
  <c r="F34" i="110"/>
  <c r="G34" i="110"/>
  <c r="H34" i="110"/>
  <c r="I34" i="110"/>
  <c r="J34" i="110"/>
  <c r="K34" i="110"/>
  <c r="L34" i="110"/>
  <c r="M34" i="110"/>
  <c r="N34" i="110"/>
  <c r="O34" i="110"/>
  <c r="P34" i="110"/>
  <c r="Q34" i="110"/>
  <c r="R34" i="110"/>
  <c r="S34" i="110"/>
  <c r="T34" i="110"/>
  <c r="U34" i="110"/>
  <c r="Z34" i="110"/>
  <c r="E35" i="110"/>
  <c r="F35" i="110"/>
  <c r="G35" i="110"/>
  <c r="H35" i="110"/>
  <c r="I35" i="110"/>
  <c r="J35" i="110"/>
  <c r="K35" i="110"/>
  <c r="L35" i="110"/>
  <c r="M35" i="110"/>
  <c r="N35" i="110"/>
  <c r="O35" i="110"/>
  <c r="P35" i="110"/>
  <c r="Q35" i="110"/>
  <c r="R35" i="110"/>
  <c r="S35" i="110"/>
  <c r="T35" i="110"/>
  <c r="U35" i="110"/>
  <c r="Z35" i="110"/>
  <c r="Z36" i="110"/>
  <c r="Z9" i="110"/>
  <c r="X72" i="66"/>
  <c r="W72" i="66"/>
  <c r="X69" i="66"/>
  <c r="W69" i="66"/>
  <c r="X68" i="66"/>
  <c r="W68" i="66"/>
  <c r="X67" i="66"/>
  <c r="W67" i="66"/>
  <c r="X66" i="66"/>
  <c r="W66" i="66"/>
  <c r="X65" i="66"/>
  <c r="W65" i="66"/>
  <c r="X64" i="66"/>
  <c r="W64" i="66"/>
  <c r="X62" i="66"/>
  <c r="W62" i="66"/>
  <c r="X61" i="66"/>
  <c r="W61" i="66"/>
  <c r="X60" i="66"/>
  <c r="W60" i="66"/>
  <c r="X59" i="66"/>
  <c r="W59" i="66"/>
  <c r="X58" i="66"/>
  <c r="W58" i="66"/>
  <c r="X57" i="66"/>
  <c r="W57" i="66"/>
  <c r="X56" i="66"/>
  <c r="W56" i="66"/>
  <c r="X55" i="66"/>
  <c r="W55" i="66"/>
  <c r="X54" i="66"/>
  <c r="W54" i="66"/>
  <c r="X53" i="66"/>
  <c r="W53" i="66"/>
  <c r="X50" i="66"/>
  <c r="W50" i="66"/>
  <c r="W26" i="66"/>
  <c r="W27" i="66"/>
  <c r="W49" i="66"/>
  <c r="X47" i="66"/>
  <c r="W47" i="66"/>
  <c r="X46" i="66"/>
  <c r="W46" i="66"/>
  <c r="X45" i="66"/>
  <c r="W45" i="66"/>
  <c r="X44" i="66"/>
  <c r="W44" i="66"/>
  <c r="X43" i="66"/>
  <c r="W43" i="66"/>
  <c r="X42" i="66"/>
  <c r="W42" i="66"/>
  <c r="X40" i="66"/>
  <c r="W40" i="66"/>
  <c r="X39" i="66"/>
  <c r="W39" i="66"/>
  <c r="X38" i="66"/>
  <c r="W38" i="66"/>
  <c r="X37" i="66"/>
  <c r="W37" i="66"/>
  <c r="X36" i="66"/>
  <c r="W36" i="66"/>
  <c r="X35" i="66"/>
  <c r="W35" i="66"/>
  <c r="X34" i="66"/>
  <c r="W34" i="66"/>
  <c r="X33" i="66"/>
  <c r="W33" i="66"/>
  <c r="X32" i="66"/>
  <c r="W32" i="66"/>
  <c r="X31" i="66"/>
  <c r="W31" i="66"/>
  <c r="X26" i="66"/>
  <c r="X27" i="66"/>
  <c r="X19" i="66"/>
  <c r="X41" i="66"/>
  <c r="W19" i="66"/>
  <c r="V19" i="66"/>
  <c r="T19" i="66"/>
  <c r="S19" i="66"/>
  <c r="R19" i="66"/>
  <c r="Q19" i="66"/>
  <c r="P19" i="66"/>
  <c r="O19" i="66"/>
  <c r="N19" i="66"/>
  <c r="M19" i="66"/>
  <c r="L19" i="66"/>
  <c r="K19" i="66"/>
  <c r="J19" i="66"/>
  <c r="I19" i="66"/>
  <c r="H19" i="66"/>
  <c r="G19" i="66"/>
  <c r="F19" i="66"/>
  <c r="E19" i="66"/>
  <c r="D19" i="66"/>
  <c r="X71" i="29"/>
  <c r="W71" i="29"/>
  <c r="W26" i="29"/>
  <c r="W27" i="29"/>
  <c r="X26" i="29"/>
  <c r="X27" i="29"/>
  <c r="X70" i="29"/>
  <c r="V26" i="29"/>
  <c r="V27" i="29"/>
  <c r="W70" i="29"/>
  <c r="X69" i="29"/>
  <c r="W69" i="29"/>
  <c r="X68" i="29"/>
  <c r="W68" i="29"/>
  <c r="X67" i="29"/>
  <c r="W67" i="29"/>
  <c r="X66" i="29"/>
  <c r="W66" i="29"/>
  <c r="X65" i="29"/>
  <c r="W65" i="29"/>
  <c r="X64" i="29"/>
  <c r="W64" i="29"/>
  <c r="X63" i="29"/>
  <c r="W63" i="29"/>
  <c r="X61" i="29"/>
  <c r="W61" i="29"/>
  <c r="X60" i="29"/>
  <c r="W60" i="29"/>
  <c r="X59" i="29"/>
  <c r="W59" i="29"/>
  <c r="X58" i="29"/>
  <c r="W58" i="29"/>
  <c r="X57" i="29"/>
  <c r="W57" i="29"/>
  <c r="X56" i="29"/>
  <c r="W56" i="29"/>
  <c r="X55" i="29"/>
  <c r="W55" i="29"/>
  <c r="X54" i="29"/>
  <c r="W54" i="29"/>
  <c r="X53" i="29"/>
  <c r="W53" i="29"/>
  <c r="X52" i="29"/>
  <c r="W52" i="29"/>
  <c r="X50" i="29"/>
  <c r="W50" i="29"/>
  <c r="X49" i="29"/>
  <c r="W49" i="29"/>
  <c r="X48" i="29"/>
  <c r="W48" i="29"/>
  <c r="X47" i="29"/>
  <c r="W47" i="29"/>
  <c r="X46" i="29"/>
  <c r="W46" i="29"/>
  <c r="X45" i="29"/>
  <c r="W45" i="29"/>
  <c r="X44" i="29"/>
  <c r="W44" i="29"/>
  <c r="X43" i="29"/>
  <c r="W43" i="29"/>
  <c r="X42" i="29"/>
  <c r="W42" i="29"/>
  <c r="X40" i="29"/>
  <c r="W40" i="29"/>
  <c r="X39" i="29"/>
  <c r="W39" i="29"/>
  <c r="X38" i="29"/>
  <c r="W38" i="29"/>
  <c r="X37" i="29"/>
  <c r="W37" i="29"/>
  <c r="X36" i="29"/>
  <c r="W36" i="29"/>
  <c r="X35" i="29"/>
  <c r="W35" i="29"/>
  <c r="X34" i="29"/>
  <c r="W34" i="29"/>
  <c r="X33" i="29"/>
  <c r="W33" i="29"/>
  <c r="X32" i="29"/>
  <c r="W32" i="29"/>
  <c r="X31" i="29"/>
  <c r="W31" i="29"/>
  <c r="X19" i="29"/>
  <c r="W19" i="29"/>
  <c r="X62" i="29"/>
  <c r="V19" i="29"/>
  <c r="W62" i="29"/>
  <c r="T19" i="29"/>
  <c r="S19" i="29"/>
  <c r="R19" i="29"/>
  <c r="Q19" i="29"/>
  <c r="P19" i="29"/>
  <c r="O19" i="29"/>
  <c r="N19" i="29"/>
  <c r="M19" i="29"/>
  <c r="L19" i="29"/>
  <c r="K19" i="29"/>
  <c r="J19" i="29"/>
  <c r="I19" i="29"/>
  <c r="H19" i="29"/>
  <c r="G19" i="29"/>
  <c r="F19" i="29"/>
  <c r="E19" i="29"/>
  <c r="D19" i="29"/>
  <c r="Y19" i="29"/>
  <c r="V69" i="66"/>
  <c r="U69" i="66"/>
  <c r="T69" i="66"/>
  <c r="S69" i="66"/>
  <c r="R69" i="66"/>
  <c r="Q69" i="66"/>
  <c r="P69" i="66"/>
  <c r="O69" i="66"/>
  <c r="N69" i="66"/>
  <c r="M69" i="66"/>
  <c r="L69" i="66"/>
  <c r="K69" i="66"/>
  <c r="J69" i="66"/>
  <c r="I69" i="66"/>
  <c r="H69" i="66"/>
  <c r="G69" i="66"/>
  <c r="F69" i="66"/>
  <c r="E69" i="66"/>
  <c r="D69" i="66"/>
  <c r="V47" i="66"/>
  <c r="U47" i="66"/>
  <c r="T47" i="66"/>
  <c r="S47" i="66"/>
  <c r="R47" i="66"/>
  <c r="Q47" i="66"/>
  <c r="P47" i="66"/>
  <c r="O47" i="66"/>
  <c r="N47" i="66"/>
  <c r="M47" i="66"/>
  <c r="L47" i="66"/>
  <c r="K47" i="66"/>
  <c r="J47" i="66"/>
  <c r="I47" i="66"/>
  <c r="H47" i="66"/>
  <c r="G47" i="66"/>
  <c r="F47" i="66"/>
  <c r="E47" i="66"/>
  <c r="D47" i="66"/>
  <c r="C47" i="66"/>
  <c r="Y25" i="66"/>
  <c r="Y28" i="66"/>
  <c r="Y24" i="66"/>
  <c r="Y23" i="66"/>
  <c r="Y22" i="66"/>
  <c r="Y21" i="66"/>
  <c r="Y20" i="66"/>
  <c r="Y18" i="66"/>
  <c r="Y17" i="66"/>
  <c r="Y16" i="66"/>
  <c r="Y15" i="66"/>
  <c r="Y14" i="66"/>
  <c r="Y13" i="66"/>
  <c r="Y12" i="66"/>
  <c r="Y11" i="66"/>
  <c r="Y10" i="66"/>
  <c r="Y9" i="66"/>
  <c r="Y25" i="29"/>
  <c r="V47" i="29"/>
  <c r="U47" i="29"/>
  <c r="T47" i="29"/>
  <c r="S47" i="29"/>
  <c r="R47" i="29"/>
  <c r="Q47" i="29"/>
  <c r="P47" i="29"/>
  <c r="O47" i="29"/>
  <c r="N47" i="29"/>
  <c r="M47" i="29"/>
  <c r="L47" i="29"/>
  <c r="K47" i="29"/>
  <c r="J47" i="29"/>
  <c r="I47" i="29"/>
  <c r="H47" i="29"/>
  <c r="G47" i="29"/>
  <c r="F47" i="29"/>
  <c r="E47" i="29"/>
  <c r="D47" i="29"/>
  <c r="C47" i="29"/>
  <c r="V68" i="29"/>
  <c r="U68" i="29"/>
  <c r="T68" i="29"/>
  <c r="S68" i="29"/>
  <c r="R68" i="29"/>
  <c r="Q68" i="29"/>
  <c r="P68" i="29"/>
  <c r="O68" i="29"/>
  <c r="N68" i="29"/>
  <c r="M68" i="29"/>
  <c r="L68" i="29"/>
  <c r="K68" i="29"/>
  <c r="J68" i="29"/>
  <c r="I68" i="29"/>
  <c r="H68" i="29"/>
  <c r="G68" i="29"/>
  <c r="F68" i="29"/>
  <c r="E68" i="29"/>
  <c r="D68" i="29"/>
  <c r="Y28" i="29"/>
  <c r="Y47" i="29"/>
  <c r="D26" i="29"/>
  <c r="E26" i="29"/>
  <c r="F26" i="29"/>
  <c r="G26" i="29"/>
  <c r="H26" i="29"/>
  <c r="I26" i="29"/>
  <c r="J26" i="29"/>
  <c r="K26" i="29"/>
  <c r="L26" i="29"/>
  <c r="M26" i="29"/>
  <c r="N26" i="29"/>
  <c r="O26" i="29"/>
  <c r="P26" i="29"/>
  <c r="Q26" i="29"/>
  <c r="R26" i="29"/>
  <c r="S26" i="29"/>
  <c r="T26" i="29"/>
  <c r="Y26" i="29"/>
  <c r="Y24" i="29"/>
  <c r="Y23" i="29"/>
  <c r="Y22" i="29"/>
  <c r="Y21" i="29"/>
  <c r="Y20" i="29"/>
  <c r="Y18" i="29"/>
  <c r="Y17" i="29"/>
  <c r="Y16" i="29"/>
  <c r="Y15" i="29"/>
  <c r="Y14" i="29"/>
  <c r="Y13" i="29"/>
  <c r="Y12" i="29"/>
  <c r="Y11" i="29"/>
  <c r="Y10" i="29"/>
  <c r="Y9" i="29"/>
  <c r="X75" i="65"/>
  <c r="W75" i="65"/>
  <c r="W27" i="65"/>
  <c r="W28" i="65"/>
  <c r="X27" i="65"/>
  <c r="X28" i="65"/>
  <c r="X74" i="65"/>
  <c r="V27" i="65"/>
  <c r="V28" i="65"/>
  <c r="W74" i="65"/>
  <c r="X73" i="65"/>
  <c r="W73" i="65"/>
  <c r="X72" i="65"/>
  <c r="W72" i="65"/>
  <c r="X71" i="65"/>
  <c r="W71" i="65"/>
  <c r="X70" i="65"/>
  <c r="W70" i="65"/>
  <c r="X69" i="65"/>
  <c r="W69" i="65"/>
  <c r="X68" i="65"/>
  <c r="W68" i="65"/>
  <c r="X67" i="65"/>
  <c r="W67" i="65"/>
  <c r="W20" i="65"/>
  <c r="X20" i="65"/>
  <c r="X66" i="65"/>
  <c r="V20" i="65"/>
  <c r="W66" i="65"/>
  <c r="X65" i="65"/>
  <c r="W65" i="65"/>
  <c r="X64" i="65"/>
  <c r="W64" i="65"/>
  <c r="X63" i="65"/>
  <c r="W63" i="65"/>
  <c r="X62" i="65"/>
  <c r="W62" i="65"/>
  <c r="X61" i="65"/>
  <c r="W61" i="65"/>
  <c r="X60" i="65"/>
  <c r="W60" i="65"/>
  <c r="X59" i="65"/>
  <c r="W59" i="65"/>
  <c r="X58" i="65"/>
  <c r="W58" i="65"/>
  <c r="X57" i="65"/>
  <c r="W57" i="65"/>
  <c r="X56" i="65"/>
  <c r="W56" i="65"/>
  <c r="X55" i="65"/>
  <c r="W55" i="65"/>
  <c r="X52" i="65"/>
  <c r="W52" i="65"/>
  <c r="X51" i="65"/>
  <c r="W51" i="65"/>
  <c r="X50" i="65"/>
  <c r="W50" i="65"/>
  <c r="X49" i="65"/>
  <c r="W49" i="65"/>
  <c r="X48" i="65"/>
  <c r="W48" i="65"/>
  <c r="X47" i="65"/>
  <c r="W47" i="65"/>
  <c r="X46" i="65"/>
  <c r="W46" i="65"/>
  <c r="X45" i="65"/>
  <c r="W45" i="65"/>
  <c r="X44" i="65"/>
  <c r="W44" i="65"/>
  <c r="X42" i="65"/>
  <c r="W42" i="65"/>
  <c r="X41" i="65"/>
  <c r="W41" i="65"/>
  <c r="X40" i="65"/>
  <c r="W40" i="65"/>
  <c r="X39" i="65"/>
  <c r="W39" i="65"/>
  <c r="X38" i="65"/>
  <c r="W38" i="65"/>
  <c r="X37" i="65"/>
  <c r="W37" i="65"/>
  <c r="X36" i="65"/>
  <c r="W36" i="65"/>
  <c r="X35" i="65"/>
  <c r="W35" i="65"/>
  <c r="X34" i="65"/>
  <c r="W34" i="65"/>
  <c r="X33" i="65"/>
  <c r="W33" i="65"/>
  <c r="X32" i="65"/>
  <c r="W32" i="65"/>
  <c r="Y29" i="65"/>
  <c r="D27" i="65"/>
  <c r="D28" i="65"/>
  <c r="E27" i="65"/>
  <c r="E28" i="65"/>
  <c r="F27" i="65"/>
  <c r="F28" i="65"/>
  <c r="G27" i="65"/>
  <c r="G28" i="65"/>
  <c r="H27" i="65"/>
  <c r="H28" i="65"/>
  <c r="I27" i="65"/>
  <c r="I28" i="65"/>
  <c r="J27" i="65"/>
  <c r="J28" i="65"/>
  <c r="K27" i="65"/>
  <c r="K28" i="65"/>
  <c r="L27" i="65"/>
  <c r="L28" i="65"/>
  <c r="M27" i="65"/>
  <c r="M28" i="65"/>
  <c r="N27" i="65"/>
  <c r="N28" i="65"/>
  <c r="O27" i="65"/>
  <c r="O28" i="65"/>
  <c r="P27" i="65"/>
  <c r="P28" i="65"/>
  <c r="Q27" i="65"/>
  <c r="Q28" i="65"/>
  <c r="R27" i="65"/>
  <c r="R28" i="65"/>
  <c r="S27" i="65"/>
  <c r="S28" i="65"/>
  <c r="T27" i="65"/>
  <c r="T28" i="65"/>
  <c r="Y28" i="65"/>
  <c r="Y27" i="65"/>
  <c r="Y26" i="65"/>
  <c r="Y49" i="65"/>
  <c r="Y25" i="65"/>
  <c r="Y24" i="65"/>
  <c r="Y23" i="65"/>
  <c r="Y22" i="65"/>
  <c r="Y21" i="65"/>
  <c r="Y19" i="65"/>
  <c r="Y18" i="65"/>
  <c r="Y17" i="65"/>
  <c r="Y16" i="65"/>
  <c r="Y15" i="65"/>
  <c r="Y14" i="65"/>
  <c r="Y13" i="65"/>
  <c r="Y12" i="65"/>
  <c r="Y11" i="65"/>
  <c r="Y10" i="65"/>
  <c r="Y9" i="65"/>
  <c r="X43" i="65"/>
  <c r="W43" i="65"/>
  <c r="T20" i="65"/>
  <c r="S20" i="65"/>
  <c r="R20" i="65"/>
  <c r="Q20" i="65"/>
  <c r="P20" i="65"/>
  <c r="O20" i="65"/>
  <c r="N20" i="65"/>
  <c r="M20" i="65"/>
  <c r="L20" i="65"/>
  <c r="K20" i="65"/>
  <c r="J20" i="65"/>
  <c r="I20" i="65"/>
  <c r="H20" i="65"/>
  <c r="G20" i="65"/>
  <c r="F20" i="65"/>
  <c r="E20" i="65"/>
  <c r="D20" i="65"/>
  <c r="Y20" i="65"/>
  <c r="X71" i="28"/>
  <c r="W71" i="28"/>
  <c r="V71" i="28"/>
  <c r="U71" i="28"/>
  <c r="T71" i="28"/>
  <c r="S71" i="28"/>
  <c r="R71" i="28"/>
  <c r="Q71" i="28"/>
  <c r="P71" i="28"/>
  <c r="O71" i="28"/>
  <c r="N71" i="28"/>
  <c r="M71" i="28"/>
  <c r="L71" i="28"/>
  <c r="K71" i="28"/>
  <c r="J71" i="28"/>
  <c r="I71" i="28"/>
  <c r="H71" i="28"/>
  <c r="G71" i="28"/>
  <c r="F71" i="28"/>
  <c r="E71" i="28"/>
  <c r="D71" i="28"/>
  <c r="X74" i="28"/>
  <c r="W74" i="28"/>
  <c r="W27" i="28"/>
  <c r="W28" i="28"/>
  <c r="X27" i="28"/>
  <c r="X28" i="28"/>
  <c r="X73" i="28"/>
  <c r="V27" i="28"/>
  <c r="V28" i="28"/>
  <c r="W73" i="28"/>
  <c r="X72" i="28"/>
  <c r="W72" i="28"/>
  <c r="X70" i="28"/>
  <c r="W70" i="28"/>
  <c r="X69" i="28"/>
  <c r="W69" i="28"/>
  <c r="X68" i="28"/>
  <c r="W68" i="28"/>
  <c r="X67" i="28"/>
  <c r="W67" i="28"/>
  <c r="X66" i="28"/>
  <c r="W66" i="28"/>
  <c r="X64" i="28"/>
  <c r="W64" i="28"/>
  <c r="X63" i="28"/>
  <c r="W63" i="28"/>
  <c r="X62" i="28"/>
  <c r="W62" i="28"/>
  <c r="X61" i="28"/>
  <c r="W61" i="28"/>
  <c r="X60" i="28"/>
  <c r="W60" i="28"/>
  <c r="X59" i="28"/>
  <c r="W59" i="28"/>
  <c r="X58" i="28"/>
  <c r="W58" i="28"/>
  <c r="X57" i="28"/>
  <c r="W57" i="28"/>
  <c r="X56" i="28"/>
  <c r="W56" i="28"/>
  <c r="X55" i="28"/>
  <c r="W55" i="28"/>
  <c r="X54" i="28"/>
  <c r="W54" i="28"/>
  <c r="X52" i="28"/>
  <c r="W52" i="28"/>
  <c r="X51" i="28"/>
  <c r="W51" i="28"/>
  <c r="X50" i="28"/>
  <c r="W50" i="28"/>
  <c r="X49" i="28"/>
  <c r="W49" i="28"/>
  <c r="X48" i="28"/>
  <c r="W48" i="28"/>
  <c r="X47" i="28"/>
  <c r="W47" i="28"/>
  <c r="X46" i="28"/>
  <c r="W46" i="28"/>
  <c r="X45" i="28"/>
  <c r="W45" i="28"/>
  <c r="X44" i="28"/>
  <c r="W44" i="28"/>
  <c r="X42" i="28"/>
  <c r="W42" i="28"/>
  <c r="X41" i="28"/>
  <c r="W41" i="28"/>
  <c r="X40" i="28"/>
  <c r="W40" i="28"/>
  <c r="X39" i="28"/>
  <c r="W39" i="28"/>
  <c r="X38" i="28"/>
  <c r="W38" i="28"/>
  <c r="X37" i="28"/>
  <c r="W37" i="28"/>
  <c r="X36" i="28"/>
  <c r="W36" i="28"/>
  <c r="X35" i="28"/>
  <c r="W35" i="28"/>
  <c r="X34" i="28"/>
  <c r="W34" i="28"/>
  <c r="X33" i="28"/>
  <c r="W33" i="28"/>
  <c r="X32" i="28"/>
  <c r="W32" i="28"/>
  <c r="Y10" i="28"/>
  <c r="Y11" i="28"/>
  <c r="Y12" i="28"/>
  <c r="Y13" i="28"/>
  <c r="Y14" i="28"/>
  <c r="Y15" i="28"/>
  <c r="Y16" i="28"/>
  <c r="Y17" i="28"/>
  <c r="Y18" i="28"/>
  <c r="Y19" i="28"/>
  <c r="Y21" i="28"/>
  <c r="Y22" i="28"/>
  <c r="Y23" i="28"/>
  <c r="Y24" i="28"/>
  <c r="Y25" i="28"/>
  <c r="Y26" i="28"/>
  <c r="D27" i="28"/>
  <c r="E27" i="28"/>
  <c r="F27" i="28"/>
  <c r="G27" i="28"/>
  <c r="H27" i="28"/>
  <c r="I27" i="28"/>
  <c r="J27" i="28"/>
  <c r="K27" i="28"/>
  <c r="L27" i="28"/>
  <c r="M27" i="28"/>
  <c r="N27" i="28"/>
  <c r="O27" i="28"/>
  <c r="P27" i="28"/>
  <c r="Q27" i="28"/>
  <c r="R27" i="28"/>
  <c r="S27" i="28"/>
  <c r="T27" i="28"/>
  <c r="Y27" i="28"/>
  <c r="D28" i="28"/>
  <c r="E28" i="28"/>
  <c r="F28" i="28"/>
  <c r="G28" i="28"/>
  <c r="H28" i="28"/>
  <c r="I28" i="28"/>
  <c r="J28" i="28"/>
  <c r="K28" i="28"/>
  <c r="L28" i="28"/>
  <c r="M28" i="28"/>
  <c r="N28" i="28"/>
  <c r="O28" i="28"/>
  <c r="P28" i="28"/>
  <c r="Q28" i="28"/>
  <c r="R28" i="28"/>
  <c r="S28" i="28"/>
  <c r="T28" i="28"/>
  <c r="Y28" i="28"/>
  <c r="Y29" i="28"/>
  <c r="Y49" i="28"/>
  <c r="Y9" i="28"/>
  <c r="X20" i="28"/>
  <c r="W20" i="28"/>
  <c r="X65" i="28"/>
  <c r="W43" i="28"/>
  <c r="V49" i="65"/>
  <c r="U49" i="65"/>
  <c r="T49" i="65"/>
  <c r="S49" i="65"/>
  <c r="R49" i="65"/>
  <c r="Q49" i="65"/>
  <c r="P49" i="65"/>
  <c r="O49" i="65"/>
  <c r="N49" i="65"/>
  <c r="M49" i="65"/>
  <c r="L49" i="65"/>
  <c r="K49" i="65"/>
  <c r="J49" i="65"/>
  <c r="I49" i="65"/>
  <c r="H49" i="65"/>
  <c r="G49" i="65"/>
  <c r="F49" i="65"/>
  <c r="E49" i="65"/>
  <c r="D49" i="65"/>
  <c r="C49" i="65"/>
  <c r="V72" i="65"/>
  <c r="U72" i="65"/>
  <c r="T72" i="65"/>
  <c r="S72" i="65"/>
  <c r="R72" i="65"/>
  <c r="Q72" i="65"/>
  <c r="P72" i="65"/>
  <c r="O72" i="65"/>
  <c r="N72" i="65"/>
  <c r="M72" i="65"/>
  <c r="L72" i="65"/>
  <c r="K72" i="65"/>
  <c r="J72" i="65"/>
  <c r="I72" i="65"/>
  <c r="H72" i="65"/>
  <c r="G72" i="65"/>
  <c r="F72" i="65"/>
  <c r="E72" i="65"/>
  <c r="D72" i="65"/>
  <c r="V70" i="28"/>
  <c r="U70" i="28"/>
  <c r="T70" i="28"/>
  <c r="S70" i="28"/>
  <c r="R70" i="28"/>
  <c r="Q70" i="28"/>
  <c r="P70" i="28"/>
  <c r="O70" i="28"/>
  <c r="N70" i="28"/>
  <c r="M70" i="28"/>
  <c r="L70" i="28"/>
  <c r="K70" i="28"/>
  <c r="J70" i="28"/>
  <c r="I70" i="28"/>
  <c r="H70" i="28"/>
  <c r="G70" i="28"/>
  <c r="F70" i="28"/>
  <c r="E70" i="28"/>
  <c r="D70" i="28"/>
  <c r="V49" i="28"/>
  <c r="U49" i="28"/>
  <c r="T49" i="28"/>
  <c r="S49" i="28"/>
  <c r="R49" i="28"/>
  <c r="Q49" i="28"/>
  <c r="P49" i="28"/>
  <c r="O49" i="28"/>
  <c r="N49" i="28"/>
  <c r="M49" i="28"/>
  <c r="L49" i="28"/>
  <c r="K49" i="28"/>
  <c r="J49" i="28"/>
  <c r="I49" i="28"/>
  <c r="H49" i="28"/>
  <c r="G49" i="28"/>
  <c r="F49" i="28"/>
  <c r="E49" i="28"/>
  <c r="D49" i="28"/>
  <c r="C49" i="28"/>
  <c r="V20" i="28"/>
  <c r="W65" i="28"/>
  <c r="T20" i="28"/>
  <c r="S20" i="28"/>
  <c r="R20" i="28"/>
  <c r="Q20" i="28"/>
  <c r="P20" i="28"/>
  <c r="O20" i="28"/>
  <c r="N20" i="28"/>
  <c r="M20" i="28"/>
  <c r="L20" i="28"/>
  <c r="K20" i="28"/>
  <c r="J20" i="28"/>
  <c r="I20" i="28"/>
  <c r="H20" i="28"/>
  <c r="G20" i="28"/>
  <c r="F20" i="28"/>
  <c r="E20" i="28"/>
  <c r="D20" i="28"/>
  <c r="Y20" i="28"/>
  <c r="X74" i="27"/>
  <c r="W74" i="27"/>
  <c r="W27" i="27"/>
  <c r="W28" i="27"/>
  <c r="X27" i="27"/>
  <c r="X28" i="27"/>
  <c r="X73" i="27"/>
  <c r="V27" i="27"/>
  <c r="V28" i="27"/>
  <c r="W73" i="27"/>
  <c r="X72" i="27"/>
  <c r="W72" i="27"/>
  <c r="X71" i="27"/>
  <c r="W71" i="27"/>
  <c r="X70" i="27"/>
  <c r="W70" i="27"/>
  <c r="X69" i="27"/>
  <c r="W69" i="27"/>
  <c r="X68" i="27"/>
  <c r="W68" i="27"/>
  <c r="X67" i="27"/>
  <c r="W67" i="27"/>
  <c r="X66" i="27"/>
  <c r="W66" i="27"/>
  <c r="X64" i="27"/>
  <c r="W64" i="27"/>
  <c r="X63" i="27"/>
  <c r="W63" i="27"/>
  <c r="X62" i="27"/>
  <c r="W62" i="27"/>
  <c r="X61" i="27"/>
  <c r="W61" i="27"/>
  <c r="X60" i="27"/>
  <c r="W60" i="27"/>
  <c r="X59" i="27"/>
  <c r="W59" i="27"/>
  <c r="X58" i="27"/>
  <c r="W58" i="27"/>
  <c r="X57" i="27"/>
  <c r="W57" i="27"/>
  <c r="X56" i="27"/>
  <c r="W56" i="27"/>
  <c r="X55" i="27"/>
  <c r="W55" i="27"/>
  <c r="X54" i="27"/>
  <c r="W54" i="27"/>
  <c r="X52" i="27"/>
  <c r="W52" i="27"/>
  <c r="X51" i="27"/>
  <c r="W51" i="27"/>
  <c r="X50" i="27"/>
  <c r="W50" i="27"/>
  <c r="X49" i="27"/>
  <c r="W49" i="27"/>
  <c r="X48" i="27"/>
  <c r="W48" i="27"/>
  <c r="X47" i="27"/>
  <c r="W47" i="27"/>
  <c r="X46" i="27"/>
  <c r="W46" i="27"/>
  <c r="X45" i="27"/>
  <c r="W45" i="27"/>
  <c r="X44" i="27"/>
  <c r="W44" i="27"/>
  <c r="X42" i="27"/>
  <c r="W42" i="27"/>
  <c r="X41" i="27"/>
  <c r="W41" i="27"/>
  <c r="X40" i="27"/>
  <c r="W40" i="27"/>
  <c r="X39" i="27"/>
  <c r="W39" i="27"/>
  <c r="X38" i="27"/>
  <c r="W38" i="27"/>
  <c r="X37" i="27"/>
  <c r="W37" i="27"/>
  <c r="X36" i="27"/>
  <c r="W36" i="27"/>
  <c r="X35" i="27"/>
  <c r="W35" i="27"/>
  <c r="X34" i="27"/>
  <c r="W34" i="27"/>
  <c r="X33" i="27"/>
  <c r="W33" i="27"/>
  <c r="X32" i="27"/>
  <c r="W32" i="27"/>
  <c r="D27" i="27"/>
  <c r="D28" i="27"/>
  <c r="E27" i="27"/>
  <c r="E28" i="27"/>
  <c r="F27" i="27"/>
  <c r="F28" i="27"/>
  <c r="G27" i="27"/>
  <c r="G28" i="27"/>
  <c r="H27" i="27"/>
  <c r="H28" i="27"/>
  <c r="I27" i="27"/>
  <c r="I28" i="27"/>
  <c r="J27" i="27"/>
  <c r="J28" i="27"/>
  <c r="K27" i="27"/>
  <c r="K28" i="27"/>
  <c r="L27" i="27"/>
  <c r="L28" i="27"/>
  <c r="M27" i="27"/>
  <c r="M28" i="27"/>
  <c r="N27" i="27"/>
  <c r="N28" i="27"/>
  <c r="O27" i="27"/>
  <c r="O28" i="27"/>
  <c r="P27" i="27"/>
  <c r="P28" i="27"/>
  <c r="Q27" i="27"/>
  <c r="Q28" i="27"/>
  <c r="R27" i="27"/>
  <c r="R28" i="27"/>
  <c r="S27" i="27"/>
  <c r="S28" i="27"/>
  <c r="T27" i="27"/>
  <c r="T28" i="27"/>
  <c r="Y28" i="27"/>
  <c r="X20" i="27"/>
  <c r="X43" i="27"/>
  <c r="W20" i="27"/>
  <c r="X65" i="27"/>
  <c r="V20" i="27"/>
  <c r="T20" i="27"/>
  <c r="S20" i="27"/>
  <c r="R20" i="27"/>
  <c r="Q20" i="27"/>
  <c r="P20" i="27"/>
  <c r="O20" i="27"/>
  <c r="N20" i="27"/>
  <c r="M20" i="27"/>
  <c r="L20" i="27"/>
  <c r="K20" i="27"/>
  <c r="J20" i="27"/>
  <c r="I20" i="27"/>
  <c r="H20" i="27"/>
  <c r="G20" i="27"/>
  <c r="F20" i="27"/>
  <c r="E20" i="27"/>
  <c r="D20" i="27"/>
  <c r="X75" i="64"/>
  <c r="W75" i="64"/>
  <c r="W27" i="64"/>
  <c r="W28" i="64"/>
  <c r="X27" i="64"/>
  <c r="X28" i="64"/>
  <c r="X74" i="64"/>
  <c r="V27" i="64"/>
  <c r="V28" i="64"/>
  <c r="W74" i="64"/>
  <c r="X73" i="64"/>
  <c r="W73" i="64"/>
  <c r="X72" i="64"/>
  <c r="W72" i="64"/>
  <c r="X71" i="64"/>
  <c r="W71" i="64"/>
  <c r="X70" i="64"/>
  <c r="W70" i="64"/>
  <c r="X69" i="64"/>
  <c r="W69" i="64"/>
  <c r="X68" i="64"/>
  <c r="W68" i="64"/>
  <c r="X67" i="64"/>
  <c r="W67" i="64"/>
  <c r="X65" i="64"/>
  <c r="W65" i="64"/>
  <c r="X64" i="64"/>
  <c r="W64" i="64"/>
  <c r="X63" i="64"/>
  <c r="W63" i="64"/>
  <c r="X62" i="64"/>
  <c r="W62" i="64"/>
  <c r="X61" i="64"/>
  <c r="W61" i="64"/>
  <c r="X60" i="64"/>
  <c r="W60" i="64"/>
  <c r="X59" i="64"/>
  <c r="W59" i="64"/>
  <c r="X58" i="64"/>
  <c r="W58" i="64"/>
  <c r="X57" i="64"/>
  <c r="W57" i="64"/>
  <c r="X56" i="64"/>
  <c r="W56" i="64"/>
  <c r="X55" i="64"/>
  <c r="W55" i="64"/>
  <c r="X52" i="64"/>
  <c r="W52" i="64"/>
  <c r="X51" i="64"/>
  <c r="W51" i="64"/>
  <c r="X50" i="64"/>
  <c r="W50" i="64"/>
  <c r="X49" i="64"/>
  <c r="W49" i="64"/>
  <c r="X48" i="64"/>
  <c r="W48" i="64"/>
  <c r="X47" i="64"/>
  <c r="W47" i="64"/>
  <c r="X46" i="64"/>
  <c r="W46" i="64"/>
  <c r="X45" i="64"/>
  <c r="W45" i="64"/>
  <c r="X44" i="64"/>
  <c r="W44" i="64"/>
  <c r="W20" i="64"/>
  <c r="W43" i="64"/>
  <c r="X42" i="64"/>
  <c r="W42" i="64"/>
  <c r="X41" i="64"/>
  <c r="W41" i="64"/>
  <c r="X40" i="64"/>
  <c r="W40" i="64"/>
  <c r="X39" i="64"/>
  <c r="W39" i="64"/>
  <c r="X38" i="64"/>
  <c r="W38" i="64"/>
  <c r="X37" i="64"/>
  <c r="W37" i="64"/>
  <c r="X36" i="64"/>
  <c r="W36" i="64"/>
  <c r="X35" i="64"/>
  <c r="W35" i="64"/>
  <c r="X34" i="64"/>
  <c r="W34" i="64"/>
  <c r="X33" i="64"/>
  <c r="W33" i="64"/>
  <c r="X32" i="64"/>
  <c r="W32" i="64"/>
  <c r="Q27" i="64"/>
  <c r="Q28" i="64"/>
  <c r="R27" i="64"/>
  <c r="R28" i="64"/>
  <c r="S27" i="64"/>
  <c r="S28" i="64"/>
  <c r="T27" i="64"/>
  <c r="T28" i="64"/>
  <c r="Y28" i="64"/>
  <c r="X20" i="64"/>
  <c r="X43" i="64"/>
  <c r="X66" i="64"/>
  <c r="V20" i="64"/>
  <c r="W66" i="64"/>
  <c r="T20" i="64"/>
  <c r="S20" i="64"/>
  <c r="R20" i="64"/>
  <c r="Q20" i="64"/>
  <c r="P20" i="64"/>
  <c r="O20" i="64"/>
  <c r="N20" i="64"/>
  <c r="M20" i="64"/>
  <c r="L20" i="64"/>
  <c r="K20" i="64"/>
  <c r="J20" i="64"/>
  <c r="I20" i="64"/>
  <c r="H20" i="64"/>
  <c r="G20" i="64"/>
  <c r="F20" i="64"/>
  <c r="E20" i="64"/>
  <c r="D20" i="64"/>
  <c r="Y26" i="64"/>
  <c r="Y24" i="64"/>
  <c r="Y21" i="64"/>
  <c r="Y18" i="64"/>
  <c r="Y16" i="64"/>
  <c r="Y13" i="64"/>
  <c r="Y12" i="64"/>
  <c r="Y10" i="64"/>
  <c r="Y11" i="64"/>
  <c r="Y14" i="64"/>
  <c r="Y15" i="64"/>
  <c r="Y17" i="64"/>
  <c r="Y19" i="64"/>
  <c r="Y22" i="64"/>
  <c r="Y23" i="64"/>
  <c r="Y25" i="64"/>
  <c r="Y29" i="64"/>
  <c r="Y9" i="64"/>
  <c r="V49" i="64"/>
  <c r="U49" i="64"/>
  <c r="T49" i="64"/>
  <c r="S49" i="64"/>
  <c r="R49" i="64"/>
  <c r="Q49" i="64"/>
  <c r="P49" i="64"/>
  <c r="O49" i="64"/>
  <c r="N49" i="64"/>
  <c r="M49" i="64"/>
  <c r="L49" i="64"/>
  <c r="K49" i="64"/>
  <c r="J49" i="64"/>
  <c r="I49" i="64"/>
  <c r="H49" i="64"/>
  <c r="G49" i="64"/>
  <c r="F49" i="64"/>
  <c r="E49" i="64"/>
  <c r="D49" i="64"/>
  <c r="C49" i="64"/>
  <c r="V72" i="64"/>
  <c r="U72" i="64"/>
  <c r="T72" i="64"/>
  <c r="S72" i="64"/>
  <c r="R72" i="64"/>
  <c r="Q72" i="64"/>
  <c r="P72" i="64"/>
  <c r="O72" i="64"/>
  <c r="N72" i="64"/>
  <c r="M72" i="64"/>
  <c r="L72" i="64"/>
  <c r="K72" i="64"/>
  <c r="J72" i="64"/>
  <c r="I72" i="64"/>
  <c r="H72" i="64"/>
  <c r="G72" i="64"/>
  <c r="F72" i="64"/>
  <c r="E72" i="64"/>
  <c r="D72" i="64"/>
  <c r="Y26" i="27"/>
  <c r="V71" i="27"/>
  <c r="U71" i="27"/>
  <c r="T71" i="27"/>
  <c r="S71" i="27"/>
  <c r="R71" i="27"/>
  <c r="Q71" i="27"/>
  <c r="P71" i="27"/>
  <c r="O71" i="27"/>
  <c r="N71" i="27"/>
  <c r="M71" i="27"/>
  <c r="L71" i="27"/>
  <c r="K71" i="27"/>
  <c r="J71" i="27"/>
  <c r="I71" i="27"/>
  <c r="H71" i="27"/>
  <c r="G71" i="27"/>
  <c r="F71" i="27"/>
  <c r="E71" i="27"/>
  <c r="D71" i="27"/>
  <c r="V49" i="27"/>
  <c r="U49" i="27"/>
  <c r="T49" i="27"/>
  <c r="S49" i="27"/>
  <c r="R49" i="27"/>
  <c r="Q49" i="27"/>
  <c r="P49" i="27"/>
  <c r="O49" i="27"/>
  <c r="N49" i="27"/>
  <c r="M49" i="27"/>
  <c r="L49" i="27"/>
  <c r="K49" i="27"/>
  <c r="J49" i="27"/>
  <c r="I49" i="27"/>
  <c r="H49" i="27"/>
  <c r="G49" i="27"/>
  <c r="F49" i="27"/>
  <c r="E49" i="27"/>
  <c r="D49" i="27"/>
  <c r="C49" i="27"/>
  <c r="Y29" i="27"/>
  <c r="Y25" i="27"/>
  <c r="Y24" i="27"/>
  <c r="Y23" i="27"/>
  <c r="Y22" i="27"/>
  <c r="Y21" i="27"/>
  <c r="Y19" i="27"/>
  <c r="Y18" i="27"/>
  <c r="Y17" i="27"/>
  <c r="Y16" i="27"/>
  <c r="Y15" i="27"/>
  <c r="Y14" i="27"/>
  <c r="Y13" i="27"/>
  <c r="Y12" i="27"/>
  <c r="Y11" i="27"/>
  <c r="Y10" i="27"/>
  <c r="Y9" i="27"/>
  <c r="X75" i="63"/>
  <c r="W75" i="63"/>
  <c r="W27" i="63"/>
  <c r="W28" i="63"/>
  <c r="X27" i="63"/>
  <c r="X28" i="63"/>
  <c r="X74" i="63"/>
  <c r="V27" i="63"/>
  <c r="V28" i="63"/>
  <c r="W74" i="63"/>
  <c r="X73" i="63"/>
  <c r="W73" i="63"/>
  <c r="X72" i="63"/>
  <c r="W72" i="63"/>
  <c r="X71" i="63"/>
  <c r="W71" i="63"/>
  <c r="X70" i="63"/>
  <c r="W70" i="63"/>
  <c r="X69" i="63"/>
  <c r="W69" i="63"/>
  <c r="X68" i="63"/>
  <c r="W68" i="63"/>
  <c r="X67" i="63"/>
  <c r="W67" i="63"/>
  <c r="X65" i="63"/>
  <c r="W65" i="63"/>
  <c r="X64" i="63"/>
  <c r="W64" i="63"/>
  <c r="X63" i="63"/>
  <c r="W63" i="63"/>
  <c r="X62" i="63"/>
  <c r="W62" i="63"/>
  <c r="X61" i="63"/>
  <c r="W61" i="63"/>
  <c r="X60" i="63"/>
  <c r="W60" i="63"/>
  <c r="X59" i="63"/>
  <c r="W59" i="63"/>
  <c r="X58" i="63"/>
  <c r="W58" i="63"/>
  <c r="X57" i="63"/>
  <c r="W57" i="63"/>
  <c r="X56" i="63"/>
  <c r="W56" i="63"/>
  <c r="X55" i="63"/>
  <c r="W55" i="63"/>
  <c r="X52" i="63"/>
  <c r="W52" i="63"/>
  <c r="X51" i="63"/>
  <c r="W51" i="63"/>
  <c r="X50" i="63"/>
  <c r="W50" i="63"/>
  <c r="X49" i="63"/>
  <c r="W49" i="63"/>
  <c r="X48" i="63"/>
  <c r="W48" i="63"/>
  <c r="X47" i="63"/>
  <c r="W47" i="63"/>
  <c r="X46" i="63"/>
  <c r="W46" i="63"/>
  <c r="X45" i="63"/>
  <c r="W45" i="63"/>
  <c r="X44" i="63"/>
  <c r="W44" i="63"/>
  <c r="X42" i="63"/>
  <c r="W42" i="63"/>
  <c r="X41" i="63"/>
  <c r="W41" i="63"/>
  <c r="X40" i="63"/>
  <c r="W40" i="63"/>
  <c r="X39" i="63"/>
  <c r="W39" i="63"/>
  <c r="X38" i="63"/>
  <c r="W38" i="63"/>
  <c r="X37" i="63"/>
  <c r="W37" i="63"/>
  <c r="X36" i="63"/>
  <c r="W36" i="63"/>
  <c r="X35" i="63"/>
  <c r="W35" i="63"/>
  <c r="X34" i="63"/>
  <c r="W34" i="63"/>
  <c r="X33" i="63"/>
  <c r="W33" i="63"/>
  <c r="X32" i="63"/>
  <c r="W32" i="63"/>
  <c r="D27" i="63"/>
  <c r="D28" i="63"/>
  <c r="E27" i="63"/>
  <c r="E28" i="63"/>
  <c r="F27" i="63"/>
  <c r="F28" i="63"/>
  <c r="G27" i="63"/>
  <c r="G28" i="63"/>
  <c r="H27" i="63"/>
  <c r="H28" i="63"/>
  <c r="I27" i="63"/>
  <c r="I28" i="63"/>
  <c r="J27" i="63"/>
  <c r="J28" i="63"/>
  <c r="K27" i="63"/>
  <c r="K28" i="63"/>
  <c r="L27" i="63"/>
  <c r="L28" i="63"/>
  <c r="M27" i="63"/>
  <c r="M28" i="63"/>
  <c r="N27" i="63"/>
  <c r="N28" i="63"/>
  <c r="O27" i="63"/>
  <c r="O28" i="63"/>
  <c r="P27" i="63"/>
  <c r="P28" i="63"/>
  <c r="Q27" i="63"/>
  <c r="Q28" i="63"/>
  <c r="R27" i="63"/>
  <c r="R28" i="63"/>
  <c r="S27" i="63"/>
  <c r="S28" i="63"/>
  <c r="T27" i="63"/>
  <c r="T28" i="63"/>
  <c r="Y28" i="63"/>
  <c r="X20" i="63"/>
  <c r="X43" i="63"/>
  <c r="W20" i="63"/>
  <c r="W43" i="63"/>
  <c r="V20" i="63"/>
  <c r="T20" i="63"/>
  <c r="S20" i="63"/>
  <c r="R20" i="63"/>
  <c r="Q20" i="63"/>
  <c r="P20" i="63"/>
  <c r="O20" i="63"/>
  <c r="N20" i="63"/>
  <c r="M20" i="63"/>
  <c r="L20" i="63"/>
  <c r="K20" i="63"/>
  <c r="J20" i="63"/>
  <c r="I20" i="63"/>
  <c r="H20" i="63"/>
  <c r="G20" i="63"/>
  <c r="D20" i="63"/>
  <c r="E20" i="63"/>
  <c r="F20" i="63"/>
  <c r="Y20" i="63"/>
  <c r="Y22" i="63"/>
  <c r="Y15" i="63"/>
  <c r="Y13" i="63"/>
  <c r="Y11" i="63"/>
  <c r="Y9" i="63"/>
  <c r="Y29" i="63"/>
  <c r="Y26" i="63"/>
  <c r="Y25" i="63"/>
  <c r="Y24" i="63"/>
  <c r="Y23" i="63"/>
  <c r="Y21" i="63"/>
  <c r="Y17" i="63"/>
  <c r="Y16" i="63"/>
  <c r="Y14" i="63"/>
  <c r="Y12" i="63"/>
  <c r="Y10" i="63"/>
  <c r="V49" i="63"/>
  <c r="U49" i="63"/>
  <c r="T49" i="63"/>
  <c r="S49" i="63"/>
  <c r="R49" i="63"/>
  <c r="Q49" i="63"/>
  <c r="P49" i="63"/>
  <c r="O49" i="63"/>
  <c r="N49" i="63"/>
  <c r="M49" i="63"/>
  <c r="L49" i="63"/>
  <c r="K49" i="63"/>
  <c r="J49" i="63"/>
  <c r="I49" i="63"/>
  <c r="H49" i="63"/>
  <c r="G49" i="63"/>
  <c r="F49" i="63"/>
  <c r="E49" i="63"/>
  <c r="D49" i="63"/>
  <c r="C49" i="63"/>
  <c r="V72" i="63"/>
  <c r="U72" i="63"/>
  <c r="T72" i="63"/>
  <c r="S72" i="63"/>
  <c r="R72" i="63"/>
  <c r="Q72" i="63"/>
  <c r="P72" i="63"/>
  <c r="O72" i="63"/>
  <c r="N72" i="63"/>
  <c r="M72" i="63"/>
  <c r="L72" i="63"/>
  <c r="K72" i="63"/>
  <c r="J72" i="63"/>
  <c r="I72" i="63"/>
  <c r="H72" i="63"/>
  <c r="G72" i="63"/>
  <c r="F72" i="63"/>
  <c r="E72" i="63"/>
  <c r="D72" i="63"/>
  <c r="X74" i="26"/>
  <c r="W74" i="26"/>
  <c r="W27" i="26"/>
  <c r="W28" i="26"/>
  <c r="X27" i="26"/>
  <c r="X28" i="26"/>
  <c r="X73" i="26"/>
  <c r="V27" i="26"/>
  <c r="V28" i="26"/>
  <c r="W73" i="26"/>
  <c r="X72" i="26"/>
  <c r="W72" i="26"/>
  <c r="X71" i="26"/>
  <c r="W71" i="26"/>
  <c r="X70" i="26"/>
  <c r="W70" i="26"/>
  <c r="X69" i="26"/>
  <c r="W69" i="26"/>
  <c r="X68" i="26"/>
  <c r="W68" i="26"/>
  <c r="X67" i="26"/>
  <c r="W67" i="26"/>
  <c r="X66" i="26"/>
  <c r="W66" i="26"/>
  <c r="X65" i="26"/>
  <c r="W65" i="26"/>
  <c r="X64" i="26"/>
  <c r="W64" i="26"/>
  <c r="X63" i="26"/>
  <c r="W63" i="26"/>
  <c r="X62" i="26"/>
  <c r="W62" i="26"/>
  <c r="X61" i="26"/>
  <c r="W61" i="26"/>
  <c r="X60" i="26"/>
  <c r="W60" i="26"/>
  <c r="X59" i="26"/>
  <c r="W59" i="26"/>
  <c r="X58" i="26"/>
  <c r="W58" i="26"/>
  <c r="X57" i="26"/>
  <c r="W57" i="26"/>
  <c r="X56" i="26"/>
  <c r="W56" i="26"/>
  <c r="X55" i="26"/>
  <c r="W55" i="26"/>
  <c r="X54" i="26"/>
  <c r="W54" i="26"/>
  <c r="X52" i="26"/>
  <c r="W52" i="26"/>
  <c r="X51" i="26"/>
  <c r="W51" i="26"/>
  <c r="X50" i="26"/>
  <c r="W50" i="26"/>
  <c r="X49" i="26"/>
  <c r="W49" i="26"/>
  <c r="X48" i="26"/>
  <c r="W48" i="26"/>
  <c r="X47" i="26"/>
  <c r="W47" i="26"/>
  <c r="X46" i="26"/>
  <c r="W46" i="26"/>
  <c r="X45" i="26"/>
  <c r="W45" i="26"/>
  <c r="X44" i="26"/>
  <c r="W44" i="26"/>
  <c r="X43" i="26"/>
  <c r="W43" i="26"/>
  <c r="X42" i="26"/>
  <c r="W42" i="26"/>
  <c r="X41" i="26"/>
  <c r="W41" i="26"/>
  <c r="X40" i="26"/>
  <c r="W40" i="26"/>
  <c r="X39" i="26"/>
  <c r="W39" i="26"/>
  <c r="X38" i="26"/>
  <c r="W38" i="26"/>
  <c r="X37" i="26"/>
  <c r="W37" i="26"/>
  <c r="X36" i="26"/>
  <c r="W36" i="26"/>
  <c r="X35" i="26"/>
  <c r="W35" i="26"/>
  <c r="X34" i="26"/>
  <c r="W34" i="26"/>
  <c r="X33" i="26"/>
  <c r="W33" i="26"/>
  <c r="X32" i="26"/>
  <c r="W32" i="26"/>
  <c r="Y26" i="26"/>
  <c r="V71" i="26"/>
  <c r="U71" i="26"/>
  <c r="T71" i="26"/>
  <c r="S71" i="26"/>
  <c r="R71" i="26"/>
  <c r="Q71" i="26"/>
  <c r="P71" i="26"/>
  <c r="O71" i="26"/>
  <c r="N71" i="26"/>
  <c r="M71" i="26"/>
  <c r="L71" i="26"/>
  <c r="K71" i="26"/>
  <c r="J71" i="26"/>
  <c r="I71" i="26"/>
  <c r="H71" i="26"/>
  <c r="G71" i="26"/>
  <c r="F71" i="26"/>
  <c r="E71" i="26"/>
  <c r="D71" i="26"/>
  <c r="V49" i="26"/>
  <c r="U49" i="26"/>
  <c r="T49" i="26"/>
  <c r="S49" i="26"/>
  <c r="R49" i="26"/>
  <c r="Q49" i="26"/>
  <c r="P49" i="26"/>
  <c r="O49" i="26"/>
  <c r="N49" i="26"/>
  <c r="M49" i="26"/>
  <c r="L49" i="26"/>
  <c r="K49" i="26"/>
  <c r="J49" i="26"/>
  <c r="I49" i="26"/>
  <c r="H49" i="26"/>
  <c r="G49" i="26"/>
  <c r="F49" i="26"/>
  <c r="E49" i="26"/>
  <c r="D49" i="26"/>
  <c r="C49" i="26"/>
  <c r="Y29" i="26"/>
  <c r="D27" i="26"/>
  <c r="E27" i="26"/>
  <c r="F27" i="26"/>
  <c r="G27" i="26"/>
  <c r="H27" i="26"/>
  <c r="I27" i="26"/>
  <c r="J27" i="26"/>
  <c r="K27" i="26"/>
  <c r="L27" i="26"/>
  <c r="M27" i="26"/>
  <c r="N27" i="26"/>
  <c r="O27" i="26"/>
  <c r="P27" i="26"/>
  <c r="Q27" i="26"/>
  <c r="R27" i="26"/>
  <c r="S27" i="26"/>
  <c r="T27" i="26"/>
  <c r="Y27" i="26"/>
  <c r="Y25" i="26"/>
  <c r="Y24" i="26"/>
  <c r="Y23" i="26"/>
  <c r="Y22" i="26"/>
  <c r="Y21" i="26"/>
  <c r="Y20" i="26"/>
  <c r="Y19" i="26"/>
  <c r="Y18" i="26"/>
  <c r="Y17" i="26"/>
  <c r="Y16" i="26"/>
  <c r="Y15" i="26"/>
  <c r="Y14" i="26"/>
  <c r="Y13" i="26"/>
  <c r="Y12" i="26"/>
  <c r="Y11" i="26"/>
  <c r="Y10" i="26"/>
  <c r="Y9" i="26"/>
  <c r="X71" i="25"/>
  <c r="W26" i="25"/>
  <c r="X26" i="25"/>
  <c r="X69" i="25"/>
  <c r="X68" i="25"/>
  <c r="X67" i="25"/>
  <c r="X66" i="25"/>
  <c r="X65" i="25"/>
  <c r="X64" i="25"/>
  <c r="X63" i="25"/>
  <c r="X61" i="25"/>
  <c r="X60" i="25"/>
  <c r="X59" i="25"/>
  <c r="X58" i="25"/>
  <c r="X57" i="25"/>
  <c r="X56" i="25"/>
  <c r="X55" i="25"/>
  <c r="X54" i="25"/>
  <c r="X53" i="25"/>
  <c r="X52" i="25"/>
  <c r="W71" i="25"/>
  <c r="V26" i="25"/>
  <c r="W69" i="25"/>
  <c r="W68" i="25"/>
  <c r="W67" i="25"/>
  <c r="W66" i="25"/>
  <c r="W65" i="25"/>
  <c r="W64" i="25"/>
  <c r="W63" i="25"/>
  <c r="W61" i="25"/>
  <c r="W60" i="25"/>
  <c r="W59" i="25"/>
  <c r="W58" i="25"/>
  <c r="W57" i="25"/>
  <c r="W56" i="25"/>
  <c r="W55" i="25"/>
  <c r="W54" i="25"/>
  <c r="W53" i="25"/>
  <c r="W52" i="25"/>
  <c r="X50" i="25"/>
  <c r="W50" i="25"/>
  <c r="X27" i="25"/>
  <c r="X49" i="25"/>
  <c r="X48" i="25"/>
  <c r="W48" i="25"/>
  <c r="X47" i="25"/>
  <c r="W47" i="25"/>
  <c r="X46" i="25"/>
  <c r="W46" i="25"/>
  <c r="X45" i="25"/>
  <c r="W45" i="25"/>
  <c r="X44" i="25"/>
  <c r="W44" i="25"/>
  <c r="X43" i="25"/>
  <c r="W43" i="25"/>
  <c r="X42" i="25"/>
  <c r="W42" i="25"/>
  <c r="X40" i="25"/>
  <c r="W40" i="25"/>
  <c r="X39" i="25"/>
  <c r="W39" i="25"/>
  <c r="X38" i="25"/>
  <c r="W38" i="25"/>
  <c r="X37" i="25"/>
  <c r="W37" i="25"/>
  <c r="X36" i="25"/>
  <c r="W36" i="25"/>
  <c r="X35" i="25"/>
  <c r="W35" i="25"/>
  <c r="X34" i="25"/>
  <c r="W34" i="25"/>
  <c r="X33" i="25"/>
  <c r="W33" i="25"/>
  <c r="X32" i="25"/>
  <c r="W32" i="25"/>
  <c r="X31" i="25"/>
  <c r="W31" i="25"/>
  <c r="W27" i="25"/>
  <c r="X70" i="25"/>
  <c r="X19" i="25"/>
  <c r="X41" i="25"/>
  <c r="W19" i="25"/>
  <c r="W41" i="25"/>
  <c r="V19" i="25"/>
  <c r="W62" i="25"/>
  <c r="T19" i="25"/>
  <c r="S19" i="25"/>
  <c r="R19" i="25"/>
  <c r="Q19" i="25"/>
  <c r="P19" i="25"/>
  <c r="O19" i="25"/>
  <c r="N19" i="25"/>
  <c r="M19" i="25"/>
  <c r="L19" i="25"/>
  <c r="K19" i="25"/>
  <c r="J19" i="25"/>
  <c r="I19" i="25"/>
  <c r="H19" i="25"/>
  <c r="G19" i="25"/>
  <c r="F19" i="25"/>
  <c r="E19" i="25"/>
  <c r="D19" i="25"/>
  <c r="Y19" i="25"/>
  <c r="X71" i="62"/>
  <c r="W71" i="62"/>
  <c r="W26" i="62"/>
  <c r="W27" i="62"/>
  <c r="X26" i="62"/>
  <c r="X27" i="62"/>
  <c r="X70" i="62"/>
  <c r="V26" i="62"/>
  <c r="V27" i="62"/>
  <c r="W70" i="62"/>
  <c r="X69" i="62"/>
  <c r="W69" i="62"/>
  <c r="X68" i="62"/>
  <c r="W68" i="62"/>
  <c r="X67" i="62"/>
  <c r="W67" i="62"/>
  <c r="X66" i="62"/>
  <c r="W66" i="62"/>
  <c r="X65" i="62"/>
  <c r="W65" i="62"/>
  <c r="X64" i="62"/>
  <c r="W64" i="62"/>
  <c r="X62" i="62"/>
  <c r="W62" i="62"/>
  <c r="X61" i="62"/>
  <c r="W61" i="62"/>
  <c r="X60" i="62"/>
  <c r="W60" i="62"/>
  <c r="X59" i="62"/>
  <c r="W59" i="62"/>
  <c r="X58" i="62"/>
  <c r="W58" i="62"/>
  <c r="X57" i="62"/>
  <c r="W57" i="62"/>
  <c r="X56" i="62"/>
  <c r="W56" i="62"/>
  <c r="X55" i="62"/>
  <c r="W55" i="62"/>
  <c r="X54" i="62"/>
  <c r="W54" i="62"/>
  <c r="X53" i="62"/>
  <c r="W53" i="62"/>
  <c r="X50" i="62"/>
  <c r="W50" i="62"/>
  <c r="X49" i="62"/>
  <c r="W49" i="62"/>
  <c r="X48" i="62"/>
  <c r="W48" i="62"/>
  <c r="X47" i="62"/>
  <c r="W47" i="62"/>
  <c r="X46" i="62"/>
  <c r="W46" i="62"/>
  <c r="X45" i="62"/>
  <c r="W45" i="62"/>
  <c r="X44" i="62"/>
  <c r="W44" i="62"/>
  <c r="X43" i="62"/>
  <c r="W43" i="62"/>
  <c r="X42" i="62"/>
  <c r="W42" i="62"/>
  <c r="W19" i="62"/>
  <c r="W41" i="62"/>
  <c r="X40" i="62"/>
  <c r="W40" i="62"/>
  <c r="X39" i="62"/>
  <c r="W39" i="62"/>
  <c r="X38" i="62"/>
  <c r="W38" i="62"/>
  <c r="X37" i="62"/>
  <c r="W37" i="62"/>
  <c r="X36" i="62"/>
  <c r="W36" i="62"/>
  <c r="X35" i="62"/>
  <c r="W35" i="62"/>
  <c r="X34" i="62"/>
  <c r="W34" i="62"/>
  <c r="X33" i="62"/>
  <c r="W33" i="62"/>
  <c r="X32" i="62"/>
  <c r="W32" i="62"/>
  <c r="X31" i="62"/>
  <c r="W31" i="62"/>
  <c r="D26" i="62"/>
  <c r="D27" i="62"/>
  <c r="E26" i="62"/>
  <c r="E27" i="62"/>
  <c r="F26" i="62"/>
  <c r="F27" i="62"/>
  <c r="G26" i="62"/>
  <c r="G27" i="62"/>
  <c r="H26" i="62"/>
  <c r="H27" i="62"/>
  <c r="I26" i="62"/>
  <c r="I27" i="62"/>
  <c r="J26" i="62"/>
  <c r="J27" i="62"/>
  <c r="K26" i="62"/>
  <c r="K27" i="62"/>
  <c r="L26" i="62"/>
  <c r="L27" i="62"/>
  <c r="M26" i="62"/>
  <c r="M27" i="62"/>
  <c r="N26" i="62"/>
  <c r="N27" i="62"/>
  <c r="O26" i="62"/>
  <c r="O27" i="62"/>
  <c r="P26" i="62"/>
  <c r="P27" i="62"/>
  <c r="Q26" i="62"/>
  <c r="Q27" i="62"/>
  <c r="R26" i="62"/>
  <c r="R27" i="62"/>
  <c r="S26" i="62"/>
  <c r="S27" i="62"/>
  <c r="T26" i="62"/>
  <c r="T27" i="62"/>
  <c r="Y27" i="62"/>
  <c r="Y26" i="62"/>
  <c r="X19" i="62"/>
  <c r="X63" i="62"/>
  <c r="V19" i="62"/>
  <c r="W63" i="62"/>
  <c r="T19" i="62"/>
  <c r="S19" i="62"/>
  <c r="R19" i="62"/>
  <c r="Q19" i="62"/>
  <c r="P19" i="62"/>
  <c r="O19" i="62"/>
  <c r="N19" i="62"/>
  <c r="M19" i="62"/>
  <c r="L19" i="62"/>
  <c r="K19" i="62"/>
  <c r="J19" i="62"/>
  <c r="I19" i="62"/>
  <c r="H19" i="62"/>
  <c r="G19" i="62"/>
  <c r="F19" i="62"/>
  <c r="E19" i="62"/>
  <c r="D19" i="62"/>
  <c r="Y10" i="62"/>
  <c r="Y11" i="62"/>
  <c r="Y12" i="62"/>
  <c r="Y13" i="62"/>
  <c r="Y14" i="62"/>
  <c r="Y15" i="62"/>
  <c r="Y16" i="62"/>
  <c r="Y17" i="62"/>
  <c r="Y18" i="62"/>
  <c r="Y20" i="62"/>
  <c r="Y21" i="62"/>
  <c r="Y22" i="62"/>
  <c r="Y23" i="62"/>
  <c r="Y24" i="62"/>
  <c r="Y25" i="62"/>
  <c r="Y28" i="62"/>
  <c r="Y47" i="62"/>
  <c r="Y9" i="62"/>
  <c r="V47" i="62"/>
  <c r="U47" i="62"/>
  <c r="T47" i="62"/>
  <c r="S47" i="62"/>
  <c r="R47" i="62"/>
  <c r="Q47" i="62"/>
  <c r="P47" i="62"/>
  <c r="O47" i="62"/>
  <c r="N47" i="62"/>
  <c r="M47" i="62"/>
  <c r="L47" i="62"/>
  <c r="K47" i="62"/>
  <c r="J47" i="62"/>
  <c r="I47" i="62"/>
  <c r="H47" i="62"/>
  <c r="G47" i="62"/>
  <c r="F47" i="62"/>
  <c r="E47" i="62"/>
  <c r="D47" i="62"/>
  <c r="C47" i="62"/>
  <c r="Y10" i="25"/>
  <c r="Y11" i="25"/>
  <c r="Y12" i="25"/>
  <c r="Y13" i="25"/>
  <c r="Y14" i="25"/>
  <c r="Y15" i="25"/>
  <c r="Y16" i="25"/>
  <c r="Y17" i="25"/>
  <c r="Y18" i="25"/>
  <c r="Y20" i="25"/>
  <c r="Y21" i="25"/>
  <c r="Y22" i="25"/>
  <c r="Y23" i="25"/>
  <c r="Y24" i="25"/>
  <c r="Y25" i="25"/>
  <c r="D26" i="25"/>
  <c r="E26" i="25"/>
  <c r="F26" i="25"/>
  <c r="G26" i="25"/>
  <c r="H26" i="25"/>
  <c r="I26" i="25"/>
  <c r="J26" i="25"/>
  <c r="K26" i="25"/>
  <c r="L26" i="25"/>
  <c r="M26" i="25"/>
  <c r="N26" i="25"/>
  <c r="O26" i="25"/>
  <c r="P26" i="25"/>
  <c r="Q26" i="25"/>
  <c r="R26" i="25"/>
  <c r="S26" i="25"/>
  <c r="T26" i="25"/>
  <c r="Y26" i="25"/>
  <c r="Y28" i="25"/>
  <c r="Y9" i="25"/>
  <c r="V68" i="25"/>
  <c r="U68" i="25"/>
  <c r="T68" i="25"/>
  <c r="S68" i="25"/>
  <c r="R68" i="25"/>
  <c r="Q68" i="25"/>
  <c r="P68" i="25"/>
  <c r="O68" i="25"/>
  <c r="N68" i="25"/>
  <c r="M68" i="25"/>
  <c r="L68" i="25"/>
  <c r="K68" i="25"/>
  <c r="J68" i="25"/>
  <c r="I68" i="25"/>
  <c r="H68" i="25"/>
  <c r="G68" i="25"/>
  <c r="F68" i="25"/>
  <c r="E68" i="25"/>
  <c r="D68" i="25"/>
  <c r="V47" i="25"/>
  <c r="U47" i="25"/>
  <c r="T47" i="25"/>
  <c r="S47" i="25"/>
  <c r="R47" i="25"/>
  <c r="Q47" i="25"/>
  <c r="P47" i="25"/>
  <c r="O47" i="25"/>
  <c r="N47" i="25"/>
  <c r="M47" i="25"/>
  <c r="L47" i="25"/>
  <c r="K47" i="25"/>
  <c r="J47" i="25"/>
  <c r="I47" i="25"/>
  <c r="H47" i="25"/>
  <c r="G47" i="25"/>
  <c r="F47" i="25"/>
  <c r="E47" i="25"/>
  <c r="D47" i="25"/>
  <c r="C47" i="25"/>
  <c r="X75" i="61"/>
  <c r="W75" i="61"/>
  <c r="W27" i="61"/>
  <c r="W28" i="61"/>
  <c r="X27" i="61"/>
  <c r="X28" i="61"/>
  <c r="X74" i="61"/>
  <c r="V27" i="61"/>
  <c r="V28" i="61"/>
  <c r="W74" i="61"/>
  <c r="X73" i="61"/>
  <c r="W73" i="61"/>
  <c r="X72" i="61"/>
  <c r="W72" i="61"/>
  <c r="X71" i="61"/>
  <c r="W71" i="61"/>
  <c r="X70" i="61"/>
  <c r="W70" i="61"/>
  <c r="X69" i="61"/>
  <c r="W69" i="61"/>
  <c r="X68" i="61"/>
  <c r="W68" i="61"/>
  <c r="X67" i="61"/>
  <c r="W67" i="61"/>
  <c r="X65" i="61"/>
  <c r="W65" i="61"/>
  <c r="X64" i="61"/>
  <c r="W64" i="61"/>
  <c r="X63" i="61"/>
  <c r="W63" i="61"/>
  <c r="X62" i="61"/>
  <c r="W62" i="61"/>
  <c r="X61" i="61"/>
  <c r="W61" i="61"/>
  <c r="X60" i="61"/>
  <c r="W60" i="61"/>
  <c r="X59" i="61"/>
  <c r="W59" i="61"/>
  <c r="X58" i="61"/>
  <c r="W58" i="61"/>
  <c r="X57" i="61"/>
  <c r="W57" i="61"/>
  <c r="X56" i="61"/>
  <c r="W56" i="61"/>
  <c r="X55" i="61"/>
  <c r="W55" i="61"/>
  <c r="X52" i="61"/>
  <c r="W52" i="61"/>
  <c r="X51" i="61"/>
  <c r="W51" i="61"/>
  <c r="X50" i="61"/>
  <c r="W50" i="61"/>
  <c r="X49" i="61"/>
  <c r="W49" i="61"/>
  <c r="X48" i="61"/>
  <c r="W48" i="61"/>
  <c r="X47" i="61"/>
  <c r="W47" i="61"/>
  <c r="X46" i="61"/>
  <c r="W46" i="61"/>
  <c r="X45" i="61"/>
  <c r="W45" i="61"/>
  <c r="X44" i="61"/>
  <c r="W44" i="61"/>
  <c r="W20" i="61"/>
  <c r="W43" i="61"/>
  <c r="X42" i="61"/>
  <c r="W42" i="61"/>
  <c r="X41" i="61"/>
  <c r="W41" i="61"/>
  <c r="X40" i="61"/>
  <c r="W40" i="61"/>
  <c r="X39" i="61"/>
  <c r="W39" i="61"/>
  <c r="X38" i="61"/>
  <c r="W38" i="61"/>
  <c r="X37" i="61"/>
  <c r="W37" i="61"/>
  <c r="X36" i="61"/>
  <c r="W36" i="61"/>
  <c r="X35" i="61"/>
  <c r="W35" i="61"/>
  <c r="X34" i="61"/>
  <c r="W34" i="61"/>
  <c r="X33" i="61"/>
  <c r="W33" i="61"/>
  <c r="X32" i="61"/>
  <c r="W32" i="61"/>
  <c r="Y29" i="61"/>
  <c r="D27" i="61"/>
  <c r="D28" i="61"/>
  <c r="E27" i="61"/>
  <c r="E28" i="61"/>
  <c r="F27" i="61"/>
  <c r="F28" i="61"/>
  <c r="G27" i="61"/>
  <c r="G28" i="61"/>
  <c r="H27" i="61"/>
  <c r="H28" i="61"/>
  <c r="I27" i="61"/>
  <c r="I28" i="61"/>
  <c r="J27" i="61"/>
  <c r="J28" i="61"/>
  <c r="K27" i="61"/>
  <c r="K28" i="61"/>
  <c r="L27" i="61"/>
  <c r="L28" i="61"/>
  <c r="M27" i="61"/>
  <c r="M28" i="61"/>
  <c r="N27" i="61"/>
  <c r="N28" i="61"/>
  <c r="O27" i="61"/>
  <c r="O28" i="61"/>
  <c r="P27" i="61"/>
  <c r="P28" i="61"/>
  <c r="Q27" i="61"/>
  <c r="Q28" i="61"/>
  <c r="R27" i="61"/>
  <c r="R28" i="61"/>
  <c r="S27" i="61"/>
  <c r="S28" i="61"/>
  <c r="T27" i="61"/>
  <c r="T28" i="61"/>
  <c r="Y28" i="61"/>
  <c r="Y27" i="61"/>
  <c r="Y26" i="61"/>
  <c r="Y25" i="61"/>
  <c r="Y24" i="61"/>
  <c r="Y23" i="61"/>
  <c r="Y22" i="61"/>
  <c r="Y21" i="61"/>
  <c r="Y19" i="61"/>
  <c r="Y18" i="61"/>
  <c r="Y17" i="61"/>
  <c r="Y16" i="61"/>
  <c r="Y15" i="61"/>
  <c r="Y14" i="61"/>
  <c r="Y13" i="61"/>
  <c r="Y12" i="61"/>
  <c r="Y11" i="61"/>
  <c r="Y10" i="61"/>
  <c r="Y9" i="61"/>
  <c r="X20" i="61"/>
  <c r="X43" i="61"/>
  <c r="X66" i="61"/>
  <c r="V20" i="61"/>
  <c r="W66" i="61"/>
  <c r="T20" i="61"/>
  <c r="S20" i="61"/>
  <c r="R20" i="61"/>
  <c r="Q20" i="61"/>
  <c r="P20" i="61"/>
  <c r="O20" i="61"/>
  <c r="N20" i="61"/>
  <c r="M20" i="61"/>
  <c r="L20" i="61"/>
  <c r="K20" i="61"/>
  <c r="J20" i="61"/>
  <c r="I20" i="61"/>
  <c r="H20" i="61"/>
  <c r="G20" i="61"/>
  <c r="F20" i="61"/>
  <c r="D20" i="61"/>
  <c r="E20" i="61"/>
  <c r="Y20" i="61"/>
  <c r="X27" i="24"/>
  <c r="X28" i="24"/>
  <c r="X51" i="24"/>
  <c r="X74" i="24"/>
  <c r="W27" i="24"/>
  <c r="W28" i="24"/>
  <c r="W51" i="24"/>
  <c r="W74" i="24"/>
  <c r="X50" i="24"/>
  <c r="X73" i="24"/>
  <c r="W50" i="24"/>
  <c r="W73" i="24"/>
  <c r="X48" i="24"/>
  <c r="X71" i="24"/>
  <c r="W48" i="24"/>
  <c r="W71" i="24"/>
  <c r="X47" i="24"/>
  <c r="X70" i="24"/>
  <c r="W47" i="24"/>
  <c r="W70" i="24"/>
  <c r="X46" i="24"/>
  <c r="X69" i="24"/>
  <c r="W46" i="24"/>
  <c r="W69" i="24"/>
  <c r="X45" i="24"/>
  <c r="X68" i="24"/>
  <c r="W45" i="24"/>
  <c r="W68" i="24"/>
  <c r="X44" i="24"/>
  <c r="X67" i="24"/>
  <c r="W44" i="24"/>
  <c r="W67" i="24"/>
  <c r="X42" i="24"/>
  <c r="X65" i="24"/>
  <c r="W42" i="24"/>
  <c r="W65" i="24"/>
  <c r="X41" i="24"/>
  <c r="X64" i="24"/>
  <c r="W41" i="24"/>
  <c r="W64" i="24"/>
  <c r="X40" i="24"/>
  <c r="X63" i="24"/>
  <c r="W40" i="24"/>
  <c r="W63" i="24"/>
  <c r="X39" i="24"/>
  <c r="X62" i="24"/>
  <c r="W39" i="24"/>
  <c r="W62" i="24"/>
  <c r="X38" i="24"/>
  <c r="X61" i="24"/>
  <c r="W38" i="24"/>
  <c r="W61" i="24"/>
  <c r="X37" i="24"/>
  <c r="X60" i="24"/>
  <c r="W37" i="24"/>
  <c r="W60" i="24"/>
  <c r="X36" i="24"/>
  <c r="X59" i="24"/>
  <c r="W36" i="24"/>
  <c r="W59" i="24"/>
  <c r="X35" i="24"/>
  <c r="X58" i="24"/>
  <c r="W35" i="24"/>
  <c r="W58" i="24"/>
  <c r="X34" i="24"/>
  <c r="X57" i="24"/>
  <c r="W34" i="24"/>
  <c r="W57" i="24"/>
  <c r="X33" i="24"/>
  <c r="X56" i="24"/>
  <c r="W33" i="24"/>
  <c r="W56" i="24"/>
  <c r="X32" i="24"/>
  <c r="X55" i="24"/>
  <c r="W32" i="24"/>
  <c r="W55" i="24"/>
  <c r="X54" i="24"/>
  <c r="W54" i="24"/>
  <c r="V27" i="24"/>
  <c r="V28" i="24"/>
  <c r="V51" i="24"/>
  <c r="V74" i="24"/>
  <c r="V50" i="24"/>
  <c r="V73" i="24"/>
  <c r="V48" i="24"/>
  <c r="V71" i="24"/>
  <c r="V47" i="24"/>
  <c r="V70" i="24"/>
  <c r="V46" i="24"/>
  <c r="V69" i="24"/>
  <c r="V45" i="24"/>
  <c r="V68" i="24"/>
  <c r="V44" i="24"/>
  <c r="V67" i="24"/>
  <c r="V42" i="24"/>
  <c r="V65" i="24"/>
  <c r="V41" i="24"/>
  <c r="V64" i="24"/>
  <c r="V40" i="24"/>
  <c r="V63" i="24"/>
  <c r="V39" i="24"/>
  <c r="V62" i="24"/>
  <c r="V38" i="24"/>
  <c r="V61" i="24"/>
  <c r="V37" i="24"/>
  <c r="V60" i="24"/>
  <c r="V36" i="24"/>
  <c r="V59" i="24"/>
  <c r="V35" i="24"/>
  <c r="V58" i="24"/>
  <c r="V34" i="24"/>
  <c r="V57" i="24"/>
  <c r="V33" i="24"/>
  <c r="V56" i="24"/>
  <c r="V32" i="24"/>
  <c r="V55" i="24"/>
  <c r="V54" i="24"/>
  <c r="X52" i="24"/>
  <c r="W52" i="24"/>
  <c r="X49" i="24"/>
  <c r="X72" i="24"/>
  <c r="W49" i="24"/>
  <c r="W72" i="24"/>
  <c r="D27" i="24"/>
  <c r="D28" i="24"/>
  <c r="E27" i="24"/>
  <c r="E28" i="24"/>
  <c r="F27" i="24"/>
  <c r="F28" i="24"/>
  <c r="G27" i="24"/>
  <c r="G28" i="24"/>
  <c r="H27" i="24"/>
  <c r="H28" i="24"/>
  <c r="I27" i="24"/>
  <c r="I28" i="24"/>
  <c r="J27" i="24"/>
  <c r="J28" i="24"/>
  <c r="K27" i="24"/>
  <c r="K28" i="24"/>
  <c r="L27" i="24"/>
  <c r="L28" i="24"/>
  <c r="M27" i="24"/>
  <c r="M28" i="24"/>
  <c r="N27" i="24"/>
  <c r="N28" i="24"/>
  <c r="O27" i="24"/>
  <c r="O28" i="24"/>
  <c r="P27" i="24"/>
  <c r="P28" i="24"/>
  <c r="Q27" i="24"/>
  <c r="Q28" i="24"/>
  <c r="R27" i="24"/>
  <c r="R28" i="24"/>
  <c r="S27" i="24"/>
  <c r="S28" i="24"/>
  <c r="T27" i="24"/>
  <c r="T28" i="24"/>
  <c r="Y28" i="24"/>
  <c r="X20" i="24"/>
  <c r="X43" i="24"/>
  <c r="X66" i="24"/>
  <c r="W20" i="24"/>
  <c r="W43" i="24"/>
  <c r="W66" i="24"/>
  <c r="V20" i="24"/>
  <c r="T20" i="24"/>
  <c r="S20" i="24"/>
  <c r="R20" i="24"/>
  <c r="Q20" i="24"/>
  <c r="P20" i="24"/>
  <c r="O20" i="24"/>
  <c r="N20" i="24"/>
  <c r="M20" i="24"/>
  <c r="L20" i="24"/>
  <c r="K20" i="24"/>
  <c r="J20" i="24"/>
  <c r="I20" i="24"/>
  <c r="H20" i="24"/>
  <c r="G20" i="24"/>
  <c r="F20" i="24"/>
  <c r="E20" i="24"/>
  <c r="D20" i="24"/>
  <c r="V49" i="61"/>
  <c r="U49" i="61"/>
  <c r="T49" i="61"/>
  <c r="S49" i="61"/>
  <c r="R49" i="61"/>
  <c r="Q49" i="61"/>
  <c r="P49" i="61"/>
  <c r="O49" i="61"/>
  <c r="N49" i="61"/>
  <c r="M49" i="61"/>
  <c r="L49" i="61"/>
  <c r="K49" i="61"/>
  <c r="J49" i="61"/>
  <c r="I49" i="61"/>
  <c r="H49" i="61"/>
  <c r="G49" i="61"/>
  <c r="F49" i="61"/>
  <c r="E49" i="61"/>
  <c r="D49" i="61"/>
  <c r="C49" i="61"/>
  <c r="V72" i="61"/>
  <c r="U72" i="61"/>
  <c r="T72" i="61"/>
  <c r="S72" i="61"/>
  <c r="R72" i="61"/>
  <c r="Q72" i="61"/>
  <c r="P72" i="61"/>
  <c r="O72" i="61"/>
  <c r="N72" i="61"/>
  <c r="M72" i="61"/>
  <c r="L72" i="61"/>
  <c r="K72" i="61"/>
  <c r="J72" i="61"/>
  <c r="I72" i="61"/>
  <c r="H72" i="61"/>
  <c r="G72" i="61"/>
  <c r="F72" i="61"/>
  <c r="E72" i="61"/>
  <c r="D72" i="61"/>
  <c r="Y29" i="24"/>
  <c r="Y27" i="24"/>
  <c r="Y26" i="24"/>
  <c r="Y25" i="24"/>
  <c r="Y24" i="24"/>
  <c r="Y23" i="24"/>
  <c r="Y22" i="24"/>
  <c r="Y21" i="24"/>
  <c r="Y19" i="24"/>
  <c r="Y18" i="24"/>
  <c r="Y17" i="24"/>
  <c r="Y16" i="24"/>
  <c r="Y15" i="24"/>
  <c r="Y14" i="24"/>
  <c r="Y13" i="24"/>
  <c r="Y12" i="24"/>
  <c r="Y11" i="24"/>
  <c r="Y10" i="24"/>
  <c r="Y9" i="24"/>
  <c r="V49" i="24"/>
  <c r="V72" i="24"/>
  <c r="U49" i="24"/>
  <c r="T49" i="24"/>
  <c r="S49" i="24"/>
  <c r="R49" i="24"/>
  <c r="Q49" i="24"/>
  <c r="P49" i="24"/>
  <c r="O49" i="24"/>
  <c r="N49" i="24"/>
  <c r="M49" i="24"/>
  <c r="L49" i="24"/>
  <c r="K49" i="24"/>
  <c r="J49" i="24"/>
  <c r="I49" i="24"/>
  <c r="H49" i="24"/>
  <c r="G49" i="24"/>
  <c r="F49" i="24"/>
  <c r="E49" i="24"/>
  <c r="D49" i="24"/>
  <c r="C49" i="24"/>
  <c r="U71" i="24"/>
  <c r="T71" i="24"/>
  <c r="S71" i="24"/>
  <c r="R71" i="24"/>
  <c r="Q71" i="24"/>
  <c r="P71" i="24"/>
  <c r="O71" i="24"/>
  <c r="N71" i="24"/>
  <c r="M71" i="24"/>
  <c r="L71" i="24"/>
  <c r="K71" i="24"/>
  <c r="J71" i="24"/>
  <c r="I71" i="24"/>
  <c r="H71" i="24"/>
  <c r="G71" i="24"/>
  <c r="F71" i="24"/>
  <c r="E71" i="24"/>
  <c r="D71" i="24"/>
  <c r="X74" i="23"/>
  <c r="W74" i="23"/>
  <c r="W27" i="23"/>
  <c r="W28" i="23"/>
  <c r="X27" i="23"/>
  <c r="X28" i="23"/>
  <c r="X73" i="23"/>
  <c r="V27" i="23"/>
  <c r="V28" i="23"/>
  <c r="W73" i="23"/>
  <c r="X72" i="23"/>
  <c r="W72" i="23"/>
  <c r="X71" i="23"/>
  <c r="W71" i="23"/>
  <c r="X70" i="23"/>
  <c r="W70" i="23"/>
  <c r="X69" i="23"/>
  <c r="W69" i="23"/>
  <c r="X68" i="23"/>
  <c r="W68" i="23"/>
  <c r="X67" i="23"/>
  <c r="W67" i="23"/>
  <c r="X66" i="23"/>
  <c r="W66" i="23"/>
  <c r="X65" i="23"/>
  <c r="W65" i="23"/>
  <c r="X64" i="23"/>
  <c r="W64" i="23"/>
  <c r="X63" i="23"/>
  <c r="W63" i="23"/>
  <c r="X62" i="23"/>
  <c r="W62" i="23"/>
  <c r="X61" i="23"/>
  <c r="W61" i="23"/>
  <c r="X60" i="23"/>
  <c r="W60" i="23"/>
  <c r="X59" i="23"/>
  <c r="W59" i="23"/>
  <c r="X58" i="23"/>
  <c r="W58" i="23"/>
  <c r="X57" i="23"/>
  <c r="W57" i="23"/>
  <c r="X56" i="23"/>
  <c r="W56" i="23"/>
  <c r="X55" i="23"/>
  <c r="W55" i="23"/>
  <c r="X54" i="23"/>
  <c r="W54" i="23"/>
  <c r="X52" i="23"/>
  <c r="W52" i="23"/>
  <c r="X51" i="23"/>
  <c r="W51" i="23"/>
  <c r="X50" i="23"/>
  <c r="W50" i="23"/>
  <c r="X49" i="23"/>
  <c r="W49" i="23"/>
  <c r="X48" i="23"/>
  <c r="W48" i="23"/>
  <c r="X47" i="23"/>
  <c r="W47" i="23"/>
  <c r="X46" i="23"/>
  <c r="W46" i="23"/>
  <c r="X45" i="23"/>
  <c r="W45" i="23"/>
  <c r="X44" i="23"/>
  <c r="W44" i="23"/>
  <c r="X43" i="23"/>
  <c r="W43" i="23"/>
  <c r="X42" i="23"/>
  <c r="W42" i="23"/>
  <c r="X41" i="23"/>
  <c r="W41" i="23"/>
  <c r="X40" i="23"/>
  <c r="W40" i="23"/>
  <c r="X39" i="23"/>
  <c r="W39" i="23"/>
  <c r="X38" i="23"/>
  <c r="W38" i="23"/>
  <c r="X37" i="23"/>
  <c r="W37" i="23"/>
  <c r="X36" i="23"/>
  <c r="W36" i="23"/>
  <c r="X35" i="23"/>
  <c r="W35" i="23"/>
  <c r="X34" i="23"/>
  <c r="W34" i="23"/>
  <c r="X33" i="23"/>
  <c r="W33" i="23"/>
  <c r="X32" i="23"/>
  <c r="W32" i="23"/>
  <c r="Y26" i="23"/>
  <c r="W55" i="60"/>
  <c r="X55" i="60"/>
  <c r="W56" i="60"/>
  <c r="X56" i="60"/>
  <c r="W57" i="60"/>
  <c r="X57" i="60"/>
  <c r="W58" i="60"/>
  <c r="X58" i="60"/>
  <c r="W59" i="60"/>
  <c r="X59" i="60"/>
  <c r="W60" i="60"/>
  <c r="X60" i="60"/>
  <c r="W61" i="60"/>
  <c r="X61" i="60"/>
  <c r="W62" i="60"/>
  <c r="X62" i="60"/>
  <c r="W63" i="60"/>
  <c r="X63" i="60"/>
  <c r="W64" i="60"/>
  <c r="X64" i="60"/>
  <c r="W65" i="60"/>
  <c r="X65" i="60"/>
  <c r="V20" i="60"/>
  <c r="W20" i="60"/>
  <c r="W66" i="60"/>
  <c r="W67" i="60"/>
  <c r="X67" i="60"/>
  <c r="W68" i="60"/>
  <c r="X68" i="60"/>
  <c r="W69" i="60"/>
  <c r="X69" i="60"/>
  <c r="W70" i="60"/>
  <c r="X70" i="60"/>
  <c r="W71" i="60"/>
  <c r="X71" i="60"/>
  <c r="W72" i="60"/>
  <c r="X72" i="60"/>
  <c r="V27" i="60"/>
  <c r="W27" i="60"/>
  <c r="W73" i="60"/>
  <c r="X27" i="60"/>
  <c r="X73" i="60"/>
  <c r="V28" i="60"/>
  <c r="W28" i="60"/>
  <c r="W74" i="60"/>
  <c r="X28" i="60"/>
  <c r="X74" i="60"/>
  <c r="W75" i="60"/>
  <c r="X75" i="60"/>
  <c r="V72" i="60"/>
  <c r="U72" i="60"/>
  <c r="T72" i="60"/>
  <c r="S72" i="60"/>
  <c r="R72" i="60"/>
  <c r="Q72" i="60"/>
  <c r="P72" i="60"/>
  <c r="O72" i="60"/>
  <c r="N72" i="60"/>
  <c r="M72" i="60"/>
  <c r="L72" i="60"/>
  <c r="K72" i="60"/>
  <c r="J72" i="60"/>
  <c r="I72" i="60"/>
  <c r="H72" i="60"/>
  <c r="G72" i="60"/>
  <c r="F72" i="60"/>
  <c r="E72" i="60"/>
  <c r="D72" i="60"/>
  <c r="X52" i="60"/>
  <c r="W52" i="60"/>
  <c r="X51" i="60"/>
  <c r="W51" i="60"/>
  <c r="X50" i="60"/>
  <c r="W50" i="60"/>
  <c r="X48" i="60"/>
  <c r="W48" i="60"/>
  <c r="X47" i="60"/>
  <c r="W47" i="60"/>
  <c r="X46" i="60"/>
  <c r="W46" i="60"/>
  <c r="X45" i="60"/>
  <c r="W45" i="60"/>
  <c r="X44" i="60"/>
  <c r="W44" i="60"/>
  <c r="W43" i="60"/>
  <c r="X42" i="60"/>
  <c r="W42" i="60"/>
  <c r="X41" i="60"/>
  <c r="W41" i="60"/>
  <c r="X40" i="60"/>
  <c r="W40" i="60"/>
  <c r="X39" i="60"/>
  <c r="W39" i="60"/>
  <c r="X38" i="60"/>
  <c r="W38" i="60"/>
  <c r="X37" i="60"/>
  <c r="W37" i="60"/>
  <c r="X36" i="60"/>
  <c r="W36" i="60"/>
  <c r="X35" i="60"/>
  <c r="W35" i="60"/>
  <c r="X34" i="60"/>
  <c r="W34" i="60"/>
  <c r="X33" i="60"/>
  <c r="W33" i="60"/>
  <c r="X32" i="60"/>
  <c r="W32" i="60"/>
  <c r="Y26" i="60"/>
  <c r="D27" i="60"/>
  <c r="D28" i="60"/>
  <c r="E27" i="60"/>
  <c r="E28" i="60"/>
  <c r="F27" i="60"/>
  <c r="F28" i="60"/>
  <c r="G27" i="60"/>
  <c r="G28" i="60"/>
  <c r="H27" i="60"/>
  <c r="H28" i="60"/>
  <c r="I27" i="60"/>
  <c r="I28" i="60"/>
  <c r="J27" i="60"/>
  <c r="J28" i="60"/>
  <c r="K27" i="60"/>
  <c r="K28" i="60"/>
  <c r="L27" i="60"/>
  <c r="L28" i="60"/>
  <c r="M27" i="60"/>
  <c r="M28" i="60"/>
  <c r="N27" i="60"/>
  <c r="N28" i="60"/>
  <c r="O27" i="60"/>
  <c r="O28" i="60"/>
  <c r="P27" i="60"/>
  <c r="P28" i="60"/>
  <c r="Q27" i="60"/>
  <c r="Q28" i="60"/>
  <c r="R27" i="60"/>
  <c r="R28" i="60"/>
  <c r="S27" i="60"/>
  <c r="S28" i="60"/>
  <c r="T27" i="60"/>
  <c r="T28" i="60"/>
  <c r="Y28" i="60"/>
  <c r="X20" i="60"/>
  <c r="X43" i="60"/>
  <c r="X66" i="60"/>
  <c r="T20" i="60"/>
  <c r="S20" i="60"/>
  <c r="R20" i="60"/>
  <c r="Q20" i="60"/>
  <c r="P20" i="60"/>
  <c r="O20" i="60"/>
  <c r="N20" i="60"/>
  <c r="M20" i="60"/>
  <c r="L20" i="60"/>
  <c r="K20" i="60"/>
  <c r="J20" i="60"/>
  <c r="I20" i="60"/>
  <c r="H20" i="60"/>
  <c r="G20" i="60"/>
  <c r="F20" i="60"/>
  <c r="E20" i="60"/>
  <c r="D20" i="60"/>
  <c r="Y10" i="60"/>
  <c r="Y11" i="60"/>
  <c r="Y12" i="60"/>
  <c r="Y13" i="60"/>
  <c r="Y14" i="60"/>
  <c r="Y15" i="60"/>
  <c r="Y16" i="60"/>
  <c r="Y17" i="60"/>
  <c r="Y18" i="60"/>
  <c r="Y19" i="60"/>
  <c r="Y21" i="60"/>
  <c r="Y22" i="60"/>
  <c r="Y23" i="60"/>
  <c r="Y24" i="60"/>
  <c r="Y25" i="60"/>
  <c r="Y27" i="60"/>
  <c r="Y29" i="60"/>
  <c r="Y9" i="60"/>
  <c r="V49" i="23"/>
  <c r="U49" i="23"/>
  <c r="T49" i="23"/>
  <c r="S49" i="23"/>
  <c r="R49" i="23"/>
  <c r="Q49" i="23"/>
  <c r="P49" i="23"/>
  <c r="O49" i="23"/>
  <c r="N49" i="23"/>
  <c r="M49" i="23"/>
  <c r="L49" i="23"/>
  <c r="K49" i="23"/>
  <c r="J49" i="23"/>
  <c r="I49" i="23"/>
  <c r="H49" i="23"/>
  <c r="G49" i="23"/>
  <c r="F49" i="23"/>
  <c r="E49" i="23"/>
  <c r="D49" i="23"/>
  <c r="C49" i="23"/>
  <c r="V71" i="23"/>
  <c r="U71" i="23"/>
  <c r="T71" i="23"/>
  <c r="S71" i="23"/>
  <c r="R71" i="23"/>
  <c r="Q71" i="23"/>
  <c r="P71" i="23"/>
  <c r="O71" i="23"/>
  <c r="N71" i="23"/>
  <c r="M71" i="23"/>
  <c r="L71" i="23"/>
  <c r="K71" i="23"/>
  <c r="J71" i="23"/>
  <c r="I71" i="23"/>
  <c r="H71" i="23"/>
  <c r="G71" i="23"/>
  <c r="F71" i="23"/>
  <c r="E71" i="23"/>
  <c r="D71" i="23"/>
  <c r="Y10" i="23"/>
  <c r="Y11" i="23"/>
  <c r="Y12" i="23"/>
  <c r="Y13" i="23"/>
  <c r="Y14" i="23"/>
  <c r="Y15" i="23"/>
  <c r="Y16" i="23"/>
  <c r="Y17" i="23"/>
  <c r="Y18" i="23"/>
  <c r="Y19" i="23"/>
  <c r="Y20" i="23"/>
  <c r="Y21" i="23"/>
  <c r="Y22" i="23"/>
  <c r="Y23" i="23"/>
  <c r="Y24" i="23"/>
  <c r="Y25" i="23"/>
  <c r="Y29" i="23"/>
  <c r="Y49" i="23"/>
  <c r="Y9" i="23"/>
  <c r="X75" i="59"/>
  <c r="W27" i="59"/>
  <c r="W28" i="59"/>
  <c r="X27" i="59"/>
  <c r="X28" i="59"/>
  <c r="X74" i="59"/>
  <c r="X73" i="59"/>
  <c r="X72" i="59"/>
  <c r="X71" i="59"/>
  <c r="X70" i="59"/>
  <c r="X69" i="59"/>
  <c r="X68" i="59"/>
  <c r="X67" i="59"/>
  <c r="X65" i="59"/>
  <c r="X64" i="59"/>
  <c r="X63" i="59"/>
  <c r="X62" i="59"/>
  <c r="X61" i="59"/>
  <c r="X60" i="59"/>
  <c r="X59" i="59"/>
  <c r="X58" i="59"/>
  <c r="X57" i="59"/>
  <c r="X56" i="59"/>
  <c r="X55" i="59"/>
  <c r="W75" i="59"/>
  <c r="V27" i="59"/>
  <c r="V28" i="59"/>
  <c r="W74" i="59"/>
  <c r="W73" i="59"/>
  <c r="W72" i="59"/>
  <c r="W71" i="59"/>
  <c r="W70" i="59"/>
  <c r="W69" i="59"/>
  <c r="W68" i="59"/>
  <c r="W67" i="59"/>
  <c r="W65" i="59"/>
  <c r="W64" i="59"/>
  <c r="W63" i="59"/>
  <c r="W62" i="59"/>
  <c r="W61" i="59"/>
  <c r="W60" i="59"/>
  <c r="W59" i="59"/>
  <c r="W58" i="59"/>
  <c r="W57" i="59"/>
  <c r="W56" i="59"/>
  <c r="W55" i="59"/>
  <c r="X52" i="59"/>
  <c r="W52" i="59"/>
  <c r="X51" i="59"/>
  <c r="W51" i="59"/>
  <c r="X50" i="59"/>
  <c r="W50" i="59"/>
  <c r="X49" i="59"/>
  <c r="W49" i="59"/>
  <c r="X48" i="59"/>
  <c r="W48" i="59"/>
  <c r="X47" i="59"/>
  <c r="W47" i="59"/>
  <c r="X46" i="59"/>
  <c r="W46" i="59"/>
  <c r="X45" i="59"/>
  <c r="W45" i="59"/>
  <c r="X44" i="59"/>
  <c r="W44" i="59"/>
  <c r="X20" i="59"/>
  <c r="X43" i="59"/>
  <c r="X42" i="59"/>
  <c r="W42" i="59"/>
  <c r="X41" i="59"/>
  <c r="W41" i="59"/>
  <c r="X40" i="59"/>
  <c r="W40" i="59"/>
  <c r="X39" i="59"/>
  <c r="W39" i="59"/>
  <c r="X38" i="59"/>
  <c r="W38" i="59"/>
  <c r="X37" i="59"/>
  <c r="W37" i="59"/>
  <c r="X36" i="59"/>
  <c r="W36" i="59"/>
  <c r="X35" i="59"/>
  <c r="W35" i="59"/>
  <c r="X34" i="59"/>
  <c r="W34" i="59"/>
  <c r="X33" i="59"/>
  <c r="W33" i="59"/>
  <c r="X32" i="59"/>
  <c r="W32" i="59"/>
  <c r="Y26" i="59"/>
  <c r="Y29" i="59"/>
  <c r="Y49" i="59"/>
  <c r="D27" i="59"/>
  <c r="D28" i="59"/>
  <c r="E27" i="59"/>
  <c r="E28" i="59"/>
  <c r="F27" i="59"/>
  <c r="F28" i="59"/>
  <c r="G27" i="59"/>
  <c r="G28" i="59"/>
  <c r="H27" i="59"/>
  <c r="H28" i="59"/>
  <c r="I27" i="59"/>
  <c r="I28" i="59"/>
  <c r="J27" i="59"/>
  <c r="J28" i="59"/>
  <c r="K27" i="59"/>
  <c r="K28" i="59"/>
  <c r="L27" i="59"/>
  <c r="L28" i="59"/>
  <c r="M27" i="59"/>
  <c r="M28" i="59"/>
  <c r="N27" i="59"/>
  <c r="N28" i="59"/>
  <c r="O27" i="59"/>
  <c r="O28" i="59"/>
  <c r="P27" i="59"/>
  <c r="P28" i="59"/>
  <c r="Q27" i="59"/>
  <c r="Q28" i="59"/>
  <c r="R27" i="59"/>
  <c r="R28" i="59"/>
  <c r="S27" i="59"/>
  <c r="S28" i="59"/>
  <c r="T27" i="59"/>
  <c r="T28" i="59"/>
  <c r="Y28" i="59"/>
  <c r="Y27" i="59"/>
  <c r="W20" i="59"/>
  <c r="X66" i="59"/>
  <c r="V20" i="59"/>
  <c r="W66" i="59"/>
  <c r="T20" i="59"/>
  <c r="S20" i="59"/>
  <c r="R20" i="59"/>
  <c r="Q20" i="59"/>
  <c r="P20" i="59"/>
  <c r="O20" i="59"/>
  <c r="N20" i="59"/>
  <c r="M20" i="59"/>
  <c r="L20" i="59"/>
  <c r="K20" i="59"/>
  <c r="J20" i="59"/>
  <c r="I20" i="59"/>
  <c r="H20" i="59"/>
  <c r="G20" i="59"/>
  <c r="F20" i="59"/>
  <c r="E20" i="59"/>
  <c r="D20" i="59"/>
  <c r="X27" i="22"/>
  <c r="X28" i="22"/>
  <c r="X51" i="22"/>
  <c r="W27" i="22"/>
  <c r="X20" i="22"/>
  <c r="X43" i="22"/>
  <c r="W20" i="22"/>
  <c r="X65" i="22"/>
  <c r="V20" i="22"/>
  <c r="T20" i="22"/>
  <c r="S20" i="22"/>
  <c r="R20" i="22"/>
  <c r="Q20" i="22"/>
  <c r="P20" i="22"/>
  <c r="O20" i="22"/>
  <c r="N20" i="22"/>
  <c r="M20" i="22"/>
  <c r="L20" i="22"/>
  <c r="K20" i="22"/>
  <c r="J20" i="22"/>
  <c r="I20" i="22"/>
  <c r="H20" i="22"/>
  <c r="G20" i="22"/>
  <c r="F20" i="22"/>
  <c r="E20" i="22"/>
  <c r="D20" i="22"/>
  <c r="W49" i="22"/>
  <c r="X48" i="22"/>
  <c r="W47" i="22"/>
  <c r="X46" i="22"/>
  <c r="W45" i="22"/>
  <c r="X44" i="22"/>
  <c r="W64" i="22"/>
  <c r="X41" i="22"/>
  <c r="W39" i="22"/>
  <c r="X38" i="22"/>
  <c r="W37" i="22"/>
  <c r="X36" i="22"/>
  <c r="W35" i="22"/>
  <c r="X33" i="22"/>
  <c r="W54" i="22"/>
  <c r="V49" i="59"/>
  <c r="U49" i="59"/>
  <c r="T49" i="59"/>
  <c r="S49" i="59"/>
  <c r="R49" i="59"/>
  <c r="Q49" i="59"/>
  <c r="P49" i="59"/>
  <c r="O49" i="59"/>
  <c r="N49" i="59"/>
  <c r="M49" i="59"/>
  <c r="L49" i="59"/>
  <c r="K49" i="59"/>
  <c r="J49" i="59"/>
  <c r="I49" i="59"/>
  <c r="H49" i="59"/>
  <c r="G49" i="59"/>
  <c r="F49" i="59"/>
  <c r="E49" i="59"/>
  <c r="D49" i="59"/>
  <c r="C49" i="59"/>
  <c r="V72" i="59"/>
  <c r="U72" i="59"/>
  <c r="T72" i="59"/>
  <c r="S72" i="59"/>
  <c r="R72" i="59"/>
  <c r="Q72" i="59"/>
  <c r="P72" i="59"/>
  <c r="O72" i="59"/>
  <c r="N72" i="59"/>
  <c r="M72" i="59"/>
  <c r="L72" i="59"/>
  <c r="K72" i="59"/>
  <c r="J72" i="59"/>
  <c r="I72" i="59"/>
  <c r="H72" i="59"/>
  <c r="G72" i="59"/>
  <c r="F72" i="59"/>
  <c r="E72" i="59"/>
  <c r="D72" i="59"/>
  <c r="Y10" i="59"/>
  <c r="Y11" i="59"/>
  <c r="Y12" i="59"/>
  <c r="Y13" i="59"/>
  <c r="Y14" i="59"/>
  <c r="Y15" i="59"/>
  <c r="Y16" i="59"/>
  <c r="Y17" i="59"/>
  <c r="Y18" i="59"/>
  <c r="Y21" i="59"/>
  <c r="Y22" i="59"/>
  <c r="Y23" i="59"/>
  <c r="Y24" i="59"/>
  <c r="Y25" i="59"/>
  <c r="Y9" i="59"/>
  <c r="X54" i="22"/>
  <c r="W55" i="22"/>
  <c r="X55" i="22"/>
  <c r="W56" i="22"/>
  <c r="X56" i="22"/>
  <c r="W57" i="22"/>
  <c r="W58" i="22"/>
  <c r="X58" i="22"/>
  <c r="W59" i="22"/>
  <c r="W60" i="22"/>
  <c r="X60" i="22"/>
  <c r="W61" i="22"/>
  <c r="W62" i="22"/>
  <c r="X62" i="22"/>
  <c r="W63" i="22"/>
  <c r="X63" i="22"/>
  <c r="X64" i="22"/>
  <c r="W65" i="22"/>
  <c r="W66" i="22"/>
  <c r="X66" i="22"/>
  <c r="W67" i="22"/>
  <c r="W68" i="22"/>
  <c r="X68" i="22"/>
  <c r="W69" i="22"/>
  <c r="W70" i="22"/>
  <c r="X70" i="22"/>
  <c r="W71" i="22"/>
  <c r="V27" i="22"/>
  <c r="W72" i="22"/>
  <c r="W74" i="22"/>
  <c r="X74" i="22"/>
  <c r="W32" i="22"/>
  <c r="X32" i="22"/>
  <c r="W33" i="22"/>
  <c r="W34" i="22"/>
  <c r="X34" i="22"/>
  <c r="X35" i="22"/>
  <c r="W36" i="22"/>
  <c r="X37" i="22"/>
  <c r="W38" i="22"/>
  <c r="X39" i="22"/>
  <c r="W40" i="22"/>
  <c r="X40" i="22"/>
  <c r="W41" i="22"/>
  <c r="W42" i="22"/>
  <c r="X42" i="22"/>
  <c r="W43" i="22"/>
  <c r="W44" i="22"/>
  <c r="X45" i="22"/>
  <c r="W46" i="22"/>
  <c r="X47" i="22"/>
  <c r="W48" i="22"/>
  <c r="X49" i="22"/>
  <c r="W52" i="22"/>
  <c r="X52" i="22"/>
  <c r="V71" i="22"/>
  <c r="U71" i="22"/>
  <c r="T71" i="22"/>
  <c r="S71" i="22"/>
  <c r="R71" i="22"/>
  <c r="Q71" i="22"/>
  <c r="P71" i="22"/>
  <c r="O71" i="22"/>
  <c r="N71" i="22"/>
  <c r="M71" i="22"/>
  <c r="L71" i="22"/>
  <c r="K71" i="22"/>
  <c r="J71" i="22"/>
  <c r="I71" i="22"/>
  <c r="H71" i="22"/>
  <c r="G71" i="22"/>
  <c r="F71" i="22"/>
  <c r="E71" i="22"/>
  <c r="D71" i="22"/>
  <c r="V49" i="22"/>
  <c r="U49" i="22"/>
  <c r="T49" i="22"/>
  <c r="S49" i="22"/>
  <c r="R49" i="22"/>
  <c r="Q49" i="22"/>
  <c r="P49" i="22"/>
  <c r="O49" i="22"/>
  <c r="N49" i="22"/>
  <c r="M49" i="22"/>
  <c r="L49" i="22"/>
  <c r="K49" i="22"/>
  <c r="J49" i="22"/>
  <c r="I49" i="22"/>
  <c r="H49" i="22"/>
  <c r="G49" i="22"/>
  <c r="F49" i="22"/>
  <c r="E49" i="22"/>
  <c r="D49" i="22"/>
  <c r="C49" i="22"/>
  <c r="Y10" i="22"/>
  <c r="Y11" i="22"/>
  <c r="Y12" i="22"/>
  <c r="Y13" i="22"/>
  <c r="Y15" i="22"/>
  <c r="Y16" i="22"/>
  <c r="Y17" i="22"/>
  <c r="Y18" i="22"/>
  <c r="Y19" i="22"/>
  <c r="Y21" i="22"/>
  <c r="Y23" i="22"/>
  <c r="Y24" i="22"/>
  <c r="Y25" i="22"/>
  <c r="Y29" i="22"/>
  <c r="Y9" i="22"/>
  <c r="X71" i="21"/>
  <c r="W71" i="21"/>
  <c r="W26" i="21"/>
  <c r="W27" i="21"/>
  <c r="X26" i="21"/>
  <c r="X27" i="21"/>
  <c r="X70" i="21"/>
  <c r="V26" i="21"/>
  <c r="V27" i="21"/>
  <c r="W70" i="21"/>
  <c r="X69" i="21"/>
  <c r="W69" i="21"/>
  <c r="X68" i="21"/>
  <c r="W68" i="21"/>
  <c r="X67" i="21"/>
  <c r="W67" i="21"/>
  <c r="X66" i="21"/>
  <c r="W66" i="21"/>
  <c r="X65" i="21"/>
  <c r="W65" i="21"/>
  <c r="X64" i="21"/>
  <c r="W64" i="21"/>
  <c r="X63" i="21"/>
  <c r="W63" i="21"/>
  <c r="V19" i="21"/>
  <c r="W19" i="21"/>
  <c r="W62" i="21"/>
  <c r="X61" i="21"/>
  <c r="W61" i="21"/>
  <c r="X60" i="21"/>
  <c r="W60" i="21"/>
  <c r="X59" i="21"/>
  <c r="W59" i="21"/>
  <c r="X58" i="21"/>
  <c r="W58" i="21"/>
  <c r="X57" i="21"/>
  <c r="W57" i="21"/>
  <c r="X56" i="21"/>
  <c r="W56" i="21"/>
  <c r="X55" i="21"/>
  <c r="W55" i="21"/>
  <c r="X54" i="21"/>
  <c r="W54" i="21"/>
  <c r="X53" i="21"/>
  <c r="W53" i="21"/>
  <c r="X52" i="21"/>
  <c r="W52" i="21"/>
  <c r="X50" i="21"/>
  <c r="W50" i="21"/>
  <c r="X49" i="21"/>
  <c r="W49" i="21"/>
  <c r="X48" i="21"/>
  <c r="W48" i="21"/>
  <c r="X47" i="21"/>
  <c r="W47" i="21"/>
  <c r="X46" i="21"/>
  <c r="W46" i="21"/>
  <c r="X45" i="21"/>
  <c r="W45" i="21"/>
  <c r="X44" i="21"/>
  <c r="W44" i="21"/>
  <c r="X43" i="21"/>
  <c r="W43" i="21"/>
  <c r="X42" i="21"/>
  <c r="W42" i="21"/>
  <c r="W41" i="21"/>
  <c r="X40" i="21"/>
  <c r="W40" i="21"/>
  <c r="X39" i="21"/>
  <c r="W39" i="21"/>
  <c r="X38" i="21"/>
  <c r="W38" i="21"/>
  <c r="X37" i="21"/>
  <c r="W37" i="21"/>
  <c r="X36" i="21"/>
  <c r="W36" i="21"/>
  <c r="X35" i="21"/>
  <c r="W35" i="21"/>
  <c r="X34" i="21"/>
  <c r="W34" i="21"/>
  <c r="X33" i="21"/>
  <c r="W33" i="21"/>
  <c r="X32" i="21"/>
  <c r="W32" i="21"/>
  <c r="X31" i="21"/>
  <c r="W31" i="21"/>
  <c r="Y25" i="21"/>
  <c r="D19" i="21"/>
  <c r="E19" i="21"/>
  <c r="F19" i="21"/>
  <c r="G19" i="21"/>
  <c r="H19" i="21"/>
  <c r="I19" i="21"/>
  <c r="J19" i="21"/>
  <c r="K19" i="21"/>
  <c r="L19" i="21"/>
  <c r="M19" i="21"/>
  <c r="N19" i="21"/>
  <c r="O19" i="21"/>
  <c r="P19" i="21"/>
  <c r="Q19" i="21"/>
  <c r="R19" i="21"/>
  <c r="S19" i="21"/>
  <c r="T19" i="21"/>
  <c r="X19" i="21"/>
  <c r="X62" i="21"/>
  <c r="X41" i="21"/>
  <c r="W53" i="58"/>
  <c r="X53" i="58"/>
  <c r="W54" i="58"/>
  <c r="X54" i="58"/>
  <c r="W55" i="58"/>
  <c r="X55" i="58"/>
  <c r="W56" i="58"/>
  <c r="X56" i="58"/>
  <c r="W57" i="58"/>
  <c r="X57" i="58"/>
  <c r="W58" i="58"/>
  <c r="X58" i="58"/>
  <c r="W59" i="58"/>
  <c r="X59" i="58"/>
  <c r="W60" i="58"/>
  <c r="X60" i="58"/>
  <c r="W61" i="58"/>
  <c r="X61" i="58"/>
  <c r="W62" i="58"/>
  <c r="X62" i="58"/>
  <c r="W64" i="58"/>
  <c r="X64" i="58"/>
  <c r="W65" i="58"/>
  <c r="X65" i="58"/>
  <c r="W66" i="58"/>
  <c r="X66" i="58"/>
  <c r="W67" i="58"/>
  <c r="X67" i="58"/>
  <c r="W68" i="58"/>
  <c r="X68" i="58"/>
  <c r="W69" i="58"/>
  <c r="X69" i="58"/>
  <c r="V26" i="58"/>
  <c r="W26" i="58"/>
  <c r="W70" i="58"/>
  <c r="X26" i="58"/>
  <c r="X70" i="58"/>
  <c r="V27" i="58"/>
  <c r="W27" i="58"/>
  <c r="W71" i="58"/>
  <c r="X27" i="58"/>
  <c r="X71" i="58"/>
  <c r="W72" i="58"/>
  <c r="X72" i="58"/>
  <c r="W31" i="58"/>
  <c r="X31" i="58"/>
  <c r="W32" i="58"/>
  <c r="X32" i="58"/>
  <c r="W33" i="58"/>
  <c r="X33" i="58"/>
  <c r="W34" i="58"/>
  <c r="X34" i="58"/>
  <c r="W35" i="58"/>
  <c r="X35" i="58"/>
  <c r="W36" i="58"/>
  <c r="X36" i="58"/>
  <c r="W37" i="58"/>
  <c r="X37" i="58"/>
  <c r="W38" i="58"/>
  <c r="X38" i="58"/>
  <c r="W39" i="58"/>
  <c r="X39" i="58"/>
  <c r="W40" i="58"/>
  <c r="X40" i="58"/>
  <c r="X19" i="58"/>
  <c r="X41" i="58"/>
  <c r="W42" i="58"/>
  <c r="X42" i="58"/>
  <c r="W43" i="58"/>
  <c r="X43" i="58"/>
  <c r="W44" i="58"/>
  <c r="X44" i="58"/>
  <c r="W45" i="58"/>
  <c r="X45" i="58"/>
  <c r="W46" i="58"/>
  <c r="X46" i="58"/>
  <c r="W47" i="58"/>
  <c r="X47" i="58"/>
  <c r="W48" i="58"/>
  <c r="X48" i="58"/>
  <c r="W49" i="58"/>
  <c r="X49" i="58"/>
  <c r="W50" i="58"/>
  <c r="X50" i="58"/>
  <c r="Q26" i="58"/>
  <c r="Q27" i="58"/>
  <c r="R26" i="58"/>
  <c r="R27" i="58"/>
  <c r="S26" i="58"/>
  <c r="S27" i="58"/>
  <c r="T26" i="58"/>
  <c r="T27" i="58"/>
  <c r="Y27" i="58"/>
  <c r="W19" i="58"/>
  <c r="W41" i="58"/>
  <c r="V19" i="58"/>
  <c r="W63" i="58"/>
  <c r="T19" i="58"/>
  <c r="S19" i="58"/>
  <c r="R19" i="58"/>
  <c r="Q19" i="58"/>
  <c r="P19" i="58"/>
  <c r="O19" i="58"/>
  <c r="N19" i="58"/>
  <c r="M19" i="58"/>
  <c r="L19" i="58"/>
  <c r="K19" i="58"/>
  <c r="J19" i="58"/>
  <c r="I19" i="58"/>
  <c r="H19" i="58"/>
  <c r="G19" i="58"/>
  <c r="F19" i="58"/>
  <c r="E19" i="58"/>
  <c r="D19" i="58"/>
  <c r="Y19" i="58"/>
  <c r="Y25" i="58"/>
  <c r="V47" i="58"/>
  <c r="U47" i="58"/>
  <c r="T47" i="58"/>
  <c r="S47" i="58"/>
  <c r="R47" i="58"/>
  <c r="Q47" i="58"/>
  <c r="P47" i="58"/>
  <c r="O47" i="58"/>
  <c r="N47" i="58"/>
  <c r="M47" i="58"/>
  <c r="L47" i="58"/>
  <c r="K47" i="58"/>
  <c r="J47" i="58"/>
  <c r="I47" i="58"/>
  <c r="H47" i="58"/>
  <c r="G47" i="58"/>
  <c r="F47" i="58"/>
  <c r="E47" i="58"/>
  <c r="D47" i="58"/>
  <c r="C47" i="58"/>
  <c r="V69" i="58"/>
  <c r="U69" i="58"/>
  <c r="T69" i="58"/>
  <c r="S69" i="58"/>
  <c r="R69" i="58"/>
  <c r="Q69" i="58"/>
  <c r="P69" i="58"/>
  <c r="O69" i="58"/>
  <c r="N69" i="58"/>
  <c r="M69" i="58"/>
  <c r="L69" i="58"/>
  <c r="K69" i="58"/>
  <c r="J69" i="58"/>
  <c r="I69" i="58"/>
  <c r="H69" i="58"/>
  <c r="G69" i="58"/>
  <c r="F69" i="58"/>
  <c r="E69" i="58"/>
  <c r="D69" i="58"/>
  <c r="Y10" i="58"/>
  <c r="Y11" i="58"/>
  <c r="Y12" i="58"/>
  <c r="Y13" i="58"/>
  <c r="Y14" i="58"/>
  <c r="Y15" i="58"/>
  <c r="Y16" i="58"/>
  <c r="Y17" i="58"/>
  <c r="Y18" i="58"/>
  <c r="Y20" i="58"/>
  <c r="Y21" i="58"/>
  <c r="Y22" i="58"/>
  <c r="Y23" i="58"/>
  <c r="Y24" i="58"/>
  <c r="D26" i="58"/>
  <c r="E26" i="58"/>
  <c r="F26" i="58"/>
  <c r="G26" i="58"/>
  <c r="H26" i="58"/>
  <c r="I26" i="58"/>
  <c r="J26" i="58"/>
  <c r="K26" i="58"/>
  <c r="L26" i="58"/>
  <c r="M26" i="58"/>
  <c r="N26" i="58"/>
  <c r="O26" i="58"/>
  <c r="P26" i="58"/>
  <c r="Y26" i="58"/>
  <c r="Y28" i="58"/>
  <c r="Y9" i="58"/>
  <c r="V47" i="21"/>
  <c r="U47" i="21"/>
  <c r="T47" i="21"/>
  <c r="S47" i="21"/>
  <c r="R47" i="21"/>
  <c r="Q47" i="21"/>
  <c r="P47" i="21"/>
  <c r="O47" i="21"/>
  <c r="N47" i="21"/>
  <c r="M47" i="21"/>
  <c r="L47" i="21"/>
  <c r="K47" i="21"/>
  <c r="J47" i="21"/>
  <c r="I47" i="21"/>
  <c r="H47" i="21"/>
  <c r="G47" i="21"/>
  <c r="F47" i="21"/>
  <c r="E47" i="21"/>
  <c r="D47" i="21"/>
  <c r="C47" i="21"/>
  <c r="V68" i="21"/>
  <c r="U68" i="21"/>
  <c r="T68" i="21"/>
  <c r="S68" i="21"/>
  <c r="R68" i="21"/>
  <c r="Q68" i="21"/>
  <c r="P68" i="21"/>
  <c r="O68" i="21"/>
  <c r="N68" i="21"/>
  <c r="M68" i="21"/>
  <c r="L68" i="21"/>
  <c r="K68" i="21"/>
  <c r="J68" i="21"/>
  <c r="I68" i="21"/>
  <c r="H68" i="21"/>
  <c r="G68" i="21"/>
  <c r="F68" i="21"/>
  <c r="E68" i="21"/>
  <c r="D68" i="21"/>
  <c r="Y10" i="21"/>
  <c r="Y11" i="21"/>
  <c r="Y12" i="21"/>
  <c r="Y13" i="21"/>
  <c r="Y14" i="21"/>
  <c r="Y15" i="21"/>
  <c r="Y16" i="21"/>
  <c r="Y17" i="21"/>
  <c r="Y18" i="21"/>
  <c r="Y20" i="21"/>
  <c r="Y21" i="21"/>
  <c r="Y22" i="21"/>
  <c r="Y23" i="21"/>
  <c r="Y24" i="21"/>
  <c r="Y28" i="21"/>
  <c r="Y47" i="21"/>
  <c r="Y9" i="21"/>
  <c r="X75" i="57"/>
  <c r="W75" i="57"/>
  <c r="W27" i="57"/>
  <c r="W28" i="57"/>
  <c r="X27" i="57"/>
  <c r="X28" i="57"/>
  <c r="X74" i="57"/>
  <c r="V27" i="57"/>
  <c r="V28" i="57"/>
  <c r="W74" i="57"/>
  <c r="X73" i="57"/>
  <c r="W73" i="57"/>
  <c r="X72" i="57"/>
  <c r="W72" i="57"/>
  <c r="X71" i="57"/>
  <c r="W71" i="57"/>
  <c r="X70" i="57"/>
  <c r="W70" i="57"/>
  <c r="X69" i="57"/>
  <c r="W69" i="57"/>
  <c r="X68" i="57"/>
  <c r="W68" i="57"/>
  <c r="X67" i="57"/>
  <c r="W67" i="57"/>
  <c r="X66" i="57"/>
  <c r="W66" i="57"/>
  <c r="X65" i="57"/>
  <c r="W65" i="57"/>
  <c r="X64" i="57"/>
  <c r="W64" i="57"/>
  <c r="X63" i="57"/>
  <c r="W63" i="57"/>
  <c r="X62" i="57"/>
  <c r="W62" i="57"/>
  <c r="X61" i="57"/>
  <c r="W61" i="57"/>
  <c r="X60" i="57"/>
  <c r="W60" i="57"/>
  <c r="X59" i="57"/>
  <c r="W59" i="57"/>
  <c r="X58" i="57"/>
  <c r="W58" i="57"/>
  <c r="X57" i="57"/>
  <c r="W57" i="57"/>
  <c r="X56" i="57"/>
  <c r="W56" i="57"/>
  <c r="X55" i="57"/>
  <c r="W55" i="57"/>
  <c r="X52" i="57"/>
  <c r="W52" i="57"/>
  <c r="X51" i="57"/>
  <c r="W51" i="57"/>
  <c r="X50" i="57"/>
  <c r="W50" i="57"/>
  <c r="X49" i="57"/>
  <c r="W49" i="57"/>
  <c r="X48" i="57"/>
  <c r="W48" i="57"/>
  <c r="X47" i="57"/>
  <c r="W47" i="57"/>
  <c r="X46" i="57"/>
  <c r="W46" i="57"/>
  <c r="X45" i="57"/>
  <c r="W45" i="57"/>
  <c r="X44" i="57"/>
  <c r="W44" i="57"/>
  <c r="X43" i="57"/>
  <c r="W43" i="57"/>
  <c r="X42" i="57"/>
  <c r="W42" i="57"/>
  <c r="X41" i="57"/>
  <c r="W41" i="57"/>
  <c r="X40" i="57"/>
  <c r="W40" i="57"/>
  <c r="X39" i="57"/>
  <c r="W39" i="57"/>
  <c r="X38" i="57"/>
  <c r="W38" i="57"/>
  <c r="X37" i="57"/>
  <c r="W37" i="57"/>
  <c r="X36" i="57"/>
  <c r="W36" i="57"/>
  <c r="X35" i="57"/>
  <c r="W35" i="57"/>
  <c r="X34" i="57"/>
  <c r="W34" i="57"/>
  <c r="X33" i="57"/>
  <c r="W33" i="57"/>
  <c r="X32" i="57"/>
  <c r="W32" i="57"/>
  <c r="D27" i="57"/>
  <c r="D28" i="57"/>
  <c r="E27" i="57"/>
  <c r="E28" i="57"/>
  <c r="F27" i="57"/>
  <c r="F28" i="57"/>
  <c r="G27" i="57"/>
  <c r="G28" i="57"/>
  <c r="H27" i="57"/>
  <c r="H28" i="57"/>
  <c r="I27" i="57"/>
  <c r="I28" i="57"/>
  <c r="J27" i="57"/>
  <c r="J28" i="57"/>
  <c r="K27" i="57"/>
  <c r="K28" i="57"/>
  <c r="L27" i="57"/>
  <c r="L28" i="57"/>
  <c r="M27" i="57"/>
  <c r="M28" i="57"/>
  <c r="N27" i="57"/>
  <c r="N28" i="57"/>
  <c r="O27" i="57"/>
  <c r="O28" i="57"/>
  <c r="P27" i="57"/>
  <c r="P28" i="57"/>
  <c r="Q27" i="57"/>
  <c r="Q28" i="57"/>
  <c r="R27" i="57"/>
  <c r="R28" i="57"/>
  <c r="S27" i="57"/>
  <c r="S28" i="57"/>
  <c r="T27" i="57"/>
  <c r="T28" i="57"/>
  <c r="Y28" i="57"/>
  <c r="Y27" i="57"/>
  <c r="X74" i="20"/>
  <c r="W74" i="20"/>
  <c r="W27" i="20"/>
  <c r="W28" i="20"/>
  <c r="X27" i="20"/>
  <c r="X28" i="20"/>
  <c r="X73" i="20"/>
  <c r="V27" i="20"/>
  <c r="V28" i="20"/>
  <c r="W73" i="20"/>
  <c r="X72" i="20"/>
  <c r="W72" i="20"/>
  <c r="X71" i="20"/>
  <c r="W71" i="20"/>
  <c r="X70" i="20"/>
  <c r="W70" i="20"/>
  <c r="X69" i="20"/>
  <c r="W69" i="20"/>
  <c r="X68" i="20"/>
  <c r="W68" i="20"/>
  <c r="X67" i="20"/>
  <c r="W67" i="20"/>
  <c r="X66" i="20"/>
  <c r="W66" i="20"/>
  <c r="X64" i="20"/>
  <c r="W64" i="20"/>
  <c r="X63" i="20"/>
  <c r="W63" i="20"/>
  <c r="X62" i="20"/>
  <c r="W62" i="20"/>
  <c r="X61" i="20"/>
  <c r="W61" i="20"/>
  <c r="X60" i="20"/>
  <c r="W60" i="20"/>
  <c r="X59" i="20"/>
  <c r="W59" i="20"/>
  <c r="X58" i="20"/>
  <c r="W58" i="20"/>
  <c r="X57" i="20"/>
  <c r="W57" i="20"/>
  <c r="X56" i="20"/>
  <c r="W56" i="20"/>
  <c r="X55" i="20"/>
  <c r="W55" i="20"/>
  <c r="X54" i="20"/>
  <c r="W54" i="20"/>
  <c r="X52" i="20"/>
  <c r="W52" i="20"/>
  <c r="X51" i="20"/>
  <c r="W51" i="20"/>
  <c r="X50" i="20"/>
  <c r="W50" i="20"/>
  <c r="X49" i="20"/>
  <c r="W49" i="20"/>
  <c r="X48" i="20"/>
  <c r="W48" i="20"/>
  <c r="X47" i="20"/>
  <c r="W47" i="20"/>
  <c r="X46" i="20"/>
  <c r="W46" i="20"/>
  <c r="X45" i="20"/>
  <c r="W45" i="20"/>
  <c r="X44" i="20"/>
  <c r="W44" i="20"/>
  <c r="X20" i="20"/>
  <c r="X43" i="20"/>
  <c r="W20" i="20"/>
  <c r="W43" i="20"/>
  <c r="X42" i="20"/>
  <c r="W42" i="20"/>
  <c r="X41" i="20"/>
  <c r="W41" i="20"/>
  <c r="X40" i="20"/>
  <c r="W40" i="20"/>
  <c r="X39" i="20"/>
  <c r="W39" i="20"/>
  <c r="X38" i="20"/>
  <c r="W38" i="20"/>
  <c r="X37" i="20"/>
  <c r="W37" i="20"/>
  <c r="X36" i="20"/>
  <c r="W36" i="20"/>
  <c r="X35" i="20"/>
  <c r="W35" i="20"/>
  <c r="X34" i="20"/>
  <c r="W34" i="20"/>
  <c r="X33" i="20"/>
  <c r="W33" i="20"/>
  <c r="X32" i="20"/>
  <c r="W32" i="20"/>
  <c r="D27" i="20"/>
  <c r="E27" i="20"/>
  <c r="F27" i="20"/>
  <c r="G27" i="20"/>
  <c r="H27" i="20"/>
  <c r="I27" i="20"/>
  <c r="J27" i="20"/>
  <c r="K27" i="20"/>
  <c r="L27" i="20"/>
  <c r="M27" i="20"/>
  <c r="N27" i="20"/>
  <c r="O27" i="20"/>
  <c r="P27" i="20"/>
  <c r="Q27" i="20"/>
  <c r="R27" i="20"/>
  <c r="S27" i="20"/>
  <c r="T27" i="20"/>
  <c r="Y27" i="20"/>
  <c r="D20" i="20"/>
  <c r="E20" i="20"/>
  <c r="F20" i="20"/>
  <c r="G20" i="20"/>
  <c r="H20" i="20"/>
  <c r="I20" i="20"/>
  <c r="J20" i="20"/>
  <c r="K20" i="20"/>
  <c r="L20" i="20"/>
  <c r="M20" i="20"/>
  <c r="N20" i="20"/>
  <c r="O20" i="20"/>
  <c r="P20" i="20"/>
  <c r="Q20" i="20"/>
  <c r="R20" i="20"/>
  <c r="S20" i="20"/>
  <c r="T20" i="20"/>
  <c r="V20" i="20"/>
  <c r="W65" i="20"/>
  <c r="X65" i="20"/>
  <c r="Y16" i="20"/>
  <c r="Y26" i="57"/>
  <c r="Y29" i="57"/>
  <c r="Y49" i="57"/>
  <c r="V49" i="57"/>
  <c r="U49" i="57"/>
  <c r="T49" i="57"/>
  <c r="S49" i="57"/>
  <c r="R49" i="57"/>
  <c r="Q49" i="57"/>
  <c r="P49" i="57"/>
  <c r="O49" i="57"/>
  <c r="N49" i="57"/>
  <c r="M49" i="57"/>
  <c r="L49" i="57"/>
  <c r="K49" i="57"/>
  <c r="J49" i="57"/>
  <c r="I49" i="57"/>
  <c r="H49" i="57"/>
  <c r="G49" i="57"/>
  <c r="F49" i="57"/>
  <c r="E49" i="57"/>
  <c r="D49" i="57"/>
  <c r="C49" i="57"/>
  <c r="V72" i="57"/>
  <c r="U72" i="57"/>
  <c r="T72" i="57"/>
  <c r="S72" i="57"/>
  <c r="R72" i="57"/>
  <c r="Q72" i="57"/>
  <c r="P72" i="57"/>
  <c r="O72" i="57"/>
  <c r="N72" i="57"/>
  <c r="M72" i="57"/>
  <c r="L72" i="57"/>
  <c r="K72" i="57"/>
  <c r="J72" i="57"/>
  <c r="I72" i="57"/>
  <c r="H72" i="57"/>
  <c r="G72" i="57"/>
  <c r="F72" i="57"/>
  <c r="E72" i="57"/>
  <c r="D72" i="57"/>
  <c r="Y10" i="57"/>
  <c r="Y11" i="57"/>
  <c r="Y12" i="57"/>
  <c r="Y13" i="57"/>
  <c r="Y14" i="57"/>
  <c r="Y15" i="57"/>
  <c r="Y16" i="57"/>
  <c r="Y17" i="57"/>
  <c r="Y18" i="57"/>
  <c r="Y19" i="57"/>
  <c r="Y20" i="57"/>
  <c r="Y21" i="57"/>
  <c r="Y22" i="57"/>
  <c r="Y23" i="57"/>
  <c r="Y24" i="57"/>
  <c r="Y25" i="57"/>
  <c r="Y9" i="57"/>
  <c r="V71" i="20"/>
  <c r="U71" i="20"/>
  <c r="T71" i="20"/>
  <c r="S71" i="20"/>
  <c r="R71" i="20"/>
  <c r="Q71" i="20"/>
  <c r="P71" i="20"/>
  <c r="O71" i="20"/>
  <c r="N71" i="20"/>
  <c r="M71" i="20"/>
  <c r="L71" i="20"/>
  <c r="K71" i="20"/>
  <c r="J71" i="20"/>
  <c r="I71" i="20"/>
  <c r="H71" i="20"/>
  <c r="G71" i="20"/>
  <c r="F71" i="20"/>
  <c r="E71" i="20"/>
  <c r="D71" i="20"/>
  <c r="V49" i="20"/>
  <c r="U49" i="20"/>
  <c r="T49" i="20"/>
  <c r="S49" i="20"/>
  <c r="R49" i="20"/>
  <c r="Q49" i="20"/>
  <c r="P49" i="20"/>
  <c r="O49" i="20"/>
  <c r="N49" i="20"/>
  <c r="M49" i="20"/>
  <c r="L49" i="20"/>
  <c r="K49" i="20"/>
  <c r="J49" i="20"/>
  <c r="I49" i="20"/>
  <c r="H49" i="20"/>
  <c r="G49" i="20"/>
  <c r="F49" i="20"/>
  <c r="E49" i="20"/>
  <c r="D49" i="20"/>
  <c r="C49" i="20"/>
  <c r="Y10" i="20"/>
  <c r="Y11" i="20"/>
  <c r="Y12" i="20"/>
  <c r="Y13" i="20"/>
  <c r="Y14" i="20"/>
  <c r="Y15" i="20"/>
  <c r="Y17" i="20"/>
  <c r="Y18" i="20"/>
  <c r="Y19" i="20"/>
  <c r="Y21" i="20"/>
  <c r="Y22" i="20"/>
  <c r="Y23" i="20"/>
  <c r="Y24" i="20"/>
  <c r="Y25" i="20"/>
  <c r="Y9" i="20"/>
  <c r="X74" i="19"/>
  <c r="W74" i="19"/>
  <c r="W27" i="19"/>
  <c r="W28" i="19"/>
  <c r="X27" i="19"/>
  <c r="X28" i="19"/>
  <c r="X73" i="19"/>
  <c r="V27" i="19"/>
  <c r="V28" i="19"/>
  <c r="W73" i="19"/>
  <c r="X72" i="19"/>
  <c r="W72" i="19"/>
  <c r="X71" i="19"/>
  <c r="W71" i="19"/>
  <c r="X70" i="19"/>
  <c r="W70" i="19"/>
  <c r="X69" i="19"/>
  <c r="W69" i="19"/>
  <c r="X68" i="19"/>
  <c r="W68" i="19"/>
  <c r="X67" i="19"/>
  <c r="W67" i="19"/>
  <c r="X66" i="19"/>
  <c r="W66" i="19"/>
  <c r="X64" i="19"/>
  <c r="W64" i="19"/>
  <c r="X63" i="19"/>
  <c r="W63" i="19"/>
  <c r="X62" i="19"/>
  <c r="W62" i="19"/>
  <c r="X61" i="19"/>
  <c r="W61" i="19"/>
  <c r="X60" i="19"/>
  <c r="W60" i="19"/>
  <c r="X59" i="19"/>
  <c r="W59" i="19"/>
  <c r="X58" i="19"/>
  <c r="W58" i="19"/>
  <c r="X57" i="19"/>
  <c r="W57" i="19"/>
  <c r="X56" i="19"/>
  <c r="W56" i="19"/>
  <c r="X55" i="19"/>
  <c r="W55" i="19"/>
  <c r="X54" i="19"/>
  <c r="W54" i="19"/>
  <c r="X52" i="19"/>
  <c r="W52" i="19"/>
  <c r="X51" i="19"/>
  <c r="W51" i="19"/>
  <c r="X50" i="19"/>
  <c r="W50" i="19"/>
  <c r="X49" i="19"/>
  <c r="W49" i="19"/>
  <c r="X48" i="19"/>
  <c r="W48" i="19"/>
  <c r="X47" i="19"/>
  <c r="W47" i="19"/>
  <c r="X46" i="19"/>
  <c r="W46" i="19"/>
  <c r="X45" i="19"/>
  <c r="W45" i="19"/>
  <c r="X44" i="19"/>
  <c r="W44" i="19"/>
  <c r="X20" i="19"/>
  <c r="X43" i="19"/>
  <c r="X42" i="19"/>
  <c r="W42" i="19"/>
  <c r="X41" i="19"/>
  <c r="W41" i="19"/>
  <c r="X40" i="19"/>
  <c r="W40" i="19"/>
  <c r="X39" i="19"/>
  <c r="W39" i="19"/>
  <c r="X38" i="19"/>
  <c r="W38" i="19"/>
  <c r="X37" i="19"/>
  <c r="W37" i="19"/>
  <c r="X36" i="19"/>
  <c r="W36" i="19"/>
  <c r="X35" i="19"/>
  <c r="W35" i="19"/>
  <c r="X34" i="19"/>
  <c r="W34" i="19"/>
  <c r="X33" i="19"/>
  <c r="W33" i="19"/>
  <c r="X32" i="19"/>
  <c r="W32" i="19"/>
  <c r="Y26" i="19"/>
  <c r="Y29" i="19"/>
  <c r="Y49" i="19"/>
  <c r="D20" i="19"/>
  <c r="E20" i="19"/>
  <c r="F20" i="19"/>
  <c r="G20" i="19"/>
  <c r="H20" i="19"/>
  <c r="I20" i="19"/>
  <c r="J20" i="19"/>
  <c r="K20" i="19"/>
  <c r="L20" i="19"/>
  <c r="M20" i="19"/>
  <c r="N20" i="19"/>
  <c r="O20" i="19"/>
  <c r="P20" i="19"/>
  <c r="Q20" i="19"/>
  <c r="R20" i="19"/>
  <c r="S20" i="19"/>
  <c r="T20" i="19"/>
  <c r="V20" i="19"/>
  <c r="W20" i="19"/>
  <c r="W65" i="19"/>
  <c r="X65" i="19"/>
  <c r="X75" i="56"/>
  <c r="W75" i="56"/>
  <c r="W27" i="56"/>
  <c r="W28" i="56"/>
  <c r="X27" i="56"/>
  <c r="X28" i="56"/>
  <c r="X74" i="56"/>
  <c r="V27" i="56"/>
  <c r="V28" i="56"/>
  <c r="W74" i="56"/>
  <c r="X73" i="56"/>
  <c r="W73" i="56"/>
  <c r="X72" i="56"/>
  <c r="W72" i="56"/>
  <c r="X71" i="56"/>
  <c r="W71" i="56"/>
  <c r="X70" i="56"/>
  <c r="W70" i="56"/>
  <c r="X69" i="56"/>
  <c r="W69" i="56"/>
  <c r="X68" i="56"/>
  <c r="W68" i="56"/>
  <c r="X67" i="56"/>
  <c r="W67" i="56"/>
  <c r="X65" i="56"/>
  <c r="W65" i="56"/>
  <c r="X64" i="56"/>
  <c r="W64" i="56"/>
  <c r="X63" i="56"/>
  <c r="W63" i="56"/>
  <c r="X62" i="56"/>
  <c r="W62" i="56"/>
  <c r="X61" i="56"/>
  <c r="W61" i="56"/>
  <c r="X60" i="56"/>
  <c r="W60" i="56"/>
  <c r="X59" i="56"/>
  <c r="W59" i="56"/>
  <c r="X58" i="56"/>
  <c r="W58" i="56"/>
  <c r="X57" i="56"/>
  <c r="W57" i="56"/>
  <c r="X56" i="56"/>
  <c r="W56" i="56"/>
  <c r="X55" i="56"/>
  <c r="W55" i="56"/>
  <c r="X52" i="56"/>
  <c r="W52" i="56"/>
  <c r="X51" i="56"/>
  <c r="W51" i="56"/>
  <c r="X50" i="56"/>
  <c r="W50" i="56"/>
  <c r="X49" i="56"/>
  <c r="W49" i="56"/>
  <c r="X48" i="56"/>
  <c r="W48" i="56"/>
  <c r="X47" i="56"/>
  <c r="W47" i="56"/>
  <c r="X46" i="56"/>
  <c r="W46" i="56"/>
  <c r="X45" i="56"/>
  <c r="W45" i="56"/>
  <c r="X44" i="56"/>
  <c r="W44" i="56"/>
  <c r="W20" i="56"/>
  <c r="W43" i="56"/>
  <c r="X42" i="56"/>
  <c r="W42" i="56"/>
  <c r="X41" i="56"/>
  <c r="W41" i="56"/>
  <c r="X40" i="56"/>
  <c r="W40" i="56"/>
  <c r="X39" i="56"/>
  <c r="W39" i="56"/>
  <c r="X38" i="56"/>
  <c r="W38" i="56"/>
  <c r="X37" i="56"/>
  <c r="W37" i="56"/>
  <c r="X36" i="56"/>
  <c r="W36" i="56"/>
  <c r="X35" i="56"/>
  <c r="W35" i="56"/>
  <c r="X34" i="56"/>
  <c r="W34" i="56"/>
  <c r="X33" i="56"/>
  <c r="W33" i="56"/>
  <c r="X32" i="56"/>
  <c r="W32" i="56"/>
  <c r="Y26" i="56"/>
  <c r="D27" i="56"/>
  <c r="D28" i="56"/>
  <c r="E27" i="56"/>
  <c r="E28" i="56"/>
  <c r="F27" i="56"/>
  <c r="F28" i="56"/>
  <c r="G27" i="56"/>
  <c r="G28" i="56"/>
  <c r="H27" i="56"/>
  <c r="H28" i="56"/>
  <c r="I27" i="56"/>
  <c r="I28" i="56"/>
  <c r="J27" i="56"/>
  <c r="J28" i="56"/>
  <c r="K27" i="56"/>
  <c r="K28" i="56"/>
  <c r="L27" i="56"/>
  <c r="L28" i="56"/>
  <c r="M27" i="56"/>
  <c r="M28" i="56"/>
  <c r="N27" i="56"/>
  <c r="N28" i="56"/>
  <c r="O27" i="56"/>
  <c r="O28" i="56"/>
  <c r="P27" i="56"/>
  <c r="P28" i="56"/>
  <c r="Q27" i="56"/>
  <c r="Q28" i="56"/>
  <c r="R27" i="56"/>
  <c r="R28" i="56"/>
  <c r="S27" i="56"/>
  <c r="S28" i="56"/>
  <c r="T27" i="56"/>
  <c r="T28" i="56"/>
  <c r="Y28" i="56"/>
  <c r="Y27" i="56"/>
  <c r="X20" i="56"/>
  <c r="X43" i="56"/>
  <c r="X66" i="56"/>
  <c r="V20" i="56"/>
  <c r="W66" i="56"/>
  <c r="T20" i="56"/>
  <c r="S20" i="56"/>
  <c r="R20" i="56"/>
  <c r="Q20" i="56"/>
  <c r="P20" i="56"/>
  <c r="O20" i="56"/>
  <c r="N20" i="56"/>
  <c r="M20" i="56"/>
  <c r="L20" i="56"/>
  <c r="K20" i="56"/>
  <c r="J20" i="56"/>
  <c r="I20" i="56"/>
  <c r="H20" i="56"/>
  <c r="G20" i="56"/>
  <c r="F20" i="56"/>
  <c r="E20" i="56"/>
  <c r="D20" i="56"/>
  <c r="V49" i="56"/>
  <c r="U49" i="56"/>
  <c r="T49" i="56"/>
  <c r="S49" i="56"/>
  <c r="R49" i="56"/>
  <c r="Q49" i="56"/>
  <c r="P49" i="56"/>
  <c r="O49" i="56"/>
  <c r="N49" i="56"/>
  <c r="M49" i="56"/>
  <c r="L49" i="56"/>
  <c r="K49" i="56"/>
  <c r="J49" i="56"/>
  <c r="I49" i="56"/>
  <c r="H49" i="56"/>
  <c r="G49" i="56"/>
  <c r="F49" i="56"/>
  <c r="E49" i="56"/>
  <c r="D49" i="56"/>
  <c r="C49" i="56"/>
  <c r="V72" i="56"/>
  <c r="U72" i="56"/>
  <c r="T72" i="56"/>
  <c r="S72" i="56"/>
  <c r="R72" i="56"/>
  <c r="Q72" i="56"/>
  <c r="P72" i="56"/>
  <c r="O72" i="56"/>
  <c r="N72" i="56"/>
  <c r="M72" i="56"/>
  <c r="L72" i="56"/>
  <c r="K72" i="56"/>
  <c r="J72" i="56"/>
  <c r="I72" i="56"/>
  <c r="H72" i="56"/>
  <c r="G72" i="56"/>
  <c r="F72" i="56"/>
  <c r="E72" i="56"/>
  <c r="D72" i="56"/>
  <c r="Y10" i="56"/>
  <c r="Y11" i="56"/>
  <c r="Y12" i="56"/>
  <c r="Y13" i="56"/>
  <c r="Y14" i="56"/>
  <c r="Y15" i="56"/>
  <c r="Y16" i="56"/>
  <c r="Y17" i="56"/>
  <c r="Y18" i="56"/>
  <c r="Y19" i="56"/>
  <c r="Y21" i="56"/>
  <c r="Y22" i="56"/>
  <c r="Y23" i="56"/>
  <c r="Y24" i="56"/>
  <c r="Y25" i="56"/>
  <c r="Y29" i="56"/>
  <c r="Y49" i="56"/>
  <c r="Y9" i="56"/>
  <c r="V49" i="19"/>
  <c r="U49" i="19"/>
  <c r="T49" i="19"/>
  <c r="S49" i="19"/>
  <c r="R49" i="19"/>
  <c r="Q49" i="19"/>
  <c r="P49" i="19"/>
  <c r="O49" i="19"/>
  <c r="N49" i="19"/>
  <c r="M49" i="19"/>
  <c r="L49" i="19"/>
  <c r="K49" i="19"/>
  <c r="J49" i="19"/>
  <c r="I49" i="19"/>
  <c r="H49" i="19"/>
  <c r="G49" i="19"/>
  <c r="F49" i="19"/>
  <c r="E49" i="19"/>
  <c r="D49" i="19"/>
  <c r="C49" i="19"/>
  <c r="V71" i="19"/>
  <c r="U71" i="19"/>
  <c r="T71" i="19"/>
  <c r="S71" i="19"/>
  <c r="R71" i="19"/>
  <c r="Q71" i="19"/>
  <c r="P71" i="19"/>
  <c r="O71" i="19"/>
  <c r="N71" i="19"/>
  <c r="M71" i="19"/>
  <c r="L71" i="19"/>
  <c r="K71" i="19"/>
  <c r="J71" i="19"/>
  <c r="I71" i="19"/>
  <c r="H71" i="19"/>
  <c r="G71" i="19"/>
  <c r="F71" i="19"/>
  <c r="E71" i="19"/>
  <c r="D71" i="19"/>
  <c r="Y10" i="19"/>
  <c r="Y11" i="19"/>
  <c r="Y12" i="19"/>
  <c r="Y13" i="19"/>
  <c r="Y14" i="19"/>
  <c r="Y15" i="19"/>
  <c r="Y16" i="19"/>
  <c r="Y17" i="19"/>
  <c r="Y18" i="19"/>
  <c r="Y19" i="19"/>
  <c r="Y21" i="19"/>
  <c r="Y22" i="19"/>
  <c r="Y23" i="19"/>
  <c r="Y24" i="19"/>
  <c r="Y25" i="19"/>
  <c r="D27" i="19"/>
  <c r="E27" i="19"/>
  <c r="F27" i="19"/>
  <c r="G27" i="19"/>
  <c r="H27" i="19"/>
  <c r="I27" i="19"/>
  <c r="J27" i="19"/>
  <c r="K27" i="19"/>
  <c r="L27" i="19"/>
  <c r="M27" i="19"/>
  <c r="N27" i="19"/>
  <c r="O27" i="19"/>
  <c r="P27" i="19"/>
  <c r="Q27" i="19"/>
  <c r="R27" i="19"/>
  <c r="S27" i="19"/>
  <c r="T27" i="19"/>
  <c r="Y27" i="19"/>
  <c r="D28" i="19"/>
  <c r="E28" i="19"/>
  <c r="F28" i="19"/>
  <c r="G28" i="19"/>
  <c r="H28" i="19"/>
  <c r="I28" i="19"/>
  <c r="J28" i="19"/>
  <c r="K28" i="19"/>
  <c r="L28" i="19"/>
  <c r="M28" i="19"/>
  <c r="N28" i="19"/>
  <c r="O28" i="19"/>
  <c r="P28" i="19"/>
  <c r="Q28" i="19"/>
  <c r="R28" i="19"/>
  <c r="S28" i="19"/>
  <c r="T28" i="19"/>
  <c r="Y28" i="19"/>
  <c r="Y9" i="19"/>
  <c r="W53" i="55"/>
  <c r="X53" i="55"/>
  <c r="W54" i="55"/>
  <c r="X54" i="55"/>
  <c r="W55" i="55"/>
  <c r="X55" i="55"/>
  <c r="W56" i="55"/>
  <c r="X56" i="55"/>
  <c r="W57" i="55"/>
  <c r="X57" i="55"/>
  <c r="W58" i="55"/>
  <c r="X58" i="55"/>
  <c r="W59" i="55"/>
  <c r="X59" i="55"/>
  <c r="W60" i="55"/>
  <c r="X60" i="55"/>
  <c r="W61" i="55"/>
  <c r="X61" i="55"/>
  <c r="W62" i="55"/>
  <c r="X62" i="55"/>
  <c r="W63" i="55"/>
  <c r="X63" i="55"/>
  <c r="W64" i="55"/>
  <c r="X64" i="55"/>
  <c r="W65" i="55"/>
  <c r="X65" i="55"/>
  <c r="W66" i="55"/>
  <c r="X66" i="55"/>
  <c r="W67" i="55"/>
  <c r="X67" i="55"/>
  <c r="W68" i="55"/>
  <c r="X68" i="55"/>
  <c r="W69" i="55"/>
  <c r="X69" i="55"/>
  <c r="V26" i="55"/>
  <c r="W26" i="55"/>
  <c r="W70" i="55"/>
  <c r="X26" i="55"/>
  <c r="X70" i="55"/>
  <c r="V27" i="55"/>
  <c r="W27" i="55"/>
  <c r="W71" i="55"/>
  <c r="X27" i="55"/>
  <c r="X71" i="55"/>
  <c r="W72" i="55"/>
  <c r="X72" i="55"/>
  <c r="W31" i="55"/>
  <c r="X31" i="55"/>
  <c r="W32" i="55"/>
  <c r="X32" i="55"/>
  <c r="W33" i="55"/>
  <c r="X33" i="55"/>
  <c r="W34" i="55"/>
  <c r="X34" i="55"/>
  <c r="W35" i="55"/>
  <c r="X35" i="55"/>
  <c r="W36" i="55"/>
  <c r="X36" i="55"/>
  <c r="W37" i="55"/>
  <c r="X37" i="55"/>
  <c r="W38" i="55"/>
  <c r="X38" i="55"/>
  <c r="W39" i="55"/>
  <c r="X39" i="55"/>
  <c r="W40" i="55"/>
  <c r="X40" i="55"/>
  <c r="W41" i="55"/>
  <c r="X41" i="55"/>
  <c r="W42" i="55"/>
  <c r="X42" i="55"/>
  <c r="W43" i="55"/>
  <c r="X43" i="55"/>
  <c r="W44" i="55"/>
  <c r="X44" i="55"/>
  <c r="W45" i="55"/>
  <c r="X45" i="55"/>
  <c r="W46" i="55"/>
  <c r="X46" i="55"/>
  <c r="W47" i="55"/>
  <c r="X47" i="55"/>
  <c r="W48" i="55"/>
  <c r="X48" i="55"/>
  <c r="W49" i="55"/>
  <c r="X49" i="55"/>
  <c r="W50" i="55"/>
  <c r="X50" i="55"/>
  <c r="D26" i="55"/>
  <c r="D27" i="55"/>
  <c r="E26" i="55"/>
  <c r="E27" i="55"/>
  <c r="F26" i="55"/>
  <c r="F27" i="55"/>
  <c r="G26" i="55"/>
  <c r="G27" i="55"/>
  <c r="H26" i="55"/>
  <c r="H27" i="55"/>
  <c r="I26" i="55"/>
  <c r="I27" i="55"/>
  <c r="J26" i="55"/>
  <c r="J27" i="55"/>
  <c r="K26" i="55"/>
  <c r="K27" i="55"/>
  <c r="L26" i="55"/>
  <c r="L27" i="55"/>
  <c r="M26" i="55"/>
  <c r="M27" i="55"/>
  <c r="N26" i="55"/>
  <c r="N27" i="55"/>
  <c r="O26" i="55"/>
  <c r="O27" i="55"/>
  <c r="P26" i="55"/>
  <c r="P27" i="55"/>
  <c r="Q26" i="55"/>
  <c r="Q27" i="55"/>
  <c r="R26" i="55"/>
  <c r="R27" i="55"/>
  <c r="S26" i="55"/>
  <c r="S27" i="55"/>
  <c r="T26" i="55"/>
  <c r="T27" i="55"/>
  <c r="Y27" i="55"/>
  <c r="W52" i="18"/>
  <c r="X52" i="18"/>
  <c r="W53" i="18"/>
  <c r="X53" i="18"/>
  <c r="W54" i="18"/>
  <c r="X54" i="18"/>
  <c r="W55" i="18"/>
  <c r="X55" i="18"/>
  <c r="W56" i="18"/>
  <c r="X56" i="18"/>
  <c r="W57" i="18"/>
  <c r="X57" i="18"/>
  <c r="W58" i="18"/>
  <c r="X58" i="18"/>
  <c r="W59" i="18"/>
  <c r="X59" i="18"/>
  <c r="W60" i="18"/>
  <c r="X60" i="18"/>
  <c r="W61" i="18"/>
  <c r="X61" i="18"/>
  <c r="W63" i="18"/>
  <c r="X63" i="18"/>
  <c r="W64" i="18"/>
  <c r="X64" i="18"/>
  <c r="W65" i="18"/>
  <c r="X65" i="18"/>
  <c r="W66" i="18"/>
  <c r="X66" i="18"/>
  <c r="W67" i="18"/>
  <c r="X67" i="18"/>
  <c r="W68" i="18"/>
  <c r="X68" i="18"/>
  <c r="V26" i="18"/>
  <c r="W26" i="18"/>
  <c r="W69" i="18"/>
  <c r="X26" i="18"/>
  <c r="X69" i="18"/>
  <c r="W71" i="18"/>
  <c r="X71" i="18"/>
  <c r="W31" i="18"/>
  <c r="X31" i="18"/>
  <c r="W32" i="18"/>
  <c r="X32" i="18"/>
  <c r="W33" i="18"/>
  <c r="X33" i="18"/>
  <c r="W34" i="18"/>
  <c r="X34" i="18"/>
  <c r="W35" i="18"/>
  <c r="X35" i="18"/>
  <c r="W36" i="18"/>
  <c r="X36" i="18"/>
  <c r="W37" i="18"/>
  <c r="X37" i="18"/>
  <c r="W38" i="18"/>
  <c r="X38" i="18"/>
  <c r="W39" i="18"/>
  <c r="X39" i="18"/>
  <c r="W40" i="18"/>
  <c r="X40" i="18"/>
  <c r="X19" i="18"/>
  <c r="X41" i="18"/>
  <c r="W42" i="18"/>
  <c r="X42" i="18"/>
  <c r="W43" i="18"/>
  <c r="X43" i="18"/>
  <c r="W44" i="18"/>
  <c r="X44" i="18"/>
  <c r="W45" i="18"/>
  <c r="X45" i="18"/>
  <c r="W46" i="18"/>
  <c r="X46" i="18"/>
  <c r="W47" i="18"/>
  <c r="X47" i="18"/>
  <c r="W48" i="18"/>
  <c r="X48" i="18"/>
  <c r="W50" i="18"/>
  <c r="X50" i="18"/>
  <c r="X27" i="18"/>
  <c r="X49" i="18"/>
  <c r="W27" i="18"/>
  <c r="D26" i="18"/>
  <c r="D27" i="18"/>
  <c r="E26" i="18"/>
  <c r="E27" i="18"/>
  <c r="F26" i="18"/>
  <c r="F27" i="18"/>
  <c r="G26" i="18"/>
  <c r="G27" i="18"/>
  <c r="H26" i="18"/>
  <c r="H27" i="18"/>
  <c r="I26" i="18"/>
  <c r="I27" i="18"/>
  <c r="J26" i="18"/>
  <c r="J27" i="18"/>
  <c r="K26" i="18"/>
  <c r="K27" i="18"/>
  <c r="L26" i="18"/>
  <c r="L27" i="18"/>
  <c r="M26" i="18"/>
  <c r="M27" i="18"/>
  <c r="N26" i="18"/>
  <c r="N27" i="18"/>
  <c r="O26" i="18"/>
  <c r="O27" i="18"/>
  <c r="P26" i="18"/>
  <c r="P27" i="18"/>
  <c r="Q26" i="18"/>
  <c r="Q27" i="18"/>
  <c r="R26" i="18"/>
  <c r="R27" i="18"/>
  <c r="S26" i="18"/>
  <c r="S27" i="18"/>
  <c r="T26" i="18"/>
  <c r="T27" i="18"/>
  <c r="V27" i="18"/>
  <c r="Y27" i="18"/>
  <c r="D19" i="18"/>
  <c r="E19" i="18"/>
  <c r="F19" i="18"/>
  <c r="G19" i="18"/>
  <c r="H19" i="18"/>
  <c r="I19" i="18"/>
  <c r="J19" i="18"/>
  <c r="K19" i="18"/>
  <c r="L19" i="18"/>
  <c r="M19" i="18"/>
  <c r="N19" i="18"/>
  <c r="O19" i="18"/>
  <c r="P19" i="18"/>
  <c r="Q19" i="18"/>
  <c r="R19" i="18"/>
  <c r="S19" i="18"/>
  <c r="T19" i="18"/>
  <c r="V19" i="18"/>
  <c r="W19" i="18"/>
  <c r="W62" i="18"/>
  <c r="W41" i="18"/>
  <c r="V69" i="55"/>
  <c r="U69" i="55"/>
  <c r="T69" i="55"/>
  <c r="S69" i="55"/>
  <c r="R69" i="55"/>
  <c r="Q69" i="55"/>
  <c r="P69" i="55"/>
  <c r="O69" i="55"/>
  <c r="N69" i="55"/>
  <c r="M69" i="55"/>
  <c r="L69" i="55"/>
  <c r="K69" i="55"/>
  <c r="J69" i="55"/>
  <c r="I69" i="55"/>
  <c r="H69" i="55"/>
  <c r="G69" i="55"/>
  <c r="F69" i="55"/>
  <c r="E69" i="55"/>
  <c r="D69" i="55"/>
  <c r="V47" i="55"/>
  <c r="U47" i="55"/>
  <c r="T47" i="55"/>
  <c r="S47" i="55"/>
  <c r="R47" i="55"/>
  <c r="Q47" i="55"/>
  <c r="P47" i="55"/>
  <c r="O47" i="55"/>
  <c r="N47" i="55"/>
  <c r="M47" i="55"/>
  <c r="L47" i="55"/>
  <c r="K47" i="55"/>
  <c r="J47" i="55"/>
  <c r="I47" i="55"/>
  <c r="H47" i="55"/>
  <c r="G47" i="55"/>
  <c r="F47" i="55"/>
  <c r="E47" i="55"/>
  <c r="D47" i="55"/>
  <c r="C47" i="55"/>
  <c r="Y10" i="55"/>
  <c r="Y11" i="55"/>
  <c r="Y12" i="55"/>
  <c r="Y13" i="55"/>
  <c r="Y14" i="55"/>
  <c r="Y15" i="55"/>
  <c r="Y16" i="55"/>
  <c r="Y17" i="55"/>
  <c r="Y18" i="55"/>
  <c r="Y19" i="55"/>
  <c r="Y20" i="55"/>
  <c r="Y21" i="55"/>
  <c r="Y22" i="55"/>
  <c r="Y23" i="55"/>
  <c r="Y24" i="55"/>
  <c r="Y25" i="55"/>
  <c r="Y28" i="55"/>
  <c r="Y9" i="55"/>
  <c r="Y25" i="18"/>
  <c r="V68" i="18"/>
  <c r="U68" i="18"/>
  <c r="T68" i="18"/>
  <c r="S68" i="18"/>
  <c r="R68" i="18"/>
  <c r="Q68" i="18"/>
  <c r="P68" i="18"/>
  <c r="O68" i="18"/>
  <c r="N68" i="18"/>
  <c r="M68" i="18"/>
  <c r="L68" i="18"/>
  <c r="K68" i="18"/>
  <c r="J68" i="18"/>
  <c r="I68" i="18"/>
  <c r="H68" i="18"/>
  <c r="G68" i="18"/>
  <c r="F68" i="18"/>
  <c r="E68" i="18"/>
  <c r="D68" i="18"/>
  <c r="V47" i="18"/>
  <c r="U47" i="18"/>
  <c r="T47" i="18"/>
  <c r="S47" i="18"/>
  <c r="R47" i="18"/>
  <c r="Q47" i="18"/>
  <c r="P47" i="18"/>
  <c r="O47" i="18"/>
  <c r="N47" i="18"/>
  <c r="M47" i="18"/>
  <c r="L47" i="18"/>
  <c r="K47" i="18"/>
  <c r="J47" i="18"/>
  <c r="I47" i="18"/>
  <c r="H47" i="18"/>
  <c r="G47" i="18"/>
  <c r="F47" i="18"/>
  <c r="E47" i="18"/>
  <c r="D47" i="18"/>
  <c r="C47" i="18"/>
  <c r="Y10" i="18"/>
  <c r="Y11" i="18"/>
  <c r="Y12" i="18"/>
  <c r="Y13" i="18"/>
  <c r="Y14" i="18"/>
  <c r="Y15" i="18"/>
  <c r="Y16" i="18"/>
  <c r="Y17" i="18"/>
  <c r="Y18" i="18"/>
  <c r="Y20" i="18"/>
  <c r="Y21" i="18"/>
  <c r="Y22" i="18"/>
  <c r="Y23" i="18"/>
  <c r="Y24" i="18"/>
  <c r="Y28" i="18"/>
  <c r="Y9" i="18"/>
  <c r="X71" i="17"/>
  <c r="W71" i="17"/>
  <c r="W26" i="17"/>
  <c r="W27" i="17"/>
  <c r="X26" i="17"/>
  <c r="X27" i="17"/>
  <c r="X70" i="17"/>
  <c r="X69" i="17"/>
  <c r="X68" i="17"/>
  <c r="W68" i="17"/>
  <c r="X67" i="17"/>
  <c r="W67" i="17"/>
  <c r="X66" i="17"/>
  <c r="W66" i="17"/>
  <c r="X65" i="17"/>
  <c r="W65" i="17"/>
  <c r="X64" i="17"/>
  <c r="W64" i="17"/>
  <c r="X63" i="17"/>
  <c r="W63" i="17"/>
  <c r="X61" i="17"/>
  <c r="W61" i="17"/>
  <c r="X60" i="17"/>
  <c r="W60" i="17"/>
  <c r="X59" i="17"/>
  <c r="W59" i="17"/>
  <c r="X58" i="17"/>
  <c r="W58" i="17"/>
  <c r="X57" i="17"/>
  <c r="W57" i="17"/>
  <c r="X56" i="17"/>
  <c r="W56" i="17"/>
  <c r="X55" i="17"/>
  <c r="W55" i="17"/>
  <c r="X54" i="17"/>
  <c r="W54" i="17"/>
  <c r="X53" i="17"/>
  <c r="W53" i="17"/>
  <c r="X52" i="17"/>
  <c r="W52" i="17"/>
  <c r="X50" i="17"/>
  <c r="W50" i="17"/>
  <c r="X49" i="17"/>
  <c r="W49" i="17"/>
  <c r="X48" i="17"/>
  <c r="W48" i="17"/>
  <c r="X47" i="17"/>
  <c r="W47" i="17"/>
  <c r="X46" i="17"/>
  <c r="W46" i="17"/>
  <c r="X45" i="17"/>
  <c r="W45" i="17"/>
  <c r="X44" i="17"/>
  <c r="W44" i="17"/>
  <c r="X43" i="17"/>
  <c r="W43" i="17"/>
  <c r="X42" i="17"/>
  <c r="W42" i="17"/>
  <c r="X19" i="17"/>
  <c r="X41" i="17"/>
  <c r="X40" i="17"/>
  <c r="W40" i="17"/>
  <c r="X39" i="17"/>
  <c r="W39" i="17"/>
  <c r="X38" i="17"/>
  <c r="W38" i="17"/>
  <c r="X37" i="17"/>
  <c r="W37" i="17"/>
  <c r="X36" i="17"/>
  <c r="W36" i="17"/>
  <c r="X35" i="17"/>
  <c r="W35" i="17"/>
  <c r="X34" i="17"/>
  <c r="W34" i="17"/>
  <c r="X33" i="17"/>
  <c r="W33" i="17"/>
  <c r="X32" i="17"/>
  <c r="W32" i="17"/>
  <c r="X31" i="17"/>
  <c r="W31" i="17"/>
  <c r="Y25" i="17"/>
  <c r="D19" i="17"/>
  <c r="E19" i="17"/>
  <c r="F19" i="17"/>
  <c r="G19" i="17"/>
  <c r="H19" i="17"/>
  <c r="I19" i="17"/>
  <c r="J19" i="17"/>
  <c r="K19" i="17"/>
  <c r="L19" i="17"/>
  <c r="M19" i="17"/>
  <c r="N19" i="17"/>
  <c r="O19" i="17"/>
  <c r="P19" i="17"/>
  <c r="Q19" i="17"/>
  <c r="R19" i="17"/>
  <c r="S19" i="17"/>
  <c r="T19" i="17"/>
  <c r="V19" i="17"/>
  <c r="W19" i="17"/>
  <c r="W62" i="17"/>
  <c r="W41" i="17"/>
  <c r="W53" i="54"/>
  <c r="X53" i="54"/>
  <c r="W54" i="54"/>
  <c r="X54" i="54"/>
  <c r="W55" i="54"/>
  <c r="X55" i="54"/>
  <c r="W56" i="54"/>
  <c r="X56" i="54"/>
  <c r="W57" i="54"/>
  <c r="X57" i="54"/>
  <c r="W58" i="54"/>
  <c r="X58" i="54"/>
  <c r="W59" i="54"/>
  <c r="X59" i="54"/>
  <c r="W60" i="54"/>
  <c r="X60" i="54"/>
  <c r="W61" i="54"/>
  <c r="X61" i="54"/>
  <c r="W62" i="54"/>
  <c r="X62" i="54"/>
  <c r="V19" i="54"/>
  <c r="W19" i="54"/>
  <c r="W63" i="54"/>
  <c r="W64" i="54"/>
  <c r="X64" i="54"/>
  <c r="W65" i="54"/>
  <c r="X65" i="54"/>
  <c r="W66" i="54"/>
  <c r="X66" i="54"/>
  <c r="W67" i="54"/>
  <c r="X67" i="54"/>
  <c r="W68" i="54"/>
  <c r="X68" i="54"/>
  <c r="W69" i="54"/>
  <c r="X69" i="54"/>
  <c r="V26" i="54"/>
  <c r="W26" i="54"/>
  <c r="W70" i="54"/>
  <c r="X26" i="54"/>
  <c r="X70" i="54"/>
  <c r="V27" i="54"/>
  <c r="W27" i="54"/>
  <c r="W71" i="54"/>
  <c r="X27" i="54"/>
  <c r="X71" i="54"/>
  <c r="W72" i="54"/>
  <c r="X72" i="54"/>
  <c r="Y25" i="54"/>
  <c r="Y28" i="54"/>
  <c r="Y47" i="54"/>
  <c r="W31" i="54"/>
  <c r="X31" i="54"/>
  <c r="W32" i="54"/>
  <c r="X32" i="54"/>
  <c r="W33" i="54"/>
  <c r="X33" i="54"/>
  <c r="W34" i="54"/>
  <c r="X34" i="54"/>
  <c r="W35" i="54"/>
  <c r="X35" i="54"/>
  <c r="W36" i="54"/>
  <c r="X36" i="54"/>
  <c r="W37" i="54"/>
  <c r="X37" i="54"/>
  <c r="W38" i="54"/>
  <c r="X38" i="54"/>
  <c r="W39" i="54"/>
  <c r="X39" i="54"/>
  <c r="W40" i="54"/>
  <c r="X40" i="54"/>
  <c r="X19" i="54"/>
  <c r="X41" i="54"/>
  <c r="W42" i="54"/>
  <c r="X42" i="54"/>
  <c r="W43" i="54"/>
  <c r="X43" i="54"/>
  <c r="W44" i="54"/>
  <c r="X44" i="54"/>
  <c r="W45" i="54"/>
  <c r="X45" i="54"/>
  <c r="W46" i="54"/>
  <c r="X46" i="54"/>
  <c r="W47" i="54"/>
  <c r="X47" i="54"/>
  <c r="W48" i="54"/>
  <c r="X48" i="54"/>
  <c r="W49" i="54"/>
  <c r="X49" i="54"/>
  <c r="W50" i="54"/>
  <c r="X50" i="54"/>
  <c r="X63" i="54"/>
  <c r="T19" i="54"/>
  <c r="S19" i="54"/>
  <c r="R19" i="54"/>
  <c r="Q19" i="54"/>
  <c r="P19" i="54"/>
  <c r="O19" i="54"/>
  <c r="N19" i="54"/>
  <c r="M19" i="54"/>
  <c r="L19" i="54"/>
  <c r="K19" i="54"/>
  <c r="J19" i="54"/>
  <c r="I19" i="54"/>
  <c r="H19" i="54"/>
  <c r="G19" i="54"/>
  <c r="F19" i="54"/>
  <c r="E19" i="54"/>
  <c r="D19" i="54"/>
  <c r="V69" i="54"/>
  <c r="U69" i="54"/>
  <c r="T69" i="54"/>
  <c r="S69" i="54"/>
  <c r="R69" i="54"/>
  <c r="Q69" i="54"/>
  <c r="P69" i="54"/>
  <c r="O69" i="54"/>
  <c r="N69" i="54"/>
  <c r="M69" i="54"/>
  <c r="L69" i="54"/>
  <c r="K69" i="54"/>
  <c r="J69" i="54"/>
  <c r="I69" i="54"/>
  <c r="H69" i="54"/>
  <c r="G69" i="54"/>
  <c r="F69" i="54"/>
  <c r="E69" i="54"/>
  <c r="D69" i="54"/>
  <c r="V47" i="54"/>
  <c r="U47" i="54"/>
  <c r="T47" i="54"/>
  <c r="S47" i="54"/>
  <c r="R47" i="54"/>
  <c r="Q47" i="54"/>
  <c r="P47" i="54"/>
  <c r="O47" i="54"/>
  <c r="N47" i="54"/>
  <c r="M47" i="54"/>
  <c r="L47" i="54"/>
  <c r="K47" i="54"/>
  <c r="J47" i="54"/>
  <c r="I47" i="54"/>
  <c r="H47" i="54"/>
  <c r="G47" i="54"/>
  <c r="F47" i="54"/>
  <c r="E47" i="54"/>
  <c r="D47" i="54"/>
  <c r="C47" i="54"/>
  <c r="Y10" i="54"/>
  <c r="Y11" i="54"/>
  <c r="Y12" i="54"/>
  <c r="Y13" i="54"/>
  <c r="Y14" i="54"/>
  <c r="Y15" i="54"/>
  <c r="Y16" i="54"/>
  <c r="Y17" i="54"/>
  <c r="Y18" i="54"/>
  <c r="Y20" i="54"/>
  <c r="Y21" i="54"/>
  <c r="Y22" i="54"/>
  <c r="Y23" i="54"/>
  <c r="Y24" i="54"/>
  <c r="D26" i="54"/>
  <c r="E26" i="54"/>
  <c r="F26" i="54"/>
  <c r="G26" i="54"/>
  <c r="H26" i="54"/>
  <c r="I26" i="54"/>
  <c r="J26" i="54"/>
  <c r="K26" i="54"/>
  <c r="L26" i="54"/>
  <c r="M26" i="54"/>
  <c r="N26" i="54"/>
  <c r="O26" i="54"/>
  <c r="P26" i="54"/>
  <c r="Q26" i="54"/>
  <c r="R26" i="54"/>
  <c r="S26" i="54"/>
  <c r="T26" i="54"/>
  <c r="Y26" i="54"/>
  <c r="Y9" i="54"/>
  <c r="V71" i="17"/>
  <c r="V47" i="17"/>
  <c r="U47" i="17"/>
  <c r="T47" i="17"/>
  <c r="S47" i="17"/>
  <c r="R47" i="17"/>
  <c r="Q47" i="17"/>
  <c r="P47" i="17"/>
  <c r="O47" i="17"/>
  <c r="N47" i="17"/>
  <c r="M47" i="17"/>
  <c r="L47" i="17"/>
  <c r="K47" i="17"/>
  <c r="J47" i="17"/>
  <c r="I47" i="17"/>
  <c r="H47" i="17"/>
  <c r="G47" i="17"/>
  <c r="F47" i="17"/>
  <c r="E47" i="17"/>
  <c r="D47" i="17"/>
  <c r="C47" i="17"/>
  <c r="V68" i="17"/>
  <c r="U68" i="17"/>
  <c r="T68" i="17"/>
  <c r="S68" i="17"/>
  <c r="R68" i="17"/>
  <c r="Q68" i="17"/>
  <c r="P68" i="17"/>
  <c r="O68" i="17"/>
  <c r="N68" i="17"/>
  <c r="M68" i="17"/>
  <c r="L68" i="17"/>
  <c r="K68" i="17"/>
  <c r="J68" i="17"/>
  <c r="I68" i="17"/>
  <c r="H68" i="17"/>
  <c r="G68" i="17"/>
  <c r="F68" i="17"/>
  <c r="E68" i="17"/>
  <c r="D68" i="17"/>
  <c r="Y10" i="17"/>
  <c r="Y11" i="17"/>
  <c r="Y12" i="17"/>
  <c r="Y13" i="17"/>
  <c r="Y14" i="17"/>
  <c r="Y15" i="17"/>
  <c r="Y16" i="17"/>
  <c r="Y17" i="17"/>
  <c r="Y18" i="17"/>
  <c r="Y20" i="17"/>
  <c r="Y21" i="17"/>
  <c r="Y22" i="17"/>
  <c r="Y23" i="17"/>
  <c r="Y24" i="17"/>
  <c r="Y28" i="17"/>
  <c r="Y47" i="17"/>
  <c r="Y9" i="17"/>
  <c r="X75" i="53"/>
  <c r="W75" i="53"/>
  <c r="W27" i="53"/>
  <c r="W28" i="53"/>
  <c r="X27" i="53"/>
  <c r="X28" i="53"/>
  <c r="X74" i="53"/>
  <c r="V27" i="53"/>
  <c r="V28" i="53"/>
  <c r="W74" i="53"/>
  <c r="X73" i="53"/>
  <c r="W73" i="53"/>
  <c r="X72" i="53"/>
  <c r="W72" i="53"/>
  <c r="X71" i="53"/>
  <c r="W71" i="53"/>
  <c r="X70" i="53"/>
  <c r="W70" i="53"/>
  <c r="X69" i="53"/>
  <c r="W69" i="53"/>
  <c r="X68" i="53"/>
  <c r="W68" i="53"/>
  <c r="X67" i="53"/>
  <c r="W67" i="53"/>
  <c r="X65" i="53"/>
  <c r="W65" i="53"/>
  <c r="X64" i="53"/>
  <c r="W64" i="53"/>
  <c r="X63" i="53"/>
  <c r="W63" i="53"/>
  <c r="X62" i="53"/>
  <c r="W62" i="53"/>
  <c r="X61" i="53"/>
  <c r="W61" i="53"/>
  <c r="X60" i="53"/>
  <c r="W60" i="53"/>
  <c r="X59" i="53"/>
  <c r="W59" i="53"/>
  <c r="X58" i="53"/>
  <c r="W58" i="53"/>
  <c r="X57" i="53"/>
  <c r="W57" i="53"/>
  <c r="X56" i="53"/>
  <c r="W56" i="53"/>
  <c r="X55" i="53"/>
  <c r="W55" i="53"/>
  <c r="C49" i="53"/>
  <c r="D49" i="53"/>
  <c r="E49" i="53"/>
  <c r="F49" i="53"/>
  <c r="G49" i="53"/>
  <c r="H49" i="53"/>
  <c r="I49" i="53"/>
  <c r="J49" i="53"/>
  <c r="K49" i="53"/>
  <c r="L49" i="53"/>
  <c r="M49" i="53"/>
  <c r="N49" i="53"/>
  <c r="O49" i="53"/>
  <c r="P49" i="53"/>
  <c r="Q49" i="53"/>
  <c r="R49" i="53"/>
  <c r="S49" i="53"/>
  <c r="T49" i="53"/>
  <c r="U49" i="53"/>
  <c r="V49" i="53"/>
  <c r="W49" i="53"/>
  <c r="X49" i="53"/>
  <c r="X52" i="53"/>
  <c r="W52" i="53"/>
  <c r="X51" i="53"/>
  <c r="W51" i="53"/>
  <c r="X50" i="53"/>
  <c r="W50" i="53"/>
  <c r="X48" i="53"/>
  <c r="W48" i="53"/>
  <c r="X47" i="53"/>
  <c r="W47" i="53"/>
  <c r="X46" i="53"/>
  <c r="W46" i="53"/>
  <c r="X45" i="53"/>
  <c r="W45" i="53"/>
  <c r="X44" i="53"/>
  <c r="W44" i="53"/>
  <c r="X20" i="53"/>
  <c r="X43" i="53"/>
  <c r="X42" i="53"/>
  <c r="W42" i="53"/>
  <c r="X41" i="53"/>
  <c r="W41" i="53"/>
  <c r="X40" i="53"/>
  <c r="W40" i="53"/>
  <c r="X39" i="53"/>
  <c r="W39" i="53"/>
  <c r="X38" i="53"/>
  <c r="W38" i="53"/>
  <c r="X37" i="53"/>
  <c r="W37" i="53"/>
  <c r="X36" i="53"/>
  <c r="W36" i="53"/>
  <c r="X35" i="53"/>
  <c r="W35" i="53"/>
  <c r="X34" i="53"/>
  <c r="W34" i="53"/>
  <c r="X33" i="53"/>
  <c r="W33" i="53"/>
  <c r="X32" i="53"/>
  <c r="W32" i="53"/>
  <c r="Y26" i="53"/>
  <c r="Y29" i="53"/>
  <c r="Y49" i="53"/>
  <c r="D27" i="53"/>
  <c r="D28" i="53"/>
  <c r="E27" i="53"/>
  <c r="E28" i="53"/>
  <c r="F27" i="53"/>
  <c r="F28" i="53"/>
  <c r="G27" i="53"/>
  <c r="G28" i="53"/>
  <c r="H27" i="53"/>
  <c r="H28" i="53"/>
  <c r="I27" i="53"/>
  <c r="I28" i="53"/>
  <c r="J27" i="53"/>
  <c r="J28" i="53"/>
  <c r="K27" i="53"/>
  <c r="K28" i="53"/>
  <c r="L27" i="53"/>
  <c r="L28" i="53"/>
  <c r="M27" i="53"/>
  <c r="M28" i="53"/>
  <c r="N27" i="53"/>
  <c r="N28" i="53"/>
  <c r="O27" i="53"/>
  <c r="O28" i="53"/>
  <c r="P27" i="53"/>
  <c r="P28" i="53"/>
  <c r="Q27" i="53"/>
  <c r="Q28" i="53"/>
  <c r="R27" i="53"/>
  <c r="R28" i="53"/>
  <c r="S27" i="53"/>
  <c r="S28" i="53"/>
  <c r="T27" i="53"/>
  <c r="T28" i="53"/>
  <c r="Y28" i="53"/>
  <c r="D20" i="53"/>
  <c r="E20" i="53"/>
  <c r="F20" i="53"/>
  <c r="G20" i="53"/>
  <c r="H20" i="53"/>
  <c r="I20" i="53"/>
  <c r="J20" i="53"/>
  <c r="K20" i="53"/>
  <c r="L20" i="53"/>
  <c r="M20" i="53"/>
  <c r="N20" i="53"/>
  <c r="O20" i="53"/>
  <c r="P20" i="53"/>
  <c r="Q20" i="53"/>
  <c r="R20" i="53"/>
  <c r="S20" i="53"/>
  <c r="T20" i="53"/>
  <c r="V20" i="53"/>
  <c r="W20" i="53"/>
  <c r="X66" i="53"/>
  <c r="W54" i="16"/>
  <c r="X54" i="16"/>
  <c r="W55" i="16"/>
  <c r="X55" i="16"/>
  <c r="W56" i="16"/>
  <c r="X56" i="16"/>
  <c r="W57" i="16"/>
  <c r="X57" i="16"/>
  <c r="W58" i="16"/>
  <c r="X58" i="16"/>
  <c r="W59" i="16"/>
  <c r="X59" i="16"/>
  <c r="W60" i="16"/>
  <c r="X60" i="16"/>
  <c r="W61" i="16"/>
  <c r="X61" i="16"/>
  <c r="W62" i="16"/>
  <c r="X62" i="16"/>
  <c r="W63" i="16"/>
  <c r="X63" i="16"/>
  <c r="W64" i="16"/>
  <c r="X64" i="16"/>
  <c r="W66" i="16"/>
  <c r="X66" i="16"/>
  <c r="W67" i="16"/>
  <c r="X67" i="16"/>
  <c r="W68" i="16"/>
  <c r="X68" i="16"/>
  <c r="W69" i="16"/>
  <c r="X69" i="16"/>
  <c r="W70" i="16"/>
  <c r="X70" i="16"/>
  <c r="W71" i="16"/>
  <c r="X71" i="16"/>
  <c r="V27" i="16"/>
  <c r="W27" i="16"/>
  <c r="W72" i="16"/>
  <c r="X27" i="16"/>
  <c r="X72" i="16"/>
  <c r="V28" i="16"/>
  <c r="W28" i="16"/>
  <c r="W73" i="16"/>
  <c r="X28" i="16"/>
  <c r="X73" i="16"/>
  <c r="W74" i="16"/>
  <c r="X74" i="16"/>
  <c r="W32" i="16"/>
  <c r="X32" i="16"/>
  <c r="W33" i="16"/>
  <c r="X33" i="16"/>
  <c r="W34" i="16"/>
  <c r="X34" i="16"/>
  <c r="W35" i="16"/>
  <c r="X35" i="16"/>
  <c r="W36" i="16"/>
  <c r="X36" i="16"/>
  <c r="W37" i="16"/>
  <c r="X37" i="16"/>
  <c r="W38" i="16"/>
  <c r="X38" i="16"/>
  <c r="W39" i="16"/>
  <c r="X39" i="16"/>
  <c r="W40" i="16"/>
  <c r="X40" i="16"/>
  <c r="W41" i="16"/>
  <c r="X41" i="16"/>
  <c r="W42" i="16"/>
  <c r="X42" i="16"/>
  <c r="X20" i="16"/>
  <c r="X43" i="16"/>
  <c r="W44" i="16"/>
  <c r="X44" i="16"/>
  <c r="W45" i="16"/>
  <c r="X45" i="16"/>
  <c r="W46" i="16"/>
  <c r="X46" i="16"/>
  <c r="W47" i="16"/>
  <c r="X47" i="16"/>
  <c r="W48" i="16"/>
  <c r="X48" i="16"/>
  <c r="W49" i="16"/>
  <c r="X49" i="16"/>
  <c r="W50" i="16"/>
  <c r="X50" i="16"/>
  <c r="W51" i="16"/>
  <c r="X51" i="16"/>
  <c r="W52" i="16"/>
  <c r="X52" i="16"/>
  <c r="Y26" i="16"/>
  <c r="D27" i="16"/>
  <c r="D28" i="16"/>
  <c r="E27" i="16"/>
  <c r="E28" i="16"/>
  <c r="F27" i="16"/>
  <c r="F28" i="16"/>
  <c r="G27" i="16"/>
  <c r="G28" i="16"/>
  <c r="H27" i="16"/>
  <c r="H28" i="16"/>
  <c r="I27" i="16"/>
  <c r="I28" i="16"/>
  <c r="J27" i="16"/>
  <c r="J28" i="16"/>
  <c r="K27" i="16"/>
  <c r="K28" i="16"/>
  <c r="L27" i="16"/>
  <c r="L28" i="16"/>
  <c r="M27" i="16"/>
  <c r="M28" i="16"/>
  <c r="N27" i="16"/>
  <c r="N28" i="16"/>
  <c r="O27" i="16"/>
  <c r="O28" i="16"/>
  <c r="P27" i="16"/>
  <c r="P28" i="16"/>
  <c r="Q27" i="16"/>
  <c r="Q28" i="16"/>
  <c r="R27" i="16"/>
  <c r="R28" i="16"/>
  <c r="S27" i="16"/>
  <c r="S28" i="16"/>
  <c r="T27" i="16"/>
  <c r="T28" i="16"/>
  <c r="Y28" i="16"/>
  <c r="W20" i="16"/>
  <c r="X65" i="16"/>
  <c r="V20" i="16"/>
  <c r="W65" i="16"/>
  <c r="T20" i="16"/>
  <c r="S20" i="16"/>
  <c r="R20" i="16"/>
  <c r="Q20" i="16"/>
  <c r="P20" i="16"/>
  <c r="O20" i="16"/>
  <c r="N20" i="16"/>
  <c r="M20" i="16"/>
  <c r="L20" i="16"/>
  <c r="K20" i="16"/>
  <c r="J20" i="16"/>
  <c r="I20" i="16"/>
  <c r="H20" i="16"/>
  <c r="G20" i="16"/>
  <c r="F20" i="16"/>
  <c r="E20" i="16"/>
  <c r="D20" i="16"/>
  <c r="V48" i="53"/>
  <c r="U48" i="53"/>
  <c r="T48" i="53"/>
  <c r="S48" i="53"/>
  <c r="R48" i="53"/>
  <c r="Q48" i="53"/>
  <c r="P48" i="53"/>
  <c r="O48" i="53"/>
  <c r="N48" i="53"/>
  <c r="M48" i="53"/>
  <c r="L48" i="53"/>
  <c r="K48" i="53"/>
  <c r="J48" i="53"/>
  <c r="I48" i="53"/>
  <c r="H48" i="53"/>
  <c r="G48" i="53"/>
  <c r="F48" i="53"/>
  <c r="E48" i="53"/>
  <c r="D48" i="53"/>
  <c r="C48" i="53"/>
  <c r="V72" i="53"/>
  <c r="U72" i="53"/>
  <c r="T72" i="53"/>
  <c r="S72" i="53"/>
  <c r="R72" i="53"/>
  <c r="Q72" i="53"/>
  <c r="P72" i="53"/>
  <c r="O72" i="53"/>
  <c r="N72" i="53"/>
  <c r="M72" i="53"/>
  <c r="L72" i="53"/>
  <c r="K72" i="53"/>
  <c r="J72" i="53"/>
  <c r="I72" i="53"/>
  <c r="H72" i="53"/>
  <c r="G72" i="53"/>
  <c r="F72" i="53"/>
  <c r="E72" i="53"/>
  <c r="D72" i="53"/>
  <c r="Y10" i="53"/>
  <c r="Y11" i="53"/>
  <c r="Y12" i="53"/>
  <c r="Y13" i="53"/>
  <c r="Y14" i="53"/>
  <c r="Y15" i="53"/>
  <c r="Y16" i="53"/>
  <c r="Y17" i="53"/>
  <c r="Y18" i="53"/>
  <c r="Y19" i="53"/>
  <c r="Y21" i="53"/>
  <c r="Y22" i="53"/>
  <c r="Y23" i="53"/>
  <c r="Y24" i="53"/>
  <c r="Y25" i="53"/>
  <c r="Y9" i="53"/>
  <c r="V49" i="16"/>
  <c r="U49" i="16"/>
  <c r="T49" i="16"/>
  <c r="S49" i="16"/>
  <c r="R49" i="16"/>
  <c r="Q49" i="16"/>
  <c r="P49" i="16"/>
  <c r="O49" i="16"/>
  <c r="N49" i="16"/>
  <c r="M49" i="16"/>
  <c r="L49" i="16"/>
  <c r="K49" i="16"/>
  <c r="J49" i="16"/>
  <c r="I49" i="16"/>
  <c r="H49" i="16"/>
  <c r="G49" i="16"/>
  <c r="F49" i="16"/>
  <c r="E49" i="16"/>
  <c r="D49" i="16"/>
  <c r="C49" i="16"/>
  <c r="V71" i="16"/>
  <c r="U71" i="16"/>
  <c r="T71" i="16"/>
  <c r="S71" i="16"/>
  <c r="R71" i="16"/>
  <c r="Q71" i="16"/>
  <c r="P71" i="16"/>
  <c r="O71" i="16"/>
  <c r="N71" i="16"/>
  <c r="M71" i="16"/>
  <c r="L71" i="16"/>
  <c r="K71" i="16"/>
  <c r="J71" i="16"/>
  <c r="I71" i="16"/>
  <c r="H71" i="16"/>
  <c r="G71" i="16"/>
  <c r="F71" i="16"/>
  <c r="E71" i="16"/>
  <c r="D71" i="16"/>
  <c r="Y10" i="16"/>
  <c r="Y11" i="16"/>
  <c r="Y12" i="16"/>
  <c r="Y13" i="16"/>
  <c r="Y14" i="16"/>
  <c r="Y15" i="16"/>
  <c r="Y16" i="16"/>
  <c r="Y17" i="16"/>
  <c r="Y18" i="16"/>
  <c r="Y19" i="16"/>
  <c r="Y21" i="16"/>
  <c r="Y22" i="16"/>
  <c r="Y23" i="16"/>
  <c r="Y24" i="16"/>
  <c r="Y25" i="16"/>
  <c r="Y29" i="16"/>
  <c r="Y49" i="16"/>
  <c r="Y9" i="16"/>
  <c r="W53" i="52"/>
  <c r="X53" i="52"/>
  <c r="W54" i="52"/>
  <c r="X54" i="52"/>
  <c r="W55" i="52"/>
  <c r="X55" i="52"/>
  <c r="W56" i="52"/>
  <c r="X56" i="52"/>
  <c r="W57" i="52"/>
  <c r="X57" i="52"/>
  <c r="W58" i="52"/>
  <c r="X58" i="52"/>
  <c r="W59" i="52"/>
  <c r="X59" i="52"/>
  <c r="W60" i="52"/>
  <c r="X60" i="52"/>
  <c r="W61" i="52"/>
  <c r="X61" i="52"/>
  <c r="W62" i="52"/>
  <c r="X62" i="52"/>
  <c r="W64" i="52"/>
  <c r="X64" i="52"/>
  <c r="W65" i="52"/>
  <c r="X65" i="52"/>
  <c r="W66" i="52"/>
  <c r="X66" i="52"/>
  <c r="W67" i="52"/>
  <c r="X67" i="52"/>
  <c r="W68" i="52"/>
  <c r="X68" i="52"/>
  <c r="W69" i="52"/>
  <c r="X69" i="52"/>
  <c r="V26" i="52"/>
  <c r="W26" i="52"/>
  <c r="W70" i="52"/>
  <c r="X26" i="52"/>
  <c r="X70" i="52"/>
  <c r="V27" i="52"/>
  <c r="W27" i="52"/>
  <c r="W71" i="52"/>
  <c r="X27" i="52"/>
  <c r="X71" i="52"/>
  <c r="W72" i="52"/>
  <c r="X72" i="52"/>
  <c r="V69" i="52"/>
  <c r="U69" i="52"/>
  <c r="T69" i="52"/>
  <c r="S69" i="52"/>
  <c r="R69" i="52"/>
  <c r="Q69" i="52"/>
  <c r="P69" i="52"/>
  <c r="O69" i="52"/>
  <c r="N69" i="52"/>
  <c r="M69" i="52"/>
  <c r="L69" i="52"/>
  <c r="K69" i="52"/>
  <c r="J69" i="52"/>
  <c r="I69" i="52"/>
  <c r="H69" i="52"/>
  <c r="G69" i="52"/>
  <c r="F69" i="52"/>
  <c r="E69" i="52"/>
  <c r="D69" i="52"/>
  <c r="X50" i="52"/>
  <c r="W50" i="52"/>
  <c r="X49" i="52"/>
  <c r="W49" i="52"/>
  <c r="X48" i="52"/>
  <c r="W48" i="52"/>
  <c r="X47" i="52"/>
  <c r="W47" i="52"/>
  <c r="X46" i="52"/>
  <c r="W46" i="52"/>
  <c r="X45" i="52"/>
  <c r="W45" i="52"/>
  <c r="X44" i="52"/>
  <c r="W44" i="52"/>
  <c r="X43" i="52"/>
  <c r="W43" i="52"/>
  <c r="X42" i="52"/>
  <c r="W42" i="52"/>
  <c r="X40" i="52"/>
  <c r="W40" i="52"/>
  <c r="X39" i="52"/>
  <c r="W39" i="52"/>
  <c r="X38" i="52"/>
  <c r="W38" i="52"/>
  <c r="X37" i="52"/>
  <c r="W37" i="52"/>
  <c r="X36" i="52"/>
  <c r="W36" i="52"/>
  <c r="X35" i="52"/>
  <c r="W35" i="52"/>
  <c r="X34" i="52"/>
  <c r="W34" i="52"/>
  <c r="X33" i="52"/>
  <c r="W33" i="52"/>
  <c r="X32" i="52"/>
  <c r="W32" i="52"/>
  <c r="X31" i="52"/>
  <c r="W31" i="52"/>
  <c r="V47" i="52"/>
  <c r="U47" i="52"/>
  <c r="T47" i="52"/>
  <c r="S47" i="52"/>
  <c r="R47" i="52"/>
  <c r="Q47" i="52"/>
  <c r="P47" i="52"/>
  <c r="O47" i="52"/>
  <c r="N47" i="52"/>
  <c r="M47" i="52"/>
  <c r="L47" i="52"/>
  <c r="K47" i="52"/>
  <c r="J47" i="52"/>
  <c r="I47" i="52"/>
  <c r="H47" i="52"/>
  <c r="G47" i="52"/>
  <c r="F47" i="52"/>
  <c r="E47" i="52"/>
  <c r="D47" i="52"/>
  <c r="C47" i="52"/>
  <c r="Y28" i="52"/>
  <c r="X19" i="52"/>
  <c r="X41" i="52"/>
  <c r="W19" i="52"/>
  <c r="W41" i="52"/>
  <c r="V19" i="52"/>
  <c r="W63" i="52"/>
  <c r="T19" i="52"/>
  <c r="S19" i="52"/>
  <c r="R19" i="52"/>
  <c r="Q19" i="52"/>
  <c r="P19" i="52"/>
  <c r="O19" i="52"/>
  <c r="N19" i="52"/>
  <c r="M19" i="52"/>
  <c r="L19" i="52"/>
  <c r="K19" i="52"/>
  <c r="J19" i="52"/>
  <c r="I19" i="52"/>
  <c r="H19" i="52"/>
  <c r="G19" i="52"/>
  <c r="F19" i="52"/>
  <c r="E19" i="52"/>
  <c r="D19" i="52"/>
  <c r="Y10" i="52"/>
  <c r="Y11" i="52"/>
  <c r="Y12" i="52"/>
  <c r="Y13" i="52"/>
  <c r="Y14" i="52"/>
  <c r="Y15" i="52"/>
  <c r="Y16" i="52"/>
  <c r="Y17" i="52"/>
  <c r="Y18" i="52"/>
  <c r="Y20" i="52"/>
  <c r="Y21" i="52"/>
  <c r="Y22" i="52"/>
  <c r="Y23" i="52"/>
  <c r="Y24" i="52"/>
  <c r="D26" i="52"/>
  <c r="E26" i="52"/>
  <c r="F26" i="52"/>
  <c r="G26" i="52"/>
  <c r="H26" i="52"/>
  <c r="I26" i="52"/>
  <c r="J26" i="52"/>
  <c r="K26" i="52"/>
  <c r="L26" i="52"/>
  <c r="M26" i="52"/>
  <c r="N26" i="52"/>
  <c r="O26" i="52"/>
  <c r="P26" i="52"/>
  <c r="Q26" i="52"/>
  <c r="R26" i="52"/>
  <c r="S26" i="52"/>
  <c r="T26" i="52"/>
  <c r="Y26" i="52"/>
  <c r="Y9" i="52"/>
  <c r="V47" i="15"/>
  <c r="U47" i="15"/>
  <c r="T47" i="15"/>
  <c r="S47" i="15"/>
  <c r="R47" i="15"/>
  <c r="Q47" i="15"/>
  <c r="P47" i="15"/>
  <c r="O47" i="15"/>
  <c r="N47" i="15"/>
  <c r="M47" i="15"/>
  <c r="L47" i="15"/>
  <c r="K47" i="15"/>
  <c r="J47" i="15"/>
  <c r="I47" i="15"/>
  <c r="H47" i="15"/>
  <c r="G47" i="15"/>
  <c r="F47" i="15"/>
  <c r="E47" i="15"/>
  <c r="D47" i="15"/>
  <c r="C47" i="15"/>
  <c r="V68" i="15"/>
  <c r="U68" i="15"/>
  <c r="T68" i="15"/>
  <c r="S68" i="15"/>
  <c r="R68" i="15"/>
  <c r="Q68" i="15"/>
  <c r="P68" i="15"/>
  <c r="O68" i="15"/>
  <c r="N68" i="15"/>
  <c r="M68" i="15"/>
  <c r="L68" i="15"/>
  <c r="K68" i="15"/>
  <c r="J68" i="15"/>
  <c r="I68" i="15"/>
  <c r="H68" i="15"/>
  <c r="G68" i="15"/>
  <c r="F68" i="15"/>
  <c r="E68" i="15"/>
  <c r="D68" i="15"/>
  <c r="Y10" i="15"/>
  <c r="Y11" i="15"/>
  <c r="Y12" i="15"/>
  <c r="Y13" i="15"/>
  <c r="Y14" i="15"/>
  <c r="Y15" i="15"/>
  <c r="Y16" i="15"/>
  <c r="Y17" i="15"/>
  <c r="Y18" i="15"/>
  <c r="Y19" i="15"/>
  <c r="Y20" i="15"/>
  <c r="Y21" i="15"/>
  <c r="Y22" i="15"/>
  <c r="Y23" i="15"/>
  <c r="Y24" i="15"/>
  <c r="D26" i="15"/>
  <c r="E26" i="15"/>
  <c r="F26" i="15"/>
  <c r="G26" i="15"/>
  <c r="H26" i="15"/>
  <c r="I26" i="15"/>
  <c r="J26" i="15"/>
  <c r="K26" i="15"/>
  <c r="L26" i="15"/>
  <c r="M26" i="15"/>
  <c r="N26" i="15"/>
  <c r="O26" i="15"/>
  <c r="P26" i="15"/>
  <c r="Q26" i="15"/>
  <c r="R26" i="15"/>
  <c r="S26" i="15"/>
  <c r="T26" i="15"/>
  <c r="V26" i="15"/>
  <c r="Y26" i="15"/>
  <c r="D27" i="15"/>
  <c r="E27" i="15"/>
  <c r="F27" i="15"/>
  <c r="G27" i="15"/>
  <c r="H27" i="15"/>
  <c r="I27" i="15"/>
  <c r="J27" i="15"/>
  <c r="K27" i="15"/>
  <c r="L27" i="15"/>
  <c r="M27" i="15"/>
  <c r="N27" i="15"/>
  <c r="O27" i="15"/>
  <c r="P27" i="15"/>
  <c r="Q27" i="15"/>
  <c r="R27" i="15"/>
  <c r="S27" i="15"/>
  <c r="T27" i="15"/>
  <c r="V27" i="15"/>
  <c r="Y27" i="15"/>
  <c r="Y28" i="15"/>
  <c r="Y47" i="15"/>
  <c r="Y9" i="15"/>
  <c r="W55" i="51"/>
  <c r="X55" i="51"/>
  <c r="W56" i="51"/>
  <c r="X56" i="51"/>
  <c r="W57" i="51"/>
  <c r="X57" i="51"/>
  <c r="W58" i="51"/>
  <c r="X58" i="51"/>
  <c r="W59" i="51"/>
  <c r="X59" i="51"/>
  <c r="W60" i="51"/>
  <c r="X60" i="51"/>
  <c r="W61" i="51"/>
  <c r="X61" i="51"/>
  <c r="W62" i="51"/>
  <c r="X62" i="51"/>
  <c r="W63" i="51"/>
  <c r="X63" i="51"/>
  <c r="W64" i="51"/>
  <c r="X64" i="51"/>
  <c r="W65" i="51"/>
  <c r="X65" i="51"/>
  <c r="W67" i="51"/>
  <c r="X67" i="51"/>
  <c r="W68" i="51"/>
  <c r="X68" i="51"/>
  <c r="W69" i="51"/>
  <c r="X69" i="51"/>
  <c r="W70" i="51"/>
  <c r="X70" i="51"/>
  <c r="W71" i="51"/>
  <c r="X71" i="51"/>
  <c r="W72" i="51"/>
  <c r="X72" i="51"/>
  <c r="V27" i="51"/>
  <c r="W27" i="51"/>
  <c r="W73" i="51"/>
  <c r="X27" i="51"/>
  <c r="X73" i="51"/>
  <c r="V28" i="51"/>
  <c r="W28" i="51"/>
  <c r="W74" i="51"/>
  <c r="X28" i="51"/>
  <c r="X74" i="51"/>
  <c r="W75" i="51"/>
  <c r="X75" i="51"/>
  <c r="W32" i="51"/>
  <c r="X32" i="51"/>
  <c r="W33" i="51"/>
  <c r="X33" i="51"/>
  <c r="W34" i="51"/>
  <c r="X34" i="51"/>
  <c r="W35" i="51"/>
  <c r="X35" i="51"/>
  <c r="W36" i="51"/>
  <c r="X36" i="51"/>
  <c r="W37" i="51"/>
  <c r="X37" i="51"/>
  <c r="W38" i="51"/>
  <c r="X38" i="51"/>
  <c r="W39" i="51"/>
  <c r="X39" i="51"/>
  <c r="W40" i="51"/>
  <c r="X40" i="51"/>
  <c r="W41" i="51"/>
  <c r="X41" i="51"/>
  <c r="W42" i="51"/>
  <c r="X42" i="51"/>
  <c r="W44" i="51"/>
  <c r="X44" i="51"/>
  <c r="W45" i="51"/>
  <c r="X45" i="51"/>
  <c r="W46" i="51"/>
  <c r="X46" i="51"/>
  <c r="W47" i="51"/>
  <c r="X47" i="51"/>
  <c r="W48" i="51"/>
  <c r="X48" i="51"/>
  <c r="W49" i="51"/>
  <c r="X49" i="51"/>
  <c r="W50" i="51"/>
  <c r="X50" i="51"/>
  <c r="W51" i="51"/>
  <c r="X51" i="51"/>
  <c r="W52" i="51"/>
  <c r="X52" i="51"/>
  <c r="X20" i="51"/>
  <c r="X43" i="51"/>
  <c r="W20" i="51"/>
  <c r="W43" i="51"/>
  <c r="V20" i="51"/>
  <c r="T20" i="51"/>
  <c r="S20" i="51"/>
  <c r="R20" i="51"/>
  <c r="Q20" i="51"/>
  <c r="P20" i="51"/>
  <c r="O20" i="51"/>
  <c r="N20" i="51"/>
  <c r="M20" i="51"/>
  <c r="L20" i="51"/>
  <c r="K20" i="51"/>
  <c r="J20" i="51"/>
  <c r="I20" i="51"/>
  <c r="H20" i="51"/>
  <c r="G20" i="51"/>
  <c r="F20" i="51"/>
  <c r="E20" i="51"/>
  <c r="D20" i="51"/>
  <c r="W54" i="14"/>
  <c r="X54" i="14"/>
  <c r="W55" i="14"/>
  <c r="X55" i="14"/>
  <c r="W56" i="14"/>
  <c r="X56" i="14"/>
  <c r="W57" i="14"/>
  <c r="X57" i="14"/>
  <c r="W58" i="14"/>
  <c r="X58" i="14"/>
  <c r="W59" i="14"/>
  <c r="X59" i="14"/>
  <c r="W60" i="14"/>
  <c r="X60" i="14"/>
  <c r="W61" i="14"/>
  <c r="X61" i="14"/>
  <c r="W62" i="14"/>
  <c r="X62" i="14"/>
  <c r="W63" i="14"/>
  <c r="X63" i="14"/>
  <c r="W64" i="14"/>
  <c r="X64" i="14"/>
  <c r="W66" i="14"/>
  <c r="X66" i="14"/>
  <c r="W67" i="14"/>
  <c r="X67" i="14"/>
  <c r="W68" i="14"/>
  <c r="X68" i="14"/>
  <c r="W69" i="14"/>
  <c r="X69" i="14"/>
  <c r="W70" i="14"/>
  <c r="X70" i="14"/>
  <c r="W71" i="14"/>
  <c r="X71" i="14"/>
  <c r="V27" i="14"/>
  <c r="W27" i="14"/>
  <c r="W72" i="14"/>
  <c r="X27" i="14"/>
  <c r="X72" i="14"/>
  <c r="V28" i="14"/>
  <c r="W28" i="14"/>
  <c r="W73" i="14"/>
  <c r="X28" i="14"/>
  <c r="X73" i="14"/>
  <c r="W74" i="14"/>
  <c r="X74" i="14"/>
  <c r="W32" i="14"/>
  <c r="X32" i="14"/>
  <c r="W33" i="14"/>
  <c r="X33" i="14"/>
  <c r="W34" i="14"/>
  <c r="X34" i="14"/>
  <c r="W35" i="14"/>
  <c r="X35" i="14"/>
  <c r="W36" i="14"/>
  <c r="X36" i="14"/>
  <c r="W37" i="14"/>
  <c r="X37" i="14"/>
  <c r="W38" i="14"/>
  <c r="X38" i="14"/>
  <c r="W39" i="14"/>
  <c r="X39" i="14"/>
  <c r="W40" i="14"/>
  <c r="X40" i="14"/>
  <c r="W41" i="14"/>
  <c r="X41" i="14"/>
  <c r="W42" i="14"/>
  <c r="X42" i="14"/>
  <c r="W44" i="14"/>
  <c r="X44" i="14"/>
  <c r="W45" i="14"/>
  <c r="X45" i="14"/>
  <c r="W46" i="14"/>
  <c r="X46" i="14"/>
  <c r="W47" i="14"/>
  <c r="X47" i="14"/>
  <c r="W48" i="14"/>
  <c r="X48" i="14"/>
  <c r="W49" i="14"/>
  <c r="X49" i="14"/>
  <c r="W50" i="14"/>
  <c r="X50" i="14"/>
  <c r="W51" i="14"/>
  <c r="X51" i="14"/>
  <c r="W52" i="14"/>
  <c r="X52" i="14"/>
  <c r="Y10" i="14"/>
  <c r="Y11" i="14"/>
  <c r="Y12" i="14"/>
  <c r="Y13" i="14"/>
  <c r="Y14" i="14"/>
  <c r="Y15" i="14"/>
  <c r="Y16" i="14"/>
  <c r="Y17" i="14"/>
  <c r="Y18" i="14"/>
  <c r="Y19" i="14"/>
  <c r="Y21" i="14"/>
  <c r="Y22" i="14"/>
  <c r="Y23" i="14"/>
  <c r="Y24" i="14"/>
  <c r="Y25" i="14"/>
  <c r="D27" i="14"/>
  <c r="E27" i="14"/>
  <c r="F27" i="14"/>
  <c r="G27" i="14"/>
  <c r="H27" i="14"/>
  <c r="I27" i="14"/>
  <c r="J27" i="14"/>
  <c r="K27" i="14"/>
  <c r="L27" i="14"/>
  <c r="M27" i="14"/>
  <c r="N27" i="14"/>
  <c r="O27" i="14"/>
  <c r="P27" i="14"/>
  <c r="Q27" i="14"/>
  <c r="R27" i="14"/>
  <c r="S27" i="14"/>
  <c r="T27" i="14"/>
  <c r="Y27" i="14"/>
  <c r="D28" i="14"/>
  <c r="E28" i="14"/>
  <c r="F28" i="14"/>
  <c r="G28" i="14"/>
  <c r="H28" i="14"/>
  <c r="I28" i="14"/>
  <c r="J28" i="14"/>
  <c r="K28" i="14"/>
  <c r="L28" i="14"/>
  <c r="M28" i="14"/>
  <c r="N28" i="14"/>
  <c r="O28" i="14"/>
  <c r="P28" i="14"/>
  <c r="Q28" i="14"/>
  <c r="R28" i="14"/>
  <c r="S28" i="14"/>
  <c r="T28" i="14"/>
  <c r="Y28" i="14"/>
  <c r="Y9" i="14"/>
  <c r="X20" i="14"/>
  <c r="X43" i="14"/>
  <c r="W20" i="14"/>
  <c r="X65" i="14"/>
  <c r="V20" i="14"/>
  <c r="W65" i="14"/>
  <c r="T20" i="14"/>
  <c r="S20" i="14"/>
  <c r="R20" i="14"/>
  <c r="Q20" i="14"/>
  <c r="P20" i="14"/>
  <c r="O20" i="14"/>
  <c r="N20" i="14"/>
  <c r="M20" i="14"/>
  <c r="L20" i="14"/>
  <c r="K20" i="14"/>
  <c r="J20" i="14"/>
  <c r="I20" i="14"/>
  <c r="H20" i="14"/>
  <c r="G20" i="14"/>
  <c r="F20" i="14"/>
  <c r="E20" i="14"/>
  <c r="D20" i="14"/>
  <c r="Y20" i="14"/>
  <c r="V27" i="25"/>
  <c r="W70" i="25"/>
  <c r="W49" i="25"/>
  <c r="X50" i="22"/>
  <c r="D27" i="22"/>
  <c r="E27" i="22"/>
  <c r="F27" i="22"/>
  <c r="G27" i="22"/>
  <c r="H27" i="22"/>
  <c r="I27" i="22"/>
  <c r="J27" i="22"/>
  <c r="K27" i="22"/>
  <c r="L27" i="22"/>
  <c r="M27" i="22"/>
  <c r="N27" i="22"/>
  <c r="O27" i="22"/>
  <c r="P27" i="22"/>
  <c r="Q27" i="22"/>
  <c r="R27" i="22"/>
  <c r="S27" i="22"/>
  <c r="T27" i="22"/>
  <c r="Y27" i="22"/>
  <c r="W70" i="18"/>
  <c r="W49" i="18"/>
  <c r="X70" i="18"/>
  <c r="X63" i="66"/>
  <c r="Y20" i="64"/>
  <c r="W66" i="63"/>
  <c r="X66" i="63"/>
  <c r="X41" i="62"/>
  <c r="Y19" i="62"/>
  <c r="Y49" i="61"/>
  <c r="W43" i="59"/>
  <c r="X63" i="58"/>
  <c r="Y19" i="54"/>
  <c r="W41" i="54"/>
  <c r="W66" i="53"/>
  <c r="W43" i="53"/>
  <c r="X66" i="51"/>
  <c r="W66" i="51"/>
  <c r="X41" i="29"/>
  <c r="W41" i="29"/>
  <c r="X43" i="28"/>
  <c r="W43" i="27"/>
  <c r="Y20" i="27"/>
  <c r="W65" i="27"/>
  <c r="Y49" i="26"/>
  <c r="X62" i="25"/>
  <c r="Y20" i="24"/>
  <c r="Y20" i="22"/>
  <c r="Y19" i="21"/>
  <c r="W43" i="19"/>
  <c r="X62" i="18"/>
  <c r="Y19" i="18"/>
  <c r="Y47" i="18"/>
  <c r="X62" i="17"/>
  <c r="W43" i="16"/>
  <c r="Y20" i="16"/>
  <c r="Y19" i="52"/>
  <c r="X63" i="52"/>
  <c r="Y47" i="52"/>
  <c r="W43" i="14"/>
  <c r="W63" i="66"/>
  <c r="X71" i="66"/>
  <c r="X48" i="66"/>
  <c r="X70" i="66"/>
  <c r="W41" i="66"/>
  <c r="X49" i="66"/>
  <c r="Y19" i="66"/>
  <c r="W48" i="66"/>
  <c r="Y47" i="66"/>
  <c r="D27" i="29"/>
  <c r="E27" i="29"/>
  <c r="F27" i="29"/>
  <c r="G27" i="29"/>
  <c r="H27" i="29"/>
  <c r="I27" i="29"/>
  <c r="J27" i="29"/>
  <c r="K27" i="29"/>
  <c r="L27" i="29"/>
  <c r="M27" i="29"/>
  <c r="N27" i="29"/>
  <c r="O27" i="29"/>
  <c r="P27" i="29"/>
  <c r="Q27" i="29"/>
  <c r="R27" i="29"/>
  <c r="S27" i="29"/>
  <c r="T27" i="29"/>
  <c r="Y27" i="29"/>
  <c r="Y27" i="27"/>
  <c r="Y49" i="27"/>
  <c r="D27" i="64"/>
  <c r="E27" i="64"/>
  <c r="F27" i="64"/>
  <c r="G27" i="64"/>
  <c r="H27" i="64"/>
  <c r="I27" i="64"/>
  <c r="J27" i="64"/>
  <c r="K27" i="64"/>
  <c r="L27" i="64"/>
  <c r="M27" i="64"/>
  <c r="N27" i="64"/>
  <c r="O27" i="64"/>
  <c r="P27" i="64"/>
  <c r="Y27" i="64"/>
  <c r="Y49" i="64"/>
  <c r="Y27" i="63"/>
  <c r="Y49" i="63"/>
  <c r="D28" i="26"/>
  <c r="E28" i="26"/>
  <c r="F28" i="26"/>
  <c r="G28" i="26"/>
  <c r="H28" i="26"/>
  <c r="I28" i="26"/>
  <c r="J28" i="26"/>
  <c r="K28" i="26"/>
  <c r="L28" i="26"/>
  <c r="M28" i="26"/>
  <c r="N28" i="26"/>
  <c r="O28" i="26"/>
  <c r="P28" i="26"/>
  <c r="Q28" i="26"/>
  <c r="R28" i="26"/>
  <c r="S28" i="26"/>
  <c r="T28" i="26"/>
  <c r="Y28" i="26"/>
  <c r="D27" i="25"/>
  <c r="E27" i="25"/>
  <c r="F27" i="25"/>
  <c r="G27" i="25"/>
  <c r="H27" i="25"/>
  <c r="I27" i="25"/>
  <c r="J27" i="25"/>
  <c r="K27" i="25"/>
  <c r="L27" i="25"/>
  <c r="M27" i="25"/>
  <c r="N27" i="25"/>
  <c r="O27" i="25"/>
  <c r="P27" i="25"/>
  <c r="Q27" i="25"/>
  <c r="R27" i="25"/>
  <c r="S27" i="25"/>
  <c r="T27" i="25"/>
  <c r="Y27" i="25"/>
  <c r="Y47" i="25"/>
  <c r="Y49" i="24"/>
  <c r="Y20" i="59"/>
  <c r="W50" i="22"/>
  <c r="X72" i="22"/>
  <c r="W28" i="22"/>
  <c r="X71" i="22"/>
  <c r="X69" i="22"/>
  <c r="X67" i="22"/>
  <c r="X61" i="22"/>
  <c r="X59" i="22"/>
  <c r="X57" i="22"/>
  <c r="Y22" i="22"/>
  <c r="Y14" i="22"/>
  <c r="Y26" i="22"/>
  <c r="Y49" i="22"/>
  <c r="D28" i="22"/>
  <c r="E28" i="22"/>
  <c r="F28" i="22"/>
  <c r="G28" i="22"/>
  <c r="H28" i="22"/>
  <c r="I28" i="22"/>
  <c r="J28" i="22"/>
  <c r="K28" i="22"/>
  <c r="L28" i="22"/>
  <c r="M28" i="22"/>
  <c r="N28" i="22"/>
  <c r="O28" i="22"/>
  <c r="P28" i="22"/>
  <c r="Q28" i="22"/>
  <c r="R28" i="22"/>
  <c r="S28" i="22"/>
  <c r="T28" i="22"/>
  <c r="V28" i="22"/>
  <c r="Y28" i="22"/>
  <c r="D26" i="21"/>
  <c r="D27" i="21"/>
  <c r="E26" i="21"/>
  <c r="E27" i="21"/>
  <c r="F26" i="21"/>
  <c r="F27" i="21"/>
  <c r="G26" i="21"/>
  <c r="G27" i="21"/>
  <c r="H26" i="21"/>
  <c r="H27" i="21"/>
  <c r="I26" i="21"/>
  <c r="I27" i="21"/>
  <c r="J26" i="21"/>
  <c r="J27" i="21"/>
  <c r="K26" i="21"/>
  <c r="K27" i="21"/>
  <c r="L26" i="21"/>
  <c r="L27" i="21"/>
  <c r="M26" i="21"/>
  <c r="M27" i="21"/>
  <c r="N26" i="21"/>
  <c r="N27" i="21"/>
  <c r="O26" i="21"/>
  <c r="O27" i="21"/>
  <c r="P26" i="21"/>
  <c r="P27" i="21"/>
  <c r="Q26" i="21"/>
  <c r="Q27" i="21"/>
  <c r="R26" i="21"/>
  <c r="R27" i="21"/>
  <c r="S26" i="21"/>
  <c r="S27" i="21"/>
  <c r="T26" i="21"/>
  <c r="T27" i="21"/>
  <c r="Y27" i="21"/>
  <c r="Y26" i="21"/>
  <c r="Y47" i="58"/>
  <c r="D28" i="20"/>
  <c r="E28" i="20"/>
  <c r="F28" i="20"/>
  <c r="G28" i="20"/>
  <c r="H28" i="20"/>
  <c r="I28" i="20"/>
  <c r="J28" i="20"/>
  <c r="K28" i="20"/>
  <c r="L28" i="20"/>
  <c r="M28" i="20"/>
  <c r="N28" i="20"/>
  <c r="O28" i="20"/>
  <c r="P28" i="20"/>
  <c r="Q28" i="20"/>
  <c r="R28" i="20"/>
  <c r="S28" i="20"/>
  <c r="T28" i="20"/>
  <c r="Y28" i="20"/>
  <c r="Y20" i="20"/>
  <c r="Y20" i="56"/>
  <c r="Y26" i="55"/>
  <c r="Y26" i="18"/>
  <c r="Y19" i="17"/>
  <c r="Q27" i="54"/>
  <c r="R27" i="54"/>
  <c r="S27" i="54"/>
  <c r="T27" i="54"/>
  <c r="Y27" i="54"/>
  <c r="Y27" i="53"/>
  <c r="Y20" i="53"/>
  <c r="Y27" i="16"/>
  <c r="V49" i="51"/>
  <c r="U49" i="51"/>
  <c r="T49" i="51"/>
  <c r="S49" i="51"/>
  <c r="R49" i="51"/>
  <c r="Q49" i="51"/>
  <c r="P49" i="51"/>
  <c r="O49" i="51"/>
  <c r="N49" i="51"/>
  <c r="M49" i="51"/>
  <c r="L49" i="51"/>
  <c r="K49" i="51"/>
  <c r="J49" i="51"/>
  <c r="I49" i="51"/>
  <c r="H49" i="51"/>
  <c r="G49" i="51"/>
  <c r="F49" i="51"/>
  <c r="E49" i="51"/>
  <c r="D49" i="51"/>
  <c r="C49" i="51"/>
  <c r="V72" i="51"/>
  <c r="U72" i="51"/>
  <c r="T72" i="51"/>
  <c r="S72" i="51"/>
  <c r="R72" i="51"/>
  <c r="Q72" i="51"/>
  <c r="P72" i="51"/>
  <c r="O72" i="51"/>
  <c r="N72" i="51"/>
  <c r="M72" i="51"/>
  <c r="L72" i="51"/>
  <c r="K72" i="51"/>
  <c r="J72" i="51"/>
  <c r="I72" i="51"/>
  <c r="H72" i="51"/>
  <c r="G72" i="51"/>
  <c r="F72" i="51"/>
  <c r="E72" i="51"/>
  <c r="D72" i="51"/>
  <c r="U27" i="51"/>
  <c r="C27" i="51"/>
  <c r="Y73" i="51"/>
  <c r="U28" i="51"/>
  <c r="C28" i="51"/>
  <c r="Y74" i="51"/>
  <c r="Y75" i="51"/>
  <c r="Y10" i="51"/>
  <c r="Y11" i="51"/>
  <c r="Y12" i="51"/>
  <c r="Y13" i="51"/>
  <c r="Y14" i="51"/>
  <c r="Y15" i="51"/>
  <c r="Y16" i="51"/>
  <c r="Y17" i="51"/>
  <c r="Y18" i="51"/>
  <c r="Y19" i="51"/>
  <c r="Y20" i="51"/>
  <c r="Y22" i="51"/>
  <c r="Y23" i="51"/>
  <c r="Y24" i="51"/>
  <c r="Y25" i="51"/>
  <c r="D27" i="51"/>
  <c r="E27" i="51"/>
  <c r="F27" i="51"/>
  <c r="G27" i="51"/>
  <c r="H27" i="51"/>
  <c r="I27" i="51"/>
  <c r="J27" i="51"/>
  <c r="K27" i="51"/>
  <c r="L27" i="51"/>
  <c r="M27" i="51"/>
  <c r="N27" i="51"/>
  <c r="O27" i="51"/>
  <c r="P27" i="51"/>
  <c r="Q27" i="51"/>
  <c r="R27" i="51"/>
  <c r="S27" i="51"/>
  <c r="T27" i="51"/>
  <c r="Y27" i="51"/>
  <c r="D28" i="51"/>
  <c r="E28" i="51"/>
  <c r="F28" i="51"/>
  <c r="G28" i="51"/>
  <c r="H28" i="51"/>
  <c r="I28" i="51"/>
  <c r="J28" i="51"/>
  <c r="K28" i="51"/>
  <c r="L28" i="51"/>
  <c r="M28" i="51"/>
  <c r="N28" i="51"/>
  <c r="O28" i="51"/>
  <c r="P28" i="51"/>
  <c r="Q28" i="51"/>
  <c r="R28" i="51"/>
  <c r="S28" i="51"/>
  <c r="T28" i="51"/>
  <c r="Y28" i="51"/>
  <c r="Y9" i="51"/>
  <c r="V71" i="14"/>
  <c r="U71" i="14"/>
  <c r="T71" i="14"/>
  <c r="S71" i="14"/>
  <c r="R71" i="14"/>
  <c r="Q71" i="14"/>
  <c r="P71" i="14"/>
  <c r="O71" i="14"/>
  <c r="N71" i="14"/>
  <c r="M71" i="14"/>
  <c r="L71" i="14"/>
  <c r="K71" i="14"/>
  <c r="J71" i="14"/>
  <c r="I71" i="14"/>
  <c r="H71" i="14"/>
  <c r="G71" i="14"/>
  <c r="F71" i="14"/>
  <c r="E71" i="14"/>
  <c r="D71" i="14"/>
  <c r="V49" i="14"/>
  <c r="U49" i="14"/>
  <c r="T49" i="14"/>
  <c r="S49" i="14"/>
  <c r="R49" i="14"/>
  <c r="Q49" i="14"/>
  <c r="P49" i="14"/>
  <c r="O49" i="14"/>
  <c r="N49" i="14"/>
  <c r="M49" i="14"/>
  <c r="L49" i="14"/>
  <c r="K49" i="14"/>
  <c r="J49" i="14"/>
  <c r="I49" i="14"/>
  <c r="H49" i="14"/>
  <c r="G49" i="14"/>
  <c r="F49" i="14"/>
  <c r="E49" i="14"/>
  <c r="D49" i="14"/>
  <c r="C49" i="14"/>
  <c r="W52" i="13"/>
  <c r="X52" i="13"/>
  <c r="W53" i="13"/>
  <c r="X53" i="13"/>
  <c r="W54" i="13"/>
  <c r="X54" i="13"/>
  <c r="W55" i="13"/>
  <c r="X55" i="13"/>
  <c r="W56" i="13"/>
  <c r="X56" i="13"/>
  <c r="W57" i="13"/>
  <c r="X57" i="13"/>
  <c r="W58" i="13"/>
  <c r="X58" i="13"/>
  <c r="W59" i="13"/>
  <c r="X59" i="13"/>
  <c r="W60" i="13"/>
  <c r="X60" i="13"/>
  <c r="W61" i="13"/>
  <c r="X61" i="13"/>
  <c r="W63" i="13"/>
  <c r="X63" i="13"/>
  <c r="W64" i="13"/>
  <c r="X64" i="13"/>
  <c r="W65" i="13"/>
  <c r="X65" i="13"/>
  <c r="W66" i="13"/>
  <c r="X66" i="13"/>
  <c r="W67" i="13"/>
  <c r="X67" i="13"/>
  <c r="W68" i="13"/>
  <c r="X68" i="13"/>
  <c r="V26" i="13"/>
  <c r="W26" i="13"/>
  <c r="W69" i="13"/>
  <c r="X26" i="13"/>
  <c r="X69" i="13"/>
  <c r="V27" i="13"/>
  <c r="W27" i="13"/>
  <c r="W70" i="13"/>
  <c r="X27" i="13"/>
  <c r="X70" i="13"/>
  <c r="W71" i="13"/>
  <c r="X71" i="13"/>
  <c r="W31" i="13"/>
  <c r="X31" i="13"/>
  <c r="W32" i="13"/>
  <c r="X32" i="13"/>
  <c r="W33" i="13"/>
  <c r="X33" i="13"/>
  <c r="W34" i="13"/>
  <c r="X34" i="13"/>
  <c r="W35" i="13"/>
  <c r="X35" i="13"/>
  <c r="W36" i="13"/>
  <c r="X36" i="13"/>
  <c r="W37" i="13"/>
  <c r="X37" i="13"/>
  <c r="W38" i="13"/>
  <c r="X38" i="13"/>
  <c r="W39" i="13"/>
  <c r="X39" i="13"/>
  <c r="W40" i="13"/>
  <c r="X40" i="13"/>
  <c r="W19" i="13"/>
  <c r="W41" i="13"/>
  <c r="W42" i="13"/>
  <c r="X42" i="13"/>
  <c r="W43" i="13"/>
  <c r="X43" i="13"/>
  <c r="W44" i="13"/>
  <c r="X44" i="13"/>
  <c r="W45" i="13"/>
  <c r="X45" i="13"/>
  <c r="W46" i="13"/>
  <c r="X46" i="13"/>
  <c r="W47" i="13"/>
  <c r="X47" i="13"/>
  <c r="W48" i="13"/>
  <c r="X48" i="13"/>
  <c r="W49" i="13"/>
  <c r="X49" i="13"/>
  <c r="W50" i="13"/>
  <c r="X50" i="13"/>
  <c r="Y10" i="13"/>
  <c r="Y11" i="13"/>
  <c r="Y12" i="13"/>
  <c r="Y13" i="13"/>
  <c r="Y14" i="13"/>
  <c r="Y15" i="13"/>
  <c r="Y16" i="13"/>
  <c r="Y17" i="13"/>
  <c r="Y18" i="13"/>
  <c r="Y20" i="13"/>
  <c r="Y21" i="13"/>
  <c r="Y22" i="13"/>
  <c r="Y23" i="13"/>
  <c r="Y24" i="13"/>
  <c r="D26" i="13"/>
  <c r="E26" i="13"/>
  <c r="F26" i="13"/>
  <c r="G26" i="13"/>
  <c r="H26" i="13"/>
  <c r="I26" i="13"/>
  <c r="J26" i="13"/>
  <c r="K26" i="13"/>
  <c r="L26" i="13"/>
  <c r="M26" i="13"/>
  <c r="N26" i="13"/>
  <c r="O26" i="13"/>
  <c r="P26" i="13"/>
  <c r="Q26" i="13"/>
  <c r="R26" i="13"/>
  <c r="S26" i="13"/>
  <c r="T26" i="13"/>
  <c r="Y26" i="13"/>
  <c r="D27" i="13"/>
  <c r="E27" i="13"/>
  <c r="F27" i="13"/>
  <c r="G27" i="13"/>
  <c r="H27" i="13"/>
  <c r="I27" i="13"/>
  <c r="J27" i="13"/>
  <c r="K27" i="13"/>
  <c r="L27" i="13"/>
  <c r="M27" i="13"/>
  <c r="N27" i="13"/>
  <c r="O27" i="13"/>
  <c r="P27" i="13"/>
  <c r="Q27" i="13"/>
  <c r="R27" i="13"/>
  <c r="S27" i="13"/>
  <c r="T27" i="13"/>
  <c r="Y27" i="13"/>
  <c r="Y9" i="13"/>
  <c r="D19" i="13"/>
  <c r="E19" i="13"/>
  <c r="F19" i="13"/>
  <c r="G19" i="13"/>
  <c r="H19" i="13"/>
  <c r="I19" i="13"/>
  <c r="J19" i="13"/>
  <c r="K19" i="13"/>
  <c r="L19" i="13"/>
  <c r="M19" i="13"/>
  <c r="N19" i="13"/>
  <c r="O19" i="13"/>
  <c r="P19" i="13"/>
  <c r="Q19" i="13"/>
  <c r="R19" i="13"/>
  <c r="S19" i="13"/>
  <c r="T19" i="13"/>
  <c r="V19" i="13"/>
  <c r="W62" i="13"/>
  <c r="X19" i="13"/>
  <c r="X62" i="13"/>
  <c r="X41" i="13"/>
  <c r="Y19" i="13"/>
  <c r="W53" i="50"/>
  <c r="X53" i="50"/>
  <c r="W54" i="50"/>
  <c r="X54" i="50"/>
  <c r="W55" i="50"/>
  <c r="X55" i="50"/>
  <c r="W56" i="50"/>
  <c r="X56" i="50"/>
  <c r="W57" i="50"/>
  <c r="X57" i="50"/>
  <c r="W58" i="50"/>
  <c r="X58" i="50"/>
  <c r="W59" i="50"/>
  <c r="X59" i="50"/>
  <c r="W60" i="50"/>
  <c r="X60" i="50"/>
  <c r="W61" i="50"/>
  <c r="X61" i="50"/>
  <c r="W62" i="50"/>
  <c r="X62" i="50"/>
  <c r="W64" i="50"/>
  <c r="X64" i="50"/>
  <c r="W65" i="50"/>
  <c r="X65" i="50"/>
  <c r="W66" i="50"/>
  <c r="X66" i="50"/>
  <c r="W67" i="50"/>
  <c r="X67" i="50"/>
  <c r="W68" i="50"/>
  <c r="X68" i="50"/>
  <c r="V26" i="50"/>
  <c r="W26" i="50"/>
  <c r="W70" i="50"/>
  <c r="X26" i="50"/>
  <c r="X70" i="50"/>
  <c r="V27" i="50"/>
  <c r="W27" i="50"/>
  <c r="W71" i="50"/>
  <c r="X27" i="50"/>
  <c r="X71" i="50"/>
  <c r="W72" i="50"/>
  <c r="X72" i="50"/>
  <c r="W31" i="50"/>
  <c r="X31" i="50"/>
  <c r="W32" i="50"/>
  <c r="X32" i="50"/>
  <c r="W33" i="50"/>
  <c r="X33" i="50"/>
  <c r="W34" i="50"/>
  <c r="X34" i="50"/>
  <c r="W35" i="50"/>
  <c r="X35" i="50"/>
  <c r="W36" i="50"/>
  <c r="X36" i="50"/>
  <c r="W37" i="50"/>
  <c r="X37" i="50"/>
  <c r="W38" i="50"/>
  <c r="X38" i="50"/>
  <c r="W39" i="50"/>
  <c r="X39" i="50"/>
  <c r="W40" i="50"/>
  <c r="X40" i="50"/>
  <c r="X19" i="50"/>
  <c r="X41" i="50"/>
  <c r="W42" i="50"/>
  <c r="X42" i="50"/>
  <c r="W43" i="50"/>
  <c r="X43" i="50"/>
  <c r="W44" i="50"/>
  <c r="X44" i="50"/>
  <c r="W45" i="50"/>
  <c r="X45" i="50"/>
  <c r="W46" i="50"/>
  <c r="X46" i="50"/>
  <c r="W47" i="50"/>
  <c r="X47" i="50"/>
  <c r="W48" i="50"/>
  <c r="X48" i="50"/>
  <c r="W49" i="50"/>
  <c r="X49" i="50"/>
  <c r="W50" i="50"/>
  <c r="X50" i="50"/>
  <c r="Y10" i="50"/>
  <c r="Y11" i="50"/>
  <c r="Y12" i="50"/>
  <c r="Y13" i="50"/>
  <c r="Y14" i="50"/>
  <c r="Y15" i="50"/>
  <c r="Y16" i="50"/>
  <c r="Y17" i="50"/>
  <c r="Y18" i="50"/>
  <c r="Y20" i="50"/>
  <c r="Y21" i="50"/>
  <c r="Y22" i="50"/>
  <c r="Y23" i="50"/>
  <c r="Y24" i="50"/>
  <c r="D26" i="50"/>
  <c r="E26" i="50"/>
  <c r="F26" i="50"/>
  <c r="G26" i="50"/>
  <c r="H26" i="50"/>
  <c r="I26" i="50"/>
  <c r="J26" i="50"/>
  <c r="K26" i="50"/>
  <c r="L26" i="50"/>
  <c r="M26" i="50"/>
  <c r="N26" i="50"/>
  <c r="O26" i="50"/>
  <c r="P26" i="50"/>
  <c r="Q26" i="50"/>
  <c r="R26" i="50"/>
  <c r="S26" i="50"/>
  <c r="T26" i="50"/>
  <c r="Y26" i="50"/>
  <c r="D27" i="50"/>
  <c r="E27" i="50"/>
  <c r="F27" i="50"/>
  <c r="G27" i="50"/>
  <c r="H27" i="50"/>
  <c r="I27" i="50"/>
  <c r="J27" i="50"/>
  <c r="K27" i="50"/>
  <c r="L27" i="50"/>
  <c r="M27" i="50"/>
  <c r="N27" i="50"/>
  <c r="O27" i="50"/>
  <c r="P27" i="50"/>
  <c r="Q27" i="50"/>
  <c r="R27" i="50"/>
  <c r="S27" i="50"/>
  <c r="T27" i="50"/>
  <c r="Y27" i="50"/>
  <c r="Y9" i="50"/>
  <c r="W19" i="50"/>
  <c r="X63" i="50"/>
  <c r="V19" i="50"/>
  <c r="W63" i="50"/>
  <c r="T19" i="50"/>
  <c r="S19" i="50"/>
  <c r="R19" i="50"/>
  <c r="Q19" i="50"/>
  <c r="P19" i="50"/>
  <c r="O19" i="50"/>
  <c r="N19" i="50"/>
  <c r="M19" i="50"/>
  <c r="L19" i="50"/>
  <c r="K19" i="50"/>
  <c r="J19" i="50"/>
  <c r="I19" i="50"/>
  <c r="H19" i="50"/>
  <c r="G19" i="50"/>
  <c r="F19" i="50"/>
  <c r="E19" i="50"/>
  <c r="D19" i="50"/>
  <c r="Y19" i="50"/>
  <c r="V47" i="50"/>
  <c r="U47" i="50"/>
  <c r="T47" i="50"/>
  <c r="S47" i="50"/>
  <c r="R47" i="50"/>
  <c r="Q47" i="50"/>
  <c r="P47" i="50"/>
  <c r="O47" i="50"/>
  <c r="N47" i="50"/>
  <c r="M47" i="50"/>
  <c r="L47" i="50"/>
  <c r="K47" i="50"/>
  <c r="J47" i="50"/>
  <c r="I47" i="50"/>
  <c r="H47" i="50"/>
  <c r="G47" i="50"/>
  <c r="F47" i="50"/>
  <c r="E47" i="50"/>
  <c r="D47" i="50"/>
  <c r="C47" i="50"/>
  <c r="V68" i="13"/>
  <c r="U68" i="13"/>
  <c r="T68" i="13"/>
  <c r="S68" i="13"/>
  <c r="R68" i="13"/>
  <c r="Q68" i="13"/>
  <c r="P68" i="13"/>
  <c r="O68" i="13"/>
  <c r="N68" i="13"/>
  <c r="M68" i="13"/>
  <c r="L68" i="13"/>
  <c r="K68" i="13"/>
  <c r="J68" i="13"/>
  <c r="I68" i="13"/>
  <c r="H68" i="13"/>
  <c r="G68" i="13"/>
  <c r="F68" i="13"/>
  <c r="E68" i="13"/>
  <c r="D68" i="13"/>
  <c r="V47" i="13"/>
  <c r="U47" i="13"/>
  <c r="T47" i="13"/>
  <c r="S47" i="13"/>
  <c r="R47" i="13"/>
  <c r="Q47" i="13"/>
  <c r="P47" i="13"/>
  <c r="O47" i="13"/>
  <c r="N47" i="13"/>
  <c r="M47" i="13"/>
  <c r="L47" i="13"/>
  <c r="K47" i="13"/>
  <c r="J47" i="13"/>
  <c r="I47" i="13"/>
  <c r="H47" i="13"/>
  <c r="G47" i="13"/>
  <c r="F47" i="13"/>
  <c r="E47" i="13"/>
  <c r="D47" i="13"/>
  <c r="C47" i="13"/>
  <c r="V55" i="49"/>
  <c r="V56" i="49"/>
  <c r="W55" i="49"/>
  <c r="X55" i="49"/>
  <c r="W56" i="49"/>
  <c r="X56" i="49"/>
  <c r="W57" i="49"/>
  <c r="X57" i="49"/>
  <c r="W58" i="49"/>
  <c r="X58" i="49"/>
  <c r="W59" i="49"/>
  <c r="X59" i="49"/>
  <c r="W60" i="49"/>
  <c r="X60" i="49"/>
  <c r="W61" i="49"/>
  <c r="X61" i="49"/>
  <c r="W62" i="49"/>
  <c r="X62" i="49"/>
  <c r="W63" i="49"/>
  <c r="X63" i="49"/>
  <c r="W64" i="49"/>
  <c r="X64" i="49"/>
  <c r="W65" i="49"/>
  <c r="X65" i="49"/>
  <c r="W67" i="49"/>
  <c r="X67" i="49"/>
  <c r="W68" i="49"/>
  <c r="X68" i="49"/>
  <c r="W69" i="49"/>
  <c r="X69" i="49"/>
  <c r="W70" i="49"/>
  <c r="X70" i="49"/>
  <c r="W71" i="49"/>
  <c r="X71" i="49"/>
  <c r="W72" i="49"/>
  <c r="X72" i="49"/>
  <c r="V27" i="49"/>
  <c r="W27" i="49"/>
  <c r="W73" i="49"/>
  <c r="X27" i="49"/>
  <c r="X73" i="49"/>
  <c r="V28" i="49"/>
  <c r="W28" i="49"/>
  <c r="W74" i="49"/>
  <c r="X28" i="49"/>
  <c r="X74" i="49"/>
  <c r="W75" i="49"/>
  <c r="X75" i="49"/>
  <c r="D72" i="49"/>
  <c r="E72" i="49"/>
  <c r="F72" i="49"/>
  <c r="G72" i="49"/>
  <c r="H72" i="49"/>
  <c r="I72" i="49"/>
  <c r="J72" i="49"/>
  <c r="K72" i="49"/>
  <c r="L72" i="49"/>
  <c r="M72" i="49"/>
  <c r="N72" i="49"/>
  <c r="O72" i="49"/>
  <c r="P72" i="49"/>
  <c r="Q72" i="49"/>
  <c r="R72" i="49"/>
  <c r="S72" i="49"/>
  <c r="T72" i="49"/>
  <c r="U72" i="49"/>
  <c r="V72" i="49"/>
  <c r="W32" i="49"/>
  <c r="X32" i="49"/>
  <c r="W33" i="49"/>
  <c r="X33" i="49"/>
  <c r="W34" i="49"/>
  <c r="X34" i="49"/>
  <c r="W35" i="49"/>
  <c r="X35" i="49"/>
  <c r="W36" i="49"/>
  <c r="X36" i="49"/>
  <c r="W37" i="49"/>
  <c r="X37" i="49"/>
  <c r="W38" i="49"/>
  <c r="X38" i="49"/>
  <c r="W39" i="49"/>
  <c r="X39" i="49"/>
  <c r="W40" i="49"/>
  <c r="X40" i="49"/>
  <c r="W41" i="49"/>
  <c r="X41" i="49"/>
  <c r="W42" i="49"/>
  <c r="X42" i="49"/>
  <c r="X20" i="49"/>
  <c r="X43" i="49"/>
  <c r="W44" i="49"/>
  <c r="X44" i="49"/>
  <c r="W45" i="49"/>
  <c r="X45" i="49"/>
  <c r="W46" i="49"/>
  <c r="X46" i="49"/>
  <c r="W47" i="49"/>
  <c r="X47" i="49"/>
  <c r="W48" i="49"/>
  <c r="X48" i="49"/>
  <c r="W50" i="49"/>
  <c r="X50" i="49"/>
  <c r="W51" i="49"/>
  <c r="X51" i="49"/>
  <c r="W52" i="49"/>
  <c r="X52" i="49"/>
  <c r="Y26" i="49"/>
  <c r="D27" i="49"/>
  <c r="E27" i="49"/>
  <c r="F27" i="49"/>
  <c r="G27" i="49"/>
  <c r="H27" i="49"/>
  <c r="I27" i="49"/>
  <c r="J27" i="49"/>
  <c r="K27" i="49"/>
  <c r="L27" i="49"/>
  <c r="M27" i="49"/>
  <c r="N27" i="49"/>
  <c r="O27" i="49"/>
  <c r="P27" i="49"/>
  <c r="Q27" i="49"/>
  <c r="R27" i="49"/>
  <c r="S27" i="49"/>
  <c r="T27" i="49"/>
  <c r="Y27" i="49"/>
  <c r="Y29" i="49"/>
  <c r="Y10" i="49"/>
  <c r="Y11" i="49"/>
  <c r="Y12" i="49"/>
  <c r="Y13" i="49"/>
  <c r="Y14" i="49"/>
  <c r="Y15" i="49"/>
  <c r="Y16" i="49"/>
  <c r="Y17" i="49"/>
  <c r="Y18" i="49"/>
  <c r="Y19" i="49"/>
  <c r="Y21" i="49"/>
  <c r="Y22" i="49"/>
  <c r="Y23" i="49"/>
  <c r="Y24" i="49"/>
  <c r="Y25" i="49"/>
  <c r="Y9" i="49"/>
  <c r="W20" i="49"/>
  <c r="X66" i="49"/>
  <c r="V20" i="49"/>
  <c r="T20" i="49"/>
  <c r="S20" i="49"/>
  <c r="R20" i="49"/>
  <c r="Q20" i="49"/>
  <c r="P20" i="49"/>
  <c r="O20" i="49"/>
  <c r="N20" i="49"/>
  <c r="M20" i="49"/>
  <c r="L20" i="49"/>
  <c r="K20" i="49"/>
  <c r="J20" i="49"/>
  <c r="I20" i="49"/>
  <c r="H20" i="49"/>
  <c r="G20" i="49"/>
  <c r="F20" i="49"/>
  <c r="E20" i="49"/>
  <c r="D20" i="49"/>
  <c r="Y20" i="49"/>
  <c r="D28" i="49"/>
  <c r="E28" i="49"/>
  <c r="F28" i="49"/>
  <c r="G28" i="49"/>
  <c r="H28" i="49"/>
  <c r="I28" i="49"/>
  <c r="J28" i="49"/>
  <c r="K28" i="49"/>
  <c r="L28" i="49"/>
  <c r="M28" i="49"/>
  <c r="N28" i="49"/>
  <c r="O28" i="49"/>
  <c r="P28" i="49"/>
  <c r="Q28" i="49"/>
  <c r="R28" i="49"/>
  <c r="S28" i="49"/>
  <c r="T28" i="49"/>
  <c r="Y28" i="49"/>
  <c r="W53" i="12"/>
  <c r="X53" i="12"/>
  <c r="W54" i="12"/>
  <c r="X54" i="12"/>
  <c r="W55" i="12"/>
  <c r="X55" i="12"/>
  <c r="W56" i="12"/>
  <c r="X56" i="12"/>
  <c r="W57" i="12"/>
  <c r="X57" i="12"/>
  <c r="W58" i="12"/>
  <c r="X58" i="12"/>
  <c r="W59" i="12"/>
  <c r="X59" i="12"/>
  <c r="W60" i="12"/>
  <c r="X60" i="12"/>
  <c r="W61" i="12"/>
  <c r="X61" i="12"/>
  <c r="W62" i="12"/>
  <c r="X62" i="12"/>
  <c r="W63" i="12"/>
  <c r="X63" i="12"/>
  <c r="W65" i="12"/>
  <c r="X65" i="12"/>
  <c r="W66" i="12"/>
  <c r="X66" i="12"/>
  <c r="W67" i="12"/>
  <c r="X67" i="12"/>
  <c r="W68" i="12"/>
  <c r="X68" i="12"/>
  <c r="W69" i="12"/>
  <c r="X69" i="12"/>
  <c r="V27" i="12"/>
  <c r="W27" i="12"/>
  <c r="W70" i="12"/>
  <c r="X27" i="12"/>
  <c r="X70" i="12"/>
  <c r="W72" i="12"/>
  <c r="X72" i="12"/>
  <c r="W32" i="12"/>
  <c r="X32" i="12"/>
  <c r="W33" i="12"/>
  <c r="X33" i="12"/>
  <c r="W34" i="12"/>
  <c r="X34" i="12"/>
  <c r="W35" i="12"/>
  <c r="X35" i="12"/>
  <c r="W36" i="12"/>
  <c r="X36" i="12"/>
  <c r="W37" i="12"/>
  <c r="X37" i="12"/>
  <c r="W38" i="12"/>
  <c r="X38" i="12"/>
  <c r="W39" i="12"/>
  <c r="X39" i="12"/>
  <c r="W40" i="12"/>
  <c r="X40" i="12"/>
  <c r="W41" i="12"/>
  <c r="X41" i="12"/>
  <c r="W42" i="12"/>
  <c r="X42" i="12"/>
  <c r="W44" i="12"/>
  <c r="X44" i="12"/>
  <c r="W45" i="12"/>
  <c r="X45" i="12"/>
  <c r="W46" i="12"/>
  <c r="X46" i="12"/>
  <c r="W47" i="12"/>
  <c r="X47" i="12"/>
  <c r="W48" i="12"/>
  <c r="X48" i="12"/>
  <c r="W49" i="12"/>
  <c r="X49" i="12"/>
  <c r="W51" i="12"/>
  <c r="X51" i="12"/>
  <c r="Y10" i="12"/>
  <c r="Y11" i="12"/>
  <c r="Y12" i="12"/>
  <c r="Y13" i="12"/>
  <c r="Y14" i="12"/>
  <c r="Y15" i="12"/>
  <c r="Y16" i="12"/>
  <c r="Y17" i="12"/>
  <c r="Y18" i="12"/>
  <c r="Y19" i="12"/>
  <c r="Y21" i="12"/>
  <c r="Y22" i="12"/>
  <c r="Y23" i="12"/>
  <c r="Y24" i="12"/>
  <c r="Y25" i="12"/>
  <c r="Y26" i="12"/>
  <c r="D27" i="12"/>
  <c r="E27" i="12"/>
  <c r="F27" i="12"/>
  <c r="G27" i="12"/>
  <c r="H27" i="12"/>
  <c r="I27" i="12"/>
  <c r="J27" i="12"/>
  <c r="K27" i="12"/>
  <c r="L27" i="12"/>
  <c r="M27" i="12"/>
  <c r="N27" i="12"/>
  <c r="O27" i="12"/>
  <c r="P27" i="12"/>
  <c r="Q27" i="12"/>
  <c r="R27" i="12"/>
  <c r="S27" i="12"/>
  <c r="T27" i="12"/>
  <c r="Y27" i="12"/>
  <c r="D28" i="12"/>
  <c r="E28" i="12"/>
  <c r="F28" i="12"/>
  <c r="G28" i="12"/>
  <c r="H28" i="12"/>
  <c r="I28" i="12"/>
  <c r="J28" i="12"/>
  <c r="K28" i="12"/>
  <c r="L28" i="12"/>
  <c r="M28" i="12"/>
  <c r="N28" i="12"/>
  <c r="O28" i="12"/>
  <c r="P28" i="12"/>
  <c r="Q28" i="12"/>
  <c r="R28" i="12"/>
  <c r="S28" i="12"/>
  <c r="T28" i="12"/>
  <c r="V28" i="12"/>
  <c r="W28" i="12"/>
  <c r="X28" i="12"/>
  <c r="Y28" i="12"/>
  <c r="Y9" i="12"/>
  <c r="X71" i="12"/>
  <c r="W71" i="12"/>
  <c r="D20" i="12"/>
  <c r="E20" i="12"/>
  <c r="F20" i="12"/>
  <c r="G20" i="12"/>
  <c r="H20" i="12"/>
  <c r="I20" i="12"/>
  <c r="J20" i="12"/>
  <c r="K20" i="12"/>
  <c r="L20" i="12"/>
  <c r="M20" i="12"/>
  <c r="N20" i="12"/>
  <c r="O20" i="12"/>
  <c r="P20" i="12"/>
  <c r="Q20" i="12"/>
  <c r="R20" i="12"/>
  <c r="S20" i="12"/>
  <c r="T20" i="12"/>
  <c r="V20" i="12"/>
  <c r="W20" i="12"/>
  <c r="X20" i="12"/>
  <c r="Y20" i="12"/>
  <c r="W64" i="12"/>
  <c r="X43" i="12"/>
  <c r="W55" i="48"/>
  <c r="X55" i="48"/>
  <c r="W56" i="48"/>
  <c r="X56" i="48"/>
  <c r="W57" i="48"/>
  <c r="X57" i="48"/>
  <c r="W58" i="48"/>
  <c r="X58" i="48"/>
  <c r="W59" i="48"/>
  <c r="X59" i="48"/>
  <c r="W60" i="48"/>
  <c r="X60" i="48"/>
  <c r="W61" i="48"/>
  <c r="X61" i="48"/>
  <c r="W62" i="48"/>
  <c r="X62" i="48"/>
  <c r="W63" i="48"/>
  <c r="X63" i="48"/>
  <c r="W64" i="48"/>
  <c r="X64" i="48"/>
  <c r="W65" i="48"/>
  <c r="X65" i="48"/>
  <c r="W67" i="48"/>
  <c r="X67" i="48"/>
  <c r="W68" i="48"/>
  <c r="X68" i="48"/>
  <c r="W69" i="48"/>
  <c r="X69" i="48"/>
  <c r="W70" i="48"/>
  <c r="X70" i="48"/>
  <c r="W71" i="48"/>
  <c r="X71" i="48"/>
  <c r="W72" i="48"/>
  <c r="X72" i="48"/>
  <c r="V27" i="48"/>
  <c r="W27" i="48"/>
  <c r="W73" i="48"/>
  <c r="X27" i="48"/>
  <c r="X73" i="48"/>
  <c r="V28" i="48"/>
  <c r="W28" i="48"/>
  <c r="W74" i="48"/>
  <c r="X28" i="48"/>
  <c r="X74" i="48"/>
  <c r="W75" i="48"/>
  <c r="X75" i="48"/>
  <c r="W32" i="48"/>
  <c r="X32" i="48"/>
  <c r="W33" i="48"/>
  <c r="X33" i="48"/>
  <c r="W34" i="48"/>
  <c r="X34" i="48"/>
  <c r="W35" i="48"/>
  <c r="X35" i="48"/>
  <c r="W36" i="48"/>
  <c r="X36" i="48"/>
  <c r="W37" i="48"/>
  <c r="X37" i="48"/>
  <c r="W38" i="48"/>
  <c r="X38" i="48"/>
  <c r="W39" i="48"/>
  <c r="X39" i="48"/>
  <c r="W40" i="48"/>
  <c r="X40" i="48"/>
  <c r="W41" i="48"/>
  <c r="X41" i="48"/>
  <c r="W42" i="48"/>
  <c r="X42" i="48"/>
  <c r="X20" i="48"/>
  <c r="X43" i="48"/>
  <c r="W44" i="48"/>
  <c r="X44" i="48"/>
  <c r="W45" i="48"/>
  <c r="X45" i="48"/>
  <c r="W46" i="48"/>
  <c r="X46" i="48"/>
  <c r="W47" i="48"/>
  <c r="X47" i="48"/>
  <c r="W48" i="48"/>
  <c r="X48" i="48"/>
  <c r="W49" i="48"/>
  <c r="X49" i="48"/>
  <c r="W50" i="48"/>
  <c r="X50" i="48"/>
  <c r="W51" i="48"/>
  <c r="X51" i="48"/>
  <c r="W52" i="48"/>
  <c r="X52" i="48"/>
  <c r="V49" i="48"/>
  <c r="U49" i="48"/>
  <c r="T49" i="48"/>
  <c r="S49" i="48"/>
  <c r="R49" i="48"/>
  <c r="Q49" i="48"/>
  <c r="P49" i="48"/>
  <c r="O49" i="48"/>
  <c r="N49" i="48"/>
  <c r="M49" i="48"/>
  <c r="L49" i="48"/>
  <c r="K49" i="48"/>
  <c r="J49" i="48"/>
  <c r="I49" i="48"/>
  <c r="H49" i="48"/>
  <c r="G49" i="48"/>
  <c r="F49" i="48"/>
  <c r="E49" i="48"/>
  <c r="D49" i="48"/>
  <c r="C49" i="48"/>
  <c r="V72" i="48"/>
  <c r="U72" i="48"/>
  <c r="T72" i="48"/>
  <c r="S72" i="48"/>
  <c r="R72" i="48"/>
  <c r="Q72" i="48"/>
  <c r="P72" i="48"/>
  <c r="O72" i="48"/>
  <c r="N72" i="48"/>
  <c r="M72" i="48"/>
  <c r="L72" i="48"/>
  <c r="K72" i="48"/>
  <c r="J72" i="48"/>
  <c r="I72" i="48"/>
  <c r="H72" i="48"/>
  <c r="G72" i="48"/>
  <c r="F72" i="48"/>
  <c r="E72" i="48"/>
  <c r="D72" i="48"/>
  <c r="Y10" i="48"/>
  <c r="Y11" i="48"/>
  <c r="Y12" i="48"/>
  <c r="Y13" i="48"/>
  <c r="Y14" i="48"/>
  <c r="Y15" i="48"/>
  <c r="Y16" i="48"/>
  <c r="Y17" i="48"/>
  <c r="Y18" i="48"/>
  <c r="Y19" i="48"/>
  <c r="Y21" i="48"/>
  <c r="Y22" i="48"/>
  <c r="Y23" i="48"/>
  <c r="Y24" i="48"/>
  <c r="Y25" i="48"/>
  <c r="Y26" i="48"/>
  <c r="D27" i="48"/>
  <c r="E27" i="48"/>
  <c r="F27" i="48"/>
  <c r="G27" i="48"/>
  <c r="H27" i="48"/>
  <c r="I27" i="48"/>
  <c r="J27" i="48"/>
  <c r="K27" i="48"/>
  <c r="L27" i="48"/>
  <c r="M27" i="48"/>
  <c r="N27" i="48"/>
  <c r="O27" i="48"/>
  <c r="P27" i="48"/>
  <c r="Q27" i="48"/>
  <c r="R27" i="48"/>
  <c r="S27" i="48"/>
  <c r="T27" i="48"/>
  <c r="Y27" i="48"/>
  <c r="D28" i="48"/>
  <c r="E28" i="48"/>
  <c r="F28" i="48"/>
  <c r="G28" i="48"/>
  <c r="H28" i="48"/>
  <c r="I28" i="48"/>
  <c r="J28" i="48"/>
  <c r="K28" i="48"/>
  <c r="L28" i="48"/>
  <c r="M28" i="48"/>
  <c r="N28" i="48"/>
  <c r="O28" i="48"/>
  <c r="P28" i="48"/>
  <c r="Q28" i="48"/>
  <c r="R28" i="48"/>
  <c r="S28" i="48"/>
  <c r="T28" i="48"/>
  <c r="Y28" i="48"/>
  <c r="Y29" i="48"/>
  <c r="Y9" i="48"/>
  <c r="W20" i="48"/>
  <c r="W43" i="48"/>
  <c r="V20" i="48"/>
  <c r="W66" i="48"/>
  <c r="T20" i="48"/>
  <c r="S20" i="48"/>
  <c r="R20" i="48"/>
  <c r="Q20" i="48"/>
  <c r="P20" i="48"/>
  <c r="O20" i="48"/>
  <c r="N20" i="48"/>
  <c r="M20" i="48"/>
  <c r="L20" i="48"/>
  <c r="K20" i="48"/>
  <c r="J20" i="48"/>
  <c r="I20" i="48"/>
  <c r="H20" i="48"/>
  <c r="G20" i="48"/>
  <c r="F20" i="48"/>
  <c r="E20" i="48"/>
  <c r="D20" i="48"/>
  <c r="Y20" i="48"/>
  <c r="W54" i="11"/>
  <c r="X54" i="11"/>
  <c r="W55" i="11"/>
  <c r="X55" i="11"/>
  <c r="W56" i="11"/>
  <c r="X56" i="11"/>
  <c r="W57" i="11"/>
  <c r="X57" i="11"/>
  <c r="W58" i="11"/>
  <c r="X58" i="11"/>
  <c r="W59" i="11"/>
  <c r="X59" i="11"/>
  <c r="W60" i="11"/>
  <c r="X60" i="11"/>
  <c r="W61" i="11"/>
  <c r="X61" i="11"/>
  <c r="W62" i="11"/>
  <c r="X62" i="11"/>
  <c r="W63" i="11"/>
  <c r="X63" i="11"/>
  <c r="W64" i="11"/>
  <c r="X64" i="11"/>
  <c r="W66" i="11"/>
  <c r="X66" i="11"/>
  <c r="W67" i="11"/>
  <c r="X67" i="11"/>
  <c r="W68" i="11"/>
  <c r="X68" i="11"/>
  <c r="W69" i="11"/>
  <c r="X69" i="11"/>
  <c r="W70" i="11"/>
  <c r="X70" i="11"/>
  <c r="W71" i="11"/>
  <c r="X71" i="11"/>
  <c r="V27" i="11"/>
  <c r="W27" i="11"/>
  <c r="W72" i="11"/>
  <c r="X27" i="11"/>
  <c r="X72" i="11"/>
  <c r="W74" i="11"/>
  <c r="X74" i="11"/>
  <c r="W32" i="11"/>
  <c r="X32" i="11"/>
  <c r="W33" i="11"/>
  <c r="X33" i="11"/>
  <c r="W34" i="11"/>
  <c r="X34" i="11"/>
  <c r="W35" i="11"/>
  <c r="X35" i="11"/>
  <c r="W36" i="11"/>
  <c r="X36" i="11"/>
  <c r="W37" i="11"/>
  <c r="X37" i="11"/>
  <c r="W38" i="11"/>
  <c r="X38" i="11"/>
  <c r="W39" i="11"/>
  <c r="X39" i="11"/>
  <c r="W40" i="11"/>
  <c r="X40" i="11"/>
  <c r="W41" i="11"/>
  <c r="X41" i="11"/>
  <c r="W42" i="11"/>
  <c r="X42" i="11"/>
  <c r="X20" i="11"/>
  <c r="X43" i="11"/>
  <c r="W44" i="11"/>
  <c r="X44" i="11"/>
  <c r="W45" i="11"/>
  <c r="X45" i="11"/>
  <c r="W46" i="11"/>
  <c r="X46" i="11"/>
  <c r="W47" i="11"/>
  <c r="X47" i="11"/>
  <c r="W48" i="11"/>
  <c r="X48" i="11"/>
  <c r="W49" i="11"/>
  <c r="X49" i="11"/>
  <c r="W50" i="11"/>
  <c r="X50" i="11"/>
  <c r="X28" i="11"/>
  <c r="X51" i="11"/>
  <c r="W52" i="11"/>
  <c r="X52" i="11"/>
  <c r="D71" i="11"/>
  <c r="E71" i="11"/>
  <c r="F71" i="11"/>
  <c r="G71" i="11"/>
  <c r="H71" i="11"/>
  <c r="I71" i="11"/>
  <c r="J71" i="11"/>
  <c r="K71" i="11"/>
  <c r="L71" i="11"/>
  <c r="M71" i="11"/>
  <c r="N71" i="11"/>
  <c r="O71" i="11"/>
  <c r="P71" i="11"/>
  <c r="Q71" i="11"/>
  <c r="R71" i="11"/>
  <c r="S71" i="11"/>
  <c r="T71" i="11"/>
  <c r="U71" i="11"/>
  <c r="V71" i="11"/>
  <c r="C49" i="11"/>
  <c r="D49" i="11"/>
  <c r="E49" i="11"/>
  <c r="F49" i="11"/>
  <c r="G49" i="11"/>
  <c r="H49" i="11"/>
  <c r="I49" i="11"/>
  <c r="J49" i="11"/>
  <c r="K49" i="11"/>
  <c r="L49" i="11"/>
  <c r="M49" i="11"/>
  <c r="N49" i="11"/>
  <c r="O49" i="11"/>
  <c r="P49" i="11"/>
  <c r="Q49" i="11"/>
  <c r="R49" i="11"/>
  <c r="S49" i="11"/>
  <c r="T49" i="11"/>
  <c r="U49" i="11"/>
  <c r="V49" i="11"/>
  <c r="D27" i="11"/>
  <c r="E27" i="11"/>
  <c r="F27" i="11"/>
  <c r="G27" i="11"/>
  <c r="H27" i="11"/>
  <c r="I27" i="11"/>
  <c r="J27" i="11"/>
  <c r="K27" i="11"/>
  <c r="L27" i="11"/>
  <c r="M27" i="11"/>
  <c r="N27" i="11"/>
  <c r="O27" i="11"/>
  <c r="P27" i="11"/>
  <c r="Q27" i="11"/>
  <c r="R27" i="11"/>
  <c r="S27" i="11"/>
  <c r="T27" i="11"/>
  <c r="Y27" i="11"/>
  <c r="W28" i="11"/>
  <c r="D28" i="11"/>
  <c r="E28" i="11"/>
  <c r="F28" i="11"/>
  <c r="G28" i="11"/>
  <c r="H28" i="11"/>
  <c r="I28" i="11"/>
  <c r="J28" i="11"/>
  <c r="K28" i="11"/>
  <c r="L28" i="11"/>
  <c r="M28" i="11"/>
  <c r="N28" i="11"/>
  <c r="O28" i="11"/>
  <c r="P28" i="11"/>
  <c r="Q28" i="11"/>
  <c r="R28" i="11"/>
  <c r="S28" i="11"/>
  <c r="T28" i="11"/>
  <c r="V28" i="11"/>
  <c r="Y28" i="11"/>
  <c r="Y10" i="11"/>
  <c r="Y11" i="11"/>
  <c r="Y12" i="11"/>
  <c r="Y13" i="11"/>
  <c r="Y14" i="11"/>
  <c r="Y15" i="11"/>
  <c r="Y16" i="11"/>
  <c r="Y17" i="11"/>
  <c r="Y18" i="11"/>
  <c r="Y19" i="11"/>
  <c r="Y21" i="11"/>
  <c r="Y22" i="11"/>
  <c r="Y23" i="11"/>
  <c r="Y24" i="11"/>
  <c r="Y25" i="11"/>
  <c r="Y26" i="11"/>
  <c r="Y29" i="11"/>
  <c r="Y9" i="11"/>
  <c r="D20" i="11"/>
  <c r="E20" i="11"/>
  <c r="F20" i="11"/>
  <c r="G20" i="11"/>
  <c r="H20" i="11"/>
  <c r="I20" i="11"/>
  <c r="J20" i="11"/>
  <c r="K20" i="11"/>
  <c r="L20" i="11"/>
  <c r="M20" i="11"/>
  <c r="N20" i="11"/>
  <c r="O20" i="11"/>
  <c r="P20" i="11"/>
  <c r="Q20" i="11"/>
  <c r="R20" i="11"/>
  <c r="S20" i="11"/>
  <c r="T20" i="11"/>
  <c r="V20" i="11"/>
  <c r="W20" i="11"/>
  <c r="Y20" i="11"/>
  <c r="W65" i="11"/>
  <c r="X65" i="11"/>
  <c r="W41" i="47"/>
  <c r="C50" i="47"/>
  <c r="D50" i="47"/>
  <c r="E50" i="47"/>
  <c r="F50" i="47"/>
  <c r="G50" i="47"/>
  <c r="H50" i="47"/>
  <c r="I50" i="47"/>
  <c r="J50" i="47"/>
  <c r="K50" i="47"/>
  <c r="L50" i="47"/>
  <c r="M50" i="47"/>
  <c r="N50" i="47"/>
  <c r="O50" i="47"/>
  <c r="P50" i="47"/>
  <c r="Q50" i="47"/>
  <c r="R50" i="47"/>
  <c r="S50" i="47"/>
  <c r="T50" i="47"/>
  <c r="U50" i="47"/>
  <c r="V50" i="47"/>
  <c r="W50" i="47"/>
  <c r="X50" i="47"/>
  <c r="Y28" i="47"/>
  <c r="Y50" i="47"/>
  <c r="D69" i="47"/>
  <c r="E69" i="47"/>
  <c r="F69" i="47"/>
  <c r="G69" i="47"/>
  <c r="H69" i="47"/>
  <c r="I69" i="47"/>
  <c r="J69" i="47"/>
  <c r="K69" i="47"/>
  <c r="L69" i="47"/>
  <c r="M69" i="47"/>
  <c r="N69" i="47"/>
  <c r="O69" i="47"/>
  <c r="P69" i="47"/>
  <c r="Q69" i="47"/>
  <c r="R69" i="47"/>
  <c r="S69" i="47"/>
  <c r="T69" i="47"/>
  <c r="U69" i="47"/>
  <c r="V69" i="47"/>
  <c r="W69" i="47"/>
  <c r="X69" i="47"/>
  <c r="C47" i="47"/>
  <c r="D47" i="47"/>
  <c r="E47" i="47"/>
  <c r="F47" i="47"/>
  <c r="G47" i="47"/>
  <c r="H47" i="47"/>
  <c r="I47" i="47"/>
  <c r="J47" i="47"/>
  <c r="K47" i="47"/>
  <c r="L47" i="47"/>
  <c r="M47" i="47"/>
  <c r="N47" i="47"/>
  <c r="O47" i="47"/>
  <c r="P47" i="47"/>
  <c r="Q47" i="47"/>
  <c r="R47" i="47"/>
  <c r="S47" i="47"/>
  <c r="T47" i="47"/>
  <c r="U47" i="47"/>
  <c r="V47" i="47"/>
  <c r="W47" i="47"/>
  <c r="X47" i="47"/>
  <c r="W53" i="47"/>
  <c r="X53" i="47"/>
  <c r="W54" i="47"/>
  <c r="X54" i="47"/>
  <c r="W55" i="47"/>
  <c r="X55" i="47"/>
  <c r="W56" i="47"/>
  <c r="X56" i="47"/>
  <c r="W57" i="47"/>
  <c r="X57" i="47"/>
  <c r="W58" i="47"/>
  <c r="X58" i="47"/>
  <c r="W59" i="47"/>
  <c r="X59" i="47"/>
  <c r="W60" i="47"/>
  <c r="X60" i="47"/>
  <c r="W61" i="47"/>
  <c r="X61" i="47"/>
  <c r="W62" i="47"/>
  <c r="X62" i="47"/>
  <c r="X63" i="47"/>
  <c r="W64" i="47"/>
  <c r="X64" i="47"/>
  <c r="W65" i="47"/>
  <c r="X65" i="47"/>
  <c r="W66" i="47"/>
  <c r="X66" i="47"/>
  <c r="W67" i="47"/>
  <c r="X67" i="47"/>
  <c r="W68" i="47"/>
  <c r="X68" i="47"/>
  <c r="W71" i="47"/>
  <c r="W72" i="47"/>
  <c r="X72" i="47"/>
  <c r="W35" i="47"/>
  <c r="X35" i="47"/>
  <c r="W36" i="47"/>
  <c r="X36" i="47"/>
  <c r="W37" i="47"/>
  <c r="X37" i="47"/>
  <c r="W38" i="47"/>
  <c r="X38" i="47"/>
  <c r="W39" i="47"/>
  <c r="X39" i="47"/>
  <c r="W40" i="47"/>
  <c r="X40" i="47"/>
  <c r="X41" i="47"/>
  <c r="W42" i="47"/>
  <c r="X42" i="47"/>
  <c r="W43" i="47"/>
  <c r="X43" i="47"/>
  <c r="W44" i="47"/>
  <c r="X44" i="47"/>
  <c r="W45" i="47"/>
  <c r="X45" i="47"/>
  <c r="W46" i="47"/>
  <c r="X46" i="47"/>
  <c r="W48" i="47"/>
  <c r="X48" i="47"/>
  <c r="Y47" i="47"/>
  <c r="W49" i="47"/>
  <c r="X49" i="47"/>
  <c r="X69" i="46"/>
  <c r="W69" i="46"/>
  <c r="V69" i="46"/>
  <c r="U69" i="46"/>
  <c r="T69" i="46"/>
  <c r="S69" i="46"/>
  <c r="R69" i="46"/>
  <c r="Q69" i="46"/>
  <c r="P69" i="46"/>
  <c r="O69" i="46"/>
  <c r="N69" i="46"/>
  <c r="M69" i="46"/>
  <c r="L69" i="46"/>
  <c r="K69" i="46"/>
  <c r="J69" i="46"/>
  <c r="I69" i="46"/>
  <c r="H69" i="46"/>
  <c r="G69" i="46"/>
  <c r="F69" i="46"/>
  <c r="E69" i="46"/>
  <c r="D69" i="46"/>
  <c r="W53" i="46"/>
  <c r="X53" i="46"/>
  <c r="W54" i="46"/>
  <c r="X54" i="46"/>
  <c r="W55" i="46"/>
  <c r="X55" i="46"/>
  <c r="W56" i="46"/>
  <c r="X56" i="46"/>
  <c r="W57" i="46"/>
  <c r="X57" i="46"/>
  <c r="W58" i="46"/>
  <c r="X58" i="46"/>
  <c r="W59" i="46"/>
  <c r="X59" i="46"/>
  <c r="W60" i="46"/>
  <c r="X60" i="46"/>
  <c r="W61" i="46"/>
  <c r="X61" i="46"/>
  <c r="W62" i="46"/>
  <c r="X62" i="46"/>
  <c r="W64" i="46"/>
  <c r="X64" i="46"/>
  <c r="W65" i="46"/>
  <c r="X65" i="46"/>
  <c r="W66" i="46"/>
  <c r="X66" i="46"/>
  <c r="W67" i="46"/>
  <c r="X67" i="46"/>
  <c r="W68" i="46"/>
  <c r="X68" i="46"/>
  <c r="V26" i="46"/>
  <c r="W26" i="46"/>
  <c r="W70" i="46"/>
  <c r="X26" i="46"/>
  <c r="X70" i="46"/>
  <c r="V27" i="46"/>
  <c r="W27" i="46"/>
  <c r="W71" i="46"/>
  <c r="X27" i="46"/>
  <c r="X71" i="46"/>
  <c r="W72" i="46"/>
  <c r="X72" i="46"/>
  <c r="X47" i="46"/>
  <c r="W47" i="46"/>
  <c r="V47" i="46"/>
  <c r="U47" i="46"/>
  <c r="T47" i="46"/>
  <c r="S47" i="46"/>
  <c r="R47" i="46"/>
  <c r="Q47" i="46"/>
  <c r="P47" i="46"/>
  <c r="O47" i="46"/>
  <c r="N47" i="46"/>
  <c r="M47" i="46"/>
  <c r="L47" i="46"/>
  <c r="K47" i="46"/>
  <c r="J47" i="46"/>
  <c r="I47" i="46"/>
  <c r="H47" i="46"/>
  <c r="G47" i="46"/>
  <c r="F47" i="46"/>
  <c r="E47" i="46"/>
  <c r="D47" i="46"/>
  <c r="C47" i="46"/>
  <c r="W31" i="46"/>
  <c r="X31" i="46"/>
  <c r="W32" i="46"/>
  <c r="X32" i="46"/>
  <c r="W33" i="46"/>
  <c r="X33" i="46"/>
  <c r="W34" i="46"/>
  <c r="X34" i="46"/>
  <c r="W35" i="46"/>
  <c r="X35" i="46"/>
  <c r="W36" i="46"/>
  <c r="X36" i="46"/>
  <c r="W37" i="46"/>
  <c r="X37" i="46"/>
  <c r="W38" i="46"/>
  <c r="X38" i="46"/>
  <c r="W39" i="46"/>
  <c r="X39" i="46"/>
  <c r="W40" i="46"/>
  <c r="X40" i="46"/>
  <c r="W42" i="46"/>
  <c r="X42" i="46"/>
  <c r="W43" i="46"/>
  <c r="X43" i="46"/>
  <c r="W44" i="46"/>
  <c r="X44" i="46"/>
  <c r="W45" i="46"/>
  <c r="X45" i="46"/>
  <c r="W46" i="46"/>
  <c r="X46" i="46"/>
  <c r="W48" i="46"/>
  <c r="X48" i="46"/>
  <c r="W49" i="46"/>
  <c r="X49" i="46"/>
  <c r="W50" i="46"/>
  <c r="X50" i="46"/>
  <c r="Y10" i="46"/>
  <c r="Y11" i="46"/>
  <c r="Y12" i="46"/>
  <c r="Y13" i="46"/>
  <c r="Y14" i="46"/>
  <c r="Y15" i="46"/>
  <c r="Y16" i="46"/>
  <c r="Y17" i="46"/>
  <c r="Y18" i="46"/>
  <c r="Y20" i="46"/>
  <c r="Y21" i="46"/>
  <c r="Y22" i="46"/>
  <c r="Y23" i="46"/>
  <c r="Y24" i="46"/>
  <c r="Y25" i="46"/>
  <c r="Y28" i="46"/>
  <c r="Y47" i="46"/>
  <c r="D26" i="46"/>
  <c r="E26" i="46"/>
  <c r="F26" i="46"/>
  <c r="G26" i="46"/>
  <c r="H26" i="46"/>
  <c r="I26" i="46"/>
  <c r="J26" i="46"/>
  <c r="K26" i="46"/>
  <c r="L26" i="46"/>
  <c r="M26" i="46"/>
  <c r="N26" i="46"/>
  <c r="O26" i="46"/>
  <c r="P26" i="46"/>
  <c r="Q26" i="46"/>
  <c r="R26" i="46"/>
  <c r="S26" i="46"/>
  <c r="T26" i="46"/>
  <c r="Y26" i="46"/>
  <c r="D27" i="46"/>
  <c r="E27" i="46"/>
  <c r="F27" i="46"/>
  <c r="G27" i="46"/>
  <c r="H27" i="46"/>
  <c r="I27" i="46"/>
  <c r="J27" i="46"/>
  <c r="K27" i="46"/>
  <c r="L27" i="46"/>
  <c r="M27" i="46"/>
  <c r="N27" i="46"/>
  <c r="O27" i="46"/>
  <c r="P27" i="46"/>
  <c r="Q27" i="46"/>
  <c r="R27" i="46"/>
  <c r="S27" i="46"/>
  <c r="T27" i="46"/>
  <c r="Y27" i="46"/>
  <c r="Y9" i="46"/>
  <c r="X19" i="46"/>
  <c r="X41" i="46"/>
  <c r="W19" i="46"/>
  <c r="X63" i="46"/>
  <c r="V19" i="46"/>
  <c r="W63" i="46"/>
  <c r="T19" i="46"/>
  <c r="S19" i="46"/>
  <c r="R19" i="46"/>
  <c r="Q19" i="46"/>
  <c r="P19" i="46"/>
  <c r="O19" i="46"/>
  <c r="N19" i="46"/>
  <c r="M19" i="46"/>
  <c r="L19" i="46"/>
  <c r="K19" i="46"/>
  <c r="J19" i="46"/>
  <c r="I19" i="46"/>
  <c r="H19" i="46"/>
  <c r="G19" i="46"/>
  <c r="F19" i="46"/>
  <c r="E19" i="46"/>
  <c r="D19" i="46"/>
  <c r="Y19" i="46"/>
  <c r="D68" i="9"/>
  <c r="E68" i="9"/>
  <c r="F68" i="9"/>
  <c r="G68" i="9"/>
  <c r="H68" i="9"/>
  <c r="I68" i="9"/>
  <c r="J68" i="9"/>
  <c r="K68" i="9"/>
  <c r="L68" i="9"/>
  <c r="M68" i="9"/>
  <c r="N68" i="9"/>
  <c r="O68" i="9"/>
  <c r="P68" i="9"/>
  <c r="Q68" i="9"/>
  <c r="R68" i="9"/>
  <c r="S68" i="9"/>
  <c r="T68" i="9"/>
  <c r="U68" i="9"/>
  <c r="V68" i="9"/>
  <c r="W68" i="9"/>
  <c r="X68" i="9"/>
  <c r="W52" i="9"/>
  <c r="X52" i="9"/>
  <c r="W53" i="9"/>
  <c r="X53" i="9"/>
  <c r="W54" i="9"/>
  <c r="X54" i="9"/>
  <c r="W55" i="9"/>
  <c r="X55" i="9"/>
  <c r="W56" i="9"/>
  <c r="X56" i="9"/>
  <c r="W57" i="9"/>
  <c r="X57" i="9"/>
  <c r="W58" i="9"/>
  <c r="X58" i="9"/>
  <c r="W59" i="9"/>
  <c r="X59" i="9"/>
  <c r="W60" i="9"/>
  <c r="X60" i="9"/>
  <c r="W61" i="9"/>
  <c r="X61" i="9"/>
  <c r="W63" i="9"/>
  <c r="X63" i="9"/>
  <c r="W64" i="9"/>
  <c r="X64" i="9"/>
  <c r="W65" i="9"/>
  <c r="X65" i="9"/>
  <c r="W66" i="9"/>
  <c r="X66" i="9"/>
  <c r="W67" i="9"/>
  <c r="X67" i="9"/>
  <c r="V26" i="9"/>
  <c r="W26" i="9"/>
  <c r="W69" i="9"/>
  <c r="X26" i="9"/>
  <c r="X69" i="9"/>
  <c r="V27" i="9"/>
  <c r="W27" i="9"/>
  <c r="W70" i="9"/>
  <c r="X27" i="9"/>
  <c r="X70" i="9"/>
  <c r="W71" i="9"/>
  <c r="X71" i="9"/>
  <c r="X47" i="9"/>
  <c r="W47" i="9"/>
  <c r="V47" i="9"/>
  <c r="U47" i="9"/>
  <c r="T47" i="9"/>
  <c r="S47" i="9"/>
  <c r="R47" i="9"/>
  <c r="Q47" i="9"/>
  <c r="P47" i="9"/>
  <c r="O47" i="9"/>
  <c r="N47" i="9"/>
  <c r="M47" i="9"/>
  <c r="L47" i="9"/>
  <c r="K47" i="9"/>
  <c r="J47" i="9"/>
  <c r="I47" i="9"/>
  <c r="H47" i="9"/>
  <c r="G47" i="9"/>
  <c r="F47" i="9"/>
  <c r="E47" i="9"/>
  <c r="D47" i="9"/>
  <c r="C47" i="9"/>
  <c r="W31" i="9"/>
  <c r="X31" i="9"/>
  <c r="W32" i="9"/>
  <c r="X32" i="9"/>
  <c r="W33" i="9"/>
  <c r="X33" i="9"/>
  <c r="W34" i="9"/>
  <c r="X34" i="9"/>
  <c r="W35" i="9"/>
  <c r="X35" i="9"/>
  <c r="W36" i="9"/>
  <c r="X36" i="9"/>
  <c r="W37" i="9"/>
  <c r="X37" i="9"/>
  <c r="W38" i="9"/>
  <c r="X38" i="9"/>
  <c r="W39" i="9"/>
  <c r="X39" i="9"/>
  <c r="W40" i="9"/>
  <c r="X40" i="9"/>
  <c r="W42" i="9"/>
  <c r="X42" i="9"/>
  <c r="W43" i="9"/>
  <c r="X43" i="9"/>
  <c r="W44" i="9"/>
  <c r="X44" i="9"/>
  <c r="W45" i="9"/>
  <c r="X45" i="9"/>
  <c r="W46" i="9"/>
  <c r="X46" i="9"/>
  <c r="W48" i="9"/>
  <c r="X48" i="9"/>
  <c r="W49" i="9"/>
  <c r="X49" i="9"/>
  <c r="W50" i="9"/>
  <c r="X50" i="9"/>
  <c r="D26" i="9"/>
  <c r="D27" i="9"/>
  <c r="E26" i="9"/>
  <c r="E27" i="9"/>
  <c r="F26" i="9"/>
  <c r="F27" i="9"/>
  <c r="G26" i="9"/>
  <c r="G27" i="9"/>
  <c r="H26" i="9"/>
  <c r="H27" i="9"/>
  <c r="I26" i="9"/>
  <c r="I27" i="9"/>
  <c r="J26" i="9"/>
  <c r="J27" i="9"/>
  <c r="K26" i="9"/>
  <c r="K27" i="9"/>
  <c r="L26" i="9"/>
  <c r="L27" i="9"/>
  <c r="M26" i="9"/>
  <c r="M27" i="9"/>
  <c r="N26" i="9"/>
  <c r="N27" i="9"/>
  <c r="O26" i="9"/>
  <c r="O27" i="9"/>
  <c r="P26" i="9"/>
  <c r="P27" i="9"/>
  <c r="Q26" i="9"/>
  <c r="Q27" i="9"/>
  <c r="R26" i="9"/>
  <c r="R27" i="9"/>
  <c r="S26" i="9"/>
  <c r="S27" i="9"/>
  <c r="T26" i="9"/>
  <c r="T27" i="9"/>
  <c r="Y27" i="9"/>
  <c r="Y10" i="9"/>
  <c r="Y11" i="9"/>
  <c r="Y12" i="9"/>
  <c r="Y13" i="9"/>
  <c r="Y14" i="9"/>
  <c r="Y15" i="9"/>
  <c r="Y16" i="9"/>
  <c r="Y17" i="9"/>
  <c r="Y18" i="9"/>
  <c r="Y20" i="9"/>
  <c r="Y21" i="9"/>
  <c r="Y22" i="9"/>
  <c r="Y23" i="9"/>
  <c r="Y24" i="9"/>
  <c r="Y25" i="9"/>
  <c r="Y28" i="9"/>
  <c r="Y47" i="9"/>
  <c r="Y26" i="9"/>
  <c r="Y9" i="9"/>
  <c r="D19" i="9"/>
  <c r="E19" i="9"/>
  <c r="F19" i="9"/>
  <c r="G19" i="9"/>
  <c r="H19" i="9"/>
  <c r="I19" i="9"/>
  <c r="J19" i="9"/>
  <c r="K19" i="9"/>
  <c r="L19" i="9"/>
  <c r="M19" i="9"/>
  <c r="N19" i="9"/>
  <c r="O19" i="9"/>
  <c r="P19" i="9"/>
  <c r="Q19" i="9"/>
  <c r="R19" i="9"/>
  <c r="S19" i="9"/>
  <c r="T19" i="9"/>
  <c r="V19" i="9"/>
  <c r="W19" i="9"/>
  <c r="W62" i="9"/>
  <c r="X19" i="9"/>
  <c r="X62" i="9"/>
  <c r="X41" i="9"/>
  <c r="Y19" i="9"/>
  <c r="Y9" i="8"/>
  <c r="C49" i="8"/>
  <c r="D49" i="8"/>
  <c r="E49" i="8"/>
  <c r="F49" i="8"/>
  <c r="G49" i="8"/>
  <c r="H49" i="8"/>
  <c r="I49" i="8"/>
  <c r="J49" i="8"/>
  <c r="K49" i="8"/>
  <c r="L49" i="8"/>
  <c r="M49" i="8"/>
  <c r="N49" i="8"/>
  <c r="O49" i="8"/>
  <c r="P49" i="8"/>
  <c r="Q49" i="8"/>
  <c r="R49" i="8"/>
  <c r="S49" i="8"/>
  <c r="T49" i="8"/>
  <c r="U49" i="8"/>
  <c r="V49" i="8"/>
  <c r="W49" i="8"/>
  <c r="X49" i="8"/>
  <c r="D71" i="8"/>
  <c r="E71" i="8"/>
  <c r="F71" i="8"/>
  <c r="G71" i="8"/>
  <c r="H71" i="8"/>
  <c r="I71" i="8"/>
  <c r="J71" i="8"/>
  <c r="K71" i="8"/>
  <c r="L71" i="8"/>
  <c r="M71" i="8"/>
  <c r="N71" i="8"/>
  <c r="O71" i="8"/>
  <c r="P71" i="8"/>
  <c r="Q71" i="8"/>
  <c r="R71" i="8"/>
  <c r="S71" i="8"/>
  <c r="T71" i="8"/>
  <c r="U71" i="8"/>
  <c r="V71" i="8"/>
  <c r="W71" i="8"/>
  <c r="X71" i="8"/>
  <c r="W54" i="8"/>
  <c r="X54" i="8"/>
  <c r="W55" i="8"/>
  <c r="X55" i="8"/>
  <c r="W56" i="8"/>
  <c r="X56" i="8"/>
  <c r="W57" i="8"/>
  <c r="X57" i="8"/>
  <c r="W58" i="8"/>
  <c r="X58" i="8"/>
  <c r="W59" i="8"/>
  <c r="X59" i="8"/>
  <c r="W60" i="8"/>
  <c r="X60" i="8"/>
  <c r="W61" i="8"/>
  <c r="X61" i="8"/>
  <c r="W62" i="8"/>
  <c r="X62" i="8"/>
  <c r="W63" i="8"/>
  <c r="X63" i="8"/>
  <c r="W64" i="8"/>
  <c r="X64" i="8"/>
  <c r="W66" i="8"/>
  <c r="X66" i="8"/>
  <c r="W67" i="8"/>
  <c r="X67" i="8"/>
  <c r="W68" i="8"/>
  <c r="X68" i="8"/>
  <c r="W69" i="8"/>
  <c r="X69" i="8"/>
  <c r="W70" i="8"/>
  <c r="X70" i="8"/>
  <c r="V27" i="8"/>
  <c r="W27" i="8"/>
  <c r="W72" i="8"/>
  <c r="W74" i="8"/>
  <c r="X74" i="8"/>
  <c r="W32" i="8"/>
  <c r="X32" i="8"/>
  <c r="W33" i="8"/>
  <c r="X33" i="8"/>
  <c r="W34" i="8"/>
  <c r="X34" i="8"/>
  <c r="W35" i="8"/>
  <c r="X35" i="8"/>
  <c r="W36" i="8"/>
  <c r="X36" i="8"/>
  <c r="W37" i="8"/>
  <c r="X37" i="8"/>
  <c r="W38" i="8"/>
  <c r="X38" i="8"/>
  <c r="W39" i="8"/>
  <c r="X39" i="8"/>
  <c r="W40" i="8"/>
  <c r="X40" i="8"/>
  <c r="W41" i="8"/>
  <c r="X41" i="8"/>
  <c r="W42" i="8"/>
  <c r="X42" i="8"/>
  <c r="W44" i="8"/>
  <c r="X44" i="8"/>
  <c r="W45" i="8"/>
  <c r="X45" i="8"/>
  <c r="W46" i="8"/>
  <c r="X46" i="8"/>
  <c r="W47" i="8"/>
  <c r="X47" i="8"/>
  <c r="W48" i="8"/>
  <c r="X48" i="8"/>
  <c r="W52" i="8"/>
  <c r="X52" i="8"/>
  <c r="D20" i="8"/>
  <c r="E20" i="8"/>
  <c r="F20" i="8"/>
  <c r="G20" i="8"/>
  <c r="H20" i="8"/>
  <c r="I20" i="8"/>
  <c r="J20" i="8"/>
  <c r="K20" i="8"/>
  <c r="L20" i="8"/>
  <c r="M20" i="8"/>
  <c r="N20" i="8"/>
  <c r="O20" i="8"/>
  <c r="P20" i="8"/>
  <c r="Q20" i="8"/>
  <c r="R20" i="8"/>
  <c r="S20" i="8"/>
  <c r="T20" i="8"/>
  <c r="V20" i="8"/>
  <c r="W65" i="8"/>
  <c r="W43" i="8"/>
  <c r="X43" i="8"/>
  <c r="Y29" i="8"/>
  <c r="D27" i="8"/>
  <c r="E27" i="8"/>
  <c r="F27" i="8"/>
  <c r="G27" i="8"/>
  <c r="H27" i="8"/>
  <c r="I27" i="8"/>
  <c r="J27" i="8"/>
  <c r="K27" i="8"/>
  <c r="L27" i="8"/>
  <c r="M27" i="8"/>
  <c r="N27" i="8"/>
  <c r="O27" i="8"/>
  <c r="P27" i="8"/>
  <c r="Q27" i="8"/>
  <c r="R27" i="8"/>
  <c r="S27" i="8"/>
  <c r="T27" i="8"/>
  <c r="X27" i="8"/>
  <c r="Y27" i="8"/>
  <c r="Y26" i="8"/>
  <c r="Y49" i="8"/>
  <c r="Y25" i="8"/>
  <c r="Y24" i="8"/>
  <c r="Y23" i="8"/>
  <c r="Y22" i="8"/>
  <c r="Y21" i="8"/>
  <c r="Y19" i="8"/>
  <c r="Y18" i="8"/>
  <c r="Y17" i="8"/>
  <c r="Y16" i="8"/>
  <c r="Y15" i="8"/>
  <c r="Y14" i="8"/>
  <c r="Y13" i="8"/>
  <c r="Y12" i="8"/>
  <c r="Y11" i="8"/>
  <c r="Y10" i="8"/>
  <c r="W28" i="8"/>
  <c r="X28" i="8"/>
  <c r="X51" i="8"/>
  <c r="D72" i="45"/>
  <c r="E72" i="45"/>
  <c r="F72" i="45"/>
  <c r="G72" i="45"/>
  <c r="H72" i="45"/>
  <c r="I72" i="45"/>
  <c r="J72" i="45"/>
  <c r="K72" i="45"/>
  <c r="L72" i="45"/>
  <c r="M72" i="45"/>
  <c r="N72" i="45"/>
  <c r="O72" i="45"/>
  <c r="P72" i="45"/>
  <c r="Q72" i="45"/>
  <c r="R72" i="45"/>
  <c r="S72" i="45"/>
  <c r="T72" i="45"/>
  <c r="U72" i="45"/>
  <c r="V72" i="45"/>
  <c r="W72" i="45"/>
  <c r="X72" i="45"/>
  <c r="W55" i="45"/>
  <c r="X55" i="45"/>
  <c r="W56" i="45"/>
  <c r="X56" i="45"/>
  <c r="W57" i="45"/>
  <c r="X57" i="45"/>
  <c r="W58" i="45"/>
  <c r="X58" i="45"/>
  <c r="W59" i="45"/>
  <c r="X59" i="45"/>
  <c r="W60" i="45"/>
  <c r="X60" i="45"/>
  <c r="W61" i="45"/>
  <c r="X61" i="45"/>
  <c r="W62" i="45"/>
  <c r="X62" i="45"/>
  <c r="W63" i="45"/>
  <c r="X63" i="45"/>
  <c r="W64" i="45"/>
  <c r="X64" i="45"/>
  <c r="W65" i="45"/>
  <c r="X65" i="45"/>
  <c r="V20" i="45"/>
  <c r="W20" i="45"/>
  <c r="W66" i="45"/>
  <c r="X20" i="45"/>
  <c r="X66" i="45"/>
  <c r="W67" i="45"/>
  <c r="X67" i="45"/>
  <c r="W68" i="45"/>
  <c r="X68" i="45"/>
  <c r="W69" i="45"/>
  <c r="X69" i="45"/>
  <c r="W70" i="45"/>
  <c r="X70" i="45"/>
  <c r="W71" i="45"/>
  <c r="X71" i="45"/>
  <c r="V27" i="45"/>
  <c r="W27" i="45"/>
  <c r="W73" i="45"/>
  <c r="X27" i="45"/>
  <c r="X73" i="45"/>
  <c r="V28" i="45"/>
  <c r="W28" i="45"/>
  <c r="W74" i="45"/>
  <c r="X28" i="45"/>
  <c r="X74" i="45"/>
  <c r="W75" i="45"/>
  <c r="X75" i="45"/>
  <c r="C49" i="45"/>
  <c r="D49" i="45"/>
  <c r="E49" i="45"/>
  <c r="F49" i="45"/>
  <c r="G49" i="45"/>
  <c r="H49" i="45"/>
  <c r="I49" i="45"/>
  <c r="J49" i="45"/>
  <c r="K49" i="45"/>
  <c r="L49" i="45"/>
  <c r="M49" i="45"/>
  <c r="N49" i="45"/>
  <c r="O49" i="45"/>
  <c r="P49" i="45"/>
  <c r="Q49" i="45"/>
  <c r="R49" i="45"/>
  <c r="S49" i="45"/>
  <c r="T49" i="45"/>
  <c r="U49" i="45"/>
  <c r="V49" i="45"/>
  <c r="W49" i="45"/>
  <c r="X49" i="45"/>
  <c r="W32" i="45"/>
  <c r="X32" i="45"/>
  <c r="W33" i="45"/>
  <c r="X33" i="45"/>
  <c r="W34" i="45"/>
  <c r="X34" i="45"/>
  <c r="W35" i="45"/>
  <c r="X35" i="45"/>
  <c r="W36" i="45"/>
  <c r="X36" i="45"/>
  <c r="W37" i="45"/>
  <c r="X37" i="45"/>
  <c r="W38" i="45"/>
  <c r="X38" i="45"/>
  <c r="W39" i="45"/>
  <c r="X39" i="45"/>
  <c r="W40" i="45"/>
  <c r="X40" i="45"/>
  <c r="W41" i="45"/>
  <c r="X41" i="45"/>
  <c r="W42" i="45"/>
  <c r="X42" i="45"/>
  <c r="W44" i="45"/>
  <c r="X44" i="45"/>
  <c r="W45" i="45"/>
  <c r="X45" i="45"/>
  <c r="W46" i="45"/>
  <c r="X46" i="45"/>
  <c r="W47" i="45"/>
  <c r="X47" i="45"/>
  <c r="W48" i="45"/>
  <c r="X48" i="45"/>
  <c r="W50" i="45"/>
  <c r="X50" i="45"/>
  <c r="W51" i="45"/>
  <c r="X51" i="45"/>
  <c r="W52" i="45"/>
  <c r="X52" i="45"/>
  <c r="Y10" i="45"/>
  <c r="Y11" i="45"/>
  <c r="Y12" i="45"/>
  <c r="Y13" i="45"/>
  <c r="Y14" i="45"/>
  <c r="Y15" i="45"/>
  <c r="Y16" i="45"/>
  <c r="Y17" i="45"/>
  <c r="Y18" i="45"/>
  <c r="Y19" i="45"/>
  <c r="Y21" i="45"/>
  <c r="Y22" i="45"/>
  <c r="Y23" i="45"/>
  <c r="Y24" i="45"/>
  <c r="Y25" i="45"/>
  <c r="Y26" i="45"/>
  <c r="Y29" i="45"/>
  <c r="Y49" i="45"/>
  <c r="D27" i="45"/>
  <c r="E27" i="45"/>
  <c r="F27" i="45"/>
  <c r="G27" i="45"/>
  <c r="H27" i="45"/>
  <c r="I27" i="45"/>
  <c r="J27" i="45"/>
  <c r="K27" i="45"/>
  <c r="L27" i="45"/>
  <c r="M27" i="45"/>
  <c r="N27" i="45"/>
  <c r="O27" i="45"/>
  <c r="P27" i="45"/>
  <c r="Q27" i="45"/>
  <c r="R27" i="45"/>
  <c r="S27" i="45"/>
  <c r="T27" i="45"/>
  <c r="Y27" i="45"/>
  <c r="D28" i="45"/>
  <c r="E28" i="45"/>
  <c r="F28" i="45"/>
  <c r="G28" i="45"/>
  <c r="H28" i="45"/>
  <c r="I28" i="45"/>
  <c r="J28" i="45"/>
  <c r="K28" i="45"/>
  <c r="L28" i="45"/>
  <c r="M28" i="45"/>
  <c r="N28" i="45"/>
  <c r="O28" i="45"/>
  <c r="P28" i="45"/>
  <c r="Q28" i="45"/>
  <c r="R28" i="45"/>
  <c r="S28" i="45"/>
  <c r="T28" i="45"/>
  <c r="Y28" i="45"/>
  <c r="Y9" i="45"/>
  <c r="D20" i="45"/>
  <c r="E20" i="45"/>
  <c r="F20" i="45"/>
  <c r="G20" i="45"/>
  <c r="H20" i="45"/>
  <c r="I20" i="45"/>
  <c r="J20" i="45"/>
  <c r="K20" i="45"/>
  <c r="L20" i="45"/>
  <c r="M20" i="45"/>
  <c r="N20" i="45"/>
  <c r="O20" i="45"/>
  <c r="P20" i="45"/>
  <c r="Q20" i="45"/>
  <c r="R20" i="45"/>
  <c r="S20" i="45"/>
  <c r="T20" i="45"/>
  <c r="W43" i="45"/>
  <c r="X43" i="45"/>
  <c r="Y20" i="45"/>
  <c r="X72" i="44"/>
  <c r="W72" i="44"/>
  <c r="V72" i="44"/>
  <c r="U72" i="44"/>
  <c r="T72" i="44"/>
  <c r="S72" i="44"/>
  <c r="R72" i="44"/>
  <c r="Q72" i="44"/>
  <c r="P72" i="44"/>
  <c r="O72" i="44"/>
  <c r="N72" i="44"/>
  <c r="M72" i="44"/>
  <c r="L72" i="44"/>
  <c r="K72" i="44"/>
  <c r="J72" i="44"/>
  <c r="I72" i="44"/>
  <c r="H72" i="44"/>
  <c r="G72" i="44"/>
  <c r="F72" i="44"/>
  <c r="E72" i="44"/>
  <c r="D72" i="44"/>
  <c r="X75" i="44"/>
  <c r="W75" i="44"/>
  <c r="W28" i="44"/>
  <c r="X28" i="44"/>
  <c r="X74" i="44"/>
  <c r="V27" i="44"/>
  <c r="V28" i="44"/>
  <c r="W74" i="44"/>
  <c r="X73" i="44"/>
  <c r="W73" i="44"/>
  <c r="X71" i="44"/>
  <c r="W71" i="44"/>
  <c r="X70" i="44"/>
  <c r="W70" i="44"/>
  <c r="X69" i="44"/>
  <c r="W69" i="44"/>
  <c r="X68" i="44"/>
  <c r="W68" i="44"/>
  <c r="X67" i="44"/>
  <c r="W67" i="44"/>
  <c r="X65" i="44"/>
  <c r="W65" i="44"/>
  <c r="X64" i="44"/>
  <c r="W64" i="44"/>
  <c r="X63" i="44"/>
  <c r="W63" i="44"/>
  <c r="X62" i="44"/>
  <c r="W62" i="44"/>
  <c r="X61" i="44"/>
  <c r="W61" i="44"/>
  <c r="X60" i="44"/>
  <c r="W60" i="44"/>
  <c r="X59" i="44"/>
  <c r="W59" i="44"/>
  <c r="X58" i="44"/>
  <c r="W58" i="44"/>
  <c r="X57" i="44"/>
  <c r="W57" i="44"/>
  <c r="X56" i="44"/>
  <c r="W56" i="44"/>
  <c r="X55" i="44"/>
  <c r="W55" i="44"/>
  <c r="X49" i="44"/>
  <c r="W49" i="44"/>
  <c r="V49" i="44"/>
  <c r="U49" i="44"/>
  <c r="T49" i="44"/>
  <c r="S49" i="44"/>
  <c r="R49" i="44"/>
  <c r="Q49" i="44"/>
  <c r="P49" i="44"/>
  <c r="O49" i="44"/>
  <c r="N49" i="44"/>
  <c r="M49" i="44"/>
  <c r="L49" i="44"/>
  <c r="K49" i="44"/>
  <c r="J49" i="44"/>
  <c r="I49" i="44"/>
  <c r="H49" i="44"/>
  <c r="G49" i="44"/>
  <c r="F49" i="44"/>
  <c r="E49" i="44"/>
  <c r="D49" i="44"/>
  <c r="C49" i="44"/>
  <c r="W32" i="44"/>
  <c r="X32" i="44"/>
  <c r="W33" i="44"/>
  <c r="X33" i="44"/>
  <c r="W34" i="44"/>
  <c r="X34" i="44"/>
  <c r="W35" i="44"/>
  <c r="X35" i="44"/>
  <c r="W36" i="44"/>
  <c r="X36" i="44"/>
  <c r="W37" i="44"/>
  <c r="X37" i="44"/>
  <c r="W38" i="44"/>
  <c r="X38" i="44"/>
  <c r="W39" i="44"/>
  <c r="X39" i="44"/>
  <c r="W40" i="44"/>
  <c r="X40" i="44"/>
  <c r="W41" i="44"/>
  <c r="X41" i="44"/>
  <c r="W42" i="44"/>
  <c r="X42" i="44"/>
  <c r="W44" i="44"/>
  <c r="X44" i="44"/>
  <c r="W45" i="44"/>
  <c r="X45" i="44"/>
  <c r="W46" i="44"/>
  <c r="X46" i="44"/>
  <c r="W47" i="44"/>
  <c r="X47" i="44"/>
  <c r="W48" i="44"/>
  <c r="X48" i="44"/>
  <c r="W50" i="44"/>
  <c r="X50" i="44"/>
  <c r="W51" i="44"/>
  <c r="X51" i="44"/>
  <c r="W52" i="44"/>
  <c r="X52" i="44"/>
  <c r="Y10" i="44"/>
  <c r="Y11" i="44"/>
  <c r="Y12" i="44"/>
  <c r="Y13" i="44"/>
  <c r="Y14" i="44"/>
  <c r="Y15" i="44"/>
  <c r="Y16" i="44"/>
  <c r="Y17" i="44"/>
  <c r="Y18" i="44"/>
  <c r="Y19" i="44"/>
  <c r="Y21" i="44"/>
  <c r="Y22" i="44"/>
  <c r="Y23" i="44"/>
  <c r="Y24" i="44"/>
  <c r="Y25" i="44"/>
  <c r="Y26" i="44"/>
  <c r="Y29" i="44"/>
  <c r="Y49" i="44"/>
  <c r="D27" i="44"/>
  <c r="E27" i="44"/>
  <c r="F27" i="44"/>
  <c r="G27" i="44"/>
  <c r="H27" i="44"/>
  <c r="I27" i="44"/>
  <c r="J27" i="44"/>
  <c r="K27" i="44"/>
  <c r="L27" i="44"/>
  <c r="M27" i="44"/>
  <c r="N27" i="44"/>
  <c r="O27" i="44"/>
  <c r="P27" i="44"/>
  <c r="Q27" i="44"/>
  <c r="R27" i="44"/>
  <c r="S27" i="44"/>
  <c r="T27" i="44"/>
  <c r="Y27" i="44"/>
  <c r="D28" i="44"/>
  <c r="E28" i="44"/>
  <c r="F28" i="44"/>
  <c r="G28" i="44"/>
  <c r="H28" i="44"/>
  <c r="I28" i="44"/>
  <c r="J28" i="44"/>
  <c r="K28" i="44"/>
  <c r="L28" i="44"/>
  <c r="M28" i="44"/>
  <c r="N28" i="44"/>
  <c r="O28" i="44"/>
  <c r="P28" i="44"/>
  <c r="Q28" i="44"/>
  <c r="R28" i="44"/>
  <c r="S28" i="44"/>
  <c r="T28" i="44"/>
  <c r="Y28" i="44"/>
  <c r="Y9" i="44"/>
  <c r="D20" i="44"/>
  <c r="E20" i="44"/>
  <c r="F20" i="44"/>
  <c r="G20" i="44"/>
  <c r="H20" i="44"/>
  <c r="I20" i="44"/>
  <c r="J20" i="44"/>
  <c r="K20" i="44"/>
  <c r="L20" i="44"/>
  <c r="M20" i="44"/>
  <c r="N20" i="44"/>
  <c r="O20" i="44"/>
  <c r="P20" i="44"/>
  <c r="Q20" i="44"/>
  <c r="R20" i="44"/>
  <c r="S20" i="44"/>
  <c r="T20" i="44"/>
  <c r="V20" i="44"/>
  <c r="W20" i="44"/>
  <c r="W66" i="44"/>
  <c r="X20" i="44"/>
  <c r="X66" i="44"/>
  <c r="X43" i="44"/>
  <c r="Y20" i="44"/>
  <c r="D71" i="7"/>
  <c r="E71" i="7"/>
  <c r="F71" i="7"/>
  <c r="G71" i="7"/>
  <c r="H71" i="7"/>
  <c r="I71" i="7"/>
  <c r="J71" i="7"/>
  <c r="K71" i="7"/>
  <c r="L71" i="7"/>
  <c r="M71" i="7"/>
  <c r="N71" i="7"/>
  <c r="O71" i="7"/>
  <c r="P71" i="7"/>
  <c r="Q71" i="7"/>
  <c r="R71" i="7"/>
  <c r="S71" i="7"/>
  <c r="T71" i="7"/>
  <c r="U71" i="7"/>
  <c r="V71" i="7"/>
  <c r="W71" i="7"/>
  <c r="X71" i="7"/>
  <c r="C49" i="7"/>
  <c r="D49" i="7"/>
  <c r="E49" i="7"/>
  <c r="F49" i="7"/>
  <c r="G49" i="7"/>
  <c r="H49" i="7"/>
  <c r="I49" i="7"/>
  <c r="J49" i="7"/>
  <c r="K49" i="7"/>
  <c r="L49" i="7"/>
  <c r="M49" i="7"/>
  <c r="N49" i="7"/>
  <c r="O49" i="7"/>
  <c r="P49" i="7"/>
  <c r="Q49" i="7"/>
  <c r="R49" i="7"/>
  <c r="S49" i="7"/>
  <c r="T49" i="7"/>
  <c r="U49" i="7"/>
  <c r="V49" i="7"/>
  <c r="W49" i="7"/>
  <c r="X49" i="7"/>
  <c r="W54" i="7"/>
  <c r="X54" i="7"/>
  <c r="W55" i="7"/>
  <c r="X55" i="7"/>
  <c r="W56" i="7"/>
  <c r="X56" i="7"/>
  <c r="W57" i="7"/>
  <c r="X57" i="7"/>
  <c r="W58" i="7"/>
  <c r="X58" i="7"/>
  <c r="W59" i="7"/>
  <c r="X59" i="7"/>
  <c r="W60" i="7"/>
  <c r="X60" i="7"/>
  <c r="W61" i="7"/>
  <c r="X61" i="7"/>
  <c r="W62" i="7"/>
  <c r="X62" i="7"/>
  <c r="W63" i="7"/>
  <c r="X63" i="7"/>
  <c r="W64" i="7"/>
  <c r="X64" i="7"/>
  <c r="V20" i="7"/>
  <c r="W20" i="7"/>
  <c r="W65" i="7"/>
  <c r="W66" i="7"/>
  <c r="X66" i="7"/>
  <c r="W67" i="7"/>
  <c r="X67" i="7"/>
  <c r="W68" i="7"/>
  <c r="X68" i="7"/>
  <c r="W69" i="7"/>
  <c r="X69" i="7"/>
  <c r="W70" i="7"/>
  <c r="X70" i="7"/>
  <c r="V27" i="7"/>
  <c r="W27" i="7"/>
  <c r="W72" i="7"/>
  <c r="X27" i="7"/>
  <c r="X72" i="7"/>
  <c r="V28" i="7"/>
  <c r="W28" i="7"/>
  <c r="W73" i="7"/>
  <c r="X28" i="7"/>
  <c r="X73" i="7"/>
  <c r="W74" i="7"/>
  <c r="X74" i="7"/>
  <c r="W32" i="7"/>
  <c r="X32" i="7"/>
  <c r="W33" i="7"/>
  <c r="X33" i="7"/>
  <c r="W34" i="7"/>
  <c r="X34" i="7"/>
  <c r="W35" i="7"/>
  <c r="X35" i="7"/>
  <c r="W36" i="7"/>
  <c r="X36" i="7"/>
  <c r="W37" i="7"/>
  <c r="X37" i="7"/>
  <c r="W38" i="7"/>
  <c r="X38" i="7"/>
  <c r="W39" i="7"/>
  <c r="X39" i="7"/>
  <c r="W40" i="7"/>
  <c r="X40" i="7"/>
  <c r="W41" i="7"/>
  <c r="X41" i="7"/>
  <c r="W42" i="7"/>
  <c r="X42" i="7"/>
  <c r="W43" i="7"/>
  <c r="W44" i="7"/>
  <c r="X44" i="7"/>
  <c r="W45" i="7"/>
  <c r="X45" i="7"/>
  <c r="W46" i="7"/>
  <c r="X46" i="7"/>
  <c r="W47" i="7"/>
  <c r="X47" i="7"/>
  <c r="W48" i="7"/>
  <c r="X48" i="7"/>
  <c r="W50" i="7"/>
  <c r="X50" i="7"/>
  <c r="W51" i="7"/>
  <c r="X51" i="7"/>
  <c r="W52" i="7"/>
  <c r="X52" i="7"/>
  <c r="D27" i="7"/>
  <c r="D28" i="7"/>
  <c r="E27" i="7"/>
  <c r="E28" i="7"/>
  <c r="F27" i="7"/>
  <c r="F28" i="7"/>
  <c r="G27" i="7"/>
  <c r="G28" i="7"/>
  <c r="H27" i="7"/>
  <c r="H28" i="7"/>
  <c r="I27" i="7"/>
  <c r="I28" i="7"/>
  <c r="J27" i="7"/>
  <c r="J28" i="7"/>
  <c r="K27" i="7"/>
  <c r="K28" i="7"/>
  <c r="L27" i="7"/>
  <c r="L28" i="7"/>
  <c r="M27" i="7"/>
  <c r="M28" i="7"/>
  <c r="N27" i="7"/>
  <c r="N28" i="7"/>
  <c r="O27" i="7"/>
  <c r="O28" i="7"/>
  <c r="P27" i="7"/>
  <c r="P28" i="7"/>
  <c r="Q27" i="7"/>
  <c r="Q28" i="7"/>
  <c r="R27" i="7"/>
  <c r="R28" i="7"/>
  <c r="S27" i="7"/>
  <c r="S28" i="7"/>
  <c r="T27" i="7"/>
  <c r="T28" i="7"/>
  <c r="Y28" i="7"/>
  <c r="Y10" i="7"/>
  <c r="Y11" i="7"/>
  <c r="Y12" i="7"/>
  <c r="Y13" i="7"/>
  <c r="Y14" i="7"/>
  <c r="Y15" i="7"/>
  <c r="Y16" i="7"/>
  <c r="Y17" i="7"/>
  <c r="Y18" i="7"/>
  <c r="Y19" i="7"/>
  <c r="Y21" i="7"/>
  <c r="Y22" i="7"/>
  <c r="Y23" i="7"/>
  <c r="Y24" i="7"/>
  <c r="Y25" i="7"/>
  <c r="Y26" i="7"/>
  <c r="Y29" i="7"/>
  <c r="Y49" i="7"/>
  <c r="Y9" i="7"/>
  <c r="D20" i="7"/>
  <c r="E20" i="7"/>
  <c r="F20" i="7"/>
  <c r="G20" i="7"/>
  <c r="H20" i="7"/>
  <c r="I20" i="7"/>
  <c r="J20" i="7"/>
  <c r="K20" i="7"/>
  <c r="L20" i="7"/>
  <c r="M20" i="7"/>
  <c r="N20" i="7"/>
  <c r="O20" i="7"/>
  <c r="P20" i="7"/>
  <c r="Q20" i="7"/>
  <c r="R20" i="7"/>
  <c r="S20" i="7"/>
  <c r="T20" i="7"/>
  <c r="X20" i="7"/>
  <c r="Y20" i="7"/>
  <c r="X65" i="7"/>
  <c r="X43" i="7"/>
  <c r="C49" i="6"/>
  <c r="D49" i="6"/>
  <c r="E49" i="6"/>
  <c r="F49" i="6"/>
  <c r="G49" i="6"/>
  <c r="H49" i="6"/>
  <c r="I49" i="6"/>
  <c r="J49" i="6"/>
  <c r="K49" i="6"/>
  <c r="L49" i="6"/>
  <c r="M49" i="6"/>
  <c r="N49" i="6"/>
  <c r="O49" i="6"/>
  <c r="P49" i="6"/>
  <c r="Q49" i="6"/>
  <c r="R49" i="6"/>
  <c r="S49" i="6"/>
  <c r="T49" i="6"/>
  <c r="U49" i="6"/>
  <c r="V49" i="6"/>
  <c r="W49" i="6"/>
  <c r="X49" i="6"/>
  <c r="D71" i="6"/>
  <c r="E71" i="6"/>
  <c r="F71" i="6"/>
  <c r="G71" i="6"/>
  <c r="H71" i="6"/>
  <c r="I71" i="6"/>
  <c r="J71" i="6"/>
  <c r="K71" i="6"/>
  <c r="L71" i="6"/>
  <c r="M71" i="6"/>
  <c r="N71" i="6"/>
  <c r="O71" i="6"/>
  <c r="P71" i="6"/>
  <c r="Q71" i="6"/>
  <c r="R71" i="6"/>
  <c r="S71" i="6"/>
  <c r="T71" i="6"/>
  <c r="U71" i="6"/>
  <c r="V71" i="6"/>
  <c r="W71" i="6"/>
  <c r="X71" i="6"/>
  <c r="Y71" i="6"/>
  <c r="W54" i="6"/>
  <c r="X54" i="6"/>
  <c r="W55" i="6"/>
  <c r="X55" i="6"/>
  <c r="W56" i="6"/>
  <c r="X56" i="6"/>
  <c r="W57" i="6"/>
  <c r="X57" i="6"/>
  <c r="W58" i="6"/>
  <c r="X58" i="6"/>
  <c r="W59" i="6"/>
  <c r="X59" i="6"/>
  <c r="W60" i="6"/>
  <c r="X60" i="6"/>
  <c r="W61" i="6"/>
  <c r="X61" i="6"/>
  <c r="W62" i="6"/>
  <c r="X62" i="6"/>
  <c r="W63" i="6"/>
  <c r="X63" i="6"/>
  <c r="W64" i="6"/>
  <c r="X64" i="6"/>
  <c r="W20" i="6"/>
  <c r="X20" i="6"/>
  <c r="X65" i="6"/>
  <c r="W66" i="6"/>
  <c r="X66" i="6"/>
  <c r="W67" i="6"/>
  <c r="X67" i="6"/>
  <c r="W68" i="6"/>
  <c r="X68" i="6"/>
  <c r="W69" i="6"/>
  <c r="X69" i="6"/>
  <c r="W70" i="6"/>
  <c r="X70" i="6"/>
  <c r="V27" i="6"/>
  <c r="W27" i="6"/>
  <c r="W72" i="6"/>
  <c r="X27" i="6"/>
  <c r="X72" i="6"/>
  <c r="V28" i="6"/>
  <c r="W28" i="6"/>
  <c r="W73" i="6"/>
  <c r="X28" i="6"/>
  <c r="X73" i="6"/>
  <c r="W74" i="6"/>
  <c r="X74" i="6"/>
  <c r="W32" i="6"/>
  <c r="X32" i="6"/>
  <c r="W33" i="6"/>
  <c r="X33" i="6"/>
  <c r="W34" i="6"/>
  <c r="X34" i="6"/>
  <c r="W35" i="6"/>
  <c r="X35" i="6"/>
  <c r="W36" i="6"/>
  <c r="X36" i="6"/>
  <c r="W37" i="6"/>
  <c r="X37" i="6"/>
  <c r="W38" i="6"/>
  <c r="X38" i="6"/>
  <c r="W39" i="6"/>
  <c r="X39" i="6"/>
  <c r="W40" i="6"/>
  <c r="X40" i="6"/>
  <c r="W41" i="6"/>
  <c r="X41" i="6"/>
  <c r="W42" i="6"/>
  <c r="X42" i="6"/>
  <c r="X43" i="6"/>
  <c r="W44" i="6"/>
  <c r="X44" i="6"/>
  <c r="W45" i="6"/>
  <c r="X45" i="6"/>
  <c r="W46" i="6"/>
  <c r="X46" i="6"/>
  <c r="W47" i="6"/>
  <c r="X47" i="6"/>
  <c r="W48" i="6"/>
  <c r="X48" i="6"/>
  <c r="W50" i="6"/>
  <c r="X50" i="6"/>
  <c r="W51" i="6"/>
  <c r="X51" i="6"/>
  <c r="W52" i="6"/>
  <c r="X52" i="6"/>
  <c r="C27" i="6"/>
  <c r="C28" i="6"/>
  <c r="D27" i="6"/>
  <c r="D28" i="6"/>
  <c r="E27" i="6"/>
  <c r="E28" i="6"/>
  <c r="F27" i="6"/>
  <c r="F28" i="6"/>
  <c r="G27" i="6"/>
  <c r="G28" i="6"/>
  <c r="H27" i="6"/>
  <c r="H28" i="6"/>
  <c r="I27" i="6"/>
  <c r="I28" i="6"/>
  <c r="J27" i="6"/>
  <c r="J28" i="6"/>
  <c r="K27" i="6"/>
  <c r="K28" i="6"/>
  <c r="L27" i="6"/>
  <c r="L28" i="6"/>
  <c r="M27" i="6"/>
  <c r="M28" i="6"/>
  <c r="N27" i="6"/>
  <c r="N28" i="6"/>
  <c r="O27" i="6"/>
  <c r="O28" i="6"/>
  <c r="P27" i="6"/>
  <c r="P28" i="6"/>
  <c r="Q27" i="6"/>
  <c r="Q28" i="6"/>
  <c r="R27" i="6"/>
  <c r="R28" i="6"/>
  <c r="S27" i="6"/>
  <c r="S28" i="6"/>
  <c r="T27" i="6"/>
  <c r="T28" i="6"/>
  <c r="U27" i="6"/>
  <c r="U28" i="6"/>
  <c r="Y28" i="6"/>
  <c r="Y10" i="6"/>
  <c r="Y11" i="6"/>
  <c r="Y12" i="6"/>
  <c r="Y13" i="6"/>
  <c r="Y14" i="6"/>
  <c r="Y15" i="6"/>
  <c r="Y16" i="6"/>
  <c r="Y17" i="6"/>
  <c r="Y18" i="6"/>
  <c r="Y19" i="6"/>
  <c r="Y21" i="6"/>
  <c r="Y22" i="6"/>
  <c r="Y23" i="6"/>
  <c r="Y24" i="6"/>
  <c r="Y25" i="6"/>
  <c r="Y26" i="6"/>
  <c r="Y29" i="6"/>
  <c r="Y49" i="6"/>
  <c r="Y27" i="6"/>
  <c r="Y9" i="6"/>
  <c r="D72" i="43"/>
  <c r="E72" i="43"/>
  <c r="F72" i="43"/>
  <c r="G72" i="43"/>
  <c r="H72" i="43"/>
  <c r="I72" i="43"/>
  <c r="J72" i="43"/>
  <c r="K72" i="43"/>
  <c r="L72" i="43"/>
  <c r="M72" i="43"/>
  <c r="N72" i="43"/>
  <c r="O72" i="43"/>
  <c r="P72" i="43"/>
  <c r="Q72" i="43"/>
  <c r="R72" i="43"/>
  <c r="S72" i="43"/>
  <c r="T72" i="43"/>
  <c r="U72" i="43"/>
  <c r="V72" i="43"/>
  <c r="W72" i="43"/>
  <c r="X72" i="43"/>
  <c r="C49" i="43"/>
  <c r="D49" i="43"/>
  <c r="E49" i="43"/>
  <c r="F49" i="43"/>
  <c r="G49" i="43"/>
  <c r="H49" i="43"/>
  <c r="I49" i="43"/>
  <c r="J49" i="43"/>
  <c r="K49" i="43"/>
  <c r="L49" i="43"/>
  <c r="M49" i="43"/>
  <c r="N49" i="43"/>
  <c r="O49" i="43"/>
  <c r="P49" i="43"/>
  <c r="Q49" i="43"/>
  <c r="R49" i="43"/>
  <c r="S49" i="43"/>
  <c r="T49" i="43"/>
  <c r="U49" i="43"/>
  <c r="V49" i="43"/>
  <c r="W49" i="43"/>
  <c r="X49" i="43"/>
  <c r="W55" i="43"/>
  <c r="X55" i="43"/>
  <c r="W56" i="43"/>
  <c r="X56" i="43"/>
  <c r="W57" i="43"/>
  <c r="X57" i="43"/>
  <c r="W58" i="43"/>
  <c r="X58" i="43"/>
  <c r="W59" i="43"/>
  <c r="X59" i="43"/>
  <c r="W60" i="43"/>
  <c r="X60" i="43"/>
  <c r="W61" i="43"/>
  <c r="X61" i="43"/>
  <c r="W62" i="43"/>
  <c r="X62" i="43"/>
  <c r="W63" i="43"/>
  <c r="X63" i="43"/>
  <c r="W64" i="43"/>
  <c r="X64" i="43"/>
  <c r="W65" i="43"/>
  <c r="X65" i="43"/>
  <c r="W66" i="43"/>
  <c r="X66" i="43"/>
  <c r="W67" i="43"/>
  <c r="X67" i="43"/>
  <c r="W68" i="43"/>
  <c r="X68" i="43"/>
  <c r="W69" i="43"/>
  <c r="X69" i="43"/>
  <c r="W70" i="43"/>
  <c r="X70" i="43"/>
  <c r="W71" i="43"/>
  <c r="X71" i="43"/>
  <c r="V26" i="43"/>
  <c r="W26" i="43"/>
  <c r="W73" i="43"/>
  <c r="X26" i="43"/>
  <c r="X73" i="43"/>
  <c r="V27" i="43"/>
  <c r="W27" i="43"/>
  <c r="W74" i="43"/>
  <c r="X27" i="43"/>
  <c r="X74" i="43"/>
  <c r="W75" i="43"/>
  <c r="X75" i="43"/>
  <c r="W32" i="43"/>
  <c r="X32" i="43"/>
  <c r="W33" i="43"/>
  <c r="X33" i="43"/>
  <c r="W34" i="43"/>
  <c r="X34" i="43"/>
  <c r="W35" i="43"/>
  <c r="X35" i="43"/>
  <c r="W36" i="43"/>
  <c r="X36" i="43"/>
  <c r="W37" i="43"/>
  <c r="X37" i="43"/>
  <c r="W38" i="43"/>
  <c r="X38" i="43"/>
  <c r="W39" i="43"/>
  <c r="X39" i="43"/>
  <c r="W40" i="43"/>
  <c r="X40" i="43"/>
  <c r="W41" i="43"/>
  <c r="X41" i="43"/>
  <c r="W42" i="43"/>
  <c r="X42" i="43"/>
  <c r="W43" i="43"/>
  <c r="X43" i="43"/>
  <c r="W44" i="43"/>
  <c r="X44" i="43"/>
  <c r="W45" i="43"/>
  <c r="X45" i="43"/>
  <c r="W46" i="43"/>
  <c r="X46" i="43"/>
  <c r="W47" i="43"/>
  <c r="X47" i="43"/>
  <c r="W48" i="43"/>
  <c r="X48" i="43"/>
  <c r="W50" i="43"/>
  <c r="X50" i="43"/>
  <c r="W51" i="43"/>
  <c r="X51" i="43"/>
  <c r="W52" i="43"/>
  <c r="X52" i="43"/>
  <c r="Y9" i="43"/>
  <c r="Y10" i="43"/>
  <c r="Y11" i="43"/>
  <c r="Y12" i="43"/>
  <c r="Y13" i="43"/>
  <c r="Y14" i="43"/>
  <c r="Y15" i="43"/>
  <c r="Y16" i="43"/>
  <c r="Y17" i="43"/>
  <c r="Y18" i="43"/>
  <c r="Y19" i="43"/>
  <c r="Y20" i="43"/>
  <c r="Y21" i="43"/>
  <c r="Y22" i="43"/>
  <c r="Y23" i="43"/>
  <c r="Y24" i="43"/>
  <c r="Y25" i="43"/>
  <c r="Y28" i="43"/>
  <c r="Y49" i="43"/>
  <c r="D26" i="43"/>
  <c r="E26" i="43"/>
  <c r="F26" i="43"/>
  <c r="G26" i="43"/>
  <c r="H26" i="43"/>
  <c r="I26" i="43"/>
  <c r="J26" i="43"/>
  <c r="K26" i="43"/>
  <c r="L26" i="43"/>
  <c r="M26" i="43"/>
  <c r="N26" i="43"/>
  <c r="O26" i="43"/>
  <c r="P26" i="43"/>
  <c r="Q26" i="43"/>
  <c r="R26" i="43"/>
  <c r="S26" i="43"/>
  <c r="T26" i="43"/>
  <c r="Y26" i="43"/>
  <c r="D27" i="43"/>
  <c r="E27" i="43"/>
  <c r="F27" i="43"/>
  <c r="G27" i="43"/>
  <c r="H27" i="43"/>
  <c r="I27" i="43"/>
  <c r="J27" i="43"/>
  <c r="K27" i="43"/>
  <c r="L27" i="43"/>
  <c r="M27" i="43"/>
  <c r="N27" i="43"/>
  <c r="O27" i="43"/>
  <c r="P27" i="43"/>
  <c r="Q27" i="43"/>
  <c r="R27" i="43"/>
  <c r="S27" i="43"/>
  <c r="T27" i="43"/>
  <c r="Y27" i="43"/>
  <c r="Y8" i="43"/>
  <c r="D20" i="6"/>
  <c r="E20" i="6"/>
  <c r="F20" i="6"/>
  <c r="C20" i="6"/>
  <c r="G20" i="6"/>
  <c r="H20" i="6"/>
  <c r="I20" i="6"/>
  <c r="J20" i="6"/>
  <c r="K20" i="6"/>
  <c r="L20" i="6"/>
  <c r="M20" i="6"/>
  <c r="N20" i="6"/>
  <c r="O20" i="6"/>
  <c r="P20" i="6"/>
  <c r="Q20" i="6"/>
  <c r="R20" i="6"/>
  <c r="S20" i="6"/>
  <c r="T20" i="6"/>
  <c r="U20" i="6"/>
  <c r="V20" i="6"/>
  <c r="Y20" i="6"/>
  <c r="W65" i="6"/>
  <c r="W43" i="6"/>
  <c r="X50" i="12"/>
  <c r="W50" i="12"/>
  <c r="W73" i="11"/>
  <c r="W51" i="11"/>
  <c r="X73" i="11"/>
  <c r="X73" i="8"/>
  <c r="D28" i="8"/>
  <c r="E28" i="8"/>
  <c r="F28" i="8"/>
  <c r="G28" i="8"/>
  <c r="H28" i="8"/>
  <c r="I28" i="8"/>
  <c r="J28" i="8"/>
  <c r="K28" i="8"/>
  <c r="L28" i="8"/>
  <c r="M28" i="8"/>
  <c r="N28" i="8"/>
  <c r="O28" i="8"/>
  <c r="P28" i="8"/>
  <c r="Q28" i="8"/>
  <c r="R28" i="8"/>
  <c r="S28" i="8"/>
  <c r="T28" i="8"/>
  <c r="V28" i="8"/>
  <c r="Y28" i="8"/>
  <c r="W51" i="8"/>
  <c r="W73" i="8"/>
  <c r="W50" i="8"/>
  <c r="X72" i="8"/>
  <c r="X50" i="8"/>
  <c r="W41" i="50"/>
  <c r="W66" i="49"/>
  <c r="W43" i="49"/>
  <c r="X66" i="48"/>
  <c r="W63" i="47"/>
  <c r="W41" i="46"/>
  <c r="W43" i="44"/>
  <c r="W43" i="12"/>
  <c r="X64" i="12"/>
  <c r="W43" i="11"/>
  <c r="W41" i="9"/>
  <c r="X65" i="8"/>
  <c r="Y20" i="8"/>
  <c r="X73" i="22"/>
  <c r="W51" i="22"/>
  <c r="W73" i="22"/>
  <c r="X70" i="47"/>
  <c r="X71" i="47"/>
  <c r="W70" i="47"/>
  <c r="Y27" i="7"/>
  <c r="Y55" i="6"/>
  <c r="Y56" i="6"/>
  <c r="Y57" i="6"/>
  <c r="Y58" i="6"/>
  <c r="Y59" i="6"/>
  <c r="Y60" i="6"/>
  <c r="Y61" i="6"/>
  <c r="Y62" i="6"/>
  <c r="Y63" i="6"/>
  <c r="Y64" i="6"/>
  <c r="Y65" i="6"/>
  <c r="Y66" i="6"/>
  <c r="Y67" i="6"/>
  <c r="Y68" i="6"/>
  <c r="Y69" i="6"/>
  <c r="Y70" i="6"/>
  <c r="Y72" i="6"/>
  <c r="Y73" i="6"/>
  <c r="Y74" i="6"/>
  <c r="Y54" i="6"/>
  <c r="D73" i="42"/>
  <c r="E73" i="42"/>
  <c r="F73" i="42"/>
  <c r="G73" i="42"/>
  <c r="H73" i="42"/>
  <c r="I73" i="42"/>
  <c r="J73" i="42"/>
  <c r="K73" i="42"/>
  <c r="L73" i="42"/>
  <c r="M73" i="42"/>
  <c r="N73" i="42"/>
  <c r="O73" i="42"/>
  <c r="P73" i="42"/>
  <c r="Q73" i="42"/>
  <c r="R73" i="42"/>
  <c r="S73" i="42"/>
  <c r="T73" i="42"/>
  <c r="U73" i="42"/>
  <c r="V73" i="42"/>
  <c r="W73" i="42"/>
  <c r="X73" i="42"/>
  <c r="C50" i="42"/>
  <c r="D50" i="42"/>
  <c r="E50" i="42"/>
  <c r="F50" i="42"/>
  <c r="G50" i="42"/>
  <c r="H50" i="42"/>
  <c r="I50" i="42"/>
  <c r="J50" i="42"/>
  <c r="K50" i="42"/>
  <c r="L50" i="42"/>
  <c r="M50" i="42"/>
  <c r="N50" i="42"/>
  <c r="O50" i="42"/>
  <c r="P50" i="42"/>
  <c r="Q50" i="42"/>
  <c r="R50" i="42"/>
  <c r="S29" i="42"/>
  <c r="S50" i="42"/>
  <c r="T50" i="42"/>
  <c r="U50" i="42"/>
  <c r="V50" i="42"/>
  <c r="W50" i="42"/>
  <c r="X50" i="42"/>
  <c r="W56" i="42"/>
  <c r="X56" i="42"/>
  <c r="W57" i="42"/>
  <c r="X57" i="42"/>
  <c r="W58" i="42"/>
  <c r="X58" i="42"/>
  <c r="W59" i="42"/>
  <c r="X59" i="42"/>
  <c r="W60" i="42"/>
  <c r="X60" i="42"/>
  <c r="W61" i="42"/>
  <c r="X61" i="42"/>
  <c r="W62" i="42"/>
  <c r="X62" i="42"/>
  <c r="W63" i="42"/>
  <c r="X63" i="42"/>
  <c r="W64" i="42"/>
  <c r="X64" i="42"/>
  <c r="W65" i="42"/>
  <c r="X65" i="42"/>
  <c r="W66" i="42"/>
  <c r="X66" i="42"/>
  <c r="W68" i="42"/>
  <c r="X68" i="42"/>
  <c r="W69" i="42"/>
  <c r="X69" i="42"/>
  <c r="W70" i="42"/>
  <c r="X70" i="42"/>
  <c r="W71" i="42"/>
  <c r="X71" i="42"/>
  <c r="W72" i="42"/>
  <c r="X72" i="42"/>
  <c r="V27" i="42"/>
  <c r="W27" i="42"/>
  <c r="W74" i="42"/>
  <c r="X27" i="42"/>
  <c r="X74" i="42"/>
  <c r="V28" i="42"/>
  <c r="W28" i="42"/>
  <c r="W75" i="42"/>
  <c r="X28" i="42"/>
  <c r="X75" i="42"/>
  <c r="W76" i="42"/>
  <c r="X76" i="42"/>
  <c r="W33" i="42"/>
  <c r="X33" i="42"/>
  <c r="W34" i="42"/>
  <c r="X34" i="42"/>
  <c r="W35" i="42"/>
  <c r="X35" i="42"/>
  <c r="W36" i="42"/>
  <c r="X36" i="42"/>
  <c r="W37" i="42"/>
  <c r="X37" i="42"/>
  <c r="W38" i="42"/>
  <c r="X38" i="42"/>
  <c r="W39" i="42"/>
  <c r="X39" i="42"/>
  <c r="W40" i="42"/>
  <c r="X40" i="42"/>
  <c r="W41" i="42"/>
  <c r="X41" i="42"/>
  <c r="W42" i="42"/>
  <c r="X42" i="42"/>
  <c r="W43" i="42"/>
  <c r="X43" i="42"/>
  <c r="W45" i="42"/>
  <c r="X45" i="42"/>
  <c r="W46" i="42"/>
  <c r="X46" i="42"/>
  <c r="W47" i="42"/>
  <c r="X47" i="42"/>
  <c r="W48" i="42"/>
  <c r="X48" i="42"/>
  <c r="W49" i="42"/>
  <c r="X49" i="42"/>
  <c r="W51" i="42"/>
  <c r="X51" i="42"/>
  <c r="W52" i="42"/>
  <c r="X52" i="42"/>
  <c r="W53" i="42"/>
  <c r="X53" i="42"/>
  <c r="Y29" i="42"/>
  <c r="Y10" i="42"/>
  <c r="Y11" i="42"/>
  <c r="Y12" i="42"/>
  <c r="Y13" i="42"/>
  <c r="Y14" i="42"/>
  <c r="Y15" i="42"/>
  <c r="Y16" i="42"/>
  <c r="Y17" i="42"/>
  <c r="Y18" i="42"/>
  <c r="Y19" i="42"/>
  <c r="Y21" i="42"/>
  <c r="Y22" i="42"/>
  <c r="Y23" i="42"/>
  <c r="Y24" i="42"/>
  <c r="Y25" i="42"/>
  <c r="Y26" i="42"/>
  <c r="Y50" i="42"/>
  <c r="D27" i="42"/>
  <c r="E27" i="42"/>
  <c r="F27" i="42"/>
  <c r="G27" i="42"/>
  <c r="H27" i="42"/>
  <c r="I27" i="42"/>
  <c r="J27" i="42"/>
  <c r="K27" i="42"/>
  <c r="L27" i="42"/>
  <c r="M27" i="42"/>
  <c r="N27" i="42"/>
  <c r="O27" i="42"/>
  <c r="P27" i="42"/>
  <c r="Q27" i="42"/>
  <c r="R27" i="42"/>
  <c r="S27" i="42"/>
  <c r="T27" i="42"/>
  <c r="Y27" i="42"/>
  <c r="D28" i="42"/>
  <c r="E28" i="42"/>
  <c r="F28" i="42"/>
  <c r="G28" i="42"/>
  <c r="H28" i="42"/>
  <c r="I28" i="42"/>
  <c r="J28" i="42"/>
  <c r="K28" i="42"/>
  <c r="L28" i="42"/>
  <c r="M28" i="42"/>
  <c r="N28" i="42"/>
  <c r="O28" i="42"/>
  <c r="P28" i="42"/>
  <c r="Q28" i="42"/>
  <c r="R28" i="42"/>
  <c r="S28" i="42"/>
  <c r="T28" i="42"/>
  <c r="Y28" i="42"/>
  <c r="Y9" i="42"/>
  <c r="D20" i="42"/>
  <c r="E20" i="42"/>
  <c r="F20" i="42"/>
  <c r="G20" i="42"/>
  <c r="H20" i="42"/>
  <c r="I20" i="42"/>
  <c r="J20" i="42"/>
  <c r="K20" i="42"/>
  <c r="L20" i="42"/>
  <c r="M20" i="42"/>
  <c r="N20" i="42"/>
  <c r="O20" i="42"/>
  <c r="P20" i="42"/>
  <c r="Q20" i="42"/>
  <c r="R20" i="42"/>
  <c r="S20" i="42"/>
  <c r="T20" i="42"/>
  <c r="V20" i="42"/>
  <c r="W20" i="42"/>
  <c r="X20" i="42"/>
  <c r="Y20" i="42"/>
  <c r="W67" i="42"/>
  <c r="W44" i="42"/>
  <c r="X44" i="42"/>
  <c r="D72" i="5"/>
  <c r="E72" i="5"/>
  <c r="F72" i="5"/>
  <c r="G72" i="5"/>
  <c r="H72" i="5"/>
  <c r="I72" i="5"/>
  <c r="J72" i="5"/>
  <c r="K72" i="5"/>
  <c r="L72" i="5"/>
  <c r="M72" i="5"/>
  <c r="N72" i="5"/>
  <c r="O72" i="5"/>
  <c r="P72" i="5"/>
  <c r="Q72" i="5"/>
  <c r="R72" i="5"/>
  <c r="S72" i="5"/>
  <c r="T72" i="5"/>
  <c r="U72" i="5"/>
  <c r="V72" i="5"/>
  <c r="W72" i="5"/>
  <c r="X72" i="5"/>
  <c r="C49" i="5"/>
  <c r="D49" i="5"/>
  <c r="E49" i="5"/>
  <c r="F49" i="5"/>
  <c r="G49" i="5"/>
  <c r="H49" i="5"/>
  <c r="I49" i="5"/>
  <c r="J49" i="5"/>
  <c r="K49" i="5"/>
  <c r="L49" i="5"/>
  <c r="M49" i="5"/>
  <c r="N49" i="5"/>
  <c r="O49" i="5"/>
  <c r="P49" i="5"/>
  <c r="Q49" i="5"/>
  <c r="R49" i="5"/>
  <c r="S49" i="5"/>
  <c r="T49" i="5"/>
  <c r="U49" i="5"/>
  <c r="V49" i="5"/>
  <c r="W49" i="5"/>
  <c r="X49" i="5"/>
  <c r="W55" i="5"/>
  <c r="X55" i="5"/>
  <c r="W56" i="5"/>
  <c r="X56" i="5"/>
  <c r="W57" i="5"/>
  <c r="X57" i="5"/>
  <c r="W58" i="5"/>
  <c r="X58" i="5"/>
  <c r="W59" i="5"/>
  <c r="X59" i="5"/>
  <c r="W60" i="5"/>
  <c r="X60" i="5"/>
  <c r="W61" i="5"/>
  <c r="X61" i="5"/>
  <c r="W62" i="5"/>
  <c r="X62" i="5"/>
  <c r="W63" i="5"/>
  <c r="X63" i="5"/>
  <c r="X64" i="5"/>
  <c r="W65" i="5"/>
  <c r="X65" i="5"/>
  <c r="W67" i="5"/>
  <c r="X67" i="5"/>
  <c r="W68" i="5"/>
  <c r="X68" i="5"/>
  <c r="W69" i="5"/>
  <c r="X69" i="5"/>
  <c r="W70" i="5"/>
  <c r="X70" i="5"/>
  <c r="W71" i="5"/>
  <c r="X71" i="5"/>
  <c r="V27" i="5"/>
  <c r="W73" i="5"/>
  <c r="X73" i="5"/>
  <c r="V28" i="5"/>
  <c r="W28" i="5"/>
  <c r="W74" i="5"/>
  <c r="X28" i="5"/>
  <c r="X74" i="5"/>
  <c r="W75" i="5"/>
  <c r="X75" i="5"/>
  <c r="W32" i="5"/>
  <c r="X32" i="5"/>
  <c r="W33" i="5"/>
  <c r="X33" i="5"/>
  <c r="W34" i="5"/>
  <c r="X34" i="5"/>
  <c r="W35" i="5"/>
  <c r="X35" i="5"/>
  <c r="W36" i="5"/>
  <c r="X36" i="5"/>
  <c r="W37" i="5"/>
  <c r="X37" i="5"/>
  <c r="W38" i="5"/>
  <c r="X38" i="5"/>
  <c r="W39" i="5"/>
  <c r="X39" i="5"/>
  <c r="W40" i="5"/>
  <c r="X40" i="5"/>
  <c r="W41" i="5"/>
  <c r="X41" i="5"/>
  <c r="W42" i="5"/>
  <c r="X42" i="5"/>
  <c r="W44" i="5"/>
  <c r="X44" i="5"/>
  <c r="W45" i="5"/>
  <c r="X45" i="5"/>
  <c r="W46" i="5"/>
  <c r="X46" i="5"/>
  <c r="W47" i="5"/>
  <c r="X47" i="5"/>
  <c r="W48" i="5"/>
  <c r="X48" i="5"/>
  <c r="W50" i="5"/>
  <c r="X50" i="5"/>
  <c r="W51" i="5"/>
  <c r="X51" i="5"/>
  <c r="W52" i="5"/>
  <c r="X52" i="5"/>
  <c r="Y10" i="5"/>
  <c r="Y11" i="5"/>
  <c r="Y12" i="5"/>
  <c r="Y13" i="5"/>
  <c r="Y14" i="5"/>
  <c r="Y15" i="5"/>
  <c r="Y16" i="5"/>
  <c r="Y17" i="5"/>
  <c r="Y18" i="5"/>
  <c r="Y19" i="5"/>
  <c r="Y21" i="5"/>
  <c r="Y22" i="5"/>
  <c r="Y23" i="5"/>
  <c r="Y24" i="5"/>
  <c r="Y25" i="5"/>
  <c r="Y26" i="5"/>
  <c r="Y29" i="5"/>
  <c r="Y49" i="5"/>
  <c r="D27" i="5"/>
  <c r="E27" i="5"/>
  <c r="F27" i="5"/>
  <c r="G27" i="5"/>
  <c r="H27" i="5"/>
  <c r="I27" i="5"/>
  <c r="J27" i="5"/>
  <c r="K27" i="5"/>
  <c r="L27" i="5"/>
  <c r="M27" i="5"/>
  <c r="N27" i="5"/>
  <c r="O27" i="5"/>
  <c r="P27" i="5"/>
  <c r="Q27" i="5"/>
  <c r="R27" i="5"/>
  <c r="S27" i="5"/>
  <c r="T27" i="5"/>
  <c r="Y27" i="5"/>
  <c r="D28" i="5"/>
  <c r="E28" i="5"/>
  <c r="F28" i="5"/>
  <c r="G28" i="5"/>
  <c r="H28" i="5"/>
  <c r="I28" i="5"/>
  <c r="J28" i="5"/>
  <c r="K28" i="5"/>
  <c r="L28" i="5"/>
  <c r="M28" i="5"/>
  <c r="N28" i="5"/>
  <c r="O28" i="5"/>
  <c r="P28" i="5"/>
  <c r="Q28" i="5"/>
  <c r="R28" i="5"/>
  <c r="S28" i="5"/>
  <c r="T28" i="5"/>
  <c r="Y28" i="5"/>
  <c r="Y9" i="5"/>
  <c r="D20" i="5"/>
  <c r="E20" i="5"/>
  <c r="F20" i="5"/>
  <c r="G20" i="5"/>
  <c r="H20" i="5"/>
  <c r="I20" i="5"/>
  <c r="J20" i="5"/>
  <c r="K20" i="5"/>
  <c r="L20" i="5"/>
  <c r="M20" i="5"/>
  <c r="N20" i="5"/>
  <c r="O20" i="5"/>
  <c r="P20" i="5"/>
  <c r="Q20" i="5"/>
  <c r="R20" i="5"/>
  <c r="S20" i="5"/>
  <c r="T20" i="5"/>
  <c r="V20" i="5"/>
  <c r="W20" i="5"/>
  <c r="W66" i="5"/>
  <c r="W43" i="5"/>
  <c r="X20" i="5"/>
  <c r="X43" i="5"/>
  <c r="Y20" i="5"/>
  <c r="X67" i="42"/>
  <c r="X66" i="5"/>
  <c r="V52" i="4"/>
  <c r="W52" i="4"/>
  <c r="X52" i="4"/>
  <c r="V53" i="4"/>
  <c r="W53" i="4"/>
  <c r="X53" i="4"/>
  <c r="V54" i="4"/>
  <c r="W54" i="4"/>
  <c r="X54" i="4"/>
  <c r="V55" i="4"/>
  <c r="W55" i="4"/>
  <c r="X55" i="4"/>
  <c r="V56" i="4"/>
  <c r="W56" i="4"/>
  <c r="X56" i="4"/>
  <c r="V57" i="4"/>
  <c r="W57" i="4"/>
  <c r="X57" i="4"/>
  <c r="V58" i="4"/>
  <c r="W58" i="4"/>
  <c r="X58" i="4"/>
  <c r="V59" i="4"/>
  <c r="W59" i="4"/>
  <c r="X59" i="4"/>
  <c r="V60" i="4"/>
  <c r="W60" i="4"/>
  <c r="X60" i="4"/>
  <c r="V61" i="4"/>
  <c r="W61" i="4"/>
  <c r="X61" i="4"/>
  <c r="V63" i="4"/>
  <c r="W63" i="4"/>
  <c r="X63" i="4"/>
  <c r="V64" i="4"/>
  <c r="W64" i="4"/>
  <c r="X64" i="4"/>
  <c r="V65" i="4"/>
  <c r="W65" i="4"/>
  <c r="X65" i="4"/>
  <c r="V66" i="4"/>
  <c r="W66" i="4"/>
  <c r="X66" i="4"/>
  <c r="V67" i="4"/>
  <c r="W67" i="4"/>
  <c r="X67" i="4"/>
  <c r="V26" i="4"/>
  <c r="V68" i="4"/>
  <c r="W26" i="4"/>
  <c r="W68" i="4"/>
  <c r="X26" i="4"/>
  <c r="X68" i="4"/>
  <c r="V27" i="4"/>
  <c r="V69" i="4"/>
  <c r="W27" i="4"/>
  <c r="W69" i="4"/>
  <c r="X27" i="4"/>
  <c r="X69" i="4"/>
  <c r="V70" i="4"/>
  <c r="W70" i="4"/>
  <c r="X70" i="4"/>
  <c r="V31" i="4"/>
  <c r="W31" i="4"/>
  <c r="X31" i="4"/>
  <c r="V32" i="4"/>
  <c r="W32" i="4"/>
  <c r="X32" i="4"/>
  <c r="V33" i="4"/>
  <c r="W33" i="4"/>
  <c r="X33" i="4"/>
  <c r="V34" i="4"/>
  <c r="W34" i="4"/>
  <c r="X34" i="4"/>
  <c r="V35" i="4"/>
  <c r="W35" i="4"/>
  <c r="X35" i="4"/>
  <c r="V36" i="4"/>
  <c r="W36" i="4"/>
  <c r="X36" i="4"/>
  <c r="V37" i="4"/>
  <c r="W37" i="4"/>
  <c r="X37" i="4"/>
  <c r="V38" i="4"/>
  <c r="W38" i="4"/>
  <c r="X38" i="4"/>
  <c r="V39" i="4"/>
  <c r="W39" i="4"/>
  <c r="X39" i="4"/>
  <c r="V40" i="4"/>
  <c r="W40" i="4"/>
  <c r="X40" i="4"/>
  <c r="V42" i="4"/>
  <c r="W42" i="4"/>
  <c r="X42" i="4"/>
  <c r="V43" i="4"/>
  <c r="W43" i="4"/>
  <c r="X43" i="4"/>
  <c r="V44" i="4"/>
  <c r="W44" i="4"/>
  <c r="X44" i="4"/>
  <c r="V45" i="4"/>
  <c r="W45" i="4"/>
  <c r="X45" i="4"/>
  <c r="V46" i="4"/>
  <c r="W46" i="4"/>
  <c r="X46" i="4"/>
  <c r="V47" i="4"/>
  <c r="W47" i="4"/>
  <c r="X47" i="4"/>
  <c r="V48" i="4"/>
  <c r="W48" i="4"/>
  <c r="X48" i="4"/>
  <c r="V49" i="4"/>
  <c r="W49" i="4"/>
  <c r="X49" i="4"/>
  <c r="Y10" i="4"/>
  <c r="Y11" i="4"/>
  <c r="Y12" i="4"/>
  <c r="Y13" i="4"/>
  <c r="Y14" i="4"/>
  <c r="Y15" i="4"/>
  <c r="Y16" i="4"/>
  <c r="Y17" i="4"/>
  <c r="Y18" i="4"/>
  <c r="Y20" i="4"/>
  <c r="Y21" i="4"/>
  <c r="Y22" i="4"/>
  <c r="Y23" i="4"/>
  <c r="Y24" i="4"/>
  <c r="Y25" i="4"/>
  <c r="Y28" i="4"/>
  <c r="D19" i="4"/>
  <c r="E19" i="4"/>
  <c r="F19" i="4"/>
  <c r="G19" i="4"/>
  <c r="H19" i="4"/>
  <c r="I19" i="4"/>
  <c r="J19" i="4"/>
  <c r="K19" i="4"/>
  <c r="L19" i="4"/>
  <c r="M19" i="4"/>
  <c r="N19" i="4"/>
  <c r="O19" i="4"/>
  <c r="P19" i="4"/>
  <c r="Q19" i="4"/>
  <c r="R19" i="4"/>
  <c r="S19" i="4"/>
  <c r="T19" i="4"/>
  <c r="V19" i="4"/>
  <c r="V62" i="4"/>
  <c r="W19" i="4"/>
  <c r="W62" i="4"/>
  <c r="X19" i="4"/>
  <c r="X41" i="4"/>
  <c r="W52" i="41"/>
  <c r="X52" i="41"/>
  <c r="W53" i="41"/>
  <c r="X53" i="41"/>
  <c r="W54" i="41"/>
  <c r="X54" i="41"/>
  <c r="W55" i="41"/>
  <c r="X55" i="41"/>
  <c r="W56" i="41"/>
  <c r="X56" i="41"/>
  <c r="X57" i="41"/>
  <c r="W58" i="41"/>
  <c r="X58" i="41"/>
  <c r="W59" i="41"/>
  <c r="X59" i="41"/>
  <c r="W60" i="41"/>
  <c r="X60" i="41"/>
  <c r="W61" i="41"/>
  <c r="X61" i="41"/>
  <c r="W63" i="41"/>
  <c r="X63" i="41"/>
  <c r="W64" i="41"/>
  <c r="X64" i="41"/>
  <c r="W65" i="41"/>
  <c r="X65" i="41"/>
  <c r="W66" i="41"/>
  <c r="X66" i="41"/>
  <c r="W67" i="41"/>
  <c r="X67" i="41"/>
  <c r="V26" i="41"/>
  <c r="W26" i="41"/>
  <c r="W68" i="41"/>
  <c r="X26" i="41"/>
  <c r="X68" i="41"/>
  <c r="V27" i="41"/>
  <c r="W27" i="41"/>
  <c r="W69" i="41"/>
  <c r="X27" i="41"/>
  <c r="X69" i="41"/>
  <c r="W70" i="41"/>
  <c r="X70" i="41"/>
  <c r="W31" i="41"/>
  <c r="X31" i="41"/>
  <c r="W32" i="41"/>
  <c r="X32" i="41"/>
  <c r="W33" i="41"/>
  <c r="X33" i="41"/>
  <c r="W34" i="41"/>
  <c r="X34" i="41"/>
  <c r="W35" i="41"/>
  <c r="X35" i="41"/>
  <c r="W36" i="41"/>
  <c r="X36" i="41"/>
  <c r="W37" i="41"/>
  <c r="X37" i="41"/>
  <c r="W38" i="41"/>
  <c r="X38" i="41"/>
  <c r="W39" i="41"/>
  <c r="X39" i="41"/>
  <c r="W40" i="41"/>
  <c r="X40" i="41"/>
  <c r="W19" i="41"/>
  <c r="W41" i="41"/>
  <c r="W42" i="41"/>
  <c r="X42" i="41"/>
  <c r="W43" i="41"/>
  <c r="X43" i="41"/>
  <c r="W44" i="41"/>
  <c r="X44" i="41"/>
  <c r="W45" i="41"/>
  <c r="X45" i="41"/>
  <c r="W46" i="41"/>
  <c r="X46" i="41"/>
  <c r="W47" i="41"/>
  <c r="X47" i="41"/>
  <c r="W48" i="41"/>
  <c r="X48" i="41"/>
  <c r="W49" i="41"/>
  <c r="X49" i="41"/>
  <c r="Y10" i="41"/>
  <c r="Y11" i="41"/>
  <c r="Y12" i="41"/>
  <c r="Y13" i="41"/>
  <c r="Y14" i="41"/>
  <c r="Y15" i="41"/>
  <c r="Y16" i="41"/>
  <c r="Y17" i="41"/>
  <c r="Y18" i="41"/>
  <c r="Y20" i="41"/>
  <c r="Y21" i="41"/>
  <c r="Y22" i="41"/>
  <c r="Y23" i="41"/>
  <c r="Y24" i="41"/>
  <c r="Y25" i="41"/>
  <c r="Y28" i="41"/>
  <c r="D19" i="41"/>
  <c r="E19" i="41"/>
  <c r="F19" i="41"/>
  <c r="G19" i="41"/>
  <c r="H19" i="41"/>
  <c r="I19" i="41"/>
  <c r="J19" i="41"/>
  <c r="K19" i="41"/>
  <c r="L19" i="41"/>
  <c r="M19" i="41"/>
  <c r="N19" i="41"/>
  <c r="O19" i="41"/>
  <c r="P19" i="41"/>
  <c r="Q19" i="41"/>
  <c r="R19" i="41"/>
  <c r="S19" i="41"/>
  <c r="T19" i="41"/>
  <c r="V19" i="41"/>
  <c r="W62" i="41"/>
  <c r="X19" i="41"/>
  <c r="X62" i="41"/>
  <c r="X41" i="41"/>
  <c r="Y19" i="41"/>
  <c r="X62" i="4"/>
  <c r="W41" i="4"/>
  <c r="V41" i="4"/>
  <c r="Y19" i="4"/>
  <c r="D26" i="41"/>
  <c r="D27" i="41"/>
  <c r="E26" i="41"/>
  <c r="E27" i="41"/>
  <c r="F26" i="41"/>
  <c r="F27" i="41"/>
  <c r="G26" i="41"/>
  <c r="G27" i="41"/>
  <c r="H26" i="41"/>
  <c r="H27" i="41"/>
  <c r="I26" i="41"/>
  <c r="I27" i="41"/>
  <c r="J26" i="41"/>
  <c r="J27" i="41"/>
  <c r="K26" i="41"/>
  <c r="K27" i="41"/>
  <c r="L26" i="41"/>
  <c r="L27" i="41"/>
  <c r="M26" i="41"/>
  <c r="M27" i="41"/>
  <c r="N26" i="41"/>
  <c r="N27" i="41"/>
  <c r="O26" i="41"/>
  <c r="O27" i="41"/>
  <c r="P26" i="41"/>
  <c r="P27" i="41"/>
  <c r="Q26" i="41"/>
  <c r="Q27" i="41"/>
  <c r="R26" i="41"/>
  <c r="R27" i="41"/>
  <c r="S26" i="41"/>
  <c r="S27" i="41"/>
  <c r="T26" i="41"/>
  <c r="T27" i="41"/>
  <c r="Y27" i="41"/>
  <c r="Y26" i="41"/>
  <c r="W72" i="110"/>
  <c r="W73" i="110"/>
  <c r="W74" i="110"/>
  <c r="W75" i="110"/>
  <c r="W76" i="110"/>
  <c r="W77" i="110"/>
  <c r="W78" i="110"/>
  <c r="W79" i="110"/>
  <c r="W80" i="110"/>
  <c r="W81" i="110"/>
  <c r="W82" i="110"/>
  <c r="W83" i="110"/>
  <c r="W84" i="110"/>
  <c r="W85" i="110"/>
  <c r="W86" i="110"/>
  <c r="W87" i="110"/>
  <c r="W88" i="110"/>
  <c r="W89" i="110"/>
  <c r="W90" i="110"/>
  <c r="W91" i="110"/>
  <c r="W92" i="110"/>
  <c r="W93" i="110"/>
  <c r="W94" i="110"/>
  <c r="W95" i="110"/>
  <c r="W97" i="110"/>
  <c r="W66" i="110"/>
  <c r="W98" i="110"/>
  <c r="W71" i="110"/>
  <c r="W41" i="110"/>
  <c r="W42" i="110"/>
  <c r="W43" i="110"/>
  <c r="W44" i="110"/>
  <c r="W45" i="110"/>
  <c r="W46" i="110"/>
  <c r="W47" i="110"/>
  <c r="W48" i="110"/>
  <c r="W49" i="110"/>
  <c r="W50" i="110"/>
  <c r="W51" i="110"/>
  <c r="W52" i="110"/>
  <c r="W53" i="110"/>
  <c r="W54" i="110"/>
  <c r="W55" i="110"/>
  <c r="W56" i="110"/>
  <c r="W57" i="110"/>
  <c r="W58" i="110"/>
  <c r="W59" i="110"/>
  <c r="W60" i="110"/>
  <c r="W61" i="110"/>
  <c r="W62" i="110"/>
  <c r="W63" i="110"/>
  <c r="W64" i="110"/>
  <c r="W67" i="110"/>
  <c r="W40" i="110"/>
  <c r="Z44" i="110"/>
  <c r="Z48" i="110"/>
  <c r="Z52" i="110"/>
  <c r="F65" i="110"/>
  <c r="I97" i="110"/>
  <c r="J65" i="110"/>
  <c r="M96" i="110"/>
  <c r="O65" i="110"/>
  <c r="Q96" i="110"/>
  <c r="T65" i="110"/>
  <c r="L66" i="110"/>
  <c r="Q97" i="110"/>
  <c r="W72" i="109"/>
  <c r="W73" i="109"/>
  <c r="W74" i="109"/>
  <c r="W75" i="109"/>
  <c r="W76" i="109"/>
  <c r="W77" i="109"/>
  <c r="W78" i="109"/>
  <c r="W79" i="109"/>
  <c r="W80" i="109"/>
  <c r="W81" i="109"/>
  <c r="W82" i="109"/>
  <c r="W83" i="109"/>
  <c r="W84" i="109"/>
  <c r="W85" i="109"/>
  <c r="W86" i="109"/>
  <c r="W87" i="109"/>
  <c r="W88" i="109"/>
  <c r="W89" i="109"/>
  <c r="W90" i="109"/>
  <c r="W91" i="109"/>
  <c r="W92" i="109"/>
  <c r="W93" i="109"/>
  <c r="W94" i="109"/>
  <c r="W95" i="109"/>
  <c r="W96" i="109"/>
  <c r="W97" i="109"/>
  <c r="W98" i="109"/>
  <c r="W71" i="109"/>
  <c r="W41" i="109"/>
  <c r="W42" i="109"/>
  <c r="W43" i="109"/>
  <c r="W44" i="109"/>
  <c r="W45" i="109"/>
  <c r="W46" i="109"/>
  <c r="W47" i="109"/>
  <c r="W48" i="109"/>
  <c r="W49" i="109"/>
  <c r="W50" i="109"/>
  <c r="W51" i="109"/>
  <c r="W52" i="109"/>
  <c r="W53" i="109"/>
  <c r="W54" i="109"/>
  <c r="W55" i="109"/>
  <c r="W56" i="109"/>
  <c r="W57" i="109"/>
  <c r="W58" i="109"/>
  <c r="W59" i="109"/>
  <c r="W60" i="109"/>
  <c r="W61" i="109"/>
  <c r="W62" i="109"/>
  <c r="W63" i="109"/>
  <c r="W64" i="109"/>
  <c r="W65" i="109"/>
  <c r="W66" i="109"/>
  <c r="W67" i="109"/>
  <c r="W40" i="109"/>
  <c r="Z44" i="109"/>
  <c r="Z48" i="109"/>
  <c r="Z52" i="109"/>
  <c r="Z56" i="109"/>
  <c r="Z60" i="109"/>
  <c r="Z64" i="109"/>
  <c r="J96" i="109"/>
  <c r="N96" i="109"/>
  <c r="P65" i="109"/>
  <c r="Q65" i="109"/>
  <c r="D66" i="109"/>
  <c r="F66" i="109"/>
  <c r="J66" i="109"/>
  <c r="N66" i="109"/>
  <c r="S97" i="109"/>
  <c r="V9" i="116"/>
  <c r="V10" i="116"/>
  <c r="V11" i="116"/>
  <c r="V12" i="116"/>
  <c r="V13" i="116"/>
  <c r="V14" i="116"/>
  <c r="V15" i="116"/>
  <c r="V16" i="116"/>
  <c r="V17" i="116"/>
  <c r="V18" i="116"/>
  <c r="V19" i="116"/>
  <c r="V20" i="116"/>
  <c r="V21" i="116"/>
  <c r="V22" i="116"/>
  <c r="V23" i="116"/>
  <c r="V24" i="116"/>
  <c r="V25" i="116"/>
  <c r="V26" i="116"/>
  <c r="V27" i="116"/>
  <c r="V28" i="116"/>
  <c r="V29" i="116"/>
  <c r="V30" i="116"/>
  <c r="V31" i="116"/>
  <c r="V32" i="116"/>
  <c r="V33" i="116"/>
  <c r="V8" i="116"/>
  <c r="V68" i="115"/>
  <c r="V69" i="115"/>
  <c r="V70" i="115"/>
  <c r="V71" i="115"/>
  <c r="V72" i="115"/>
  <c r="V73" i="115"/>
  <c r="V74" i="115"/>
  <c r="V75" i="115"/>
  <c r="V76" i="115"/>
  <c r="V77" i="115"/>
  <c r="V78" i="115"/>
  <c r="V79" i="115"/>
  <c r="V80" i="115"/>
  <c r="V81" i="115"/>
  <c r="V82" i="115"/>
  <c r="V83" i="115"/>
  <c r="V84" i="115"/>
  <c r="V85" i="115"/>
  <c r="V86" i="115"/>
  <c r="V87" i="115"/>
  <c r="V88" i="115"/>
  <c r="V89" i="115"/>
  <c r="V90" i="115"/>
  <c r="V91" i="115"/>
  <c r="V92" i="115"/>
  <c r="V67" i="115"/>
  <c r="V39" i="115"/>
  <c r="V40" i="115"/>
  <c r="V41" i="115"/>
  <c r="V42" i="115"/>
  <c r="V43" i="115"/>
  <c r="V44" i="115"/>
  <c r="V45" i="115"/>
  <c r="V46" i="115"/>
  <c r="V47" i="115"/>
  <c r="V48" i="115"/>
  <c r="V49" i="115"/>
  <c r="V50" i="115"/>
  <c r="V51" i="115"/>
  <c r="V52" i="115"/>
  <c r="V53" i="115"/>
  <c r="V54" i="115"/>
  <c r="V55" i="115"/>
  <c r="V56" i="115"/>
  <c r="V57" i="115"/>
  <c r="V58" i="115"/>
  <c r="V59" i="115"/>
  <c r="V60" i="115"/>
  <c r="V61" i="115"/>
  <c r="V62" i="115"/>
  <c r="V63" i="115"/>
  <c r="V38" i="115"/>
  <c r="V68" i="114"/>
  <c r="V69" i="114"/>
  <c r="V70" i="114"/>
  <c r="V71" i="114"/>
  <c r="V72" i="114"/>
  <c r="V73" i="114"/>
  <c r="V74" i="114"/>
  <c r="V75" i="114"/>
  <c r="V76" i="114"/>
  <c r="V77" i="114"/>
  <c r="V78" i="114"/>
  <c r="V79" i="114"/>
  <c r="V80" i="114"/>
  <c r="V81" i="114"/>
  <c r="V82" i="114"/>
  <c r="V83" i="114"/>
  <c r="V84" i="114"/>
  <c r="V85" i="114"/>
  <c r="V86" i="114"/>
  <c r="V87" i="114"/>
  <c r="V88" i="114"/>
  <c r="V89" i="114"/>
  <c r="V90" i="114"/>
  <c r="V91" i="114"/>
  <c r="V92" i="114"/>
  <c r="V67" i="114"/>
  <c r="V39" i="114"/>
  <c r="V40" i="114"/>
  <c r="V41" i="114"/>
  <c r="V42" i="114"/>
  <c r="V43" i="114"/>
  <c r="V44" i="114"/>
  <c r="V45" i="114"/>
  <c r="V46" i="114"/>
  <c r="V47" i="114"/>
  <c r="V48" i="114"/>
  <c r="V49" i="114"/>
  <c r="V50" i="114"/>
  <c r="V51" i="114"/>
  <c r="V52" i="114"/>
  <c r="V53" i="114"/>
  <c r="V54" i="114"/>
  <c r="V55" i="114"/>
  <c r="V56" i="114"/>
  <c r="V57" i="114"/>
  <c r="V58" i="114"/>
  <c r="V59" i="114"/>
  <c r="V60" i="114"/>
  <c r="V61" i="114"/>
  <c r="V62" i="114"/>
  <c r="V63" i="114"/>
  <c r="V38" i="114"/>
  <c r="D40" i="114"/>
  <c r="E33" i="116"/>
  <c r="H92" i="114"/>
  <c r="I33" i="116"/>
  <c r="L38" i="114"/>
  <c r="M33" i="116"/>
  <c r="P33" i="116"/>
  <c r="Q33" i="116"/>
  <c r="T40" i="114"/>
  <c r="V9" i="113"/>
  <c r="V10" i="113"/>
  <c r="V11" i="113"/>
  <c r="V12" i="113"/>
  <c r="V13" i="113"/>
  <c r="V14" i="113"/>
  <c r="V15" i="113"/>
  <c r="V16" i="113"/>
  <c r="V17" i="113"/>
  <c r="V18" i="113"/>
  <c r="V19" i="113"/>
  <c r="V20" i="113"/>
  <c r="V21" i="113"/>
  <c r="V22" i="113"/>
  <c r="V23" i="113"/>
  <c r="V24" i="113"/>
  <c r="V25" i="113"/>
  <c r="V26" i="113"/>
  <c r="V27" i="113"/>
  <c r="V28" i="113"/>
  <c r="V29" i="113"/>
  <c r="V30" i="113"/>
  <c r="V31" i="113"/>
  <c r="V32" i="113"/>
  <c r="V33" i="113"/>
  <c r="V8" i="113"/>
  <c r="V68" i="112"/>
  <c r="V69" i="112"/>
  <c r="V70" i="112"/>
  <c r="V71" i="112"/>
  <c r="V72" i="112"/>
  <c r="V73" i="112"/>
  <c r="V74" i="112"/>
  <c r="V75" i="112"/>
  <c r="V76" i="112"/>
  <c r="V77" i="112"/>
  <c r="V78" i="112"/>
  <c r="V79" i="112"/>
  <c r="V80" i="112"/>
  <c r="V81" i="112"/>
  <c r="V82" i="112"/>
  <c r="V83" i="112"/>
  <c r="V84" i="112"/>
  <c r="V85" i="112"/>
  <c r="V86" i="112"/>
  <c r="V87" i="112"/>
  <c r="V88" i="112"/>
  <c r="V89" i="112"/>
  <c r="V90" i="112"/>
  <c r="V91" i="112"/>
  <c r="V92" i="112"/>
  <c r="V67" i="112"/>
  <c r="V39" i="112"/>
  <c r="V40" i="112"/>
  <c r="V41" i="112"/>
  <c r="V42" i="112"/>
  <c r="V43" i="112"/>
  <c r="V44" i="112"/>
  <c r="V45" i="112"/>
  <c r="V46" i="112"/>
  <c r="V47" i="112"/>
  <c r="V48" i="112"/>
  <c r="V49" i="112"/>
  <c r="V50" i="112"/>
  <c r="V51" i="112"/>
  <c r="V52" i="112"/>
  <c r="V53" i="112"/>
  <c r="V54" i="112"/>
  <c r="V55" i="112"/>
  <c r="V56" i="112"/>
  <c r="V57" i="112"/>
  <c r="V58" i="112"/>
  <c r="V59" i="112"/>
  <c r="V60" i="112"/>
  <c r="V61" i="112"/>
  <c r="V62" i="112"/>
  <c r="V63" i="112"/>
  <c r="V38" i="112"/>
  <c r="E41" i="112"/>
  <c r="I33" i="113"/>
  <c r="K33" i="113"/>
  <c r="M41" i="112"/>
  <c r="O60" i="112"/>
  <c r="Q41" i="112"/>
  <c r="S56" i="112"/>
  <c r="V68" i="111"/>
  <c r="V69" i="111"/>
  <c r="V70" i="111"/>
  <c r="V71" i="111"/>
  <c r="V72" i="111"/>
  <c r="V73" i="111"/>
  <c r="V74" i="111"/>
  <c r="V75" i="111"/>
  <c r="V76" i="111"/>
  <c r="V77" i="111"/>
  <c r="V78" i="111"/>
  <c r="V79" i="111"/>
  <c r="V80" i="111"/>
  <c r="V81" i="111"/>
  <c r="V82" i="111"/>
  <c r="V83" i="111"/>
  <c r="V84" i="111"/>
  <c r="V85" i="111"/>
  <c r="V86" i="111"/>
  <c r="V87" i="111"/>
  <c r="V88" i="111"/>
  <c r="V89" i="111"/>
  <c r="V90" i="111"/>
  <c r="V91" i="111"/>
  <c r="V92" i="111"/>
  <c r="V67" i="111"/>
  <c r="V39" i="111"/>
  <c r="V40" i="111"/>
  <c r="V41" i="111"/>
  <c r="V42" i="111"/>
  <c r="V43" i="111"/>
  <c r="V44" i="111"/>
  <c r="V45" i="111"/>
  <c r="V46" i="111"/>
  <c r="V47" i="111"/>
  <c r="V48" i="111"/>
  <c r="V49" i="111"/>
  <c r="V50" i="111"/>
  <c r="V51" i="111"/>
  <c r="V52" i="111"/>
  <c r="V53" i="111"/>
  <c r="V54" i="111"/>
  <c r="V55" i="111"/>
  <c r="V56" i="111"/>
  <c r="V57" i="111"/>
  <c r="V58" i="111"/>
  <c r="V59" i="111"/>
  <c r="V60" i="111"/>
  <c r="V61" i="111"/>
  <c r="V62" i="111"/>
  <c r="V63" i="111"/>
  <c r="V38" i="111"/>
  <c r="Y41" i="111"/>
  <c r="Y12" i="113"/>
  <c r="Y16" i="113"/>
  <c r="Y20" i="113"/>
  <c r="Y24" i="113"/>
  <c r="Y28" i="113"/>
  <c r="Y32" i="113"/>
  <c r="V54" i="66"/>
  <c r="V55" i="66"/>
  <c r="V56" i="66"/>
  <c r="V57" i="66"/>
  <c r="V58" i="66"/>
  <c r="V59" i="66"/>
  <c r="V60" i="66"/>
  <c r="V61" i="66"/>
  <c r="V62" i="66"/>
  <c r="V63" i="66"/>
  <c r="V64" i="66"/>
  <c r="V65" i="66"/>
  <c r="V66" i="66"/>
  <c r="V67" i="66"/>
  <c r="V68" i="66"/>
  <c r="V26" i="66"/>
  <c r="W70" i="66"/>
  <c r="V72" i="66"/>
  <c r="V53" i="66"/>
  <c r="V32" i="66"/>
  <c r="V33" i="66"/>
  <c r="V34" i="66"/>
  <c r="V35" i="66"/>
  <c r="V36" i="66"/>
  <c r="V37" i="66"/>
  <c r="V38" i="66"/>
  <c r="V39" i="66"/>
  <c r="V40" i="66"/>
  <c r="V41" i="66"/>
  <c r="V42" i="66"/>
  <c r="V43" i="66"/>
  <c r="V44" i="66"/>
  <c r="V45" i="66"/>
  <c r="V46" i="66"/>
  <c r="V50" i="66"/>
  <c r="V31" i="66"/>
  <c r="Y34" i="66"/>
  <c r="Y35" i="66"/>
  <c r="Y38" i="66"/>
  <c r="Y39" i="66"/>
  <c r="D26" i="66"/>
  <c r="D27" i="66"/>
  <c r="E26" i="66"/>
  <c r="E27" i="66"/>
  <c r="F26" i="66"/>
  <c r="F48" i="66"/>
  <c r="G26" i="66"/>
  <c r="G48" i="66"/>
  <c r="H26" i="66"/>
  <c r="H27" i="66"/>
  <c r="I26" i="66"/>
  <c r="I70" i="66"/>
  <c r="J26" i="66"/>
  <c r="K26" i="66"/>
  <c r="K27" i="66"/>
  <c r="K49" i="66"/>
  <c r="L26" i="66"/>
  <c r="L27" i="66"/>
  <c r="M26" i="66"/>
  <c r="N26" i="66"/>
  <c r="N48" i="66"/>
  <c r="O26" i="66"/>
  <c r="O27" i="66"/>
  <c r="P26" i="66"/>
  <c r="P27" i="66"/>
  <c r="Q26" i="66"/>
  <c r="Q27" i="66"/>
  <c r="R26" i="66"/>
  <c r="S26" i="66"/>
  <c r="T26" i="66"/>
  <c r="T70" i="66"/>
  <c r="T48" i="66"/>
  <c r="C49" i="66"/>
  <c r="S27" i="66"/>
  <c r="T27" i="66"/>
  <c r="T49" i="66"/>
  <c r="V53" i="29"/>
  <c r="V54" i="29"/>
  <c r="V55" i="29"/>
  <c r="V56" i="29"/>
  <c r="V57" i="29"/>
  <c r="V58" i="29"/>
  <c r="V59" i="29"/>
  <c r="V60" i="29"/>
  <c r="V61" i="29"/>
  <c r="V63" i="29"/>
  <c r="V64" i="29"/>
  <c r="V65" i="29"/>
  <c r="V66" i="29"/>
  <c r="V67" i="29"/>
  <c r="V49" i="29"/>
  <c r="V71" i="29"/>
  <c r="V52" i="29"/>
  <c r="V32" i="29"/>
  <c r="V33" i="29"/>
  <c r="V34" i="29"/>
  <c r="V35" i="29"/>
  <c r="V36" i="29"/>
  <c r="V37" i="29"/>
  <c r="V38" i="29"/>
  <c r="V39" i="29"/>
  <c r="V40" i="29"/>
  <c r="V41" i="29"/>
  <c r="V42" i="29"/>
  <c r="V43" i="29"/>
  <c r="V44" i="29"/>
  <c r="V45" i="29"/>
  <c r="V46" i="29"/>
  <c r="V50" i="29"/>
  <c r="V31" i="29"/>
  <c r="Y34" i="29"/>
  <c r="Y35" i="29"/>
  <c r="D41" i="29"/>
  <c r="F41" i="29"/>
  <c r="G41" i="29"/>
  <c r="H41" i="29"/>
  <c r="K62" i="29"/>
  <c r="M62" i="29"/>
  <c r="O41" i="29"/>
  <c r="P41" i="29"/>
  <c r="R41" i="29"/>
  <c r="U62" i="29"/>
  <c r="Y43" i="29"/>
  <c r="F69" i="29"/>
  <c r="I69" i="29"/>
  <c r="J48" i="29"/>
  <c r="K48" i="29"/>
  <c r="M69" i="29"/>
  <c r="P69" i="29"/>
  <c r="R48" i="29"/>
  <c r="U69" i="29"/>
  <c r="D70" i="29"/>
  <c r="I70" i="29"/>
  <c r="M70" i="29"/>
  <c r="P49" i="29"/>
  <c r="V56" i="65"/>
  <c r="V57" i="65"/>
  <c r="V58" i="65"/>
  <c r="V59" i="65"/>
  <c r="V60" i="65"/>
  <c r="V61" i="65"/>
  <c r="V62" i="65"/>
  <c r="V63" i="65"/>
  <c r="V64" i="65"/>
  <c r="V65" i="65"/>
  <c r="V66" i="65"/>
  <c r="V67" i="65"/>
  <c r="V68" i="65"/>
  <c r="V69" i="65"/>
  <c r="V70" i="65"/>
  <c r="V71" i="65"/>
  <c r="U50" i="65"/>
  <c r="V51" i="65"/>
  <c r="V75" i="65"/>
  <c r="V55" i="65"/>
  <c r="V33" i="65"/>
  <c r="V34" i="65"/>
  <c r="V35" i="65"/>
  <c r="V36" i="65"/>
  <c r="V37" i="65"/>
  <c r="V38" i="65"/>
  <c r="V39" i="65"/>
  <c r="V40" i="65"/>
  <c r="V41" i="65"/>
  <c r="V42" i="65"/>
  <c r="V43" i="65"/>
  <c r="V44" i="65"/>
  <c r="V45" i="65"/>
  <c r="V46" i="65"/>
  <c r="V47" i="65"/>
  <c r="V48" i="65"/>
  <c r="V50" i="65"/>
  <c r="V52" i="65"/>
  <c r="V32" i="65"/>
  <c r="Y35" i="65"/>
  <c r="Y37" i="65"/>
  <c r="Y39" i="65"/>
  <c r="Y40" i="65"/>
  <c r="Y43" i="65"/>
  <c r="Y46" i="65"/>
  <c r="J50" i="65"/>
  <c r="M73" i="65"/>
  <c r="O73" i="65"/>
  <c r="P50" i="65"/>
  <c r="D74" i="65"/>
  <c r="H51" i="65"/>
  <c r="K51" i="65"/>
  <c r="L51" i="65"/>
  <c r="Y41" i="65"/>
  <c r="V55" i="28"/>
  <c r="V56" i="28"/>
  <c r="V57" i="28"/>
  <c r="V58" i="28"/>
  <c r="V59" i="28"/>
  <c r="V60" i="28"/>
  <c r="V61" i="28"/>
  <c r="V62" i="28"/>
  <c r="V63" i="28"/>
  <c r="V64" i="28"/>
  <c r="V43" i="28"/>
  <c r="V65" i="28"/>
  <c r="V66" i="28"/>
  <c r="V67" i="28"/>
  <c r="V68" i="28"/>
  <c r="V69" i="28"/>
  <c r="V51" i="28"/>
  <c r="V72" i="28"/>
  <c r="V74" i="28"/>
  <c r="V54" i="28"/>
  <c r="V33" i="28"/>
  <c r="V34" i="28"/>
  <c r="V35" i="28"/>
  <c r="V36" i="28"/>
  <c r="V37" i="28"/>
  <c r="V38" i="28"/>
  <c r="V39" i="28"/>
  <c r="V40" i="28"/>
  <c r="V41" i="28"/>
  <c r="V42" i="28"/>
  <c r="V44" i="28"/>
  <c r="V45" i="28"/>
  <c r="V46" i="28"/>
  <c r="V47" i="28"/>
  <c r="V48" i="28"/>
  <c r="V52" i="28"/>
  <c r="V32" i="28"/>
  <c r="Y36" i="28"/>
  <c r="Y40" i="28"/>
  <c r="Y41" i="28"/>
  <c r="D65" i="28"/>
  <c r="G65" i="28"/>
  <c r="H65" i="28"/>
  <c r="K65" i="28"/>
  <c r="L65" i="28"/>
  <c r="M43" i="28"/>
  <c r="Q43" i="28"/>
  <c r="S65" i="28"/>
  <c r="T65" i="28"/>
  <c r="Y44" i="28"/>
  <c r="D72" i="28"/>
  <c r="J51" i="28"/>
  <c r="K51" i="28"/>
  <c r="N50" i="28"/>
  <c r="Y50" i="28"/>
  <c r="V56" i="64"/>
  <c r="V57" i="64"/>
  <c r="V58" i="64"/>
  <c r="V59" i="64"/>
  <c r="V60" i="64"/>
  <c r="V61" i="64"/>
  <c r="V62" i="64"/>
  <c r="V63" i="64"/>
  <c r="V64" i="64"/>
  <c r="V65" i="64"/>
  <c r="V66" i="64"/>
  <c r="V67" i="64"/>
  <c r="V68" i="64"/>
  <c r="V69" i="64"/>
  <c r="V70" i="64"/>
  <c r="V71" i="64"/>
  <c r="V73" i="64"/>
  <c r="V50" i="64"/>
  <c r="V75" i="64"/>
  <c r="V55" i="64"/>
  <c r="V33" i="64"/>
  <c r="V34" i="64"/>
  <c r="V35" i="64"/>
  <c r="V36" i="64"/>
  <c r="V37" i="64"/>
  <c r="V38" i="64"/>
  <c r="V39" i="64"/>
  <c r="V40" i="64"/>
  <c r="V41" i="64"/>
  <c r="V42" i="64"/>
  <c r="V43" i="64"/>
  <c r="V44" i="64"/>
  <c r="V45" i="64"/>
  <c r="V46" i="64"/>
  <c r="V47" i="64"/>
  <c r="V48" i="64"/>
  <c r="V52" i="64"/>
  <c r="V32" i="64"/>
  <c r="Y34" i="64"/>
  <c r="Y36" i="64"/>
  <c r="Y40" i="64"/>
  <c r="Y44" i="64"/>
  <c r="Y46" i="64"/>
  <c r="Y48" i="64"/>
  <c r="E73" i="64"/>
  <c r="F73" i="64"/>
  <c r="F50" i="64"/>
  <c r="J73" i="64"/>
  <c r="M73" i="64"/>
  <c r="M50" i="64"/>
  <c r="N50" i="64"/>
  <c r="Q50" i="64"/>
  <c r="T73" i="64"/>
  <c r="T51" i="64"/>
  <c r="V55" i="27"/>
  <c r="V56" i="27"/>
  <c r="V57" i="27"/>
  <c r="V58" i="27"/>
  <c r="V59" i="27"/>
  <c r="V60" i="27"/>
  <c r="V61" i="27"/>
  <c r="V62" i="27"/>
  <c r="V63" i="27"/>
  <c r="V64" i="27"/>
  <c r="V65" i="27"/>
  <c r="V66" i="27"/>
  <c r="V67" i="27"/>
  <c r="V68" i="27"/>
  <c r="V69" i="27"/>
  <c r="V70" i="27"/>
  <c r="V72" i="27"/>
  <c r="V51" i="27"/>
  <c r="V74" i="27"/>
  <c r="V54" i="27"/>
  <c r="V33" i="27"/>
  <c r="V34" i="27"/>
  <c r="V35" i="27"/>
  <c r="V36" i="27"/>
  <c r="V37" i="27"/>
  <c r="V38" i="27"/>
  <c r="V39" i="27"/>
  <c r="V40" i="27"/>
  <c r="V41" i="27"/>
  <c r="V42" i="27"/>
  <c r="V43" i="27"/>
  <c r="V44" i="27"/>
  <c r="V45" i="27"/>
  <c r="V46" i="27"/>
  <c r="V47" i="27"/>
  <c r="V48" i="27"/>
  <c r="V52" i="27"/>
  <c r="V32" i="27"/>
  <c r="Y35" i="27"/>
  <c r="Y36" i="27"/>
  <c r="Y40" i="27"/>
  <c r="D43" i="27"/>
  <c r="G43" i="27"/>
  <c r="I65" i="27"/>
  <c r="J43" i="27"/>
  <c r="K43" i="27"/>
  <c r="M65" i="27"/>
  <c r="N65" i="27"/>
  <c r="P65" i="27"/>
  <c r="P43" i="27"/>
  <c r="R65" i="27"/>
  <c r="S43" i="27"/>
  <c r="T43" i="27"/>
  <c r="Y44" i="27"/>
  <c r="Y47" i="27"/>
  <c r="Y48" i="27"/>
  <c r="D50" i="27"/>
  <c r="E50" i="27"/>
  <c r="F51" i="27"/>
  <c r="H50" i="27"/>
  <c r="M50" i="27"/>
  <c r="N51" i="27"/>
  <c r="R72" i="27"/>
  <c r="Y50" i="27"/>
  <c r="G51" i="27"/>
  <c r="J51" i="27"/>
  <c r="O51" i="27"/>
  <c r="R51" i="27"/>
  <c r="Y45" i="27"/>
  <c r="V56" i="63"/>
  <c r="V57" i="63"/>
  <c r="V58" i="63"/>
  <c r="V59" i="63"/>
  <c r="V60" i="63"/>
  <c r="V61" i="63"/>
  <c r="V62" i="63"/>
  <c r="V63" i="63"/>
  <c r="V64" i="63"/>
  <c r="V65" i="63"/>
  <c r="V66" i="63"/>
  <c r="V67" i="63"/>
  <c r="V68" i="63"/>
  <c r="V69" i="63"/>
  <c r="V70" i="63"/>
  <c r="V71" i="63"/>
  <c r="V73" i="63"/>
  <c r="V74" i="63"/>
  <c r="V51" i="63"/>
  <c r="V75" i="63"/>
  <c r="V55" i="63"/>
  <c r="V33" i="63"/>
  <c r="V34" i="63"/>
  <c r="V35" i="63"/>
  <c r="V36" i="63"/>
  <c r="V37" i="63"/>
  <c r="V38" i="63"/>
  <c r="V39" i="63"/>
  <c r="V40" i="63"/>
  <c r="V41" i="63"/>
  <c r="V42" i="63"/>
  <c r="V43" i="63"/>
  <c r="V44" i="63"/>
  <c r="V45" i="63"/>
  <c r="V46" i="63"/>
  <c r="V47" i="63"/>
  <c r="V48" i="63"/>
  <c r="V50" i="63"/>
  <c r="V52" i="63"/>
  <c r="V32" i="63"/>
  <c r="Y33" i="63"/>
  <c r="Y43" i="63"/>
  <c r="Y39" i="63"/>
  <c r="Y44" i="63"/>
  <c r="Y45" i="63"/>
  <c r="Y48" i="63"/>
  <c r="E50" i="63"/>
  <c r="F50" i="63"/>
  <c r="H73" i="63"/>
  <c r="L73" i="63"/>
  <c r="M50" i="63"/>
  <c r="N50" i="63"/>
  <c r="O50" i="63"/>
  <c r="Q73" i="63"/>
  <c r="G51" i="63"/>
  <c r="K51" i="63"/>
  <c r="O51" i="63"/>
  <c r="P51" i="63"/>
  <c r="S74" i="63"/>
  <c r="V55" i="26"/>
  <c r="V56" i="26"/>
  <c r="V57" i="26"/>
  <c r="V58" i="26"/>
  <c r="V59" i="26"/>
  <c r="V60" i="26"/>
  <c r="V61" i="26"/>
  <c r="V62" i="26"/>
  <c r="V63" i="26"/>
  <c r="V64" i="26"/>
  <c r="U43" i="26"/>
  <c r="V43" i="26"/>
  <c r="V66" i="26"/>
  <c r="V67" i="26"/>
  <c r="V68" i="26"/>
  <c r="V69" i="26"/>
  <c r="V70" i="26"/>
  <c r="V51" i="26"/>
  <c r="V74" i="26"/>
  <c r="V54" i="26"/>
  <c r="V33" i="26"/>
  <c r="V34" i="26"/>
  <c r="V35" i="26"/>
  <c r="V36" i="26"/>
  <c r="V37" i="26"/>
  <c r="V38" i="26"/>
  <c r="V39" i="26"/>
  <c r="V40" i="26"/>
  <c r="V41" i="26"/>
  <c r="V42" i="26"/>
  <c r="V44" i="26"/>
  <c r="V45" i="26"/>
  <c r="V46" i="26"/>
  <c r="V47" i="26"/>
  <c r="V48" i="26"/>
  <c r="V50" i="26"/>
  <c r="V52" i="26"/>
  <c r="V32" i="26"/>
  <c r="Y35" i="26"/>
  <c r="Y36" i="26"/>
  <c r="Y39" i="26"/>
  <c r="Y40" i="26"/>
  <c r="Y44" i="26"/>
  <c r="Y47" i="26"/>
  <c r="Y48" i="26"/>
  <c r="V54" i="62"/>
  <c r="V55" i="62"/>
  <c r="V56" i="62"/>
  <c r="V57" i="62"/>
  <c r="V58" i="62"/>
  <c r="V59" i="62"/>
  <c r="V60" i="62"/>
  <c r="V61" i="62"/>
  <c r="V62" i="62"/>
  <c r="V64" i="62"/>
  <c r="V65" i="62"/>
  <c r="V66" i="62"/>
  <c r="V67" i="62"/>
  <c r="V68" i="62"/>
  <c r="V71" i="62"/>
  <c r="V53" i="62"/>
  <c r="V32" i="62"/>
  <c r="V33" i="62"/>
  <c r="V34" i="62"/>
  <c r="V35" i="62"/>
  <c r="V36" i="62"/>
  <c r="V37" i="62"/>
  <c r="V38" i="62"/>
  <c r="V39" i="62"/>
  <c r="V40" i="62"/>
  <c r="V42" i="62"/>
  <c r="V43" i="62"/>
  <c r="V44" i="62"/>
  <c r="V45" i="62"/>
  <c r="V46" i="62"/>
  <c r="V50" i="62"/>
  <c r="V31" i="62"/>
  <c r="Y36" i="62"/>
  <c r="Y37" i="62"/>
  <c r="Y39" i="62"/>
  <c r="Y44" i="62"/>
  <c r="Y45" i="62"/>
  <c r="Y46" i="62"/>
  <c r="Y35" i="62"/>
  <c r="V48" i="62"/>
  <c r="V41" i="62"/>
  <c r="V53" i="25"/>
  <c r="V54" i="25"/>
  <c r="V55" i="25"/>
  <c r="V56" i="25"/>
  <c r="V57" i="25"/>
  <c r="V58" i="25"/>
  <c r="V59" i="25"/>
  <c r="V60" i="25"/>
  <c r="V61" i="25"/>
  <c r="V63" i="25"/>
  <c r="V64" i="25"/>
  <c r="V65" i="25"/>
  <c r="V66" i="25"/>
  <c r="V67" i="25"/>
  <c r="V71" i="25"/>
  <c r="V52" i="25"/>
  <c r="V32" i="25"/>
  <c r="V33" i="25"/>
  <c r="V34" i="25"/>
  <c r="V35" i="25"/>
  <c r="V36" i="25"/>
  <c r="V37" i="25"/>
  <c r="V38" i="25"/>
  <c r="V39" i="25"/>
  <c r="V40" i="25"/>
  <c r="V42" i="25"/>
  <c r="V43" i="25"/>
  <c r="V44" i="25"/>
  <c r="V45" i="25"/>
  <c r="V46" i="25"/>
  <c r="V50" i="25"/>
  <c r="V31" i="25"/>
  <c r="Y32" i="25"/>
  <c r="Y34" i="25"/>
  <c r="Y35" i="25"/>
  <c r="Y36" i="25"/>
  <c r="Y38" i="25"/>
  <c r="Y39" i="25"/>
  <c r="Y40" i="25"/>
  <c r="Y43" i="25"/>
  <c r="Y44" i="25"/>
  <c r="Y45" i="25"/>
  <c r="Y31" i="25"/>
  <c r="V48" i="25"/>
  <c r="V41" i="25"/>
  <c r="V56" i="61"/>
  <c r="V57" i="61"/>
  <c r="V58" i="61"/>
  <c r="V59" i="61"/>
  <c r="V60" i="61"/>
  <c r="V61" i="61"/>
  <c r="V62" i="61"/>
  <c r="V63" i="61"/>
  <c r="V64" i="61"/>
  <c r="V65" i="61"/>
  <c r="V67" i="61"/>
  <c r="V68" i="61"/>
  <c r="V69" i="61"/>
  <c r="V70" i="61"/>
  <c r="V71" i="61"/>
  <c r="V75" i="61"/>
  <c r="V55" i="61"/>
  <c r="V33" i="61"/>
  <c r="V34" i="61"/>
  <c r="V35" i="61"/>
  <c r="V36" i="61"/>
  <c r="V37" i="61"/>
  <c r="V38" i="61"/>
  <c r="V39" i="61"/>
  <c r="V40" i="61"/>
  <c r="V41" i="61"/>
  <c r="V42" i="61"/>
  <c r="V44" i="61"/>
  <c r="V45" i="61"/>
  <c r="V46" i="61"/>
  <c r="V47" i="61"/>
  <c r="V48" i="61"/>
  <c r="V52" i="61"/>
  <c r="V32" i="61"/>
  <c r="Y36" i="61"/>
  <c r="Y40" i="61"/>
  <c r="Y44" i="61"/>
  <c r="Y48" i="61"/>
  <c r="V51" i="61"/>
  <c r="V43" i="61"/>
  <c r="V52" i="24"/>
  <c r="V43" i="24"/>
  <c r="V66" i="24"/>
  <c r="V43" i="23"/>
  <c r="V56" i="60"/>
  <c r="V57" i="60"/>
  <c r="V58" i="60"/>
  <c r="V59" i="60"/>
  <c r="V60" i="60"/>
  <c r="V61" i="60"/>
  <c r="V62" i="60"/>
  <c r="V63" i="60"/>
  <c r="V64" i="60"/>
  <c r="V65" i="60"/>
  <c r="V67" i="60"/>
  <c r="V68" i="60"/>
  <c r="V69" i="60"/>
  <c r="V70" i="60"/>
  <c r="V71" i="60"/>
  <c r="V75" i="60"/>
  <c r="V55" i="60"/>
  <c r="V33" i="60"/>
  <c r="V34" i="60"/>
  <c r="V35" i="60"/>
  <c r="V36" i="60"/>
  <c r="V37" i="60"/>
  <c r="V38" i="60"/>
  <c r="V39" i="60"/>
  <c r="V40" i="60"/>
  <c r="V41" i="60"/>
  <c r="V42" i="60"/>
  <c r="V44" i="60"/>
  <c r="V45" i="60"/>
  <c r="V46" i="60"/>
  <c r="V47" i="60"/>
  <c r="V48" i="60"/>
  <c r="V52" i="60"/>
  <c r="V32" i="60"/>
  <c r="V43" i="60"/>
  <c r="V55" i="23"/>
  <c r="V56" i="23"/>
  <c r="V57" i="23"/>
  <c r="V58" i="23"/>
  <c r="V59" i="23"/>
  <c r="V60" i="23"/>
  <c r="V61" i="23"/>
  <c r="V62" i="23"/>
  <c r="V63" i="23"/>
  <c r="V64" i="23"/>
  <c r="V66" i="23"/>
  <c r="V67" i="23"/>
  <c r="V68" i="23"/>
  <c r="V69" i="23"/>
  <c r="V70" i="23"/>
  <c r="V74" i="23"/>
  <c r="V54" i="23"/>
  <c r="V33" i="23"/>
  <c r="V34" i="23"/>
  <c r="V35" i="23"/>
  <c r="V36" i="23"/>
  <c r="V37" i="23"/>
  <c r="V38" i="23"/>
  <c r="V39" i="23"/>
  <c r="V40" i="23"/>
  <c r="V41" i="23"/>
  <c r="V42" i="23"/>
  <c r="V44" i="23"/>
  <c r="V45" i="23"/>
  <c r="V46" i="23"/>
  <c r="V47" i="23"/>
  <c r="V48" i="23"/>
  <c r="V50" i="23"/>
  <c r="V52" i="23"/>
  <c r="V32" i="23"/>
  <c r="V56" i="59"/>
  <c r="V57" i="59"/>
  <c r="V58" i="59"/>
  <c r="V59" i="59"/>
  <c r="V60" i="59"/>
  <c r="V61" i="59"/>
  <c r="V62" i="59"/>
  <c r="V63" i="59"/>
  <c r="V64" i="59"/>
  <c r="V65" i="59"/>
  <c r="V67" i="59"/>
  <c r="V68" i="59"/>
  <c r="V69" i="59"/>
  <c r="V70" i="59"/>
  <c r="V71" i="59"/>
  <c r="V75" i="59"/>
  <c r="V55" i="59"/>
  <c r="V33" i="59"/>
  <c r="V34" i="59"/>
  <c r="V35" i="59"/>
  <c r="V36" i="59"/>
  <c r="V37" i="59"/>
  <c r="V38" i="59"/>
  <c r="V39" i="59"/>
  <c r="V40" i="59"/>
  <c r="V41" i="59"/>
  <c r="V42" i="59"/>
  <c r="V44" i="59"/>
  <c r="V45" i="59"/>
  <c r="V46" i="59"/>
  <c r="V47" i="59"/>
  <c r="V48" i="59"/>
  <c r="V52" i="59"/>
  <c r="V32" i="59"/>
  <c r="V50" i="59"/>
  <c r="V43" i="59"/>
  <c r="V55" i="22"/>
  <c r="V56" i="22"/>
  <c r="V57" i="22"/>
  <c r="V58" i="22"/>
  <c r="V59" i="22"/>
  <c r="V60" i="22"/>
  <c r="V61" i="22"/>
  <c r="V62" i="22"/>
  <c r="V63" i="22"/>
  <c r="V64" i="22"/>
  <c r="V66" i="22"/>
  <c r="V67" i="22"/>
  <c r="V68" i="22"/>
  <c r="V69" i="22"/>
  <c r="V70" i="22"/>
  <c r="V74" i="22"/>
  <c r="V54" i="22"/>
  <c r="V33" i="22"/>
  <c r="V34" i="22"/>
  <c r="V35" i="22"/>
  <c r="V36" i="22"/>
  <c r="V37" i="22"/>
  <c r="V38" i="22"/>
  <c r="V39" i="22"/>
  <c r="V40" i="22"/>
  <c r="V41" i="22"/>
  <c r="V42" i="22"/>
  <c r="V44" i="22"/>
  <c r="V45" i="22"/>
  <c r="V46" i="22"/>
  <c r="V47" i="22"/>
  <c r="V48" i="22"/>
  <c r="V52" i="22"/>
  <c r="V32" i="22"/>
  <c r="Y35" i="22"/>
  <c r="Y36" i="22"/>
  <c r="Y39" i="22"/>
  <c r="Y40" i="22"/>
  <c r="Y44" i="22"/>
  <c r="Y47" i="22"/>
  <c r="Y48" i="22"/>
  <c r="Y45" i="22"/>
  <c r="V51" i="22"/>
  <c r="V50" i="22"/>
  <c r="V43" i="22"/>
  <c r="V54" i="58"/>
  <c r="V55" i="58"/>
  <c r="V56" i="58"/>
  <c r="V57" i="58"/>
  <c r="V58" i="58"/>
  <c r="V59" i="58"/>
  <c r="V60" i="58"/>
  <c r="V61" i="58"/>
  <c r="V62" i="58"/>
  <c r="V64" i="58"/>
  <c r="V65" i="58"/>
  <c r="V66" i="58"/>
  <c r="V67" i="58"/>
  <c r="V68" i="58"/>
  <c r="V72" i="58"/>
  <c r="V53" i="58"/>
  <c r="V32" i="58"/>
  <c r="V33" i="58"/>
  <c r="V34" i="58"/>
  <c r="V35" i="58"/>
  <c r="V36" i="58"/>
  <c r="V37" i="58"/>
  <c r="V38" i="58"/>
  <c r="V39" i="58"/>
  <c r="V40" i="58"/>
  <c r="V41" i="58"/>
  <c r="V42" i="58"/>
  <c r="V43" i="58"/>
  <c r="V44" i="58"/>
  <c r="V45" i="58"/>
  <c r="V46" i="58"/>
  <c r="V50" i="58"/>
  <c r="V31" i="58"/>
  <c r="Y35" i="58"/>
  <c r="Y39" i="58"/>
  <c r="Y43" i="58"/>
  <c r="V49" i="58"/>
  <c r="V48" i="58"/>
  <c r="V53" i="21"/>
  <c r="V54" i="21"/>
  <c r="V55" i="21"/>
  <c r="V56" i="21"/>
  <c r="V57" i="21"/>
  <c r="V58" i="21"/>
  <c r="V59" i="21"/>
  <c r="V60" i="21"/>
  <c r="V61" i="21"/>
  <c r="V63" i="21"/>
  <c r="V64" i="21"/>
  <c r="V65" i="21"/>
  <c r="V66" i="21"/>
  <c r="V67" i="21"/>
  <c r="V71" i="21"/>
  <c r="V52" i="21"/>
  <c r="V32" i="21"/>
  <c r="V33" i="21"/>
  <c r="V34" i="21"/>
  <c r="V35" i="21"/>
  <c r="V36" i="21"/>
  <c r="V37" i="21"/>
  <c r="V38" i="21"/>
  <c r="V39" i="21"/>
  <c r="V40" i="21"/>
  <c r="V41" i="21"/>
  <c r="V42" i="21"/>
  <c r="V43" i="21"/>
  <c r="V44" i="21"/>
  <c r="V45" i="21"/>
  <c r="V46" i="21"/>
  <c r="V50" i="21"/>
  <c r="V31" i="21"/>
  <c r="Y35" i="21"/>
  <c r="Y39" i="21"/>
  <c r="Y43" i="21"/>
  <c r="V48" i="21"/>
  <c r="V56" i="57"/>
  <c r="V57" i="57"/>
  <c r="V58" i="57"/>
  <c r="V59" i="57"/>
  <c r="V60" i="57"/>
  <c r="V61" i="57"/>
  <c r="V62" i="57"/>
  <c r="V63" i="57"/>
  <c r="V64" i="57"/>
  <c r="V65" i="57"/>
  <c r="V67" i="57"/>
  <c r="V68" i="57"/>
  <c r="V69" i="57"/>
  <c r="V70" i="57"/>
  <c r="V71" i="57"/>
  <c r="V75" i="57"/>
  <c r="V55" i="57"/>
  <c r="V33" i="57"/>
  <c r="V34" i="57"/>
  <c r="V35" i="57"/>
  <c r="V36" i="57"/>
  <c r="V37" i="57"/>
  <c r="V38" i="57"/>
  <c r="V39" i="57"/>
  <c r="V40" i="57"/>
  <c r="V41" i="57"/>
  <c r="V42" i="57"/>
  <c r="V44" i="57"/>
  <c r="V45" i="57"/>
  <c r="V46" i="57"/>
  <c r="V47" i="57"/>
  <c r="V48" i="57"/>
  <c r="V50" i="57"/>
  <c r="V52" i="57"/>
  <c r="V32" i="57"/>
  <c r="Y34" i="57"/>
  <c r="Y36" i="57"/>
  <c r="Y38" i="57"/>
  <c r="Y40" i="57"/>
  <c r="Y42" i="57"/>
  <c r="Y32" i="57"/>
  <c r="V51" i="57"/>
  <c r="V43" i="57"/>
  <c r="V55" i="20"/>
  <c r="V56" i="20"/>
  <c r="V57" i="20"/>
  <c r="V58" i="20"/>
  <c r="V59" i="20"/>
  <c r="V60" i="20"/>
  <c r="V61" i="20"/>
  <c r="V62" i="20"/>
  <c r="V63" i="20"/>
  <c r="V64" i="20"/>
  <c r="V66" i="20"/>
  <c r="V67" i="20"/>
  <c r="V68" i="20"/>
  <c r="V69" i="20"/>
  <c r="V70" i="20"/>
  <c r="V74" i="20"/>
  <c r="V54" i="20"/>
  <c r="V33" i="20"/>
  <c r="V34" i="20"/>
  <c r="V35" i="20"/>
  <c r="V36" i="20"/>
  <c r="V37" i="20"/>
  <c r="V38" i="20"/>
  <c r="V39" i="20"/>
  <c r="V40" i="20"/>
  <c r="V41" i="20"/>
  <c r="V42" i="20"/>
  <c r="V44" i="20"/>
  <c r="V45" i="20"/>
  <c r="V46" i="20"/>
  <c r="V47" i="20"/>
  <c r="V48" i="20"/>
  <c r="V51" i="20"/>
  <c r="V52" i="20"/>
  <c r="V32" i="20"/>
  <c r="Y36" i="20"/>
  <c r="Y40" i="20"/>
  <c r="Y44" i="20"/>
  <c r="Y47" i="20"/>
  <c r="Y48" i="20"/>
  <c r="Y45" i="20"/>
  <c r="V43" i="20"/>
  <c r="V56" i="56"/>
  <c r="V57" i="56"/>
  <c r="V58" i="56"/>
  <c r="V59" i="56"/>
  <c r="V60" i="56"/>
  <c r="V61" i="56"/>
  <c r="V62" i="56"/>
  <c r="V63" i="56"/>
  <c r="V64" i="56"/>
  <c r="V65" i="56"/>
  <c r="V67" i="56"/>
  <c r="V68" i="56"/>
  <c r="V69" i="56"/>
  <c r="V70" i="56"/>
  <c r="V71" i="56"/>
  <c r="V75" i="56"/>
  <c r="V55" i="56"/>
  <c r="V33" i="56"/>
  <c r="V34" i="56"/>
  <c r="V35" i="56"/>
  <c r="V36" i="56"/>
  <c r="V37" i="56"/>
  <c r="V38" i="56"/>
  <c r="V39" i="56"/>
  <c r="V40" i="56"/>
  <c r="V41" i="56"/>
  <c r="V42" i="56"/>
  <c r="V44" i="56"/>
  <c r="V45" i="56"/>
  <c r="V46" i="56"/>
  <c r="V47" i="56"/>
  <c r="V48" i="56"/>
  <c r="V50" i="56"/>
  <c r="V52" i="56"/>
  <c r="V32" i="56"/>
  <c r="V43" i="56"/>
  <c r="V55" i="19"/>
  <c r="V56" i="19"/>
  <c r="V57" i="19"/>
  <c r="V58" i="19"/>
  <c r="V59" i="19"/>
  <c r="V60" i="19"/>
  <c r="V61" i="19"/>
  <c r="V62" i="19"/>
  <c r="V63" i="19"/>
  <c r="V64" i="19"/>
  <c r="V66" i="19"/>
  <c r="V67" i="19"/>
  <c r="V68" i="19"/>
  <c r="V69" i="19"/>
  <c r="V70" i="19"/>
  <c r="V74" i="19"/>
  <c r="V54" i="19"/>
  <c r="V33" i="19"/>
  <c r="V34" i="19"/>
  <c r="V35" i="19"/>
  <c r="V36" i="19"/>
  <c r="V37" i="19"/>
  <c r="V38" i="19"/>
  <c r="V39" i="19"/>
  <c r="V40" i="19"/>
  <c r="V41" i="19"/>
  <c r="V42" i="19"/>
  <c r="V43" i="19"/>
  <c r="V44" i="19"/>
  <c r="V45" i="19"/>
  <c r="V46" i="19"/>
  <c r="V47" i="19"/>
  <c r="V48" i="19"/>
  <c r="V52" i="19"/>
  <c r="V32" i="19"/>
  <c r="Y40" i="19"/>
  <c r="Y44" i="19"/>
  <c r="Y48" i="19"/>
  <c r="Y36" i="19"/>
  <c r="V51" i="19"/>
  <c r="V50" i="19"/>
  <c r="V54" i="55"/>
  <c r="V55" i="55"/>
  <c r="V56" i="55"/>
  <c r="V57" i="55"/>
  <c r="V58" i="55"/>
  <c r="V59" i="55"/>
  <c r="V60" i="55"/>
  <c r="V61" i="55"/>
  <c r="V62" i="55"/>
  <c r="V64" i="55"/>
  <c r="V65" i="55"/>
  <c r="V66" i="55"/>
  <c r="V67" i="55"/>
  <c r="V68" i="55"/>
  <c r="V72" i="55"/>
  <c r="V53" i="55"/>
  <c r="V32" i="55"/>
  <c r="V33" i="55"/>
  <c r="V34" i="55"/>
  <c r="V35" i="55"/>
  <c r="V36" i="55"/>
  <c r="V37" i="55"/>
  <c r="V38" i="55"/>
  <c r="V39" i="55"/>
  <c r="V40" i="55"/>
  <c r="V42" i="55"/>
  <c r="V43" i="55"/>
  <c r="V44" i="55"/>
  <c r="V45" i="55"/>
  <c r="V46" i="55"/>
  <c r="V50" i="55"/>
  <c r="V31" i="55"/>
  <c r="Y42" i="55"/>
  <c r="Y43" i="55"/>
  <c r="Y46" i="55"/>
  <c r="Y44" i="55"/>
  <c r="V49" i="55"/>
  <c r="V41" i="55"/>
  <c r="V53" i="18"/>
  <c r="V54" i="18"/>
  <c r="V55" i="18"/>
  <c r="V56" i="18"/>
  <c r="V57" i="18"/>
  <c r="V58" i="18"/>
  <c r="V59" i="18"/>
  <c r="V60" i="18"/>
  <c r="V61" i="18"/>
  <c r="V63" i="18"/>
  <c r="V64" i="18"/>
  <c r="V65" i="18"/>
  <c r="V66" i="18"/>
  <c r="V67" i="18"/>
  <c r="V71" i="18"/>
  <c r="V52" i="18"/>
  <c r="V32" i="18"/>
  <c r="V33" i="18"/>
  <c r="V34" i="18"/>
  <c r="V35" i="18"/>
  <c r="V36" i="18"/>
  <c r="V37" i="18"/>
  <c r="V38" i="18"/>
  <c r="V39" i="18"/>
  <c r="V40" i="18"/>
  <c r="V42" i="18"/>
  <c r="V43" i="18"/>
  <c r="V44" i="18"/>
  <c r="V45" i="18"/>
  <c r="V46" i="18"/>
  <c r="V50" i="18"/>
  <c r="V31" i="18"/>
  <c r="Y35" i="18"/>
  <c r="Y38" i="18"/>
  <c r="Y34" i="18"/>
  <c r="V49" i="18"/>
  <c r="V41" i="18"/>
  <c r="V54" i="54"/>
  <c r="V55" i="54"/>
  <c r="V56" i="54"/>
  <c r="V57" i="54"/>
  <c r="V58" i="54"/>
  <c r="V59" i="54"/>
  <c r="V60" i="54"/>
  <c r="V61" i="54"/>
  <c r="V62" i="54"/>
  <c r="V64" i="54"/>
  <c r="V65" i="54"/>
  <c r="V66" i="54"/>
  <c r="V67" i="54"/>
  <c r="V68" i="54"/>
  <c r="V72" i="54"/>
  <c r="V53" i="54"/>
  <c r="V32" i="54"/>
  <c r="V33" i="54"/>
  <c r="V34" i="54"/>
  <c r="V35" i="54"/>
  <c r="V36" i="54"/>
  <c r="V37" i="54"/>
  <c r="V38" i="54"/>
  <c r="V39" i="54"/>
  <c r="V40" i="54"/>
  <c r="V42" i="54"/>
  <c r="V43" i="54"/>
  <c r="V44" i="54"/>
  <c r="V45" i="54"/>
  <c r="V46" i="54"/>
  <c r="V50" i="54"/>
  <c r="V31" i="54"/>
  <c r="Y35" i="54"/>
  <c r="Y38" i="54"/>
  <c r="Y43" i="54"/>
  <c r="Y46" i="54"/>
  <c r="Y34" i="54"/>
  <c r="V49" i="54"/>
  <c r="V41" i="54"/>
  <c r="V53" i="17"/>
  <c r="V54" i="17"/>
  <c r="V55" i="17"/>
  <c r="V56" i="17"/>
  <c r="V57" i="17"/>
  <c r="V58" i="17"/>
  <c r="V59" i="17"/>
  <c r="V60" i="17"/>
  <c r="V61" i="17"/>
  <c r="V63" i="17"/>
  <c r="V64" i="17"/>
  <c r="V65" i="17"/>
  <c r="V66" i="17"/>
  <c r="V67" i="17"/>
  <c r="V52" i="17"/>
  <c r="V32" i="17"/>
  <c r="V33" i="17"/>
  <c r="V34" i="17"/>
  <c r="V35" i="17"/>
  <c r="V36" i="17"/>
  <c r="V37" i="17"/>
  <c r="V38" i="17"/>
  <c r="V39" i="17"/>
  <c r="V40" i="17"/>
  <c r="V42" i="17"/>
  <c r="V43" i="17"/>
  <c r="V44" i="17"/>
  <c r="V45" i="17"/>
  <c r="V46" i="17"/>
  <c r="V50" i="17"/>
  <c r="V31" i="17"/>
  <c r="V26" i="17"/>
  <c r="V27" i="17"/>
  <c r="V41" i="17"/>
  <c r="V56" i="53"/>
  <c r="V57" i="53"/>
  <c r="V58" i="53"/>
  <c r="V59" i="53"/>
  <c r="V60" i="53"/>
  <c r="V61" i="53"/>
  <c r="V62" i="53"/>
  <c r="V63" i="53"/>
  <c r="V64" i="53"/>
  <c r="V65" i="53"/>
  <c r="V67" i="53"/>
  <c r="V68" i="53"/>
  <c r="V69" i="53"/>
  <c r="V70" i="53"/>
  <c r="V71" i="53"/>
  <c r="V75" i="53"/>
  <c r="V55" i="53"/>
  <c r="V33" i="53"/>
  <c r="V34" i="53"/>
  <c r="V35" i="53"/>
  <c r="V36" i="53"/>
  <c r="V37" i="53"/>
  <c r="V38" i="53"/>
  <c r="V39" i="53"/>
  <c r="V40" i="53"/>
  <c r="V41" i="53"/>
  <c r="V42" i="53"/>
  <c r="V43" i="53"/>
  <c r="V44" i="53"/>
  <c r="V45" i="53"/>
  <c r="V46" i="53"/>
  <c r="V47" i="53"/>
  <c r="V52" i="53"/>
  <c r="V32" i="53"/>
  <c r="V50" i="53"/>
  <c r="V55" i="16"/>
  <c r="V56" i="16"/>
  <c r="V57" i="16"/>
  <c r="V58" i="16"/>
  <c r="V59" i="16"/>
  <c r="V60" i="16"/>
  <c r="V61" i="16"/>
  <c r="V62" i="16"/>
  <c r="V63" i="16"/>
  <c r="V64" i="16"/>
  <c r="V66" i="16"/>
  <c r="V67" i="16"/>
  <c r="V68" i="16"/>
  <c r="V69" i="16"/>
  <c r="V70" i="16"/>
  <c r="V74" i="16"/>
  <c r="V54" i="16"/>
  <c r="V33" i="16"/>
  <c r="V34" i="16"/>
  <c r="V35" i="16"/>
  <c r="V36" i="16"/>
  <c r="V37" i="16"/>
  <c r="V38" i="16"/>
  <c r="V39" i="16"/>
  <c r="V40" i="16"/>
  <c r="V41" i="16"/>
  <c r="V42" i="16"/>
  <c r="V43" i="16"/>
  <c r="V44" i="16"/>
  <c r="V45" i="16"/>
  <c r="V46" i="16"/>
  <c r="V47" i="16"/>
  <c r="V48" i="16"/>
  <c r="V52" i="16"/>
  <c r="V32" i="16"/>
  <c r="Y40" i="16"/>
  <c r="V50" i="16"/>
  <c r="V54" i="52"/>
  <c r="V55" i="52"/>
  <c r="V56" i="52"/>
  <c r="V57" i="52"/>
  <c r="V58" i="52"/>
  <c r="V59" i="52"/>
  <c r="V60" i="52"/>
  <c r="V61" i="52"/>
  <c r="V62" i="52"/>
  <c r="V64" i="52"/>
  <c r="V65" i="52"/>
  <c r="V66" i="52"/>
  <c r="V67" i="52"/>
  <c r="V68" i="52"/>
  <c r="V72" i="52"/>
  <c r="V53" i="52"/>
  <c r="V32" i="52"/>
  <c r="V33" i="52"/>
  <c r="V34" i="52"/>
  <c r="V35" i="52"/>
  <c r="V36" i="52"/>
  <c r="V37" i="52"/>
  <c r="V38" i="52"/>
  <c r="V39" i="52"/>
  <c r="V40" i="52"/>
  <c r="V42" i="52"/>
  <c r="V43" i="52"/>
  <c r="V44" i="52"/>
  <c r="V45" i="52"/>
  <c r="V46" i="52"/>
  <c r="V50" i="52"/>
  <c r="V31" i="52"/>
  <c r="V41" i="52"/>
  <c r="V53" i="15"/>
  <c r="V54" i="15"/>
  <c r="V55" i="15"/>
  <c r="V56" i="15"/>
  <c r="V57" i="15"/>
  <c r="V58" i="15"/>
  <c r="V59" i="15"/>
  <c r="V60" i="15"/>
  <c r="V61" i="15"/>
  <c r="V63" i="15"/>
  <c r="V64" i="15"/>
  <c r="V65" i="15"/>
  <c r="V66" i="15"/>
  <c r="V67" i="15"/>
  <c r="V71" i="15"/>
  <c r="V52" i="15"/>
  <c r="V32" i="15"/>
  <c r="V33" i="15"/>
  <c r="V34" i="15"/>
  <c r="V35" i="15"/>
  <c r="V36" i="15"/>
  <c r="V37" i="15"/>
  <c r="V38" i="15"/>
  <c r="V39" i="15"/>
  <c r="V40" i="15"/>
  <c r="V42" i="15"/>
  <c r="V43" i="15"/>
  <c r="V44" i="15"/>
  <c r="V45" i="15"/>
  <c r="V46" i="15"/>
  <c r="V50" i="15"/>
  <c r="V31" i="15"/>
  <c r="V49" i="15"/>
  <c r="V41" i="15"/>
  <c r="V56" i="51"/>
  <c r="V57" i="51"/>
  <c r="V58" i="51"/>
  <c r="V59" i="51"/>
  <c r="V60" i="51"/>
  <c r="V61" i="51"/>
  <c r="V62" i="51"/>
  <c r="V63" i="51"/>
  <c r="V64" i="51"/>
  <c r="V65" i="51"/>
  <c r="V67" i="51"/>
  <c r="V68" i="51"/>
  <c r="V69" i="51"/>
  <c r="V70" i="51"/>
  <c r="V71" i="51"/>
  <c r="V75" i="51"/>
  <c r="V55" i="51"/>
  <c r="V33" i="51"/>
  <c r="V34" i="51"/>
  <c r="V35" i="51"/>
  <c r="V36" i="51"/>
  <c r="V37" i="51"/>
  <c r="V38" i="51"/>
  <c r="V39" i="51"/>
  <c r="V40" i="51"/>
  <c r="V41" i="51"/>
  <c r="V42" i="51"/>
  <c r="V44" i="51"/>
  <c r="V45" i="51"/>
  <c r="V46" i="51"/>
  <c r="V47" i="51"/>
  <c r="V48" i="51"/>
  <c r="V52" i="51"/>
  <c r="V32" i="51"/>
  <c r="Y36" i="51"/>
  <c r="Y40" i="51"/>
  <c r="Y44" i="51"/>
  <c r="Y48" i="51"/>
  <c r="V50" i="51"/>
  <c r="V43" i="51"/>
  <c r="V55" i="14"/>
  <c r="V56" i="14"/>
  <c r="V57" i="14"/>
  <c r="V58" i="14"/>
  <c r="V59" i="14"/>
  <c r="V60" i="14"/>
  <c r="V61" i="14"/>
  <c r="V62" i="14"/>
  <c r="V63" i="14"/>
  <c r="V64" i="14"/>
  <c r="V66" i="14"/>
  <c r="V67" i="14"/>
  <c r="V68" i="14"/>
  <c r="V69" i="14"/>
  <c r="V70" i="14"/>
  <c r="V74" i="14"/>
  <c r="V54" i="14"/>
  <c r="V33" i="14"/>
  <c r="V34" i="14"/>
  <c r="V35" i="14"/>
  <c r="V36" i="14"/>
  <c r="V37" i="14"/>
  <c r="V38" i="14"/>
  <c r="V39" i="14"/>
  <c r="V40" i="14"/>
  <c r="V41" i="14"/>
  <c r="V42" i="14"/>
  <c r="V44" i="14"/>
  <c r="V45" i="14"/>
  <c r="V46" i="14"/>
  <c r="V47" i="14"/>
  <c r="V48" i="14"/>
  <c r="V50" i="14"/>
  <c r="V52" i="14"/>
  <c r="V32" i="14"/>
  <c r="Y36" i="14"/>
  <c r="Y40" i="14"/>
  <c r="Y45" i="14"/>
  <c r="Y44" i="14"/>
  <c r="V51" i="14"/>
  <c r="V43" i="14"/>
  <c r="C8" i="116"/>
  <c r="D8" i="116"/>
  <c r="E8" i="116"/>
  <c r="F8" i="116"/>
  <c r="G8" i="116"/>
  <c r="H8" i="116"/>
  <c r="I8" i="116"/>
  <c r="J8" i="116"/>
  <c r="K8" i="116"/>
  <c r="L8" i="116"/>
  <c r="M8" i="116"/>
  <c r="N8" i="116"/>
  <c r="O8" i="116"/>
  <c r="P8" i="116"/>
  <c r="Q8" i="116"/>
  <c r="R8" i="116"/>
  <c r="S8" i="116"/>
  <c r="T8" i="116"/>
  <c r="U8" i="116"/>
  <c r="C9" i="116"/>
  <c r="D9" i="116"/>
  <c r="E9" i="116"/>
  <c r="F9" i="116"/>
  <c r="G9" i="116"/>
  <c r="H9" i="116"/>
  <c r="I9" i="116"/>
  <c r="J9" i="116"/>
  <c r="K9" i="116"/>
  <c r="L9" i="116"/>
  <c r="M9" i="116"/>
  <c r="N9" i="116"/>
  <c r="O9" i="116"/>
  <c r="P9" i="116"/>
  <c r="Q9" i="116"/>
  <c r="R9" i="116"/>
  <c r="S9" i="116"/>
  <c r="T9" i="116"/>
  <c r="U9" i="116"/>
  <c r="C10" i="116"/>
  <c r="D10" i="116"/>
  <c r="E10" i="116"/>
  <c r="F10" i="116"/>
  <c r="G10" i="116"/>
  <c r="H10" i="116"/>
  <c r="I10" i="116"/>
  <c r="J10" i="116"/>
  <c r="K10" i="116"/>
  <c r="L10" i="116"/>
  <c r="M10" i="116"/>
  <c r="N10" i="116"/>
  <c r="O10" i="116"/>
  <c r="P10" i="116"/>
  <c r="Q10" i="116"/>
  <c r="R10" i="116"/>
  <c r="S10" i="116"/>
  <c r="T10" i="116"/>
  <c r="U10" i="116"/>
  <c r="C11" i="116"/>
  <c r="D11" i="116"/>
  <c r="E11" i="116"/>
  <c r="F11" i="116"/>
  <c r="G11" i="116"/>
  <c r="H11" i="116"/>
  <c r="I11" i="116"/>
  <c r="J11" i="116"/>
  <c r="K11" i="116"/>
  <c r="L11" i="116"/>
  <c r="M11" i="116"/>
  <c r="N11" i="116"/>
  <c r="O11" i="116"/>
  <c r="P11" i="116"/>
  <c r="Q11" i="116"/>
  <c r="R11" i="116"/>
  <c r="S11" i="116"/>
  <c r="T11" i="116"/>
  <c r="U11" i="116"/>
  <c r="C12" i="116"/>
  <c r="D12" i="116"/>
  <c r="E12" i="116"/>
  <c r="F12" i="116"/>
  <c r="G12" i="116"/>
  <c r="H12" i="116"/>
  <c r="I12" i="116"/>
  <c r="J12" i="116"/>
  <c r="K12" i="116"/>
  <c r="L12" i="116"/>
  <c r="M12" i="116"/>
  <c r="N12" i="116"/>
  <c r="O12" i="116"/>
  <c r="P12" i="116"/>
  <c r="Q12" i="116"/>
  <c r="R12" i="116"/>
  <c r="S12" i="116"/>
  <c r="T12" i="116"/>
  <c r="U12" i="116"/>
  <c r="C13" i="116"/>
  <c r="D13" i="116"/>
  <c r="E13" i="116"/>
  <c r="F13" i="116"/>
  <c r="G13" i="116"/>
  <c r="H13" i="116"/>
  <c r="I13" i="116"/>
  <c r="J13" i="116"/>
  <c r="K13" i="116"/>
  <c r="L13" i="116"/>
  <c r="M13" i="116"/>
  <c r="N13" i="116"/>
  <c r="O13" i="116"/>
  <c r="P13" i="116"/>
  <c r="Q13" i="116"/>
  <c r="R13" i="116"/>
  <c r="S13" i="116"/>
  <c r="T13" i="116"/>
  <c r="U13" i="116"/>
  <c r="C14" i="116"/>
  <c r="D14" i="116"/>
  <c r="E14" i="116"/>
  <c r="F14" i="116"/>
  <c r="G14" i="116"/>
  <c r="H14" i="116"/>
  <c r="I14" i="116"/>
  <c r="J14" i="116"/>
  <c r="K14" i="116"/>
  <c r="L14" i="116"/>
  <c r="M14" i="116"/>
  <c r="N14" i="116"/>
  <c r="O14" i="116"/>
  <c r="P14" i="116"/>
  <c r="Q14" i="116"/>
  <c r="R14" i="116"/>
  <c r="S14" i="116"/>
  <c r="T14" i="116"/>
  <c r="U14" i="116"/>
  <c r="C15" i="116"/>
  <c r="D15" i="116"/>
  <c r="E15" i="116"/>
  <c r="F15" i="116"/>
  <c r="G15" i="116"/>
  <c r="H15" i="116"/>
  <c r="I15" i="116"/>
  <c r="J15" i="116"/>
  <c r="K15" i="116"/>
  <c r="L15" i="116"/>
  <c r="M15" i="116"/>
  <c r="N15" i="116"/>
  <c r="O15" i="116"/>
  <c r="P15" i="116"/>
  <c r="Q15" i="116"/>
  <c r="R15" i="116"/>
  <c r="S15" i="116"/>
  <c r="T15" i="116"/>
  <c r="U15" i="116"/>
  <c r="C16" i="116"/>
  <c r="D16" i="116"/>
  <c r="E16" i="116"/>
  <c r="F16" i="116"/>
  <c r="G16" i="116"/>
  <c r="H16" i="116"/>
  <c r="I16" i="116"/>
  <c r="J16" i="116"/>
  <c r="K16" i="116"/>
  <c r="L16" i="116"/>
  <c r="M16" i="116"/>
  <c r="N16" i="116"/>
  <c r="O16" i="116"/>
  <c r="P16" i="116"/>
  <c r="Q16" i="116"/>
  <c r="R16" i="116"/>
  <c r="S16" i="116"/>
  <c r="T16" i="116"/>
  <c r="U16" i="116"/>
  <c r="C17" i="116"/>
  <c r="D17" i="116"/>
  <c r="E17" i="116"/>
  <c r="F17" i="116"/>
  <c r="G17" i="116"/>
  <c r="H17" i="116"/>
  <c r="I17" i="116"/>
  <c r="J17" i="116"/>
  <c r="K17" i="116"/>
  <c r="L17" i="116"/>
  <c r="M17" i="116"/>
  <c r="N17" i="116"/>
  <c r="O17" i="116"/>
  <c r="P17" i="116"/>
  <c r="Q17" i="116"/>
  <c r="R17" i="116"/>
  <c r="S17" i="116"/>
  <c r="T17" i="116"/>
  <c r="U17" i="116"/>
  <c r="C18" i="116"/>
  <c r="D18" i="116"/>
  <c r="E18" i="116"/>
  <c r="F18" i="116"/>
  <c r="G18" i="116"/>
  <c r="H18" i="116"/>
  <c r="I18" i="116"/>
  <c r="J18" i="116"/>
  <c r="K18" i="116"/>
  <c r="L18" i="116"/>
  <c r="M18" i="116"/>
  <c r="N18" i="116"/>
  <c r="O18" i="116"/>
  <c r="P18" i="116"/>
  <c r="Q18" i="116"/>
  <c r="R18" i="116"/>
  <c r="S18" i="116"/>
  <c r="T18" i="116"/>
  <c r="U18" i="116"/>
  <c r="C19" i="116"/>
  <c r="D19" i="116"/>
  <c r="E19" i="116"/>
  <c r="F19" i="116"/>
  <c r="G19" i="116"/>
  <c r="H19" i="116"/>
  <c r="I19" i="116"/>
  <c r="J19" i="116"/>
  <c r="K19" i="116"/>
  <c r="L19" i="116"/>
  <c r="M19" i="116"/>
  <c r="N19" i="116"/>
  <c r="O19" i="116"/>
  <c r="P19" i="116"/>
  <c r="Q19" i="116"/>
  <c r="R19" i="116"/>
  <c r="S19" i="116"/>
  <c r="T19" i="116"/>
  <c r="U19" i="116"/>
  <c r="C20" i="116"/>
  <c r="D20" i="116"/>
  <c r="E20" i="116"/>
  <c r="F20" i="116"/>
  <c r="G20" i="116"/>
  <c r="H20" i="116"/>
  <c r="I20" i="116"/>
  <c r="J20" i="116"/>
  <c r="K20" i="116"/>
  <c r="L20" i="116"/>
  <c r="M20" i="116"/>
  <c r="N20" i="116"/>
  <c r="O20" i="116"/>
  <c r="P20" i="116"/>
  <c r="Q20" i="116"/>
  <c r="R20" i="116"/>
  <c r="S20" i="116"/>
  <c r="T20" i="116"/>
  <c r="U20" i="116"/>
  <c r="C21" i="116"/>
  <c r="D21" i="116"/>
  <c r="E21" i="116"/>
  <c r="F21" i="116"/>
  <c r="G21" i="116"/>
  <c r="H21" i="116"/>
  <c r="I21" i="116"/>
  <c r="J21" i="116"/>
  <c r="K21" i="116"/>
  <c r="L21" i="116"/>
  <c r="M21" i="116"/>
  <c r="N21" i="116"/>
  <c r="O21" i="116"/>
  <c r="P21" i="116"/>
  <c r="Q21" i="116"/>
  <c r="R21" i="116"/>
  <c r="S21" i="116"/>
  <c r="T21" i="116"/>
  <c r="U21" i="116"/>
  <c r="C22" i="116"/>
  <c r="D22" i="116"/>
  <c r="E22" i="116"/>
  <c r="F22" i="116"/>
  <c r="G22" i="116"/>
  <c r="H22" i="116"/>
  <c r="I22" i="116"/>
  <c r="J22" i="116"/>
  <c r="K22" i="116"/>
  <c r="L22" i="116"/>
  <c r="M22" i="116"/>
  <c r="N22" i="116"/>
  <c r="O22" i="116"/>
  <c r="P22" i="116"/>
  <c r="Q22" i="116"/>
  <c r="R22" i="116"/>
  <c r="S22" i="116"/>
  <c r="T22" i="116"/>
  <c r="U22" i="116"/>
  <c r="C23" i="116"/>
  <c r="D23" i="116"/>
  <c r="E23" i="116"/>
  <c r="F23" i="116"/>
  <c r="G23" i="116"/>
  <c r="H23" i="116"/>
  <c r="I23" i="116"/>
  <c r="J23" i="116"/>
  <c r="K23" i="116"/>
  <c r="L23" i="116"/>
  <c r="M23" i="116"/>
  <c r="N23" i="116"/>
  <c r="O23" i="116"/>
  <c r="P23" i="116"/>
  <c r="Q23" i="116"/>
  <c r="R23" i="116"/>
  <c r="S23" i="116"/>
  <c r="T23" i="116"/>
  <c r="U23" i="116"/>
  <c r="C24" i="116"/>
  <c r="D24" i="116"/>
  <c r="E24" i="116"/>
  <c r="F24" i="116"/>
  <c r="G24" i="116"/>
  <c r="H24" i="116"/>
  <c r="I24" i="116"/>
  <c r="J24" i="116"/>
  <c r="K24" i="116"/>
  <c r="L24" i="116"/>
  <c r="M24" i="116"/>
  <c r="N24" i="116"/>
  <c r="O24" i="116"/>
  <c r="P24" i="116"/>
  <c r="Q24" i="116"/>
  <c r="R24" i="116"/>
  <c r="S24" i="116"/>
  <c r="T24" i="116"/>
  <c r="U24" i="116"/>
  <c r="C25" i="116"/>
  <c r="D25" i="116"/>
  <c r="E25" i="116"/>
  <c r="F25" i="116"/>
  <c r="G25" i="116"/>
  <c r="H25" i="116"/>
  <c r="I25" i="116"/>
  <c r="J25" i="116"/>
  <c r="K25" i="116"/>
  <c r="L25" i="116"/>
  <c r="M25" i="116"/>
  <c r="N25" i="116"/>
  <c r="O25" i="116"/>
  <c r="P25" i="116"/>
  <c r="Q25" i="116"/>
  <c r="R25" i="116"/>
  <c r="S25" i="116"/>
  <c r="T25" i="116"/>
  <c r="U25" i="116"/>
  <c r="C26" i="116"/>
  <c r="D26" i="116"/>
  <c r="E26" i="116"/>
  <c r="F26" i="116"/>
  <c r="G26" i="116"/>
  <c r="H26" i="116"/>
  <c r="I26" i="116"/>
  <c r="J26" i="116"/>
  <c r="K26" i="116"/>
  <c r="L26" i="116"/>
  <c r="M26" i="116"/>
  <c r="N26" i="116"/>
  <c r="O26" i="116"/>
  <c r="P26" i="116"/>
  <c r="Q26" i="116"/>
  <c r="R26" i="116"/>
  <c r="S26" i="116"/>
  <c r="T26" i="116"/>
  <c r="U26" i="116"/>
  <c r="C27" i="116"/>
  <c r="D27" i="116"/>
  <c r="E27" i="116"/>
  <c r="F27" i="116"/>
  <c r="G27" i="116"/>
  <c r="H27" i="116"/>
  <c r="I27" i="116"/>
  <c r="J27" i="116"/>
  <c r="K27" i="116"/>
  <c r="L27" i="116"/>
  <c r="M27" i="116"/>
  <c r="N27" i="116"/>
  <c r="O27" i="116"/>
  <c r="P27" i="116"/>
  <c r="Q27" i="116"/>
  <c r="R27" i="116"/>
  <c r="S27" i="116"/>
  <c r="T27" i="116"/>
  <c r="U27" i="116"/>
  <c r="C28" i="116"/>
  <c r="D28" i="116"/>
  <c r="E28" i="116"/>
  <c r="F28" i="116"/>
  <c r="G28" i="116"/>
  <c r="H28" i="116"/>
  <c r="I28" i="116"/>
  <c r="J28" i="116"/>
  <c r="K28" i="116"/>
  <c r="L28" i="116"/>
  <c r="M28" i="116"/>
  <c r="N28" i="116"/>
  <c r="O28" i="116"/>
  <c r="P28" i="116"/>
  <c r="Q28" i="116"/>
  <c r="R28" i="116"/>
  <c r="S28" i="116"/>
  <c r="T28" i="116"/>
  <c r="U28" i="116"/>
  <c r="C29" i="116"/>
  <c r="D29" i="116"/>
  <c r="E29" i="116"/>
  <c r="F29" i="116"/>
  <c r="G29" i="116"/>
  <c r="H29" i="116"/>
  <c r="I29" i="116"/>
  <c r="J29" i="116"/>
  <c r="K29" i="116"/>
  <c r="L29" i="116"/>
  <c r="M29" i="116"/>
  <c r="N29" i="116"/>
  <c r="O29" i="116"/>
  <c r="P29" i="116"/>
  <c r="Q29" i="116"/>
  <c r="R29" i="116"/>
  <c r="S29" i="116"/>
  <c r="T29" i="116"/>
  <c r="U29" i="116"/>
  <c r="C30" i="116"/>
  <c r="D30" i="116"/>
  <c r="E30" i="116"/>
  <c r="F30" i="116"/>
  <c r="G30" i="116"/>
  <c r="H30" i="116"/>
  <c r="I30" i="116"/>
  <c r="J30" i="116"/>
  <c r="K30" i="116"/>
  <c r="L30" i="116"/>
  <c r="M30" i="116"/>
  <c r="N30" i="116"/>
  <c r="O30" i="116"/>
  <c r="P30" i="116"/>
  <c r="Q30" i="116"/>
  <c r="R30" i="116"/>
  <c r="S30" i="116"/>
  <c r="T30" i="116"/>
  <c r="U30" i="116"/>
  <c r="C31" i="116"/>
  <c r="D31" i="116"/>
  <c r="E31" i="116"/>
  <c r="F31" i="116"/>
  <c r="G31" i="116"/>
  <c r="H31" i="116"/>
  <c r="I31" i="116"/>
  <c r="J31" i="116"/>
  <c r="K31" i="116"/>
  <c r="L31" i="116"/>
  <c r="M31" i="116"/>
  <c r="N31" i="116"/>
  <c r="O31" i="116"/>
  <c r="P31" i="116"/>
  <c r="Q31" i="116"/>
  <c r="R31" i="116"/>
  <c r="S31" i="116"/>
  <c r="T31" i="116"/>
  <c r="U31" i="116"/>
  <c r="C32" i="116"/>
  <c r="D32" i="116"/>
  <c r="E32" i="116"/>
  <c r="F32" i="116"/>
  <c r="G32" i="116"/>
  <c r="H32" i="116"/>
  <c r="I32" i="116"/>
  <c r="J32" i="116"/>
  <c r="K32" i="116"/>
  <c r="L32" i="116"/>
  <c r="M32" i="116"/>
  <c r="N32" i="116"/>
  <c r="O32" i="116"/>
  <c r="P32" i="116"/>
  <c r="Q32" i="116"/>
  <c r="R32" i="116"/>
  <c r="S32" i="116"/>
  <c r="T32" i="116"/>
  <c r="U32" i="116"/>
  <c r="C33" i="116"/>
  <c r="C38" i="115"/>
  <c r="D38" i="115"/>
  <c r="E38" i="115"/>
  <c r="F38" i="115"/>
  <c r="G38" i="115"/>
  <c r="H38" i="115"/>
  <c r="I38" i="115"/>
  <c r="J38" i="115"/>
  <c r="K38" i="115"/>
  <c r="L38" i="115"/>
  <c r="M38" i="115"/>
  <c r="N38" i="115"/>
  <c r="O38" i="115"/>
  <c r="P38" i="115"/>
  <c r="Q38" i="115"/>
  <c r="R38" i="115"/>
  <c r="S38" i="115"/>
  <c r="T38" i="115"/>
  <c r="U38" i="115"/>
  <c r="C39" i="115"/>
  <c r="D39" i="115"/>
  <c r="E39" i="115"/>
  <c r="F39" i="115"/>
  <c r="G39" i="115"/>
  <c r="H39" i="115"/>
  <c r="I39" i="115"/>
  <c r="J39" i="115"/>
  <c r="K39" i="115"/>
  <c r="L39" i="115"/>
  <c r="M39" i="115"/>
  <c r="N39" i="115"/>
  <c r="O39" i="115"/>
  <c r="P39" i="115"/>
  <c r="Q39" i="115"/>
  <c r="R39" i="115"/>
  <c r="S39" i="115"/>
  <c r="T39" i="115"/>
  <c r="U39" i="115"/>
  <c r="C40" i="115"/>
  <c r="D40" i="115"/>
  <c r="E40" i="115"/>
  <c r="F40" i="115"/>
  <c r="G40" i="115"/>
  <c r="H40" i="115"/>
  <c r="I40" i="115"/>
  <c r="J40" i="115"/>
  <c r="K40" i="115"/>
  <c r="L40" i="115"/>
  <c r="M40" i="115"/>
  <c r="N40" i="115"/>
  <c r="O40" i="115"/>
  <c r="P40" i="115"/>
  <c r="Q40" i="115"/>
  <c r="R40" i="115"/>
  <c r="S40" i="115"/>
  <c r="T40" i="115"/>
  <c r="U40" i="115"/>
  <c r="C41" i="115"/>
  <c r="D41" i="115"/>
  <c r="E41" i="115"/>
  <c r="F41" i="115"/>
  <c r="G41" i="115"/>
  <c r="H41" i="115"/>
  <c r="I41" i="115"/>
  <c r="J41" i="115"/>
  <c r="K41" i="115"/>
  <c r="L41" i="115"/>
  <c r="M41" i="115"/>
  <c r="N41" i="115"/>
  <c r="O41" i="115"/>
  <c r="P41" i="115"/>
  <c r="Q41" i="115"/>
  <c r="R41" i="115"/>
  <c r="S41" i="115"/>
  <c r="T41" i="115"/>
  <c r="U41" i="115"/>
  <c r="C42" i="115"/>
  <c r="D42" i="115"/>
  <c r="E42" i="115"/>
  <c r="F42" i="115"/>
  <c r="G42" i="115"/>
  <c r="H42" i="115"/>
  <c r="I42" i="115"/>
  <c r="J42" i="115"/>
  <c r="K42" i="115"/>
  <c r="L42" i="115"/>
  <c r="M42" i="115"/>
  <c r="N42" i="115"/>
  <c r="O42" i="115"/>
  <c r="P42" i="115"/>
  <c r="Q42" i="115"/>
  <c r="R42" i="115"/>
  <c r="S42" i="115"/>
  <c r="T42" i="115"/>
  <c r="U42" i="115"/>
  <c r="C43" i="115"/>
  <c r="D43" i="115"/>
  <c r="E43" i="115"/>
  <c r="F43" i="115"/>
  <c r="G43" i="115"/>
  <c r="H43" i="115"/>
  <c r="I43" i="115"/>
  <c r="J43" i="115"/>
  <c r="K43" i="115"/>
  <c r="L43" i="115"/>
  <c r="M43" i="115"/>
  <c r="N43" i="115"/>
  <c r="O43" i="115"/>
  <c r="P43" i="115"/>
  <c r="Q43" i="115"/>
  <c r="R43" i="115"/>
  <c r="S43" i="115"/>
  <c r="T43" i="115"/>
  <c r="U43" i="115"/>
  <c r="C44" i="115"/>
  <c r="D44" i="115"/>
  <c r="E44" i="115"/>
  <c r="F44" i="115"/>
  <c r="G44" i="115"/>
  <c r="H44" i="115"/>
  <c r="I44" i="115"/>
  <c r="J44" i="115"/>
  <c r="K44" i="115"/>
  <c r="L44" i="115"/>
  <c r="M44" i="115"/>
  <c r="N44" i="115"/>
  <c r="O44" i="115"/>
  <c r="P44" i="115"/>
  <c r="Q44" i="115"/>
  <c r="R44" i="115"/>
  <c r="S44" i="115"/>
  <c r="T44" i="115"/>
  <c r="U44" i="115"/>
  <c r="C45" i="115"/>
  <c r="D45" i="115"/>
  <c r="E45" i="115"/>
  <c r="F45" i="115"/>
  <c r="G45" i="115"/>
  <c r="H45" i="115"/>
  <c r="I45" i="115"/>
  <c r="J45" i="115"/>
  <c r="K45" i="115"/>
  <c r="L45" i="115"/>
  <c r="M45" i="115"/>
  <c r="N45" i="115"/>
  <c r="O45" i="115"/>
  <c r="P45" i="115"/>
  <c r="Q45" i="115"/>
  <c r="R45" i="115"/>
  <c r="S45" i="115"/>
  <c r="T45" i="115"/>
  <c r="U45" i="115"/>
  <c r="C46" i="115"/>
  <c r="D46" i="115"/>
  <c r="E46" i="115"/>
  <c r="F46" i="115"/>
  <c r="G46" i="115"/>
  <c r="H46" i="115"/>
  <c r="I46" i="115"/>
  <c r="J46" i="115"/>
  <c r="K46" i="115"/>
  <c r="L46" i="115"/>
  <c r="M46" i="115"/>
  <c r="N46" i="115"/>
  <c r="O46" i="115"/>
  <c r="P46" i="115"/>
  <c r="Q46" i="115"/>
  <c r="R46" i="115"/>
  <c r="S46" i="115"/>
  <c r="T46" i="115"/>
  <c r="U46" i="115"/>
  <c r="C47" i="115"/>
  <c r="D47" i="115"/>
  <c r="E47" i="115"/>
  <c r="F47" i="115"/>
  <c r="G47" i="115"/>
  <c r="H47" i="115"/>
  <c r="I47" i="115"/>
  <c r="J47" i="115"/>
  <c r="K47" i="115"/>
  <c r="L47" i="115"/>
  <c r="M47" i="115"/>
  <c r="N47" i="115"/>
  <c r="O47" i="115"/>
  <c r="P47" i="115"/>
  <c r="Q47" i="115"/>
  <c r="R47" i="115"/>
  <c r="S47" i="115"/>
  <c r="T47" i="115"/>
  <c r="U47" i="115"/>
  <c r="C48" i="115"/>
  <c r="D48" i="115"/>
  <c r="E48" i="115"/>
  <c r="F48" i="115"/>
  <c r="G48" i="115"/>
  <c r="H48" i="115"/>
  <c r="I48" i="115"/>
  <c r="J48" i="115"/>
  <c r="K48" i="115"/>
  <c r="L48" i="115"/>
  <c r="M48" i="115"/>
  <c r="N48" i="115"/>
  <c r="O48" i="115"/>
  <c r="P48" i="115"/>
  <c r="Q48" i="115"/>
  <c r="R48" i="115"/>
  <c r="S48" i="115"/>
  <c r="T48" i="115"/>
  <c r="U48" i="115"/>
  <c r="C49" i="115"/>
  <c r="D49" i="115"/>
  <c r="E49" i="115"/>
  <c r="F49" i="115"/>
  <c r="G49" i="115"/>
  <c r="H49" i="115"/>
  <c r="I49" i="115"/>
  <c r="J49" i="115"/>
  <c r="K49" i="115"/>
  <c r="L49" i="115"/>
  <c r="M49" i="115"/>
  <c r="N49" i="115"/>
  <c r="O49" i="115"/>
  <c r="P49" i="115"/>
  <c r="Q49" i="115"/>
  <c r="R49" i="115"/>
  <c r="S49" i="115"/>
  <c r="T49" i="115"/>
  <c r="U49" i="115"/>
  <c r="C50" i="115"/>
  <c r="D50" i="115"/>
  <c r="E50" i="115"/>
  <c r="F50" i="115"/>
  <c r="G50" i="115"/>
  <c r="H50" i="115"/>
  <c r="I50" i="115"/>
  <c r="J50" i="115"/>
  <c r="K50" i="115"/>
  <c r="L50" i="115"/>
  <c r="M50" i="115"/>
  <c r="N50" i="115"/>
  <c r="O50" i="115"/>
  <c r="P50" i="115"/>
  <c r="Q50" i="115"/>
  <c r="R50" i="115"/>
  <c r="S50" i="115"/>
  <c r="T50" i="115"/>
  <c r="U50" i="115"/>
  <c r="C51" i="115"/>
  <c r="D51" i="115"/>
  <c r="E51" i="115"/>
  <c r="F51" i="115"/>
  <c r="G51" i="115"/>
  <c r="H51" i="115"/>
  <c r="I51" i="115"/>
  <c r="J51" i="115"/>
  <c r="K51" i="115"/>
  <c r="L51" i="115"/>
  <c r="M51" i="115"/>
  <c r="N51" i="115"/>
  <c r="O51" i="115"/>
  <c r="P51" i="115"/>
  <c r="Q51" i="115"/>
  <c r="R51" i="115"/>
  <c r="S51" i="115"/>
  <c r="T51" i="115"/>
  <c r="U51" i="115"/>
  <c r="C52" i="115"/>
  <c r="D52" i="115"/>
  <c r="E52" i="115"/>
  <c r="F52" i="115"/>
  <c r="G52" i="115"/>
  <c r="H52" i="115"/>
  <c r="I52" i="115"/>
  <c r="J52" i="115"/>
  <c r="K52" i="115"/>
  <c r="L52" i="115"/>
  <c r="M52" i="115"/>
  <c r="N52" i="115"/>
  <c r="O52" i="115"/>
  <c r="P52" i="115"/>
  <c r="Q52" i="115"/>
  <c r="R52" i="115"/>
  <c r="S52" i="115"/>
  <c r="T52" i="115"/>
  <c r="U52" i="115"/>
  <c r="C53" i="115"/>
  <c r="D53" i="115"/>
  <c r="E53" i="115"/>
  <c r="F53" i="115"/>
  <c r="G53" i="115"/>
  <c r="H53" i="115"/>
  <c r="I53" i="115"/>
  <c r="J53" i="115"/>
  <c r="K53" i="115"/>
  <c r="L53" i="115"/>
  <c r="M53" i="115"/>
  <c r="N53" i="115"/>
  <c r="O53" i="115"/>
  <c r="P53" i="115"/>
  <c r="Q53" i="115"/>
  <c r="R53" i="115"/>
  <c r="S53" i="115"/>
  <c r="T53" i="115"/>
  <c r="U53" i="115"/>
  <c r="C54" i="115"/>
  <c r="D54" i="115"/>
  <c r="E54" i="115"/>
  <c r="F54" i="115"/>
  <c r="G54" i="115"/>
  <c r="H54" i="115"/>
  <c r="I54" i="115"/>
  <c r="J54" i="115"/>
  <c r="K54" i="115"/>
  <c r="L54" i="115"/>
  <c r="M54" i="115"/>
  <c r="N54" i="115"/>
  <c r="O54" i="115"/>
  <c r="P54" i="115"/>
  <c r="Q54" i="115"/>
  <c r="R54" i="115"/>
  <c r="S54" i="115"/>
  <c r="T54" i="115"/>
  <c r="U54" i="115"/>
  <c r="C55" i="115"/>
  <c r="D55" i="115"/>
  <c r="E55" i="115"/>
  <c r="F55" i="115"/>
  <c r="G55" i="115"/>
  <c r="H55" i="115"/>
  <c r="I55" i="115"/>
  <c r="J55" i="115"/>
  <c r="K55" i="115"/>
  <c r="L55" i="115"/>
  <c r="M55" i="115"/>
  <c r="N55" i="115"/>
  <c r="O55" i="115"/>
  <c r="P55" i="115"/>
  <c r="Q55" i="115"/>
  <c r="R55" i="115"/>
  <c r="S55" i="115"/>
  <c r="T55" i="115"/>
  <c r="U55" i="115"/>
  <c r="C56" i="115"/>
  <c r="D56" i="115"/>
  <c r="E56" i="115"/>
  <c r="F56" i="115"/>
  <c r="G56" i="115"/>
  <c r="H56" i="115"/>
  <c r="I56" i="115"/>
  <c r="J56" i="115"/>
  <c r="K56" i="115"/>
  <c r="L56" i="115"/>
  <c r="M56" i="115"/>
  <c r="N56" i="115"/>
  <c r="O56" i="115"/>
  <c r="P56" i="115"/>
  <c r="Q56" i="115"/>
  <c r="R56" i="115"/>
  <c r="S56" i="115"/>
  <c r="T56" i="115"/>
  <c r="U56" i="115"/>
  <c r="C57" i="115"/>
  <c r="D57" i="115"/>
  <c r="E57" i="115"/>
  <c r="F57" i="115"/>
  <c r="G57" i="115"/>
  <c r="H57" i="115"/>
  <c r="I57" i="115"/>
  <c r="J57" i="115"/>
  <c r="K57" i="115"/>
  <c r="L57" i="115"/>
  <c r="M57" i="115"/>
  <c r="N57" i="115"/>
  <c r="O57" i="115"/>
  <c r="P57" i="115"/>
  <c r="Q57" i="115"/>
  <c r="R57" i="115"/>
  <c r="S57" i="115"/>
  <c r="T57" i="115"/>
  <c r="U57" i="115"/>
  <c r="C58" i="115"/>
  <c r="D58" i="115"/>
  <c r="E58" i="115"/>
  <c r="F58" i="115"/>
  <c r="G58" i="115"/>
  <c r="H58" i="115"/>
  <c r="I58" i="115"/>
  <c r="J58" i="115"/>
  <c r="K58" i="115"/>
  <c r="L58" i="115"/>
  <c r="M58" i="115"/>
  <c r="N58" i="115"/>
  <c r="O58" i="115"/>
  <c r="P58" i="115"/>
  <c r="Q58" i="115"/>
  <c r="R58" i="115"/>
  <c r="S58" i="115"/>
  <c r="T58" i="115"/>
  <c r="U58" i="115"/>
  <c r="C59" i="115"/>
  <c r="D59" i="115"/>
  <c r="E59" i="115"/>
  <c r="F59" i="115"/>
  <c r="G59" i="115"/>
  <c r="H59" i="115"/>
  <c r="I59" i="115"/>
  <c r="J59" i="115"/>
  <c r="K59" i="115"/>
  <c r="L59" i="115"/>
  <c r="M59" i="115"/>
  <c r="N59" i="115"/>
  <c r="O59" i="115"/>
  <c r="P59" i="115"/>
  <c r="Q59" i="115"/>
  <c r="R59" i="115"/>
  <c r="S59" i="115"/>
  <c r="T59" i="115"/>
  <c r="U59" i="115"/>
  <c r="C60" i="115"/>
  <c r="D60" i="115"/>
  <c r="E60" i="115"/>
  <c r="F60" i="115"/>
  <c r="G60" i="115"/>
  <c r="H60" i="115"/>
  <c r="I60" i="115"/>
  <c r="J60" i="115"/>
  <c r="K60" i="115"/>
  <c r="L60" i="115"/>
  <c r="M60" i="115"/>
  <c r="N60" i="115"/>
  <c r="O60" i="115"/>
  <c r="P60" i="115"/>
  <c r="Q60" i="115"/>
  <c r="R60" i="115"/>
  <c r="S60" i="115"/>
  <c r="T60" i="115"/>
  <c r="U60" i="115"/>
  <c r="C61" i="115"/>
  <c r="D61" i="115"/>
  <c r="E61" i="115"/>
  <c r="F61" i="115"/>
  <c r="G61" i="115"/>
  <c r="H61" i="115"/>
  <c r="I61" i="115"/>
  <c r="J61" i="115"/>
  <c r="K61" i="115"/>
  <c r="L61" i="115"/>
  <c r="M61" i="115"/>
  <c r="N61" i="115"/>
  <c r="O61" i="115"/>
  <c r="P61" i="115"/>
  <c r="Q61" i="115"/>
  <c r="R61" i="115"/>
  <c r="S61" i="115"/>
  <c r="T61" i="115"/>
  <c r="U61" i="115"/>
  <c r="C62" i="115"/>
  <c r="D62" i="115"/>
  <c r="E62" i="115"/>
  <c r="F62" i="115"/>
  <c r="G62" i="115"/>
  <c r="H62" i="115"/>
  <c r="I62" i="115"/>
  <c r="J62" i="115"/>
  <c r="K62" i="115"/>
  <c r="L62" i="115"/>
  <c r="M62" i="115"/>
  <c r="N62" i="115"/>
  <c r="O62" i="115"/>
  <c r="P62" i="115"/>
  <c r="Q62" i="115"/>
  <c r="R62" i="115"/>
  <c r="S62" i="115"/>
  <c r="T62" i="115"/>
  <c r="U62" i="115"/>
  <c r="C63" i="115"/>
  <c r="D63" i="115"/>
  <c r="E63" i="115"/>
  <c r="F63" i="115"/>
  <c r="G63" i="115"/>
  <c r="H63" i="115"/>
  <c r="I63" i="115"/>
  <c r="J63" i="115"/>
  <c r="K63" i="115"/>
  <c r="L63" i="115"/>
  <c r="M63" i="115"/>
  <c r="N63" i="115"/>
  <c r="O63" i="115"/>
  <c r="P63" i="115"/>
  <c r="Q63" i="115"/>
  <c r="R63" i="115"/>
  <c r="S63" i="115"/>
  <c r="T63" i="115"/>
  <c r="U63" i="115"/>
  <c r="D67" i="115"/>
  <c r="E67" i="115"/>
  <c r="F67" i="115"/>
  <c r="G67" i="115"/>
  <c r="H67" i="115"/>
  <c r="I67" i="115"/>
  <c r="J67" i="115"/>
  <c r="K67" i="115"/>
  <c r="L67" i="115"/>
  <c r="M67" i="115"/>
  <c r="N67" i="115"/>
  <c r="O67" i="115"/>
  <c r="P67" i="115"/>
  <c r="Q67" i="115"/>
  <c r="R67" i="115"/>
  <c r="S67" i="115"/>
  <c r="T67" i="115"/>
  <c r="U67" i="115"/>
  <c r="D68" i="115"/>
  <c r="E68" i="115"/>
  <c r="F68" i="115"/>
  <c r="G68" i="115"/>
  <c r="H68" i="115"/>
  <c r="I68" i="115"/>
  <c r="J68" i="115"/>
  <c r="K68" i="115"/>
  <c r="L68" i="115"/>
  <c r="M68" i="115"/>
  <c r="N68" i="115"/>
  <c r="O68" i="115"/>
  <c r="P68" i="115"/>
  <c r="Q68" i="115"/>
  <c r="R68" i="115"/>
  <c r="S68" i="115"/>
  <c r="T68" i="115"/>
  <c r="U68" i="115"/>
  <c r="D69" i="115"/>
  <c r="E69" i="115"/>
  <c r="F69" i="115"/>
  <c r="G69" i="115"/>
  <c r="H69" i="115"/>
  <c r="I69" i="115"/>
  <c r="J69" i="115"/>
  <c r="K69" i="115"/>
  <c r="L69" i="115"/>
  <c r="M69" i="115"/>
  <c r="N69" i="115"/>
  <c r="O69" i="115"/>
  <c r="P69" i="115"/>
  <c r="Q69" i="115"/>
  <c r="R69" i="115"/>
  <c r="S69" i="115"/>
  <c r="T69" i="115"/>
  <c r="U69" i="115"/>
  <c r="D70" i="115"/>
  <c r="E70" i="115"/>
  <c r="F70" i="115"/>
  <c r="G70" i="115"/>
  <c r="H70" i="115"/>
  <c r="I70" i="115"/>
  <c r="J70" i="115"/>
  <c r="K70" i="115"/>
  <c r="L70" i="115"/>
  <c r="M70" i="115"/>
  <c r="N70" i="115"/>
  <c r="O70" i="115"/>
  <c r="P70" i="115"/>
  <c r="Q70" i="115"/>
  <c r="R70" i="115"/>
  <c r="S70" i="115"/>
  <c r="T70" i="115"/>
  <c r="U70" i="115"/>
  <c r="D71" i="115"/>
  <c r="E71" i="115"/>
  <c r="F71" i="115"/>
  <c r="G71" i="115"/>
  <c r="H71" i="115"/>
  <c r="I71" i="115"/>
  <c r="J71" i="115"/>
  <c r="K71" i="115"/>
  <c r="L71" i="115"/>
  <c r="M71" i="115"/>
  <c r="N71" i="115"/>
  <c r="O71" i="115"/>
  <c r="P71" i="115"/>
  <c r="Q71" i="115"/>
  <c r="R71" i="115"/>
  <c r="S71" i="115"/>
  <c r="T71" i="115"/>
  <c r="U71" i="115"/>
  <c r="D72" i="115"/>
  <c r="E72" i="115"/>
  <c r="F72" i="115"/>
  <c r="G72" i="115"/>
  <c r="H72" i="115"/>
  <c r="I72" i="115"/>
  <c r="J72" i="115"/>
  <c r="K72" i="115"/>
  <c r="L72" i="115"/>
  <c r="M72" i="115"/>
  <c r="N72" i="115"/>
  <c r="O72" i="115"/>
  <c r="P72" i="115"/>
  <c r="Q72" i="115"/>
  <c r="R72" i="115"/>
  <c r="S72" i="115"/>
  <c r="T72" i="115"/>
  <c r="U72" i="115"/>
  <c r="D73" i="115"/>
  <c r="E73" i="115"/>
  <c r="F73" i="115"/>
  <c r="G73" i="115"/>
  <c r="H73" i="115"/>
  <c r="I73" i="115"/>
  <c r="J73" i="115"/>
  <c r="K73" i="115"/>
  <c r="L73" i="115"/>
  <c r="M73" i="115"/>
  <c r="N73" i="115"/>
  <c r="O73" i="115"/>
  <c r="P73" i="115"/>
  <c r="Q73" i="115"/>
  <c r="R73" i="115"/>
  <c r="S73" i="115"/>
  <c r="T73" i="115"/>
  <c r="U73" i="115"/>
  <c r="D74" i="115"/>
  <c r="E74" i="115"/>
  <c r="F74" i="115"/>
  <c r="G74" i="115"/>
  <c r="H74" i="115"/>
  <c r="I74" i="115"/>
  <c r="J74" i="115"/>
  <c r="K74" i="115"/>
  <c r="L74" i="115"/>
  <c r="M74" i="115"/>
  <c r="N74" i="115"/>
  <c r="O74" i="115"/>
  <c r="P74" i="115"/>
  <c r="Q74" i="115"/>
  <c r="R74" i="115"/>
  <c r="S74" i="115"/>
  <c r="T74" i="115"/>
  <c r="U74" i="115"/>
  <c r="D75" i="115"/>
  <c r="E75" i="115"/>
  <c r="F75" i="115"/>
  <c r="G75" i="115"/>
  <c r="H75" i="115"/>
  <c r="I75" i="115"/>
  <c r="J75" i="115"/>
  <c r="K75" i="115"/>
  <c r="L75" i="115"/>
  <c r="M75" i="115"/>
  <c r="N75" i="115"/>
  <c r="O75" i="115"/>
  <c r="P75" i="115"/>
  <c r="Q75" i="115"/>
  <c r="R75" i="115"/>
  <c r="S75" i="115"/>
  <c r="T75" i="115"/>
  <c r="U75" i="115"/>
  <c r="D76" i="115"/>
  <c r="E76" i="115"/>
  <c r="F76" i="115"/>
  <c r="G76" i="115"/>
  <c r="H76" i="115"/>
  <c r="I76" i="115"/>
  <c r="J76" i="115"/>
  <c r="K76" i="115"/>
  <c r="L76" i="115"/>
  <c r="M76" i="115"/>
  <c r="N76" i="115"/>
  <c r="O76" i="115"/>
  <c r="P76" i="115"/>
  <c r="Q76" i="115"/>
  <c r="R76" i="115"/>
  <c r="S76" i="115"/>
  <c r="T76" i="115"/>
  <c r="U76" i="115"/>
  <c r="D77" i="115"/>
  <c r="E77" i="115"/>
  <c r="F77" i="115"/>
  <c r="G77" i="115"/>
  <c r="H77" i="115"/>
  <c r="I77" i="115"/>
  <c r="J77" i="115"/>
  <c r="K77" i="115"/>
  <c r="L77" i="115"/>
  <c r="M77" i="115"/>
  <c r="N77" i="115"/>
  <c r="O77" i="115"/>
  <c r="P77" i="115"/>
  <c r="Q77" i="115"/>
  <c r="R77" i="115"/>
  <c r="S77" i="115"/>
  <c r="T77" i="115"/>
  <c r="U77" i="115"/>
  <c r="D78" i="115"/>
  <c r="E78" i="115"/>
  <c r="F78" i="115"/>
  <c r="G78" i="115"/>
  <c r="H78" i="115"/>
  <c r="I78" i="115"/>
  <c r="J78" i="115"/>
  <c r="K78" i="115"/>
  <c r="L78" i="115"/>
  <c r="M78" i="115"/>
  <c r="N78" i="115"/>
  <c r="O78" i="115"/>
  <c r="P78" i="115"/>
  <c r="Q78" i="115"/>
  <c r="R78" i="115"/>
  <c r="S78" i="115"/>
  <c r="T78" i="115"/>
  <c r="U78" i="115"/>
  <c r="D79" i="115"/>
  <c r="E79" i="115"/>
  <c r="F79" i="115"/>
  <c r="G79" i="115"/>
  <c r="H79" i="115"/>
  <c r="I79" i="115"/>
  <c r="J79" i="115"/>
  <c r="K79" i="115"/>
  <c r="L79" i="115"/>
  <c r="M79" i="115"/>
  <c r="N79" i="115"/>
  <c r="O79" i="115"/>
  <c r="P79" i="115"/>
  <c r="Q79" i="115"/>
  <c r="R79" i="115"/>
  <c r="S79" i="115"/>
  <c r="T79" i="115"/>
  <c r="U79" i="115"/>
  <c r="D80" i="115"/>
  <c r="E80" i="115"/>
  <c r="F80" i="115"/>
  <c r="G80" i="115"/>
  <c r="H80" i="115"/>
  <c r="I80" i="115"/>
  <c r="J80" i="115"/>
  <c r="K80" i="115"/>
  <c r="L80" i="115"/>
  <c r="M80" i="115"/>
  <c r="N80" i="115"/>
  <c r="O80" i="115"/>
  <c r="P80" i="115"/>
  <c r="Q80" i="115"/>
  <c r="R80" i="115"/>
  <c r="S80" i="115"/>
  <c r="T80" i="115"/>
  <c r="U80" i="115"/>
  <c r="D81" i="115"/>
  <c r="E81" i="115"/>
  <c r="F81" i="115"/>
  <c r="G81" i="115"/>
  <c r="H81" i="115"/>
  <c r="I81" i="115"/>
  <c r="J81" i="115"/>
  <c r="K81" i="115"/>
  <c r="L81" i="115"/>
  <c r="M81" i="115"/>
  <c r="N81" i="115"/>
  <c r="O81" i="115"/>
  <c r="P81" i="115"/>
  <c r="Q81" i="115"/>
  <c r="R81" i="115"/>
  <c r="S81" i="115"/>
  <c r="T81" i="115"/>
  <c r="U81" i="115"/>
  <c r="D82" i="115"/>
  <c r="E82" i="115"/>
  <c r="F82" i="115"/>
  <c r="G82" i="115"/>
  <c r="H82" i="115"/>
  <c r="I82" i="115"/>
  <c r="J82" i="115"/>
  <c r="K82" i="115"/>
  <c r="L82" i="115"/>
  <c r="M82" i="115"/>
  <c r="N82" i="115"/>
  <c r="O82" i="115"/>
  <c r="P82" i="115"/>
  <c r="Q82" i="115"/>
  <c r="R82" i="115"/>
  <c r="S82" i="115"/>
  <c r="T82" i="115"/>
  <c r="U82" i="115"/>
  <c r="D83" i="115"/>
  <c r="E83" i="115"/>
  <c r="F83" i="115"/>
  <c r="G83" i="115"/>
  <c r="H83" i="115"/>
  <c r="I83" i="115"/>
  <c r="J83" i="115"/>
  <c r="K83" i="115"/>
  <c r="L83" i="115"/>
  <c r="M83" i="115"/>
  <c r="N83" i="115"/>
  <c r="O83" i="115"/>
  <c r="P83" i="115"/>
  <c r="Q83" i="115"/>
  <c r="R83" i="115"/>
  <c r="S83" i="115"/>
  <c r="T83" i="115"/>
  <c r="U83" i="115"/>
  <c r="D84" i="115"/>
  <c r="E84" i="115"/>
  <c r="F84" i="115"/>
  <c r="G84" i="115"/>
  <c r="H84" i="115"/>
  <c r="I84" i="115"/>
  <c r="J84" i="115"/>
  <c r="K84" i="115"/>
  <c r="L84" i="115"/>
  <c r="M84" i="115"/>
  <c r="N84" i="115"/>
  <c r="O84" i="115"/>
  <c r="P84" i="115"/>
  <c r="Q84" i="115"/>
  <c r="R84" i="115"/>
  <c r="S84" i="115"/>
  <c r="T84" i="115"/>
  <c r="U84" i="115"/>
  <c r="D85" i="115"/>
  <c r="E85" i="115"/>
  <c r="F85" i="115"/>
  <c r="G85" i="115"/>
  <c r="H85" i="115"/>
  <c r="I85" i="115"/>
  <c r="J85" i="115"/>
  <c r="K85" i="115"/>
  <c r="L85" i="115"/>
  <c r="M85" i="115"/>
  <c r="N85" i="115"/>
  <c r="O85" i="115"/>
  <c r="P85" i="115"/>
  <c r="Q85" i="115"/>
  <c r="R85" i="115"/>
  <c r="S85" i="115"/>
  <c r="T85" i="115"/>
  <c r="U85" i="115"/>
  <c r="D86" i="115"/>
  <c r="E86" i="115"/>
  <c r="F86" i="115"/>
  <c r="G86" i="115"/>
  <c r="H86" i="115"/>
  <c r="I86" i="115"/>
  <c r="J86" i="115"/>
  <c r="K86" i="115"/>
  <c r="L86" i="115"/>
  <c r="M86" i="115"/>
  <c r="N86" i="115"/>
  <c r="O86" i="115"/>
  <c r="P86" i="115"/>
  <c r="Q86" i="115"/>
  <c r="R86" i="115"/>
  <c r="S86" i="115"/>
  <c r="T86" i="115"/>
  <c r="U86" i="115"/>
  <c r="D87" i="115"/>
  <c r="E87" i="115"/>
  <c r="F87" i="115"/>
  <c r="G87" i="115"/>
  <c r="H87" i="115"/>
  <c r="I87" i="115"/>
  <c r="J87" i="115"/>
  <c r="K87" i="115"/>
  <c r="L87" i="115"/>
  <c r="M87" i="115"/>
  <c r="N87" i="115"/>
  <c r="O87" i="115"/>
  <c r="P87" i="115"/>
  <c r="Q87" i="115"/>
  <c r="R87" i="115"/>
  <c r="S87" i="115"/>
  <c r="T87" i="115"/>
  <c r="U87" i="115"/>
  <c r="D88" i="115"/>
  <c r="E88" i="115"/>
  <c r="F88" i="115"/>
  <c r="G88" i="115"/>
  <c r="H88" i="115"/>
  <c r="I88" i="115"/>
  <c r="J88" i="115"/>
  <c r="K88" i="115"/>
  <c r="L88" i="115"/>
  <c r="M88" i="115"/>
  <c r="N88" i="115"/>
  <c r="O88" i="115"/>
  <c r="P88" i="115"/>
  <c r="Q88" i="115"/>
  <c r="R88" i="115"/>
  <c r="S88" i="115"/>
  <c r="T88" i="115"/>
  <c r="U88" i="115"/>
  <c r="D89" i="115"/>
  <c r="E89" i="115"/>
  <c r="F89" i="115"/>
  <c r="G89" i="115"/>
  <c r="H89" i="115"/>
  <c r="I89" i="115"/>
  <c r="J89" i="115"/>
  <c r="K89" i="115"/>
  <c r="L89" i="115"/>
  <c r="M89" i="115"/>
  <c r="N89" i="115"/>
  <c r="O89" i="115"/>
  <c r="P89" i="115"/>
  <c r="Q89" i="115"/>
  <c r="R89" i="115"/>
  <c r="S89" i="115"/>
  <c r="T89" i="115"/>
  <c r="U89" i="115"/>
  <c r="D90" i="115"/>
  <c r="E90" i="115"/>
  <c r="F90" i="115"/>
  <c r="G90" i="115"/>
  <c r="H90" i="115"/>
  <c r="I90" i="115"/>
  <c r="J90" i="115"/>
  <c r="K90" i="115"/>
  <c r="L90" i="115"/>
  <c r="M90" i="115"/>
  <c r="N90" i="115"/>
  <c r="O90" i="115"/>
  <c r="P90" i="115"/>
  <c r="Q90" i="115"/>
  <c r="R90" i="115"/>
  <c r="S90" i="115"/>
  <c r="T90" i="115"/>
  <c r="U90" i="115"/>
  <c r="D91" i="115"/>
  <c r="E91" i="115"/>
  <c r="F91" i="115"/>
  <c r="G91" i="115"/>
  <c r="H91" i="115"/>
  <c r="I91" i="115"/>
  <c r="J91" i="115"/>
  <c r="K91" i="115"/>
  <c r="L91" i="115"/>
  <c r="M91" i="115"/>
  <c r="N91" i="115"/>
  <c r="O91" i="115"/>
  <c r="P91" i="115"/>
  <c r="Q91" i="115"/>
  <c r="R91" i="115"/>
  <c r="S91" i="115"/>
  <c r="T91" i="115"/>
  <c r="U91" i="115"/>
  <c r="D92" i="115"/>
  <c r="E92" i="115"/>
  <c r="F92" i="115"/>
  <c r="G92" i="115"/>
  <c r="H92" i="115"/>
  <c r="I92" i="115"/>
  <c r="J92" i="115"/>
  <c r="K92" i="115"/>
  <c r="L92" i="115"/>
  <c r="M92" i="115"/>
  <c r="N92" i="115"/>
  <c r="O92" i="115"/>
  <c r="P92" i="115"/>
  <c r="Q92" i="115"/>
  <c r="R92" i="115"/>
  <c r="S92" i="115"/>
  <c r="T92" i="115"/>
  <c r="Y8" i="116"/>
  <c r="Y9" i="116"/>
  <c r="Y10" i="116"/>
  <c r="Y11" i="116"/>
  <c r="Y12" i="116"/>
  <c r="Y13" i="116"/>
  <c r="Y14" i="116"/>
  <c r="Y15" i="116"/>
  <c r="Y16" i="116"/>
  <c r="Y17" i="116"/>
  <c r="Y18" i="116"/>
  <c r="Y19" i="116"/>
  <c r="Y20" i="116"/>
  <c r="Y21" i="116"/>
  <c r="Y22" i="116"/>
  <c r="Y23" i="116"/>
  <c r="Y24" i="116"/>
  <c r="Y25" i="116"/>
  <c r="Y26" i="116"/>
  <c r="Y27" i="116"/>
  <c r="Y28" i="116"/>
  <c r="Y29" i="116"/>
  <c r="Y30" i="116"/>
  <c r="Y31" i="116"/>
  <c r="Y32" i="116"/>
  <c r="F33" i="116"/>
  <c r="G33" i="116"/>
  <c r="J33" i="116"/>
  <c r="K33" i="116"/>
  <c r="L33" i="116"/>
  <c r="N33" i="116"/>
  <c r="O33" i="116"/>
  <c r="R33" i="116"/>
  <c r="S33" i="116"/>
  <c r="U33" i="116"/>
  <c r="C38" i="114"/>
  <c r="F38" i="114"/>
  <c r="G38" i="114"/>
  <c r="H38" i="114"/>
  <c r="J38" i="114"/>
  <c r="K38" i="114"/>
  <c r="N38" i="114"/>
  <c r="O38" i="114"/>
  <c r="R38" i="114"/>
  <c r="S38" i="114"/>
  <c r="U38" i="114"/>
  <c r="C39" i="114"/>
  <c r="D39" i="114"/>
  <c r="E39" i="114"/>
  <c r="F39" i="114"/>
  <c r="G39" i="114"/>
  <c r="H39" i="114"/>
  <c r="I39" i="114"/>
  <c r="J39" i="114"/>
  <c r="K39" i="114"/>
  <c r="L39" i="114"/>
  <c r="M39" i="114"/>
  <c r="N39" i="114"/>
  <c r="O39" i="114"/>
  <c r="P39" i="114"/>
  <c r="Q39" i="114"/>
  <c r="R39" i="114"/>
  <c r="S39" i="114"/>
  <c r="T39" i="114"/>
  <c r="U39" i="114"/>
  <c r="C40" i="114"/>
  <c r="F40" i="114"/>
  <c r="G40" i="114"/>
  <c r="J40" i="114"/>
  <c r="K40" i="114"/>
  <c r="N40" i="114"/>
  <c r="O40" i="114"/>
  <c r="P40" i="114"/>
  <c r="R40" i="114"/>
  <c r="S40" i="114"/>
  <c r="U40" i="114"/>
  <c r="C41" i="114"/>
  <c r="F41" i="114"/>
  <c r="G41" i="114"/>
  <c r="J41" i="114"/>
  <c r="K41" i="114"/>
  <c r="L41" i="114"/>
  <c r="N41" i="114"/>
  <c r="O41" i="114"/>
  <c r="R41" i="114"/>
  <c r="S41" i="114"/>
  <c r="U41" i="114"/>
  <c r="C42" i="114"/>
  <c r="F42" i="114"/>
  <c r="G42" i="114"/>
  <c r="H42" i="114"/>
  <c r="J42" i="114"/>
  <c r="K42" i="114"/>
  <c r="N42" i="114"/>
  <c r="O42" i="114"/>
  <c r="R42" i="114"/>
  <c r="S42" i="114"/>
  <c r="U42" i="114"/>
  <c r="C43" i="114"/>
  <c r="D43" i="114"/>
  <c r="E43" i="114"/>
  <c r="F43" i="114"/>
  <c r="G43" i="114"/>
  <c r="H43" i="114"/>
  <c r="I43" i="114"/>
  <c r="J43" i="114"/>
  <c r="K43" i="114"/>
  <c r="L43" i="114"/>
  <c r="M43" i="114"/>
  <c r="N43" i="114"/>
  <c r="O43" i="114"/>
  <c r="P43" i="114"/>
  <c r="Q43" i="114"/>
  <c r="R43" i="114"/>
  <c r="S43" i="114"/>
  <c r="T43" i="114"/>
  <c r="U43" i="114"/>
  <c r="C44" i="114"/>
  <c r="F44" i="114"/>
  <c r="G44" i="114"/>
  <c r="J44" i="114"/>
  <c r="K44" i="114"/>
  <c r="N44" i="114"/>
  <c r="O44" i="114"/>
  <c r="P44" i="114"/>
  <c r="R44" i="114"/>
  <c r="S44" i="114"/>
  <c r="U44" i="114"/>
  <c r="C45" i="114"/>
  <c r="F45" i="114"/>
  <c r="G45" i="114"/>
  <c r="J45" i="114"/>
  <c r="K45" i="114"/>
  <c r="L45" i="114"/>
  <c r="N45" i="114"/>
  <c r="O45" i="114"/>
  <c r="R45" i="114"/>
  <c r="S45" i="114"/>
  <c r="U45" i="114"/>
  <c r="C46" i="114"/>
  <c r="F46" i="114"/>
  <c r="G46" i="114"/>
  <c r="H46" i="114"/>
  <c r="J46" i="114"/>
  <c r="K46" i="114"/>
  <c r="N46" i="114"/>
  <c r="O46" i="114"/>
  <c r="R46" i="114"/>
  <c r="S46" i="114"/>
  <c r="U46" i="114"/>
  <c r="C47" i="114"/>
  <c r="D47" i="114"/>
  <c r="E47" i="114"/>
  <c r="F47" i="114"/>
  <c r="G47" i="114"/>
  <c r="H47" i="114"/>
  <c r="I47" i="114"/>
  <c r="J47" i="114"/>
  <c r="K47" i="114"/>
  <c r="L47" i="114"/>
  <c r="M47" i="114"/>
  <c r="N47" i="114"/>
  <c r="O47" i="114"/>
  <c r="P47" i="114"/>
  <c r="Q47" i="114"/>
  <c r="R47" i="114"/>
  <c r="S47" i="114"/>
  <c r="T47" i="114"/>
  <c r="U47" i="114"/>
  <c r="C48" i="114"/>
  <c r="F48" i="114"/>
  <c r="G48" i="114"/>
  <c r="J48" i="114"/>
  <c r="K48" i="114"/>
  <c r="N48" i="114"/>
  <c r="O48" i="114"/>
  <c r="P48" i="114"/>
  <c r="R48" i="114"/>
  <c r="S48" i="114"/>
  <c r="U48" i="114"/>
  <c r="C49" i="114"/>
  <c r="F49" i="114"/>
  <c r="G49" i="114"/>
  <c r="J49" i="114"/>
  <c r="K49" i="114"/>
  <c r="L49" i="114"/>
  <c r="N49" i="114"/>
  <c r="O49" i="114"/>
  <c r="R49" i="114"/>
  <c r="S49" i="114"/>
  <c r="U49" i="114"/>
  <c r="C50" i="114"/>
  <c r="F50" i="114"/>
  <c r="G50" i="114"/>
  <c r="H50" i="114"/>
  <c r="J50" i="114"/>
  <c r="K50" i="114"/>
  <c r="N50" i="114"/>
  <c r="O50" i="114"/>
  <c r="R50" i="114"/>
  <c r="S50" i="114"/>
  <c r="U50" i="114"/>
  <c r="C51" i="114"/>
  <c r="D51" i="114"/>
  <c r="E51" i="114"/>
  <c r="F51" i="114"/>
  <c r="G51" i="114"/>
  <c r="H51" i="114"/>
  <c r="I51" i="114"/>
  <c r="J51" i="114"/>
  <c r="K51" i="114"/>
  <c r="L51" i="114"/>
  <c r="M51" i="114"/>
  <c r="N51" i="114"/>
  <c r="O51" i="114"/>
  <c r="P51" i="114"/>
  <c r="Q51" i="114"/>
  <c r="R51" i="114"/>
  <c r="S51" i="114"/>
  <c r="T51" i="114"/>
  <c r="U51" i="114"/>
  <c r="C52" i="114"/>
  <c r="F52" i="114"/>
  <c r="G52" i="114"/>
  <c r="J52" i="114"/>
  <c r="K52" i="114"/>
  <c r="N52" i="114"/>
  <c r="O52" i="114"/>
  <c r="P52" i="114"/>
  <c r="R52" i="114"/>
  <c r="S52" i="114"/>
  <c r="U52" i="114"/>
  <c r="C53" i="114"/>
  <c r="F53" i="114"/>
  <c r="G53" i="114"/>
  <c r="J53" i="114"/>
  <c r="K53" i="114"/>
  <c r="L53" i="114"/>
  <c r="N53" i="114"/>
  <c r="O53" i="114"/>
  <c r="R53" i="114"/>
  <c r="S53" i="114"/>
  <c r="U53" i="114"/>
  <c r="C54" i="114"/>
  <c r="F54" i="114"/>
  <c r="G54" i="114"/>
  <c r="H54" i="114"/>
  <c r="J54" i="114"/>
  <c r="K54" i="114"/>
  <c r="N54" i="114"/>
  <c r="O54" i="114"/>
  <c r="R54" i="114"/>
  <c r="S54" i="114"/>
  <c r="U54" i="114"/>
  <c r="C55" i="114"/>
  <c r="D55" i="114"/>
  <c r="E55" i="114"/>
  <c r="F55" i="114"/>
  <c r="G55" i="114"/>
  <c r="H55" i="114"/>
  <c r="I55" i="114"/>
  <c r="J55" i="114"/>
  <c r="K55" i="114"/>
  <c r="L55" i="114"/>
  <c r="M55" i="114"/>
  <c r="N55" i="114"/>
  <c r="O55" i="114"/>
  <c r="P55" i="114"/>
  <c r="Q55" i="114"/>
  <c r="R55" i="114"/>
  <c r="S55" i="114"/>
  <c r="T55" i="114"/>
  <c r="U55" i="114"/>
  <c r="C56" i="114"/>
  <c r="F56" i="114"/>
  <c r="G56" i="114"/>
  <c r="J56" i="114"/>
  <c r="K56" i="114"/>
  <c r="N56" i="114"/>
  <c r="O56" i="114"/>
  <c r="P56" i="114"/>
  <c r="R56" i="114"/>
  <c r="S56" i="114"/>
  <c r="U56" i="114"/>
  <c r="C57" i="114"/>
  <c r="F57" i="114"/>
  <c r="G57" i="114"/>
  <c r="J57" i="114"/>
  <c r="K57" i="114"/>
  <c r="L57" i="114"/>
  <c r="N57" i="114"/>
  <c r="O57" i="114"/>
  <c r="R57" i="114"/>
  <c r="S57" i="114"/>
  <c r="U57" i="114"/>
  <c r="C58" i="114"/>
  <c r="F58" i="114"/>
  <c r="G58" i="114"/>
  <c r="H58" i="114"/>
  <c r="J58" i="114"/>
  <c r="K58" i="114"/>
  <c r="N58" i="114"/>
  <c r="O58" i="114"/>
  <c r="R58" i="114"/>
  <c r="S58" i="114"/>
  <c r="U58" i="114"/>
  <c r="C59" i="114"/>
  <c r="D59" i="114"/>
  <c r="E59" i="114"/>
  <c r="F59" i="114"/>
  <c r="G59" i="114"/>
  <c r="H59" i="114"/>
  <c r="I59" i="114"/>
  <c r="J59" i="114"/>
  <c r="K59" i="114"/>
  <c r="L59" i="114"/>
  <c r="M59" i="114"/>
  <c r="N59" i="114"/>
  <c r="O59" i="114"/>
  <c r="P59" i="114"/>
  <c r="Q59" i="114"/>
  <c r="R59" i="114"/>
  <c r="S59" i="114"/>
  <c r="T59" i="114"/>
  <c r="U59" i="114"/>
  <c r="C60" i="114"/>
  <c r="F60" i="114"/>
  <c r="G60" i="114"/>
  <c r="J60" i="114"/>
  <c r="K60" i="114"/>
  <c r="N60" i="114"/>
  <c r="O60" i="114"/>
  <c r="P60" i="114"/>
  <c r="R60" i="114"/>
  <c r="S60" i="114"/>
  <c r="U60" i="114"/>
  <c r="C61" i="114"/>
  <c r="F61" i="114"/>
  <c r="G61" i="114"/>
  <c r="J61" i="114"/>
  <c r="K61" i="114"/>
  <c r="L61" i="114"/>
  <c r="N61" i="114"/>
  <c r="O61" i="114"/>
  <c r="R61" i="114"/>
  <c r="S61" i="114"/>
  <c r="U61" i="114"/>
  <c r="C62" i="114"/>
  <c r="F62" i="114"/>
  <c r="G62" i="114"/>
  <c r="H62" i="114"/>
  <c r="J62" i="114"/>
  <c r="K62" i="114"/>
  <c r="N62" i="114"/>
  <c r="O62" i="114"/>
  <c r="R62" i="114"/>
  <c r="S62" i="114"/>
  <c r="U62" i="114"/>
  <c r="C63" i="114"/>
  <c r="D63" i="114"/>
  <c r="E63" i="114"/>
  <c r="F63" i="114"/>
  <c r="G63" i="114"/>
  <c r="H63" i="114"/>
  <c r="I63" i="114"/>
  <c r="J63" i="114"/>
  <c r="K63" i="114"/>
  <c r="L63" i="114"/>
  <c r="M63" i="114"/>
  <c r="N63" i="114"/>
  <c r="O63" i="114"/>
  <c r="P63" i="114"/>
  <c r="Q63" i="114"/>
  <c r="R63" i="114"/>
  <c r="S63" i="114"/>
  <c r="T63" i="114"/>
  <c r="U63" i="114"/>
  <c r="D67" i="114"/>
  <c r="E67" i="114"/>
  <c r="F67" i="114"/>
  <c r="G67" i="114"/>
  <c r="H67" i="114"/>
  <c r="I67" i="114"/>
  <c r="J67" i="114"/>
  <c r="K67" i="114"/>
  <c r="L67" i="114"/>
  <c r="M67" i="114"/>
  <c r="N67" i="114"/>
  <c r="O67" i="114"/>
  <c r="P67" i="114"/>
  <c r="Q67" i="114"/>
  <c r="R67" i="114"/>
  <c r="S67" i="114"/>
  <c r="T67" i="114"/>
  <c r="U67" i="114"/>
  <c r="D68" i="114"/>
  <c r="E68" i="114"/>
  <c r="F68" i="114"/>
  <c r="G68" i="114"/>
  <c r="H68" i="114"/>
  <c r="I68" i="114"/>
  <c r="J68" i="114"/>
  <c r="K68" i="114"/>
  <c r="L68" i="114"/>
  <c r="M68" i="114"/>
  <c r="N68" i="114"/>
  <c r="O68" i="114"/>
  <c r="P68" i="114"/>
  <c r="Q68" i="114"/>
  <c r="R68" i="114"/>
  <c r="S68" i="114"/>
  <c r="T68" i="114"/>
  <c r="U68" i="114"/>
  <c r="D69" i="114"/>
  <c r="E69" i="114"/>
  <c r="F69" i="114"/>
  <c r="G69" i="114"/>
  <c r="H69" i="114"/>
  <c r="I69" i="114"/>
  <c r="J69" i="114"/>
  <c r="K69" i="114"/>
  <c r="L69" i="114"/>
  <c r="M69" i="114"/>
  <c r="N69" i="114"/>
  <c r="O69" i="114"/>
  <c r="P69" i="114"/>
  <c r="Q69" i="114"/>
  <c r="R69" i="114"/>
  <c r="S69" i="114"/>
  <c r="T69" i="114"/>
  <c r="U69" i="114"/>
  <c r="D70" i="114"/>
  <c r="E70" i="114"/>
  <c r="F70" i="114"/>
  <c r="G70" i="114"/>
  <c r="H70" i="114"/>
  <c r="I70" i="114"/>
  <c r="J70" i="114"/>
  <c r="K70" i="114"/>
  <c r="L70" i="114"/>
  <c r="M70" i="114"/>
  <c r="N70" i="114"/>
  <c r="O70" i="114"/>
  <c r="P70" i="114"/>
  <c r="Q70" i="114"/>
  <c r="R70" i="114"/>
  <c r="S70" i="114"/>
  <c r="T70" i="114"/>
  <c r="U70" i="114"/>
  <c r="D71" i="114"/>
  <c r="E71" i="114"/>
  <c r="F71" i="114"/>
  <c r="G71" i="114"/>
  <c r="H71" i="114"/>
  <c r="I71" i="114"/>
  <c r="J71" i="114"/>
  <c r="K71" i="114"/>
  <c r="L71" i="114"/>
  <c r="M71" i="114"/>
  <c r="N71" i="114"/>
  <c r="O71" i="114"/>
  <c r="P71" i="114"/>
  <c r="Q71" i="114"/>
  <c r="R71" i="114"/>
  <c r="S71" i="114"/>
  <c r="T71" i="114"/>
  <c r="U71" i="114"/>
  <c r="D72" i="114"/>
  <c r="E72" i="114"/>
  <c r="F72" i="114"/>
  <c r="G72" i="114"/>
  <c r="H72" i="114"/>
  <c r="I72" i="114"/>
  <c r="J72" i="114"/>
  <c r="K72" i="114"/>
  <c r="L72" i="114"/>
  <c r="M72" i="114"/>
  <c r="N72" i="114"/>
  <c r="O72" i="114"/>
  <c r="P72" i="114"/>
  <c r="Q72" i="114"/>
  <c r="R72" i="114"/>
  <c r="S72" i="114"/>
  <c r="T72" i="114"/>
  <c r="U72" i="114"/>
  <c r="D73" i="114"/>
  <c r="E73" i="114"/>
  <c r="F73" i="114"/>
  <c r="G73" i="114"/>
  <c r="H73" i="114"/>
  <c r="I73" i="114"/>
  <c r="J73" i="114"/>
  <c r="K73" i="114"/>
  <c r="L73" i="114"/>
  <c r="M73" i="114"/>
  <c r="N73" i="114"/>
  <c r="O73" i="114"/>
  <c r="P73" i="114"/>
  <c r="Q73" i="114"/>
  <c r="R73" i="114"/>
  <c r="S73" i="114"/>
  <c r="T73" i="114"/>
  <c r="U73" i="114"/>
  <c r="D74" i="114"/>
  <c r="E74" i="114"/>
  <c r="F74" i="114"/>
  <c r="G74" i="114"/>
  <c r="H74" i="114"/>
  <c r="I74" i="114"/>
  <c r="J74" i="114"/>
  <c r="K74" i="114"/>
  <c r="L74" i="114"/>
  <c r="M74" i="114"/>
  <c r="N74" i="114"/>
  <c r="O74" i="114"/>
  <c r="P74" i="114"/>
  <c r="Q74" i="114"/>
  <c r="R74" i="114"/>
  <c r="S74" i="114"/>
  <c r="T74" i="114"/>
  <c r="U74" i="114"/>
  <c r="D75" i="114"/>
  <c r="E75" i="114"/>
  <c r="F75" i="114"/>
  <c r="G75" i="114"/>
  <c r="H75" i="114"/>
  <c r="I75" i="114"/>
  <c r="J75" i="114"/>
  <c r="K75" i="114"/>
  <c r="L75" i="114"/>
  <c r="M75" i="114"/>
  <c r="N75" i="114"/>
  <c r="O75" i="114"/>
  <c r="P75" i="114"/>
  <c r="Q75" i="114"/>
  <c r="R75" i="114"/>
  <c r="S75" i="114"/>
  <c r="T75" i="114"/>
  <c r="U75" i="114"/>
  <c r="D76" i="114"/>
  <c r="E76" i="114"/>
  <c r="F76" i="114"/>
  <c r="G76" i="114"/>
  <c r="H76" i="114"/>
  <c r="I76" i="114"/>
  <c r="J76" i="114"/>
  <c r="K76" i="114"/>
  <c r="L76" i="114"/>
  <c r="M76" i="114"/>
  <c r="N76" i="114"/>
  <c r="O76" i="114"/>
  <c r="P76" i="114"/>
  <c r="Q76" i="114"/>
  <c r="R76" i="114"/>
  <c r="S76" i="114"/>
  <c r="T76" i="114"/>
  <c r="U76" i="114"/>
  <c r="D77" i="114"/>
  <c r="E77" i="114"/>
  <c r="F77" i="114"/>
  <c r="G77" i="114"/>
  <c r="H77" i="114"/>
  <c r="I77" i="114"/>
  <c r="J77" i="114"/>
  <c r="K77" i="114"/>
  <c r="L77" i="114"/>
  <c r="M77" i="114"/>
  <c r="N77" i="114"/>
  <c r="O77" i="114"/>
  <c r="P77" i="114"/>
  <c r="Q77" i="114"/>
  <c r="R77" i="114"/>
  <c r="S77" i="114"/>
  <c r="T77" i="114"/>
  <c r="U77" i="114"/>
  <c r="D78" i="114"/>
  <c r="E78" i="114"/>
  <c r="F78" i="114"/>
  <c r="G78" i="114"/>
  <c r="H78" i="114"/>
  <c r="I78" i="114"/>
  <c r="J78" i="114"/>
  <c r="K78" i="114"/>
  <c r="L78" i="114"/>
  <c r="M78" i="114"/>
  <c r="N78" i="114"/>
  <c r="O78" i="114"/>
  <c r="P78" i="114"/>
  <c r="Q78" i="114"/>
  <c r="R78" i="114"/>
  <c r="S78" i="114"/>
  <c r="T78" i="114"/>
  <c r="U78" i="114"/>
  <c r="D79" i="114"/>
  <c r="E79" i="114"/>
  <c r="F79" i="114"/>
  <c r="G79" i="114"/>
  <c r="H79" i="114"/>
  <c r="I79" i="114"/>
  <c r="J79" i="114"/>
  <c r="K79" i="114"/>
  <c r="L79" i="114"/>
  <c r="M79" i="114"/>
  <c r="N79" i="114"/>
  <c r="O79" i="114"/>
  <c r="P79" i="114"/>
  <c r="Q79" i="114"/>
  <c r="R79" i="114"/>
  <c r="S79" i="114"/>
  <c r="T79" i="114"/>
  <c r="U79" i="114"/>
  <c r="D80" i="114"/>
  <c r="E80" i="114"/>
  <c r="F80" i="114"/>
  <c r="G80" i="114"/>
  <c r="H80" i="114"/>
  <c r="I80" i="114"/>
  <c r="J80" i="114"/>
  <c r="K80" i="114"/>
  <c r="L80" i="114"/>
  <c r="M80" i="114"/>
  <c r="N80" i="114"/>
  <c r="O80" i="114"/>
  <c r="P80" i="114"/>
  <c r="Q80" i="114"/>
  <c r="R80" i="114"/>
  <c r="S80" i="114"/>
  <c r="T80" i="114"/>
  <c r="U80" i="114"/>
  <c r="D81" i="114"/>
  <c r="E81" i="114"/>
  <c r="F81" i="114"/>
  <c r="G81" i="114"/>
  <c r="H81" i="114"/>
  <c r="I81" i="114"/>
  <c r="J81" i="114"/>
  <c r="K81" i="114"/>
  <c r="L81" i="114"/>
  <c r="M81" i="114"/>
  <c r="N81" i="114"/>
  <c r="O81" i="114"/>
  <c r="P81" i="114"/>
  <c r="Q81" i="114"/>
  <c r="R81" i="114"/>
  <c r="S81" i="114"/>
  <c r="T81" i="114"/>
  <c r="U81" i="114"/>
  <c r="D82" i="114"/>
  <c r="E82" i="114"/>
  <c r="F82" i="114"/>
  <c r="G82" i="114"/>
  <c r="H82" i="114"/>
  <c r="I82" i="114"/>
  <c r="J82" i="114"/>
  <c r="K82" i="114"/>
  <c r="L82" i="114"/>
  <c r="M82" i="114"/>
  <c r="N82" i="114"/>
  <c r="O82" i="114"/>
  <c r="P82" i="114"/>
  <c r="Q82" i="114"/>
  <c r="R82" i="114"/>
  <c r="S82" i="114"/>
  <c r="T82" i="114"/>
  <c r="U82" i="114"/>
  <c r="D83" i="114"/>
  <c r="E83" i="114"/>
  <c r="F83" i="114"/>
  <c r="G83" i="114"/>
  <c r="H83" i="114"/>
  <c r="I83" i="114"/>
  <c r="J83" i="114"/>
  <c r="K83" i="114"/>
  <c r="L83" i="114"/>
  <c r="M83" i="114"/>
  <c r="N83" i="114"/>
  <c r="O83" i="114"/>
  <c r="P83" i="114"/>
  <c r="Q83" i="114"/>
  <c r="R83" i="114"/>
  <c r="S83" i="114"/>
  <c r="T83" i="114"/>
  <c r="U83" i="114"/>
  <c r="D84" i="114"/>
  <c r="E84" i="114"/>
  <c r="F84" i="114"/>
  <c r="G84" i="114"/>
  <c r="H84" i="114"/>
  <c r="I84" i="114"/>
  <c r="J84" i="114"/>
  <c r="K84" i="114"/>
  <c r="L84" i="114"/>
  <c r="M84" i="114"/>
  <c r="N84" i="114"/>
  <c r="O84" i="114"/>
  <c r="P84" i="114"/>
  <c r="Q84" i="114"/>
  <c r="R84" i="114"/>
  <c r="S84" i="114"/>
  <c r="T84" i="114"/>
  <c r="U84" i="114"/>
  <c r="D85" i="114"/>
  <c r="E85" i="114"/>
  <c r="F85" i="114"/>
  <c r="G85" i="114"/>
  <c r="H85" i="114"/>
  <c r="I85" i="114"/>
  <c r="J85" i="114"/>
  <c r="K85" i="114"/>
  <c r="L85" i="114"/>
  <c r="M85" i="114"/>
  <c r="N85" i="114"/>
  <c r="O85" i="114"/>
  <c r="P85" i="114"/>
  <c r="Q85" i="114"/>
  <c r="R85" i="114"/>
  <c r="S85" i="114"/>
  <c r="T85" i="114"/>
  <c r="U85" i="114"/>
  <c r="D86" i="114"/>
  <c r="E86" i="114"/>
  <c r="F86" i="114"/>
  <c r="G86" i="114"/>
  <c r="H86" i="114"/>
  <c r="I86" i="114"/>
  <c r="J86" i="114"/>
  <c r="K86" i="114"/>
  <c r="L86" i="114"/>
  <c r="M86" i="114"/>
  <c r="N86" i="114"/>
  <c r="O86" i="114"/>
  <c r="P86" i="114"/>
  <c r="Q86" i="114"/>
  <c r="R86" i="114"/>
  <c r="S86" i="114"/>
  <c r="T86" i="114"/>
  <c r="U86" i="114"/>
  <c r="D87" i="114"/>
  <c r="E87" i="114"/>
  <c r="F87" i="114"/>
  <c r="G87" i="114"/>
  <c r="H87" i="114"/>
  <c r="I87" i="114"/>
  <c r="J87" i="114"/>
  <c r="K87" i="114"/>
  <c r="L87" i="114"/>
  <c r="M87" i="114"/>
  <c r="N87" i="114"/>
  <c r="O87" i="114"/>
  <c r="P87" i="114"/>
  <c r="Q87" i="114"/>
  <c r="R87" i="114"/>
  <c r="S87" i="114"/>
  <c r="T87" i="114"/>
  <c r="U87" i="114"/>
  <c r="D88" i="114"/>
  <c r="E88" i="114"/>
  <c r="F88" i="114"/>
  <c r="G88" i="114"/>
  <c r="H88" i="114"/>
  <c r="I88" i="114"/>
  <c r="J88" i="114"/>
  <c r="K88" i="114"/>
  <c r="L88" i="114"/>
  <c r="M88" i="114"/>
  <c r="N88" i="114"/>
  <c r="O88" i="114"/>
  <c r="P88" i="114"/>
  <c r="Q88" i="114"/>
  <c r="R88" i="114"/>
  <c r="S88" i="114"/>
  <c r="T88" i="114"/>
  <c r="U88" i="114"/>
  <c r="D89" i="114"/>
  <c r="E89" i="114"/>
  <c r="F89" i="114"/>
  <c r="G89" i="114"/>
  <c r="H89" i="114"/>
  <c r="I89" i="114"/>
  <c r="J89" i="114"/>
  <c r="K89" i="114"/>
  <c r="L89" i="114"/>
  <c r="M89" i="114"/>
  <c r="N89" i="114"/>
  <c r="O89" i="114"/>
  <c r="P89" i="114"/>
  <c r="Q89" i="114"/>
  <c r="R89" i="114"/>
  <c r="S89" i="114"/>
  <c r="T89" i="114"/>
  <c r="U89" i="114"/>
  <c r="D90" i="114"/>
  <c r="E90" i="114"/>
  <c r="F90" i="114"/>
  <c r="G90" i="114"/>
  <c r="H90" i="114"/>
  <c r="I90" i="114"/>
  <c r="J90" i="114"/>
  <c r="K90" i="114"/>
  <c r="L90" i="114"/>
  <c r="M90" i="114"/>
  <c r="N90" i="114"/>
  <c r="O90" i="114"/>
  <c r="P90" i="114"/>
  <c r="Q90" i="114"/>
  <c r="R90" i="114"/>
  <c r="S90" i="114"/>
  <c r="T90" i="114"/>
  <c r="U90" i="114"/>
  <c r="D91" i="114"/>
  <c r="E91" i="114"/>
  <c r="F91" i="114"/>
  <c r="G91" i="114"/>
  <c r="H91" i="114"/>
  <c r="I91" i="114"/>
  <c r="J91" i="114"/>
  <c r="K91" i="114"/>
  <c r="L91" i="114"/>
  <c r="M91" i="114"/>
  <c r="N91" i="114"/>
  <c r="O91" i="114"/>
  <c r="P91" i="114"/>
  <c r="Q91" i="114"/>
  <c r="R91" i="114"/>
  <c r="S91" i="114"/>
  <c r="T91" i="114"/>
  <c r="U91" i="114"/>
  <c r="G92" i="114"/>
  <c r="I92" i="114"/>
  <c r="K92" i="114"/>
  <c r="O92" i="114"/>
  <c r="P92" i="114"/>
  <c r="S92" i="114"/>
  <c r="C8" i="113"/>
  <c r="D8" i="113"/>
  <c r="E8" i="113"/>
  <c r="F8" i="113"/>
  <c r="G8" i="113"/>
  <c r="H8" i="113"/>
  <c r="I8" i="113"/>
  <c r="J8" i="113"/>
  <c r="K8" i="113"/>
  <c r="L8" i="113"/>
  <c r="M8" i="113"/>
  <c r="N8" i="113"/>
  <c r="O8" i="113"/>
  <c r="P8" i="113"/>
  <c r="Q8" i="113"/>
  <c r="R8" i="113"/>
  <c r="S8" i="113"/>
  <c r="T8" i="113"/>
  <c r="U8" i="113"/>
  <c r="C9" i="113"/>
  <c r="D9" i="113"/>
  <c r="E9" i="113"/>
  <c r="F9" i="113"/>
  <c r="G9" i="113"/>
  <c r="H9" i="113"/>
  <c r="I9" i="113"/>
  <c r="J9" i="113"/>
  <c r="K9" i="113"/>
  <c r="L9" i="113"/>
  <c r="M9" i="113"/>
  <c r="N9" i="113"/>
  <c r="O9" i="113"/>
  <c r="P9" i="113"/>
  <c r="Q9" i="113"/>
  <c r="R9" i="113"/>
  <c r="S9" i="113"/>
  <c r="T9" i="113"/>
  <c r="U9" i="113"/>
  <c r="C10" i="113"/>
  <c r="D10" i="113"/>
  <c r="E10" i="113"/>
  <c r="F10" i="113"/>
  <c r="G10" i="113"/>
  <c r="H10" i="113"/>
  <c r="I10" i="113"/>
  <c r="J10" i="113"/>
  <c r="K10" i="113"/>
  <c r="L10" i="113"/>
  <c r="M10" i="113"/>
  <c r="N10" i="113"/>
  <c r="O10" i="113"/>
  <c r="P10" i="113"/>
  <c r="Q10" i="113"/>
  <c r="R10" i="113"/>
  <c r="S10" i="113"/>
  <c r="T10" i="113"/>
  <c r="U10" i="113"/>
  <c r="C11" i="113"/>
  <c r="D11" i="113"/>
  <c r="E11" i="113"/>
  <c r="F11" i="113"/>
  <c r="G11" i="113"/>
  <c r="H11" i="113"/>
  <c r="I11" i="113"/>
  <c r="J11" i="113"/>
  <c r="K11" i="113"/>
  <c r="L11" i="113"/>
  <c r="M11" i="113"/>
  <c r="N11" i="113"/>
  <c r="O11" i="113"/>
  <c r="P11" i="113"/>
  <c r="Q11" i="113"/>
  <c r="R11" i="113"/>
  <c r="S11" i="113"/>
  <c r="T11" i="113"/>
  <c r="U11" i="113"/>
  <c r="C12" i="113"/>
  <c r="D12" i="113"/>
  <c r="E12" i="113"/>
  <c r="F12" i="113"/>
  <c r="G12" i="113"/>
  <c r="H12" i="113"/>
  <c r="I12" i="113"/>
  <c r="J12" i="113"/>
  <c r="K12" i="113"/>
  <c r="L12" i="113"/>
  <c r="M12" i="113"/>
  <c r="N12" i="113"/>
  <c r="O12" i="113"/>
  <c r="P12" i="113"/>
  <c r="Q12" i="113"/>
  <c r="R12" i="113"/>
  <c r="S12" i="113"/>
  <c r="T12" i="113"/>
  <c r="U12" i="113"/>
  <c r="C13" i="113"/>
  <c r="D13" i="113"/>
  <c r="E13" i="113"/>
  <c r="F13" i="113"/>
  <c r="G13" i="113"/>
  <c r="H13" i="113"/>
  <c r="I13" i="113"/>
  <c r="J13" i="113"/>
  <c r="K13" i="113"/>
  <c r="L13" i="113"/>
  <c r="M13" i="113"/>
  <c r="N13" i="113"/>
  <c r="O13" i="113"/>
  <c r="P13" i="113"/>
  <c r="Q13" i="113"/>
  <c r="R13" i="113"/>
  <c r="S13" i="113"/>
  <c r="T13" i="113"/>
  <c r="U13" i="113"/>
  <c r="C14" i="113"/>
  <c r="D14" i="113"/>
  <c r="E14" i="113"/>
  <c r="F14" i="113"/>
  <c r="G14" i="113"/>
  <c r="H14" i="113"/>
  <c r="I14" i="113"/>
  <c r="J14" i="113"/>
  <c r="K14" i="113"/>
  <c r="L14" i="113"/>
  <c r="M14" i="113"/>
  <c r="N14" i="113"/>
  <c r="O14" i="113"/>
  <c r="P14" i="113"/>
  <c r="Q14" i="113"/>
  <c r="R14" i="113"/>
  <c r="S14" i="113"/>
  <c r="T14" i="113"/>
  <c r="U14" i="113"/>
  <c r="C15" i="113"/>
  <c r="D15" i="113"/>
  <c r="E15" i="113"/>
  <c r="F15" i="113"/>
  <c r="G15" i="113"/>
  <c r="H15" i="113"/>
  <c r="I15" i="113"/>
  <c r="J15" i="113"/>
  <c r="K15" i="113"/>
  <c r="L15" i="113"/>
  <c r="M15" i="113"/>
  <c r="N15" i="113"/>
  <c r="O15" i="113"/>
  <c r="P15" i="113"/>
  <c r="Q15" i="113"/>
  <c r="R15" i="113"/>
  <c r="S15" i="113"/>
  <c r="T15" i="113"/>
  <c r="U15" i="113"/>
  <c r="C16" i="113"/>
  <c r="D16" i="113"/>
  <c r="E16" i="113"/>
  <c r="F16" i="113"/>
  <c r="G16" i="113"/>
  <c r="H16" i="113"/>
  <c r="I16" i="113"/>
  <c r="J16" i="113"/>
  <c r="K16" i="113"/>
  <c r="L16" i="113"/>
  <c r="M16" i="113"/>
  <c r="N16" i="113"/>
  <c r="O16" i="113"/>
  <c r="P16" i="113"/>
  <c r="Q16" i="113"/>
  <c r="R16" i="113"/>
  <c r="S16" i="113"/>
  <c r="T16" i="113"/>
  <c r="U16" i="113"/>
  <c r="C17" i="113"/>
  <c r="D17" i="113"/>
  <c r="E17" i="113"/>
  <c r="F17" i="113"/>
  <c r="G17" i="113"/>
  <c r="H17" i="113"/>
  <c r="I17" i="113"/>
  <c r="J17" i="113"/>
  <c r="K17" i="113"/>
  <c r="L17" i="113"/>
  <c r="M17" i="113"/>
  <c r="N17" i="113"/>
  <c r="O17" i="113"/>
  <c r="P17" i="113"/>
  <c r="Q17" i="113"/>
  <c r="R17" i="113"/>
  <c r="S17" i="113"/>
  <c r="T17" i="113"/>
  <c r="U17" i="113"/>
  <c r="C18" i="113"/>
  <c r="D18" i="113"/>
  <c r="E18" i="113"/>
  <c r="F18" i="113"/>
  <c r="G18" i="113"/>
  <c r="H18" i="113"/>
  <c r="I18" i="113"/>
  <c r="J18" i="113"/>
  <c r="K18" i="113"/>
  <c r="L18" i="113"/>
  <c r="M18" i="113"/>
  <c r="N18" i="113"/>
  <c r="O18" i="113"/>
  <c r="P18" i="113"/>
  <c r="Q18" i="113"/>
  <c r="R18" i="113"/>
  <c r="S18" i="113"/>
  <c r="T18" i="113"/>
  <c r="U18" i="113"/>
  <c r="C19" i="113"/>
  <c r="D19" i="113"/>
  <c r="E19" i="113"/>
  <c r="F19" i="113"/>
  <c r="G19" i="113"/>
  <c r="H19" i="113"/>
  <c r="I19" i="113"/>
  <c r="J19" i="113"/>
  <c r="K19" i="113"/>
  <c r="L19" i="113"/>
  <c r="M19" i="113"/>
  <c r="N19" i="113"/>
  <c r="O19" i="113"/>
  <c r="P19" i="113"/>
  <c r="Q19" i="113"/>
  <c r="R19" i="113"/>
  <c r="S19" i="113"/>
  <c r="T19" i="113"/>
  <c r="U19" i="113"/>
  <c r="C20" i="113"/>
  <c r="D20" i="113"/>
  <c r="E20" i="113"/>
  <c r="F20" i="113"/>
  <c r="G20" i="113"/>
  <c r="H20" i="113"/>
  <c r="I20" i="113"/>
  <c r="J20" i="113"/>
  <c r="K20" i="113"/>
  <c r="L20" i="113"/>
  <c r="M20" i="113"/>
  <c r="N20" i="113"/>
  <c r="O20" i="113"/>
  <c r="P20" i="113"/>
  <c r="Q20" i="113"/>
  <c r="R20" i="113"/>
  <c r="S20" i="113"/>
  <c r="T20" i="113"/>
  <c r="U20" i="113"/>
  <c r="C21" i="113"/>
  <c r="D21" i="113"/>
  <c r="E21" i="113"/>
  <c r="F21" i="113"/>
  <c r="G21" i="113"/>
  <c r="H21" i="113"/>
  <c r="I21" i="113"/>
  <c r="J21" i="113"/>
  <c r="K21" i="113"/>
  <c r="L21" i="113"/>
  <c r="M21" i="113"/>
  <c r="N21" i="113"/>
  <c r="O21" i="113"/>
  <c r="P21" i="113"/>
  <c r="Q21" i="113"/>
  <c r="R21" i="113"/>
  <c r="S21" i="113"/>
  <c r="T21" i="113"/>
  <c r="U21" i="113"/>
  <c r="C22" i="113"/>
  <c r="D22" i="113"/>
  <c r="E22" i="113"/>
  <c r="F22" i="113"/>
  <c r="G22" i="113"/>
  <c r="H22" i="113"/>
  <c r="I22" i="113"/>
  <c r="J22" i="113"/>
  <c r="K22" i="113"/>
  <c r="L22" i="113"/>
  <c r="M22" i="113"/>
  <c r="N22" i="113"/>
  <c r="O22" i="113"/>
  <c r="P22" i="113"/>
  <c r="Q22" i="113"/>
  <c r="R22" i="113"/>
  <c r="S22" i="113"/>
  <c r="T22" i="113"/>
  <c r="U22" i="113"/>
  <c r="C23" i="113"/>
  <c r="D23" i="113"/>
  <c r="E23" i="113"/>
  <c r="F23" i="113"/>
  <c r="G23" i="113"/>
  <c r="H23" i="113"/>
  <c r="I23" i="113"/>
  <c r="J23" i="113"/>
  <c r="K23" i="113"/>
  <c r="L23" i="113"/>
  <c r="M23" i="113"/>
  <c r="N23" i="113"/>
  <c r="O23" i="113"/>
  <c r="P23" i="113"/>
  <c r="Q23" i="113"/>
  <c r="R23" i="113"/>
  <c r="S23" i="113"/>
  <c r="T23" i="113"/>
  <c r="U23" i="113"/>
  <c r="C24" i="113"/>
  <c r="D24" i="113"/>
  <c r="E24" i="113"/>
  <c r="F24" i="113"/>
  <c r="G24" i="113"/>
  <c r="H24" i="113"/>
  <c r="I24" i="113"/>
  <c r="J24" i="113"/>
  <c r="K24" i="113"/>
  <c r="L24" i="113"/>
  <c r="M24" i="113"/>
  <c r="N24" i="113"/>
  <c r="O24" i="113"/>
  <c r="P24" i="113"/>
  <c r="Q24" i="113"/>
  <c r="R24" i="113"/>
  <c r="S24" i="113"/>
  <c r="T24" i="113"/>
  <c r="U24" i="113"/>
  <c r="C25" i="113"/>
  <c r="D25" i="113"/>
  <c r="E25" i="113"/>
  <c r="F25" i="113"/>
  <c r="G25" i="113"/>
  <c r="H25" i="113"/>
  <c r="I25" i="113"/>
  <c r="J25" i="113"/>
  <c r="K25" i="113"/>
  <c r="L25" i="113"/>
  <c r="M25" i="113"/>
  <c r="N25" i="113"/>
  <c r="O25" i="113"/>
  <c r="P25" i="113"/>
  <c r="Q25" i="113"/>
  <c r="R25" i="113"/>
  <c r="S25" i="113"/>
  <c r="T25" i="113"/>
  <c r="U25" i="113"/>
  <c r="C26" i="113"/>
  <c r="D26" i="113"/>
  <c r="E26" i="113"/>
  <c r="F26" i="113"/>
  <c r="G26" i="113"/>
  <c r="H26" i="113"/>
  <c r="I26" i="113"/>
  <c r="J26" i="113"/>
  <c r="K26" i="113"/>
  <c r="L26" i="113"/>
  <c r="M26" i="113"/>
  <c r="N26" i="113"/>
  <c r="O26" i="113"/>
  <c r="P26" i="113"/>
  <c r="Q26" i="113"/>
  <c r="R26" i="113"/>
  <c r="S26" i="113"/>
  <c r="T26" i="113"/>
  <c r="U26" i="113"/>
  <c r="C27" i="113"/>
  <c r="D27" i="113"/>
  <c r="E27" i="113"/>
  <c r="F27" i="113"/>
  <c r="G27" i="113"/>
  <c r="H27" i="113"/>
  <c r="I27" i="113"/>
  <c r="J27" i="113"/>
  <c r="K27" i="113"/>
  <c r="L27" i="113"/>
  <c r="M27" i="113"/>
  <c r="N27" i="113"/>
  <c r="O27" i="113"/>
  <c r="P27" i="113"/>
  <c r="Q27" i="113"/>
  <c r="R27" i="113"/>
  <c r="S27" i="113"/>
  <c r="T27" i="113"/>
  <c r="U27" i="113"/>
  <c r="C28" i="113"/>
  <c r="D28" i="113"/>
  <c r="E28" i="113"/>
  <c r="F28" i="113"/>
  <c r="G28" i="113"/>
  <c r="H28" i="113"/>
  <c r="I28" i="113"/>
  <c r="J28" i="113"/>
  <c r="K28" i="113"/>
  <c r="L28" i="113"/>
  <c r="M28" i="113"/>
  <c r="N28" i="113"/>
  <c r="O28" i="113"/>
  <c r="P28" i="113"/>
  <c r="Q28" i="113"/>
  <c r="R28" i="113"/>
  <c r="S28" i="113"/>
  <c r="T28" i="113"/>
  <c r="U28" i="113"/>
  <c r="C29" i="113"/>
  <c r="D29" i="113"/>
  <c r="E29" i="113"/>
  <c r="F29" i="113"/>
  <c r="G29" i="113"/>
  <c r="H29" i="113"/>
  <c r="I29" i="113"/>
  <c r="J29" i="113"/>
  <c r="K29" i="113"/>
  <c r="L29" i="113"/>
  <c r="M29" i="113"/>
  <c r="N29" i="113"/>
  <c r="O29" i="113"/>
  <c r="P29" i="113"/>
  <c r="Q29" i="113"/>
  <c r="R29" i="113"/>
  <c r="S29" i="113"/>
  <c r="T29" i="113"/>
  <c r="U29" i="113"/>
  <c r="C30" i="113"/>
  <c r="D30" i="113"/>
  <c r="E30" i="113"/>
  <c r="F30" i="113"/>
  <c r="G30" i="113"/>
  <c r="H30" i="113"/>
  <c r="I30" i="113"/>
  <c r="J30" i="113"/>
  <c r="K30" i="113"/>
  <c r="L30" i="113"/>
  <c r="M30" i="113"/>
  <c r="N30" i="113"/>
  <c r="O30" i="113"/>
  <c r="P30" i="113"/>
  <c r="Q30" i="113"/>
  <c r="R30" i="113"/>
  <c r="S30" i="113"/>
  <c r="T30" i="113"/>
  <c r="U30" i="113"/>
  <c r="C31" i="113"/>
  <c r="D31" i="113"/>
  <c r="E31" i="113"/>
  <c r="F31" i="113"/>
  <c r="G31" i="113"/>
  <c r="H31" i="113"/>
  <c r="I31" i="113"/>
  <c r="J31" i="113"/>
  <c r="K31" i="113"/>
  <c r="L31" i="113"/>
  <c r="M31" i="113"/>
  <c r="N31" i="113"/>
  <c r="O31" i="113"/>
  <c r="P31" i="113"/>
  <c r="Q31" i="113"/>
  <c r="R31" i="113"/>
  <c r="S31" i="113"/>
  <c r="T31" i="113"/>
  <c r="U31" i="113"/>
  <c r="C32" i="113"/>
  <c r="D32" i="113"/>
  <c r="E32" i="113"/>
  <c r="F32" i="113"/>
  <c r="G32" i="113"/>
  <c r="H32" i="113"/>
  <c r="I32" i="113"/>
  <c r="J32" i="113"/>
  <c r="K32" i="113"/>
  <c r="L32" i="113"/>
  <c r="M32" i="113"/>
  <c r="N32" i="113"/>
  <c r="O32" i="113"/>
  <c r="P32" i="113"/>
  <c r="Q32" i="113"/>
  <c r="R32" i="113"/>
  <c r="S32" i="113"/>
  <c r="T32" i="113"/>
  <c r="U32" i="113"/>
  <c r="C33" i="113"/>
  <c r="P33" i="113"/>
  <c r="D33" i="113"/>
  <c r="H33" i="113"/>
  <c r="L33" i="113"/>
  <c r="M33" i="113"/>
  <c r="T33" i="113"/>
  <c r="U33" i="113"/>
  <c r="C38" i="112"/>
  <c r="D38" i="112"/>
  <c r="E38" i="112"/>
  <c r="F38" i="112"/>
  <c r="H38" i="112"/>
  <c r="J38" i="112"/>
  <c r="L38" i="112"/>
  <c r="M38" i="112"/>
  <c r="N38" i="112"/>
  <c r="P38" i="112"/>
  <c r="R38" i="112"/>
  <c r="T38" i="112"/>
  <c r="U38" i="112"/>
  <c r="C39" i="112"/>
  <c r="D39" i="112"/>
  <c r="F39" i="112"/>
  <c r="H39" i="112"/>
  <c r="J39" i="112"/>
  <c r="L39" i="112"/>
  <c r="N39" i="112"/>
  <c r="P39" i="112"/>
  <c r="R39" i="112"/>
  <c r="T39" i="112"/>
  <c r="U39" i="112"/>
  <c r="C40" i="112"/>
  <c r="D40" i="112"/>
  <c r="E40" i="112"/>
  <c r="F40" i="112"/>
  <c r="H40" i="112"/>
  <c r="J40" i="112"/>
  <c r="L40" i="112"/>
  <c r="M40" i="112"/>
  <c r="N40" i="112"/>
  <c r="P40" i="112"/>
  <c r="R40" i="112"/>
  <c r="T40" i="112"/>
  <c r="U40" i="112"/>
  <c r="C41" i="112"/>
  <c r="D41" i="112"/>
  <c r="F41" i="112"/>
  <c r="H41" i="112"/>
  <c r="J41" i="112"/>
  <c r="L41" i="112"/>
  <c r="N41" i="112"/>
  <c r="P41" i="112"/>
  <c r="R41" i="112"/>
  <c r="T41" i="112"/>
  <c r="U41" i="112"/>
  <c r="C42" i="112"/>
  <c r="D42" i="112"/>
  <c r="E42" i="112"/>
  <c r="F42" i="112"/>
  <c r="H42" i="112"/>
  <c r="J42" i="112"/>
  <c r="L42" i="112"/>
  <c r="M42" i="112"/>
  <c r="N42" i="112"/>
  <c r="P42" i="112"/>
  <c r="R42" i="112"/>
  <c r="T42" i="112"/>
  <c r="U42" i="112"/>
  <c r="C43" i="112"/>
  <c r="D43" i="112"/>
  <c r="F43" i="112"/>
  <c r="H43" i="112"/>
  <c r="J43" i="112"/>
  <c r="L43" i="112"/>
  <c r="N43" i="112"/>
  <c r="P43" i="112"/>
  <c r="R43" i="112"/>
  <c r="T43" i="112"/>
  <c r="U43" i="112"/>
  <c r="C44" i="112"/>
  <c r="D44" i="112"/>
  <c r="E44" i="112"/>
  <c r="F44" i="112"/>
  <c r="H44" i="112"/>
  <c r="J44" i="112"/>
  <c r="L44" i="112"/>
  <c r="M44" i="112"/>
  <c r="N44" i="112"/>
  <c r="P44" i="112"/>
  <c r="R44" i="112"/>
  <c r="T44" i="112"/>
  <c r="U44" i="112"/>
  <c r="C45" i="112"/>
  <c r="D45" i="112"/>
  <c r="F45" i="112"/>
  <c r="H45" i="112"/>
  <c r="J45" i="112"/>
  <c r="L45" i="112"/>
  <c r="N45" i="112"/>
  <c r="P45" i="112"/>
  <c r="R45" i="112"/>
  <c r="T45" i="112"/>
  <c r="U45" i="112"/>
  <c r="C46" i="112"/>
  <c r="D46" i="112"/>
  <c r="E46" i="112"/>
  <c r="F46" i="112"/>
  <c r="H46" i="112"/>
  <c r="J46" i="112"/>
  <c r="L46" i="112"/>
  <c r="M46" i="112"/>
  <c r="N46" i="112"/>
  <c r="P46" i="112"/>
  <c r="R46" i="112"/>
  <c r="T46" i="112"/>
  <c r="U46" i="112"/>
  <c r="C47" i="112"/>
  <c r="D47" i="112"/>
  <c r="F47" i="112"/>
  <c r="H47" i="112"/>
  <c r="J47" i="112"/>
  <c r="L47" i="112"/>
  <c r="N47" i="112"/>
  <c r="P47" i="112"/>
  <c r="R47" i="112"/>
  <c r="T47" i="112"/>
  <c r="U47" i="112"/>
  <c r="C48" i="112"/>
  <c r="D48" i="112"/>
  <c r="E48" i="112"/>
  <c r="F48" i="112"/>
  <c r="H48" i="112"/>
  <c r="J48" i="112"/>
  <c r="L48" i="112"/>
  <c r="M48" i="112"/>
  <c r="N48" i="112"/>
  <c r="P48" i="112"/>
  <c r="R48" i="112"/>
  <c r="T48" i="112"/>
  <c r="U48" i="112"/>
  <c r="C49" i="112"/>
  <c r="D49" i="112"/>
  <c r="F49" i="112"/>
  <c r="H49" i="112"/>
  <c r="J49" i="112"/>
  <c r="L49" i="112"/>
  <c r="N49" i="112"/>
  <c r="P49" i="112"/>
  <c r="R49" i="112"/>
  <c r="T49" i="112"/>
  <c r="U49" i="112"/>
  <c r="C50" i="112"/>
  <c r="D50" i="112"/>
  <c r="E50" i="112"/>
  <c r="F50" i="112"/>
  <c r="H50" i="112"/>
  <c r="J50" i="112"/>
  <c r="L50" i="112"/>
  <c r="M50" i="112"/>
  <c r="N50" i="112"/>
  <c r="P50" i="112"/>
  <c r="R50" i="112"/>
  <c r="T50" i="112"/>
  <c r="U50" i="112"/>
  <c r="C51" i="112"/>
  <c r="D51" i="112"/>
  <c r="F51" i="112"/>
  <c r="H51" i="112"/>
  <c r="J51" i="112"/>
  <c r="L51" i="112"/>
  <c r="N51" i="112"/>
  <c r="P51" i="112"/>
  <c r="R51" i="112"/>
  <c r="T51" i="112"/>
  <c r="U51" i="112"/>
  <c r="C52" i="112"/>
  <c r="D52" i="112"/>
  <c r="E52" i="112"/>
  <c r="F52" i="112"/>
  <c r="H52" i="112"/>
  <c r="J52" i="112"/>
  <c r="L52" i="112"/>
  <c r="M52" i="112"/>
  <c r="N52" i="112"/>
  <c r="P52" i="112"/>
  <c r="R52" i="112"/>
  <c r="T52" i="112"/>
  <c r="U52" i="112"/>
  <c r="C53" i="112"/>
  <c r="D53" i="112"/>
  <c r="F53" i="112"/>
  <c r="H53" i="112"/>
  <c r="J53" i="112"/>
  <c r="L53" i="112"/>
  <c r="N53" i="112"/>
  <c r="P53" i="112"/>
  <c r="R53" i="112"/>
  <c r="T53" i="112"/>
  <c r="U53" i="112"/>
  <c r="C54" i="112"/>
  <c r="D54" i="112"/>
  <c r="E54" i="112"/>
  <c r="F54" i="112"/>
  <c r="H54" i="112"/>
  <c r="J54" i="112"/>
  <c r="L54" i="112"/>
  <c r="M54" i="112"/>
  <c r="N54" i="112"/>
  <c r="P54" i="112"/>
  <c r="R54" i="112"/>
  <c r="T54" i="112"/>
  <c r="U54" i="112"/>
  <c r="C55" i="112"/>
  <c r="D55" i="112"/>
  <c r="F55" i="112"/>
  <c r="H55" i="112"/>
  <c r="J55" i="112"/>
  <c r="L55" i="112"/>
  <c r="N55" i="112"/>
  <c r="P55" i="112"/>
  <c r="R55" i="112"/>
  <c r="T55" i="112"/>
  <c r="U55" i="112"/>
  <c r="C56" i="112"/>
  <c r="D56" i="112"/>
  <c r="E56" i="112"/>
  <c r="F56" i="112"/>
  <c r="H56" i="112"/>
  <c r="J56" i="112"/>
  <c r="L56" i="112"/>
  <c r="M56" i="112"/>
  <c r="N56" i="112"/>
  <c r="P56" i="112"/>
  <c r="R56" i="112"/>
  <c r="T56" i="112"/>
  <c r="U56" i="112"/>
  <c r="C57" i="112"/>
  <c r="D57" i="112"/>
  <c r="F57" i="112"/>
  <c r="H57" i="112"/>
  <c r="J57" i="112"/>
  <c r="L57" i="112"/>
  <c r="N57" i="112"/>
  <c r="P57" i="112"/>
  <c r="R57" i="112"/>
  <c r="T57" i="112"/>
  <c r="U57" i="112"/>
  <c r="C58" i="112"/>
  <c r="D58" i="112"/>
  <c r="E58" i="112"/>
  <c r="F58" i="112"/>
  <c r="G58" i="112"/>
  <c r="H58" i="112"/>
  <c r="I58" i="112"/>
  <c r="J58" i="112"/>
  <c r="K58" i="112"/>
  <c r="L58" i="112"/>
  <c r="M58" i="112"/>
  <c r="N58" i="112"/>
  <c r="O58" i="112"/>
  <c r="P58" i="112"/>
  <c r="Q58" i="112"/>
  <c r="R58" i="112"/>
  <c r="S58" i="112"/>
  <c r="T58" i="112"/>
  <c r="U58" i="112"/>
  <c r="C59" i="112"/>
  <c r="D59" i="112"/>
  <c r="F59" i="112"/>
  <c r="H59" i="112"/>
  <c r="J59" i="112"/>
  <c r="L59" i="112"/>
  <c r="N59" i="112"/>
  <c r="P59" i="112"/>
  <c r="R59" i="112"/>
  <c r="T59" i="112"/>
  <c r="U59" i="112"/>
  <c r="C60" i="112"/>
  <c r="D60" i="112"/>
  <c r="E60" i="112"/>
  <c r="F60" i="112"/>
  <c r="H60" i="112"/>
  <c r="J60" i="112"/>
  <c r="L60" i="112"/>
  <c r="M60" i="112"/>
  <c r="N60" i="112"/>
  <c r="P60" i="112"/>
  <c r="R60" i="112"/>
  <c r="T60" i="112"/>
  <c r="U60" i="112"/>
  <c r="C61" i="112"/>
  <c r="D61" i="112"/>
  <c r="F61" i="112"/>
  <c r="H61" i="112"/>
  <c r="J61" i="112"/>
  <c r="L61" i="112"/>
  <c r="N61" i="112"/>
  <c r="P61" i="112"/>
  <c r="R61" i="112"/>
  <c r="T61" i="112"/>
  <c r="U61" i="112"/>
  <c r="C62" i="112"/>
  <c r="D62" i="112"/>
  <c r="E62" i="112"/>
  <c r="F62" i="112"/>
  <c r="G62" i="112"/>
  <c r="H62" i="112"/>
  <c r="I62" i="112"/>
  <c r="J62" i="112"/>
  <c r="K62" i="112"/>
  <c r="L62" i="112"/>
  <c r="M62" i="112"/>
  <c r="N62" i="112"/>
  <c r="O62" i="112"/>
  <c r="P62" i="112"/>
  <c r="Q62" i="112"/>
  <c r="R62" i="112"/>
  <c r="S62" i="112"/>
  <c r="T62" i="112"/>
  <c r="U62" i="112"/>
  <c r="C63" i="112"/>
  <c r="D63" i="112"/>
  <c r="F63" i="112"/>
  <c r="H63" i="112"/>
  <c r="J63" i="112"/>
  <c r="L63" i="112"/>
  <c r="N63" i="112"/>
  <c r="P63" i="112"/>
  <c r="R63" i="112"/>
  <c r="T63" i="112"/>
  <c r="U63" i="112"/>
  <c r="D67" i="112"/>
  <c r="E67" i="112"/>
  <c r="F67" i="112"/>
  <c r="G67" i="112"/>
  <c r="H67" i="112"/>
  <c r="I67" i="112"/>
  <c r="J67" i="112"/>
  <c r="K67" i="112"/>
  <c r="L67" i="112"/>
  <c r="M67" i="112"/>
  <c r="N67" i="112"/>
  <c r="O67" i="112"/>
  <c r="P67" i="112"/>
  <c r="Q67" i="112"/>
  <c r="R67" i="112"/>
  <c r="S67" i="112"/>
  <c r="T67" i="112"/>
  <c r="U67" i="112"/>
  <c r="D68" i="112"/>
  <c r="E68" i="112"/>
  <c r="F68" i="112"/>
  <c r="G68" i="112"/>
  <c r="H68" i="112"/>
  <c r="I68" i="112"/>
  <c r="J68" i="112"/>
  <c r="K68" i="112"/>
  <c r="L68" i="112"/>
  <c r="M68" i="112"/>
  <c r="N68" i="112"/>
  <c r="O68" i="112"/>
  <c r="P68" i="112"/>
  <c r="Q68" i="112"/>
  <c r="R68" i="112"/>
  <c r="S68" i="112"/>
  <c r="T68" i="112"/>
  <c r="U68" i="112"/>
  <c r="D69" i="112"/>
  <c r="E69" i="112"/>
  <c r="F69" i="112"/>
  <c r="G69" i="112"/>
  <c r="H69" i="112"/>
  <c r="I69" i="112"/>
  <c r="J69" i="112"/>
  <c r="K69" i="112"/>
  <c r="L69" i="112"/>
  <c r="M69" i="112"/>
  <c r="N69" i="112"/>
  <c r="O69" i="112"/>
  <c r="P69" i="112"/>
  <c r="Q69" i="112"/>
  <c r="R69" i="112"/>
  <c r="S69" i="112"/>
  <c r="T69" i="112"/>
  <c r="U69" i="112"/>
  <c r="D70" i="112"/>
  <c r="E70" i="112"/>
  <c r="F70" i="112"/>
  <c r="G70" i="112"/>
  <c r="H70" i="112"/>
  <c r="I70" i="112"/>
  <c r="J70" i="112"/>
  <c r="K70" i="112"/>
  <c r="L70" i="112"/>
  <c r="M70" i="112"/>
  <c r="N70" i="112"/>
  <c r="O70" i="112"/>
  <c r="P70" i="112"/>
  <c r="Q70" i="112"/>
  <c r="R70" i="112"/>
  <c r="S70" i="112"/>
  <c r="T70" i="112"/>
  <c r="U70" i="112"/>
  <c r="D71" i="112"/>
  <c r="E71" i="112"/>
  <c r="F71" i="112"/>
  <c r="G71" i="112"/>
  <c r="H71" i="112"/>
  <c r="I71" i="112"/>
  <c r="J71" i="112"/>
  <c r="K71" i="112"/>
  <c r="L71" i="112"/>
  <c r="M71" i="112"/>
  <c r="N71" i="112"/>
  <c r="O71" i="112"/>
  <c r="P71" i="112"/>
  <c r="Q71" i="112"/>
  <c r="R71" i="112"/>
  <c r="S71" i="112"/>
  <c r="T71" i="112"/>
  <c r="U71" i="112"/>
  <c r="D72" i="112"/>
  <c r="E72" i="112"/>
  <c r="F72" i="112"/>
  <c r="G72" i="112"/>
  <c r="H72" i="112"/>
  <c r="I72" i="112"/>
  <c r="J72" i="112"/>
  <c r="K72" i="112"/>
  <c r="L72" i="112"/>
  <c r="M72" i="112"/>
  <c r="N72" i="112"/>
  <c r="O72" i="112"/>
  <c r="P72" i="112"/>
  <c r="Q72" i="112"/>
  <c r="R72" i="112"/>
  <c r="S72" i="112"/>
  <c r="T72" i="112"/>
  <c r="U72" i="112"/>
  <c r="D73" i="112"/>
  <c r="E73" i="112"/>
  <c r="F73" i="112"/>
  <c r="G73" i="112"/>
  <c r="H73" i="112"/>
  <c r="I73" i="112"/>
  <c r="J73" i="112"/>
  <c r="K73" i="112"/>
  <c r="L73" i="112"/>
  <c r="M73" i="112"/>
  <c r="N73" i="112"/>
  <c r="O73" i="112"/>
  <c r="P73" i="112"/>
  <c r="Q73" i="112"/>
  <c r="R73" i="112"/>
  <c r="S73" i="112"/>
  <c r="T73" i="112"/>
  <c r="U73" i="112"/>
  <c r="D74" i="112"/>
  <c r="E74" i="112"/>
  <c r="F74" i="112"/>
  <c r="G74" i="112"/>
  <c r="H74" i="112"/>
  <c r="I74" i="112"/>
  <c r="J74" i="112"/>
  <c r="K74" i="112"/>
  <c r="L74" i="112"/>
  <c r="M74" i="112"/>
  <c r="N74" i="112"/>
  <c r="O74" i="112"/>
  <c r="P74" i="112"/>
  <c r="Q74" i="112"/>
  <c r="R74" i="112"/>
  <c r="S74" i="112"/>
  <c r="T74" i="112"/>
  <c r="U74" i="112"/>
  <c r="D75" i="112"/>
  <c r="E75" i="112"/>
  <c r="F75" i="112"/>
  <c r="G75" i="112"/>
  <c r="H75" i="112"/>
  <c r="I75" i="112"/>
  <c r="J75" i="112"/>
  <c r="K75" i="112"/>
  <c r="L75" i="112"/>
  <c r="M75" i="112"/>
  <c r="N75" i="112"/>
  <c r="O75" i="112"/>
  <c r="P75" i="112"/>
  <c r="Q75" i="112"/>
  <c r="R75" i="112"/>
  <c r="S75" i="112"/>
  <c r="T75" i="112"/>
  <c r="U75" i="112"/>
  <c r="D76" i="112"/>
  <c r="E76" i="112"/>
  <c r="F76" i="112"/>
  <c r="G76" i="112"/>
  <c r="H76" i="112"/>
  <c r="I76" i="112"/>
  <c r="J76" i="112"/>
  <c r="K76" i="112"/>
  <c r="L76" i="112"/>
  <c r="M76" i="112"/>
  <c r="N76" i="112"/>
  <c r="O76" i="112"/>
  <c r="P76" i="112"/>
  <c r="Q76" i="112"/>
  <c r="R76" i="112"/>
  <c r="S76" i="112"/>
  <c r="T76" i="112"/>
  <c r="U76" i="112"/>
  <c r="D77" i="112"/>
  <c r="E77" i="112"/>
  <c r="F77" i="112"/>
  <c r="G77" i="112"/>
  <c r="H77" i="112"/>
  <c r="I77" i="112"/>
  <c r="J77" i="112"/>
  <c r="K77" i="112"/>
  <c r="L77" i="112"/>
  <c r="M77" i="112"/>
  <c r="N77" i="112"/>
  <c r="O77" i="112"/>
  <c r="P77" i="112"/>
  <c r="Q77" i="112"/>
  <c r="R77" i="112"/>
  <c r="S77" i="112"/>
  <c r="T77" i="112"/>
  <c r="U77" i="112"/>
  <c r="D78" i="112"/>
  <c r="E78" i="112"/>
  <c r="F78" i="112"/>
  <c r="G78" i="112"/>
  <c r="H78" i="112"/>
  <c r="I78" i="112"/>
  <c r="J78" i="112"/>
  <c r="K78" i="112"/>
  <c r="L78" i="112"/>
  <c r="M78" i="112"/>
  <c r="N78" i="112"/>
  <c r="O78" i="112"/>
  <c r="P78" i="112"/>
  <c r="Q78" i="112"/>
  <c r="R78" i="112"/>
  <c r="S78" i="112"/>
  <c r="T78" i="112"/>
  <c r="U78" i="112"/>
  <c r="D79" i="112"/>
  <c r="E79" i="112"/>
  <c r="F79" i="112"/>
  <c r="G79" i="112"/>
  <c r="H79" i="112"/>
  <c r="I79" i="112"/>
  <c r="J79" i="112"/>
  <c r="K79" i="112"/>
  <c r="L79" i="112"/>
  <c r="M79" i="112"/>
  <c r="N79" i="112"/>
  <c r="O79" i="112"/>
  <c r="P79" i="112"/>
  <c r="Q79" i="112"/>
  <c r="R79" i="112"/>
  <c r="S79" i="112"/>
  <c r="T79" i="112"/>
  <c r="U79" i="112"/>
  <c r="D80" i="112"/>
  <c r="E80" i="112"/>
  <c r="F80" i="112"/>
  <c r="G80" i="112"/>
  <c r="H80" i="112"/>
  <c r="I80" i="112"/>
  <c r="J80" i="112"/>
  <c r="K80" i="112"/>
  <c r="L80" i="112"/>
  <c r="M80" i="112"/>
  <c r="N80" i="112"/>
  <c r="O80" i="112"/>
  <c r="P80" i="112"/>
  <c r="Q80" i="112"/>
  <c r="R80" i="112"/>
  <c r="S80" i="112"/>
  <c r="T80" i="112"/>
  <c r="U80" i="112"/>
  <c r="D81" i="112"/>
  <c r="E81" i="112"/>
  <c r="F81" i="112"/>
  <c r="G81" i="112"/>
  <c r="H81" i="112"/>
  <c r="I81" i="112"/>
  <c r="J81" i="112"/>
  <c r="K81" i="112"/>
  <c r="L81" i="112"/>
  <c r="M81" i="112"/>
  <c r="N81" i="112"/>
  <c r="O81" i="112"/>
  <c r="P81" i="112"/>
  <c r="Q81" i="112"/>
  <c r="R81" i="112"/>
  <c r="S81" i="112"/>
  <c r="T81" i="112"/>
  <c r="U81" i="112"/>
  <c r="D82" i="112"/>
  <c r="E82" i="112"/>
  <c r="F82" i="112"/>
  <c r="G82" i="112"/>
  <c r="H82" i="112"/>
  <c r="I82" i="112"/>
  <c r="J82" i="112"/>
  <c r="K82" i="112"/>
  <c r="L82" i="112"/>
  <c r="M82" i="112"/>
  <c r="N82" i="112"/>
  <c r="O82" i="112"/>
  <c r="P82" i="112"/>
  <c r="Q82" i="112"/>
  <c r="R82" i="112"/>
  <c r="S82" i="112"/>
  <c r="T82" i="112"/>
  <c r="U82" i="112"/>
  <c r="D83" i="112"/>
  <c r="E83" i="112"/>
  <c r="F83" i="112"/>
  <c r="G83" i="112"/>
  <c r="H83" i="112"/>
  <c r="I83" i="112"/>
  <c r="J83" i="112"/>
  <c r="K83" i="112"/>
  <c r="L83" i="112"/>
  <c r="M83" i="112"/>
  <c r="N83" i="112"/>
  <c r="O83" i="112"/>
  <c r="P83" i="112"/>
  <c r="Q83" i="112"/>
  <c r="R83" i="112"/>
  <c r="S83" i="112"/>
  <c r="T83" i="112"/>
  <c r="U83" i="112"/>
  <c r="D84" i="112"/>
  <c r="E84" i="112"/>
  <c r="F84" i="112"/>
  <c r="G84" i="112"/>
  <c r="H84" i="112"/>
  <c r="I84" i="112"/>
  <c r="J84" i="112"/>
  <c r="K84" i="112"/>
  <c r="L84" i="112"/>
  <c r="M84" i="112"/>
  <c r="N84" i="112"/>
  <c r="O84" i="112"/>
  <c r="P84" i="112"/>
  <c r="Q84" i="112"/>
  <c r="R84" i="112"/>
  <c r="S84" i="112"/>
  <c r="T84" i="112"/>
  <c r="U84" i="112"/>
  <c r="D85" i="112"/>
  <c r="E85" i="112"/>
  <c r="F85" i="112"/>
  <c r="G85" i="112"/>
  <c r="H85" i="112"/>
  <c r="I85" i="112"/>
  <c r="J85" i="112"/>
  <c r="K85" i="112"/>
  <c r="L85" i="112"/>
  <c r="M85" i="112"/>
  <c r="N85" i="112"/>
  <c r="O85" i="112"/>
  <c r="P85" i="112"/>
  <c r="Q85" i="112"/>
  <c r="R85" i="112"/>
  <c r="S85" i="112"/>
  <c r="T85" i="112"/>
  <c r="U85" i="112"/>
  <c r="D86" i="112"/>
  <c r="E86" i="112"/>
  <c r="F86" i="112"/>
  <c r="G86" i="112"/>
  <c r="H86" i="112"/>
  <c r="I86" i="112"/>
  <c r="J86" i="112"/>
  <c r="K86" i="112"/>
  <c r="L86" i="112"/>
  <c r="M86" i="112"/>
  <c r="N86" i="112"/>
  <c r="O86" i="112"/>
  <c r="P86" i="112"/>
  <c r="Q86" i="112"/>
  <c r="R86" i="112"/>
  <c r="S86" i="112"/>
  <c r="T86" i="112"/>
  <c r="U86" i="112"/>
  <c r="D87" i="112"/>
  <c r="E87" i="112"/>
  <c r="F87" i="112"/>
  <c r="G87" i="112"/>
  <c r="H87" i="112"/>
  <c r="I87" i="112"/>
  <c r="J87" i="112"/>
  <c r="K87" i="112"/>
  <c r="L87" i="112"/>
  <c r="M87" i="112"/>
  <c r="N87" i="112"/>
  <c r="O87" i="112"/>
  <c r="P87" i="112"/>
  <c r="Q87" i="112"/>
  <c r="R87" i="112"/>
  <c r="S87" i="112"/>
  <c r="T87" i="112"/>
  <c r="U87" i="112"/>
  <c r="D88" i="112"/>
  <c r="E88" i="112"/>
  <c r="F88" i="112"/>
  <c r="G88" i="112"/>
  <c r="H88" i="112"/>
  <c r="I88" i="112"/>
  <c r="J88" i="112"/>
  <c r="K88" i="112"/>
  <c r="L88" i="112"/>
  <c r="M88" i="112"/>
  <c r="N88" i="112"/>
  <c r="O88" i="112"/>
  <c r="P88" i="112"/>
  <c r="Q88" i="112"/>
  <c r="R88" i="112"/>
  <c r="S88" i="112"/>
  <c r="T88" i="112"/>
  <c r="U88" i="112"/>
  <c r="D89" i="112"/>
  <c r="E89" i="112"/>
  <c r="F89" i="112"/>
  <c r="G89" i="112"/>
  <c r="H89" i="112"/>
  <c r="I89" i="112"/>
  <c r="J89" i="112"/>
  <c r="K89" i="112"/>
  <c r="L89" i="112"/>
  <c r="M89" i="112"/>
  <c r="N89" i="112"/>
  <c r="O89" i="112"/>
  <c r="P89" i="112"/>
  <c r="Q89" i="112"/>
  <c r="R89" i="112"/>
  <c r="S89" i="112"/>
  <c r="T89" i="112"/>
  <c r="U89" i="112"/>
  <c r="D90" i="112"/>
  <c r="E90" i="112"/>
  <c r="F90" i="112"/>
  <c r="G90" i="112"/>
  <c r="H90" i="112"/>
  <c r="I90" i="112"/>
  <c r="J90" i="112"/>
  <c r="K90" i="112"/>
  <c r="L90" i="112"/>
  <c r="M90" i="112"/>
  <c r="N90" i="112"/>
  <c r="O90" i="112"/>
  <c r="P90" i="112"/>
  <c r="Q90" i="112"/>
  <c r="R90" i="112"/>
  <c r="S90" i="112"/>
  <c r="T90" i="112"/>
  <c r="U90" i="112"/>
  <c r="D91" i="112"/>
  <c r="E91" i="112"/>
  <c r="F91" i="112"/>
  <c r="G91" i="112"/>
  <c r="H91" i="112"/>
  <c r="I91" i="112"/>
  <c r="J91" i="112"/>
  <c r="K91" i="112"/>
  <c r="L91" i="112"/>
  <c r="M91" i="112"/>
  <c r="N91" i="112"/>
  <c r="O91" i="112"/>
  <c r="P91" i="112"/>
  <c r="Q91" i="112"/>
  <c r="R91" i="112"/>
  <c r="S91" i="112"/>
  <c r="T91" i="112"/>
  <c r="U91" i="112"/>
  <c r="D92" i="112"/>
  <c r="E92" i="112"/>
  <c r="U92" i="112"/>
  <c r="Y8" i="113"/>
  <c r="Y9" i="113"/>
  <c r="Y10" i="113"/>
  <c r="Y11" i="113"/>
  <c r="Y13" i="113"/>
  <c r="Y14" i="113"/>
  <c r="Y15" i="113"/>
  <c r="Y17" i="113"/>
  <c r="Y18" i="113"/>
  <c r="Y19" i="113"/>
  <c r="Y21" i="113"/>
  <c r="Y22" i="113"/>
  <c r="Y23" i="113"/>
  <c r="Y25" i="113"/>
  <c r="Y26" i="113"/>
  <c r="Y27" i="113"/>
  <c r="Y29" i="113"/>
  <c r="Y30" i="113"/>
  <c r="Y31" i="113"/>
  <c r="C38" i="111"/>
  <c r="D38" i="111"/>
  <c r="E38" i="111"/>
  <c r="F38" i="111"/>
  <c r="G38" i="111"/>
  <c r="H38" i="111"/>
  <c r="I38" i="111"/>
  <c r="J38" i="111"/>
  <c r="K38" i="111"/>
  <c r="L38" i="111"/>
  <c r="M38" i="111"/>
  <c r="N38" i="111"/>
  <c r="O38" i="111"/>
  <c r="P38" i="111"/>
  <c r="Q38" i="111"/>
  <c r="R38" i="111"/>
  <c r="S38" i="111"/>
  <c r="T38" i="111"/>
  <c r="U38" i="111"/>
  <c r="Y38" i="111"/>
  <c r="C39" i="111"/>
  <c r="D39" i="111"/>
  <c r="E39" i="111"/>
  <c r="F39" i="111"/>
  <c r="G39" i="111"/>
  <c r="H39" i="111"/>
  <c r="I39" i="111"/>
  <c r="J39" i="111"/>
  <c r="K39" i="111"/>
  <c r="L39" i="111"/>
  <c r="M39" i="111"/>
  <c r="N39" i="111"/>
  <c r="O39" i="111"/>
  <c r="P39" i="111"/>
  <c r="Q39" i="111"/>
  <c r="R39" i="111"/>
  <c r="S39" i="111"/>
  <c r="T39" i="111"/>
  <c r="U39" i="111"/>
  <c r="Y39" i="111"/>
  <c r="C40" i="111"/>
  <c r="D40" i="111"/>
  <c r="E40" i="111"/>
  <c r="F40" i="111"/>
  <c r="G40" i="111"/>
  <c r="H40" i="111"/>
  <c r="I40" i="111"/>
  <c r="J40" i="111"/>
  <c r="K40" i="111"/>
  <c r="L40" i="111"/>
  <c r="M40" i="111"/>
  <c r="N40" i="111"/>
  <c r="O40" i="111"/>
  <c r="P40" i="111"/>
  <c r="Q40" i="111"/>
  <c r="R40" i="111"/>
  <c r="S40" i="111"/>
  <c r="T40" i="111"/>
  <c r="U40" i="111"/>
  <c r="Y40" i="111"/>
  <c r="C41" i="111"/>
  <c r="D41" i="111"/>
  <c r="E41" i="111"/>
  <c r="F41" i="111"/>
  <c r="G41" i="111"/>
  <c r="H41" i="111"/>
  <c r="I41" i="111"/>
  <c r="J41" i="111"/>
  <c r="K41" i="111"/>
  <c r="L41" i="111"/>
  <c r="M41" i="111"/>
  <c r="N41" i="111"/>
  <c r="O41" i="111"/>
  <c r="P41" i="111"/>
  <c r="Q41" i="111"/>
  <c r="R41" i="111"/>
  <c r="S41" i="111"/>
  <c r="T41" i="111"/>
  <c r="U41" i="111"/>
  <c r="C42" i="111"/>
  <c r="D42" i="111"/>
  <c r="E42" i="111"/>
  <c r="F42" i="111"/>
  <c r="G42" i="111"/>
  <c r="H42" i="111"/>
  <c r="I42" i="111"/>
  <c r="J42" i="111"/>
  <c r="K42" i="111"/>
  <c r="L42" i="111"/>
  <c r="M42" i="111"/>
  <c r="N42" i="111"/>
  <c r="O42" i="111"/>
  <c r="P42" i="111"/>
  <c r="Q42" i="111"/>
  <c r="R42" i="111"/>
  <c r="S42" i="111"/>
  <c r="T42" i="111"/>
  <c r="U42" i="111"/>
  <c r="C43" i="111"/>
  <c r="D43" i="111"/>
  <c r="E43" i="111"/>
  <c r="F43" i="111"/>
  <c r="G43" i="111"/>
  <c r="H43" i="111"/>
  <c r="I43" i="111"/>
  <c r="J43" i="111"/>
  <c r="K43" i="111"/>
  <c r="L43" i="111"/>
  <c r="M43" i="111"/>
  <c r="N43" i="111"/>
  <c r="O43" i="111"/>
  <c r="P43" i="111"/>
  <c r="Q43" i="111"/>
  <c r="R43" i="111"/>
  <c r="S43" i="111"/>
  <c r="T43" i="111"/>
  <c r="U43" i="111"/>
  <c r="Y43" i="111"/>
  <c r="C44" i="111"/>
  <c r="D44" i="111"/>
  <c r="E44" i="111"/>
  <c r="F44" i="111"/>
  <c r="G44" i="111"/>
  <c r="H44" i="111"/>
  <c r="I44" i="111"/>
  <c r="J44" i="111"/>
  <c r="K44" i="111"/>
  <c r="L44" i="111"/>
  <c r="M44" i="111"/>
  <c r="N44" i="111"/>
  <c r="O44" i="111"/>
  <c r="P44" i="111"/>
  <c r="Q44" i="111"/>
  <c r="R44" i="111"/>
  <c r="S44" i="111"/>
  <c r="T44" i="111"/>
  <c r="U44" i="111"/>
  <c r="Y44" i="111"/>
  <c r="C45" i="111"/>
  <c r="D45" i="111"/>
  <c r="E45" i="111"/>
  <c r="F45" i="111"/>
  <c r="G45" i="111"/>
  <c r="H45" i="111"/>
  <c r="I45" i="111"/>
  <c r="J45" i="111"/>
  <c r="K45" i="111"/>
  <c r="L45" i="111"/>
  <c r="M45" i="111"/>
  <c r="N45" i="111"/>
  <c r="O45" i="111"/>
  <c r="P45" i="111"/>
  <c r="Q45" i="111"/>
  <c r="R45" i="111"/>
  <c r="S45" i="111"/>
  <c r="T45" i="111"/>
  <c r="U45" i="111"/>
  <c r="Y45" i="111"/>
  <c r="C46" i="111"/>
  <c r="D46" i="111"/>
  <c r="E46" i="111"/>
  <c r="F46" i="111"/>
  <c r="G46" i="111"/>
  <c r="H46" i="111"/>
  <c r="I46" i="111"/>
  <c r="J46" i="111"/>
  <c r="K46" i="111"/>
  <c r="L46" i="111"/>
  <c r="M46" i="111"/>
  <c r="N46" i="111"/>
  <c r="O46" i="111"/>
  <c r="P46" i="111"/>
  <c r="Q46" i="111"/>
  <c r="R46" i="111"/>
  <c r="S46" i="111"/>
  <c r="T46" i="111"/>
  <c r="U46" i="111"/>
  <c r="Y46" i="111"/>
  <c r="C47" i="111"/>
  <c r="D47" i="111"/>
  <c r="E47" i="111"/>
  <c r="F47" i="111"/>
  <c r="G47" i="111"/>
  <c r="H47" i="111"/>
  <c r="I47" i="111"/>
  <c r="J47" i="111"/>
  <c r="K47" i="111"/>
  <c r="L47" i="111"/>
  <c r="M47" i="111"/>
  <c r="N47" i="111"/>
  <c r="O47" i="111"/>
  <c r="P47" i="111"/>
  <c r="Q47" i="111"/>
  <c r="R47" i="111"/>
  <c r="S47" i="111"/>
  <c r="T47" i="111"/>
  <c r="U47" i="111"/>
  <c r="Y47" i="111"/>
  <c r="C48" i="111"/>
  <c r="D48" i="111"/>
  <c r="E48" i="111"/>
  <c r="F48" i="111"/>
  <c r="G48" i="111"/>
  <c r="H48" i="111"/>
  <c r="I48" i="111"/>
  <c r="J48" i="111"/>
  <c r="K48" i="111"/>
  <c r="L48" i="111"/>
  <c r="M48" i="111"/>
  <c r="N48" i="111"/>
  <c r="O48" i="111"/>
  <c r="P48" i="111"/>
  <c r="Q48" i="111"/>
  <c r="R48" i="111"/>
  <c r="S48" i="111"/>
  <c r="T48" i="111"/>
  <c r="U48" i="111"/>
  <c r="Y48" i="111"/>
  <c r="C49" i="111"/>
  <c r="D49" i="111"/>
  <c r="E49" i="111"/>
  <c r="F49" i="111"/>
  <c r="G49" i="111"/>
  <c r="H49" i="111"/>
  <c r="I49" i="111"/>
  <c r="J49" i="111"/>
  <c r="K49" i="111"/>
  <c r="L49" i="111"/>
  <c r="M49" i="111"/>
  <c r="N49" i="111"/>
  <c r="O49" i="111"/>
  <c r="P49" i="111"/>
  <c r="Q49" i="111"/>
  <c r="R49" i="111"/>
  <c r="S49" i="111"/>
  <c r="T49" i="111"/>
  <c r="U49" i="111"/>
  <c r="Y49" i="111"/>
  <c r="C50" i="111"/>
  <c r="D50" i="111"/>
  <c r="E50" i="111"/>
  <c r="F50" i="111"/>
  <c r="G50" i="111"/>
  <c r="H50" i="111"/>
  <c r="I50" i="111"/>
  <c r="J50" i="111"/>
  <c r="K50" i="111"/>
  <c r="L50" i="111"/>
  <c r="M50" i="111"/>
  <c r="N50" i="111"/>
  <c r="O50" i="111"/>
  <c r="P50" i="111"/>
  <c r="Q50" i="111"/>
  <c r="R50" i="111"/>
  <c r="S50" i="111"/>
  <c r="T50" i="111"/>
  <c r="U50" i="111"/>
  <c r="Y50" i="111"/>
  <c r="C51" i="111"/>
  <c r="D51" i="111"/>
  <c r="E51" i="111"/>
  <c r="F51" i="111"/>
  <c r="G51" i="111"/>
  <c r="H51" i="111"/>
  <c r="I51" i="111"/>
  <c r="J51" i="111"/>
  <c r="K51" i="111"/>
  <c r="L51" i="111"/>
  <c r="M51" i="111"/>
  <c r="N51" i="111"/>
  <c r="O51" i="111"/>
  <c r="P51" i="111"/>
  <c r="Q51" i="111"/>
  <c r="R51" i="111"/>
  <c r="S51" i="111"/>
  <c r="T51" i="111"/>
  <c r="U51" i="111"/>
  <c r="Y51" i="111"/>
  <c r="C52" i="111"/>
  <c r="D52" i="111"/>
  <c r="E52" i="111"/>
  <c r="F52" i="111"/>
  <c r="G52" i="111"/>
  <c r="H52" i="111"/>
  <c r="I52" i="111"/>
  <c r="J52" i="111"/>
  <c r="K52" i="111"/>
  <c r="L52" i="111"/>
  <c r="M52" i="111"/>
  <c r="N52" i="111"/>
  <c r="O52" i="111"/>
  <c r="P52" i="111"/>
  <c r="Q52" i="111"/>
  <c r="R52" i="111"/>
  <c r="S52" i="111"/>
  <c r="T52" i="111"/>
  <c r="U52" i="111"/>
  <c r="Y52" i="111"/>
  <c r="C53" i="111"/>
  <c r="D53" i="111"/>
  <c r="E53" i="111"/>
  <c r="F53" i="111"/>
  <c r="G53" i="111"/>
  <c r="H53" i="111"/>
  <c r="I53" i="111"/>
  <c r="J53" i="111"/>
  <c r="K53" i="111"/>
  <c r="L53" i="111"/>
  <c r="M53" i="111"/>
  <c r="N53" i="111"/>
  <c r="O53" i="111"/>
  <c r="P53" i="111"/>
  <c r="Q53" i="111"/>
  <c r="R53" i="111"/>
  <c r="S53" i="111"/>
  <c r="T53" i="111"/>
  <c r="U53" i="111"/>
  <c r="Y53" i="111"/>
  <c r="C54" i="111"/>
  <c r="D54" i="111"/>
  <c r="E54" i="111"/>
  <c r="F54" i="111"/>
  <c r="G54" i="111"/>
  <c r="H54" i="111"/>
  <c r="I54" i="111"/>
  <c r="J54" i="111"/>
  <c r="K54" i="111"/>
  <c r="L54" i="111"/>
  <c r="M54" i="111"/>
  <c r="N54" i="111"/>
  <c r="O54" i="111"/>
  <c r="P54" i="111"/>
  <c r="Q54" i="111"/>
  <c r="R54" i="111"/>
  <c r="S54" i="111"/>
  <c r="T54" i="111"/>
  <c r="U54" i="111"/>
  <c r="Y54" i="111"/>
  <c r="C55" i="111"/>
  <c r="D55" i="111"/>
  <c r="E55" i="111"/>
  <c r="F55" i="111"/>
  <c r="G55" i="111"/>
  <c r="H55" i="111"/>
  <c r="I55" i="111"/>
  <c r="J55" i="111"/>
  <c r="K55" i="111"/>
  <c r="L55" i="111"/>
  <c r="M55" i="111"/>
  <c r="N55" i="111"/>
  <c r="O55" i="111"/>
  <c r="P55" i="111"/>
  <c r="Q55" i="111"/>
  <c r="R55" i="111"/>
  <c r="S55" i="111"/>
  <c r="T55" i="111"/>
  <c r="U55" i="111"/>
  <c r="Y55" i="111"/>
  <c r="C56" i="111"/>
  <c r="D56" i="111"/>
  <c r="E56" i="111"/>
  <c r="F56" i="111"/>
  <c r="G56" i="111"/>
  <c r="H56" i="111"/>
  <c r="I56" i="111"/>
  <c r="J56" i="111"/>
  <c r="K56" i="111"/>
  <c r="L56" i="111"/>
  <c r="M56" i="111"/>
  <c r="N56" i="111"/>
  <c r="O56" i="111"/>
  <c r="P56" i="111"/>
  <c r="Q56" i="111"/>
  <c r="R56" i="111"/>
  <c r="S56" i="111"/>
  <c r="T56" i="111"/>
  <c r="U56" i="111"/>
  <c r="Y56" i="111"/>
  <c r="C57" i="111"/>
  <c r="D57" i="111"/>
  <c r="E57" i="111"/>
  <c r="F57" i="111"/>
  <c r="G57" i="111"/>
  <c r="H57" i="111"/>
  <c r="I57" i="111"/>
  <c r="J57" i="111"/>
  <c r="K57" i="111"/>
  <c r="L57" i="111"/>
  <c r="M57" i="111"/>
  <c r="N57" i="111"/>
  <c r="O57" i="111"/>
  <c r="P57" i="111"/>
  <c r="Q57" i="111"/>
  <c r="R57" i="111"/>
  <c r="S57" i="111"/>
  <c r="T57" i="111"/>
  <c r="U57" i="111"/>
  <c r="Y57" i="111"/>
  <c r="C58" i="111"/>
  <c r="D58" i="111"/>
  <c r="E58" i="111"/>
  <c r="F58" i="111"/>
  <c r="G58" i="111"/>
  <c r="H58" i="111"/>
  <c r="I58" i="111"/>
  <c r="J58" i="111"/>
  <c r="K58" i="111"/>
  <c r="L58" i="111"/>
  <c r="M58" i="111"/>
  <c r="N58" i="111"/>
  <c r="O58" i="111"/>
  <c r="P58" i="111"/>
  <c r="Q58" i="111"/>
  <c r="R58" i="111"/>
  <c r="S58" i="111"/>
  <c r="T58" i="111"/>
  <c r="U58" i="111"/>
  <c r="Y58" i="111"/>
  <c r="C59" i="111"/>
  <c r="D59" i="111"/>
  <c r="E59" i="111"/>
  <c r="F59" i="111"/>
  <c r="G59" i="111"/>
  <c r="H59" i="111"/>
  <c r="I59" i="111"/>
  <c r="J59" i="111"/>
  <c r="K59" i="111"/>
  <c r="L59" i="111"/>
  <c r="M59" i="111"/>
  <c r="N59" i="111"/>
  <c r="O59" i="111"/>
  <c r="P59" i="111"/>
  <c r="Q59" i="111"/>
  <c r="R59" i="111"/>
  <c r="S59" i="111"/>
  <c r="T59" i="111"/>
  <c r="U59" i="111"/>
  <c r="Y59" i="111"/>
  <c r="C60" i="111"/>
  <c r="D60" i="111"/>
  <c r="E60" i="111"/>
  <c r="F60" i="111"/>
  <c r="G60" i="111"/>
  <c r="H60" i="111"/>
  <c r="I60" i="111"/>
  <c r="J60" i="111"/>
  <c r="K60" i="111"/>
  <c r="L60" i="111"/>
  <c r="M60" i="111"/>
  <c r="N60" i="111"/>
  <c r="O60" i="111"/>
  <c r="P60" i="111"/>
  <c r="Q60" i="111"/>
  <c r="R60" i="111"/>
  <c r="S60" i="111"/>
  <c r="T60" i="111"/>
  <c r="U60" i="111"/>
  <c r="Y60" i="111"/>
  <c r="C61" i="111"/>
  <c r="D61" i="111"/>
  <c r="E61" i="111"/>
  <c r="F61" i="111"/>
  <c r="G61" i="111"/>
  <c r="H61" i="111"/>
  <c r="I61" i="111"/>
  <c r="J61" i="111"/>
  <c r="K61" i="111"/>
  <c r="L61" i="111"/>
  <c r="M61" i="111"/>
  <c r="N61" i="111"/>
  <c r="O61" i="111"/>
  <c r="P61" i="111"/>
  <c r="Q61" i="111"/>
  <c r="R61" i="111"/>
  <c r="S61" i="111"/>
  <c r="T61" i="111"/>
  <c r="U61" i="111"/>
  <c r="Y61" i="111"/>
  <c r="C62" i="111"/>
  <c r="D62" i="111"/>
  <c r="E62" i="111"/>
  <c r="F62" i="111"/>
  <c r="G62" i="111"/>
  <c r="H62" i="111"/>
  <c r="I62" i="111"/>
  <c r="J62" i="111"/>
  <c r="K62" i="111"/>
  <c r="L62" i="111"/>
  <c r="M62" i="111"/>
  <c r="N62" i="111"/>
  <c r="O62" i="111"/>
  <c r="P62" i="111"/>
  <c r="Q62" i="111"/>
  <c r="R62" i="111"/>
  <c r="S62" i="111"/>
  <c r="T62" i="111"/>
  <c r="U62" i="111"/>
  <c r="Y62" i="111"/>
  <c r="C63" i="111"/>
  <c r="D63" i="111"/>
  <c r="E63" i="111"/>
  <c r="F63" i="111"/>
  <c r="G63" i="111"/>
  <c r="H63" i="111"/>
  <c r="I63" i="111"/>
  <c r="J63" i="111"/>
  <c r="K63" i="111"/>
  <c r="L63" i="111"/>
  <c r="M63" i="111"/>
  <c r="N63" i="111"/>
  <c r="O63" i="111"/>
  <c r="P63" i="111"/>
  <c r="Q63" i="111"/>
  <c r="R63" i="111"/>
  <c r="S63" i="111"/>
  <c r="T63" i="111"/>
  <c r="U63" i="111"/>
  <c r="Y63" i="111"/>
  <c r="D67" i="111"/>
  <c r="E67" i="111"/>
  <c r="F67" i="111"/>
  <c r="G67" i="111"/>
  <c r="H67" i="111"/>
  <c r="I67" i="111"/>
  <c r="J67" i="111"/>
  <c r="K67" i="111"/>
  <c r="L67" i="111"/>
  <c r="M67" i="111"/>
  <c r="N67" i="111"/>
  <c r="O67" i="111"/>
  <c r="P67" i="111"/>
  <c r="Q67" i="111"/>
  <c r="R67" i="111"/>
  <c r="S67" i="111"/>
  <c r="T67" i="111"/>
  <c r="U67" i="111"/>
  <c r="D68" i="111"/>
  <c r="E68" i="111"/>
  <c r="F68" i="111"/>
  <c r="G68" i="111"/>
  <c r="H68" i="111"/>
  <c r="I68" i="111"/>
  <c r="J68" i="111"/>
  <c r="K68" i="111"/>
  <c r="L68" i="111"/>
  <c r="M68" i="111"/>
  <c r="N68" i="111"/>
  <c r="O68" i="111"/>
  <c r="P68" i="111"/>
  <c r="Q68" i="111"/>
  <c r="R68" i="111"/>
  <c r="S68" i="111"/>
  <c r="T68" i="111"/>
  <c r="U68" i="111"/>
  <c r="D69" i="111"/>
  <c r="E69" i="111"/>
  <c r="F69" i="111"/>
  <c r="G69" i="111"/>
  <c r="H69" i="111"/>
  <c r="I69" i="111"/>
  <c r="J69" i="111"/>
  <c r="K69" i="111"/>
  <c r="L69" i="111"/>
  <c r="M69" i="111"/>
  <c r="N69" i="111"/>
  <c r="O69" i="111"/>
  <c r="P69" i="111"/>
  <c r="Q69" i="111"/>
  <c r="R69" i="111"/>
  <c r="S69" i="111"/>
  <c r="T69" i="111"/>
  <c r="U69" i="111"/>
  <c r="D70" i="111"/>
  <c r="E70" i="111"/>
  <c r="F70" i="111"/>
  <c r="G70" i="111"/>
  <c r="H70" i="111"/>
  <c r="I70" i="111"/>
  <c r="J70" i="111"/>
  <c r="K70" i="111"/>
  <c r="L70" i="111"/>
  <c r="M70" i="111"/>
  <c r="N70" i="111"/>
  <c r="O70" i="111"/>
  <c r="P70" i="111"/>
  <c r="Q70" i="111"/>
  <c r="R70" i="111"/>
  <c r="S70" i="111"/>
  <c r="T70" i="111"/>
  <c r="U70" i="111"/>
  <c r="D71" i="111"/>
  <c r="E71" i="111"/>
  <c r="F71" i="111"/>
  <c r="G71" i="111"/>
  <c r="H71" i="111"/>
  <c r="I71" i="111"/>
  <c r="J71" i="111"/>
  <c r="K71" i="111"/>
  <c r="L71" i="111"/>
  <c r="M71" i="111"/>
  <c r="N71" i="111"/>
  <c r="O71" i="111"/>
  <c r="P71" i="111"/>
  <c r="Q71" i="111"/>
  <c r="R71" i="111"/>
  <c r="S71" i="111"/>
  <c r="T71" i="111"/>
  <c r="U71" i="111"/>
  <c r="D72" i="111"/>
  <c r="E72" i="111"/>
  <c r="F72" i="111"/>
  <c r="G72" i="111"/>
  <c r="H72" i="111"/>
  <c r="I72" i="111"/>
  <c r="J72" i="111"/>
  <c r="K72" i="111"/>
  <c r="L72" i="111"/>
  <c r="M72" i="111"/>
  <c r="N72" i="111"/>
  <c r="O72" i="111"/>
  <c r="P72" i="111"/>
  <c r="Q72" i="111"/>
  <c r="R72" i="111"/>
  <c r="S72" i="111"/>
  <c r="T72" i="111"/>
  <c r="U72" i="111"/>
  <c r="D73" i="111"/>
  <c r="E73" i="111"/>
  <c r="F73" i="111"/>
  <c r="G73" i="111"/>
  <c r="H73" i="111"/>
  <c r="I73" i="111"/>
  <c r="J73" i="111"/>
  <c r="K73" i="111"/>
  <c r="L73" i="111"/>
  <c r="M73" i="111"/>
  <c r="N73" i="111"/>
  <c r="O73" i="111"/>
  <c r="P73" i="111"/>
  <c r="Q73" i="111"/>
  <c r="R73" i="111"/>
  <c r="S73" i="111"/>
  <c r="T73" i="111"/>
  <c r="U73" i="111"/>
  <c r="D74" i="111"/>
  <c r="E74" i="111"/>
  <c r="F74" i="111"/>
  <c r="G74" i="111"/>
  <c r="H74" i="111"/>
  <c r="I74" i="111"/>
  <c r="J74" i="111"/>
  <c r="K74" i="111"/>
  <c r="L74" i="111"/>
  <c r="M74" i="111"/>
  <c r="N74" i="111"/>
  <c r="O74" i="111"/>
  <c r="P74" i="111"/>
  <c r="Q74" i="111"/>
  <c r="R74" i="111"/>
  <c r="S74" i="111"/>
  <c r="T74" i="111"/>
  <c r="U74" i="111"/>
  <c r="D75" i="111"/>
  <c r="E75" i="111"/>
  <c r="F75" i="111"/>
  <c r="G75" i="111"/>
  <c r="H75" i="111"/>
  <c r="I75" i="111"/>
  <c r="J75" i="111"/>
  <c r="K75" i="111"/>
  <c r="L75" i="111"/>
  <c r="M75" i="111"/>
  <c r="N75" i="111"/>
  <c r="O75" i="111"/>
  <c r="P75" i="111"/>
  <c r="Q75" i="111"/>
  <c r="R75" i="111"/>
  <c r="S75" i="111"/>
  <c r="T75" i="111"/>
  <c r="U75" i="111"/>
  <c r="D76" i="111"/>
  <c r="E76" i="111"/>
  <c r="F76" i="111"/>
  <c r="G76" i="111"/>
  <c r="H76" i="111"/>
  <c r="I76" i="111"/>
  <c r="J76" i="111"/>
  <c r="K76" i="111"/>
  <c r="L76" i="111"/>
  <c r="M76" i="111"/>
  <c r="N76" i="111"/>
  <c r="O76" i="111"/>
  <c r="P76" i="111"/>
  <c r="Q76" i="111"/>
  <c r="R76" i="111"/>
  <c r="S76" i="111"/>
  <c r="T76" i="111"/>
  <c r="U76" i="111"/>
  <c r="D77" i="111"/>
  <c r="E77" i="111"/>
  <c r="F77" i="111"/>
  <c r="G77" i="111"/>
  <c r="H77" i="111"/>
  <c r="I77" i="111"/>
  <c r="J77" i="111"/>
  <c r="K77" i="111"/>
  <c r="L77" i="111"/>
  <c r="M77" i="111"/>
  <c r="N77" i="111"/>
  <c r="O77" i="111"/>
  <c r="P77" i="111"/>
  <c r="Q77" i="111"/>
  <c r="R77" i="111"/>
  <c r="S77" i="111"/>
  <c r="T77" i="111"/>
  <c r="U77" i="111"/>
  <c r="D78" i="111"/>
  <c r="E78" i="111"/>
  <c r="F78" i="111"/>
  <c r="G78" i="111"/>
  <c r="H78" i="111"/>
  <c r="I78" i="111"/>
  <c r="J78" i="111"/>
  <c r="K78" i="111"/>
  <c r="L78" i="111"/>
  <c r="M78" i="111"/>
  <c r="N78" i="111"/>
  <c r="O78" i="111"/>
  <c r="P78" i="111"/>
  <c r="Q78" i="111"/>
  <c r="R78" i="111"/>
  <c r="S78" i="111"/>
  <c r="T78" i="111"/>
  <c r="U78" i="111"/>
  <c r="D79" i="111"/>
  <c r="E79" i="111"/>
  <c r="F79" i="111"/>
  <c r="G79" i="111"/>
  <c r="H79" i="111"/>
  <c r="I79" i="111"/>
  <c r="J79" i="111"/>
  <c r="K79" i="111"/>
  <c r="L79" i="111"/>
  <c r="M79" i="111"/>
  <c r="N79" i="111"/>
  <c r="O79" i="111"/>
  <c r="P79" i="111"/>
  <c r="Q79" i="111"/>
  <c r="R79" i="111"/>
  <c r="S79" i="111"/>
  <c r="T79" i="111"/>
  <c r="U79" i="111"/>
  <c r="D80" i="111"/>
  <c r="E80" i="111"/>
  <c r="F80" i="111"/>
  <c r="G80" i="111"/>
  <c r="H80" i="111"/>
  <c r="I80" i="111"/>
  <c r="J80" i="111"/>
  <c r="K80" i="111"/>
  <c r="L80" i="111"/>
  <c r="M80" i="111"/>
  <c r="N80" i="111"/>
  <c r="O80" i="111"/>
  <c r="P80" i="111"/>
  <c r="Q80" i="111"/>
  <c r="R80" i="111"/>
  <c r="S80" i="111"/>
  <c r="T80" i="111"/>
  <c r="U80" i="111"/>
  <c r="D81" i="111"/>
  <c r="E81" i="111"/>
  <c r="F81" i="111"/>
  <c r="G81" i="111"/>
  <c r="H81" i="111"/>
  <c r="I81" i="111"/>
  <c r="J81" i="111"/>
  <c r="K81" i="111"/>
  <c r="L81" i="111"/>
  <c r="M81" i="111"/>
  <c r="N81" i="111"/>
  <c r="O81" i="111"/>
  <c r="P81" i="111"/>
  <c r="Q81" i="111"/>
  <c r="R81" i="111"/>
  <c r="S81" i="111"/>
  <c r="T81" i="111"/>
  <c r="U81" i="111"/>
  <c r="D82" i="111"/>
  <c r="E82" i="111"/>
  <c r="F82" i="111"/>
  <c r="G82" i="111"/>
  <c r="H82" i="111"/>
  <c r="I82" i="111"/>
  <c r="J82" i="111"/>
  <c r="K82" i="111"/>
  <c r="L82" i="111"/>
  <c r="M82" i="111"/>
  <c r="N82" i="111"/>
  <c r="O82" i="111"/>
  <c r="P82" i="111"/>
  <c r="Q82" i="111"/>
  <c r="R82" i="111"/>
  <c r="S82" i="111"/>
  <c r="T82" i="111"/>
  <c r="U82" i="111"/>
  <c r="D83" i="111"/>
  <c r="E83" i="111"/>
  <c r="F83" i="111"/>
  <c r="G83" i="111"/>
  <c r="H83" i="111"/>
  <c r="I83" i="111"/>
  <c r="J83" i="111"/>
  <c r="K83" i="111"/>
  <c r="L83" i="111"/>
  <c r="M83" i="111"/>
  <c r="N83" i="111"/>
  <c r="O83" i="111"/>
  <c r="P83" i="111"/>
  <c r="Q83" i="111"/>
  <c r="R83" i="111"/>
  <c r="S83" i="111"/>
  <c r="T83" i="111"/>
  <c r="U83" i="111"/>
  <c r="D84" i="111"/>
  <c r="E84" i="111"/>
  <c r="F84" i="111"/>
  <c r="G84" i="111"/>
  <c r="H84" i="111"/>
  <c r="I84" i="111"/>
  <c r="J84" i="111"/>
  <c r="K84" i="111"/>
  <c r="L84" i="111"/>
  <c r="M84" i="111"/>
  <c r="N84" i="111"/>
  <c r="O84" i="111"/>
  <c r="P84" i="111"/>
  <c r="Q84" i="111"/>
  <c r="R84" i="111"/>
  <c r="S84" i="111"/>
  <c r="T84" i="111"/>
  <c r="U84" i="111"/>
  <c r="D85" i="111"/>
  <c r="E85" i="111"/>
  <c r="F85" i="111"/>
  <c r="G85" i="111"/>
  <c r="H85" i="111"/>
  <c r="I85" i="111"/>
  <c r="J85" i="111"/>
  <c r="K85" i="111"/>
  <c r="L85" i="111"/>
  <c r="M85" i="111"/>
  <c r="N85" i="111"/>
  <c r="O85" i="111"/>
  <c r="P85" i="111"/>
  <c r="Q85" i="111"/>
  <c r="R85" i="111"/>
  <c r="S85" i="111"/>
  <c r="T85" i="111"/>
  <c r="U85" i="111"/>
  <c r="D86" i="111"/>
  <c r="E86" i="111"/>
  <c r="F86" i="111"/>
  <c r="G86" i="111"/>
  <c r="H86" i="111"/>
  <c r="I86" i="111"/>
  <c r="J86" i="111"/>
  <c r="K86" i="111"/>
  <c r="L86" i="111"/>
  <c r="M86" i="111"/>
  <c r="N86" i="111"/>
  <c r="O86" i="111"/>
  <c r="P86" i="111"/>
  <c r="Q86" i="111"/>
  <c r="R86" i="111"/>
  <c r="S86" i="111"/>
  <c r="T86" i="111"/>
  <c r="U86" i="111"/>
  <c r="D87" i="111"/>
  <c r="E87" i="111"/>
  <c r="F87" i="111"/>
  <c r="G87" i="111"/>
  <c r="H87" i="111"/>
  <c r="I87" i="111"/>
  <c r="J87" i="111"/>
  <c r="K87" i="111"/>
  <c r="L87" i="111"/>
  <c r="M87" i="111"/>
  <c r="N87" i="111"/>
  <c r="O87" i="111"/>
  <c r="P87" i="111"/>
  <c r="Q87" i="111"/>
  <c r="R87" i="111"/>
  <c r="S87" i="111"/>
  <c r="T87" i="111"/>
  <c r="U87" i="111"/>
  <c r="D88" i="111"/>
  <c r="E88" i="111"/>
  <c r="F88" i="111"/>
  <c r="G88" i="111"/>
  <c r="H88" i="111"/>
  <c r="I88" i="111"/>
  <c r="J88" i="111"/>
  <c r="K88" i="111"/>
  <c r="L88" i="111"/>
  <c r="M88" i="111"/>
  <c r="N88" i="111"/>
  <c r="O88" i="111"/>
  <c r="P88" i="111"/>
  <c r="Q88" i="111"/>
  <c r="R88" i="111"/>
  <c r="S88" i="111"/>
  <c r="T88" i="111"/>
  <c r="U88" i="111"/>
  <c r="D89" i="111"/>
  <c r="E89" i="111"/>
  <c r="F89" i="111"/>
  <c r="G89" i="111"/>
  <c r="H89" i="111"/>
  <c r="I89" i="111"/>
  <c r="J89" i="111"/>
  <c r="K89" i="111"/>
  <c r="L89" i="111"/>
  <c r="M89" i="111"/>
  <c r="N89" i="111"/>
  <c r="O89" i="111"/>
  <c r="P89" i="111"/>
  <c r="Q89" i="111"/>
  <c r="R89" i="111"/>
  <c r="S89" i="111"/>
  <c r="T89" i="111"/>
  <c r="U89" i="111"/>
  <c r="D90" i="111"/>
  <c r="E90" i="111"/>
  <c r="F90" i="111"/>
  <c r="G90" i="111"/>
  <c r="H90" i="111"/>
  <c r="I90" i="111"/>
  <c r="J90" i="111"/>
  <c r="K90" i="111"/>
  <c r="L90" i="111"/>
  <c r="M90" i="111"/>
  <c r="N90" i="111"/>
  <c r="O90" i="111"/>
  <c r="P90" i="111"/>
  <c r="Q90" i="111"/>
  <c r="R90" i="111"/>
  <c r="S90" i="111"/>
  <c r="T90" i="111"/>
  <c r="U90" i="111"/>
  <c r="D91" i="111"/>
  <c r="E91" i="111"/>
  <c r="F91" i="111"/>
  <c r="G91" i="111"/>
  <c r="H91" i="111"/>
  <c r="I91" i="111"/>
  <c r="J91" i="111"/>
  <c r="K91" i="111"/>
  <c r="L91" i="111"/>
  <c r="M91" i="111"/>
  <c r="N91" i="111"/>
  <c r="O91" i="111"/>
  <c r="P91" i="111"/>
  <c r="Q91" i="111"/>
  <c r="R91" i="111"/>
  <c r="S91" i="111"/>
  <c r="T91" i="111"/>
  <c r="U91" i="111"/>
  <c r="D92" i="111"/>
  <c r="E92" i="111"/>
  <c r="F92" i="111"/>
  <c r="G92" i="111"/>
  <c r="H92" i="111"/>
  <c r="I92" i="111"/>
  <c r="J92" i="111"/>
  <c r="K92" i="111"/>
  <c r="L92" i="111"/>
  <c r="M92" i="111"/>
  <c r="N92" i="111"/>
  <c r="O92" i="111"/>
  <c r="P92" i="111"/>
  <c r="Q92" i="111"/>
  <c r="R92" i="111"/>
  <c r="S92" i="111"/>
  <c r="T92" i="111"/>
  <c r="U92" i="111"/>
  <c r="M65" i="110"/>
  <c r="D40" i="110"/>
  <c r="E40" i="110"/>
  <c r="F40" i="110"/>
  <c r="G40" i="110"/>
  <c r="H40" i="110"/>
  <c r="I40" i="110"/>
  <c r="J40" i="110"/>
  <c r="K40" i="110"/>
  <c r="L40" i="110"/>
  <c r="M40" i="110"/>
  <c r="N40" i="110"/>
  <c r="O40" i="110"/>
  <c r="P40" i="110"/>
  <c r="Q40" i="110"/>
  <c r="R40" i="110"/>
  <c r="S40" i="110"/>
  <c r="T40" i="110"/>
  <c r="U40" i="110"/>
  <c r="V40" i="110"/>
  <c r="Z40" i="110"/>
  <c r="D41" i="110"/>
  <c r="E41" i="110"/>
  <c r="F41" i="110"/>
  <c r="G41" i="110"/>
  <c r="H41" i="110"/>
  <c r="I41" i="110"/>
  <c r="J41" i="110"/>
  <c r="K41" i="110"/>
  <c r="L41" i="110"/>
  <c r="M41" i="110"/>
  <c r="N41" i="110"/>
  <c r="O41" i="110"/>
  <c r="P41" i="110"/>
  <c r="Q41" i="110"/>
  <c r="R41" i="110"/>
  <c r="S41" i="110"/>
  <c r="T41" i="110"/>
  <c r="U41" i="110"/>
  <c r="V41" i="110"/>
  <c r="Z41" i="110"/>
  <c r="D42" i="110"/>
  <c r="E42" i="110"/>
  <c r="F42" i="110"/>
  <c r="G42" i="110"/>
  <c r="H42" i="110"/>
  <c r="I42" i="110"/>
  <c r="J42" i="110"/>
  <c r="K42" i="110"/>
  <c r="L42" i="110"/>
  <c r="M42" i="110"/>
  <c r="N42" i="110"/>
  <c r="O42" i="110"/>
  <c r="P42" i="110"/>
  <c r="Q42" i="110"/>
  <c r="R42" i="110"/>
  <c r="S42" i="110"/>
  <c r="T42" i="110"/>
  <c r="U42" i="110"/>
  <c r="V42" i="110"/>
  <c r="Z42" i="110"/>
  <c r="D43" i="110"/>
  <c r="E43" i="110"/>
  <c r="F43" i="110"/>
  <c r="G43" i="110"/>
  <c r="H43" i="110"/>
  <c r="I43" i="110"/>
  <c r="J43" i="110"/>
  <c r="K43" i="110"/>
  <c r="L43" i="110"/>
  <c r="M43" i="110"/>
  <c r="N43" i="110"/>
  <c r="O43" i="110"/>
  <c r="P43" i="110"/>
  <c r="Q43" i="110"/>
  <c r="R43" i="110"/>
  <c r="S43" i="110"/>
  <c r="T43" i="110"/>
  <c r="U43" i="110"/>
  <c r="V43" i="110"/>
  <c r="Z43" i="110"/>
  <c r="D44" i="110"/>
  <c r="E44" i="110"/>
  <c r="F44" i="110"/>
  <c r="G44" i="110"/>
  <c r="H44" i="110"/>
  <c r="I44" i="110"/>
  <c r="J44" i="110"/>
  <c r="K44" i="110"/>
  <c r="L44" i="110"/>
  <c r="M44" i="110"/>
  <c r="N44" i="110"/>
  <c r="O44" i="110"/>
  <c r="P44" i="110"/>
  <c r="Q44" i="110"/>
  <c r="R44" i="110"/>
  <c r="S44" i="110"/>
  <c r="T44" i="110"/>
  <c r="U44" i="110"/>
  <c r="V44" i="110"/>
  <c r="D45" i="110"/>
  <c r="E45" i="110"/>
  <c r="F45" i="110"/>
  <c r="G45" i="110"/>
  <c r="H45" i="110"/>
  <c r="I45" i="110"/>
  <c r="J45" i="110"/>
  <c r="K45" i="110"/>
  <c r="L45" i="110"/>
  <c r="M45" i="110"/>
  <c r="N45" i="110"/>
  <c r="O45" i="110"/>
  <c r="P45" i="110"/>
  <c r="Q45" i="110"/>
  <c r="R45" i="110"/>
  <c r="S45" i="110"/>
  <c r="T45" i="110"/>
  <c r="U45" i="110"/>
  <c r="V45" i="110"/>
  <c r="Z45" i="110"/>
  <c r="D46" i="110"/>
  <c r="E46" i="110"/>
  <c r="F46" i="110"/>
  <c r="G46" i="110"/>
  <c r="H46" i="110"/>
  <c r="I46" i="110"/>
  <c r="J46" i="110"/>
  <c r="K46" i="110"/>
  <c r="L46" i="110"/>
  <c r="M46" i="110"/>
  <c r="N46" i="110"/>
  <c r="O46" i="110"/>
  <c r="P46" i="110"/>
  <c r="Q46" i="110"/>
  <c r="R46" i="110"/>
  <c r="S46" i="110"/>
  <c r="T46" i="110"/>
  <c r="U46" i="110"/>
  <c r="V46" i="110"/>
  <c r="Z46" i="110"/>
  <c r="D47" i="110"/>
  <c r="E47" i="110"/>
  <c r="F47" i="110"/>
  <c r="G47" i="110"/>
  <c r="H47" i="110"/>
  <c r="I47" i="110"/>
  <c r="J47" i="110"/>
  <c r="K47" i="110"/>
  <c r="L47" i="110"/>
  <c r="M47" i="110"/>
  <c r="N47" i="110"/>
  <c r="O47" i="110"/>
  <c r="P47" i="110"/>
  <c r="Q47" i="110"/>
  <c r="R47" i="110"/>
  <c r="S47" i="110"/>
  <c r="T47" i="110"/>
  <c r="U47" i="110"/>
  <c r="V47" i="110"/>
  <c r="Z47" i="110"/>
  <c r="D48" i="110"/>
  <c r="E48" i="110"/>
  <c r="F48" i="110"/>
  <c r="G48" i="110"/>
  <c r="H48" i="110"/>
  <c r="I48" i="110"/>
  <c r="J48" i="110"/>
  <c r="K48" i="110"/>
  <c r="L48" i="110"/>
  <c r="M48" i="110"/>
  <c r="N48" i="110"/>
  <c r="O48" i="110"/>
  <c r="P48" i="110"/>
  <c r="Q48" i="110"/>
  <c r="R48" i="110"/>
  <c r="S48" i="110"/>
  <c r="T48" i="110"/>
  <c r="U48" i="110"/>
  <c r="V48" i="110"/>
  <c r="D49" i="110"/>
  <c r="E49" i="110"/>
  <c r="F49" i="110"/>
  <c r="G49" i="110"/>
  <c r="H49" i="110"/>
  <c r="I49" i="110"/>
  <c r="J49" i="110"/>
  <c r="K49" i="110"/>
  <c r="L49" i="110"/>
  <c r="M49" i="110"/>
  <c r="N49" i="110"/>
  <c r="O49" i="110"/>
  <c r="P49" i="110"/>
  <c r="Q49" i="110"/>
  <c r="R49" i="110"/>
  <c r="S49" i="110"/>
  <c r="T49" i="110"/>
  <c r="U49" i="110"/>
  <c r="V49" i="110"/>
  <c r="Z49" i="110"/>
  <c r="D50" i="110"/>
  <c r="E50" i="110"/>
  <c r="F50" i="110"/>
  <c r="G50" i="110"/>
  <c r="H50" i="110"/>
  <c r="I50" i="110"/>
  <c r="J50" i="110"/>
  <c r="K50" i="110"/>
  <c r="L50" i="110"/>
  <c r="M50" i="110"/>
  <c r="N50" i="110"/>
  <c r="O50" i="110"/>
  <c r="P50" i="110"/>
  <c r="Q50" i="110"/>
  <c r="R50" i="110"/>
  <c r="S50" i="110"/>
  <c r="T50" i="110"/>
  <c r="U50" i="110"/>
  <c r="V50" i="110"/>
  <c r="Z50" i="110"/>
  <c r="D51" i="110"/>
  <c r="E51" i="110"/>
  <c r="F51" i="110"/>
  <c r="G51" i="110"/>
  <c r="H51" i="110"/>
  <c r="I51" i="110"/>
  <c r="J51" i="110"/>
  <c r="K51" i="110"/>
  <c r="L51" i="110"/>
  <c r="M51" i="110"/>
  <c r="N51" i="110"/>
  <c r="O51" i="110"/>
  <c r="P51" i="110"/>
  <c r="Q51" i="110"/>
  <c r="R51" i="110"/>
  <c r="S51" i="110"/>
  <c r="T51" i="110"/>
  <c r="U51" i="110"/>
  <c r="V51" i="110"/>
  <c r="Z51" i="110"/>
  <c r="D52" i="110"/>
  <c r="E52" i="110"/>
  <c r="F52" i="110"/>
  <c r="G52" i="110"/>
  <c r="H52" i="110"/>
  <c r="I52" i="110"/>
  <c r="J52" i="110"/>
  <c r="K52" i="110"/>
  <c r="L52" i="110"/>
  <c r="M52" i="110"/>
  <c r="N52" i="110"/>
  <c r="O52" i="110"/>
  <c r="P52" i="110"/>
  <c r="Q52" i="110"/>
  <c r="R52" i="110"/>
  <c r="S52" i="110"/>
  <c r="T52" i="110"/>
  <c r="U52" i="110"/>
  <c r="V52" i="110"/>
  <c r="D53" i="110"/>
  <c r="E53" i="110"/>
  <c r="F53" i="110"/>
  <c r="G53" i="110"/>
  <c r="H53" i="110"/>
  <c r="I53" i="110"/>
  <c r="J53" i="110"/>
  <c r="K53" i="110"/>
  <c r="L53" i="110"/>
  <c r="M53" i="110"/>
  <c r="N53" i="110"/>
  <c r="O53" i="110"/>
  <c r="P53" i="110"/>
  <c r="Q53" i="110"/>
  <c r="R53" i="110"/>
  <c r="S53" i="110"/>
  <c r="T53" i="110"/>
  <c r="U53" i="110"/>
  <c r="V53" i="110"/>
  <c r="Z53" i="110"/>
  <c r="D54" i="110"/>
  <c r="E54" i="110"/>
  <c r="F54" i="110"/>
  <c r="G54" i="110"/>
  <c r="H54" i="110"/>
  <c r="I54" i="110"/>
  <c r="J54" i="110"/>
  <c r="K54" i="110"/>
  <c r="L54" i="110"/>
  <c r="M54" i="110"/>
  <c r="N54" i="110"/>
  <c r="O54" i="110"/>
  <c r="P54" i="110"/>
  <c r="Q54" i="110"/>
  <c r="R54" i="110"/>
  <c r="S54" i="110"/>
  <c r="T54" i="110"/>
  <c r="U54" i="110"/>
  <c r="V54" i="110"/>
  <c r="Z54" i="110"/>
  <c r="D55" i="110"/>
  <c r="E55" i="110"/>
  <c r="F55" i="110"/>
  <c r="G55" i="110"/>
  <c r="H55" i="110"/>
  <c r="I55" i="110"/>
  <c r="J55" i="110"/>
  <c r="K55" i="110"/>
  <c r="L55" i="110"/>
  <c r="M55" i="110"/>
  <c r="N55" i="110"/>
  <c r="O55" i="110"/>
  <c r="P55" i="110"/>
  <c r="Q55" i="110"/>
  <c r="R55" i="110"/>
  <c r="S55" i="110"/>
  <c r="T55" i="110"/>
  <c r="U55" i="110"/>
  <c r="V55" i="110"/>
  <c r="Z55" i="110"/>
  <c r="D56" i="110"/>
  <c r="E56" i="110"/>
  <c r="F56" i="110"/>
  <c r="G56" i="110"/>
  <c r="H56" i="110"/>
  <c r="I56" i="110"/>
  <c r="J56" i="110"/>
  <c r="K56" i="110"/>
  <c r="L56" i="110"/>
  <c r="M56" i="110"/>
  <c r="N56" i="110"/>
  <c r="O56" i="110"/>
  <c r="P56" i="110"/>
  <c r="Q56" i="110"/>
  <c r="R56" i="110"/>
  <c r="S56" i="110"/>
  <c r="T56" i="110"/>
  <c r="U56" i="110"/>
  <c r="V56" i="110"/>
  <c r="Z56" i="110"/>
  <c r="D57" i="110"/>
  <c r="E57" i="110"/>
  <c r="F57" i="110"/>
  <c r="G57" i="110"/>
  <c r="H57" i="110"/>
  <c r="I57" i="110"/>
  <c r="J57" i="110"/>
  <c r="K57" i="110"/>
  <c r="L57" i="110"/>
  <c r="M57" i="110"/>
  <c r="N57" i="110"/>
  <c r="O57" i="110"/>
  <c r="P57" i="110"/>
  <c r="Q57" i="110"/>
  <c r="R57" i="110"/>
  <c r="S57" i="110"/>
  <c r="T57" i="110"/>
  <c r="U57" i="110"/>
  <c r="V57" i="110"/>
  <c r="Z57" i="110"/>
  <c r="D58" i="110"/>
  <c r="E58" i="110"/>
  <c r="F58" i="110"/>
  <c r="G58" i="110"/>
  <c r="H58" i="110"/>
  <c r="I58" i="110"/>
  <c r="J58" i="110"/>
  <c r="K58" i="110"/>
  <c r="L58" i="110"/>
  <c r="M58" i="110"/>
  <c r="N58" i="110"/>
  <c r="O58" i="110"/>
  <c r="P58" i="110"/>
  <c r="Q58" i="110"/>
  <c r="R58" i="110"/>
  <c r="S58" i="110"/>
  <c r="T58" i="110"/>
  <c r="U58" i="110"/>
  <c r="V58" i="110"/>
  <c r="Z58" i="110"/>
  <c r="D59" i="110"/>
  <c r="E59" i="110"/>
  <c r="F59" i="110"/>
  <c r="G59" i="110"/>
  <c r="H59" i="110"/>
  <c r="I59" i="110"/>
  <c r="J59" i="110"/>
  <c r="K59" i="110"/>
  <c r="L59" i="110"/>
  <c r="M59" i="110"/>
  <c r="N59" i="110"/>
  <c r="O59" i="110"/>
  <c r="P59" i="110"/>
  <c r="Q59" i="110"/>
  <c r="R59" i="110"/>
  <c r="S59" i="110"/>
  <c r="T59" i="110"/>
  <c r="U59" i="110"/>
  <c r="V59" i="110"/>
  <c r="Z59" i="110"/>
  <c r="D60" i="110"/>
  <c r="E60" i="110"/>
  <c r="F60" i="110"/>
  <c r="G60" i="110"/>
  <c r="H60" i="110"/>
  <c r="I60" i="110"/>
  <c r="J60" i="110"/>
  <c r="K60" i="110"/>
  <c r="L60" i="110"/>
  <c r="M60" i="110"/>
  <c r="N60" i="110"/>
  <c r="O60" i="110"/>
  <c r="P60" i="110"/>
  <c r="Q60" i="110"/>
  <c r="R60" i="110"/>
  <c r="S60" i="110"/>
  <c r="T60" i="110"/>
  <c r="U60" i="110"/>
  <c r="V60" i="110"/>
  <c r="Z60" i="110"/>
  <c r="D61" i="110"/>
  <c r="E61" i="110"/>
  <c r="F61" i="110"/>
  <c r="G61" i="110"/>
  <c r="H61" i="110"/>
  <c r="I61" i="110"/>
  <c r="J61" i="110"/>
  <c r="K61" i="110"/>
  <c r="L61" i="110"/>
  <c r="M61" i="110"/>
  <c r="N61" i="110"/>
  <c r="O61" i="110"/>
  <c r="P61" i="110"/>
  <c r="Q61" i="110"/>
  <c r="R61" i="110"/>
  <c r="S61" i="110"/>
  <c r="T61" i="110"/>
  <c r="U61" i="110"/>
  <c r="V61" i="110"/>
  <c r="Z61" i="110"/>
  <c r="D62" i="110"/>
  <c r="E62" i="110"/>
  <c r="F62" i="110"/>
  <c r="G62" i="110"/>
  <c r="H62" i="110"/>
  <c r="I62" i="110"/>
  <c r="J62" i="110"/>
  <c r="K62" i="110"/>
  <c r="L62" i="110"/>
  <c r="M62" i="110"/>
  <c r="N62" i="110"/>
  <c r="O62" i="110"/>
  <c r="P62" i="110"/>
  <c r="Q62" i="110"/>
  <c r="R62" i="110"/>
  <c r="S62" i="110"/>
  <c r="T62" i="110"/>
  <c r="U62" i="110"/>
  <c r="V62" i="110"/>
  <c r="Z62" i="110"/>
  <c r="D63" i="110"/>
  <c r="E63" i="110"/>
  <c r="F63" i="110"/>
  <c r="G63" i="110"/>
  <c r="H63" i="110"/>
  <c r="I63" i="110"/>
  <c r="J63" i="110"/>
  <c r="K63" i="110"/>
  <c r="L63" i="110"/>
  <c r="M63" i="110"/>
  <c r="N63" i="110"/>
  <c r="O63" i="110"/>
  <c r="P63" i="110"/>
  <c r="Q63" i="110"/>
  <c r="R63" i="110"/>
  <c r="S63" i="110"/>
  <c r="T63" i="110"/>
  <c r="U63" i="110"/>
  <c r="V63" i="110"/>
  <c r="Z63" i="110"/>
  <c r="D64" i="110"/>
  <c r="E64" i="110"/>
  <c r="F64" i="110"/>
  <c r="G64" i="110"/>
  <c r="H64" i="110"/>
  <c r="I64" i="110"/>
  <c r="J64" i="110"/>
  <c r="K64" i="110"/>
  <c r="L64" i="110"/>
  <c r="M64" i="110"/>
  <c r="N64" i="110"/>
  <c r="O64" i="110"/>
  <c r="P64" i="110"/>
  <c r="Q64" i="110"/>
  <c r="R64" i="110"/>
  <c r="S64" i="110"/>
  <c r="T64" i="110"/>
  <c r="U64" i="110"/>
  <c r="V64" i="110"/>
  <c r="Z64" i="110"/>
  <c r="N65" i="110"/>
  <c r="D67" i="110"/>
  <c r="E67" i="110"/>
  <c r="F67" i="110"/>
  <c r="G67" i="110"/>
  <c r="H67" i="110"/>
  <c r="I67" i="110"/>
  <c r="J67" i="110"/>
  <c r="K67" i="110"/>
  <c r="L67" i="110"/>
  <c r="M67" i="110"/>
  <c r="N67" i="110"/>
  <c r="O67" i="110"/>
  <c r="P67" i="110"/>
  <c r="Q67" i="110"/>
  <c r="R67" i="110"/>
  <c r="S67" i="110"/>
  <c r="T67" i="110"/>
  <c r="U67" i="110"/>
  <c r="V67" i="110"/>
  <c r="Z67" i="110"/>
  <c r="E71" i="110"/>
  <c r="F71" i="110"/>
  <c r="G71" i="110"/>
  <c r="H71" i="110"/>
  <c r="I71" i="110"/>
  <c r="J71" i="110"/>
  <c r="K71" i="110"/>
  <c r="L71" i="110"/>
  <c r="M71" i="110"/>
  <c r="N71" i="110"/>
  <c r="O71" i="110"/>
  <c r="P71" i="110"/>
  <c r="Q71" i="110"/>
  <c r="R71" i="110"/>
  <c r="S71" i="110"/>
  <c r="T71" i="110"/>
  <c r="U71" i="110"/>
  <c r="V71" i="110"/>
  <c r="E72" i="110"/>
  <c r="F72" i="110"/>
  <c r="G72" i="110"/>
  <c r="H72" i="110"/>
  <c r="I72" i="110"/>
  <c r="J72" i="110"/>
  <c r="K72" i="110"/>
  <c r="L72" i="110"/>
  <c r="M72" i="110"/>
  <c r="N72" i="110"/>
  <c r="O72" i="110"/>
  <c r="P72" i="110"/>
  <c r="Q72" i="110"/>
  <c r="R72" i="110"/>
  <c r="S72" i="110"/>
  <c r="T72" i="110"/>
  <c r="U72" i="110"/>
  <c r="V72" i="110"/>
  <c r="E73" i="110"/>
  <c r="F73" i="110"/>
  <c r="G73" i="110"/>
  <c r="H73" i="110"/>
  <c r="I73" i="110"/>
  <c r="J73" i="110"/>
  <c r="K73" i="110"/>
  <c r="L73" i="110"/>
  <c r="M73" i="110"/>
  <c r="N73" i="110"/>
  <c r="O73" i="110"/>
  <c r="P73" i="110"/>
  <c r="Q73" i="110"/>
  <c r="R73" i="110"/>
  <c r="S73" i="110"/>
  <c r="T73" i="110"/>
  <c r="U73" i="110"/>
  <c r="V73" i="110"/>
  <c r="E74" i="110"/>
  <c r="F74" i="110"/>
  <c r="G74" i="110"/>
  <c r="H74" i="110"/>
  <c r="I74" i="110"/>
  <c r="J74" i="110"/>
  <c r="K74" i="110"/>
  <c r="L74" i="110"/>
  <c r="M74" i="110"/>
  <c r="N74" i="110"/>
  <c r="O74" i="110"/>
  <c r="P74" i="110"/>
  <c r="Q74" i="110"/>
  <c r="R74" i="110"/>
  <c r="S74" i="110"/>
  <c r="T74" i="110"/>
  <c r="U74" i="110"/>
  <c r="V74" i="110"/>
  <c r="E75" i="110"/>
  <c r="F75" i="110"/>
  <c r="G75" i="110"/>
  <c r="H75" i="110"/>
  <c r="I75" i="110"/>
  <c r="J75" i="110"/>
  <c r="K75" i="110"/>
  <c r="L75" i="110"/>
  <c r="M75" i="110"/>
  <c r="N75" i="110"/>
  <c r="O75" i="110"/>
  <c r="P75" i="110"/>
  <c r="Q75" i="110"/>
  <c r="R75" i="110"/>
  <c r="S75" i="110"/>
  <c r="T75" i="110"/>
  <c r="U75" i="110"/>
  <c r="V75" i="110"/>
  <c r="E76" i="110"/>
  <c r="F76" i="110"/>
  <c r="G76" i="110"/>
  <c r="H76" i="110"/>
  <c r="I76" i="110"/>
  <c r="J76" i="110"/>
  <c r="K76" i="110"/>
  <c r="L76" i="110"/>
  <c r="M76" i="110"/>
  <c r="N76" i="110"/>
  <c r="O76" i="110"/>
  <c r="P76" i="110"/>
  <c r="Q76" i="110"/>
  <c r="R76" i="110"/>
  <c r="S76" i="110"/>
  <c r="T76" i="110"/>
  <c r="U76" i="110"/>
  <c r="V76" i="110"/>
  <c r="E77" i="110"/>
  <c r="F77" i="110"/>
  <c r="G77" i="110"/>
  <c r="H77" i="110"/>
  <c r="I77" i="110"/>
  <c r="J77" i="110"/>
  <c r="K77" i="110"/>
  <c r="L77" i="110"/>
  <c r="M77" i="110"/>
  <c r="N77" i="110"/>
  <c r="O77" i="110"/>
  <c r="P77" i="110"/>
  <c r="Q77" i="110"/>
  <c r="R77" i="110"/>
  <c r="S77" i="110"/>
  <c r="T77" i="110"/>
  <c r="U77" i="110"/>
  <c r="V77" i="110"/>
  <c r="E78" i="110"/>
  <c r="F78" i="110"/>
  <c r="G78" i="110"/>
  <c r="H78" i="110"/>
  <c r="I78" i="110"/>
  <c r="J78" i="110"/>
  <c r="K78" i="110"/>
  <c r="L78" i="110"/>
  <c r="M78" i="110"/>
  <c r="N78" i="110"/>
  <c r="O78" i="110"/>
  <c r="P78" i="110"/>
  <c r="Q78" i="110"/>
  <c r="R78" i="110"/>
  <c r="S78" i="110"/>
  <c r="T78" i="110"/>
  <c r="U78" i="110"/>
  <c r="V78" i="110"/>
  <c r="E79" i="110"/>
  <c r="F79" i="110"/>
  <c r="G79" i="110"/>
  <c r="H79" i="110"/>
  <c r="I79" i="110"/>
  <c r="J79" i="110"/>
  <c r="K79" i="110"/>
  <c r="L79" i="110"/>
  <c r="M79" i="110"/>
  <c r="N79" i="110"/>
  <c r="O79" i="110"/>
  <c r="P79" i="110"/>
  <c r="Q79" i="110"/>
  <c r="R79" i="110"/>
  <c r="S79" i="110"/>
  <c r="T79" i="110"/>
  <c r="U79" i="110"/>
  <c r="V79" i="110"/>
  <c r="E80" i="110"/>
  <c r="F80" i="110"/>
  <c r="G80" i="110"/>
  <c r="H80" i="110"/>
  <c r="I80" i="110"/>
  <c r="J80" i="110"/>
  <c r="K80" i="110"/>
  <c r="L80" i="110"/>
  <c r="M80" i="110"/>
  <c r="N80" i="110"/>
  <c r="O80" i="110"/>
  <c r="P80" i="110"/>
  <c r="Q80" i="110"/>
  <c r="R80" i="110"/>
  <c r="S80" i="110"/>
  <c r="T80" i="110"/>
  <c r="U80" i="110"/>
  <c r="V80" i="110"/>
  <c r="E81" i="110"/>
  <c r="F81" i="110"/>
  <c r="G81" i="110"/>
  <c r="H81" i="110"/>
  <c r="I81" i="110"/>
  <c r="J81" i="110"/>
  <c r="K81" i="110"/>
  <c r="L81" i="110"/>
  <c r="M81" i="110"/>
  <c r="N81" i="110"/>
  <c r="O81" i="110"/>
  <c r="P81" i="110"/>
  <c r="Q81" i="110"/>
  <c r="R81" i="110"/>
  <c r="S81" i="110"/>
  <c r="T81" i="110"/>
  <c r="U81" i="110"/>
  <c r="V81" i="110"/>
  <c r="E82" i="110"/>
  <c r="F82" i="110"/>
  <c r="G82" i="110"/>
  <c r="H82" i="110"/>
  <c r="I82" i="110"/>
  <c r="J82" i="110"/>
  <c r="K82" i="110"/>
  <c r="L82" i="110"/>
  <c r="M82" i="110"/>
  <c r="N82" i="110"/>
  <c r="O82" i="110"/>
  <c r="P82" i="110"/>
  <c r="Q82" i="110"/>
  <c r="R82" i="110"/>
  <c r="S82" i="110"/>
  <c r="T82" i="110"/>
  <c r="U82" i="110"/>
  <c r="V82" i="110"/>
  <c r="E83" i="110"/>
  <c r="F83" i="110"/>
  <c r="G83" i="110"/>
  <c r="H83" i="110"/>
  <c r="I83" i="110"/>
  <c r="J83" i="110"/>
  <c r="K83" i="110"/>
  <c r="L83" i="110"/>
  <c r="M83" i="110"/>
  <c r="N83" i="110"/>
  <c r="O83" i="110"/>
  <c r="P83" i="110"/>
  <c r="Q83" i="110"/>
  <c r="R83" i="110"/>
  <c r="S83" i="110"/>
  <c r="T83" i="110"/>
  <c r="U83" i="110"/>
  <c r="V83" i="110"/>
  <c r="E84" i="110"/>
  <c r="F84" i="110"/>
  <c r="G84" i="110"/>
  <c r="H84" i="110"/>
  <c r="I84" i="110"/>
  <c r="J84" i="110"/>
  <c r="K84" i="110"/>
  <c r="L84" i="110"/>
  <c r="M84" i="110"/>
  <c r="N84" i="110"/>
  <c r="O84" i="110"/>
  <c r="P84" i="110"/>
  <c r="Q84" i="110"/>
  <c r="R84" i="110"/>
  <c r="S84" i="110"/>
  <c r="T84" i="110"/>
  <c r="U84" i="110"/>
  <c r="V84" i="110"/>
  <c r="E85" i="110"/>
  <c r="F85" i="110"/>
  <c r="G85" i="110"/>
  <c r="H85" i="110"/>
  <c r="I85" i="110"/>
  <c r="J85" i="110"/>
  <c r="K85" i="110"/>
  <c r="L85" i="110"/>
  <c r="M85" i="110"/>
  <c r="N85" i="110"/>
  <c r="O85" i="110"/>
  <c r="P85" i="110"/>
  <c r="Q85" i="110"/>
  <c r="R85" i="110"/>
  <c r="S85" i="110"/>
  <c r="T85" i="110"/>
  <c r="U85" i="110"/>
  <c r="V85" i="110"/>
  <c r="E86" i="110"/>
  <c r="F86" i="110"/>
  <c r="G86" i="110"/>
  <c r="H86" i="110"/>
  <c r="I86" i="110"/>
  <c r="J86" i="110"/>
  <c r="K86" i="110"/>
  <c r="L86" i="110"/>
  <c r="M86" i="110"/>
  <c r="N86" i="110"/>
  <c r="O86" i="110"/>
  <c r="P86" i="110"/>
  <c r="Q86" i="110"/>
  <c r="R86" i="110"/>
  <c r="S86" i="110"/>
  <c r="T86" i="110"/>
  <c r="U86" i="110"/>
  <c r="V86" i="110"/>
  <c r="E87" i="110"/>
  <c r="F87" i="110"/>
  <c r="G87" i="110"/>
  <c r="H87" i="110"/>
  <c r="I87" i="110"/>
  <c r="J87" i="110"/>
  <c r="K87" i="110"/>
  <c r="L87" i="110"/>
  <c r="M87" i="110"/>
  <c r="N87" i="110"/>
  <c r="O87" i="110"/>
  <c r="P87" i="110"/>
  <c r="Q87" i="110"/>
  <c r="R87" i="110"/>
  <c r="S87" i="110"/>
  <c r="T87" i="110"/>
  <c r="U87" i="110"/>
  <c r="V87" i="110"/>
  <c r="E88" i="110"/>
  <c r="F88" i="110"/>
  <c r="G88" i="110"/>
  <c r="H88" i="110"/>
  <c r="I88" i="110"/>
  <c r="J88" i="110"/>
  <c r="K88" i="110"/>
  <c r="L88" i="110"/>
  <c r="M88" i="110"/>
  <c r="N88" i="110"/>
  <c r="O88" i="110"/>
  <c r="P88" i="110"/>
  <c r="Q88" i="110"/>
  <c r="R88" i="110"/>
  <c r="S88" i="110"/>
  <c r="T88" i="110"/>
  <c r="U88" i="110"/>
  <c r="V88" i="110"/>
  <c r="E89" i="110"/>
  <c r="F89" i="110"/>
  <c r="G89" i="110"/>
  <c r="H89" i="110"/>
  <c r="I89" i="110"/>
  <c r="J89" i="110"/>
  <c r="K89" i="110"/>
  <c r="L89" i="110"/>
  <c r="M89" i="110"/>
  <c r="N89" i="110"/>
  <c r="O89" i="110"/>
  <c r="P89" i="110"/>
  <c r="Q89" i="110"/>
  <c r="R89" i="110"/>
  <c r="S89" i="110"/>
  <c r="T89" i="110"/>
  <c r="U89" i="110"/>
  <c r="V89" i="110"/>
  <c r="E90" i="110"/>
  <c r="F90" i="110"/>
  <c r="G90" i="110"/>
  <c r="H90" i="110"/>
  <c r="I90" i="110"/>
  <c r="J90" i="110"/>
  <c r="K90" i="110"/>
  <c r="L90" i="110"/>
  <c r="M90" i="110"/>
  <c r="N90" i="110"/>
  <c r="O90" i="110"/>
  <c r="P90" i="110"/>
  <c r="Q90" i="110"/>
  <c r="R90" i="110"/>
  <c r="S90" i="110"/>
  <c r="T90" i="110"/>
  <c r="U90" i="110"/>
  <c r="V90" i="110"/>
  <c r="E91" i="110"/>
  <c r="F91" i="110"/>
  <c r="G91" i="110"/>
  <c r="H91" i="110"/>
  <c r="I91" i="110"/>
  <c r="J91" i="110"/>
  <c r="K91" i="110"/>
  <c r="L91" i="110"/>
  <c r="M91" i="110"/>
  <c r="N91" i="110"/>
  <c r="O91" i="110"/>
  <c r="P91" i="110"/>
  <c r="Q91" i="110"/>
  <c r="R91" i="110"/>
  <c r="S91" i="110"/>
  <c r="T91" i="110"/>
  <c r="U91" i="110"/>
  <c r="V91" i="110"/>
  <c r="E92" i="110"/>
  <c r="F92" i="110"/>
  <c r="G92" i="110"/>
  <c r="H92" i="110"/>
  <c r="I92" i="110"/>
  <c r="J92" i="110"/>
  <c r="K92" i="110"/>
  <c r="L92" i="110"/>
  <c r="M92" i="110"/>
  <c r="N92" i="110"/>
  <c r="O92" i="110"/>
  <c r="P92" i="110"/>
  <c r="Q92" i="110"/>
  <c r="R92" i="110"/>
  <c r="S92" i="110"/>
  <c r="T92" i="110"/>
  <c r="U92" i="110"/>
  <c r="V92" i="110"/>
  <c r="E93" i="110"/>
  <c r="F93" i="110"/>
  <c r="G93" i="110"/>
  <c r="H93" i="110"/>
  <c r="I93" i="110"/>
  <c r="J93" i="110"/>
  <c r="K93" i="110"/>
  <c r="L93" i="110"/>
  <c r="M93" i="110"/>
  <c r="N93" i="110"/>
  <c r="O93" i="110"/>
  <c r="P93" i="110"/>
  <c r="Q93" i="110"/>
  <c r="R93" i="110"/>
  <c r="S93" i="110"/>
  <c r="T93" i="110"/>
  <c r="U93" i="110"/>
  <c r="V93" i="110"/>
  <c r="E94" i="110"/>
  <c r="F94" i="110"/>
  <c r="G94" i="110"/>
  <c r="H94" i="110"/>
  <c r="I94" i="110"/>
  <c r="J94" i="110"/>
  <c r="K94" i="110"/>
  <c r="L94" i="110"/>
  <c r="M94" i="110"/>
  <c r="N94" i="110"/>
  <c r="O94" i="110"/>
  <c r="P94" i="110"/>
  <c r="Q94" i="110"/>
  <c r="R94" i="110"/>
  <c r="S94" i="110"/>
  <c r="T94" i="110"/>
  <c r="U94" i="110"/>
  <c r="V94" i="110"/>
  <c r="E95" i="110"/>
  <c r="F95" i="110"/>
  <c r="G95" i="110"/>
  <c r="H95" i="110"/>
  <c r="I95" i="110"/>
  <c r="J95" i="110"/>
  <c r="K95" i="110"/>
  <c r="L95" i="110"/>
  <c r="M95" i="110"/>
  <c r="N95" i="110"/>
  <c r="O95" i="110"/>
  <c r="P95" i="110"/>
  <c r="Q95" i="110"/>
  <c r="R95" i="110"/>
  <c r="S95" i="110"/>
  <c r="T95" i="110"/>
  <c r="U95" i="110"/>
  <c r="V95" i="110"/>
  <c r="U96" i="110"/>
  <c r="E98" i="110"/>
  <c r="F98" i="110"/>
  <c r="G98" i="110"/>
  <c r="H98" i="110"/>
  <c r="I98" i="110"/>
  <c r="J98" i="110"/>
  <c r="K98" i="110"/>
  <c r="L98" i="110"/>
  <c r="M98" i="110"/>
  <c r="N98" i="110"/>
  <c r="O98" i="110"/>
  <c r="P98" i="110"/>
  <c r="Q98" i="110"/>
  <c r="R98" i="110"/>
  <c r="S98" i="110"/>
  <c r="T98" i="110"/>
  <c r="U98" i="110"/>
  <c r="V98" i="110"/>
  <c r="Z40" i="109"/>
  <c r="Z43" i="109"/>
  <c r="Z47" i="109"/>
  <c r="Z51" i="109"/>
  <c r="Z55" i="109"/>
  <c r="Z59" i="109"/>
  <c r="Z63" i="109"/>
  <c r="G65" i="109"/>
  <c r="K65" i="109"/>
  <c r="O65" i="109"/>
  <c r="D40" i="109"/>
  <c r="E40" i="109"/>
  <c r="F40" i="109"/>
  <c r="G40" i="109"/>
  <c r="H40" i="109"/>
  <c r="I40" i="109"/>
  <c r="J40" i="109"/>
  <c r="K40" i="109"/>
  <c r="L40" i="109"/>
  <c r="M40" i="109"/>
  <c r="N40" i="109"/>
  <c r="O40" i="109"/>
  <c r="P40" i="109"/>
  <c r="Q40" i="109"/>
  <c r="R40" i="109"/>
  <c r="S40" i="109"/>
  <c r="T40" i="109"/>
  <c r="U40" i="109"/>
  <c r="V40" i="109"/>
  <c r="D41" i="109"/>
  <c r="E41" i="109"/>
  <c r="F41" i="109"/>
  <c r="G41" i="109"/>
  <c r="H41" i="109"/>
  <c r="I41" i="109"/>
  <c r="J41" i="109"/>
  <c r="K41" i="109"/>
  <c r="L41" i="109"/>
  <c r="M41" i="109"/>
  <c r="N41" i="109"/>
  <c r="O41" i="109"/>
  <c r="P41" i="109"/>
  <c r="Q41" i="109"/>
  <c r="R41" i="109"/>
  <c r="S41" i="109"/>
  <c r="T41" i="109"/>
  <c r="U41" i="109"/>
  <c r="V41" i="109"/>
  <c r="Z41" i="109"/>
  <c r="D42" i="109"/>
  <c r="E42" i="109"/>
  <c r="F42" i="109"/>
  <c r="G42" i="109"/>
  <c r="H42" i="109"/>
  <c r="I42" i="109"/>
  <c r="J42" i="109"/>
  <c r="K42" i="109"/>
  <c r="L42" i="109"/>
  <c r="M42" i="109"/>
  <c r="N42" i="109"/>
  <c r="O42" i="109"/>
  <c r="P42" i="109"/>
  <c r="Q42" i="109"/>
  <c r="R42" i="109"/>
  <c r="S42" i="109"/>
  <c r="T42" i="109"/>
  <c r="U42" i="109"/>
  <c r="V42" i="109"/>
  <c r="Z42" i="109"/>
  <c r="D43" i="109"/>
  <c r="E43" i="109"/>
  <c r="F43" i="109"/>
  <c r="G43" i="109"/>
  <c r="H43" i="109"/>
  <c r="I43" i="109"/>
  <c r="J43" i="109"/>
  <c r="K43" i="109"/>
  <c r="L43" i="109"/>
  <c r="M43" i="109"/>
  <c r="N43" i="109"/>
  <c r="O43" i="109"/>
  <c r="P43" i="109"/>
  <c r="Q43" i="109"/>
  <c r="R43" i="109"/>
  <c r="S43" i="109"/>
  <c r="T43" i="109"/>
  <c r="U43" i="109"/>
  <c r="V43" i="109"/>
  <c r="D44" i="109"/>
  <c r="E44" i="109"/>
  <c r="F44" i="109"/>
  <c r="G44" i="109"/>
  <c r="H44" i="109"/>
  <c r="I44" i="109"/>
  <c r="J44" i="109"/>
  <c r="K44" i="109"/>
  <c r="L44" i="109"/>
  <c r="M44" i="109"/>
  <c r="N44" i="109"/>
  <c r="O44" i="109"/>
  <c r="P44" i="109"/>
  <c r="Q44" i="109"/>
  <c r="R44" i="109"/>
  <c r="S44" i="109"/>
  <c r="T44" i="109"/>
  <c r="U44" i="109"/>
  <c r="V44" i="109"/>
  <c r="D45" i="109"/>
  <c r="E45" i="109"/>
  <c r="F45" i="109"/>
  <c r="G45" i="109"/>
  <c r="H45" i="109"/>
  <c r="I45" i="109"/>
  <c r="J45" i="109"/>
  <c r="K45" i="109"/>
  <c r="L45" i="109"/>
  <c r="M45" i="109"/>
  <c r="N45" i="109"/>
  <c r="O45" i="109"/>
  <c r="P45" i="109"/>
  <c r="Q45" i="109"/>
  <c r="R45" i="109"/>
  <c r="S45" i="109"/>
  <c r="T45" i="109"/>
  <c r="U45" i="109"/>
  <c r="V45" i="109"/>
  <c r="Z45" i="109"/>
  <c r="D46" i="109"/>
  <c r="E46" i="109"/>
  <c r="F46" i="109"/>
  <c r="G46" i="109"/>
  <c r="H46" i="109"/>
  <c r="I46" i="109"/>
  <c r="J46" i="109"/>
  <c r="K46" i="109"/>
  <c r="L46" i="109"/>
  <c r="M46" i="109"/>
  <c r="N46" i="109"/>
  <c r="O46" i="109"/>
  <c r="P46" i="109"/>
  <c r="Q46" i="109"/>
  <c r="R46" i="109"/>
  <c r="S46" i="109"/>
  <c r="T46" i="109"/>
  <c r="U46" i="109"/>
  <c r="V46" i="109"/>
  <c r="Z46" i="109"/>
  <c r="D47" i="109"/>
  <c r="E47" i="109"/>
  <c r="F47" i="109"/>
  <c r="G47" i="109"/>
  <c r="H47" i="109"/>
  <c r="I47" i="109"/>
  <c r="J47" i="109"/>
  <c r="K47" i="109"/>
  <c r="L47" i="109"/>
  <c r="M47" i="109"/>
  <c r="N47" i="109"/>
  <c r="O47" i="109"/>
  <c r="P47" i="109"/>
  <c r="Q47" i="109"/>
  <c r="R47" i="109"/>
  <c r="S47" i="109"/>
  <c r="T47" i="109"/>
  <c r="U47" i="109"/>
  <c r="V47" i="109"/>
  <c r="D48" i="109"/>
  <c r="E48" i="109"/>
  <c r="F48" i="109"/>
  <c r="G48" i="109"/>
  <c r="H48" i="109"/>
  <c r="I48" i="109"/>
  <c r="J48" i="109"/>
  <c r="K48" i="109"/>
  <c r="L48" i="109"/>
  <c r="M48" i="109"/>
  <c r="N48" i="109"/>
  <c r="O48" i="109"/>
  <c r="P48" i="109"/>
  <c r="Q48" i="109"/>
  <c r="R48" i="109"/>
  <c r="S48" i="109"/>
  <c r="T48" i="109"/>
  <c r="U48" i="109"/>
  <c r="V48" i="109"/>
  <c r="D49" i="109"/>
  <c r="E49" i="109"/>
  <c r="F49" i="109"/>
  <c r="G49" i="109"/>
  <c r="H49" i="109"/>
  <c r="I49" i="109"/>
  <c r="J49" i="109"/>
  <c r="K49" i="109"/>
  <c r="L49" i="109"/>
  <c r="M49" i="109"/>
  <c r="N49" i="109"/>
  <c r="O49" i="109"/>
  <c r="P49" i="109"/>
  <c r="Q49" i="109"/>
  <c r="R49" i="109"/>
  <c r="S49" i="109"/>
  <c r="T49" i="109"/>
  <c r="U49" i="109"/>
  <c r="V49" i="109"/>
  <c r="Z49" i="109"/>
  <c r="D50" i="109"/>
  <c r="E50" i="109"/>
  <c r="F50" i="109"/>
  <c r="G50" i="109"/>
  <c r="H50" i="109"/>
  <c r="I50" i="109"/>
  <c r="J50" i="109"/>
  <c r="K50" i="109"/>
  <c r="L50" i="109"/>
  <c r="M50" i="109"/>
  <c r="N50" i="109"/>
  <c r="O50" i="109"/>
  <c r="P50" i="109"/>
  <c r="Q50" i="109"/>
  <c r="R50" i="109"/>
  <c r="S50" i="109"/>
  <c r="T50" i="109"/>
  <c r="U50" i="109"/>
  <c r="V50" i="109"/>
  <c r="Z50" i="109"/>
  <c r="D51" i="109"/>
  <c r="E51" i="109"/>
  <c r="F51" i="109"/>
  <c r="G51" i="109"/>
  <c r="H51" i="109"/>
  <c r="I51" i="109"/>
  <c r="J51" i="109"/>
  <c r="K51" i="109"/>
  <c r="L51" i="109"/>
  <c r="M51" i="109"/>
  <c r="N51" i="109"/>
  <c r="O51" i="109"/>
  <c r="P51" i="109"/>
  <c r="Q51" i="109"/>
  <c r="R51" i="109"/>
  <c r="S51" i="109"/>
  <c r="T51" i="109"/>
  <c r="U51" i="109"/>
  <c r="V51" i="109"/>
  <c r="D52" i="109"/>
  <c r="E52" i="109"/>
  <c r="F52" i="109"/>
  <c r="G52" i="109"/>
  <c r="H52" i="109"/>
  <c r="I52" i="109"/>
  <c r="J52" i="109"/>
  <c r="K52" i="109"/>
  <c r="L52" i="109"/>
  <c r="M52" i="109"/>
  <c r="N52" i="109"/>
  <c r="O52" i="109"/>
  <c r="P52" i="109"/>
  <c r="Q52" i="109"/>
  <c r="R52" i="109"/>
  <c r="S52" i="109"/>
  <c r="T52" i="109"/>
  <c r="U52" i="109"/>
  <c r="V52" i="109"/>
  <c r="D53" i="109"/>
  <c r="E53" i="109"/>
  <c r="F53" i="109"/>
  <c r="G53" i="109"/>
  <c r="H53" i="109"/>
  <c r="I53" i="109"/>
  <c r="J53" i="109"/>
  <c r="K53" i="109"/>
  <c r="L53" i="109"/>
  <c r="M53" i="109"/>
  <c r="N53" i="109"/>
  <c r="O53" i="109"/>
  <c r="P53" i="109"/>
  <c r="Q53" i="109"/>
  <c r="R53" i="109"/>
  <c r="S53" i="109"/>
  <c r="T53" i="109"/>
  <c r="U53" i="109"/>
  <c r="V53" i="109"/>
  <c r="Z53" i="109"/>
  <c r="D54" i="109"/>
  <c r="E54" i="109"/>
  <c r="F54" i="109"/>
  <c r="G54" i="109"/>
  <c r="H54" i="109"/>
  <c r="I54" i="109"/>
  <c r="J54" i="109"/>
  <c r="K54" i="109"/>
  <c r="L54" i="109"/>
  <c r="M54" i="109"/>
  <c r="N54" i="109"/>
  <c r="O54" i="109"/>
  <c r="P54" i="109"/>
  <c r="Q54" i="109"/>
  <c r="R54" i="109"/>
  <c r="S54" i="109"/>
  <c r="T54" i="109"/>
  <c r="U54" i="109"/>
  <c r="V54" i="109"/>
  <c r="Z54" i="109"/>
  <c r="D55" i="109"/>
  <c r="E55" i="109"/>
  <c r="F55" i="109"/>
  <c r="G55" i="109"/>
  <c r="H55" i="109"/>
  <c r="I55" i="109"/>
  <c r="J55" i="109"/>
  <c r="K55" i="109"/>
  <c r="L55" i="109"/>
  <c r="M55" i="109"/>
  <c r="N55" i="109"/>
  <c r="O55" i="109"/>
  <c r="P55" i="109"/>
  <c r="Q55" i="109"/>
  <c r="R55" i="109"/>
  <c r="S55" i="109"/>
  <c r="T55" i="109"/>
  <c r="U55" i="109"/>
  <c r="V55" i="109"/>
  <c r="D56" i="109"/>
  <c r="E56" i="109"/>
  <c r="F56" i="109"/>
  <c r="G56" i="109"/>
  <c r="H56" i="109"/>
  <c r="I56" i="109"/>
  <c r="J56" i="109"/>
  <c r="K56" i="109"/>
  <c r="L56" i="109"/>
  <c r="M56" i="109"/>
  <c r="N56" i="109"/>
  <c r="O56" i="109"/>
  <c r="P56" i="109"/>
  <c r="Q56" i="109"/>
  <c r="R56" i="109"/>
  <c r="S56" i="109"/>
  <c r="T56" i="109"/>
  <c r="U56" i="109"/>
  <c r="V56" i="109"/>
  <c r="D57" i="109"/>
  <c r="E57" i="109"/>
  <c r="F57" i="109"/>
  <c r="G57" i="109"/>
  <c r="H57" i="109"/>
  <c r="I57" i="109"/>
  <c r="J57" i="109"/>
  <c r="K57" i="109"/>
  <c r="L57" i="109"/>
  <c r="M57" i="109"/>
  <c r="N57" i="109"/>
  <c r="O57" i="109"/>
  <c r="P57" i="109"/>
  <c r="Q57" i="109"/>
  <c r="R57" i="109"/>
  <c r="S57" i="109"/>
  <c r="T57" i="109"/>
  <c r="U57" i="109"/>
  <c r="V57" i="109"/>
  <c r="Z57" i="109"/>
  <c r="D58" i="109"/>
  <c r="E58" i="109"/>
  <c r="F58" i="109"/>
  <c r="G58" i="109"/>
  <c r="H58" i="109"/>
  <c r="I58" i="109"/>
  <c r="J58" i="109"/>
  <c r="K58" i="109"/>
  <c r="L58" i="109"/>
  <c r="M58" i="109"/>
  <c r="N58" i="109"/>
  <c r="O58" i="109"/>
  <c r="P58" i="109"/>
  <c r="Q58" i="109"/>
  <c r="R58" i="109"/>
  <c r="S58" i="109"/>
  <c r="T58" i="109"/>
  <c r="U58" i="109"/>
  <c r="V58" i="109"/>
  <c r="Z58" i="109"/>
  <c r="D59" i="109"/>
  <c r="E59" i="109"/>
  <c r="F59" i="109"/>
  <c r="G59" i="109"/>
  <c r="H59" i="109"/>
  <c r="I59" i="109"/>
  <c r="J59" i="109"/>
  <c r="K59" i="109"/>
  <c r="L59" i="109"/>
  <c r="M59" i="109"/>
  <c r="N59" i="109"/>
  <c r="O59" i="109"/>
  <c r="P59" i="109"/>
  <c r="Q59" i="109"/>
  <c r="R59" i="109"/>
  <c r="S59" i="109"/>
  <c r="T59" i="109"/>
  <c r="U59" i="109"/>
  <c r="V59" i="109"/>
  <c r="D60" i="109"/>
  <c r="E60" i="109"/>
  <c r="F60" i="109"/>
  <c r="G60" i="109"/>
  <c r="H60" i="109"/>
  <c r="I60" i="109"/>
  <c r="J60" i="109"/>
  <c r="K60" i="109"/>
  <c r="L60" i="109"/>
  <c r="M60" i="109"/>
  <c r="N60" i="109"/>
  <c r="O60" i="109"/>
  <c r="P60" i="109"/>
  <c r="Q60" i="109"/>
  <c r="R60" i="109"/>
  <c r="S60" i="109"/>
  <c r="T60" i="109"/>
  <c r="U60" i="109"/>
  <c r="V60" i="109"/>
  <c r="D61" i="109"/>
  <c r="E61" i="109"/>
  <c r="F61" i="109"/>
  <c r="G61" i="109"/>
  <c r="H61" i="109"/>
  <c r="I61" i="109"/>
  <c r="J61" i="109"/>
  <c r="K61" i="109"/>
  <c r="L61" i="109"/>
  <c r="M61" i="109"/>
  <c r="N61" i="109"/>
  <c r="O61" i="109"/>
  <c r="P61" i="109"/>
  <c r="Q61" i="109"/>
  <c r="R61" i="109"/>
  <c r="S61" i="109"/>
  <c r="T61" i="109"/>
  <c r="U61" i="109"/>
  <c r="V61" i="109"/>
  <c r="Z61" i="109"/>
  <c r="D62" i="109"/>
  <c r="E62" i="109"/>
  <c r="F62" i="109"/>
  <c r="G62" i="109"/>
  <c r="H62" i="109"/>
  <c r="I62" i="109"/>
  <c r="J62" i="109"/>
  <c r="K62" i="109"/>
  <c r="L62" i="109"/>
  <c r="M62" i="109"/>
  <c r="N62" i="109"/>
  <c r="O62" i="109"/>
  <c r="P62" i="109"/>
  <c r="Q62" i="109"/>
  <c r="R62" i="109"/>
  <c r="S62" i="109"/>
  <c r="T62" i="109"/>
  <c r="U62" i="109"/>
  <c r="V62" i="109"/>
  <c r="Z62" i="109"/>
  <c r="D63" i="109"/>
  <c r="E63" i="109"/>
  <c r="F63" i="109"/>
  <c r="G63" i="109"/>
  <c r="H63" i="109"/>
  <c r="I63" i="109"/>
  <c r="J63" i="109"/>
  <c r="K63" i="109"/>
  <c r="L63" i="109"/>
  <c r="M63" i="109"/>
  <c r="N63" i="109"/>
  <c r="O63" i="109"/>
  <c r="P63" i="109"/>
  <c r="Q63" i="109"/>
  <c r="R63" i="109"/>
  <c r="S63" i="109"/>
  <c r="T63" i="109"/>
  <c r="U63" i="109"/>
  <c r="V63" i="109"/>
  <c r="D64" i="109"/>
  <c r="E64" i="109"/>
  <c r="F64" i="109"/>
  <c r="G64" i="109"/>
  <c r="H64" i="109"/>
  <c r="I64" i="109"/>
  <c r="J64" i="109"/>
  <c r="K64" i="109"/>
  <c r="L64" i="109"/>
  <c r="M64" i="109"/>
  <c r="N64" i="109"/>
  <c r="O64" i="109"/>
  <c r="P64" i="109"/>
  <c r="Q64" i="109"/>
  <c r="R64" i="109"/>
  <c r="S64" i="109"/>
  <c r="T64" i="109"/>
  <c r="U64" i="109"/>
  <c r="V64" i="109"/>
  <c r="D65" i="109"/>
  <c r="F65" i="109"/>
  <c r="J65" i="109"/>
  <c r="N65" i="109"/>
  <c r="R65" i="109"/>
  <c r="S65" i="109"/>
  <c r="T65" i="109"/>
  <c r="U65" i="109"/>
  <c r="V65" i="109"/>
  <c r="S66" i="109"/>
  <c r="T66" i="109"/>
  <c r="U66" i="109"/>
  <c r="V66" i="109"/>
  <c r="D67" i="109"/>
  <c r="E67" i="109"/>
  <c r="F67" i="109"/>
  <c r="G67" i="109"/>
  <c r="H67" i="109"/>
  <c r="I67" i="109"/>
  <c r="J67" i="109"/>
  <c r="K67" i="109"/>
  <c r="L67" i="109"/>
  <c r="M67" i="109"/>
  <c r="N67" i="109"/>
  <c r="O67" i="109"/>
  <c r="P67" i="109"/>
  <c r="Q67" i="109"/>
  <c r="R67" i="109"/>
  <c r="S67" i="109"/>
  <c r="T67" i="109"/>
  <c r="U67" i="109"/>
  <c r="V67" i="109"/>
  <c r="Z67" i="109"/>
  <c r="E71" i="109"/>
  <c r="F71" i="109"/>
  <c r="G71" i="109"/>
  <c r="H71" i="109"/>
  <c r="I71" i="109"/>
  <c r="J71" i="109"/>
  <c r="K71" i="109"/>
  <c r="L71" i="109"/>
  <c r="M71" i="109"/>
  <c r="N71" i="109"/>
  <c r="O71" i="109"/>
  <c r="P71" i="109"/>
  <c r="Q71" i="109"/>
  <c r="R71" i="109"/>
  <c r="S71" i="109"/>
  <c r="T71" i="109"/>
  <c r="U71" i="109"/>
  <c r="V71" i="109"/>
  <c r="E72" i="109"/>
  <c r="F72" i="109"/>
  <c r="G72" i="109"/>
  <c r="H72" i="109"/>
  <c r="I72" i="109"/>
  <c r="J72" i="109"/>
  <c r="K72" i="109"/>
  <c r="L72" i="109"/>
  <c r="M72" i="109"/>
  <c r="N72" i="109"/>
  <c r="O72" i="109"/>
  <c r="P72" i="109"/>
  <c r="Q72" i="109"/>
  <c r="R72" i="109"/>
  <c r="S72" i="109"/>
  <c r="T72" i="109"/>
  <c r="U72" i="109"/>
  <c r="V72" i="109"/>
  <c r="E73" i="109"/>
  <c r="F73" i="109"/>
  <c r="G73" i="109"/>
  <c r="H73" i="109"/>
  <c r="I73" i="109"/>
  <c r="J73" i="109"/>
  <c r="K73" i="109"/>
  <c r="L73" i="109"/>
  <c r="M73" i="109"/>
  <c r="N73" i="109"/>
  <c r="O73" i="109"/>
  <c r="P73" i="109"/>
  <c r="Q73" i="109"/>
  <c r="R73" i="109"/>
  <c r="S73" i="109"/>
  <c r="T73" i="109"/>
  <c r="U73" i="109"/>
  <c r="V73" i="109"/>
  <c r="E74" i="109"/>
  <c r="F74" i="109"/>
  <c r="G74" i="109"/>
  <c r="H74" i="109"/>
  <c r="I74" i="109"/>
  <c r="J74" i="109"/>
  <c r="K74" i="109"/>
  <c r="L74" i="109"/>
  <c r="M74" i="109"/>
  <c r="N74" i="109"/>
  <c r="O74" i="109"/>
  <c r="P74" i="109"/>
  <c r="Q74" i="109"/>
  <c r="R74" i="109"/>
  <c r="S74" i="109"/>
  <c r="T74" i="109"/>
  <c r="U74" i="109"/>
  <c r="V74" i="109"/>
  <c r="E75" i="109"/>
  <c r="F75" i="109"/>
  <c r="G75" i="109"/>
  <c r="H75" i="109"/>
  <c r="I75" i="109"/>
  <c r="J75" i="109"/>
  <c r="K75" i="109"/>
  <c r="L75" i="109"/>
  <c r="M75" i="109"/>
  <c r="N75" i="109"/>
  <c r="O75" i="109"/>
  <c r="P75" i="109"/>
  <c r="Q75" i="109"/>
  <c r="R75" i="109"/>
  <c r="S75" i="109"/>
  <c r="T75" i="109"/>
  <c r="U75" i="109"/>
  <c r="V75" i="109"/>
  <c r="E76" i="109"/>
  <c r="F76" i="109"/>
  <c r="G76" i="109"/>
  <c r="H76" i="109"/>
  <c r="I76" i="109"/>
  <c r="J76" i="109"/>
  <c r="K76" i="109"/>
  <c r="L76" i="109"/>
  <c r="M76" i="109"/>
  <c r="N76" i="109"/>
  <c r="O76" i="109"/>
  <c r="P76" i="109"/>
  <c r="Q76" i="109"/>
  <c r="R76" i="109"/>
  <c r="S76" i="109"/>
  <c r="T76" i="109"/>
  <c r="U76" i="109"/>
  <c r="V76" i="109"/>
  <c r="E77" i="109"/>
  <c r="F77" i="109"/>
  <c r="G77" i="109"/>
  <c r="H77" i="109"/>
  <c r="I77" i="109"/>
  <c r="J77" i="109"/>
  <c r="K77" i="109"/>
  <c r="L77" i="109"/>
  <c r="M77" i="109"/>
  <c r="N77" i="109"/>
  <c r="O77" i="109"/>
  <c r="P77" i="109"/>
  <c r="Q77" i="109"/>
  <c r="R77" i="109"/>
  <c r="S77" i="109"/>
  <c r="T77" i="109"/>
  <c r="U77" i="109"/>
  <c r="V77" i="109"/>
  <c r="E78" i="109"/>
  <c r="F78" i="109"/>
  <c r="G78" i="109"/>
  <c r="H78" i="109"/>
  <c r="I78" i="109"/>
  <c r="J78" i="109"/>
  <c r="K78" i="109"/>
  <c r="L78" i="109"/>
  <c r="M78" i="109"/>
  <c r="N78" i="109"/>
  <c r="O78" i="109"/>
  <c r="P78" i="109"/>
  <c r="Q78" i="109"/>
  <c r="R78" i="109"/>
  <c r="S78" i="109"/>
  <c r="T78" i="109"/>
  <c r="U78" i="109"/>
  <c r="V78" i="109"/>
  <c r="E79" i="109"/>
  <c r="F79" i="109"/>
  <c r="G79" i="109"/>
  <c r="H79" i="109"/>
  <c r="I79" i="109"/>
  <c r="J79" i="109"/>
  <c r="K79" i="109"/>
  <c r="L79" i="109"/>
  <c r="M79" i="109"/>
  <c r="N79" i="109"/>
  <c r="O79" i="109"/>
  <c r="P79" i="109"/>
  <c r="Q79" i="109"/>
  <c r="R79" i="109"/>
  <c r="S79" i="109"/>
  <c r="T79" i="109"/>
  <c r="U79" i="109"/>
  <c r="V79" i="109"/>
  <c r="E80" i="109"/>
  <c r="F80" i="109"/>
  <c r="G80" i="109"/>
  <c r="H80" i="109"/>
  <c r="I80" i="109"/>
  <c r="J80" i="109"/>
  <c r="K80" i="109"/>
  <c r="L80" i="109"/>
  <c r="M80" i="109"/>
  <c r="N80" i="109"/>
  <c r="O80" i="109"/>
  <c r="P80" i="109"/>
  <c r="Q80" i="109"/>
  <c r="R80" i="109"/>
  <c r="S80" i="109"/>
  <c r="T80" i="109"/>
  <c r="U80" i="109"/>
  <c r="V80" i="109"/>
  <c r="E81" i="109"/>
  <c r="F81" i="109"/>
  <c r="G81" i="109"/>
  <c r="H81" i="109"/>
  <c r="I81" i="109"/>
  <c r="J81" i="109"/>
  <c r="K81" i="109"/>
  <c r="L81" i="109"/>
  <c r="M81" i="109"/>
  <c r="N81" i="109"/>
  <c r="O81" i="109"/>
  <c r="P81" i="109"/>
  <c r="Q81" i="109"/>
  <c r="R81" i="109"/>
  <c r="S81" i="109"/>
  <c r="T81" i="109"/>
  <c r="U81" i="109"/>
  <c r="V81" i="109"/>
  <c r="E82" i="109"/>
  <c r="F82" i="109"/>
  <c r="G82" i="109"/>
  <c r="H82" i="109"/>
  <c r="I82" i="109"/>
  <c r="J82" i="109"/>
  <c r="K82" i="109"/>
  <c r="L82" i="109"/>
  <c r="M82" i="109"/>
  <c r="N82" i="109"/>
  <c r="O82" i="109"/>
  <c r="P82" i="109"/>
  <c r="Q82" i="109"/>
  <c r="R82" i="109"/>
  <c r="S82" i="109"/>
  <c r="T82" i="109"/>
  <c r="U82" i="109"/>
  <c r="V82" i="109"/>
  <c r="E83" i="109"/>
  <c r="F83" i="109"/>
  <c r="G83" i="109"/>
  <c r="H83" i="109"/>
  <c r="I83" i="109"/>
  <c r="J83" i="109"/>
  <c r="K83" i="109"/>
  <c r="L83" i="109"/>
  <c r="M83" i="109"/>
  <c r="N83" i="109"/>
  <c r="O83" i="109"/>
  <c r="P83" i="109"/>
  <c r="Q83" i="109"/>
  <c r="R83" i="109"/>
  <c r="S83" i="109"/>
  <c r="T83" i="109"/>
  <c r="U83" i="109"/>
  <c r="V83" i="109"/>
  <c r="E84" i="109"/>
  <c r="F84" i="109"/>
  <c r="G84" i="109"/>
  <c r="H84" i="109"/>
  <c r="I84" i="109"/>
  <c r="J84" i="109"/>
  <c r="K84" i="109"/>
  <c r="L84" i="109"/>
  <c r="M84" i="109"/>
  <c r="N84" i="109"/>
  <c r="O84" i="109"/>
  <c r="P84" i="109"/>
  <c r="Q84" i="109"/>
  <c r="R84" i="109"/>
  <c r="S84" i="109"/>
  <c r="T84" i="109"/>
  <c r="U84" i="109"/>
  <c r="V84" i="109"/>
  <c r="E85" i="109"/>
  <c r="F85" i="109"/>
  <c r="G85" i="109"/>
  <c r="H85" i="109"/>
  <c r="I85" i="109"/>
  <c r="J85" i="109"/>
  <c r="K85" i="109"/>
  <c r="L85" i="109"/>
  <c r="M85" i="109"/>
  <c r="N85" i="109"/>
  <c r="O85" i="109"/>
  <c r="P85" i="109"/>
  <c r="Q85" i="109"/>
  <c r="R85" i="109"/>
  <c r="S85" i="109"/>
  <c r="T85" i="109"/>
  <c r="U85" i="109"/>
  <c r="V85" i="109"/>
  <c r="E86" i="109"/>
  <c r="F86" i="109"/>
  <c r="G86" i="109"/>
  <c r="H86" i="109"/>
  <c r="I86" i="109"/>
  <c r="J86" i="109"/>
  <c r="K86" i="109"/>
  <c r="L86" i="109"/>
  <c r="M86" i="109"/>
  <c r="N86" i="109"/>
  <c r="O86" i="109"/>
  <c r="P86" i="109"/>
  <c r="Q86" i="109"/>
  <c r="R86" i="109"/>
  <c r="S86" i="109"/>
  <c r="T86" i="109"/>
  <c r="U86" i="109"/>
  <c r="V86" i="109"/>
  <c r="E87" i="109"/>
  <c r="F87" i="109"/>
  <c r="G87" i="109"/>
  <c r="H87" i="109"/>
  <c r="I87" i="109"/>
  <c r="J87" i="109"/>
  <c r="K87" i="109"/>
  <c r="L87" i="109"/>
  <c r="M87" i="109"/>
  <c r="N87" i="109"/>
  <c r="O87" i="109"/>
  <c r="P87" i="109"/>
  <c r="Q87" i="109"/>
  <c r="R87" i="109"/>
  <c r="S87" i="109"/>
  <c r="T87" i="109"/>
  <c r="U87" i="109"/>
  <c r="V87" i="109"/>
  <c r="E88" i="109"/>
  <c r="F88" i="109"/>
  <c r="G88" i="109"/>
  <c r="H88" i="109"/>
  <c r="I88" i="109"/>
  <c r="J88" i="109"/>
  <c r="K88" i="109"/>
  <c r="L88" i="109"/>
  <c r="M88" i="109"/>
  <c r="N88" i="109"/>
  <c r="O88" i="109"/>
  <c r="P88" i="109"/>
  <c r="Q88" i="109"/>
  <c r="R88" i="109"/>
  <c r="S88" i="109"/>
  <c r="T88" i="109"/>
  <c r="U88" i="109"/>
  <c r="V88" i="109"/>
  <c r="E89" i="109"/>
  <c r="F89" i="109"/>
  <c r="G89" i="109"/>
  <c r="H89" i="109"/>
  <c r="I89" i="109"/>
  <c r="J89" i="109"/>
  <c r="K89" i="109"/>
  <c r="L89" i="109"/>
  <c r="M89" i="109"/>
  <c r="N89" i="109"/>
  <c r="O89" i="109"/>
  <c r="P89" i="109"/>
  <c r="Q89" i="109"/>
  <c r="R89" i="109"/>
  <c r="S89" i="109"/>
  <c r="T89" i="109"/>
  <c r="U89" i="109"/>
  <c r="V89" i="109"/>
  <c r="E90" i="109"/>
  <c r="F90" i="109"/>
  <c r="G90" i="109"/>
  <c r="H90" i="109"/>
  <c r="I90" i="109"/>
  <c r="J90" i="109"/>
  <c r="K90" i="109"/>
  <c r="L90" i="109"/>
  <c r="M90" i="109"/>
  <c r="N90" i="109"/>
  <c r="O90" i="109"/>
  <c r="P90" i="109"/>
  <c r="Q90" i="109"/>
  <c r="R90" i="109"/>
  <c r="S90" i="109"/>
  <c r="T90" i="109"/>
  <c r="U90" i="109"/>
  <c r="V90" i="109"/>
  <c r="E91" i="109"/>
  <c r="F91" i="109"/>
  <c r="G91" i="109"/>
  <c r="H91" i="109"/>
  <c r="I91" i="109"/>
  <c r="J91" i="109"/>
  <c r="K91" i="109"/>
  <c r="L91" i="109"/>
  <c r="M91" i="109"/>
  <c r="N91" i="109"/>
  <c r="O91" i="109"/>
  <c r="P91" i="109"/>
  <c r="Q91" i="109"/>
  <c r="R91" i="109"/>
  <c r="S91" i="109"/>
  <c r="T91" i="109"/>
  <c r="U91" i="109"/>
  <c r="V91" i="109"/>
  <c r="E92" i="109"/>
  <c r="F92" i="109"/>
  <c r="G92" i="109"/>
  <c r="H92" i="109"/>
  <c r="I92" i="109"/>
  <c r="J92" i="109"/>
  <c r="K92" i="109"/>
  <c r="L92" i="109"/>
  <c r="M92" i="109"/>
  <c r="N92" i="109"/>
  <c r="O92" i="109"/>
  <c r="P92" i="109"/>
  <c r="Q92" i="109"/>
  <c r="R92" i="109"/>
  <c r="S92" i="109"/>
  <c r="T92" i="109"/>
  <c r="U92" i="109"/>
  <c r="V92" i="109"/>
  <c r="E93" i="109"/>
  <c r="F93" i="109"/>
  <c r="G93" i="109"/>
  <c r="H93" i="109"/>
  <c r="I93" i="109"/>
  <c r="J93" i="109"/>
  <c r="K93" i="109"/>
  <c r="L93" i="109"/>
  <c r="M93" i="109"/>
  <c r="N93" i="109"/>
  <c r="O93" i="109"/>
  <c r="P93" i="109"/>
  <c r="Q93" i="109"/>
  <c r="R93" i="109"/>
  <c r="S93" i="109"/>
  <c r="T93" i="109"/>
  <c r="U93" i="109"/>
  <c r="V93" i="109"/>
  <c r="E94" i="109"/>
  <c r="F94" i="109"/>
  <c r="G94" i="109"/>
  <c r="H94" i="109"/>
  <c r="I94" i="109"/>
  <c r="J94" i="109"/>
  <c r="K94" i="109"/>
  <c r="L94" i="109"/>
  <c r="M94" i="109"/>
  <c r="N94" i="109"/>
  <c r="O94" i="109"/>
  <c r="P94" i="109"/>
  <c r="Q94" i="109"/>
  <c r="R94" i="109"/>
  <c r="S94" i="109"/>
  <c r="T94" i="109"/>
  <c r="U94" i="109"/>
  <c r="V94" i="109"/>
  <c r="E95" i="109"/>
  <c r="F95" i="109"/>
  <c r="G95" i="109"/>
  <c r="H95" i="109"/>
  <c r="I95" i="109"/>
  <c r="J95" i="109"/>
  <c r="K95" i="109"/>
  <c r="L95" i="109"/>
  <c r="M95" i="109"/>
  <c r="N95" i="109"/>
  <c r="O95" i="109"/>
  <c r="P95" i="109"/>
  <c r="Q95" i="109"/>
  <c r="R95" i="109"/>
  <c r="S95" i="109"/>
  <c r="T95" i="109"/>
  <c r="U95" i="109"/>
  <c r="V95" i="109"/>
  <c r="H96" i="109"/>
  <c r="L96" i="109"/>
  <c r="S96" i="109"/>
  <c r="T96" i="109"/>
  <c r="U96" i="109"/>
  <c r="V96" i="109"/>
  <c r="T97" i="109"/>
  <c r="U97" i="109"/>
  <c r="V97" i="109"/>
  <c r="E98" i="109"/>
  <c r="F98" i="109"/>
  <c r="G98" i="109"/>
  <c r="H98" i="109"/>
  <c r="I98" i="109"/>
  <c r="J98" i="109"/>
  <c r="K98" i="109"/>
  <c r="L98" i="109"/>
  <c r="M98" i="109"/>
  <c r="N98" i="109"/>
  <c r="O98" i="109"/>
  <c r="P98" i="109"/>
  <c r="Q98" i="109"/>
  <c r="R98" i="109"/>
  <c r="S98" i="109"/>
  <c r="T98" i="109"/>
  <c r="U98" i="109"/>
  <c r="V98" i="109"/>
  <c r="Y41" i="66"/>
  <c r="T41" i="66"/>
  <c r="C48" i="66"/>
  <c r="K48" i="66"/>
  <c r="S48" i="66"/>
  <c r="C31" i="66"/>
  <c r="D31" i="66"/>
  <c r="E31" i="66"/>
  <c r="F31" i="66"/>
  <c r="G31" i="66"/>
  <c r="H31" i="66"/>
  <c r="I31" i="66"/>
  <c r="J31" i="66"/>
  <c r="K31" i="66"/>
  <c r="L31" i="66"/>
  <c r="M31" i="66"/>
  <c r="N31" i="66"/>
  <c r="O31" i="66"/>
  <c r="P31" i="66"/>
  <c r="Q31" i="66"/>
  <c r="R31" i="66"/>
  <c r="S31" i="66"/>
  <c r="T31" i="66"/>
  <c r="U31" i="66"/>
  <c r="Y31" i="66"/>
  <c r="C32" i="66"/>
  <c r="D32" i="66"/>
  <c r="E32" i="66"/>
  <c r="F32" i="66"/>
  <c r="G32" i="66"/>
  <c r="H32" i="66"/>
  <c r="I32" i="66"/>
  <c r="J32" i="66"/>
  <c r="K32" i="66"/>
  <c r="L32" i="66"/>
  <c r="M32" i="66"/>
  <c r="N32" i="66"/>
  <c r="O32" i="66"/>
  <c r="P32" i="66"/>
  <c r="Q32" i="66"/>
  <c r="R32" i="66"/>
  <c r="S32" i="66"/>
  <c r="T32" i="66"/>
  <c r="U32" i="66"/>
  <c r="Y32" i="66"/>
  <c r="C33" i="66"/>
  <c r="D33" i="66"/>
  <c r="E33" i="66"/>
  <c r="F33" i="66"/>
  <c r="G33" i="66"/>
  <c r="H33" i="66"/>
  <c r="I33" i="66"/>
  <c r="J33" i="66"/>
  <c r="K33" i="66"/>
  <c r="L33" i="66"/>
  <c r="M33" i="66"/>
  <c r="N33" i="66"/>
  <c r="O33" i="66"/>
  <c r="P33" i="66"/>
  <c r="Q33" i="66"/>
  <c r="R33" i="66"/>
  <c r="S33" i="66"/>
  <c r="T33" i="66"/>
  <c r="U33" i="66"/>
  <c r="Y33" i="66"/>
  <c r="C34" i="66"/>
  <c r="D34" i="66"/>
  <c r="E34" i="66"/>
  <c r="F34" i="66"/>
  <c r="G34" i="66"/>
  <c r="H34" i="66"/>
  <c r="I34" i="66"/>
  <c r="J34" i="66"/>
  <c r="K34" i="66"/>
  <c r="L34" i="66"/>
  <c r="M34" i="66"/>
  <c r="N34" i="66"/>
  <c r="O34" i="66"/>
  <c r="P34" i="66"/>
  <c r="Q34" i="66"/>
  <c r="R34" i="66"/>
  <c r="S34" i="66"/>
  <c r="T34" i="66"/>
  <c r="U34" i="66"/>
  <c r="C35" i="66"/>
  <c r="D35" i="66"/>
  <c r="E35" i="66"/>
  <c r="F35" i="66"/>
  <c r="G35" i="66"/>
  <c r="H35" i="66"/>
  <c r="I35" i="66"/>
  <c r="J35" i="66"/>
  <c r="K35" i="66"/>
  <c r="L35" i="66"/>
  <c r="M35" i="66"/>
  <c r="N35" i="66"/>
  <c r="O35" i="66"/>
  <c r="P35" i="66"/>
  <c r="Q35" i="66"/>
  <c r="R35" i="66"/>
  <c r="S35" i="66"/>
  <c r="T35" i="66"/>
  <c r="U35" i="66"/>
  <c r="C36" i="66"/>
  <c r="D36" i="66"/>
  <c r="E36" i="66"/>
  <c r="F36" i="66"/>
  <c r="G36" i="66"/>
  <c r="H36" i="66"/>
  <c r="I36" i="66"/>
  <c r="J36" i="66"/>
  <c r="K36" i="66"/>
  <c r="L36" i="66"/>
  <c r="M36" i="66"/>
  <c r="N36" i="66"/>
  <c r="O36" i="66"/>
  <c r="P36" i="66"/>
  <c r="Q36" i="66"/>
  <c r="R36" i="66"/>
  <c r="S36" i="66"/>
  <c r="T36" i="66"/>
  <c r="U36" i="66"/>
  <c r="Y36" i="66"/>
  <c r="C37" i="66"/>
  <c r="D37" i="66"/>
  <c r="E37" i="66"/>
  <c r="F37" i="66"/>
  <c r="G37" i="66"/>
  <c r="H37" i="66"/>
  <c r="I37" i="66"/>
  <c r="J37" i="66"/>
  <c r="K37" i="66"/>
  <c r="L37" i="66"/>
  <c r="M37" i="66"/>
  <c r="N37" i="66"/>
  <c r="O37" i="66"/>
  <c r="P37" i="66"/>
  <c r="Q37" i="66"/>
  <c r="R37" i="66"/>
  <c r="S37" i="66"/>
  <c r="T37" i="66"/>
  <c r="U37" i="66"/>
  <c r="Y37" i="66"/>
  <c r="C38" i="66"/>
  <c r="D38" i="66"/>
  <c r="E38" i="66"/>
  <c r="F38" i="66"/>
  <c r="G38" i="66"/>
  <c r="H38" i="66"/>
  <c r="I38" i="66"/>
  <c r="J38" i="66"/>
  <c r="K38" i="66"/>
  <c r="L38" i="66"/>
  <c r="M38" i="66"/>
  <c r="N38" i="66"/>
  <c r="O38" i="66"/>
  <c r="P38" i="66"/>
  <c r="Q38" i="66"/>
  <c r="R38" i="66"/>
  <c r="S38" i="66"/>
  <c r="T38" i="66"/>
  <c r="U38" i="66"/>
  <c r="C39" i="66"/>
  <c r="D39" i="66"/>
  <c r="E39" i="66"/>
  <c r="F39" i="66"/>
  <c r="G39" i="66"/>
  <c r="H39" i="66"/>
  <c r="I39" i="66"/>
  <c r="J39" i="66"/>
  <c r="K39" i="66"/>
  <c r="L39" i="66"/>
  <c r="M39" i="66"/>
  <c r="N39" i="66"/>
  <c r="O39" i="66"/>
  <c r="P39" i="66"/>
  <c r="Q39" i="66"/>
  <c r="R39" i="66"/>
  <c r="S39" i="66"/>
  <c r="T39" i="66"/>
  <c r="U39" i="66"/>
  <c r="C40" i="66"/>
  <c r="D40" i="66"/>
  <c r="E40" i="66"/>
  <c r="F40" i="66"/>
  <c r="G40" i="66"/>
  <c r="H40" i="66"/>
  <c r="I40" i="66"/>
  <c r="J40" i="66"/>
  <c r="K40" i="66"/>
  <c r="L40" i="66"/>
  <c r="M40" i="66"/>
  <c r="N40" i="66"/>
  <c r="O40" i="66"/>
  <c r="P40" i="66"/>
  <c r="Q40" i="66"/>
  <c r="R40" i="66"/>
  <c r="S40" i="66"/>
  <c r="T40" i="66"/>
  <c r="U40" i="66"/>
  <c r="Y40" i="66"/>
  <c r="C41" i="66"/>
  <c r="D41" i="66"/>
  <c r="E41" i="66"/>
  <c r="F41" i="66"/>
  <c r="G41" i="66"/>
  <c r="H41" i="66"/>
  <c r="I41" i="66"/>
  <c r="J41" i="66"/>
  <c r="K41" i="66"/>
  <c r="L41" i="66"/>
  <c r="M41" i="66"/>
  <c r="N41" i="66"/>
  <c r="O41" i="66"/>
  <c r="P41" i="66"/>
  <c r="Q41" i="66"/>
  <c r="R41" i="66"/>
  <c r="S41" i="66"/>
  <c r="U41" i="66"/>
  <c r="C42" i="66"/>
  <c r="D42" i="66"/>
  <c r="E42" i="66"/>
  <c r="F42" i="66"/>
  <c r="G42" i="66"/>
  <c r="H42" i="66"/>
  <c r="I42" i="66"/>
  <c r="J42" i="66"/>
  <c r="K42" i="66"/>
  <c r="L42" i="66"/>
  <c r="M42" i="66"/>
  <c r="N42" i="66"/>
  <c r="O42" i="66"/>
  <c r="P42" i="66"/>
  <c r="Q42" i="66"/>
  <c r="R42" i="66"/>
  <c r="S42" i="66"/>
  <c r="T42" i="66"/>
  <c r="U42" i="66"/>
  <c r="Y42" i="66"/>
  <c r="C43" i="66"/>
  <c r="D43" i="66"/>
  <c r="E43" i="66"/>
  <c r="F43" i="66"/>
  <c r="G43" i="66"/>
  <c r="H43" i="66"/>
  <c r="I43" i="66"/>
  <c r="J43" i="66"/>
  <c r="K43" i="66"/>
  <c r="L43" i="66"/>
  <c r="M43" i="66"/>
  <c r="N43" i="66"/>
  <c r="O43" i="66"/>
  <c r="P43" i="66"/>
  <c r="Q43" i="66"/>
  <c r="R43" i="66"/>
  <c r="S43" i="66"/>
  <c r="T43" i="66"/>
  <c r="U43" i="66"/>
  <c r="Y43" i="66"/>
  <c r="C44" i="66"/>
  <c r="D44" i="66"/>
  <c r="E44" i="66"/>
  <c r="F44" i="66"/>
  <c r="G44" i="66"/>
  <c r="H44" i="66"/>
  <c r="I44" i="66"/>
  <c r="J44" i="66"/>
  <c r="K44" i="66"/>
  <c r="L44" i="66"/>
  <c r="M44" i="66"/>
  <c r="N44" i="66"/>
  <c r="O44" i="66"/>
  <c r="P44" i="66"/>
  <c r="Q44" i="66"/>
  <c r="R44" i="66"/>
  <c r="S44" i="66"/>
  <c r="T44" i="66"/>
  <c r="U44" i="66"/>
  <c r="Y44" i="66"/>
  <c r="C45" i="66"/>
  <c r="D45" i="66"/>
  <c r="E45" i="66"/>
  <c r="F45" i="66"/>
  <c r="G45" i="66"/>
  <c r="H45" i="66"/>
  <c r="I45" i="66"/>
  <c r="J45" i="66"/>
  <c r="K45" i="66"/>
  <c r="L45" i="66"/>
  <c r="M45" i="66"/>
  <c r="N45" i="66"/>
  <c r="O45" i="66"/>
  <c r="P45" i="66"/>
  <c r="Q45" i="66"/>
  <c r="R45" i="66"/>
  <c r="S45" i="66"/>
  <c r="T45" i="66"/>
  <c r="U45" i="66"/>
  <c r="Y45" i="66"/>
  <c r="C46" i="66"/>
  <c r="D46" i="66"/>
  <c r="E46" i="66"/>
  <c r="F46" i="66"/>
  <c r="G46" i="66"/>
  <c r="H46" i="66"/>
  <c r="I46" i="66"/>
  <c r="J46" i="66"/>
  <c r="K46" i="66"/>
  <c r="L46" i="66"/>
  <c r="M46" i="66"/>
  <c r="N46" i="66"/>
  <c r="O46" i="66"/>
  <c r="P46" i="66"/>
  <c r="Q46" i="66"/>
  <c r="R46" i="66"/>
  <c r="S46" i="66"/>
  <c r="T46" i="66"/>
  <c r="U46" i="66"/>
  <c r="Y46" i="66"/>
  <c r="H48" i="66"/>
  <c r="P48" i="66"/>
  <c r="C50" i="66"/>
  <c r="D50" i="66"/>
  <c r="E50" i="66"/>
  <c r="F50" i="66"/>
  <c r="G50" i="66"/>
  <c r="H50" i="66"/>
  <c r="I50" i="66"/>
  <c r="J50" i="66"/>
  <c r="K50" i="66"/>
  <c r="L50" i="66"/>
  <c r="M50" i="66"/>
  <c r="N50" i="66"/>
  <c r="O50" i="66"/>
  <c r="P50" i="66"/>
  <c r="Q50" i="66"/>
  <c r="R50" i="66"/>
  <c r="S50" i="66"/>
  <c r="T50" i="66"/>
  <c r="U50" i="66"/>
  <c r="Y50" i="66"/>
  <c r="D53" i="66"/>
  <c r="E53" i="66"/>
  <c r="F53" i="66"/>
  <c r="G53" i="66"/>
  <c r="H53" i="66"/>
  <c r="I53" i="66"/>
  <c r="J53" i="66"/>
  <c r="K53" i="66"/>
  <c r="L53" i="66"/>
  <c r="M53" i="66"/>
  <c r="N53" i="66"/>
  <c r="O53" i="66"/>
  <c r="P53" i="66"/>
  <c r="Q53" i="66"/>
  <c r="R53" i="66"/>
  <c r="S53" i="66"/>
  <c r="T53" i="66"/>
  <c r="U53" i="66"/>
  <c r="D54" i="66"/>
  <c r="E54" i="66"/>
  <c r="F54" i="66"/>
  <c r="G54" i="66"/>
  <c r="H54" i="66"/>
  <c r="I54" i="66"/>
  <c r="J54" i="66"/>
  <c r="K54" i="66"/>
  <c r="L54" i="66"/>
  <c r="M54" i="66"/>
  <c r="N54" i="66"/>
  <c r="O54" i="66"/>
  <c r="P54" i="66"/>
  <c r="Q54" i="66"/>
  <c r="R54" i="66"/>
  <c r="S54" i="66"/>
  <c r="T54" i="66"/>
  <c r="U54" i="66"/>
  <c r="D55" i="66"/>
  <c r="E55" i="66"/>
  <c r="F55" i="66"/>
  <c r="G55" i="66"/>
  <c r="H55" i="66"/>
  <c r="I55" i="66"/>
  <c r="J55" i="66"/>
  <c r="K55" i="66"/>
  <c r="L55" i="66"/>
  <c r="M55" i="66"/>
  <c r="N55" i="66"/>
  <c r="O55" i="66"/>
  <c r="P55" i="66"/>
  <c r="Q55" i="66"/>
  <c r="R55" i="66"/>
  <c r="S55" i="66"/>
  <c r="T55" i="66"/>
  <c r="U55" i="66"/>
  <c r="D56" i="66"/>
  <c r="E56" i="66"/>
  <c r="F56" i="66"/>
  <c r="G56" i="66"/>
  <c r="H56" i="66"/>
  <c r="I56" i="66"/>
  <c r="J56" i="66"/>
  <c r="K56" i="66"/>
  <c r="L56" i="66"/>
  <c r="M56" i="66"/>
  <c r="N56" i="66"/>
  <c r="O56" i="66"/>
  <c r="P56" i="66"/>
  <c r="Q56" i="66"/>
  <c r="R56" i="66"/>
  <c r="S56" i="66"/>
  <c r="T56" i="66"/>
  <c r="U56" i="66"/>
  <c r="D57" i="66"/>
  <c r="E57" i="66"/>
  <c r="F57" i="66"/>
  <c r="G57" i="66"/>
  <c r="H57" i="66"/>
  <c r="I57" i="66"/>
  <c r="J57" i="66"/>
  <c r="K57" i="66"/>
  <c r="L57" i="66"/>
  <c r="M57" i="66"/>
  <c r="N57" i="66"/>
  <c r="O57" i="66"/>
  <c r="P57" i="66"/>
  <c r="Q57" i="66"/>
  <c r="R57" i="66"/>
  <c r="S57" i="66"/>
  <c r="T57" i="66"/>
  <c r="U57" i="66"/>
  <c r="D58" i="66"/>
  <c r="E58" i="66"/>
  <c r="F58" i="66"/>
  <c r="G58" i="66"/>
  <c r="H58" i="66"/>
  <c r="I58" i="66"/>
  <c r="J58" i="66"/>
  <c r="K58" i="66"/>
  <c r="L58" i="66"/>
  <c r="M58" i="66"/>
  <c r="N58" i="66"/>
  <c r="O58" i="66"/>
  <c r="P58" i="66"/>
  <c r="Q58" i="66"/>
  <c r="R58" i="66"/>
  <c r="S58" i="66"/>
  <c r="T58" i="66"/>
  <c r="U58" i="66"/>
  <c r="D59" i="66"/>
  <c r="E59" i="66"/>
  <c r="F59" i="66"/>
  <c r="G59" i="66"/>
  <c r="H59" i="66"/>
  <c r="I59" i="66"/>
  <c r="J59" i="66"/>
  <c r="K59" i="66"/>
  <c r="L59" i="66"/>
  <c r="M59" i="66"/>
  <c r="N59" i="66"/>
  <c r="O59" i="66"/>
  <c r="P59" i="66"/>
  <c r="Q59" i="66"/>
  <c r="R59" i="66"/>
  <c r="S59" i="66"/>
  <c r="T59" i="66"/>
  <c r="U59" i="66"/>
  <c r="D60" i="66"/>
  <c r="E60" i="66"/>
  <c r="F60" i="66"/>
  <c r="G60" i="66"/>
  <c r="H60" i="66"/>
  <c r="I60" i="66"/>
  <c r="J60" i="66"/>
  <c r="K60" i="66"/>
  <c r="L60" i="66"/>
  <c r="M60" i="66"/>
  <c r="N60" i="66"/>
  <c r="O60" i="66"/>
  <c r="P60" i="66"/>
  <c r="Q60" i="66"/>
  <c r="R60" i="66"/>
  <c r="S60" i="66"/>
  <c r="T60" i="66"/>
  <c r="U60" i="66"/>
  <c r="D61" i="66"/>
  <c r="E61" i="66"/>
  <c r="F61" i="66"/>
  <c r="G61" i="66"/>
  <c r="H61" i="66"/>
  <c r="I61" i="66"/>
  <c r="J61" i="66"/>
  <c r="K61" i="66"/>
  <c r="L61" i="66"/>
  <c r="M61" i="66"/>
  <c r="N61" i="66"/>
  <c r="O61" i="66"/>
  <c r="P61" i="66"/>
  <c r="Q61" i="66"/>
  <c r="R61" i="66"/>
  <c r="S61" i="66"/>
  <c r="T61" i="66"/>
  <c r="U61" i="66"/>
  <c r="D62" i="66"/>
  <c r="E62" i="66"/>
  <c r="F62" i="66"/>
  <c r="G62" i="66"/>
  <c r="H62" i="66"/>
  <c r="I62" i="66"/>
  <c r="J62" i="66"/>
  <c r="K62" i="66"/>
  <c r="L62" i="66"/>
  <c r="M62" i="66"/>
  <c r="N62" i="66"/>
  <c r="O62" i="66"/>
  <c r="P62" i="66"/>
  <c r="Q62" i="66"/>
  <c r="R62" i="66"/>
  <c r="S62" i="66"/>
  <c r="T62" i="66"/>
  <c r="U62" i="66"/>
  <c r="D63" i="66"/>
  <c r="E63" i="66"/>
  <c r="F63" i="66"/>
  <c r="G63" i="66"/>
  <c r="H63" i="66"/>
  <c r="I63" i="66"/>
  <c r="J63" i="66"/>
  <c r="K63" i="66"/>
  <c r="L63" i="66"/>
  <c r="M63" i="66"/>
  <c r="N63" i="66"/>
  <c r="O63" i="66"/>
  <c r="P63" i="66"/>
  <c r="Q63" i="66"/>
  <c r="R63" i="66"/>
  <c r="S63" i="66"/>
  <c r="U63" i="66"/>
  <c r="D64" i="66"/>
  <c r="E64" i="66"/>
  <c r="F64" i="66"/>
  <c r="G64" i="66"/>
  <c r="H64" i="66"/>
  <c r="I64" i="66"/>
  <c r="J64" i="66"/>
  <c r="K64" i="66"/>
  <c r="L64" i="66"/>
  <c r="M64" i="66"/>
  <c r="N64" i="66"/>
  <c r="O64" i="66"/>
  <c r="P64" i="66"/>
  <c r="Q64" i="66"/>
  <c r="R64" i="66"/>
  <c r="S64" i="66"/>
  <c r="T64" i="66"/>
  <c r="U64" i="66"/>
  <c r="D65" i="66"/>
  <c r="E65" i="66"/>
  <c r="F65" i="66"/>
  <c r="G65" i="66"/>
  <c r="H65" i="66"/>
  <c r="I65" i="66"/>
  <c r="J65" i="66"/>
  <c r="K65" i="66"/>
  <c r="L65" i="66"/>
  <c r="M65" i="66"/>
  <c r="N65" i="66"/>
  <c r="O65" i="66"/>
  <c r="P65" i="66"/>
  <c r="Q65" i="66"/>
  <c r="R65" i="66"/>
  <c r="S65" i="66"/>
  <c r="T65" i="66"/>
  <c r="U65" i="66"/>
  <c r="D66" i="66"/>
  <c r="E66" i="66"/>
  <c r="F66" i="66"/>
  <c r="G66" i="66"/>
  <c r="H66" i="66"/>
  <c r="I66" i="66"/>
  <c r="J66" i="66"/>
  <c r="K66" i="66"/>
  <c r="L66" i="66"/>
  <c r="M66" i="66"/>
  <c r="N66" i="66"/>
  <c r="O66" i="66"/>
  <c r="P66" i="66"/>
  <c r="Q66" i="66"/>
  <c r="R66" i="66"/>
  <c r="S66" i="66"/>
  <c r="T66" i="66"/>
  <c r="U66" i="66"/>
  <c r="D67" i="66"/>
  <c r="E67" i="66"/>
  <c r="F67" i="66"/>
  <c r="G67" i="66"/>
  <c r="H67" i="66"/>
  <c r="I67" i="66"/>
  <c r="J67" i="66"/>
  <c r="K67" i="66"/>
  <c r="L67" i="66"/>
  <c r="M67" i="66"/>
  <c r="N67" i="66"/>
  <c r="O67" i="66"/>
  <c r="P67" i="66"/>
  <c r="Q67" i="66"/>
  <c r="R67" i="66"/>
  <c r="S67" i="66"/>
  <c r="T67" i="66"/>
  <c r="U67" i="66"/>
  <c r="D68" i="66"/>
  <c r="E68" i="66"/>
  <c r="F68" i="66"/>
  <c r="G68" i="66"/>
  <c r="H68" i="66"/>
  <c r="I68" i="66"/>
  <c r="J68" i="66"/>
  <c r="K68" i="66"/>
  <c r="L68" i="66"/>
  <c r="M68" i="66"/>
  <c r="N68" i="66"/>
  <c r="O68" i="66"/>
  <c r="P68" i="66"/>
  <c r="Q68" i="66"/>
  <c r="R68" i="66"/>
  <c r="S68" i="66"/>
  <c r="T68" i="66"/>
  <c r="U68" i="66"/>
  <c r="D72" i="66"/>
  <c r="E72" i="66"/>
  <c r="F72" i="66"/>
  <c r="G72" i="66"/>
  <c r="H72" i="66"/>
  <c r="I72" i="66"/>
  <c r="J72" i="66"/>
  <c r="K72" i="66"/>
  <c r="L72" i="66"/>
  <c r="M72" i="66"/>
  <c r="N72" i="66"/>
  <c r="O72" i="66"/>
  <c r="P72" i="66"/>
  <c r="Q72" i="66"/>
  <c r="R72" i="66"/>
  <c r="S72" i="66"/>
  <c r="T72" i="66"/>
  <c r="U72" i="66"/>
  <c r="Y33" i="29"/>
  <c r="Y37" i="29"/>
  <c r="C41" i="29"/>
  <c r="E41" i="29"/>
  <c r="I41" i="29"/>
  <c r="K41" i="29"/>
  <c r="N62" i="29"/>
  <c r="Q41" i="29"/>
  <c r="S41" i="29"/>
  <c r="Y42" i="29"/>
  <c r="Y46" i="29"/>
  <c r="F48" i="29"/>
  <c r="I48" i="29"/>
  <c r="M48" i="29"/>
  <c r="R69" i="29"/>
  <c r="I49" i="29"/>
  <c r="Q49" i="29"/>
  <c r="C31" i="29"/>
  <c r="D31" i="29"/>
  <c r="E31" i="29"/>
  <c r="F31" i="29"/>
  <c r="G31" i="29"/>
  <c r="H31" i="29"/>
  <c r="I31" i="29"/>
  <c r="J31" i="29"/>
  <c r="K31" i="29"/>
  <c r="L31" i="29"/>
  <c r="M31" i="29"/>
  <c r="N31" i="29"/>
  <c r="O31" i="29"/>
  <c r="P31" i="29"/>
  <c r="Q31" i="29"/>
  <c r="R31" i="29"/>
  <c r="S31" i="29"/>
  <c r="T31" i="29"/>
  <c r="U31" i="29"/>
  <c r="Y31" i="29"/>
  <c r="C32" i="29"/>
  <c r="D32" i="29"/>
  <c r="E32" i="29"/>
  <c r="F32" i="29"/>
  <c r="G32" i="29"/>
  <c r="H32" i="29"/>
  <c r="I32" i="29"/>
  <c r="J32" i="29"/>
  <c r="K32" i="29"/>
  <c r="L32" i="29"/>
  <c r="M32" i="29"/>
  <c r="N32" i="29"/>
  <c r="O32" i="29"/>
  <c r="P32" i="29"/>
  <c r="Q32" i="29"/>
  <c r="R32" i="29"/>
  <c r="S32" i="29"/>
  <c r="T32" i="29"/>
  <c r="U32" i="29"/>
  <c r="Y32" i="29"/>
  <c r="C33" i="29"/>
  <c r="D33" i="29"/>
  <c r="E33" i="29"/>
  <c r="F33" i="29"/>
  <c r="G33" i="29"/>
  <c r="H33" i="29"/>
  <c r="I33" i="29"/>
  <c r="J33" i="29"/>
  <c r="K33" i="29"/>
  <c r="L33" i="29"/>
  <c r="M33" i="29"/>
  <c r="N33" i="29"/>
  <c r="O33" i="29"/>
  <c r="P33" i="29"/>
  <c r="Q33" i="29"/>
  <c r="R33" i="29"/>
  <c r="S33" i="29"/>
  <c r="T33" i="29"/>
  <c r="U33" i="29"/>
  <c r="C34" i="29"/>
  <c r="D34" i="29"/>
  <c r="E34" i="29"/>
  <c r="F34" i="29"/>
  <c r="G34" i="29"/>
  <c r="H34" i="29"/>
  <c r="I34" i="29"/>
  <c r="J34" i="29"/>
  <c r="K34" i="29"/>
  <c r="L34" i="29"/>
  <c r="M34" i="29"/>
  <c r="N34" i="29"/>
  <c r="O34" i="29"/>
  <c r="P34" i="29"/>
  <c r="Q34" i="29"/>
  <c r="R34" i="29"/>
  <c r="S34" i="29"/>
  <c r="T34" i="29"/>
  <c r="U34" i="29"/>
  <c r="C35" i="29"/>
  <c r="D35" i="29"/>
  <c r="E35" i="29"/>
  <c r="F35" i="29"/>
  <c r="G35" i="29"/>
  <c r="H35" i="29"/>
  <c r="I35" i="29"/>
  <c r="J35" i="29"/>
  <c r="K35" i="29"/>
  <c r="L35" i="29"/>
  <c r="M35" i="29"/>
  <c r="N35" i="29"/>
  <c r="O35" i="29"/>
  <c r="P35" i="29"/>
  <c r="Q35" i="29"/>
  <c r="R35" i="29"/>
  <c r="S35" i="29"/>
  <c r="T35" i="29"/>
  <c r="U35" i="29"/>
  <c r="C36" i="29"/>
  <c r="D36" i="29"/>
  <c r="E36" i="29"/>
  <c r="F36" i="29"/>
  <c r="G36" i="29"/>
  <c r="H36" i="29"/>
  <c r="I36" i="29"/>
  <c r="J36" i="29"/>
  <c r="K36" i="29"/>
  <c r="L36" i="29"/>
  <c r="M36" i="29"/>
  <c r="N36" i="29"/>
  <c r="O36" i="29"/>
  <c r="P36" i="29"/>
  <c r="Q36" i="29"/>
  <c r="R36" i="29"/>
  <c r="S36" i="29"/>
  <c r="T36" i="29"/>
  <c r="U36" i="29"/>
  <c r="Y36" i="29"/>
  <c r="C37" i="29"/>
  <c r="D37" i="29"/>
  <c r="E37" i="29"/>
  <c r="F37" i="29"/>
  <c r="G37" i="29"/>
  <c r="H37" i="29"/>
  <c r="I37" i="29"/>
  <c r="J37" i="29"/>
  <c r="K37" i="29"/>
  <c r="L37" i="29"/>
  <c r="M37" i="29"/>
  <c r="N37" i="29"/>
  <c r="O37" i="29"/>
  <c r="P37" i="29"/>
  <c r="Q37" i="29"/>
  <c r="R37" i="29"/>
  <c r="S37" i="29"/>
  <c r="T37" i="29"/>
  <c r="U37" i="29"/>
  <c r="C38" i="29"/>
  <c r="D38" i="29"/>
  <c r="E38" i="29"/>
  <c r="F38" i="29"/>
  <c r="G38" i="29"/>
  <c r="H38" i="29"/>
  <c r="I38" i="29"/>
  <c r="J38" i="29"/>
  <c r="K38" i="29"/>
  <c r="L38" i="29"/>
  <c r="M38" i="29"/>
  <c r="N38" i="29"/>
  <c r="O38" i="29"/>
  <c r="P38" i="29"/>
  <c r="Q38" i="29"/>
  <c r="R38" i="29"/>
  <c r="S38" i="29"/>
  <c r="T38" i="29"/>
  <c r="U38" i="29"/>
  <c r="Y38" i="29"/>
  <c r="C39" i="29"/>
  <c r="D39" i="29"/>
  <c r="E39" i="29"/>
  <c r="F39" i="29"/>
  <c r="G39" i="29"/>
  <c r="H39" i="29"/>
  <c r="I39" i="29"/>
  <c r="J39" i="29"/>
  <c r="K39" i="29"/>
  <c r="L39" i="29"/>
  <c r="M39" i="29"/>
  <c r="N39" i="29"/>
  <c r="O39" i="29"/>
  <c r="P39" i="29"/>
  <c r="Q39" i="29"/>
  <c r="R39" i="29"/>
  <c r="S39" i="29"/>
  <c r="T39" i="29"/>
  <c r="U39" i="29"/>
  <c r="Y39" i="29"/>
  <c r="C40" i="29"/>
  <c r="D40" i="29"/>
  <c r="E40" i="29"/>
  <c r="F40" i="29"/>
  <c r="G40" i="29"/>
  <c r="H40" i="29"/>
  <c r="I40" i="29"/>
  <c r="J40" i="29"/>
  <c r="K40" i="29"/>
  <c r="L40" i="29"/>
  <c r="M40" i="29"/>
  <c r="N40" i="29"/>
  <c r="O40" i="29"/>
  <c r="P40" i="29"/>
  <c r="Q40" i="29"/>
  <c r="R40" i="29"/>
  <c r="S40" i="29"/>
  <c r="T40" i="29"/>
  <c r="U40" i="29"/>
  <c r="Y40" i="29"/>
  <c r="J41" i="29"/>
  <c r="M41" i="29"/>
  <c r="N41" i="29"/>
  <c r="T41" i="29"/>
  <c r="C42" i="29"/>
  <c r="D42" i="29"/>
  <c r="E42" i="29"/>
  <c r="F42" i="29"/>
  <c r="G42" i="29"/>
  <c r="H42" i="29"/>
  <c r="I42" i="29"/>
  <c r="J42" i="29"/>
  <c r="K42" i="29"/>
  <c r="L42" i="29"/>
  <c r="M42" i="29"/>
  <c r="N42" i="29"/>
  <c r="O42" i="29"/>
  <c r="P42" i="29"/>
  <c r="Q42" i="29"/>
  <c r="R42" i="29"/>
  <c r="S42" i="29"/>
  <c r="T42" i="29"/>
  <c r="U42" i="29"/>
  <c r="C43" i="29"/>
  <c r="D43" i="29"/>
  <c r="E43" i="29"/>
  <c r="F43" i="29"/>
  <c r="G43" i="29"/>
  <c r="H43" i="29"/>
  <c r="I43" i="29"/>
  <c r="J43" i="29"/>
  <c r="K43" i="29"/>
  <c r="L43" i="29"/>
  <c r="M43" i="29"/>
  <c r="N43" i="29"/>
  <c r="O43" i="29"/>
  <c r="P43" i="29"/>
  <c r="Q43" i="29"/>
  <c r="R43" i="29"/>
  <c r="S43" i="29"/>
  <c r="T43" i="29"/>
  <c r="U43" i="29"/>
  <c r="C44" i="29"/>
  <c r="D44" i="29"/>
  <c r="E44" i="29"/>
  <c r="F44" i="29"/>
  <c r="G44" i="29"/>
  <c r="H44" i="29"/>
  <c r="I44" i="29"/>
  <c r="J44" i="29"/>
  <c r="K44" i="29"/>
  <c r="L44" i="29"/>
  <c r="M44" i="29"/>
  <c r="N44" i="29"/>
  <c r="O44" i="29"/>
  <c r="P44" i="29"/>
  <c r="Q44" i="29"/>
  <c r="R44" i="29"/>
  <c r="S44" i="29"/>
  <c r="T44" i="29"/>
  <c r="U44" i="29"/>
  <c r="Y44" i="29"/>
  <c r="C45" i="29"/>
  <c r="D45" i="29"/>
  <c r="E45" i="29"/>
  <c r="F45" i="29"/>
  <c r="G45" i="29"/>
  <c r="H45" i="29"/>
  <c r="I45" i="29"/>
  <c r="J45" i="29"/>
  <c r="K45" i="29"/>
  <c r="L45" i="29"/>
  <c r="M45" i="29"/>
  <c r="N45" i="29"/>
  <c r="O45" i="29"/>
  <c r="P45" i="29"/>
  <c r="Q45" i="29"/>
  <c r="R45" i="29"/>
  <c r="S45" i="29"/>
  <c r="T45" i="29"/>
  <c r="U45" i="29"/>
  <c r="Y45" i="29"/>
  <c r="C46" i="29"/>
  <c r="D46" i="29"/>
  <c r="E46" i="29"/>
  <c r="F46" i="29"/>
  <c r="G46" i="29"/>
  <c r="H46" i="29"/>
  <c r="I46" i="29"/>
  <c r="J46" i="29"/>
  <c r="K46" i="29"/>
  <c r="L46" i="29"/>
  <c r="M46" i="29"/>
  <c r="N46" i="29"/>
  <c r="O46" i="29"/>
  <c r="P46" i="29"/>
  <c r="Q46" i="29"/>
  <c r="R46" i="29"/>
  <c r="S46" i="29"/>
  <c r="T46" i="29"/>
  <c r="U46" i="29"/>
  <c r="C48" i="29"/>
  <c r="G48" i="29"/>
  <c r="L48" i="29"/>
  <c r="O48" i="29"/>
  <c r="P48" i="29"/>
  <c r="Q48" i="29"/>
  <c r="T48" i="29"/>
  <c r="C49" i="29"/>
  <c r="H49" i="29"/>
  <c r="M49" i="29"/>
  <c r="C50" i="29"/>
  <c r="D50" i="29"/>
  <c r="E50" i="29"/>
  <c r="F50" i="29"/>
  <c r="G50" i="29"/>
  <c r="H50" i="29"/>
  <c r="I50" i="29"/>
  <c r="J50" i="29"/>
  <c r="K50" i="29"/>
  <c r="L50" i="29"/>
  <c r="M50" i="29"/>
  <c r="N50" i="29"/>
  <c r="O50" i="29"/>
  <c r="P50" i="29"/>
  <c r="Q50" i="29"/>
  <c r="R50" i="29"/>
  <c r="S50" i="29"/>
  <c r="T50" i="29"/>
  <c r="U50" i="29"/>
  <c r="Y50" i="29"/>
  <c r="D52" i="29"/>
  <c r="E52" i="29"/>
  <c r="F52" i="29"/>
  <c r="G52" i="29"/>
  <c r="H52" i="29"/>
  <c r="I52" i="29"/>
  <c r="J52" i="29"/>
  <c r="K52" i="29"/>
  <c r="L52" i="29"/>
  <c r="M52" i="29"/>
  <c r="N52" i="29"/>
  <c r="O52" i="29"/>
  <c r="P52" i="29"/>
  <c r="Q52" i="29"/>
  <c r="R52" i="29"/>
  <c r="S52" i="29"/>
  <c r="T52" i="29"/>
  <c r="U52" i="29"/>
  <c r="D53" i="29"/>
  <c r="E53" i="29"/>
  <c r="F53" i="29"/>
  <c r="G53" i="29"/>
  <c r="H53" i="29"/>
  <c r="I53" i="29"/>
  <c r="J53" i="29"/>
  <c r="K53" i="29"/>
  <c r="L53" i="29"/>
  <c r="M53" i="29"/>
  <c r="N53" i="29"/>
  <c r="O53" i="29"/>
  <c r="P53" i="29"/>
  <c r="Q53" i="29"/>
  <c r="R53" i="29"/>
  <c r="S53" i="29"/>
  <c r="T53" i="29"/>
  <c r="U53" i="29"/>
  <c r="D54" i="29"/>
  <c r="E54" i="29"/>
  <c r="F54" i="29"/>
  <c r="G54" i="29"/>
  <c r="H54" i="29"/>
  <c r="I54" i="29"/>
  <c r="J54" i="29"/>
  <c r="K54" i="29"/>
  <c r="L54" i="29"/>
  <c r="M54" i="29"/>
  <c r="N54" i="29"/>
  <c r="O54" i="29"/>
  <c r="P54" i="29"/>
  <c r="Q54" i="29"/>
  <c r="R54" i="29"/>
  <c r="S54" i="29"/>
  <c r="T54" i="29"/>
  <c r="U54" i="29"/>
  <c r="D55" i="29"/>
  <c r="E55" i="29"/>
  <c r="F55" i="29"/>
  <c r="G55" i="29"/>
  <c r="H55" i="29"/>
  <c r="I55" i="29"/>
  <c r="J55" i="29"/>
  <c r="K55" i="29"/>
  <c r="L55" i="29"/>
  <c r="M55" i="29"/>
  <c r="N55" i="29"/>
  <c r="O55" i="29"/>
  <c r="P55" i="29"/>
  <c r="Q55" i="29"/>
  <c r="R55" i="29"/>
  <c r="S55" i="29"/>
  <c r="T55" i="29"/>
  <c r="U55" i="29"/>
  <c r="D56" i="29"/>
  <c r="E56" i="29"/>
  <c r="F56" i="29"/>
  <c r="G56" i="29"/>
  <c r="H56" i="29"/>
  <c r="I56" i="29"/>
  <c r="J56" i="29"/>
  <c r="K56" i="29"/>
  <c r="L56" i="29"/>
  <c r="M56" i="29"/>
  <c r="N56" i="29"/>
  <c r="O56" i="29"/>
  <c r="P56" i="29"/>
  <c r="Q56" i="29"/>
  <c r="R56" i="29"/>
  <c r="S56" i="29"/>
  <c r="T56" i="29"/>
  <c r="U56" i="29"/>
  <c r="D57" i="29"/>
  <c r="E57" i="29"/>
  <c r="F57" i="29"/>
  <c r="G57" i="29"/>
  <c r="H57" i="29"/>
  <c r="I57" i="29"/>
  <c r="J57" i="29"/>
  <c r="K57" i="29"/>
  <c r="L57" i="29"/>
  <c r="M57" i="29"/>
  <c r="N57" i="29"/>
  <c r="O57" i="29"/>
  <c r="P57" i="29"/>
  <c r="Q57" i="29"/>
  <c r="R57" i="29"/>
  <c r="S57" i="29"/>
  <c r="T57" i="29"/>
  <c r="U57" i="29"/>
  <c r="D58" i="29"/>
  <c r="E58" i="29"/>
  <c r="F58" i="29"/>
  <c r="G58" i="29"/>
  <c r="H58" i="29"/>
  <c r="I58" i="29"/>
  <c r="J58" i="29"/>
  <c r="K58" i="29"/>
  <c r="L58" i="29"/>
  <c r="M58" i="29"/>
  <c r="N58" i="29"/>
  <c r="O58" i="29"/>
  <c r="P58" i="29"/>
  <c r="Q58" i="29"/>
  <c r="R58" i="29"/>
  <c r="S58" i="29"/>
  <c r="T58" i="29"/>
  <c r="U58" i="29"/>
  <c r="D59" i="29"/>
  <c r="E59" i="29"/>
  <c r="F59" i="29"/>
  <c r="G59" i="29"/>
  <c r="H59" i="29"/>
  <c r="I59" i="29"/>
  <c r="J59" i="29"/>
  <c r="K59" i="29"/>
  <c r="L59" i="29"/>
  <c r="M59" i="29"/>
  <c r="N59" i="29"/>
  <c r="O59" i="29"/>
  <c r="P59" i="29"/>
  <c r="Q59" i="29"/>
  <c r="R59" i="29"/>
  <c r="S59" i="29"/>
  <c r="T59" i="29"/>
  <c r="U59" i="29"/>
  <c r="D60" i="29"/>
  <c r="E60" i="29"/>
  <c r="F60" i="29"/>
  <c r="G60" i="29"/>
  <c r="H60" i="29"/>
  <c r="I60" i="29"/>
  <c r="J60" i="29"/>
  <c r="K60" i="29"/>
  <c r="L60" i="29"/>
  <c r="M60" i="29"/>
  <c r="N60" i="29"/>
  <c r="O60" i="29"/>
  <c r="P60" i="29"/>
  <c r="Q60" i="29"/>
  <c r="R60" i="29"/>
  <c r="S60" i="29"/>
  <c r="T60" i="29"/>
  <c r="U60" i="29"/>
  <c r="D61" i="29"/>
  <c r="E61" i="29"/>
  <c r="F61" i="29"/>
  <c r="G61" i="29"/>
  <c r="H61" i="29"/>
  <c r="I61" i="29"/>
  <c r="J61" i="29"/>
  <c r="K61" i="29"/>
  <c r="L61" i="29"/>
  <c r="M61" i="29"/>
  <c r="N61" i="29"/>
  <c r="O61" i="29"/>
  <c r="P61" i="29"/>
  <c r="Q61" i="29"/>
  <c r="R61" i="29"/>
  <c r="S61" i="29"/>
  <c r="T61" i="29"/>
  <c r="U61" i="29"/>
  <c r="L62" i="29"/>
  <c r="T62" i="29"/>
  <c r="D63" i="29"/>
  <c r="E63" i="29"/>
  <c r="F63" i="29"/>
  <c r="G63" i="29"/>
  <c r="H63" i="29"/>
  <c r="I63" i="29"/>
  <c r="J63" i="29"/>
  <c r="K63" i="29"/>
  <c r="L63" i="29"/>
  <c r="M63" i="29"/>
  <c r="N63" i="29"/>
  <c r="O63" i="29"/>
  <c r="P63" i="29"/>
  <c r="Q63" i="29"/>
  <c r="R63" i="29"/>
  <c r="S63" i="29"/>
  <c r="T63" i="29"/>
  <c r="U63" i="29"/>
  <c r="D64" i="29"/>
  <c r="E64" i="29"/>
  <c r="F64" i="29"/>
  <c r="G64" i="29"/>
  <c r="H64" i="29"/>
  <c r="I64" i="29"/>
  <c r="J64" i="29"/>
  <c r="K64" i="29"/>
  <c r="L64" i="29"/>
  <c r="M64" i="29"/>
  <c r="N64" i="29"/>
  <c r="O64" i="29"/>
  <c r="P64" i="29"/>
  <c r="Q64" i="29"/>
  <c r="R64" i="29"/>
  <c r="S64" i="29"/>
  <c r="T64" i="29"/>
  <c r="U64" i="29"/>
  <c r="D65" i="29"/>
  <c r="E65" i="29"/>
  <c r="F65" i="29"/>
  <c r="G65" i="29"/>
  <c r="H65" i="29"/>
  <c r="I65" i="29"/>
  <c r="J65" i="29"/>
  <c r="K65" i="29"/>
  <c r="L65" i="29"/>
  <c r="M65" i="29"/>
  <c r="N65" i="29"/>
  <c r="O65" i="29"/>
  <c r="P65" i="29"/>
  <c r="Q65" i="29"/>
  <c r="R65" i="29"/>
  <c r="S65" i="29"/>
  <c r="T65" i="29"/>
  <c r="U65" i="29"/>
  <c r="D66" i="29"/>
  <c r="E66" i="29"/>
  <c r="F66" i="29"/>
  <c r="G66" i="29"/>
  <c r="H66" i="29"/>
  <c r="I66" i="29"/>
  <c r="J66" i="29"/>
  <c r="K66" i="29"/>
  <c r="L66" i="29"/>
  <c r="M66" i="29"/>
  <c r="N66" i="29"/>
  <c r="O66" i="29"/>
  <c r="P66" i="29"/>
  <c r="Q66" i="29"/>
  <c r="R66" i="29"/>
  <c r="S66" i="29"/>
  <c r="T66" i="29"/>
  <c r="U66" i="29"/>
  <c r="D67" i="29"/>
  <c r="E67" i="29"/>
  <c r="F67" i="29"/>
  <c r="G67" i="29"/>
  <c r="H67" i="29"/>
  <c r="I67" i="29"/>
  <c r="J67" i="29"/>
  <c r="K67" i="29"/>
  <c r="L67" i="29"/>
  <c r="M67" i="29"/>
  <c r="N67" i="29"/>
  <c r="O67" i="29"/>
  <c r="P67" i="29"/>
  <c r="Q67" i="29"/>
  <c r="R67" i="29"/>
  <c r="S67" i="29"/>
  <c r="T67" i="29"/>
  <c r="U67" i="29"/>
  <c r="D69" i="29"/>
  <c r="Q69" i="29"/>
  <c r="D71" i="29"/>
  <c r="E71" i="29"/>
  <c r="F71" i="29"/>
  <c r="G71" i="29"/>
  <c r="H71" i="29"/>
  <c r="I71" i="29"/>
  <c r="J71" i="29"/>
  <c r="K71" i="29"/>
  <c r="L71" i="29"/>
  <c r="M71" i="29"/>
  <c r="N71" i="29"/>
  <c r="O71" i="29"/>
  <c r="P71" i="29"/>
  <c r="Q71" i="29"/>
  <c r="R71" i="29"/>
  <c r="S71" i="29"/>
  <c r="T71" i="29"/>
  <c r="U71" i="29"/>
  <c r="Y33" i="65"/>
  <c r="Y44" i="65"/>
  <c r="Y48" i="65"/>
  <c r="H50" i="65"/>
  <c r="T51" i="65"/>
  <c r="C32" i="65"/>
  <c r="D32" i="65"/>
  <c r="E32" i="65"/>
  <c r="F32" i="65"/>
  <c r="G32" i="65"/>
  <c r="H32" i="65"/>
  <c r="I32" i="65"/>
  <c r="J32" i="65"/>
  <c r="K32" i="65"/>
  <c r="L32" i="65"/>
  <c r="M32" i="65"/>
  <c r="N32" i="65"/>
  <c r="O32" i="65"/>
  <c r="P32" i="65"/>
  <c r="Q32" i="65"/>
  <c r="R32" i="65"/>
  <c r="S32" i="65"/>
  <c r="T32" i="65"/>
  <c r="U32" i="65"/>
  <c r="Y32" i="65"/>
  <c r="C33" i="65"/>
  <c r="D33" i="65"/>
  <c r="E33" i="65"/>
  <c r="F33" i="65"/>
  <c r="G33" i="65"/>
  <c r="H33" i="65"/>
  <c r="I33" i="65"/>
  <c r="J33" i="65"/>
  <c r="K33" i="65"/>
  <c r="L33" i="65"/>
  <c r="M33" i="65"/>
  <c r="N33" i="65"/>
  <c r="O33" i="65"/>
  <c r="P33" i="65"/>
  <c r="Q33" i="65"/>
  <c r="R33" i="65"/>
  <c r="S33" i="65"/>
  <c r="T33" i="65"/>
  <c r="U33" i="65"/>
  <c r="C34" i="65"/>
  <c r="D34" i="65"/>
  <c r="E34" i="65"/>
  <c r="F34" i="65"/>
  <c r="G34" i="65"/>
  <c r="H34" i="65"/>
  <c r="I34" i="65"/>
  <c r="J34" i="65"/>
  <c r="K34" i="65"/>
  <c r="L34" i="65"/>
  <c r="M34" i="65"/>
  <c r="N34" i="65"/>
  <c r="O34" i="65"/>
  <c r="P34" i="65"/>
  <c r="Q34" i="65"/>
  <c r="R34" i="65"/>
  <c r="S34" i="65"/>
  <c r="T34" i="65"/>
  <c r="U34" i="65"/>
  <c r="Y34" i="65"/>
  <c r="C35" i="65"/>
  <c r="D35" i="65"/>
  <c r="E35" i="65"/>
  <c r="F35" i="65"/>
  <c r="G35" i="65"/>
  <c r="H35" i="65"/>
  <c r="I35" i="65"/>
  <c r="J35" i="65"/>
  <c r="K35" i="65"/>
  <c r="L35" i="65"/>
  <c r="M35" i="65"/>
  <c r="N35" i="65"/>
  <c r="O35" i="65"/>
  <c r="P35" i="65"/>
  <c r="Q35" i="65"/>
  <c r="R35" i="65"/>
  <c r="S35" i="65"/>
  <c r="T35" i="65"/>
  <c r="U35" i="65"/>
  <c r="C36" i="65"/>
  <c r="D36" i="65"/>
  <c r="E36" i="65"/>
  <c r="F36" i="65"/>
  <c r="G36" i="65"/>
  <c r="H36" i="65"/>
  <c r="I36" i="65"/>
  <c r="J36" i="65"/>
  <c r="K36" i="65"/>
  <c r="L36" i="65"/>
  <c r="M36" i="65"/>
  <c r="N36" i="65"/>
  <c r="O36" i="65"/>
  <c r="P36" i="65"/>
  <c r="Q36" i="65"/>
  <c r="R36" i="65"/>
  <c r="S36" i="65"/>
  <c r="T36" i="65"/>
  <c r="U36" i="65"/>
  <c r="Y36" i="65"/>
  <c r="C37" i="65"/>
  <c r="D37" i="65"/>
  <c r="E37" i="65"/>
  <c r="F37" i="65"/>
  <c r="G37" i="65"/>
  <c r="H37" i="65"/>
  <c r="I37" i="65"/>
  <c r="J37" i="65"/>
  <c r="K37" i="65"/>
  <c r="L37" i="65"/>
  <c r="M37" i="65"/>
  <c r="N37" i="65"/>
  <c r="O37" i="65"/>
  <c r="P37" i="65"/>
  <c r="Q37" i="65"/>
  <c r="R37" i="65"/>
  <c r="S37" i="65"/>
  <c r="T37" i="65"/>
  <c r="U37" i="65"/>
  <c r="C38" i="65"/>
  <c r="D38" i="65"/>
  <c r="E38" i="65"/>
  <c r="F38" i="65"/>
  <c r="G38" i="65"/>
  <c r="H38" i="65"/>
  <c r="I38" i="65"/>
  <c r="J38" i="65"/>
  <c r="K38" i="65"/>
  <c r="L38" i="65"/>
  <c r="M38" i="65"/>
  <c r="N38" i="65"/>
  <c r="O38" i="65"/>
  <c r="P38" i="65"/>
  <c r="Q38" i="65"/>
  <c r="R38" i="65"/>
  <c r="S38" i="65"/>
  <c r="T38" i="65"/>
  <c r="U38" i="65"/>
  <c r="C39" i="65"/>
  <c r="D39" i="65"/>
  <c r="E39" i="65"/>
  <c r="F39" i="65"/>
  <c r="G39" i="65"/>
  <c r="H39" i="65"/>
  <c r="I39" i="65"/>
  <c r="J39" i="65"/>
  <c r="K39" i="65"/>
  <c r="L39" i="65"/>
  <c r="M39" i="65"/>
  <c r="N39" i="65"/>
  <c r="O39" i="65"/>
  <c r="P39" i="65"/>
  <c r="Q39" i="65"/>
  <c r="R39" i="65"/>
  <c r="S39" i="65"/>
  <c r="T39" i="65"/>
  <c r="U39" i="65"/>
  <c r="C40" i="65"/>
  <c r="D40" i="65"/>
  <c r="E40" i="65"/>
  <c r="F40" i="65"/>
  <c r="G40" i="65"/>
  <c r="H40" i="65"/>
  <c r="I40" i="65"/>
  <c r="J40" i="65"/>
  <c r="K40" i="65"/>
  <c r="L40" i="65"/>
  <c r="M40" i="65"/>
  <c r="N40" i="65"/>
  <c r="O40" i="65"/>
  <c r="P40" i="65"/>
  <c r="Q40" i="65"/>
  <c r="R40" i="65"/>
  <c r="S40" i="65"/>
  <c r="T40" i="65"/>
  <c r="U40" i="65"/>
  <c r="C41" i="65"/>
  <c r="D41" i="65"/>
  <c r="E41" i="65"/>
  <c r="F41" i="65"/>
  <c r="G41" i="65"/>
  <c r="H41" i="65"/>
  <c r="I41" i="65"/>
  <c r="J41" i="65"/>
  <c r="K41" i="65"/>
  <c r="L41" i="65"/>
  <c r="M41" i="65"/>
  <c r="N41" i="65"/>
  <c r="O41" i="65"/>
  <c r="P41" i="65"/>
  <c r="Q41" i="65"/>
  <c r="R41" i="65"/>
  <c r="S41" i="65"/>
  <c r="T41" i="65"/>
  <c r="U41" i="65"/>
  <c r="C42" i="65"/>
  <c r="D42" i="65"/>
  <c r="E42" i="65"/>
  <c r="F42" i="65"/>
  <c r="G42" i="65"/>
  <c r="H42" i="65"/>
  <c r="I42" i="65"/>
  <c r="J42" i="65"/>
  <c r="K42" i="65"/>
  <c r="L42" i="65"/>
  <c r="M42" i="65"/>
  <c r="N42" i="65"/>
  <c r="O42" i="65"/>
  <c r="P42" i="65"/>
  <c r="Q42" i="65"/>
  <c r="R42" i="65"/>
  <c r="S42" i="65"/>
  <c r="T42" i="65"/>
  <c r="U42" i="65"/>
  <c r="C43" i="65"/>
  <c r="D43" i="65"/>
  <c r="E43" i="65"/>
  <c r="F43" i="65"/>
  <c r="G43" i="65"/>
  <c r="H43" i="65"/>
  <c r="I43" i="65"/>
  <c r="J43" i="65"/>
  <c r="K43" i="65"/>
  <c r="L43" i="65"/>
  <c r="M43" i="65"/>
  <c r="N43" i="65"/>
  <c r="O43" i="65"/>
  <c r="P43" i="65"/>
  <c r="Q43" i="65"/>
  <c r="R43" i="65"/>
  <c r="S43" i="65"/>
  <c r="T43" i="65"/>
  <c r="U43" i="65"/>
  <c r="C44" i="65"/>
  <c r="D44" i="65"/>
  <c r="E44" i="65"/>
  <c r="F44" i="65"/>
  <c r="G44" i="65"/>
  <c r="H44" i="65"/>
  <c r="I44" i="65"/>
  <c r="J44" i="65"/>
  <c r="K44" i="65"/>
  <c r="L44" i="65"/>
  <c r="M44" i="65"/>
  <c r="N44" i="65"/>
  <c r="O44" i="65"/>
  <c r="P44" i="65"/>
  <c r="Q44" i="65"/>
  <c r="R44" i="65"/>
  <c r="S44" i="65"/>
  <c r="T44" i="65"/>
  <c r="U44" i="65"/>
  <c r="C45" i="65"/>
  <c r="D45" i="65"/>
  <c r="E45" i="65"/>
  <c r="F45" i="65"/>
  <c r="G45" i="65"/>
  <c r="H45" i="65"/>
  <c r="I45" i="65"/>
  <c r="J45" i="65"/>
  <c r="K45" i="65"/>
  <c r="L45" i="65"/>
  <c r="M45" i="65"/>
  <c r="N45" i="65"/>
  <c r="O45" i="65"/>
  <c r="P45" i="65"/>
  <c r="Q45" i="65"/>
  <c r="R45" i="65"/>
  <c r="S45" i="65"/>
  <c r="T45" i="65"/>
  <c r="U45" i="65"/>
  <c r="Y45" i="65"/>
  <c r="C46" i="65"/>
  <c r="D46" i="65"/>
  <c r="E46" i="65"/>
  <c r="F46" i="65"/>
  <c r="G46" i="65"/>
  <c r="H46" i="65"/>
  <c r="I46" i="65"/>
  <c r="J46" i="65"/>
  <c r="K46" i="65"/>
  <c r="L46" i="65"/>
  <c r="M46" i="65"/>
  <c r="N46" i="65"/>
  <c r="O46" i="65"/>
  <c r="P46" i="65"/>
  <c r="Q46" i="65"/>
  <c r="R46" i="65"/>
  <c r="S46" i="65"/>
  <c r="T46" i="65"/>
  <c r="U46" i="65"/>
  <c r="C47" i="65"/>
  <c r="D47" i="65"/>
  <c r="E47" i="65"/>
  <c r="F47" i="65"/>
  <c r="G47" i="65"/>
  <c r="H47" i="65"/>
  <c r="I47" i="65"/>
  <c r="J47" i="65"/>
  <c r="K47" i="65"/>
  <c r="L47" i="65"/>
  <c r="M47" i="65"/>
  <c r="N47" i="65"/>
  <c r="O47" i="65"/>
  <c r="P47" i="65"/>
  <c r="Q47" i="65"/>
  <c r="R47" i="65"/>
  <c r="S47" i="65"/>
  <c r="T47" i="65"/>
  <c r="U47" i="65"/>
  <c r="Y47" i="65"/>
  <c r="C48" i="65"/>
  <c r="D48" i="65"/>
  <c r="E48" i="65"/>
  <c r="F48" i="65"/>
  <c r="G48" i="65"/>
  <c r="H48" i="65"/>
  <c r="I48" i="65"/>
  <c r="J48" i="65"/>
  <c r="K48" i="65"/>
  <c r="L48" i="65"/>
  <c r="M48" i="65"/>
  <c r="N48" i="65"/>
  <c r="O48" i="65"/>
  <c r="P48" i="65"/>
  <c r="Q48" i="65"/>
  <c r="R48" i="65"/>
  <c r="S48" i="65"/>
  <c r="T48" i="65"/>
  <c r="U48" i="65"/>
  <c r="C50" i="65"/>
  <c r="D50" i="65"/>
  <c r="E50" i="65"/>
  <c r="G50" i="65"/>
  <c r="K50" i="65"/>
  <c r="L50" i="65"/>
  <c r="O50" i="65"/>
  <c r="S50" i="65"/>
  <c r="T50" i="65"/>
  <c r="C51" i="65"/>
  <c r="O51" i="65"/>
  <c r="P51" i="65"/>
  <c r="C52" i="65"/>
  <c r="D52" i="65"/>
  <c r="E52" i="65"/>
  <c r="F52" i="65"/>
  <c r="G52" i="65"/>
  <c r="H52" i="65"/>
  <c r="I52" i="65"/>
  <c r="J52" i="65"/>
  <c r="K52" i="65"/>
  <c r="L52" i="65"/>
  <c r="M52" i="65"/>
  <c r="N52" i="65"/>
  <c r="O52" i="65"/>
  <c r="P52" i="65"/>
  <c r="Q52" i="65"/>
  <c r="R52" i="65"/>
  <c r="S52" i="65"/>
  <c r="T52" i="65"/>
  <c r="U52" i="65"/>
  <c r="D55" i="65"/>
  <c r="E55" i="65"/>
  <c r="F55" i="65"/>
  <c r="G55" i="65"/>
  <c r="H55" i="65"/>
  <c r="I55" i="65"/>
  <c r="J55" i="65"/>
  <c r="K55" i="65"/>
  <c r="L55" i="65"/>
  <c r="M55" i="65"/>
  <c r="N55" i="65"/>
  <c r="O55" i="65"/>
  <c r="P55" i="65"/>
  <c r="Q55" i="65"/>
  <c r="R55" i="65"/>
  <c r="S55" i="65"/>
  <c r="T55" i="65"/>
  <c r="U55" i="65"/>
  <c r="D56" i="65"/>
  <c r="E56" i="65"/>
  <c r="F56" i="65"/>
  <c r="G56" i="65"/>
  <c r="H56" i="65"/>
  <c r="I56" i="65"/>
  <c r="J56" i="65"/>
  <c r="K56" i="65"/>
  <c r="L56" i="65"/>
  <c r="M56" i="65"/>
  <c r="N56" i="65"/>
  <c r="O56" i="65"/>
  <c r="P56" i="65"/>
  <c r="Q56" i="65"/>
  <c r="R56" i="65"/>
  <c r="S56" i="65"/>
  <c r="T56" i="65"/>
  <c r="U56" i="65"/>
  <c r="D57" i="65"/>
  <c r="E57" i="65"/>
  <c r="F57" i="65"/>
  <c r="G57" i="65"/>
  <c r="H57" i="65"/>
  <c r="I57" i="65"/>
  <c r="J57" i="65"/>
  <c r="K57" i="65"/>
  <c r="L57" i="65"/>
  <c r="M57" i="65"/>
  <c r="N57" i="65"/>
  <c r="O57" i="65"/>
  <c r="P57" i="65"/>
  <c r="Q57" i="65"/>
  <c r="R57" i="65"/>
  <c r="S57" i="65"/>
  <c r="T57" i="65"/>
  <c r="U57" i="65"/>
  <c r="D58" i="65"/>
  <c r="E58" i="65"/>
  <c r="F58" i="65"/>
  <c r="G58" i="65"/>
  <c r="H58" i="65"/>
  <c r="I58" i="65"/>
  <c r="J58" i="65"/>
  <c r="K58" i="65"/>
  <c r="L58" i="65"/>
  <c r="M58" i="65"/>
  <c r="N58" i="65"/>
  <c r="O58" i="65"/>
  <c r="P58" i="65"/>
  <c r="Q58" i="65"/>
  <c r="R58" i="65"/>
  <c r="S58" i="65"/>
  <c r="T58" i="65"/>
  <c r="U58" i="65"/>
  <c r="D59" i="65"/>
  <c r="E59" i="65"/>
  <c r="F59" i="65"/>
  <c r="G59" i="65"/>
  <c r="H59" i="65"/>
  <c r="I59" i="65"/>
  <c r="J59" i="65"/>
  <c r="K59" i="65"/>
  <c r="L59" i="65"/>
  <c r="M59" i="65"/>
  <c r="N59" i="65"/>
  <c r="O59" i="65"/>
  <c r="P59" i="65"/>
  <c r="Q59" i="65"/>
  <c r="R59" i="65"/>
  <c r="S59" i="65"/>
  <c r="T59" i="65"/>
  <c r="U59" i="65"/>
  <c r="D60" i="65"/>
  <c r="E60" i="65"/>
  <c r="F60" i="65"/>
  <c r="G60" i="65"/>
  <c r="H60" i="65"/>
  <c r="I60" i="65"/>
  <c r="J60" i="65"/>
  <c r="K60" i="65"/>
  <c r="L60" i="65"/>
  <c r="M60" i="65"/>
  <c r="N60" i="65"/>
  <c r="O60" i="65"/>
  <c r="P60" i="65"/>
  <c r="Q60" i="65"/>
  <c r="R60" i="65"/>
  <c r="S60" i="65"/>
  <c r="T60" i="65"/>
  <c r="U60" i="65"/>
  <c r="D61" i="65"/>
  <c r="E61" i="65"/>
  <c r="F61" i="65"/>
  <c r="G61" i="65"/>
  <c r="H61" i="65"/>
  <c r="I61" i="65"/>
  <c r="J61" i="65"/>
  <c r="K61" i="65"/>
  <c r="L61" i="65"/>
  <c r="M61" i="65"/>
  <c r="N61" i="65"/>
  <c r="O61" i="65"/>
  <c r="P61" i="65"/>
  <c r="Q61" i="65"/>
  <c r="R61" i="65"/>
  <c r="S61" i="65"/>
  <c r="T61" i="65"/>
  <c r="U61" i="65"/>
  <c r="D62" i="65"/>
  <c r="E62" i="65"/>
  <c r="F62" i="65"/>
  <c r="G62" i="65"/>
  <c r="H62" i="65"/>
  <c r="I62" i="65"/>
  <c r="J62" i="65"/>
  <c r="K62" i="65"/>
  <c r="L62" i="65"/>
  <c r="M62" i="65"/>
  <c r="N62" i="65"/>
  <c r="O62" i="65"/>
  <c r="P62" i="65"/>
  <c r="Q62" i="65"/>
  <c r="R62" i="65"/>
  <c r="S62" i="65"/>
  <c r="T62" i="65"/>
  <c r="U62" i="65"/>
  <c r="D63" i="65"/>
  <c r="E63" i="65"/>
  <c r="F63" i="65"/>
  <c r="G63" i="65"/>
  <c r="H63" i="65"/>
  <c r="I63" i="65"/>
  <c r="J63" i="65"/>
  <c r="K63" i="65"/>
  <c r="L63" i="65"/>
  <c r="M63" i="65"/>
  <c r="N63" i="65"/>
  <c r="O63" i="65"/>
  <c r="P63" i="65"/>
  <c r="Q63" i="65"/>
  <c r="R63" i="65"/>
  <c r="S63" i="65"/>
  <c r="T63" i="65"/>
  <c r="U63" i="65"/>
  <c r="D64" i="65"/>
  <c r="E64" i="65"/>
  <c r="F64" i="65"/>
  <c r="G64" i="65"/>
  <c r="H64" i="65"/>
  <c r="I64" i="65"/>
  <c r="J64" i="65"/>
  <c r="K64" i="65"/>
  <c r="L64" i="65"/>
  <c r="M64" i="65"/>
  <c r="N64" i="65"/>
  <c r="O64" i="65"/>
  <c r="P64" i="65"/>
  <c r="Q64" i="65"/>
  <c r="R64" i="65"/>
  <c r="S64" i="65"/>
  <c r="T64" i="65"/>
  <c r="U64" i="65"/>
  <c r="D65" i="65"/>
  <c r="E65" i="65"/>
  <c r="F65" i="65"/>
  <c r="G65" i="65"/>
  <c r="H65" i="65"/>
  <c r="I65" i="65"/>
  <c r="J65" i="65"/>
  <c r="K65" i="65"/>
  <c r="L65" i="65"/>
  <c r="M65" i="65"/>
  <c r="N65" i="65"/>
  <c r="O65" i="65"/>
  <c r="P65" i="65"/>
  <c r="Q65" i="65"/>
  <c r="R65" i="65"/>
  <c r="S65" i="65"/>
  <c r="T65" i="65"/>
  <c r="U65" i="65"/>
  <c r="D66" i="65"/>
  <c r="E66" i="65"/>
  <c r="F66" i="65"/>
  <c r="G66" i="65"/>
  <c r="H66" i="65"/>
  <c r="I66" i="65"/>
  <c r="J66" i="65"/>
  <c r="K66" i="65"/>
  <c r="L66" i="65"/>
  <c r="M66" i="65"/>
  <c r="N66" i="65"/>
  <c r="O66" i="65"/>
  <c r="P66" i="65"/>
  <c r="Q66" i="65"/>
  <c r="R66" i="65"/>
  <c r="S66" i="65"/>
  <c r="T66" i="65"/>
  <c r="U66" i="65"/>
  <c r="D67" i="65"/>
  <c r="E67" i="65"/>
  <c r="F67" i="65"/>
  <c r="G67" i="65"/>
  <c r="H67" i="65"/>
  <c r="I67" i="65"/>
  <c r="J67" i="65"/>
  <c r="K67" i="65"/>
  <c r="L67" i="65"/>
  <c r="M67" i="65"/>
  <c r="N67" i="65"/>
  <c r="O67" i="65"/>
  <c r="P67" i="65"/>
  <c r="Q67" i="65"/>
  <c r="R67" i="65"/>
  <c r="S67" i="65"/>
  <c r="T67" i="65"/>
  <c r="U67" i="65"/>
  <c r="D68" i="65"/>
  <c r="E68" i="65"/>
  <c r="F68" i="65"/>
  <c r="G68" i="65"/>
  <c r="H68" i="65"/>
  <c r="I68" i="65"/>
  <c r="J68" i="65"/>
  <c r="K68" i="65"/>
  <c r="L68" i="65"/>
  <c r="M68" i="65"/>
  <c r="N68" i="65"/>
  <c r="O68" i="65"/>
  <c r="P68" i="65"/>
  <c r="Q68" i="65"/>
  <c r="R68" i="65"/>
  <c r="S68" i="65"/>
  <c r="T68" i="65"/>
  <c r="U68" i="65"/>
  <c r="D69" i="65"/>
  <c r="E69" i="65"/>
  <c r="F69" i="65"/>
  <c r="G69" i="65"/>
  <c r="H69" i="65"/>
  <c r="I69" i="65"/>
  <c r="J69" i="65"/>
  <c r="K69" i="65"/>
  <c r="L69" i="65"/>
  <c r="M69" i="65"/>
  <c r="N69" i="65"/>
  <c r="O69" i="65"/>
  <c r="P69" i="65"/>
  <c r="Q69" i="65"/>
  <c r="R69" i="65"/>
  <c r="S69" i="65"/>
  <c r="T69" i="65"/>
  <c r="U69" i="65"/>
  <c r="D70" i="65"/>
  <c r="E70" i="65"/>
  <c r="F70" i="65"/>
  <c r="G70" i="65"/>
  <c r="H70" i="65"/>
  <c r="I70" i="65"/>
  <c r="J70" i="65"/>
  <c r="K70" i="65"/>
  <c r="L70" i="65"/>
  <c r="M70" i="65"/>
  <c r="N70" i="65"/>
  <c r="O70" i="65"/>
  <c r="P70" i="65"/>
  <c r="Q70" i="65"/>
  <c r="R70" i="65"/>
  <c r="S70" i="65"/>
  <c r="T70" i="65"/>
  <c r="U70" i="65"/>
  <c r="D71" i="65"/>
  <c r="E71" i="65"/>
  <c r="F71" i="65"/>
  <c r="G71" i="65"/>
  <c r="H71" i="65"/>
  <c r="I71" i="65"/>
  <c r="J71" i="65"/>
  <c r="K71" i="65"/>
  <c r="L71" i="65"/>
  <c r="M71" i="65"/>
  <c r="N71" i="65"/>
  <c r="O71" i="65"/>
  <c r="P71" i="65"/>
  <c r="Q71" i="65"/>
  <c r="R71" i="65"/>
  <c r="S71" i="65"/>
  <c r="T71" i="65"/>
  <c r="U71" i="65"/>
  <c r="D73" i="65"/>
  <c r="E73" i="65"/>
  <c r="H73" i="65"/>
  <c r="L73" i="65"/>
  <c r="P73" i="65"/>
  <c r="T73" i="65"/>
  <c r="P74" i="65"/>
  <c r="D75" i="65"/>
  <c r="E75" i="65"/>
  <c r="F75" i="65"/>
  <c r="G75" i="65"/>
  <c r="H75" i="65"/>
  <c r="I75" i="65"/>
  <c r="J75" i="65"/>
  <c r="K75" i="65"/>
  <c r="L75" i="65"/>
  <c r="M75" i="65"/>
  <c r="N75" i="65"/>
  <c r="O75" i="65"/>
  <c r="P75" i="65"/>
  <c r="Q75" i="65"/>
  <c r="R75" i="65"/>
  <c r="S75" i="65"/>
  <c r="T75" i="65"/>
  <c r="U75" i="65"/>
  <c r="Y33" i="28"/>
  <c r="Y34" i="28"/>
  <c r="Y37" i="28"/>
  <c r="Y38" i="28"/>
  <c r="Y42" i="28"/>
  <c r="H43" i="28"/>
  <c r="J43" i="28"/>
  <c r="P43" i="28"/>
  <c r="Y46" i="28"/>
  <c r="Y47" i="28"/>
  <c r="E72" i="28"/>
  <c r="U50" i="28"/>
  <c r="C32" i="28"/>
  <c r="D32" i="28"/>
  <c r="E32" i="28"/>
  <c r="F32" i="28"/>
  <c r="G32" i="28"/>
  <c r="H32" i="28"/>
  <c r="I32" i="28"/>
  <c r="J32" i="28"/>
  <c r="K32" i="28"/>
  <c r="L32" i="28"/>
  <c r="M32" i="28"/>
  <c r="N32" i="28"/>
  <c r="O32" i="28"/>
  <c r="P32" i="28"/>
  <c r="Q32" i="28"/>
  <c r="R32" i="28"/>
  <c r="S32" i="28"/>
  <c r="T32" i="28"/>
  <c r="U32" i="28"/>
  <c r="Y32" i="28"/>
  <c r="C33" i="28"/>
  <c r="D33" i="28"/>
  <c r="E33" i="28"/>
  <c r="F33" i="28"/>
  <c r="G33" i="28"/>
  <c r="H33" i="28"/>
  <c r="I33" i="28"/>
  <c r="J33" i="28"/>
  <c r="K33" i="28"/>
  <c r="L33" i="28"/>
  <c r="M33" i="28"/>
  <c r="N33" i="28"/>
  <c r="O33" i="28"/>
  <c r="P33" i="28"/>
  <c r="Q33" i="28"/>
  <c r="R33" i="28"/>
  <c r="S33" i="28"/>
  <c r="T33" i="28"/>
  <c r="U33" i="28"/>
  <c r="C34" i="28"/>
  <c r="D34" i="28"/>
  <c r="E34" i="28"/>
  <c r="F34" i="28"/>
  <c r="G34" i="28"/>
  <c r="H34" i="28"/>
  <c r="I34" i="28"/>
  <c r="J34" i="28"/>
  <c r="K34" i="28"/>
  <c r="L34" i="28"/>
  <c r="M34" i="28"/>
  <c r="N34" i="28"/>
  <c r="O34" i="28"/>
  <c r="P34" i="28"/>
  <c r="Q34" i="28"/>
  <c r="R34" i="28"/>
  <c r="S34" i="28"/>
  <c r="T34" i="28"/>
  <c r="U34" i="28"/>
  <c r="C35" i="28"/>
  <c r="D35" i="28"/>
  <c r="E35" i="28"/>
  <c r="F35" i="28"/>
  <c r="G35" i="28"/>
  <c r="H35" i="28"/>
  <c r="I35" i="28"/>
  <c r="J35" i="28"/>
  <c r="K35" i="28"/>
  <c r="L35" i="28"/>
  <c r="M35" i="28"/>
  <c r="N35" i="28"/>
  <c r="O35" i="28"/>
  <c r="P35" i="28"/>
  <c r="Q35" i="28"/>
  <c r="R35" i="28"/>
  <c r="S35" i="28"/>
  <c r="T35" i="28"/>
  <c r="U35" i="28"/>
  <c r="Y35" i="28"/>
  <c r="C36" i="28"/>
  <c r="D36" i="28"/>
  <c r="E36" i="28"/>
  <c r="F36" i="28"/>
  <c r="G36" i="28"/>
  <c r="H36" i="28"/>
  <c r="I36" i="28"/>
  <c r="J36" i="28"/>
  <c r="K36" i="28"/>
  <c r="L36" i="28"/>
  <c r="M36" i="28"/>
  <c r="N36" i="28"/>
  <c r="O36" i="28"/>
  <c r="P36" i="28"/>
  <c r="Q36" i="28"/>
  <c r="R36" i="28"/>
  <c r="S36" i="28"/>
  <c r="T36" i="28"/>
  <c r="U36" i="28"/>
  <c r="C37" i="28"/>
  <c r="D37" i="28"/>
  <c r="E37" i="28"/>
  <c r="F37" i="28"/>
  <c r="G37" i="28"/>
  <c r="H37" i="28"/>
  <c r="I37" i="28"/>
  <c r="J37" i="28"/>
  <c r="K37" i="28"/>
  <c r="L37" i="28"/>
  <c r="M37" i="28"/>
  <c r="N37" i="28"/>
  <c r="O37" i="28"/>
  <c r="P37" i="28"/>
  <c r="Q37" i="28"/>
  <c r="R37" i="28"/>
  <c r="S37" i="28"/>
  <c r="T37" i="28"/>
  <c r="U37" i="28"/>
  <c r="C38" i="28"/>
  <c r="D38" i="28"/>
  <c r="E38" i="28"/>
  <c r="F38" i="28"/>
  <c r="G38" i="28"/>
  <c r="H38" i="28"/>
  <c r="I38" i="28"/>
  <c r="J38" i="28"/>
  <c r="K38" i="28"/>
  <c r="L38" i="28"/>
  <c r="M38" i="28"/>
  <c r="N38" i="28"/>
  <c r="O38" i="28"/>
  <c r="P38" i="28"/>
  <c r="Q38" i="28"/>
  <c r="R38" i="28"/>
  <c r="S38" i="28"/>
  <c r="T38" i="28"/>
  <c r="U38" i="28"/>
  <c r="C39" i="28"/>
  <c r="D39" i="28"/>
  <c r="E39" i="28"/>
  <c r="F39" i="28"/>
  <c r="G39" i="28"/>
  <c r="H39" i="28"/>
  <c r="I39" i="28"/>
  <c r="J39" i="28"/>
  <c r="K39" i="28"/>
  <c r="L39" i="28"/>
  <c r="M39" i="28"/>
  <c r="N39" i="28"/>
  <c r="O39" i="28"/>
  <c r="P39" i="28"/>
  <c r="Q39" i="28"/>
  <c r="R39" i="28"/>
  <c r="S39" i="28"/>
  <c r="T39" i="28"/>
  <c r="U39" i="28"/>
  <c r="Y39" i="28"/>
  <c r="C40" i="28"/>
  <c r="D40" i="28"/>
  <c r="E40" i="28"/>
  <c r="F40" i="28"/>
  <c r="G40" i="28"/>
  <c r="H40" i="28"/>
  <c r="I40" i="28"/>
  <c r="J40" i="28"/>
  <c r="K40" i="28"/>
  <c r="L40" i="28"/>
  <c r="M40" i="28"/>
  <c r="N40" i="28"/>
  <c r="O40" i="28"/>
  <c r="P40" i="28"/>
  <c r="Q40" i="28"/>
  <c r="R40" i="28"/>
  <c r="S40" i="28"/>
  <c r="T40" i="28"/>
  <c r="U40" i="28"/>
  <c r="C41" i="28"/>
  <c r="D41" i="28"/>
  <c r="E41" i="28"/>
  <c r="F41" i="28"/>
  <c r="G41" i="28"/>
  <c r="H41" i="28"/>
  <c r="I41" i="28"/>
  <c r="J41" i="28"/>
  <c r="K41" i="28"/>
  <c r="L41" i="28"/>
  <c r="M41" i="28"/>
  <c r="N41" i="28"/>
  <c r="O41" i="28"/>
  <c r="P41" i="28"/>
  <c r="Q41" i="28"/>
  <c r="R41" i="28"/>
  <c r="S41" i="28"/>
  <c r="T41" i="28"/>
  <c r="U41" i="28"/>
  <c r="C42" i="28"/>
  <c r="D42" i="28"/>
  <c r="E42" i="28"/>
  <c r="F42" i="28"/>
  <c r="G42" i="28"/>
  <c r="H42" i="28"/>
  <c r="I42" i="28"/>
  <c r="J42" i="28"/>
  <c r="K42" i="28"/>
  <c r="L42" i="28"/>
  <c r="M42" i="28"/>
  <c r="N42" i="28"/>
  <c r="O42" i="28"/>
  <c r="P42" i="28"/>
  <c r="Q42" i="28"/>
  <c r="R42" i="28"/>
  <c r="S42" i="28"/>
  <c r="T42" i="28"/>
  <c r="U42" i="28"/>
  <c r="C43" i="28"/>
  <c r="G43" i="28"/>
  <c r="K43" i="28"/>
  <c r="O43" i="28"/>
  <c r="S43" i="28"/>
  <c r="T43" i="28"/>
  <c r="C44" i="28"/>
  <c r="D44" i="28"/>
  <c r="E44" i="28"/>
  <c r="F44" i="28"/>
  <c r="G44" i="28"/>
  <c r="H44" i="28"/>
  <c r="I44" i="28"/>
  <c r="J44" i="28"/>
  <c r="K44" i="28"/>
  <c r="L44" i="28"/>
  <c r="M44" i="28"/>
  <c r="N44" i="28"/>
  <c r="O44" i="28"/>
  <c r="P44" i="28"/>
  <c r="Q44" i="28"/>
  <c r="R44" i="28"/>
  <c r="S44" i="28"/>
  <c r="T44" i="28"/>
  <c r="U44" i="28"/>
  <c r="C45" i="28"/>
  <c r="D45" i="28"/>
  <c r="E45" i="28"/>
  <c r="F45" i="28"/>
  <c r="G45" i="28"/>
  <c r="H45" i="28"/>
  <c r="I45" i="28"/>
  <c r="J45" i="28"/>
  <c r="K45" i="28"/>
  <c r="L45" i="28"/>
  <c r="M45" i="28"/>
  <c r="N45" i="28"/>
  <c r="O45" i="28"/>
  <c r="P45" i="28"/>
  <c r="Q45" i="28"/>
  <c r="R45" i="28"/>
  <c r="S45" i="28"/>
  <c r="T45" i="28"/>
  <c r="U45" i="28"/>
  <c r="Y45" i="28"/>
  <c r="C46" i="28"/>
  <c r="D46" i="28"/>
  <c r="E46" i="28"/>
  <c r="F46" i="28"/>
  <c r="G46" i="28"/>
  <c r="H46" i="28"/>
  <c r="I46" i="28"/>
  <c r="J46" i="28"/>
  <c r="K46" i="28"/>
  <c r="L46" i="28"/>
  <c r="M46" i="28"/>
  <c r="N46" i="28"/>
  <c r="O46" i="28"/>
  <c r="P46" i="28"/>
  <c r="Q46" i="28"/>
  <c r="R46" i="28"/>
  <c r="S46" i="28"/>
  <c r="T46" i="28"/>
  <c r="U46" i="28"/>
  <c r="C47" i="28"/>
  <c r="D47" i="28"/>
  <c r="E47" i="28"/>
  <c r="F47" i="28"/>
  <c r="G47" i="28"/>
  <c r="H47" i="28"/>
  <c r="I47" i="28"/>
  <c r="J47" i="28"/>
  <c r="K47" i="28"/>
  <c r="L47" i="28"/>
  <c r="M47" i="28"/>
  <c r="N47" i="28"/>
  <c r="O47" i="28"/>
  <c r="P47" i="28"/>
  <c r="Q47" i="28"/>
  <c r="R47" i="28"/>
  <c r="S47" i="28"/>
  <c r="T47" i="28"/>
  <c r="U47" i="28"/>
  <c r="C48" i="28"/>
  <c r="D48" i="28"/>
  <c r="E48" i="28"/>
  <c r="F48" i="28"/>
  <c r="G48" i="28"/>
  <c r="H48" i="28"/>
  <c r="I48" i="28"/>
  <c r="J48" i="28"/>
  <c r="K48" i="28"/>
  <c r="L48" i="28"/>
  <c r="M48" i="28"/>
  <c r="N48" i="28"/>
  <c r="O48" i="28"/>
  <c r="P48" i="28"/>
  <c r="Q48" i="28"/>
  <c r="R48" i="28"/>
  <c r="S48" i="28"/>
  <c r="T48" i="28"/>
  <c r="U48" i="28"/>
  <c r="Y48" i="28"/>
  <c r="C50" i="28"/>
  <c r="G50" i="28"/>
  <c r="J50" i="28"/>
  <c r="K50" i="28"/>
  <c r="O50" i="28"/>
  <c r="R50" i="28"/>
  <c r="S50" i="28"/>
  <c r="C51" i="28"/>
  <c r="O51" i="28"/>
  <c r="C52" i="28"/>
  <c r="D52" i="28"/>
  <c r="E52" i="28"/>
  <c r="F52" i="28"/>
  <c r="G52" i="28"/>
  <c r="H52" i="28"/>
  <c r="I52" i="28"/>
  <c r="J52" i="28"/>
  <c r="K52" i="28"/>
  <c r="L52" i="28"/>
  <c r="M52" i="28"/>
  <c r="N52" i="28"/>
  <c r="O52" i="28"/>
  <c r="P52" i="28"/>
  <c r="Q52" i="28"/>
  <c r="R52" i="28"/>
  <c r="S52" i="28"/>
  <c r="T52" i="28"/>
  <c r="U52" i="28"/>
  <c r="Y52" i="28"/>
  <c r="D54" i="28"/>
  <c r="E54" i="28"/>
  <c r="F54" i="28"/>
  <c r="G54" i="28"/>
  <c r="H54" i="28"/>
  <c r="I54" i="28"/>
  <c r="J54" i="28"/>
  <c r="K54" i="28"/>
  <c r="L54" i="28"/>
  <c r="M54" i="28"/>
  <c r="N54" i="28"/>
  <c r="O54" i="28"/>
  <c r="P54" i="28"/>
  <c r="Q54" i="28"/>
  <c r="R54" i="28"/>
  <c r="S54" i="28"/>
  <c r="T54" i="28"/>
  <c r="U54" i="28"/>
  <c r="D55" i="28"/>
  <c r="E55" i="28"/>
  <c r="F55" i="28"/>
  <c r="G55" i="28"/>
  <c r="H55" i="28"/>
  <c r="I55" i="28"/>
  <c r="J55" i="28"/>
  <c r="K55" i="28"/>
  <c r="L55" i="28"/>
  <c r="M55" i="28"/>
  <c r="N55" i="28"/>
  <c r="O55" i="28"/>
  <c r="P55" i="28"/>
  <c r="Q55" i="28"/>
  <c r="R55" i="28"/>
  <c r="S55" i="28"/>
  <c r="T55" i="28"/>
  <c r="U55" i="28"/>
  <c r="D56" i="28"/>
  <c r="E56" i="28"/>
  <c r="F56" i="28"/>
  <c r="G56" i="28"/>
  <c r="H56" i="28"/>
  <c r="I56" i="28"/>
  <c r="J56" i="28"/>
  <c r="K56" i="28"/>
  <c r="L56" i="28"/>
  <c r="M56" i="28"/>
  <c r="N56" i="28"/>
  <c r="O56" i="28"/>
  <c r="P56" i="28"/>
  <c r="Q56" i="28"/>
  <c r="R56" i="28"/>
  <c r="S56" i="28"/>
  <c r="T56" i="28"/>
  <c r="U56" i="28"/>
  <c r="D57" i="28"/>
  <c r="E57" i="28"/>
  <c r="F57" i="28"/>
  <c r="G57" i="28"/>
  <c r="H57" i="28"/>
  <c r="I57" i="28"/>
  <c r="J57" i="28"/>
  <c r="K57" i="28"/>
  <c r="L57" i="28"/>
  <c r="M57" i="28"/>
  <c r="N57" i="28"/>
  <c r="O57" i="28"/>
  <c r="P57" i="28"/>
  <c r="Q57" i="28"/>
  <c r="R57" i="28"/>
  <c r="S57" i="28"/>
  <c r="T57" i="28"/>
  <c r="U57" i="28"/>
  <c r="D58" i="28"/>
  <c r="E58" i="28"/>
  <c r="F58" i="28"/>
  <c r="G58" i="28"/>
  <c r="H58" i="28"/>
  <c r="I58" i="28"/>
  <c r="J58" i="28"/>
  <c r="K58" i="28"/>
  <c r="L58" i="28"/>
  <c r="M58" i="28"/>
  <c r="N58" i="28"/>
  <c r="O58" i="28"/>
  <c r="P58" i="28"/>
  <c r="Q58" i="28"/>
  <c r="R58" i="28"/>
  <c r="S58" i="28"/>
  <c r="T58" i="28"/>
  <c r="U58" i="28"/>
  <c r="D59" i="28"/>
  <c r="E59" i="28"/>
  <c r="F59" i="28"/>
  <c r="G59" i="28"/>
  <c r="H59" i="28"/>
  <c r="I59" i="28"/>
  <c r="J59" i="28"/>
  <c r="K59" i="28"/>
  <c r="L59" i="28"/>
  <c r="M59" i="28"/>
  <c r="N59" i="28"/>
  <c r="O59" i="28"/>
  <c r="P59" i="28"/>
  <c r="Q59" i="28"/>
  <c r="R59" i="28"/>
  <c r="S59" i="28"/>
  <c r="T59" i="28"/>
  <c r="U59" i="28"/>
  <c r="D60" i="28"/>
  <c r="E60" i="28"/>
  <c r="F60" i="28"/>
  <c r="G60" i="28"/>
  <c r="H60" i="28"/>
  <c r="I60" i="28"/>
  <c r="J60" i="28"/>
  <c r="K60" i="28"/>
  <c r="L60" i="28"/>
  <c r="M60" i="28"/>
  <c r="N60" i="28"/>
  <c r="O60" i="28"/>
  <c r="P60" i="28"/>
  <c r="Q60" i="28"/>
  <c r="R60" i="28"/>
  <c r="S60" i="28"/>
  <c r="T60" i="28"/>
  <c r="U60" i="28"/>
  <c r="D61" i="28"/>
  <c r="E61" i="28"/>
  <c r="F61" i="28"/>
  <c r="G61" i="28"/>
  <c r="H61" i="28"/>
  <c r="I61" i="28"/>
  <c r="J61" i="28"/>
  <c r="K61" i="28"/>
  <c r="L61" i="28"/>
  <c r="M61" i="28"/>
  <c r="N61" i="28"/>
  <c r="O61" i="28"/>
  <c r="P61" i="28"/>
  <c r="Q61" i="28"/>
  <c r="R61" i="28"/>
  <c r="S61" i="28"/>
  <c r="T61" i="28"/>
  <c r="U61" i="28"/>
  <c r="D62" i="28"/>
  <c r="E62" i="28"/>
  <c r="F62" i="28"/>
  <c r="G62" i="28"/>
  <c r="H62" i="28"/>
  <c r="I62" i="28"/>
  <c r="J62" i="28"/>
  <c r="K62" i="28"/>
  <c r="L62" i="28"/>
  <c r="M62" i="28"/>
  <c r="N62" i="28"/>
  <c r="O62" i="28"/>
  <c r="P62" i="28"/>
  <c r="Q62" i="28"/>
  <c r="R62" i="28"/>
  <c r="S62" i="28"/>
  <c r="T62" i="28"/>
  <c r="U62" i="28"/>
  <c r="D63" i="28"/>
  <c r="E63" i="28"/>
  <c r="F63" i="28"/>
  <c r="G63" i="28"/>
  <c r="H63" i="28"/>
  <c r="I63" i="28"/>
  <c r="J63" i="28"/>
  <c r="K63" i="28"/>
  <c r="L63" i="28"/>
  <c r="M63" i="28"/>
  <c r="N63" i="28"/>
  <c r="O63" i="28"/>
  <c r="P63" i="28"/>
  <c r="Q63" i="28"/>
  <c r="R63" i="28"/>
  <c r="S63" i="28"/>
  <c r="T63" i="28"/>
  <c r="U63" i="28"/>
  <c r="D64" i="28"/>
  <c r="E64" i="28"/>
  <c r="F64" i="28"/>
  <c r="G64" i="28"/>
  <c r="H64" i="28"/>
  <c r="I64" i="28"/>
  <c r="J64" i="28"/>
  <c r="K64" i="28"/>
  <c r="L64" i="28"/>
  <c r="M64" i="28"/>
  <c r="N64" i="28"/>
  <c r="O64" i="28"/>
  <c r="P64" i="28"/>
  <c r="Q64" i="28"/>
  <c r="R64" i="28"/>
  <c r="S64" i="28"/>
  <c r="T64" i="28"/>
  <c r="U64" i="28"/>
  <c r="P65" i="28"/>
  <c r="D66" i="28"/>
  <c r="E66" i="28"/>
  <c r="F66" i="28"/>
  <c r="G66" i="28"/>
  <c r="H66" i="28"/>
  <c r="I66" i="28"/>
  <c r="J66" i="28"/>
  <c r="K66" i="28"/>
  <c r="L66" i="28"/>
  <c r="M66" i="28"/>
  <c r="N66" i="28"/>
  <c r="O66" i="28"/>
  <c r="P66" i="28"/>
  <c r="Q66" i="28"/>
  <c r="R66" i="28"/>
  <c r="S66" i="28"/>
  <c r="T66" i="28"/>
  <c r="U66" i="28"/>
  <c r="D67" i="28"/>
  <c r="E67" i="28"/>
  <c r="F67" i="28"/>
  <c r="G67" i="28"/>
  <c r="H67" i="28"/>
  <c r="I67" i="28"/>
  <c r="J67" i="28"/>
  <c r="K67" i="28"/>
  <c r="L67" i="28"/>
  <c r="M67" i="28"/>
  <c r="N67" i="28"/>
  <c r="O67" i="28"/>
  <c r="P67" i="28"/>
  <c r="Q67" i="28"/>
  <c r="R67" i="28"/>
  <c r="S67" i="28"/>
  <c r="T67" i="28"/>
  <c r="U67" i="28"/>
  <c r="D68" i="28"/>
  <c r="E68" i="28"/>
  <c r="F68" i="28"/>
  <c r="G68" i="28"/>
  <c r="H68" i="28"/>
  <c r="I68" i="28"/>
  <c r="J68" i="28"/>
  <c r="K68" i="28"/>
  <c r="L68" i="28"/>
  <c r="M68" i="28"/>
  <c r="N68" i="28"/>
  <c r="O68" i="28"/>
  <c r="P68" i="28"/>
  <c r="Q68" i="28"/>
  <c r="R68" i="28"/>
  <c r="S68" i="28"/>
  <c r="T68" i="28"/>
  <c r="U68" i="28"/>
  <c r="D69" i="28"/>
  <c r="E69" i="28"/>
  <c r="F69" i="28"/>
  <c r="G69" i="28"/>
  <c r="H69" i="28"/>
  <c r="I69" i="28"/>
  <c r="J69" i="28"/>
  <c r="K69" i="28"/>
  <c r="L69" i="28"/>
  <c r="M69" i="28"/>
  <c r="N69" i="28"/>
  <c r="O69" i="28"/>
  <c r="P69" i="28"/>
  <c r="Q69" i="28"/>
  <c r="R69" i="28"/>
  <c r="S69" i="28"/>
  <c r="T69" i="28"/>
  <c r="U69" i="28"/>
  <c r="N72" i="28"/>
  <c r="S72" i="28"/>
  <c r="D74" i="28"/>
  <c r="E74" i="28"/>
  <c r="F74" i="28"/>
  <c r="G74" i="28"/>
  <c r="H74" i="28"/>
  <c r="I74" i="28"/>
  <c r="J74" i="28"/>
  <c r="K74" i="28"/>
  <c r="L74" i="28"/>
  <c r="M74" i="28"/>
  <c r="N74" i="28"/>
  <c r="O74" i="28"/>
  <c r="P74" i="28"/>
  <c r="Q74" i="28"/>
  <c r="R74" i="28"/>
  <c r="S74" i="28"/>
  <c r="T74" i="28"/>
  <c r="U74" i="28"/>
  <c r="Y32" i="64"/>
  <c r="Y33" i="64"/>
  <c r="Y37" i="64"/>
  <c r="Y41" i="64"/>
  <c r="U66" i="64"/>
  <c r="Y45" i="64"/>
  <c r="H50" i="64"/>
  <c r="L50" i="64"/>
  <c r="P50" i="64"/>
  <c r="C32" i="64"/>
  <c r="D32" i="64"/>
  <c r="E32" i="64"/>
  <c r="F32" i="64"/>
  <c r="G32" i="64"/>
  <c r="H32" i="64"/>
  <c r="I32" i="64"/>
  <c r="J32" i="64"/>
  <c r="K32" i="64"/>
  <c r="L32" i="64"/>
  <c r="M32" i="64"/>
  <c r="N32" i="64"/>
  <c r="O32" i="64"/>
  <c r="P32" i="64"/>
  <c r="Q32" i="64"/>
  <c r="R32" i="64"/>
  <c r="S32" i="64"/>
  <c r="T32" i="64"/>
  <c r="U32" i="64"/>
  <c r="C33" i="64"/>
  <c r="D33" i="64"/>
  <c r="E33" i="64"/>
  <c r="F33" i="64"/>
  <c r="G33" i="64"/>
  <c r="H33" i="64"/>
  <c r="I33" i="64"/>
  <c r="J33" i="64"/>
  <c r="K33" i="64"/>
  <c r="L33" i="64"/>
  <c r="M33" i="64"/>
  <c r="N33" i="64"/>
  <c r="O33" i="64"/>
  <c r="P33" i="64"/>
  <c r="Q33" i="64"/>
  <c r="R33" i="64"/>
  <c r="S33" i="64"/>
  <c r="T33" i="64"/>
  <c r="U33" i="64"/>
  <c r="C34" i="64"/>
  <c r="D34" i="64"/>
  <c r="E34" i="64"/>
  <c r="F34" i="64"/>
  <c r="G34" i="64"/>
  <c r="H34" i="64"/>
  <c r="I34" i="64"/>
  <c r="J34" i="64"/>
  <c r="K34" i="64"/>
  <c r="L34" i="64"/>
  <c r="M34" i="64"/>
  <c r="N34" i="64"/>
  <c r="O34" i="64"/>
  <c r="P34" i="64"/>
  <c r="Q34" i="64"/>
  <c r="R34" i="64"/>
  <c r="S34" i="64"/>
  <c r="T34" i="64"/>
  <c r="U34" i="64"/>
  <c r="C35" i="64"/>
  <c r="D35" i="64"/>
  <c r="E35" i="64"/>
  <c r="F35" i="64"/>
  <c r="G35" i="64"/>
  <c r="H35" i="64"/>
  <c r="I35" i="64"/>
  <c r="J35" i="64"/>
  <c r="K35" i="64"/>
  <c r="L35" i="64"/>
  <c r="M35" i="64"/>
  <c r="N35" i="64"/>
  <c r="O35" i="64"/>
  <c r="P35" i="64"/>
  <c r="Q35" i="64"/>
  <c r="R35" i="64"/>
  <c r="S35" i="64"/>
  <c r="T35" i="64"/>
  <c r="U35" i="64"/>
  <c r="Y35" i="64"/>
  <c r="C36" i="64"/>
  <c r="D36" i="64"/>
  <c r="E36" i="64"/>
  <c r="F36" i="64"/>
  <c r="G36" i="64"/>
  <c r="H36" i="64"/>
  <c r="I36" i="64"/>
  <c r="J36" i="64"/>
  <c r="K36" i="64"/>
  <c r="L36" i="64"/>
  <c r="M36" i="64"/>
  <c r="N36" i="64"/>
  <c r="O36" i="64"/>
  <c r="P36" i="64"/>
  <c r="Q36" i="64"/>
  <c r="R36" i="64"/>
  <c r="S36" i="64"/>
  <c r="T36" i="64"/>
  <c r="U36" i="64"/>
  <c r="C37" i="64"/>
  <c r="D37" i="64"/>
  <c r="E37" i="64"/>
  <c r="F37" i="64"/>
  <c r="G37" i="64"/>
  <c r="H37" i="64"/>
  <c r="I37" i="64"/>
  <c r="J37" i="64"/>
  <c r="K37" i="64"/>
  <c r="L37" i="64"/>
  <c r="M37" i="64"/>
  <c r="N37" i="64"/>
  <c r="O37" i="64"/>
  <c r="P37" i="64"/>
  <c r="Q37" i="64"/>
  <c r="R37" i="64"/>
  <c r="S37" i="64"/>
  <c r="T37" i="64"/>
  <c r="U37" i="64"/>
  <c r="C38" i="64"/>
  <c r="D38" i="64"/>
  <c r="E38" i="64"/>
  <c r="F38" i="64"/>
  <c r="G38" i="64"/>
  <c r="H38" i="64"/>
  <c r="I38" i="64"/>
  <c r="J38" i="64"/>
  <c r="K38" i="64"/>
  <c r="L38" i="64"/>
  <c r="M38" i="64"/>
  <c r="N38" i="64"/>
  <c r="O38" i="64"/>
  <c r="P38" i="64"/>
  <c r="Q38" i="64"/>
  <c r="R38" i="64"/>
  <c r="S38" i="64"/>
  <c r="T38" i="64"/>
  <c r="U38" i="64"/>
  <c r="Y38" i="64"/>
  <c r="C39" i="64"/>
  <c r="D39" i="64"/>
  <c r="E39" i="64"/>
  <c r="F39" i="64"/>
  <c r="G39" i="64"/>
  <c r="H39" i="64"/>
  <c r="I39" i="64"/>
  <c r="J39" i="64"/>
  <c r="K39" i="64"/>
  <c r="L39" i="64"/>
  <c r="M39" i="64"/>
  <c r="N39" i="64"/>
  <c r="O39" i="64"/>
  <c r="P39" i="64"/>
  <c r="Q39" i="64"/>
  <c r="R39" i="64"/>
  <c r="S39" i="64"/>
  <c r="T39" i="64"/>
  <c r="U39" i="64"/>
  <c r="Y39" i="64"/>
  <c r="C40" i="64"/>
  <c r="D40" i="64"/>
  <c r="E40" i="64"/>
  <c r="F40" i="64"/>
  <c r="G40" i="64"/>
  <c r="H40" i="64"/>
  <c r="I40" i="64"/>
  <c r="J40" i="64"/>
  <c r="K40" i="64"/>
  <c r="L40" i="64"/>
  <c r="M40" i="64"/>
  <c r="N40" i="64"/>
  <c r="O40" i="64"/>
  <c r="P40" i="64"/>
  <c r="Q40" i="64"/>
  <c r="R40" i="64"/>
  <c r="S40" i="64"/>
  <c r="T40" i="64"/>
  <c r="U40" i="64"/>
  <c r="C41" i="64"/>
  <c r="D41" i="64"/>
  <c r="E41" i="64"/>
  <c r="F41" i="64"/>
  <c r="G41" i="64"/>
  <c r="H41" i="64"/>
  <c r="I41" i="64"/>
  <c r="J41" i="64"/>
  <c r="K41" i="64"/>
  <c r="L41" i="64"/>
  <c r="M41" i="64"/>
  <c r="N41" i="64"/>
  <c r="O41" i="64"/>
  <c r="P41" i="64"/>
  <c r="Q41" i="64"/>
  <c r="R41" i="64"/>
  <c r="S41" i="64"/>
  <c r="T41" i="64"/>
  <c r="U41" i="64"/>
  <c r="C42" i="64"/>
  <c r="D42" i="64"/>
  <c r="E42" i="64"/>
  <c r="F42" i="64"/>
  <c r="G42" i="64"/>
  <c r="H42" i="64"/>
  <c r="I42" i="64"/>
  <c r="J42" i="64"/>
  <c r="K42" i="64"/>
  <c r="L42" i="64"/>
  <c r="M42" i="64"/>
  <c r="N42" i="64"/>
  <c r="O42" i="64"/>
  <c r="P42" i="64"/>
  <c r="Q42" i="64"/>
  <c r="R42" i="64"/>
  <c r="S42" i="64"/>
  <c r="T42" i="64"/>
  <c r="U42" i="64"/>
  <c r="Y42" i="64"/>
  <c r="C43" i="64"/>
  <c r="D43" i="64"/>
  <c r="E43" i="64"/>
  <c r="F43" i="64"/>
  <c r="G43" i="64"/>
  <c r="H43" i="64"/>
  <c r="I43" i="64"/>
  <c r="J43" i="64"/>
  <c r="K43" i="64"/>
  <c r="L43" i="64"/>
  <c r="M43" i="64"/>
  <c r="N43" i="64"/>
  <c r="O43" i="64"/>
  <c r="P43" i="64"/>
  <c r="Q43" i="64"/>
  <c r="R43" i="64"/>
  <c r="S43" i="64"/>
  <c r="U43" i="64"/>
  <c r="C44" i="64"/>
  <c r="D44" i="64"/>
  <c r="E44" i="64"/>
  <c r="F44" i="64"/>
  <c r="G44" i="64"/>
  <c r="H44" i="64"/>
  <c r="I44" i="64"/>
  <c r="J44" i="64"/>
  <c r="K44" i="64"/>
  <c r="L44" i="64"/>
  <c r="M44" i="64"/>
  <c r="N44" i="64"/>
  <c r="O44" i="64"/>
  <c r="P44" i="64"/>
  <c r="Q44" i="64"/>
  <c r="R44" i="64"/>
  <c r="S44" i="64"/>
  <c r="T44" i="64"/>
  <c r="U44" i="64"/>
  <c r="C45" i="64"/>
  <c r="D45" i="64"/>
  <c r="E45" i="64"/>
  <c r="F45" i="64"/>
  <c r="G45" i="64"/>
  <c r="H45" i="64"/>
  <c r="I45" i="64"/>
  <c r="J45" i="64"/>
  <c r="K45" i="64"/>
  <c r="L45" i="64"/>
  <c r="M45" i="64"/>
  <c r="N45" i="64"/>
  <c r="O45" i="64"/>
  <c r="P45" i="64"/>
  <c r="Q45" i="64"/>
  <c r="R45" i="64"/>
  <c r="S45" i="64"/>
  <c r="T45" i="64"/>
  <c r="U45" i="64"/>
  <c r="C46" i="64"/>
  <c r="D46" i="64"/>
  <c r="E46" i="64"/>
  <c r="F46" i="64"/>
  <c r="G46" i="64"/>
  <c r="H46" i="64"/>
  <c r="I46" i="64"/>
  <c r="J46" i="64"/>
  <c r="K46" i="64"/>
  <c r="L46" i="64"/>
  <c r="M46" i="64"/>
  <c r="N46" i="64"/>
  <c r="O46" i="64"/>
  <c r="P46" i="64"/>
  <c r="Q46" i="64"/>
  <c r="R46" i="64"/>
  <c r="S46" i="64"/>
  <c r="T46" i="64"/>
  <c r="U46" i="64"/>
  <c r="C47" i="64"/>
  <c r="D47" i="64"/>
  <c r="E47" i="64"/>
  <c r="F47" i="64"/>
  <c r="G47" i="64"/>
  <c r="H47" i="64"/>
  <c r="I47" i="64"/>
  <c r="J47" i="64"/>
  <c r="K47" i="64"/>
  <c r="L47" i="64"/>
  <c r="M47" i="64"/>
  <c r="N47" i="64"/>
  <c r="O47" i="64"/>
  <c r="P47" i="64"/>
  <c r="Q47" i="64"/>
  <c r="S47" i="64"/>
  <c r="T47" i="64"/>
  <c r="U47" i="64"/>
  <c r="Y47" i="64"/>
  <c r="C48" i="64"/>
  <c r="D48" i="64"/>
  <c r="E48" i="64"/>
  <c r="F48" i="64"/>
  <c r="G48" i="64"/>
  <c r="H48" i="64"/>
  <c r="I48" i="64"/>
  <c r="J48" i="64"/>
  <c r="K48" i="64"/>
  <c r="L48" i="64"/>
  <c r="M48" i="64"/>
  <c r="N48" i="64"/>
  <c r="O48" i="64"/>
  <c r="P48" i="64"/>
  <c r="Q48" i="64"/>
  <c r="R48" i="64"/>
  <c r="S48" i="64"/>
  <c r="T48" i="64"/>
  <c r="U48" i="64"/>
  <c r="D50" i="64"/>
  <c r="E50" i="64"/>
  <c r="I50" i="64"/>
  <c r="T50" i="64"/>
  <c r="U50" i="64"/>
  <c r="C51" i="64"/>
  <c r="D51" i="64"/>
  <c r="E51" i="64"/>
  <c r="F51" i="64"/>
  <c r="G51" i="64"/>
  <c r="H51" i="64"/>
  <c r="I51" i="64"/>
  <c r="J51" i="64"/>
  <c r="K51" i="64"/>
  <c r="L51" i="64"/>
  <c r="M51" i="64"/>
  <c r="N51" i="64"/>
  <c r="O51" i="64"/>
  <c r="P51" i="64"/>
  <c r="C52" i="64"/>
  <c r="D52" i="64"/>
  <c r="E52" i="64"/>
  <c r="F52" i="64"/>
  <c r="G52" i="64"/>
  <c r="H52" i="64"/>
  <c r="I52" i="64"/>
  <c r="J52" i="64"/>
  <c r="K52" i="64"/>
  <c r="L52" i="64"/>
  <c r="M52" i="64"/>
  <c r="N52" i="64"/>
  <c r="O52" i="64"/>
  <c r="P52" i="64"/>
  <c r="Q52" i="64"/>
  <c r="R52" i="64"/>
  <c r="S52" i="64"/>
  <c r="T52" i="64"/>
  <c r="U52" i="64"/>
  <c r="Y52" i="64"/>
  <c r="D55" i="64"/>
  <c r="E55" i="64"/>
  <c r="F55" i="64"/>
  <c r="G55" i="64"/>
  <c r="H55" i="64"/>
  <c r="I55" i="64"/>
  <c r="J55" i="64"/>
  <c r="K55" i="64"/>
  <c r="L55" i="64"/>
  <c r="M55" i="64"/>
  <c r="N55" i="64"/>
  <c r="O55" i="64"/>
  <c r="P55" i="64"/>
  <c r="Q55" i="64"/>
  <c r="R55" i="64"/>
  <c r="S55" i="64"/>
  <c r="T55" i="64"/>
  <c r="U55" i="64"/>
  <c r="D56" i="64"/>
  <c r="E56" i="64"/>
  <c r="F56" i="64"/>
  <c r="G56" i="64"/>
  <c r="H56" i="64"/>
  <c r="I56" i="64"/>
  <c r="J56" i="64"/>
  <c r="K56" i="64"/>
  <c r="L56" i="64"/>
  <c r="M56" i="64"/>
  <c r="N56" i="64"/>
  <c r="O56" i="64"/>
  <c r="P56" i="64"/>
  <c r="Q56" i="64"/>
  <c r="R56" i="64"/>
  <c r="S56" i="64"/>
  <c r="T56" i="64"/>
  <c r="U56" i="64"/>
  <c r="D57" i="64"/>
  <c r="E57" i="64"/>
  <c r="F57" i="64"/>
  <c r="G57" i="64"/>
  <c r="H57" i="64"/>
  <c r="I57" i="64"/>
  <c r="J57" i="64"/>
  <c r="K57" i="64"/>
  <c r="L57" i="64"/>
  <c r="M57" i="64"/>
  <c r="N57" i="64"/>
  <c r="O57" i="64"/>
  <c r="P57" i="64"/>
  <c r="Q57" i="64"/>
  <c r="R57" i="64"/>
  <c r="S57" i="64"/>
  <c r="T57" i="64"/>
  <c r="U57" i="64"/>
  <c r="D58" i="64"/>
  <c r="E58" i="64"/>
  <c r="F58" i="64"/>
  <c r="G58" i="64"/>
  <c r="H58" i="64"/>
  <c r="I58" i="64"/>
  <c r="J58" i="64"/>
  <c r="K58" i="64"/>
  <c r="L58" i="64"/>
  <c r="M58" i="64"/>
  <c r="N58" i="64"/>
  <c r="O58" i="64"/>
  <c r="P58" i="64"/>
  <c r="Q58" i="64"/>
  <c r="R58" i="64"/>
  <c r="S58" i="64"/>
  <c r="T58" i="64"/>
  <c r="U58" i="64"/>
  <c r="D59" i="64"/>
  <c r="E59" i="64"/>
  <c r="F59" i="64"/>
  <c r="G59" i="64"/>
  <c r="H59" i="64"/>
  <c r="I59" i="64"/>
  <c r="J59" i="64"/>
  <c r="K59" i="64"/>
  <c r="L59" i="64"/>
  <c r="M59" i="64"/>
  <c r="N59" i="64"/>
  <c r="O59" i="64"/>
  <c r="P59" i="64"/>
  <c r="Q59" i="64"/>
  <c r="R59" i="64"/>
  <c r="S59" i="64"/>
  <c r="T59" i="64"/>
  <c r="U59" i="64"/>
  <c r="D60" i="64"/>
  <c r="E60" i="64"/>
  <c r="F60" i="64"/>
  <c r="G60" i="64"/>
  <c r="H60" i="64"/>
  <c r="I60" i="64"/>
  <c r="J60" i="64"/>
  <c r="K60" i="64"/>
  <c r="L60" i="64"/>
  <c r="M60" i="64"/>
  <c r="N60" i="64"/>
  <c r="O60" i="64"/>
  <c r="P60" i="64"/>
  <c r="Q60" i="64"/>
  <c r="R60" i="64"/>
  <c r="S60" i="64"/>
  <c r="T60" i="64"/>
  <c r="U60" i="64"/>
  <c r="D61" i="64"/>
  <c r="E61" i="64"/>
  <c r="F61" i="64"/>
  <c r="G61" i="64"/>
  <c r="H61" i="64"/>
  <c r="I61" i="64"/>
  <c r="J61" i="64"/>
  <c r="K61" i="64"/>
  <c r="L61" i="64"/>
  <c r="M61" i="64"/>
  <c r="N61" i="64"/>
  <c r="O61" i="64"/>
  <c r="P61" i="64"/>
  <c r="Q61" i="64"/>
  <c r="R61" i="64"/>
  <c r="S61" i="64"/>
  <c r="T61" i="64"/>
  <c r="U61" i="64"/>
  <c r="D62" i="64"/>
  <c r="E62" i="64"/>
  <c r="F62" i="64"/>
  <c r="G62" i="64"/>
  <c r="H62" i="64"/>
  <c r="I62" i="64"/>
  <c r="J62" i="64"/>
  <c r="K62" i="64"/>
  <c r="L62" i="64"/>
  <c r="M62" i="64"/>
  <c r="N62" i="64"/>
  <c r="O62" i="64"/>
  <c r="P62" i="64"/>
  <c r="Q62" i="64"/>
  <c r="R62" i="64"/>
  <c r="S62" i="64"/>
  <c r="T62" i="64"/>
  <c r="U62" i="64"/>
  <c r="D63" i="64"/>
  <c r="E63" i="64"/>
  <c r="F63" i="64"/>
  <c r="G63" i="64"/>
  <c r="H63" i="64"/>
  <c r="I63" i="64"/>
  <c r="J63" i="64"/>
  <c r="K63" i="64"/>
  <c r="L63" i="64"/>
  <c r="M63" i="64"/>
  <c r="N63" i="64"/>
  <c r="O63" i="64"/>
  <c r="P63" i="64"/>
  <c r="Q63" i="64"/>
  <c r="R63" i="64"/>
  <c r="S63" i="64"/>
  <c r="T63" i="64"/>
  <c r="U63" i="64"/>
  <c r="D64" i="64"/>
  <c r="E64" i="64"/>
  <c r="F64" i="64"/>
  <c r="G64" i="64"/>
  <c r="H64" i="64"/>
  <c r="I64" i="64"/>
  <c r="J64" i="64"/>
  <c r="K64" i="64"/>
  <c r="L64" i="64"/>
  <c r="M64" i="64"/>
  <c r="N64" i="64"/>
  <c r="O64" i="64"/>
  <c r="P64" i="64"/>
  <c r="Q64" i="64"/>
  <c r="R64" i="64"/>
  <c r="S64" i="64"/>
  <c r="T64" i="64"/>
  <c r="U64" i="64"/>
  <c r="D65" i="64"/>
  <c r="E65" i="64"/>
  <c r="F65" i="64"/>
  <c r="G65" i="64"/>
  <c r="H65" i="64"/>
  <c r="I65" i="64"/>
  <c r="J65" i="64"/>
  <c r="K65" i="64"/>
  <c r="L65" i="64"/>
  <c r="M65" i="64"/>
  <c r="N65" i="64"/>
  <c r="O65" i="64"/>
  <c r="P65" i="64"/>
  <c r="Q65" i="64"/>
  <c r="R65" i="64"/>
  <c r="S65" i="64"/>
  <c r="T65" i="64"/>
  <c r="U65" i="64"/>
  <c r="D66" i="64"/>
  <c r="E66" i="64"/>
  <c r="F66" i="64"/>
  <c r="G66" i="64"/>
  <c r="H66" i="64"/>
  <c r="I66" i="64"/>
  <c r="J66" i="64"/>
  <c r="K66" i="64"/>
  <c r="L66" i="64"/>
  <c r="M66" i="64"/>
  <c r="N66" i="64"/>
  <c r="O66" i="64"/>
  <c r="P66" i="64"/>
  <c r="Q66" i="64"/>
  <c r="R66" i="64"/>
  <c r="S66" i="64"/>
  <c r="T66" i="64"/>
  <c r="D67" i="64"/>
  <c r="E67" i="64"/>
  <c r="F67" i="64"/>
  <c r="G67" i="64"/>
  <c r="H67" i="64"/>
  <c r="I67" i="64"/>
  <c r="J67" i="64"/>
  <c r="K67" i="64"/>
  <c r="L67" i="64"/>
  <c r="M67" i="64"/>
  <c r="N67" i="64"/>
  <c r="O67" i="64"/>
  <c r="P67" i="64"/>
  <c r="Q67" i="64"/>
  <c r="R67" i="64"/>
  <c r="S67" i="64"/>
  <c r="T67" i="64"/>
  <c r="U67" i="64"/>
  <c r="D68" i="64"/>
  <c r="E68" i="64"/>
  <c r="F68" i="64"/>
  <c r="G68" i="64"/>
  <c r="H68" i="64"/>
  <c r="I68" i="64"/>
  <c r="J68" i="64"/>
  <c r="K68" i="64"/>
  <c r="L68" i="64"/>
  <c r="M68" i="64"/>
  <c r="N68" i="64"/>
  <c r="O68" i="64"/>
  <c r="P68" i="64"/>
  <c r="Q68" i="64"/>
  <c r="R68" i="64"/>
  <c r="S68" i="64"/>
  <c r="T68" i="64"/>
  <c r="U68" i="64"/>
  <c r="D69" i="64"/>
  <c r="E69" i="64"/>
  <c r="F69" i="64"/>
  <c r="G69" i="64"/>
  <c r="H69" i="64"/>
  <c r="I69" i="64"/>
  <c r="J69" i="64"/>
  <c r="K69" i="64"/>
  <c r="L69" i="64"/>
  <c r="M69" i="64"/>
  <c r="N69" i="64"/>
  <c r="O69" i="64"/>
  <c r="P69" i="64"/>
  <c r="Q69" i="64"/>
  <c r="R69" i="64"/>
  <c r="S69" i="64"/>
  <c r="T69" i="64"/>
  <c r="U69" i="64"/>
  <c r="D70" i="64"/>
  <c r="E70" i="64"/>
  <c r="F70" i="64"/>
  <c r="G70" i="64"/>
  <c r="H70" i="64"/>
  <c r="I70" i="64"/>
  <c r="J70" i="64"/>
  <c r="K70" i="64"/>
  <c r="L70" i="64"/>
  <c r="M70" i="64"/>
  <c r="N70" i="64"/>
  <c r="O70" i="64"/>
  <c r="P70" i="64"/>
  <c r="Q70" i="64"/>
  <c r="R70" i="64"/>
  <c r="T70" i="64"/>
  <c r="U70" i="64"/>
  <c r="D71" i="64"/>
  <c r="E71" i="64"/>
  <c r="F71" i="64"/>
  <c r="G71" i="64"/>
  <c r="H71" i="64"/>
  <c r="I71" i="64"/>
  <c r="J71" i="64"/>
  <c r="K71" i="64"/>
  <c r="L71" i="64"/>
  <c r="M71" i="64"/>
  <c r="N71" i="64"/>
  <c r="O71" i="64"/>
  <c r="P71" i="64"/>
  <c r="Q71" i="64"/>
  <c r="R71" i="64"/>
  <c r="S71" i="64"/>
  <c r="T71" i="64"/>
  <c r="U71" i="64"/>
  <c r="I73" i="64"/>
  <c r="R73" i="64"/>
  <c r="D74" i="64"/>
  <c r="E74" i="64"/>
  <c r="F74" i="64"/>
  <c r="G74" i="64"/>
  <c r="H74" i="64"/>
  <c r="I74" i="64"/>
  <c r="J74" i="64"/>
  <c r="K74" i="64"/>
  <c r="L74" i="64"/>
  <c r="M74" i="64"/>
  <c r="N74" i="64"/>
  <c r="O74" i="64"/>
  <c r="P74" i="64"/>
  <c r="Q74" i="64"/>
  <c r="D75" i="64"/>
  <c r="E75" i="64"/>
  <c r="F75" i="64"/>
  <c r="G75" i="64"/>
  <c r="H75" i="64"/>
  <c r="I75" i="64"/>
  <c r="J75" i="64"/>
  <c r="K75" i="64"/>
  <c r="L75" i="64"/>
  <c r="M75" i="64"/>
  <c r="N75" i="64"/>
  <c r="O75" i="64"/>
  <c r="P75" i="64"/>
  <c r="Q75" i="64"/>
  <c r="R75" i="64"/>
  <c r="S75" i="64"/>
  <c r="T75" i="64"/>
  <c r="U75" i="64"/>
  <c r="Y33" i="27"/>
  <c r="E43" i="27"/>
  <c r="F43" i="27"/>
  <c r="R43" i="27"/>
  <c r="T65" i="27"/>
  <c r="L50" i="27"/>
  <c r="S50" i="27"/>
  <c r="T50" i="27"/>
  <c r="C32" i="27"/>
  <c r="D32" i="27"/>
  <c r="E32" i="27"/>
  <c r="F32" i="27"/>
  <c r="G32" i="27"/>
  <c r="H32" i="27"/>
  <c r="I32" i="27"/>
  <c r="J32" i="27"/>
  <c r="K32" i="27"/>
  <c r="L32" i="27"/>
  <c r="M32" i="27"/>
  <c r="N32" i="27"/>
  <c r="O32" i="27"/>
  <c r="P32" i="27"/>
  <c r="Q32" i="27"/>
  <c r="R32" i="27"/>
  <c r="S32" i="27"/>
  <c r="T32" i="27"/>
  <c r="U32" i="27"/>
  <c r="Y32" i="27"/>
  <c r="C33" i="27"/>
  <c r="D33" i="27"/>
  <c r="E33" i="27"/>
  <c r="F33" i="27"/>
  <c r="G33" i="27"/>
  <c r="H33" i="27"/>
  <c r="I33" i="27"/>
  <c r="J33" i="27"/>
  <c r="K33" i="27"/>
  <c r="L33" i="27"/>
  <c r="M33" i="27"/>
  <c r="N33" i="27"/>
  <c r="O33" i="27"/>
  <c r="P33" i="27"/>
  <c r="Q33" i="27"/>
  <c r="R33" i="27"/>
  <c r="S33" i="27"/>
  <c r="T33" i="27"/>
  <c r="U33" i="27"/>
  <c r="C34" i="27"/>
  <c r="D34" i="27"/>
  <c r="E34" i="27"/>
  <c r="F34" i="27"/>
  <c r="G34" i="27"/>
  <c r="H34" i="27"/>
  <c r="I34" i="27"/>
  <c r="J34" i="27"/>
  <c r="K34" i="27"/>
  <c r="L34" i="27"/>
  <c r="M34" i="27"/>
  <c r="N34" i="27"/>
  <c r="O34" i="27"/>
  <c r="P34" i="27"/>
  <c r="Q34" i="27"/>
  <c r="R34" i="27"/>
  <c r="S34" i="27"/>
  <c r="T34" i="27"/>
  <c r="U34" i="27"/>
  <c r="C35" i="27"/>
  <c r="D35" i="27"/>
  <c r="E35" i="27"/>
  <c r="F35" i="27"/>
  <c r="G35" i="27"/>
  <c r="H35" i="27"/>
  <c r="I35" i="27"/>
  <c r="J35" i="27"/>
  <c r="K35" i="27"/>
  <c r="L35" i="27"/>
  <c r="M35" i="27"/>
  <c r="N35" i="27"/>
  <c r="O35" i="27"/>
  <c r="P35" i="27"/>
  <c r="Q35" i="27"/>
  <c r="R35" i="27"/>
  <c r="S35" i="27"/>
  <c r="T35" i="27"/>
  <c r="U35" i="27"/>
  <c r="C36" i="27"/>
  <c r="D36" i="27"/>
  <c r="E36" i="27"/>
  <c r="F36" i="27"/>
  <c r="G36" i="27"/>
  <c r="H36" i="27"/>
  <c r="I36" i="27"/>
  <c r="J36" i="27"/>
  <c r="K36" i="27"/>
  <c r="L36" i="27"/>
  <c r="M36" i="27"/>
  <c r="N36" i="27"/>
  <c r="O36" i="27"/>
  <c r="P36" i="27"/>
  <c r="Q36" i="27"/>
  <c r="R36" i="27"/>
  <c r="S36" i="27"/>
  <c r="T36" i="27"/>
  <c r="U36" i="27"/>
  <c r="C37" i="27"/>
  <c r="D37" i="27"/>
  <c r="E37" i="27"/>
  <c r="F37" i="27"/>
  <c r="G37" i="27"/>
  <c r="H37" i="27"/>
  <c r="I37" i="27"/>
  <c r="J37" i="27"/>
  <c r="K37" i="27"/>
  <c r="L37" i="27"/>
  <c r="M37" i="27"/>
  <c r="N37" i="27"/>
  <c r="O37" i="27"/>
  <c r="P37" i="27"/>
  <c r="Q37" i="27"/>
  <c r="R37" i="27"/>
  <c r="S37" i="27"/>
  <c r="T37" i="27"/>
  <c r="U37" i="27"/>
  <c r="C38" i="27"/>
  <c r="D38" i="27"/>
  <c r="E38" i="27"/>
  <c r="F38" i="27"/>
  <c r="G38" i="27"/>
  <c r="H38" i="27"/>
  <c r="I38" i="27"/>
  <c r="J38" i="27"/>
  <c r="K38" i="27"/>
  <c r="L38" i="27"/>
  <c r="M38" i="27"/>
  <c r="N38" i="27"/>
  <c r="O38" i="27"/>
  <c r="P38" i="27"/>
  <c r="Q38" i="27"/>
  <c r="R38" i="27"/>
  <c r="S38" i="27"/>
  <c r="T38" i="27"/>
  <c r="U38" i="27"/>
  <c r="Y38" i="27"/>
  <c r="C39" i="27"/>
  <c r="D39" i="27"/>
  <c r="E39" i="27"/>
  <c r="F39" i="27"/>
  <c r="G39" i="27"/>
  <c r="H39" i="27"/>
  <c r="I39" i="27"/>
  <c r="J39" i="27"/>
  <c r="K39" i="27"/>
  <c r="L39" i="27"/>
  <c r="M39" i="27"/>
  <c r="N39" i="27"/>
  <c r="O39" i="27"/>
  <c r="P39" i="27"/>
  <c r="Q39" i="27"/>
  <c r="R39" i="27"/>
  <c r="S39" i="27"/>
  <c r="T39" i="27"/>
  <c r="U39" i="27"/>
  <c r="Y39" i="27"/>
  <c r="C40" i="27"/>
  <c r="D40" i="27"/>
  <c r="E40" i="27"/>
  <c r="F40" i="27"/>
  <c r="G40" i="27"/>
  <c r="H40" i="27"/>
  <c r="I40" i="27"/>
  <c r="J40" i="27"/>
  <c r="K40" i="27"/>
  <c r="L40" i="27"/>
  <c r="M40" i="27"/>
  <c r="N40" i="27"/>
  <c r="O40" i="27"/>
  <c r="P40" i="27"/>
  <c r="Q40" i="27"/>
  <c r="R40" i="27"/>
  <c r="S40" i="27"/>
  <c r="T40" i="27"/>
  <c r="U40" i="27"/>
  <c r="C41" i="27"/>
  <c r="D41" i="27"/>
  <c r="E41" i="27"/>
  <c r="F41" i="27"/>
  <c r="G41" i="27"/>
  <c r="H41" i="27"/>
  <c r="I41" i="27"/>
  <c r="J41" i="27"/>
  <c r="K41" i="27"/>
  <c r="L41" i="27"/>
  <c r="M41" i="27"/>
  <c r="N41" i="27"/>
  <c r="O41" i="27"/>
  <c r="P41" i="27"/>
  <c r="Q41" i="27"/>
  <c r="R41" i="27"/>
  <c r="S41" i="27"/>
  <c r="T41" i="27"/>
  <c r="U41" i="27"/>
  <c r="Y41" i="27"/>
  <c r="C42" i="27"/>
  <c r="D42" i="27"/>
  <c r="E42" i="27"/>
  <c r="F42" i="27"/>
  <c r="G42" i="27"/>
  <c r="H42" i="27"/>
  <c r="I42" i="27"/>
  <c r="J42" i="27"/>
  <c r="K42" i="27"/>
  <c r="L42" i="27"/>
  <c r="M42" i="27"/>
  <c r="N42" i="27"/>
  <c r="O42" i="27"/>
  <c r="P42" i="27"/>
  <c r="Q42" i="27"/>
  <c r="R42" i="27"/>
  <c r="S42" i="27"/>
  <c r="T42" i="27"/>
  <c r="U42" i="27"/>
  <c r="Y42" i="27"/>
  <c r="C43" i="27"/>
  <c r="I43" i="27"/>
  <c r="M43" i="27"/>
  <c r="N43" i="27"/>
  <c r="C44" i="27"/>
  <c r="D44" i="27"/>
  <c r="E44" i="27"/>
  <c r="F44" i="27"/>
  <c r="G44" i="27"/>
  <c r="H44" i="27"/>
  <c r="I44" i="27"/>
  <c r="J44" i="27"/>
  <c r="K44" i="27"/>
  <c r="L44" i="27"/>
  <c r="M44" i="27"/>
  <c r="N44" i="27"/>
  <c r="O44" i="27"/>
  <c r="P44" i="27"/>
  <c r="Q44" i="27"/>
  <c r="R44" i="27"/>
  <c r="S44" i="27"/>
  <c r="T44" i="27"/>
  <c r="U44" i="27"/>
  <c r="C45" i="27"/>
  <c r="D45" i="27"/>
  <c r="E45" i="27"/>
  <c r="F45" i="27"/>
  <c r="G45" i="27"/>
  <c r="H45" i="27"/>
  <c r="I45" i="27"/>
  <c r="J45" i="27"/>
  <c r="K45" i="27"/>
  <c r="L45" i="27"/>
  <c r="M45" i="27"/>
  <c r="N45" i="27"/>
  <c r="O45" i="27"/>
  <c r="P45" i="27"/>
  <c r="Q45" i="27"/>
  <c r="R45" i="27"/>
  <c r="S45" i="27"/>
  <c r="T45" i="27"/>
  <c r="U45" i="27"/>
  <c r="C46" i="27"/>
  <c r="D46" i="27"/>
  <c r="E46" i="27"/>
  <c r="F46" i="27"/>
  <c r="G46" i="27"/>
  <c r="H46" i="27"/>
  <c r="I46" i="27"/>
  <c r="J46" i="27"/>
  <c r="K46" i="27"/>
  <c r="L46" i="27"/>
  <c r="M46" i="27"/>
  <c r="N46" i="27"/>
  <c r="O46" i="27"/>
  <c r="P46" i="27"/>
  <c r="Q46" i="27"/>
  <c r="R46" i="27"/>
  <c r="S46" i="27"/>
  <c r="T46" i="27"/>
  <c r="U46" i="27"/>
  <c r="C47" i="27"/>
  <c r="D47" i="27"/>
  <c r="E47" i="27"/>
  <c r="F47" i="27"/>
  <c r="G47" i="27"/>
  <c r="H47" i="27"/>
  <c r="I47" i="27"/>
  <c r="J47" i="27"/>
  <c r="K47" i="27"/>
  <c r="L47" i="27"/>
  <c r="M47" i="27"/>
  <c r="N47" i="27"/>
  <c r="O47" i="27"/>
  <c r="P47" i="27"/>
  <c r="Q47" i="27"/>
  <c r="R47" i="27"/>
  <c r="S47" i="27"/>
  <c r="T47" i="27"/>
  <c r="U47" i="27"/>
  <c r="C48" i="27"/>
  <c r="D48" i="27"/>
  <c r="E48" i="27"/>
  <c r="F48" i="27"/>
  <c r="G48" i="27"/>
  <c r="H48" i="27"/>
  <c r="I48" i="27"/>
  <c r="J48" i="27"/>
  <c r="K48" i="27"/>
  <c r="L48" i="27"/>
  <c r="M48" i="27"/>
  <c r="N48" i="27"/>
  <c r="O48" i="27"/>
  <c r="P48" i="27"/>
  <c r="Q48" i="27"/>
  <c r="R48" i="27"/>
  <c r="S48" i="27"/>
  <c r="T48" i="27"/>
  <c r="U48" i="27"/>
  <c r="C50" i="27"/>
  <c r="G50" i="27"/>
  <c r="K50" i="27"/>
  <c r="O50" i="27"/>
  <c r="C51" i="27"/>
  <c r="S51" i="27"/>
  <c r="C52" i="27"/>
  <c r="D52" i="27"/>
  <c r="E52" i="27"/>
  <c r="F52" i="27"/>
  <c r="G52" i="27"/>
  <c r="H52" i="27"/>
  <c r="I52" i="27"/>
  <c r="J52" i="27"/>
  <c r="K52" i="27"/>
  <c r="L52" i="27"/>
  <c r="M52" i="27"/>
  <c r="N52" i="27"/>
  <c r="O52" i="27"/>
  <c r="P52" i="27"/>
  <c r="Q52" i="27"/>
  <c r="R52" i="27"/>
  <c r="S52" i="27"/>
  <c r="T52" i="27"/>
  <c r="U52" i="27"/>
  <c r="Y52" i="27"/>
  <c r="D54" i="27"/>
  <c r="E54" i="27"/>
  <c r="F54" i="27"/>
  <c r="G54" i="27"/>
  <c r="H54" i="27"/>
  <c r="I54" i="27"/>
  <c r="J54" i="27"/>
  <c r="K54" i="27"/>
  <c r="L54" i="27"/>
  <c r="M54" i="27"/>
  <c r="N54" i="27"/>
  <c r="O54" i="27"/>
  <c r="P54" i="27"/>
  <c r="Q54" i="27"/>
  <c r="R54" i="27"/>
  <c r="S54" i="27"/>
  <c r="T54" i="27"/>
  <c r="U54" i="27"/>
  <c r="D55" i="27"/>
  <c r="E55" i="27"/>
  <c r="F55" i="27"/>
  <c r="G55" i="27"/>
  <c r="H55" i="27"/>
  <c r="I55" i="27"/>
  <c r="J55" i="27"/>
  <c r="K55" i="27"/>
  <c r="L55" i="27"/>
  <c r="M55" i="27"/>
  <c r="N55" i="27"/>
  <c r="O55" i="27"/>
  <c r="P55" i="27"/>
  <c r="Q55" i="27"/>
  <c r="R55" i="27"/>
  <c r="S55" i="27"/>
  <c r="T55" i="27"/>
  <c r="U55" i="27"/>
  <c r="D56" i="27"/>
  <c r="E56" i="27"/>
  <c r="F56" i="27"/>
  <c r="G56" i="27"/>
  <c r="H56" i="27"/>
  <c r="I56" i="27"/>
  <c r="J56" i="27"/>
  <c r="K56" i="27"/>
  <c r="L56" i="27"/>
  <c r="M56" i="27"/>
  <c r="N56" i="27"/>
  <c r="O56" i="27"/>
  <c r="P56" i="27"/>
  <c r="Q56" i="27"/>
  <c r="R56" i="27"/>
  <c r="S56" i="27"/>
  <c r="T56" i="27"/>
  <c r="U56" i="27"/>
  <c r="D57" i="27"/>
  <c r="E57" i="27"/>
  <c r="F57" i="27"/>
  <c r="G57" i="27"/>
  <c r="H57" i="27"/>
  <c r="I57" i="27"/>
  <c r="J57" i="27"/>
  <c r="K57" i="27"/>
  <c r="L57" i="27"/>
  <c r="M57" i="27"/>
  <c r="N57" i="27"/>
  <c r="O57" i="27"/>
  <c r="P57" i="27"/>
  <c r="Q57" i="27"/>
  <c r="R57" i="27"/>
  <c r="S57" i="27"/>
  <c r="T57" i="27"/>
  <c r="U57" i="27"/>
  <c r="D58" i="27"/>
  <c r="E58" i="27"/>
  <c r="F58" i="27"/>
  <c r="G58" i="27"/>
  <c r="H58" i="27"/>
  <c r="I58" i="27"/>
  <c r="J58" i="27"/>
  <c r="K58" i="27"/>
  <c r="L58" i="27"/>
  <c r="M58" i="27"/>
  <c r="N58" i="27"/>
  <c r="O58" i="27"/>
  <c r="P58" i="27"/>
  <c r="Q58" i="27"/>
  <c r="R58" i="27"/>
  <c r="S58" i="27"/>
  <c r="T58" i="27"/>
  <c r="U58" i="27"/>
  <c r="D59" i="27"/>
  <c r="E59" i="27"/>
  <c r="F59" i="27"/>
  <c r="G59" i="27"/>
  <c r="H59" i="27"/>
  <c r="I59" i="27"/>
  <c r="J59" i="27"/>
  <c r="K59" i="27"/>
  <c r="L59" i="27"/>
  <c r="M59" i="27"/>
  <c r="N59" i="27"/>
  <c r="O59" i="27"/>
  <c r="P59" i="27"/>
  <c r="Q59" i="27"/>
  <c r="R59" i="27"/>
  <c r="S59" i="27"/>
  <c r="T59" i="27"/>
  <c r="U59" i="27"/>
  <c r="D60" i="27"/>
  <c r="E60" i="27"/>
  <c r="F60" i="27"/>
  <c r="G60" i="27"/>
  <c r="H60" i="27"/>
  <c r="I60" i="27"/>
  <c r="J60" i="27"/>
  <c r="K60" i="27"/>
  <c r="L60" i="27"/>
  <c r="M60" i="27"/>
  <c r="N60" i="27"/>
  <c r="O60" i="27"/>
  <c r="P60" i="27"/>
  <c r="Q60" i="27"/>
  <c r="R60" i="27"/>
  <c r="S60" i="27"/>
  <c r="T60" i="27"/>
  <c r="U60" i="27"/>
  <c r="D61" i="27"/>
  <c r="E61" i="27"/>
  <c r="F61" i="27"/>
  <c r="G61" i="27"/>
  <c r="H61" i="27"/>
  <c r="I61" i="27"/>
  <c r="J61" i="27"/>
  <c r="K61" i="27"/>
  <c r="L61" i="27"/>
  <c r="M61" i="27"/>
  <c r="N61" i="27"/>
  <c r="O61" i="27"/>
  <c r="P61" i="27"/>
  <c r="Q61" i="27"/>
  <c r="R61" i="27"/>
  <c r="S61" i="27"/>
  <c r="T61" i="27"/>
  <c r="U61" i="27"/>
  <c r="D62" i="27"/>
  <c r="E62" i="27"/>
  <c r="F62" i="27"/>
  <c r="G62" i="27"/>
  <c r="H62" i="27"/>
  <c r="I62" i="27"/>
  <c r="J62" i="27"/>
  <c r="K62" i="27"/>
  <c r="L62" i="27"/>
  <c r="M62" i="27"/>
  <c r="N62" i="27"/>
  <c r="O62" i="27"/>
  <c r="P62" i="27"/>
  <c r="Q62" i="27"/>
  <c r="R62" i="27"/>
  <c r="S62" i="27"/>
  <c r="T62" i="27"/>
  <c r="U62" i="27"/>
  <c r="D63" i="27"/>
  <c r="E63" i="27"/>
  <c r="F63" i="27"/>
  <c r="G63" i="27"/>
  <c r="H63" i="27"/>
  <c r="I63" i="27"/>
  <c r="J63" i="27"/>
  <c r="K63" i="27"/>
  <c r="L63" i="27"/>
  <c r="M63" i="27"/>
  <c r="N63" i="27"/>
  <c r="O63" i="27"/>
  <c r="P63" i="27"/>
  <c r="Q63" i="27"/>
  <c r="R63" i="27"/>
  <c r="S63" i="27"/>
  <c r="T63" i="27"/>
  <c r="U63" i="27"/>
  <c r="D64" i="27"/>
  <c r="E64" i="27"/>
  <c r="F64" i="27"/>
  <c r="G64" i="27"/>
  <c r="H64" i="27"/>
  <c r="I64" i="27"/>
  <c r="J64" i="27"/>
  <c r="K64" i="27"/>
  <c r="L64" i="27"/>
  <c r="M64" i="27"/>
  <c r="N64" i="27"/>
  <c r="O64" i="27"/>
  <c r="P64" i="27"/>
  <c r="Q64" i="27"/>
  <c r="R64" i="27"/>
  <c r="S64" i="27"/>
  <c r="T64" i="27"/>
  <c r="U64" i="27"/>
  <c r="J65" i="27"/>
  <c r="O65" i="27"/>
  <c r="D66" i="27"/>
  <c r="E66" i="27"/>
  <c r="F66" i="27"/>
  <c r="G66" i="27"/>
  <c r="H66" i="27"/>
  <c r="I66" i="27"/>
  <c r="J66" i="27"/>
  <c r="K66" i="27"/>
  <c r="L66" i="27"/>
  <c r="M66" i="27"/>
  <c r="N66" i="27"/>
  <c r="O66" i="27"/>
  <c r="P66" i="27"/>
  <c r="Q66" i="27"/>
  <c r="R66" i="27"/>
  <c r="S66" i="27"/>
  <c r="T66" i="27"/>
  <c r="U66" i="27"/>
  <c r="D67" i="27"/>
  <c r="E67" i="27"/>
  <c r="F67" i="27"/>
  <c r="G67" i="27"/>
  <c r="H67" i="27"/>
  <c r="I67" i="27"/>
  <c r="J67" i="27"/>
  <c r="K67" i="27"/>
  <c r="L67" i="27"/>
  <c r="M67" i="27"/>
  <c r="N67" i="27"/>
  <c r="O67" i="27"/>
  <c r="P67" i="27"/>
  <c r="Q67" i="27"/>
  <c r="R67" i="27"/>
  <c r="S67" i="27"/>
  <c r="T67" i="27"/>
  <c r="U67" i="27"/>
  <c r="D68" i="27"/>
  <c r="E68" i="27"/>
  <c r="F68" i="27"/>
  <c r="G68" i="27"/>
  <c r="H68" i="27"/>
  <c r="I68" i="27"/>
  <c r="J68" i="27"/>
  <c r="K68" i="27"/>
  <c r="L68" i="27"/>
  <c r="M68" i="27"/>
  <c r="N68" i="27"/>
  <c r="O68" i="27"/>
  <c r="P68" i="27"/>
  <c r="Q68" i="27"/>
  <c r="R68" i="27"/>
  <c r="S68" i="27"/>
  <c r="T68" i="27"/>
  <c r="U68" i="27"/>
  <c r="D69" i="27"/>
  <c r="E69" i="27"/>
  <c r="F69" i="27"/>
  <c r="G69" i="27"/>
  <c r="H69" i="27"/>
  <c r="I69" i="27"/>
  <c r="J69" i="27"/>
  <c r="K69" i="27"/>
  <c r="L69" i="27"/>
  <c r="M69" i="27"/>
  <c r="N69" i="27"/>
  <c r="O69" i="27"/>
  <c r="P69" i="27"/>
  <c r="Q69" i="27"/>
  <c r="R69" i="27"/>
  <c r="S69" i="27"/>
  <c r="T69" i="27"/>
  <c r="U69" i="27"/>
  <c r="D70" i="27"/>
  <c r="E70" i="27"/>
  <c r="F70" i="27"/>
  <c r="G70" i="27"/>
  <c r="H70" i="27"/>
  <c r="I70" i="27"/>
  <c r="J70" i="27"/>
  <c r="K70" i="27"/>
  <c r="L70" i="27"/>
  <c r="M70" i="27"/>
  <c r="N70" i="27"/>
  <c r="O70" i="27"/>
  <c r="P70" i="27"/>
  <c r="Q70" i="27"/>
  <c r="R70" i="27"/>
  <c r="S70" i="27"/>
  <c r="T70" i="27"/>
  <c r="U70" i="27"/>
  <c r="S72" i="27"/>
  <c r="D74" i="27"/>
  <c r="E74" i="27"/>
  <c r="F74" i="27"/>
  <c r="G74" i="27"/>
  <c r="H74" i="27"/>
  <c r="I74" i="27"/>
  <c r="J74" i="27"/>
  <c r="K74" i="27"/>
  <c r="L74" i="27"/>
  <c r="M74" i="27"/>
  <c r="N74" i="27"/>
  <c r="O74" i="27"/>
  <c r="P74" i="27"/>
  <c r="Q74" i="27"/>
  <c r="R74" i="27"/>
  <c r="S74" i="27"/>
  <c r="T74" i="27"/>
  <c r="U74" i="27"/>
  <c r="K73" i="63"/>
  <c r="Q50" i="63"/>
  <c r="S73" i="63"/>
  <c r="U50" i="63"/>
  <c r="D51" i="63"/>
  <c r="H51" i="63"/>
  <c r="U51" i="63"/>
  <c r="D32" i="63"/>
  <c r="E32" i="63"/>
  <c r="F32" i="63"/>
  <c r="G32" i="63"/>
  <c r="H32" i="63"/>
  <c r="I32" i="63"/>
  <c r="J32" i="63"/>
  <c r="K32" i="63"/>
  <c r="L32" i="63"/>
  <c r="M32" i="63"/>
  <c r="N32" i="63"/>
  <c r="O32" i="63"/>
  <c r="P32" i="63"/>
  <c r="Q32" i="63"/>
  <c r="R32" i="63"/>
  <c r="S32" i="63"/>
  <c r="T32" i="63"/>
  <c r="U32" i="63"/>
  <c r="D33" i="63"/>
  <c r="E33" i="63"/>
  <c r="F33" i="63"/>
  <c r="G33" i="63"/>
  <c r="H33" i="63"/>
  <c r="I33" i="63"/>
  <c r="J33" i="63"/>
  <c r="K33" i="63"/>
  <c r="L33" i="63"/>
  <c r="M33" i="63"/>
  <c r="N33" i="63"/>
  <c r="O33" i="63"/>
  <c r="P33" i="63"/>
  <c r="Q33" i="63"/>
  <c r="R33" i="63"/>
  <c r="S33" i="63"/>
  <c r="T33" i="63"/>
  <c r="U33" i="63"/>
  <c r="D34" i="63"/>
  <c r="E34" i="63"/>
  <c r="F34" i="63"/>
  <c r="G34" i="63"/>
  <c r="H34" i="63"/>
  <c r="I34" i="63"/>
  <c r="J34" i="63"/>
  <c r="K34" i="63"/>
  <c r="L34" i="63"/>
  <c r="M34" i="63"/>
  <c r="N34" i="63"/>
  <c r="O34" i="63"/>
  <c r="P34" i="63"/>
  <c r="Q34" i="63"/>
  <c r="R34" i="63"/>
  <c r="S34" i="63"/>
  <c r="T34" i="63"/>
  <c r="U34" i="63"/>
  <c r="D35" i="63"/>
  <c r="E35" i="63"/>
  <c r="F35" i="63"/>
  <c r="G35" i="63"/>
  <c r="H35" i="63"/>
  <c r="I35" i="63"/>
  <c r="J35" i="63"/>
  <c r="K35" i="63"/>
  <c r="L35" i="63"/>
  <c r="M35" i="63"/>
  <c r="N35" i="63"/>
  <c r="O35" i="63"/>
  <c r="P35" i="63"/>
  <c r="Q35" i="63"/>
  <c r="R35" i="63"/>
  <c r="S35" i="63"/>
  <c r="T35" i="63"/>
  <c r="U35" i="63"/>
  <c r="D36" i="63"/>
  <c r="E36" i="63"/>
  <c r="F36" i="63"/>
  <c r="G36" i="63"/>
  <c r="H36" i="63"/>
  <c r="I36" i="63"/>
  <c r="J36" i="63"/>
  <c r="K36" i="63"/>
  <c r="L36" i="63"/>
  <c r="M36" i="63"/>
  <c r="N36" i="63"/>
  <c r="O36" i="63"/>
  <c r="P36" i="63"/>
  <c r="Q36" i="63"/>
  <c r="R36" i="63"/>
  <c r="S36" i="63"/>
  <c r="T36" i="63"/>
  <c r="U36" i="63"/>
  <c r="D37" i="63"/>
  <c r="E37" i="63"/>
  <c r="F37" i="63"/>
  <c r="G37" i="63"/>
  <c r="H37" i="63"/>
  <c r="I37" i="63"/>
  <c r="J37" i="63"/>
  <c r="K37" i="63"/>
  <c r="L37" i="63"/>
  <c r="M37" i="63"/>
  <c r="N37" i="63"/>
  <c r="O37" i="63"/>
  <c r="P37" i="63"/>
  <c r="Q37" i="63"/>
  <c r="R37" i="63"/>
  <c r="S37" i="63"/>
  <c r="T37" i="63"/>
  <c r="U37" i="63"/>
  <c r="D38" i="63"/>
  <c r="E38" i="63"/>
  <c r="F38" i="63"/>
  <c r="G38" i="63"/>
  <c r="H38" i="63"/>
  <c r="I38" i="63"/>
  <c r="J38" i="63"/>
  <c r="K38" i="63"/>
  <c r="L38" i="63"/>
  <c r="M38" i="63"/>
  <c r="N38" i="63"/>
  <c r="O38" i="63"/>
  <c r="P38" i="63"/>
  <c r="Q38" i="63"/>
  <c r="R38" i="63"/>
  <c r="S38" i="63"/>
  <c r="T38" i="63"/>
  <c r="U38" i="63"/>
  <c r="D39" i="63"/>
  <c r="E39" i="63"/>
  <c r="F39" i="63"/>
  <c r="G39" i="63"/>
  <c r="H39" i="63"/>
  <c r="I39" i="63"/>
  <c r="J39" i="63"/>
  <c r="K39" i="63"/>
  <c r="L39" i="63"/>
  <c r="M39" i="63"/>
  <c r="N39" i="63"/>
  <c r="O39" i="63"/>
  <c r="P39" i="63"/>
  <c r="Q39" i="63"/>
  <c r="R39" i="63"/>
  <c r="S39" i="63"/>
  <c r="T39" i="63"/>
  <c r="U39" i="63"/>
  <c r="C40" i="63"/>
  <c r="D40" i="63"/>
  <c r="E40" i="63"/>
  <c r="F40" i="63"/>
  <c r="G40" i="63"/>
  <c r="H40" i="63"/>
  <c r="I40" i="63"/>
  <c r="J40" i="63"/>
  <c r="K40" i="63"/>
  <c r="L40" i="63"/>
  <c r="M40" i="63"/>
  <c r="N40" i="63"/>
  <c r="O40" i="63"/>
  <c r="P40" i="63"/>
  <c r="Q40" i="63"/>
  <c r="R40" i="63"/>
  <c r="S40" i="63"/>
  <c r="T40" i="63"/>
  <c r="U40" i="63"/>
  <c r="C41" i="63"/>
  <c r="D41" i="63"/>
  <c r="E41" i="63"/>
  <c r="F41" i="63"/>
  <c r="G41" i="63"/>
  <c r="H41" i="63"/>
  <c r="I41" i="63"/>
  <c r="J41" i="63"/>
  <c r="K41" i="63"/>
  <c r="L41" i="63"/>
  <c r="M41" i="63"/>
  <c r="N41" i="63"/>
  <c r="O41" i="63"/>
  <c r="P41" i="63"/>
  <c r="Q41" i="63"/>
  <c r="R41" i="63"/>
  <c r="S41" i="63"/>
  <c r="T41" i="63"/>
  <c r="U41" i="63"/>
  <c r="Y41" i="63"/>
  <c r="C42" i="63"/>
  <c r="D42" i="63"/>
  <c r="E42" i="63"/>
  <c r="F42" i="63"/>
  <c r="G42" i="63"/>
  <c r="H42" i="63"/>
  <c r="I42" i="63"/>
  <c r="J42" i="63"/>
  <c r="K42" i="63"/>
  <c r="L42" i="63"/>
  <c r="M42" i="63"/>
  <c r="N42" i="63"/>
  <c r="O42" i="63"/>
  <c r="P42" i="63"/>
  <c r="Q42" i="63"/>
  <c r="R42" i="63"/>
  <c r="S42" i="63"/>
  <c r="T42" i="63"/>
  <c r="U42" i="63"/>
  <c r="Y42" i="63"/>
  <c r="C43" i="63"/>
  <c r="D43" i="63"/>
  <c r="E43" i="63"/>
  <c r="F43" i="63"/>
  <c r="G43" i="63"/>
  <c r="H43" i="63"/>
  <c r="I43" i="63"/>
  <c r="J43" i="63"/>
  <c r="K43" i="63"/>
  <c r="L43" i="63"/>
  <c r="M43" i="63"/>
  <c r="N43" i="63"/>
  <c r="O43" i="63"/>
  <c r="P43" i="63"/>
  <c r="Q43" i="63"/>
  <c r="R43" i="63"/>
  <c r="S43" i="63"/>
  <c r="T43" i="63"/>
  <c r="C44" i="63"/>
  <c r="D44" i="63"/>
  <c r="E44" i="63"/>
  <c r="F44" i="63"/>
  <c r="G44" i="63"/>
  <c r="H44" i="63"/>
  <c r="I44" i="63"/>
  <c r="J44" i="63"/>
  <c r="K44" i="63"/>
  <c r="L44" i="63"/>
  <c r="M44" i="63"/>
  <c r="N44" i="63"/>
  <c r="O44" i="63"/>
  <c r="P44" i="63"/>
  <c r="Q44" i="63"/>
  <c r="R44" i="63"/>
  <c r="S44" i="63"/>
  <c r="T44" i="63"/>
  <c r="U44" i="63"/>
  <c r="C45" i="63"/>
  <c r="D45" i="63"/>
  <c r="E45" i="63"/>
  <c r="F45" i="63"/>
  <c r="G45" i="63"/>
  <c r="H45" i="63"/>
  <c r="I45" i="63"/>
  <c r="J45" i="63"/>
  <c r="K45" i="63"/>
  <c r="L45" i="63"/>
  <c r="M45" i="63"/>
  <c r="N45" i="63"/>
  <c r="O45" i="63"/>
  <c r="P45" i="63"/>
  <c r="Q45" i="63"/>
  <c r="R45" i="63"/>
  <c r="S45" i="63"/>
  <c r="T45" i="63"/>
  <c r="U45" i="63"/>
  <c r="C46" i="63"/>
  <c r="D46" i="63"/>
  <c r="E46" i="63"/>
  <c r="F46" i="63"/>
  <c r="G46" i="63"/>
  <c r="H46" i="63"/>
  <c r="I46" i="63"/>
  <c r="J46" i="63"/>
  <c r="K46" i="63"/>
  <c r="L46" i="63"/>
  <c r="M46" i="63"/>
  <c r="N46" i="63"/>
  <c r="O46" i="63"/>
  <c r="P46" i="63"/>
  <c r="Q46" i="63"/>
  <c r="R46" i="63"/>
  <c r="S46" i="63"/>
  <c r="T46" i="63"/>
  <c r="U46" i="63"/>
  <c r="C47" i="63"/>
  <c r="D47" i="63"/>
  <c r="E47" i="63"/>
  <c r="F47" i="63"/>
  <c r="G47" i="63"/>
  <c r="H47" i="63"/>
  <c r="I47" i="63"/>
  <c r="J47" i="63"/>
  <c r="K47" i="63"/>
  <c r="L47" i="63"/>
  <c r="M47" i="63"/>
  <c r="N47" i="63"/>
  <c r="O47" i="63"/>
  <c r="P47" i="63"/>
  <c r="Q47" i="63"/>
  <c r="R47" i="63"/>
  <c r="S47" i="63"/>
  <c r="T47" i="63"/>
  <c r="U47" i="63"/>
  <c r="C48" i="63"/>
  <c r="D48" i="63"/>
  <c r="E48" i="63"/>
  <c r="F48" i="63"/>
  <c r="G48" i="63"/>
  <c r="H48" i="63"/>
  <c r="I48" i="63"/>
  <c r="J48" i="63"/>
  <c r="K48" i="63"/>
  <c r="L48" i="63"/>
  <c r="M48" i="63"/>
  <c r="N48" i="63"/>
  <c r="O48" i="63"/>
  <c r="P48" i="63"/>
  <c r="Q48" i="63"/>
  <c r="R48" i="63"/>
  <c r="S48" i="63"/>
  <c r="T48" i="63"/>
  <c r="U48" i="63"/>
  <c r="C50" i="63"/>
  <c r="D50" i="63"/>
  <c r="G50" i="63"/>
  <c r="H50" i="63"/>
  <c r="J50" i="63"/>
  <c r="L50" i="63"/>
  <c r="P50" i="63"/>
  <c r="R50" i="63"/>
  <c r="S50" i="63"/>
  <c r="T50" i="63"/>
  <c r="C51" i="63"/>
  <c r="L51" i="63"/>
  <c r="T51" i="63"/>
  <c r="C52" i="63"/>
  <c r="D52" i="63"/>
  <c r="E52" i="63"/>
  <c r="F52" i="63"/>
  <c r="G52" i="63"/>
  <c r="H52" i="63"/>
  <c r="I52" i="63"/>
  <c r="J52" i="63"/>
  <c r="K52" i="63"/>
  <c r="L52" i="63"/>
  <c r="M52" i="63"/>
  <c r="N52" i="63"/>
  <c r="O52" i="63"/>
  <c r="P52" i="63"/>
  <c r="Q52" i="63"/>
  <c r="R52" i="63"/>
  <c r="S52" i="63"/>
  <c r="T52" i="63"/>
  <c r="U52" i="63"/>
  <c r="D55" i="63"/>
  <c r="E55" i="63"/>
  <c r="F55" i="63"/>
  <c r="G55" i="63"/>
  <c r="H55" i="63"/>
  <c r="I55" i="63"/>
  <c r="J55" i="63"/>
  <c r="K55" i="63"/>
  <c r="L55" i="63"/>
  <c r="M55" i="63"/>
  <c r="N55" i="63"/>
  <c r="O55" i="63"/>
  <c r="P55" i="63"/>
  <c r="Q55" i="63"/>
  <c r="R55" i="63"/>
  <c r="S55" i="63"/>
  <c r="T55" i="63"/>
  <c r="U55" i="63"/>
  <c r="D56" i="63"/>
  <c r="E56" i="63"/>
  <c r="F56" i="63"/>
  <c r="G56" i="63"/>
  <c r="H56" i="63"/>
  <c r="I56" i="63"/>
  <c r="J56" i="63"/>
  <c r="K56" i="63"/>
  <c r="L56" i="63"/>
  <c r="M56" i="63"/>
  <c r="N56" i="63"/>
  <c r="O56" i="63"/>
  <c r="P56" i="63"/>
  <c r="Q56" i="63"/>
  <c r="R56" i="63"/>
  <c r="S56" i="63"/>
  <c r="T56" i="63"/>
  <c r="U56" i="63"/>
  <c r="D57" i="63"/>
  <c r="E57" i="63"/>
  <c r="F57" i="63"/>
  <c r="G57" i="63"/>
  <c r="H57" i="63"/>
  <c r="I57" i="63"/>
  <c r="J57" i="63"/>
  <c r="K57" i="63"/>
  <c r="L57" i="63"/>
  <c r="M57" i="63"/>
  <c r="N57" i="63"/>
  <c r="O57" i="63"/>
  <c r="P57" i="63"/>
  <c r="Q57" i="63"/>
  <c r="R57" i="63"/>
  <c r="S57" i="63"/>
  <c r="T57" i="63"/>
  <c r="U57" i="63"/>
  <c r="D58" i="63"/>
  <c r="E58" i="63"/>
  <c r="F58" i="63"/>
  <c r="G58" i="63"/>
  <c r="H58" i="63"/>
  <c r="I58" i="63"/>
  <c r="J58" i="63"/>
  <c r="K58" i="63"/>
  <c r="L58" i="63"/>
  <c r="M58" i="63"/>
  <c r="N58" i="63"/>
  <c r="O58" i="63"/>
  <c r="P58" i="63"/>
  <c r="Q58" i="63"/>
  <c r="R58" i="63"/>
  <c r="S58" i="63"/>
  <c r="T58" i="63"/>
  <c r="U58" i="63"/>
  <c r="D59" i="63"/>
  <c r="E59" i="63"/>
  <c r="F59" i="63"/>
  <c r="G59" i="63"/>
  <c r="H59" i="63"/>
  <c r="I59" i="63"/>
  <c r="J59" i="63"/>
  <c r="K59" i="63"/>
  <c r="L59" i="63"/>
  <c r="M59" i="63"/>
  <c r="N59" i="63"/>
  <c r="O59" i="63"/>
  <c r="P59" i="63"/>
  <c r="Q59" i="63"/>
  <c r="R59" i="63"/>
  <c r="S59" i="63"/>
  <c r="T59" i="63"/>
  <c r="U59" i="63"/>
  <c r="D60" i="63"/>
  <c r="E60" i="63"/>
  <c r="F60" i="63"/>
  <c r="G60" i="63"/>
  <c r="H60" i="63"/>
  <c r="I60" i="63"/>
  <c r="J60" i="63"/>
  <c r="K60" i="63"/>
  <c r="L60" i="63"/>
  <c r="M60" i="63"/>
  <c r="N60" i="63"/>
  <c r="O60" i="63"/>
  <c r="P60" i="63"/>
  <c r="Q60" i="63"/>
  <c r="R60" i="63"/>
  <c r="S60" i="63"/>
  <c r="T60" i="63"/>
  <c r="U60" i="63"/>
  <c r="D61" i="63"/>
  <c r="E61" i="63"/>
  <c r="F61" i="63"/>
  <c r="G61" i="63"/>
  <c r="H61" i="63"/>
  <c r="I61" i="63"/>
  <c r="J61" i="63"/>
  <c r="K61" i="63"/>
  <c r="L61" i="63"/>
  <c r="M61" i="63"/>
  <c r="N61" i="63"/>
  <c r="O61" i="63"/>
  <c r="P61" i="63"/>
  <c r="Q61" i="63"/>
  <c r="R61" i="63"/>
  <c r="S61" i="63"/>
  <c r="T61" i="63"/>
  <c r="U61" i="63"/>
  <c r="D62" i="63"/>
  <c r="E62" i="63"/>
  <c r="F62" i="63"/>
  <c r="G62" i="63"/>
  <c r="H62" i="63"/>
  <c r="I62" i="63"/>
  <c r="J62" i="63"/>
  <c r="K62" i="63"/>
  <c r="L62" i="63"/>
  <c r="M62" i="63"/>
  <c r="N62" i="63"/>
  <c r="O62" i="63"/>
  <c r="P62" i="63"/>
  <c r="Q62" i="63"/>
  <c r="R62" i="63"/>
  <c r="S62" i="63"/>
  <c r="T62" i="63"/>
  <c r="U62" i="63"/>
  <c r="D63" i="63"/>
  <c r="E63" i="63"/>
  <c r="F63" i="63"/>
  <c r="G63" i="63"/>
  <c r="H63" i="63"/>
  <c r="I63" i="63"/>
  <c r="J63" i="63"/>
  <c r="K63" i="63"/>
  <c r="L63" i="63"/>
  <c r="M63" i="63"/>
  <c r="N63" i="63"/>
  <c r="O63" i="63"/>
  <c r="P63" i="63"/>
  <c r="Q63" i="63"/>
  <c r="R63" i="63"/>
  <c r="S63" i="63"/>
  <c r="T63" i="63"/>
  <c r="U63" i="63"/>
  <c r="D64" i="63"/>
  <c r="E64" i="63"/>
  <c r="F64" i="63"/>
  <c r="G64" i="63"/>
  <c r="H64" i="63"/>
  <c r="I64" i="63"/>
  <c r="J64" i="63"/>
  <c r="K64" i="63"/>
  <c r="L64" i="63"/>
  <c r="M64" i="63"/>
  <c r="N64" i="63"/>
  <c r="O64" i="63"/>
  <c r="P64" i="63"/>
  <c r="Q64" i="63"/>
  <c r="R64" i="63"/>
  <c r="S64" i="63"/>
  <c r="T64" i="63"/>
  <c r="U64" i="63"/>
  <c r="D65" i="63"/>
  <c r="E65" i="63"/>
  <c r="F65" i="63"/>
  <c r="G65" i="63"/>
  <c r="H65" i="63"/>
  <c r="I65" i="63"/>
  <c r="J65" i="63"/>
  <c r="K65" i="63"/>
  <c r="L65" i="63"/>
  <c r="M65" i="63"/>
  <c r="N65" i="63"/>
  <c r="O65" i="63"/>
  <c r="P65" i="63"/>
  <c r="Q65" i="63"/>
  <c r="R65" i="63"/>
  <c r="S65" i="63"/>
  <c r="T65" i="63"/>
  <c r="U65" i="63"/>
  <c r="D66" i="63"/>
  <c r="E66" i="63"/>
  <c r="F66" i="63"/>
  <c r="G66" i="63"/>
  <c r="H66" i="63"/>
  <c r="I66" i="63"/>
  <c r="J66" i="63"/>
  <c r="K66" i="63"/>
  <c r="L66" i="63"/>
  <c r="M66" i="63"/>
  <c r="N66" i="63"/>
  <c r="O66" i="63"/>
  <c r="P66" i="63"/>
  <c r="Q66" i="63"/>
  <c r="R66" i="63"/>
  <c r="S66" i="63"/>
  <c r="T66" i="63"/>
  <c r="D67" i="63"/>
  <c r="E67" i="63"/>
  <c r="F67" i="63"/>
  <c r="G67" i="63"/>
  <c r="H67" i="63"/>
  <c r="I67" i="63"/>
  <c r="J67" i="63"/>
  <c r="K67" i="63"/>
  <c r="L67" i="63"/>
  <c r="M67" i="63"/>
  <c r="N67" i="63"/>
  <c r="O67" i="63"/>
  <c r="P67" i="63"/>
  <c r="Q67" i="63"/>
  <c r="R67" i="63"/>
  <c r="S67" i="63"/>
  <c r="T67" i="63"/>
  <c r="U67" i="63"/>
  <c r="D68" i="63"/>
  <c r="E68" i="63"/>
  <c r="F68" i="63"/>
  <c r="G68" i="63"/>
  <c r="H68" i="63"/>
  <c r="I68" i="63"/>
  <c r="J68" i="63"/>
  <c r="K68" i="63"/>
  <c r="L68" i="63"/>
  <c r="M68" i="63"/>
  <c r="N68" i="63"/>
  <c r="O68" i="63"/>
  <c r="P68" i="63"/>
  <c r="Q68" i="63"/>
  <c r="R68" i="63"/>
  <c r="S68" i="63"/>
  <c r="T68" i="63"/>
  <c r="U68" i="63"/>
  <c r="D69" i="63"/>
  <c r="E69" i="63"/>
  <c r="F69" i="63"/>
  <c r="G69" i="63"/>
  <c r="H69" i="63"/>
  <c r="I69" i="63"/>
  <c r="J69" i="63"/>
  <c r="K69" i="63"/>
  <c r="L69" i="63"/>
  <c r="M69" i="63"/>
  <c r="N69" i="63"/>
  <c r="O69" i="63"/>
  <c r="P69" i="63"/>
  <c r="Q69" i="63"/>
  <c r="R69" i="63"/>
  <c r="S69" i="63"/>
  <c r="T69" i="63"/>
  <c r="U69" i="63"/>
  <c r="D70" i="63"/>
  <c r="E70" i="63"/>
  <c r="F70" i="63"/>
  <c r="G70" i="63"/>
  <c r="H70" i="63"/>
  <c r="I70" i="63"/>
  <c r="J70" i="63"/>
  <c r="K70" i="63"/>
  <c r="L70" i="63"/>
  <c r="M70" i="63"/>
  <c r="N70" i="63"/>
  <c r="O70" i="63"/>
  <c r="P70" i="63"/>
  <c r="Q70" i="63"/>
  <c r="R70" i="63"/>
  <c r="S70" i="63"/>
  <c r="T70" i="63"/>
  <c r="U70" i="63"/>
  <c r="D71" i="63"/>
  <c r="E71" i="63"/>
  <c r="F71" i="63"/>
  <c r="G71" i="63"/>
  <c r="H71" i="63"/>
  <c r="I71" i="63"/>
  <c r="J71" i="63"/>
  <c r="K71" i="63"/>
  <c r="L71" i="63"/>
  <c r="M71" i="63"/>
  <c r="N71" i="63"/>
  <c r="O71" i="63"/>
  <c r="P71" i="63"/>
  <c r="Q71" i="63"/>
  <c r="R71" i="63"/>
  <c r="S71" i="63"/>
  <c r="T71" i="63"/>
  <c r="U71" i="63"/>
  <c r="D73" i="63"/>
  <c r="E73" i="63"/>
  <c r="T73" i="63"/>
  <c r="U73" i="63"/>
  <c r="U74" i="63"/>
  <c r="D75" i="63"/>
  <c r="E75" i="63"/>
  <c r="F75" i="63"/>
  <c r="G75" i="63"/>
  <c r="H75" i="63"/>
  <c r="I75" i="63"/>
  <c r="J75" i="63"/>
  <c r="K75" i="63"/>
  <c r="L75" i="63"/>
  <c r="M75" i="63"/>
  <c r="N75" i="63"/>
  <c r="O75" i="63"/>
  <c r="P75" i="63"/>
  <c r="Q75" i="63"/>
  <c r="R75" i="63"/>
  <c r="S75" i="63"/>
  <c r="T75" i="63"/>
  <c r="U75" i="63"/>
  <c r="D43" i="26"/>
  <c r="F43" i="26"/>
  <c r="G43" i="26"/>
  <c r="K65" i="26"/>
  <c r="J43" i="26"/>
  <c r="N43" i="26"/>
  <c r="P43" i="26"/>
  <c r="Q43" i="26"/>
  <c r="R43" i="26"/>
  <c r="S43" i="26"/>
  <c r="T43" i="26"/>
  <c r="F50" i="26"/>
  <c r="G50" i="26"/>
  <c r="I72" i="26"/>
  <c r="M72" i="26"/>
  <c r="N51" i="26"/>
  <c r="O72" i="26"/>
  <c r="S72" i="26"/>
  <c r="F51" i="26"/>
  <c r="K51" i="26"/>
  <c r="S51" i="26"/>
  <c r="C32" i="26"/>
  <c r="D32" i="26"/>
  <c r="E32" i="26"/>
  <c r="F32" i="26"/>
  <c r="G32" i="26"/>
  <c r="H32" i="26"/>
  <c r="I32" i="26"/>
  <c r="J32" i="26"/>
  <c r="K32" i="26"/>
  <c r="L32" i="26"/>
  <c r="M32" i="26"/>
  <c r="N32" i="26"/>
  <c r="O32" i="26"/>
  <c r="P32" i="26"/>
  <c r="Q32" i="26"/>
  <c r="R32" i="26"/>
  <c r="S32" i="26"/>
  <c r="T32" i="26"/>
  <c r="U32" i="26"/>
  <c r="Y32" i="26"/>
  <c r="C33" i="26"/>
  <c r="D33" i="26"/>
  <c r="E33" i="26"/>
  <c r="F33" i="26"/>
  <c r="G33" i="26"/>
  <c r="H33" i="26"/>
  <c r="I33" i="26"/>
  <c r="J33" i="26"/>
  <c r="K33" i="26"/>
  <c r="L33" i="26"/>
  <c r="M33" i="26"/>
  <c r="N33" i="26"/>
  <c r="O33" i="26"/>
  <c r="P33" i="26"/>
  <c r="Q33" i="26"/>
  <c r="R33" i="26"/>
  <c r="S33" i="26"/>
  <c r="T33" i="26"/>
  <c r="U33" i="26"/>
  <c r="Y33" i="26"/>
  <c r="C34" i="26"/>
  <c r="D34" i="26"/>
  <c r="E34" i="26"/>
  <c r="F34" i="26"/>
  <c r="G34" i="26"/>
  <c r="H34" i="26"/>
  <c r="I34" i="26"/>
  <c r="J34" i="26"/>
  <c r="K34" i="26"/>
  <c r="L34" i="26"/>
  <c r="M34" i="26"/>
  <c r="N34" i="26"/>
  <c r="O34" i="26"/>
  <c r="P34" i="26"/>
  <c r="Q34" i="26"/>
  <c r="R34" i="26"/>
  <c r="S34" i="26"/>
  <c r="T34" i="26"/>
  <c r="U34" i="26"/>
  <c r="Y34" i="26"/>
  <c r="C35" i="26"/>
  <c r="D35" i="26"/>
  <c r="E35" i="26"/>
  <c r="F35" i="26"/>
  <c r="G35" i="26"/>
  <c r="H35" i="26"/>
  <c r="I35" i="26"/>
  <c r="J35" i="26"/>
  <c r="K35" i="26"/>
  <c r="L35" i="26"/>
  <c r="M35" i="26"/>
  <c r="N35" i="26"/>
  <c r="O35" i="26"/>
  <c r="P35" i="26"/>
  <c r="Q35" i="26"/>
  <c r="R35" i="26"/>
  <c r="S35" i="26"/>
  <c r="T35" i="26"/>
  <c r="U35" i="26"/>
  <c r="C36" i="26"/>
  <c r="D36" i="26"/>
  <c r="E36" i="26"/>
  <c r="F36" i="26"/>
  <c r="G36" i="26"/>
  <c r="H36" i="26"/>
  <c r="I36" i="26"/>
  <c r="J36" i="26"/>
  <c r="K36" i="26"/>
  <c r="L36" i="26"/>
  <c r="M36" i="26"/>
  <c r="N36" i="26"/>
  <c r="O36" i="26"/>
  <c r="P36" i="26"/>
  <c r="Q36" i="26"/>
  <c r="R36" i="26"/>
  <c r="S36" i="26"/>
  <c r="T36" i="26"/>
  <c r="U36" i="26"/>
  <c r="C37" i="26"/>
  <c r="D37" i="26"/>
  <c r="E37" i="26"/>
  <c r="F37" i="26"/>
  <c r="G37" i="26"/>
  <c r="H37" i="26"/>
  <c r="I37" i="26"/>
  <c r="J37" i="26"/>
  <c r="K37" i="26"/>
  <c r="L37" i="26"/>
  <c r="M37" i="26"/>
  <c r="N37" i="26"/>
  <c r="O37" i="26"/>
  <c r="P37" i="26"/>
  <c r="Q37" i="26"/>
  <c r="R37" i="26"/>
  <c r="S37" i="26"/>
  <c r="T37" i="26"/>
  <c r="U37" i="26"/>
  <c r="Y37" i="26"/>
  <c r="C38" i="26"/>
  <c r="D38" i="26"/>
  <c r="E38" i="26"/>
  <c r="F38" i="26"/>
  <c r="G38" i="26"/>
  <c r="H38" i="26"/>
  <c r="I38" i="26"/>
  <c r="J38" i="26"/>
  <c r="K38" i="26"/>
  <c r="L38" i="26"/>
  <c r="M38" i="26"/>
  <c r="N38" i="26"/>
  <c r="O38" i="26"/>
  <c r="P38" i="26"/>
  <c r="Q38" i="26"/>
  <c r="R38" i="26"/>
  <c r="S38" i="26"/>
  <c r="T38" i="26"/>
  <c r="U38" i="26"/>
  <c r="Y38" i="26"/>
  <c r="C39" i="26"/>
  <c r="D39" i="26"/>
  <c r="E39" i="26"/>
  <c r="F39" i="26"/>
  <c r="G39" i="26"/>
  <c r="H39" i="26"/>
  <c r="I39" i="26"/>
  <c r="J39" i="26"/>
  <c r="K39" i="26"/>
  <c r="L39" i="26"/>
  <c r="M39" i="26"/>
  <c r="N39" i="26"/>
  <c r="O39" i="26"/>
  <c r="P39" i="26"/>
  <c r="Q39" i="26"/>
  <c r="R39" i="26"/>
  <c r="S39" i="26"/>
  <c r="T39" i="26"/>
  <c r="U39" i="26"/>
  <c r="C40" i="26"/>
  <c r="D40" i="26"/>
  <c r="E40" i="26"/>
  <c r="F40" i="26"/>
  <c r="G40" i="26"/>
  <c r="H40" i="26"/>
  <c r="I40" i="26"/>
  <c r="J40" i="26"/>
  <c r="K40" i="26"/>
  <c r="L40" i="26"/>
  <c r="M40" i="26"/>
  <c r="N40" i="26"/>
  <c r="O40" i="26"/>
  <c r="P40" i="26"/>
  <c r="Q40" i="26"/>
  <c r="R40" i="26"/>
  <c r="S40" i="26"/>
  <c r="T40" i="26"/>
  <c r="U40" i="26"/>
  <c r="C41" i="26"/>
  <c r="D41" i="26"/>
  <c r="E41" i="26"/>
  <c r="F41" i="26"/>
  <c r="G41" i="26"/>
  <c r="H41" i="26"/>
  <c r="I41" i="26"/>
  <c r="J41" i="26"/>
  <c r="K41" i="26"/>
  <c r="L41" i="26"/>
  <c r="M41" i="26"/>
  <c r="N41" i="26"/>
  <c r="O41" i="26"/>
  <c r="P41" i="26"/>
  <c r="Q41" i="26"/>
  <c r="R41" i="26"/>
  <c r="S41" i="26"/>
  <c r="T41" i="26"/>
  <c r="U41" i="26"/>
  <c r="Y41" i="26"/>
  <c r="C42" i="26"/>
  <c r="D42" i="26"/>
  <c r="E42" i="26"/>
  <c r="F42" i="26"/>
  <c r="G42" i="26"/>
  <c r="H42" i="26"/>
  <c r="I42" i="26"/>
  <c r="J42" i="26"/>
  <c r="K42" i="26"/>
  <c r="L42" i="26"/>
  <c r="M42" i="26"/>
  <c r="N42" i="26"/>
  <c r="O42" i="26"/>
  <c r="P42" i="26"/>
  <c r="Q42" i="26"/>
  <c r="R42" i="26"/>
  <c r="S42" i="26"/>
  <c r="T42" i="26"/>
  <c r="U42" i="26"/>
  <c r="Y42" i="26"/>
  <c r="C43" i="26"/>
  <c r="E43" i="26"/>
  <c r="H43" i="26"/>
  <c r="I43" i="26"/>
  <c r="K43" i="26"/>
  <c r="L43" i="26"/>
  <c r="M43" i="26"/>
  <c r="O43" i="26"/>
  <c r="C44" i="26"/>
  <c r="D44" i="26"/>
  <c r="E44" i="26"/>
  <c r="F44" i="26"/>
  <c r="G44" i="26"/>
  <c r="H44" i="26"/>
  <c r="I44" i="26"/>
  <c r="J44" i="26"/>
  <c r="K44" i="26"/>
  <c r="L44" i="26"/>
  <c r="M44" i="26"/>
  <c r="N44" i="26"/>
  <c r="O44" i="26"/>
  <c r="P44" i="26"/>
  <c r="Q44" i="26"/>
  <c r="R44" i="26"/>
  <c r="S44" i="26"/>
  <c r="T44" i="26"/>
  <c r="U44" i="26"/>
  <c r="C45" i="26"/>
  <c r="D45" i="26"/>
  <c r="E45" i="26"/>
  <c r="F45" i="26"/>
  <c r="G45" i="26"/>
  <c r="H45" i="26"/>
  <c r="I45" i="26"/>
  <c r="J45" i="26"/>
  <c r="K45" i="26"/>
  <c r="L45" i="26"/>
  <c r="M45" i="26"/>
  <c r="N45" i="26"/>
  <c r="O45" i="26"/>
  <c r="P45" i="26"/>
  <c r="Q45" i="26"/>
  <c r="R45" i="26"/>
  <c r="S45" i="26"/>
  <c r="T45" i="26"/>
  <c r="U45" i="26"/>
  <c r="Y45" i="26"/>
  <c r="C46" i="26"/>
  <c r="D46" i="26"/>
  <c r="E46" i="26"/>
  <c r="F46" i="26"/>
  <c r="G46" i="26"/>
  <c r="H46" i="26"/>
  <c r="I46" i="26"/>
  <c r="J46" i="26"/>
  <c r="K46" i="26"/>
  <c r="L46" i="26"/>
  <c r="M46" i="26"/>
  <c r="N46" i="26"/>
  <c r="O46" i="26"/>
  <c r="P46" i="26"/>
  <c r="Q46" i="26"/>
  <c r="R46" i="26"/>
  <c r="S46" i="26"/>
  <c r="T46" i="26"/>
  <c r="U46" i="26"/>
  <c r="Y46" i="26"/>
  <c r="C47" i="26"/>
  <c r="D47" i="26"/>
  <c r="E47" i="26"/>
  <c r="F47" i="26"/>
  <c r="G47" i="26"/>
  <c r="H47" i="26"/>
  <c r="I47" i="26"/>
  <c r="J47" i="26"/>
  <c r="K47" i="26"/>
  <c r="L47" i="26"/>
  <c r="M47" i="26"/>
  <c r="N47" i="26"/>
  <c r="O47" i="26"/>
  <c r="P47" i="26"/>
  <c r="Q47" i="26"/>
  <c r="R47" i="26"/>
  <c r="S47" i="26"/>
  <c r="T47" i="26"/>
  <c r="U47" i="26"/>
  <c r="C48" i="26"/>
  <c r="D48" i="26"/>
  <c r="E48" i="26"/>
  <c r="F48" i="26"/>
  <c r="G48" i="26"/>
  <c r="H48" i="26"/>
  <c r="I48" i="26"/>
  <c r="J48" i="26"/>
  <c r="K48" i="26"/>
  <c r="L48" i="26"/>
  <c r="M48" i="26"/>
  <c r="N48" i="26"/>
  <c r="O48" i="26"/>
  <c r="P48" i="26"/>
  <c r="Q48" i="26"/>
  <c r="R48" i="26"/>
  <c r="S48" i="26"/>
  <c r="T48" i="26"/>
  <c r="U48" i="26"/>
  <c r="C50" i="26"/>
  <c r="D50" i="26"/>
  <c r="H50" i="26"/>
  <c r="K50" i="26"/>
  <c r="L50" i="26"/>
  <c r="N50" i="26"/>
  <c r="R50" i="26"/>
  <c r="S50" i="26"/>
  <c r="C51" i="26"/>
  <c r="C52" i="26"/>
  <c r="D52" i="26"/>
  <c r="E52" i="26"/>
  <c r="F52" i="26"/>
  <c r="G52" i="26"/>
  <c r="H52" i="26"/>
  <c r="I52" i="26"/>
  <c r="J52" i="26"/>
  <c r="K52" i="26"/>
  <c r="L52" i="26"/>
  <c r="M52" i="26"/>
  <c r="N52" i="26"/>
  <c r="O52" i="26"/>
  <c r="P52" i="26"/>
  <c r="Q52" i="26"/>
  <c r="R52" i="26"/>
  <c r="S52" i="26"/>
  <c r="T52" i="26"/>
  <c r="U52" i="26"/>
  <c r="Y52" i="26"/>
  <c r="D54" i="26"/>
  <c r="E54" i="26"/>
  <c r="F54" i="26"/>
  <c r="G54" i="26"/>
  <c r="H54" i="26"/>
  <c r="I54" i="26"/>
  <c r="J54" i="26"/>
  <c r="K54" i="26"/>
  <c r="L54" i="26"/>
  <c r="M54" i="26"/>
  <c r="N54" i="26"/>
  <c r="O54" i="26"/>
  <c r="P54" i="26"/>
  <c r="Q54" i="26"/>
  <c r="R54" i="26"/>
  <c r="S54" i="26"/>
  <c r="T54" i="26"/>
  <c r="U54" i="26"/>
  <c r="D55" i="26"/>
  <c r="E55" i="26"/>
  <c r="F55" i="26"/>
  <c r="G55" i="26"/>
  <c r="H55" i="26"/>
  <c r="I55" i="26"/>
  <c r="J55" i="26"/>
  <c r="K55" i="26"/>
  <c r="L55" i="26"/>
  <c r="M55" i="26"/>
  <c r="N55" i="26"/>
  <c r="O55" i="26"/>
  <c r="P55" i="26"/>
  <c r="Q55" i="26"/>
  <c r="R55" i="26"/>
  <c r="S55" i="26"/>
  <c r="T55" i="26"/>
  <c r="U55" i="26"/>
  <c r="D56" i="26"/>
  <c r="E56" i="26"/>
  <c r="F56" i="26"/>
  <c r="G56" i="26"/>
  <c r="H56" i="26"/>
  <c r="I56" i="26"/>
  <c r="J56" i="26"/>
  <c r="K56" i="26"/>
  <c r="L56" i="26"/>
  <c r="M56" i="26"/>
  <c r="N56" i="26"/>
  <c r="O56" i="26"/>
  <c r="P56" i="26"/>
  <c r="Q56" i="26"/>
  <c r="R56" i="26"/>
  <c r="S56" i="26"/>
  <c r="T56" i="26"/>
  <c r="U56" i="26"/>
  <c r="D57" i="26"/>
  <c r="E57" i="26"/>
  <c r="F57" i="26"/>
  <c r="G57" i="26"/>
  <c r="H57" i="26"/>
  <c r="I57" i="26"/>
  <c r="J57" i="26"/>
  <c r="K57" i="26"/>
  <c r="L57" i="26"/>
  <c r="M57" i="26"/>
  <c r="N57" i="26"/>
  <c r="O57" i="26"/>
  <c r="P57" i="26"/>
  <c r="Q57" i="26"/>
  <c r="R57" i="26"/>
  <c r="S57" i="26"/>
  <c r="T57" i="26"/>
  <c r="U57" i="26"/>
  <c r="D58" i="26"/>
  <c r="E58" i="26"/>
  <c r="F58" i="26"/>
  <c r="G58" i="26"/>
  <c r="H58" i="26"/>
  <c r="I58" i="26"/>
  <c r="J58" i="26"/>
  <c r="K58" i="26"/>
  <c r="L58" i="26"/>
  <c r="M58" i="26"/>
  <c r="N58" i="26"/>
  <c r="O58" i="26"/>
  <c r="P58" i="26"/>
  <c r="Q58" i="26"/>
  <c r="R58" i="26"/>
  <c r="S58" i="26"/>
  <c r="T58" i="26"/>
  <c r="U58" i="26"/>
  <c r="D59" i="26"/>
  <c r="E59" i="26"/>
  <c r="F59" i="26"/>
  <c r="G59" i="26"/>
  <c r="H59" i="26"/>
  <c r="I59" i="26"/>
  <c r="J59" i="26"/>
  <c r="K59" i="26"/>
  <c r="L59" i="26"/>
  <c r="M59" i="26"/>
  <c r="N59" i="26"/>
  <c r="O59" i="26"/>
  <c r="P59" i="26"/>
  <c r="Q59" i="26"/>
  <c r="R59" i="26"/>
  <c r="S59" i="26"/>
  <c r="T59" i="26"/>
  <c r="U59" i="26"/>
  <c r="D60" i="26"/>
  <c r="E60" i="26"/>
  <c r="F60" i="26"/>
  <c r="G60" i="26"/>
  <c r="H60" i="26"/>
  <c r="I60" i="26"/>
  <c r="J60" i="26"/>
  <c r="K60" i="26"/>
  <c r="L60" i="26"/>
  <c r="M60" i="26"/>
  <c r="N60" i="26"/>
  <c r="O60" i="26"/>
  <c r="P60" i="26"/>
  <c r="Q60" i="26"/>
  <c r="R60" i="26"/>
  <c r="S60" i="26"/>
  <c r="T60" i="26"/>
  <c r="U60" i="26"/>
  <c r="D61" i="26"/>
  <c r="E61" i="26"/>
  <c r="F61" i="26"/>
  <c r="G61" i="26"/>
  <c r="H61" i="26"/>
  <c r="I61" i="26"/>
  <c r="J61" i="26"/>
  <c r="K61" i="26"/>
  <c r="L61" i="26"/>
  <c r="M61" i="26"/>
  <c r="N61" i="26"/>
  <c r="O61" i="26"/>
  <c r="P61" i="26"/>
  <c r="Q61" i="26"/>
  <c r="R61" i="26"/>
  <c r="S61" i="26"/>
  <c r="T61" i="26"/>
  <c r="U61" i="26"/>
  <c r="D62" i="26"/>
  <c r="E62" i="26"/>
  <c r="F62" i="26"/>
  <c r="G62" i="26"/>
  <c r="H62" i="26"/>
  <c r="I62" i="26"/>
  <c r="J62" i="26"/>
  <c r="K62" i="26"/>
  <c r="L62" i="26"/>
  <c r="M62" i="26"/>
  <c r="N62" i="26"/>
  <c r="O62" i="26"/>
  <c r="P62" i="26"/>
  <c r="Q62" i="26"/>
  <c r="R62" i="26"/>
  <c r="S62" i="26"/>
  <c r="T62" i="26"/>
  <c r="U62" i="26"/>
  <c r="D63" i="26"/>
  <c r="E63" i="26"/>
  <c r="F63" i="26"/>
  <c r="G63" i="26"/>
  <c r="H63" i="26"/>
  <c r="I63" i="26"/>
  <c r="J63" i="26"/>
  <c r="K63" i="26"/>
  <c r="L63" i="26"/>
  <c r="M63" i="26"/>
  <c r="N63" i="26"/>
  <c r="O63" i="26"/>
  <c r="P63" i="26"/>
  <c r="Q63" i="26"/>
  <c r="R63" i="26"/>
  <c r="S63" i="26"/>
  <c r="T63" i="26"/>
  <c r="U63" i="26"/>
  <c r="D64" i="26"/>
  <c r="E64" i="26"/>
  <c r="F64" i="26"/>
  <c r="G64" i="26"/>
  <c r="H64" i="26"/>
  <c r="I64" i="26"/>
  <c r="J64" i="26"/>
  <c r="K64" i="26"/>
  <c r="L64" i="26"/>
  <c r="M64" i="26"/>
  <c r="N64" i="26"/>
  <c r="O64" i="26"/>
  <c r="P64" i="26"/>
  <c r="Q64" i="26"/>
  <c r="R64" i="26"/>
  <c r="S64" i="26"/>
  <c r="T64" i="26"/>
  <c r="U64" i="26"/>
  <c r="H65" i="26"/>
  <c r="I65" i="26"/>
  <c r="L65" i="26"/>
  <c r="M65" i="26"/>
  <c r="P65" i="26"/>
  <c r="D66" i="26"/>
  <c r="E66" i="26"/>
  <c r="F66" i="26"/>
  <c r="G66" i="26"/>
  <c r="H66" i="26"/>
  <c r="I66" i="26"/>
  <c r="J66" i="26"/>
  <c r="K66" i="26"/>
  <c r="L66" i="26"/>
  <c r="M66" i="26"/>
  <c r="N66" i="26"/>
  <c r="O66" i="26"/>
  <c r="P66" i="26"/>
  <c r="Q66" i="26"/>
  <c r="R66" i="26"/>
  <c r="S66" i="26"/>
  <c r="T66" i="26"/>
  <c r="U66" i="26"/>
  <c r="D67" i="26"/>
  <c r="E67" i="26"/>
  <c r="F67" i="26"/>
  <c r="G67" i="26"/>
  <c r="H67" i="26"/>
  <c r="I67" i="26"/>
  <c r="J67" i="26"/>
  <c r="K67" i="26"/>
  <c r="L67" i="26"/>
  <c r="M67" i="26"/>
  <c r="N67" i="26"/>
  <c r="O67" i="26"/>
  <c r="P67" i="26"/>
  <c r="Q67" i="26"/>
  <c r="R67" i="26"/>
  <c r="S67" i="26"/>
  <c r="T67" i="26"/>
  <c r="U67" i="26"/>
  <c r="D68" i="26"/>
  <c r="E68" i="26"/>
  <c r="F68" i="26"/>
  <c r="G68" i="26"/>
  <c r="H68" i="26"/>
  <c r="I68" i="26"/>
  <c r="J68" i="26"/>
  <c r="K68" i="26"/>
  <c r="L68" i="26"/>
  <c r="M68" i="26"/>
  <c r="N68" i="26"/>
  <c r="O68" i="26"/>
  <c r="P68" i="26"/>
  <c r="Q68" i="26"/>
  <c r="R68" i="26"/>
  <c r="S68" i="26"/>
  <c r="T68" i="26"/>
  <c r="U68" i="26"/>
  <c r="D69" i="26"/>
  <c r="E69" i="26"/>
  <c r="F69" i="26"/>
  <c r="G69" i="26"/>
  <c r="H69" i="26"/>
  <c r="I69" i="26"/>
  <c r="J69" i="26"/>
  <c r="K69" i="26"/>
  <c r="L69" i="26"/>
  <c r="M69" i="26"/>
  <c r="N69" i="26"/>
  <c r="O69" i="26"/>
  <c r="P69" i="26"/>
  <c r="Q69" i="26"/>
  <c r="R69" i="26"/>
  <c r="S69" i="26"/>
  <c r="T69" i="26"/>
  <c r="U69" i="26"/>
  <c r="D70" i="26"/>
  <c r="E70" i="26"/>
  <c r="F70" i="26"/>
  <c r="G70" i="26"/>
  <c r="H70" i="26"/>
  <c r="I70" i="26"/>
  <c r="J70" i="26"/>
  <c r="K70" i="26"/>
  <c r="L70" i="26"/>
  <c r="M70" i="26"/>
  <c r="N70" i="26"/>
  <c r="O70" i="26"/>
  <c r="P70" i="26"/>
  <c r="Q70" i="26"/>
  <c r="R70" i="26"/>
  <c r="S70" i="26"/>
  <c r="T70" i="26"/>
  <c r="U70" i="26"/>
  <c r="D72" i="26"/>
  <c r="N72" i="26"/>
  <c r="D74" i="26"/>
  <c r="E74" i="26"/>
  <c r="F74" i="26"/>
  <c r="G74" i="26"/>
  <c r="H74" i="26"/>
  <c r="I74" i="26"/>
  <c r="J74" i="26"/>
  <c r="K74" i="26"/>
  <c r="L74" i="26"/>
  <c r="M74" i="26"/>
  <c r="N74" i="26"/>
  <c r="O74" i="26"/>
  <c r="P74" i="26"/>
  <c r="Q74" i="26"/>
  <c r="R74" i="26"/>
  <c r="S74" i="26"/>
  <c r="T74" i="26"/>
  <c r="U74" i="26"/>
  <c r="V63" i="62"/>
  <c r="D69" i="62"/>
  <c r="F48" i="62"/>
  <c r="H48" i="62"/>
  <c r="J48" i="62"/>
  <c r="K48" i="62"/>
  <c r="N48" i="62"/>
  <c r="O69" i="62"/>
  <c r="P48" i="62"/>
  <c r="R48" i="62"/>
  <c r="T48" i="62"/>
  <c r="D49" i="62"/>
  <c r="F49" i="62"/>
  <c r="G49" i="62"/>
  <c r="I49" i="62"/>
  <c r="T70" i="62"/>
  <c r="C31" i="62"/>
  <c r="D31" i="62"/>
  <c r="E31" i="62"/>
  <c r="F31" i="62"/>
  <c r="G31" i="62"/>
  <c r="H31" i="62"/>
  <c r="I31" i="62"/>
  <c r="J31" i="62"/>
  <c r="K31" i="62"/>
  <c r="L31" i="62"/>
  <c r="M31" i="62"/>
  <c r="N31" i="62"/>
  <c r="O31" i="62"/>
  <c r="P31" i="62"/>
  <c r="Q31" i="62"/>
  <c r="R31" i="62"/>
  <c r="S31" i="62"/>
  <c r="T31" i="62"/>
  <c r="U31" i="62"/>
  <c r="Y31" i="62"/>
  <c r="C32" i="62"/>
  <c r="D32" i="62"/>
  <c r="E32" i="62"/>
  <c r="F32" i="62"/>
  <c r="G32" i="62"/>
  <c r="H32" i="62"/>
  <c r="I32" i="62"/>
  <c r="J32" i="62"/>
  <c r="K32" i="62"/>
  <c r="L32" i="62"/>
  <c r="M32" i="62"/>
  <c r="N32" i="62"/>
  <c r="O32" i="62"/>
  <c r="P32" i="62"/>
  <c r="Q32" i="62"/>
  <c r="R32" i="62"/>
  <c r="S32" i="62"/>
  <c r="T32" i="62"/>
  <c r="U32" i="62"/>
  <c r="Y32" i="62"/>
  <c r="C33" i="62"/>
  <c r="D33" i="62"/>
  <c r="E33" i="62"/>
  <c r="F33" i="62"/>
  <c r="G33" i="62"/>
  <c r="H33" i="62"/>
  <c r="I33" i="62"/>
  <c r="J33" i="62"/>
  <c r="K33" i="62"/>
  <c r="L33" i="62"/>
  <c r="M33" i="62"/>
  <c r="N33" i="62"/>
  <c r="O33" i="62"/>
  <c r="P33" i="62"/>
  <c r="Q33" i="62"/>
  <c r="R33" i="62"/>
  <c r="S33" i="62"/>
  <c r="T33" i="62"/>
  <c r="U33" i="62"/>
  <c r="Y33" i="62"/>
  <c r="C34" i="62"/>
  <c r="D34" i="62"/>
  <c r="E34" i="62"/>
  <c r="F34" i="62"/>
  <c r="G34" i="62"/>
  <c r="H34" i="62"/>
  <c r="I34" i="62"/>
  <c r="J34" i="62"/>
  <c r="K34" i="62"/>
  <c r="L34" i="62"/>
  <c r="M34" i="62"/>
  <c r="N34" i="62"/>
  <c r="O34" i="62"/>
  <c r="P34" i="62"/>
  <c r="Q34" i="62"/>
  <c r="R34" i="62"/>
  <c r="S34" i="62"/>
  <c r="T34" i="62"/>
  <c r="U34" i="62"/>
  <c r="C35" i="62"/>
  <c r="D35" i="62"/>
  <c r="E35" i="62"/>
  <c r="F35" i="62"/>
  <c r="G35" i="62"/>
  <c r="H35" i="62"/>
  <c r="I35" i="62"/>
  <c r="J35" i="62"/>
  <c r="K35" i="62"/>
  <c r="L35" i="62"/>
  <c r="M35" i="62"/>
  <c r="N35" i="62"/>
  <c r="O35" i="62"/>
  <c r="P35" i="62"/>
  <c r="Q35" i="62"/>
  <c r="R35" i="62"/>
  <c r="S35" i="62"/>
  <c r="T35" i="62"/>
  <c r="U35" i="62"/>
  <c r="C36" i="62"/>
  <c r="D36" i="62"/>
  <c r="E36" i="62"/>
  <c r="F36" i="62"/>
  <c r="G36" i="62"/>
  <c r="H36" i="62"/>
  <c r="I36" i="62"/>
  <c r="J36" i="62"/>
  <c r="K36" i="62"/>
  <c r="L36" i="62"/>
  <c r="M36" i="62"/>
  <c r="N36" i="62"/>
  <c r="O36" i="62"/>
  <c r="P36" i="62"/>
  <c r="Q36" i="62"/>
  <c r="R36" i="62"/>
  <c r="S36" i="62"/>
  <c r="T36" i="62"/>
  <c r="U36" i="62"/>
  <c r="C37" i="62"/>
  <c r="D37" i="62"/>
  <c r="E37" i="62"/>
  <c r="F37" i="62"/>
  <c r="G37" i="62"/>
  <c r="H37" i="62"/>
  <c r="I37" i="62"/>
  <c r="J37" i="62"/>
  <c r="K37" i="62"/>
  <c r="L37" i="62"/>
  <c r="M37" i="62"/>
  <c r="N37" i="62"/>
  <c r="O37" i="62"/>
  <c r="P37" i="62"/>
  <c r="Q37" i="62"/>
  <c r="R37" i="62"/>
  <c r="S37" i="62"/>
  <c r="T37" i="62"/>
  <c r="U37" i="62"/>
  <c r="C38" i="62"/>
  <c r="D38" i="62"/>
  <c r="E38" i="62"/>
  <c r="F38" i="62"/>
  <c r="G38" i="62"/>
  <c r="H38" i="62"/>
  <c r="I38" i="62"/>
  <c r="J38" i="62"/>
  <c r="K38" i="62"/>
  <c r="L38" i="62"/>
  <c r="M38" i="62"/>
  <c r="N38" i="62"/>
  <c r="O38" i="62"/>
  <c r="P38" i="62"/>
  <c r="Q38" i="62"/>
  <c r="R38" i="62"/>
  <c r="S38" i="62"/>
  <c r="T38" i="62"/>
  <c r="U38" i="62"/>
  <c r="C39" i="62"/>
  <c r="D39" i="62"/>
  <c r="E39" i="62"/>
  <c r="F39" i="62"/>
  <c r="G39" i="62"/>
  <c r="H39" i="62"/>
  <c r="I39" i="62"/>
  <c r="J39" i="62"/>
  <c r="K39" i="62"/>
  <c r="L39" i="62"/>
  <c r="M39" i="62"/>
  <c r="N39" i="62"/>
  <c r="O39" i="62"/>
  <c r="P39" i="62"/>
  <c r="Q39" i="62"/>
  <c r="R39" i="62"/>
  <c r="S39" i="62"/>
  <c r="T39" i="62"/>
  <c r="U39" i="62"/>
  <c r="C40" i="62"/>
  <c r="D40" i="62"/>
  <c r="E40" i="62"/>
  <c r="F40" i="62"/>
  <c r="G40" i="62"/>
  <c r="H40" i="62"/>
  <c r="I40" i="62"/>
  <c r="J40" i="62"/>
  <c r="K40" i="62"/>
  <c r="L40" i="62"/>
  <c r="M40" i="62"/>
  <c r="N40" i="62"/>
  <c r="O40" i="62"/>
  <c r="P40" i="62"/>
  <c r="Q40" i="62"/>
  <c r="R40" i="62"/>
  <c r="S40" i="62"/>
  <c r="T40" i="62"/>
  <c r="U40" i="62"/>
  <c r="Y40" i="62"/>
  <c r="C41" i="62"/>
  <c r="D41" i="62"/>
  <c r="E41" i="62"/>
  <c r="F41" i="62"/>
  <c r="G41" i="62"/>
  <c r="H41" i="62"/>
  <c r="I41" i="62"/>
  <c r="J41" i="62"/>
  <c r="K41" i="62"/>
  <c r="L41" i="62"/>
  <c r="M41" i="62"/>
  <c r="N41" i="62"/>
  <c r="O41" i="62"/>
  <c r="P41" i="62"/>
  <c r="Q41" i="62"/>
  <c r="R41" i="62"/>
  <c r="S41" i="62"/>
  <c r="T41" i="62"/>
  <c r="U41" i="62"/>
  <c r="C42" i="62"/>
  <c r="D42" i="62"/>
  <c r="E42" i="62"/>
  <c r="F42" i="62"/>
  <c r="G42" i="62"/>
  <c r="H42" i="62"/>
  <c r="I42" i="62"/>
  <c r="J42" i="62"/>
  <c r="K42" i="62"/>
  <c r="L42" i="62"/>
  <c r="M42" i="62"/>
  <c r="N42" i="62"/>
  <c r="O42" i="62"/>
  <c r="P42" i="62"/>
  <c r="Q42" i="62"/>
  <c r="R42" i="62"/>
  <c r="S42" i="62"/>
  <c r="T42" i="62"/>
  <c r="U42" i="62"/>
  <c r="C43" i="62"/>
  <c r="D43" i="62"/>
  <c r="E43" i="62"/>
  <c r="F43" i="62"/>
  <c r="G43" i="62"/>
  <c r="H43" i="62"/>
  <c r="I43" i="62"/>
  <c r="J43" i="62"/>
  <c r="K43" i="62"/>
  <c r="L43" i="62"/>
  <c r="M43" i="62"/>
  <c r="N43" i="62"/>
  <c r="O43" i="62"/>
  <c r="P43" i="62"/>
  <c r="Q43" i="62"/>
  <c r="R43" i="62"/>
  <c r="S43" i="62"/>
  <c r="T43" i="62"/>
  <c r="U43" i="62"/>
  <c r="C44" i="62"/>
  <c r="D44" i="62"/>
  <c r="E44" i="62"/>
  <c r="F44" i="62"/>
  <c r="G44" i="62"/>
  <c r="H44" i="62"/>
  <c r="I44" i="62"/>
  <c r="J44" i="62"/>
  <c r="K44" i="62"/>
  <c r="L44" i="62"/>
  <c r="M44" i="62"/>
  <c r="N44" i="62"/>
  <c r="O44" i="62"/>
  <c r="P44" i="62"/>
  <c r="Q44" i="62"/>
  <c r="R44" i="62"/>
  <c r="S44" i="62"/>
  <c r="T44" i="62"/>
  <c r="U44" i="62"/>
  <c r="C45" i="62"/>
  <c r="D45" i="62"/>
  <c r="E45" i="62"/>
  <c r="F45" i="62"/>
  <c r="G45" i="62"/>
  <c r="H45" i="62"/>
  <c r="I45" i="62"/>
  <c r="J45" i="62"/>
  <c r="K45" i="62"/>
  <c r="L45" i="62"/>
  <c r="M45" i="62"/>
  <c r="N45" i="62"/>
  <c r="O45" i="62"/>
  <c r="P45" i="62"/>
  <c r="Q45" i="62"/>
  <c r="R45" i="62"/>
  <c r="S45" i="62"/>
  <c r="T45" i="62"/>
  <c r="U45" i="62"/>
  <c r="C46" i="62"/>
  <c r="D46" i="62"/>
  <c r="E46" i="62"/>
  <c r="F46" i="62"/>
  <c r="G46" i="62"/>
  <c r="H46" i="62"/>
  <c r="I46" i="62"/>
  <c r="J46" i="62"/>
  <c r="K46" i="62"/>
  <c r="L46" i="62"/>
  <c r="M46" i="62"/>
  <c r="N46" i="62"/>
  <c r="O46" i="62"/>
  <c r="P46" i="62"/>
  <c r="Q46" i="62"/>
  <c r="R46" i="62"/>
  <c r="S46" i="62"/>
  <c r="T46" i="62"/>
  <c r="U46" i="62"/>
  <c r="C48" i="62"/>
  <c r="D48" i="62"/>
  <c r="G48" i="62"/>
  <c r="I48" i="62"/>
  <c r="Q48" i="62"/>
  <c r="S48" i="62"/>
  <c r="S49" i="62"/>
  <c r="T49" i="62"/>
  <c r="C50" i="62"/>
  <c r="D50" i="62"/>
  <c r="E50" i="62"/>
  <c r="F50" i="62"/>
  <c r="G50" i="62"/>
  <c r="H50" i="62"/>
  <c r="I50" i="62"/>
  <c r="J50" i="62"/>
  <c r="K50" i="62"/>
  <c r="L50" i="62"/>
  <c r="M50" i="62"/>
  <c r="N50" i="62"/>
  <c r="O50" i="62"/>
  <c r="P50" i="62"/>
  <c r="Q50" i="62"/>
  <c r="R50" i="62"/>
  <c r="S50" i="62"/>
  <c r="T50" i="62"/>
  <c r="U50" i="62"/>
  <c r="Y50" i="62"/>
  <c r="D53" i="62"/>
  <c r="E53" i="62"/>
  <c r="F53" i="62"/>
  <c r="G53" i="62"/>
  <c r="H53" i="62"/>
  <c r="I53" i="62"/>
  <c r="J53" i="62"/>
  <c r="K53" i="62"/>
  <c r="L53" i="62"/>
  <c r="M53" i="62"/>
  <c r="N53" i="62"/>
  <c r="O53" i="62"/>
  <c r="P53" i="62"/>
  <c r="Q53" i="62"/>
  <c r="R53" i="62"/>
  <c r="S53" i="62"/>
  <c r="T53" i="62"/>
  <c r="U53" i="62"/>
  <c r="D54" i="62"/>
  <c r="E54" i="62"/>
  <c r="F54" i="62"/>
  <c r="G54" i="62"/>
  <c r="H54" i="62"/>
  <c r="I54" i="62"/>
  <c r="J54" i="62"/>
  <c r="K54" i="62"/>
  <c r="L54" i="62"/>
  <c r="M54" i="62"/>
  <c r="N54" i="62"/>
  <c r="O54" i="62"/>
  <c r="P54" i="62"/>
  <c r="Q54" i="62"/>
  <c r="R54" i="62"/>
  <c r="S54" i="62"/>
  <c r="T54" i="62"/>
  <c r="U54" i="62"/>
  <c r="D55" i="62"/>
  <c r="E55" i="62"/>
  <c r="F55" i="62"/>
  <c r="G55" i="62"/>
  <c r="H55" i="62"/>
  <c r="I55" i="62"/>
  <c r="J55" i="62"/>
  <c r="K55" i="62"/>
  <c r="L55" i="62"/>
  <c r="M55" i="62"/>
  <c r="N55" i="62"/>
  <c r="O55" i="62"/>
  <c r="P55" i="62"/>
  <c r="Q55" i="62"/>
  <c r="R55" i="62"/>
  <c r="S55" i="62"/>
  <c r="T55" i="62"/>
  <c r="U55" i="62"/>
  <c r="D56" i="62"/>
  <c r="E56" i="62"/>
  <c r="F56" i="62"/>
  <c r="G56" i="62"/>
  <c r="H56" i="62"/>
  <c r="I56" i="62"/>
  <c r="J56" i="62"/>
  <c r="K56" i="62"/>
  <c r="L56" i="62"/>
  <c r="M56" i="62"/>
  <c r="N56" i="62"/>
  <c r="O56" i="62"/>
  <c r="P56" i="62"/>
  <c r="Q56" i="62"/>
  <c r="R56" i="62"/>
  <c r="S56" i="62"/>
  <c r="T56" i="62"/>
  <c r="U56" i="62"/>
  <c r="D57" i="62"/>
  <c r="E57" i="62"/>
  <c r="F57" i="62"/>
  <c r="G57" i="62"/>
  <c r="H57" i="62"/>
  <c r="I57" i="62"/>
  <c r="J57" i="62"/>
  <c r="K57" i="62"/>
  <c r="L57" i="62"/>
  <c r="M57" i="62"/>
  <c r="N57" i="62"/>
  <c r="O57" i="62"/>
  <c r="P57" i="62"/>
  <c r="Q57" i="62"/>
  <c r="R57" i="62"/>
  <c r="S57" i="62"/>
  <c r="T57" i="62"/>
  <c r="U57" i="62"/>
  <c r="D58" i="62"/>
  <c r="E58" i="62"/>
  <c r="F58" i="62"/>
  <c r="G58" i="62"/>
  <c r="H58" i="62"/>
  <c r="I58" i="62"/>
  <c r="J58" i="62"/>
  <c r="K58" i="62"/>
  <c r="L58" i="62"/>
  <c r="M58" i="62"/>
  <c r="N58" i="62"/>
  <c r="O58" i="62"/>
  <c r="P58" i="62"/>
  <c r="Q58" i="62"/>
  <c r="R58" i="62"/>
  <c r="S58" i="62"/>
  <c r="T58" i="62"/>
  <c r="U58" i="62"/>
  <c r="D59" i="62"/>
  <c r="E59" i="62"/>
  <c r="F59" i="62"/>
  <c r="G59" i="62"/>
  <c r="H59" i="62"/>
  <c r="I59" i="62"/>
  <c r="J59" i="62"/>
  <c r="K59" i="62"/>
  <c r="L59" i="62"/>
  <c r="M59" i="62"/>
  <c r="N59" i="62"/>
  <c r="O59" i="62"/>
  <c r="P59" i="62"/>
  <c r="Q59" i="62"/>
  <c r="R59" i="62"/>
  <c r="S59" i="62"/>
  <c r="T59" i="62"/>
  <c r="U59" i="62"/>
  <c r="D60" i="62"/>
  <c r="E60" i="62"/>
  <c r="F60" i="62"/>
  <c r="G60" i="62"/>
  <c r="H60" i="62"/>
  <c r="I60" i="62"/>
  <c r="J60" i="62"/>
  <c r="K60" i="62"/>
  <c r="L60" i="62"/>
  <c r="M60" i="62"/>
  <c r="N60" i="62"/>
  <c r="O60" i="62"/>
  <c r="P60" i="62"/>
  <c r="Q60" i="62"/>
  <c r="R60" i="62"/>
  <c r="S60" i="62"/>
  <c r="T60" i="62"/>
  <c r="U60" i="62"/>
  <c r="D61" i="62"/>
  <c r="E61" i="62"/>
  <c r="F61" i="62"/>
  <c r="G61" i="62"/>
  <c r="H61" i="62"/>
  <c r="I61" i="62"/>
  <c r="J61" i="62"/>
  <c r="K61" i="62"/>
  <c r="L61" i="62"/>
  <c r="M61" i="62"/>
  <c r="N61" i="62"/>
  <c r="O61" i="62"/>
  <c r="P61" i="62"/>
  <c r="Q61" i="62"/>
  <c r="R61" i="62"/>
  <c r="S61" i="62"/>
  <c r="T61" i="62"/>
  <c r="U61" i="62"/>
  <c r="D62" i="62"/>
  <c r="E62" i="62"/>
  <c r="F62" i="62"/>
  <c r="G62" i="62"/>
  <c r="H62" i="62"/>
  <c r="I62" i="62"/>
  <c r="J62" i="62"/>
  <c r="K62" i="62"/>
  <c r="L62" i="62"/>
  <c r="M62" i="62"/>
  <c r="N62" i="62"/>
  <c r="O62" i="62"/>
  <c r="P62" i="62"/>
  <c r="Q62" i="62"/>
  <c r="R62" i="62"/>
  <c r="S62" i="62"/>
  <c r="T62" i="62"/>
  <c r="U62" i="62"/>
  <c r="D63" i="62"/>
  <c r="E63" i="62"/>
  <c r="F63" i="62"/>
  <c r="G63" i="62"/>
  <c r="H63" i="62"/>
  <c r="I63" i="62"/>
  <c r="J63" i="62"/>
  <c r="K63" i="62"/>
  <c r="L63" i="62"/>
  <c r="M63" i="62"/>
  <c r="N63" i="62"/>
  <c r="O63" i="62"/>
  <c r="P63" i="62"/>
  <c r="Q63" i="62"/>
  <c r="R63" i="62"/>
  <c r="S63" i="62"/>
  <c r="T63" i="62"/>
  <c r="U63" i="62"/>
  <c r="D64" i="62"/>
  <c r="E64" i="62"/>
  <c r="F64" i="62"/>
  <c r="G64" i="62"/>
  <c r="H64" i="62"/>
  <c r="I64" i="62"/>
  <c r="J64" i="62"/>
  <c r="K64" i="62"/>
  <c r="L64" i="62"/>
  <c r="M64" i="62"/>
  <c r="N64" i="62"/>
  <c r="O64" i="62"/>
  <c r="P64" i="62"/>
  <c r="Q64" i="62"/>
  <c r="R64" i="62"/>
  <c r="S64" i="62"/>
  <c r="T64" i="62"/>
  <c r="U64" i="62"/>
  <c r="D65" i="62"/>
  <c r="E65" i="62"/>
  <c r="F65" i="62"/>
  <c r="G65" i="62"/>
  <c r="H65" i="62"/>
  <c r="I65" i="62"/>
  <c r="J65" i="62"/>
  <c r="K65" i="62"/>
  <c r="L65" i="62"/>
  <c r="M65" i="62"/>
  <c r="N65" i="62"/>
  <c r="O65" i="62"/>
  <c r="P65" i="62"/>
  <c r="Q65" i="62"/>
  <c r="R65" i="62"/>
  <c r="S65" i="62"/>
  <c r="T65" i="62"/>
  <c r="U65" i="62"/>
  <c r="D66" i="62"/>
  <c r="E66" i="62"/>
  <c r="F66" i="62"/>
  <c r="G66" i="62"/>
  <c r="H66" i="62"/>
  <c r="I66" i="62"/>
  <c r="J66" i="62"/>
  <c r="K66" i="62"/>
  <c r="L66" i="62"/>
  <c r="M66" i="62"/>
  <c r="N66" i="62"/>
  <c r="O66" i="62"/>
  <c r="P66" i="62"/>
  <c r="Q66" i="62"/>
  <c r="R66" i="62"/>
  <c r="S66" i="62"/>
  <c r="T66" i="62"/>
  <c r="U66" i="62"/>
  <c r="D67" i="62"/>
  <c r="E67" i="62"/>
  <c r="F67" i="62"/>
  <c r="G67" i="62"/>
  <c r="H67" i="62"/>
  <c r="I67" i="62"/>
  <c r="J67" i="62"/>
  <c r="K67" i="62"/>
  <c r="L67" i="62"/>
  <c r="M67" i="62"/>
  <c r="N67" i="62"/>
  <c r="O67" i="62"/>
  <c r="P67" i="62"/>
  <c r="Q67" i="62"/>
  <c r="R67" i="62"/>
  <c r="S67" i="62"/>
  <c r="T67" i="62"/>
  <c r="U67" i="62"/>
  <c r="D68" i="62"/>
  <c r="E68" i="62"/>
  <c r="F68" i="62"/>
  <c r="G68" i="62"/>
  <c r="H68" i="62"/>
  <c r="I68" i="62"/>
  <c r="J68" i="62"/>
  <c r="K68" i="62"/>
  <c r="L68" i="62"/>
  <c r="M68" i="62"/>
  <c r="N68" i="62"/>
  <c r="O68" i="62"/>
  <c r="P68" i="62"/>
  <c r="Q68" i="62"/>
  <c r="R68" i="62"/>
  <c r="S68" i="62"/>
  <c r="T68" i="62"/>
  <c r="U68" i="62"/>
  <c r="M69" i="62"/>
  <c r="Q69" i="62"/>
  <c r="D71" i="62"/>
  <c r="E71" i="62"/>
  <c r="F71" i="62"/>
  <c r="G71" i="62"/>
  <c r="H71" i="62"/>
  <c r="I71" i="62"/>
  <c r="J71" i="62"/>
  <c r="K71" i="62"/>
  <c r="L71" i="62"/>
  <c r="M71" i="62"/>
  <c r="N71" i="62"/>
  <c r="O71" i="62"/>
  <c r="P71" i="62"/>
  <c r="Q71" i="62"/>
  <c r="R71" i="62"/>
  <c r="S71" i="62"/>
  <c r="T71" i="62"/>
  <c r="U71" i="62"/>
  <c r="C41" i="25"/>
  <c r="E41" i="25"/>
  <c r="F41" i="25"/>
  <c r="G41" i="25"/>
  <c r="I41" i="25"/>
  <c r="J41" i="25"/>
  <c r="M41" i="25"/>
  <c r="N41" i="25"/>
  <c r="P41" i="25"/>
  <c r="Q41" i="25"/>
  <c r="R41" i="25"/>
  <c r="S41" i="25"/>
  <c r="T41" i="25"/>
  <c r="V62" i="25"/>
  <c r="E69" i="25"/>
  <c r="I48" i="25"/>
  <c r="J69" i="25"/>
  <c r="L49" i="25"/>
  <c r="M48" i="25"/>
  <c r="P48" i="25"/>
  <c r="Q48" i="25"/>
  <c r="R48" i="25"/>
  <c r="K70" i="25"/>
  <c r="C31" i="25"/>
  <c r="D31" i="25"/>
  <c r="E31" i="25"/>
  <c r="F31" i="25"/>
  <c r="G31" i="25"/>
  <c r="H31" i="25"/>
  <c r="I31" i="25"/>
  <c r="J31" i="25"/>
  <c r="K31" i="25"/>
  <c r="L31" i="25"/>
  <c r="M31" i="25"/>
  <c r="N31" i="25"/>
  <c r="O31" i="25"/>
  <c r="P31" i="25"/>
  <c r="Q31" i="25"/>
  <c r="R31" i="25"/>
  <c r="S31" i="25"/>
  <c r="T31" i="25"/>
  <c r="U31" i="25"/>
  <c r="C32" i="25"/>
  <c r="D32" i="25"/>
  <c r="E32" i="25"/>
  <c r="F32" i="25"/>
  <c r="G32" i="25"/>
  <c r="H32" i="25"/>
  <c r="I32" i="25"/>
  <c r="J32" i="25"/>
  <c r="K32" i="25"/>
  <c r="L32" i="25"/>
  <c r="M32" i="25"/>
  <c r="N32" i="25"/>
  <c r="O32" i="25"/>
  <c r="P32" i="25"/>
  <c r="Q32" i="25"/>
  <c r="R32" i="25"/>
  <c r="S32" i="25"/>
  <c r="T32" i="25"/>
  <c r="U32" i="25"/>
  <c r="C33" i="25"/>
  <c r="D33" i="25"/>
  <c r="E33" i="25"/>
  <c r="F33" i="25"/>
  <c r="G33" i="25"/>
  <c r="H33" i="25"/>
  <c r="I33" i="25"/>
  <c r="J33" i="25"/>
  <c r="K33" i="25"/>
  <c r="L33" i="25"/>
  <c r="M33" i="25"/>
  <c r="N33" i="25"/>
  <c r="O33" i="25"/>
  <c r="P33" i="25"/>
  <c r="Q33" i="25"/>
  <c r="R33" i="25"/>
  <c r="S33" i="25"/>
  <c r="T33" i="25"/>
  <c r="U33" i="25"/>
  <c r="C34" i="25"/>
  <c r="D34" i="25"/>
  <c r="E34" i="25"/>
  <c r="F34" i="25"/>
  <c r="G34" i="25"/>
  <c r="H34" i="25"/>
  <c r="I34" i="25"/>
  <c r="J34" i="25"/>
  <c r="K34" i="25"/>
  <c r="L34" i="25"/>
  <c r="M34" i="25"/>
  <c r="N34" i="25"/>
  <c r="O34" i="25"/>
  <c r="P34" i="25"/>
  <c r="Q34" i="25"/>
  <c r="R34" i="25"/>
  <c r="S34" i="25"/>
  <c r="T34" i="25"/>
  <c r="U34" i="25"/>
  <c r="C35" i="25"/>
  <c r="D35" i="25"/>
  <c r="E35" i="25"/>
  <c r="F35" i="25"/>
  <c r="G35" i="25"/>
  <c r="H35" i="25"/>
  <c r="I35" i="25"/>
  <c r="J35" i="25"/>
  <c r="K35" i="25"/>
  <c r="L35" i="25"/>
  <c r="M35" i="25"/>
  <c r="N35" i="25"/>
  <c r="O35" i="25"/>
  <c r="P35" i="25"/>
  <c r="Q35" i="25"/>
  <c r="R35" i="25"/>
  <c r="S35" i="25"/>
  <c r="T35" i="25"/>
  <c r="U35" i="25"/>
  <c r="C36" i="25"/>
  <c r="D36" i="25"/>
  <c r="E36" i="25"/>
  <c r="F36" i="25"/>
  <c r="G36" i="25"/>
  <c r="H36" i="25"/>
  <c r="I36" i="25"/>
  <c r="J36" i="25"/>
  <c r="K36" i="25"/>
  <c r="L36" i="25"/>
  <c r="M36" i="25"/>
  <c r="N36" i="25"/>
  <c r="O36" i="25"/>
  <c r="P36" i="25"/>
  <c r="Q36" i="25"/>
  <c r="R36" i="25"/>
  <c r="S36" i="25"/>
  <c r="T36" i="25"/>
  <c r="U36" i="25"/>
  <c r="C37" i="25"/>
  <c r="D37" i="25"/>
  <c r="E37" i="25"/>
  <c r="F37" i="25"/>
  <c r="G37" i="25"/>
  <c r="H37" i="25"/>
  <c r="I37" i="25"/>
  <c r="J37" i="25"/>
  <c r="K37" i="25"/>
  <c r="L37" i="25"/>
  <c r="M37" i="25"/>
  <c r="N37" i="25"/>
  <c r="O37" i="25"/>
  <c r="P37" i="25"/>
  <c r="Q37" i="25"/>
  <c r="R37" i="25"/>
  <c r="S37" i="25"/>
  <c r="T37" i="25"/>
  <c r="U37" i="25"/>
  <c r="C38" i="25"/>
  <c r="D38" i="25"/>
  <c r="E38" i="25"/>
  <c r="F38" i="25"/>
  <c r="G38" i="25"/>
  <c r="H38" i="25"/>
  <c r="I38" i="25"/>
  <c r="J38" i="25"/>
  <c r="K38" i="25"/>
  <c r="L38" i="25"/>
  <c r="M38" i="25"/>
  <c r="N38" i="25"/>
  <c r="O38" i="25"/>
  <c r="P38" i="25"/>
  <c r="Q38" i="25"/>
  <c r="R38" i="25"/>
  <c r="S38" i="25"/>
  <c r="T38" i="25"/>
  <c r="U38" i="25"/>
  <c r="C39" i="25"/>
  <c r="D39" i="25"/>
  <c r="E39" i="25"/>
  <c r="F39" i="25"/>
  <c r="G39" i="25"/>
  <c r="H39" i="25"/>
  <c r="I39" i="25"/>
  <c r="J39" i="25"/>
  <c r="K39" i="25"/>
  <c r="L39" i="25"/>
  <c r="M39" i="25"/>
  <c r="N39" i="25"/>
  <c r="O39" i="25"/>
  <c r="P39" i="25"/>
  <c r="Q39" i="25"/>
  <c r="R39" i="25"/>
  <c r="S39" i="25"/>
  <c r="T39" i="25"/>
  <c r="U39" i="25"/>
  <c r="C40" i="25"/>
  <c r="D40" i="25"/>
  <c r="E40" i="25"/>
  <c r="F40" i="25"/>
  <c r="G40" i="25"/>
  <c r="H40" i="25"/>
  <c r="I40" i="25"/>
  <c r="J40" i="25"/>
  <c r="K40" i="25"/>
  <c r="L40" i="25"/>
  <c r="M40" i="25"/>
  <c r="N40" i="25"/>
  <c r="O40" i="25"/>
  <c r="P40" i="25"/>
  <c r="Q40" i="25"/>
  <c r="R40" i="25"/>
  <c r="S40" i="25"/>
  <c r="T40" i="25"/>
  <c r="U40" i="25"/>
  <c r="D41" i="25"/>
  <c r="H41" i="25"/>
  <c r="L41" i="25"/>
  <c r="O41" i="25"/>
  <c r="C42" i="25"/>
  <c r="D42" i="25"/>
  <c r="E42" i="25"/>
  <c r="F42" i="25"/>
  <c r="G42" i="25"/>
  <c r="H42" i="25"/>
  <c r="I42" i="25"/>
  <c r="J42" i="25"/>
  <c r="K42" i="25"/>
  <c r="L42" i="25"/>
  <c r="M42" i="25"/>
  <c r="N42" i="25"/>
  <c r="O42" i="25"/>
  <c r="P42" i="25"/>
  <c r="Q42" i="25"/>
  <c r="R42" i="25"/>
  <c r="S42" i="25"/>
  <c r="T42" i="25"/>
  <c r="U42" i="25"/>
  <c r="C43" i="25"/>
  <c r="D43" i="25"/>
  <c r="E43" i="25"/>
  <c r="F43" i="25"/>
  <c r="G43" i="25"/>
  <c r="H43" i="25"/>
  <c r="I43" i="25"/>
  <c r="J43" i="25"/>
  <c r="K43" i="25"/>
  <c r="L43" i="25"/>
  <c r="M43" i="25"/>
  <c r="N43" i="25"/>
  <c r="O43" i="25"/>
  <c r="P43" i="25"/>
  <c r="Q43" i="25"/>
  <c r="R43" i="25"/>
  <c r="S43" i="25"/>
  <c r="T43" i="25"/>
  <c r="U43" i="25"/>
  <c r="C44" i="25"/>
  <c r="D44" i="25"/>
  <c r="E44" i="25"/>
  <c r="F44" i="25"/>
  <c r="G44" i="25"/>
  <c r="H44" i="25"/>
  <c r="I44" i="25"/>
  <c r="J44" i="25"/>
  <c r="K44" i="25"/>
  <c r="L44" i="25"/>
  <c r="M44" i="25"/>
  <c r="N44" i="25"/>
  <c r="O44" i="25"/>
  <c r="P44" i="25"/>
  <c r="Q44" i="25"/>
  <c r="R44" i="25"/>
  <c r="S44" i="25"/>
  <c r="T44" i="25"/>
  <c r="U44" i="25"/>
  <c r="C45" i="25"/>
  <c r="D45" i="25"/>
  <c r="E45" i="25"/>
  <c r="F45" i="25"/>
  <c r="G45" i="25"/>
  <c r="H45" i="25"/>
  <c r="I45" i="25"/>
  <c r="J45" i="25"/>
  <c r="K45" i="25"/>
  <c r="L45" i="25"/>
  <c r="M45" i="25"/>
  <c r="N45" i="25"/>
  <c r="O45" i="25"/>
  <c r="P45" i="25"/>
  <c r="Q45" i="25"/>
  <c r="R45" i="25"/>
  <c r="S45" i="25"/>
  <c r="T45" i="25"/>
  <c r="U45" i="25"/>
  <c r="C46" i="25"/>
  <c r="D46" i="25"/>
  <c r="E46" i="25"/>
  <c r="F46" i="25"/>
  <c r="G46" i="25"/>
  <c r="H46" i="25"/>
  <c r="I46" i="25"/>
  <c r="J46" i="25"/>
  <c r="K46" i="25"/>
  <c r="L46" i="25"/>
  <c r="M46" i="25"/>
  <c r="N46" i="25"/>
  <c r="O46" i="25"/>
  <c r="P46" i="25"/>
  <c r="Q46" i="25"/>
  <c r="R46" i="25"/>
  <c r="S46" i="25"/>
  <c r="T46" i="25"/>
  <c r="U46" i="25"/>
  <c r="C48" i="25"/>
  <c r="D48" i="25"/>
  <c r="J48" i="25"/>
  <c r="L48" i="25"/>
  <c r="S48" i="25"/>
  <c r="T48" i="25"/>
  <c r="T49" i="25"/>
  <c r="C50" i="25"/>
  <c r="D50" i="25"/>
  <c r="E50" i="25"/>
  <c r="F50" i="25"/>
  <c r="G50" i="25"/>
  <c r="H50" i="25"/>
  <c r="I50" i="25"/>
  <c r="J50" i="25"/>
  <c r="K50" i="25"/>
  <c r="L50" i="25"/>
  <c r="M50" i="25"/>
  <c r="N50" i="25"/>
  <c r="O50" i="25"/>
  <c r="P50" i="25"/>
  <c r="Q50" i="25"/>
  <c r="R50" i="25"/>
  <c r="S50" i="25"/>
  <c r="T50" i="25"/>
  <c r="U50" i="25"/>
  <c r="Y50" i="25"/>
  <c r="D52" i="25"/>
  <c r="E52" i="25"/>
  <c r="F52" i="25"/>
  <c r="G52" i="25"/>
  <c r="H52" i="25"/>
  <c r="I52" i="25"/>
  <c r="J52" i="25"/>
  <c r="K52" i="25"/>
  <c r="L52" i="25"/>
  <c r="M52" i="25"/>
  <c r="N52" i="25"/>
  <c r="O52" i="25"/>
  <c r="P52" i="25"/>
  <c r="Q52" i="25"/>
  <c r="R52" i="25"/>
  <c r="S52" i="25"/>
  <c r="T52" i="25"/>
  <c r="U52" i="25"/>
  <c r="D53" i="25"/>
  <c r="E53" i="25"/>
  <c r="F53" i="25"/>
  <c r="G53" i="25"/>
  <c r="H53" i="25"/>
  <c r="I53" i="25"/>
  <c r="J53" i="25"/>
  <c r="K53" i="25"/>
  <c r="L53" i="25"/>
  <c r="M53" i="25"/>
  <c r="N53" i="25"/>
  <c r="O53" i="25"/>
  <c r="P53" i="25"/>
  <c r="Q53" i="25"/>
  <c r="R53" i="25"/>
  <c r="S53" i="25"/>
  <c r="T53" i="25"/>
  <c r="U53" i="25"/>
  <c r="D54" i="25"/>
  <c r="E54" i="25"/>
  <c r="F54" i="25"/>
  <c r="G54" i="25"/>
  <c r="H54" i="25"/>
  <c r="I54" i="25"/>
  <c r="J54" i="25"/>
  <c r="K54" i="25"/>
  <c r="L54" i="25"/>
  <c r="M54" i="25"/>
  <c r="N54" i="25"/>
  <c r="O54" i="25"/>
  <c r="P54" i="25"/>
  <c r="Q54" i="25"/>
  <c r="R54" i="25"/>
  <c r="S54" i="25"/>
  <c r="T54" i="25"/>
  <c r="U54" i="25"/>
  <c r="D55" i="25"/>
  <c r="E55" i="25"/>
  <c r="F55" i="25"/>
  <c r="G55" i="25"/>
  <c r="H55" i="25"/>
  <c r="I55" i="25"/>
  <c r="J55" i="25"/>
  <c r="K55" i="25"/>
  <c r="L55" i="25"/>
  <c r="M55" i="25"/>
  <c r="N55" i="25"/>
  <c r="O55" i="25"/>
  <c r="P55" i="25"/>
  <c r="Q55" i="25"/>
  <c r="R55" i="25"/>
  <c r="S55" i="25"/>
  <c r="T55" i="25"/>
  <c r="U55" i="25"/>
  <c r="D56" i="25"/>
  <c r="E56" i="25"/>
  <c r="F56" i="25"/>
  <c r="G56" i="25"/>
  <c r="H56" i="25"/>
  <c r="I56" i="25"/>
  <c r="J56" i="25"/>
  <c r="K56" i="25"/>
  <c r="L56" i="25"/>
  <c r="M56" i="25"/>
  <c r="N56" i="25"/>
  <c r="O56" i="25"/>
  <c r="P56" i="25"/>
  <c r="Q56" i="25"/>
  <c r="R56" i="25"/>
  <c r="S56" i="25"/>
  <c r="T56" i="25"/>
  <c r="U56" i="25"/>
  <c r="D57" i="25"/>
  <c r="E57" i="25"/>
  <c r="F57" i="25"/>
  <c r="G57" i="25"/>
  <c r="H57" i="25"/>
  <c r="I57" i="25"/>
  <c r="J57" i="25"/>
  <c r="K57" i="25"/>
  <c r="L57" i="25"/>
  <c r="M57" i="25"/>
  <c r="N57" i="25"/>
  <c r="O57" i="25"/>
  <c r="P57" i="25"/>
  <c r="Q57" i="25"/>
  <c r="R57" i="25"/>
  <c r="S57" i="25"/>
  <c r="T57" i="25"/>
  <c r="U57" i="25"/>
  <c r="D58" i="25"/>
  <c r="E58" i="25"/>
  <c r="F58" i="25"/>
  <c r="G58" i="25"/>
  <c r="H58" i="25"/>
  <c r="I58" i="25"/>
  <c r="J58" i="25"/>
  <c r="K58" i="25"/>
  <c r="L58" i="25"/>
  <c r="M58" i="25"/>
  <c r="N58" i="25"/>
  <c r="O58" i="25"/>
  <c r="P58" i="25"/>
  <c r="Q58" i="25"/>
  <c r="R58" i="25"/>
  <c r="S58" i="25"/>
  <c r="T58" i="25"/>
  <c r="U58" i="25"/>
  <c r="D59" i="25"/>
  <c r="E59" i="25"/>
  <c r="F59" i="25"/>
  <c r="G59" i="25"/>
  <c r="H59" i="25"/>
  <c r="I59" i="25"/>
  <c r="J59" i="25"/>
  <c r="K59" i="25"/>
  <c r="L59" i="25"/>
  <c r="M59" i="25"/>
  <c r="N59" i="25"/>
  <c r="O59" i="25"/>
  <c r="P59" i="25"/>
  <c r="Q59" i="25"/>
  <c r="R59" i="25"/>
  <c r="S59" i="25"/>
  <c r="T59" i="25"/>
  <c r="U59" i="25"/>
  <c r="D60" i="25"/>
  <c r="E60" i="25"/>
  <c r="F60" i="25"/>
  <c r="G60" i="25"/>
  <c r="H60" i="25"/>
  <c r="I60" i="25"/>
  <c r="J60" i="25"/>
  <c r="K60" i="25"/>
  <c r="L60" i="25"/>
  <c r="M60" i="25"/>
  <c r="N60" i="25"/>
  <c r="O60" i="25"/>
  <c r="P60" i="25"/>
  <c r="Q60" i="25"/>
  <c r="R60" i="25"/>
  <c r="S60" i="25"/>
  <c r="T60" i="25"/>
  <c r="U60" i="25"/>
  <c r="D61" i="25"/>
  <c r="E61" i="25"/>
  <c r="F61" i="25"/>
  <c r="G61" i="25"/>
  <c r="H61" i="25"/>
  <c r="I61" i="25"/>
  <c r="J61" i="25"/>
  <c r="K61" i="25"/>
  <c r="L61" i="25"/>
  <c r="M61" i="25"/>
  <c r="N61" i="25"/>
  <c r="O61" i="25"/>
  <c r="P61" i="25"/>
  <c r="Q61" i="25"/>
  <c r="R61" i="25"/>
  <c r="S61" i="25"/>
  <c r="T61" i="25"/>
  <c r="U61" i="25"/>
  <c r="O62" i="25"/>
  <c r="D63" i="25"/>
  <c r="E63" i="25"/>
  <c r="F63" i="25"/>
  <c r="G63" i="25"/>
  <c r="H63" i="25"/>
  <c r="I63" i="25"/>
  <c r="J63" i="25"/>
  <c r="K63" i="25"/>
  <c r="L63" i="25"/>
  <c r="M63" i="25"/>
  <c r="N63" i="25"/>
  <c r="O63" i="25"/>
  <c r="P63" i="25"/>
  <c r="Q63" i="25"/>
  <c r="R63" i="25"/>
  <c r="S63" i="25"/>
  <c r="T63" i="25"/>
  <c r="U63" i="25"/>
  <c r="D64" i="25"/>
  <c r="E64" i="25"/>
  <c r="F64" i="25"/>
  <c r="G64" i="25"/>
  <c r="H64" i="25"/>
  <c r="I64" i="25"/>
  <c r="J64" i="25"/>
  <c r="K64" i="25"/>
  <c r="L64" i="25"/>
  <c r="M64" i="25"/>
  <c r="N64" i="25"/>
  <c r="O64" i="25"/>
  <c r="P64" i="25"/>
  <c r="Q64" i="25"/>
  <c r="R64" i="25"/>
  <c r="S64" i="25"/>
  <c r="T64" i="25"/>
  <c r="U64" i="25"/>
  <c r="D65" i="25"/>
  <c r="E65" i="25"/>
  <c r="F65" i="25"/>
  <c r="G65" i="25"/>
  <c r="H65" i="25"/>
  <c r="I65" i="25"/>
  <c r="J65" i="25"/>
  <c r="K65" i="25"/>
  <c r="L65" i="25"/>
  <c r="M65" i="25"/>
  <c r="N65" i="25"/>
  <c r="O65" i="25"/>
  <c r="P65" i="25"/>
  <c r="Q65" i="25"/>
  <c r="R65" i="25"/>
  <c r="S65" i="25"/>
  <c r="T65" i="25"/>
  <c r="U65" i="25"/>
  <c r="D66" i="25"/>
  <c r="E66" i="25"/>
  <c r="F66" i="25"/>
  <c r="G66" i="25"/>
  <c r="H66" i="25"/>
  <c r="I66" i="25"/>
  <c r="J66" i="25"/>
  <c r="K66" i="25"/>
  <c r="L66" i="25"/>
  <c r="M66" i="25"/>
  <c r="N66" i="25"/>
  <c r="O66" i="25"/>
  <c r="P66" i="25"/>
  <c r="Q66" i="25"/>
  <c r="R66" i="25"/>
  <c r="S66" i="25"/>
  <c r="T66" i="25"/>
  <c r="U66" i="25"/>
  <c r="D67" i="25"/>
  <c r="E67" i="25"/>
  <c r="F67" i="25"/>
  <c r="G67" i="25"/>
  <c r="H67" i="25"/>
  <c r="I67" i="25"/>
  <c r="J67" i="25"/>
  <c r="K67" i="25"/>
  <c r="L67" i="25"/>
  <c r="M67" i="25"/>
  <c r="N67" i="25"/>
  <c r="O67" i="25"/>
  <c r="P67" i="25"/>
  <c r="Q67" i="25"/>
  <c r="R67" i="25"/>
  <c r="S67" i="25"/>
  <c r="T67" i="25"/>
  <c r="U67" i="25"/>
  <c r="G69" i="25"/>
  <c r="I69" i="25"/>
  <c r="D71" i="25"/>
  <c r="E71" i="25"/>
  <c r="F71" i="25"/>
  <c r="G71" i="25"/>
  <c r="H71" i="25"/>
  <c r="I71" i="25"/>
  <c r="J71" i="25"/>
  <c r="K71" i="25"/>
  <c r="L71" i="25"/>
  <c r="M71" i="25"/>
  <c r="N71" i="25"/>
  <c r="O71" i="25"/>
  <c r="P71" i="25"/>
  <c r="Q71" i="25"/>
  <c r="R71" i="25"/>
  <c r="S71" i="25"/>
  <c r="T71" i="25"/>
  <c r="U71" i="25"/>
  <c r="D50" i="61"/>
  <c r="H50" i="61"/>
  <c r="I50" i="61"/>
  <c r="K73" i="61"/>
  <c r="N50" i="61"/>
  <c r="V73" i="61"/>
  <c r="E51" i="61"/>
  <c r="I51" i="61"/>
  <c r="L51" i="61"/>
  <c r="R51" i="61"/>
  <c r="C32" i="61"/>
  <c r="D32" i="61"/>
  <c r="E32" i="61"/>
  <c r="F32" i="61"/>
  <c r="G32" i="61"/>
  <c r="H32" i="61"/>
  <c r="I32" i="61"/>
  <c r="J32" i="61"/>
  <c r="K32" i="61"/>
  <c r="L32" i="61"/>
  <c r="M32" i="61"/>
  <c r="N32" i="61"/>
  <c r="O32" i="61"/>
  <c r="P32" i="61"/>
  <c r="Q32" i="61"/>
  <c r="R32" i="61"/>
  <c r="S32" i="61"/>
  <c r="T32" i="61"/>
  <c r="U32" i="61"/>
  <c r="Y32" i="61"/>
  <c r="C33" i="61"/>
  <c r="D33" i="61"/>
  <c r="E33" i="61"/>
  <c r="F33" i="61"/>
  <c r="G33" i="61"/>
  <c r="H33" i="61"/>
  <c r="I33" i="61"/>
  <c r="J33" i="61"/>
  <c r="K33" i="61"/>
  <c r="L33" i="61"/>
  <c r="M33" i="61"/>
  <c r="N33" i="61"/>
  <c r="O33" i="61"/>
  <c r="P33" i="61"/>
  <c r="Q33" i="61"/>
  <c r="R33" i="61"/>
  <c r="S33" i="61"/>
  <c r="T33" i="61"/>
  <c r="U33" i="61"/>
  <c r="Y33" i="61"/>
  <c r="C34" i="61"/>
  <c r="D34" i="61"/>
  <c r="E34" i="61"/>
  <c r="F34" i="61"/>
  <c r="G34" i="61"/>
  <c r="H34" i="61"/>
  <c r="I34" i="61"/>
  <c r="J34" i="61"/>
  <c r="K34" i="61"/>
  <c r="L34" i="61"/>
  <c r="M34" i="61"/>
  <c r="N34" i="61"/>
  <c r="O34" i="61"/>
  <c r="P34" i="61"/>
  <c r="Q34" i="61"/>
  <c r="R34" i="61"/>
  <c r="S34" i="61"/>
  <c r="T34" i="61"/>
  <c r="U34" i="61"/>
  <c r="Y34" i="61"/>
  <c r="C35" i="61"/>
  <c r="D35" i="61"/>
  <c r="E35" i="61"/>
  <c r="F35" i="61"/>
  <c r="G35" i="61"/>
  <c r="H35" i="61"/>
  <c r="I35" i="61"/>
  <c r="J35" i="61"/>
  <c r="K35" i="61"/>
  <c r="L35" i="61"/>
  <c r="M35" i="61"/>
  <c r="N35" i="61"/>
  <c r="O35" i="61"/>
  <c r="P35" i="61"/>
  <c r="Q35" i="61"/>
  <c r="R35" i="61"/>
  <c r="S35" i="61"/>
  <c r="T35" i="61"/>
  <c r="U35" i="61"/>
  <c r="Y35" i="61"/>
  <c r="C36" i="61"/>
  <c r="D36" i="61"/>
  <c r="E36" i="61"/>
  <c r="F36" i="61"/>
  <c r="G36" i="61"/>
  <c r="H36" i="61"/>
  <c r="I36" i="61"/>
  <c r="J36" i="61"/>
  <c r="K36" i="61"/>
  <c r="L36" i="61"/>
  <c r="M36" i="61"/>
  <c r="N36" i="61"/>
  <c r="O36" i="61"/>
  <c r="P36" i="61"/>
  <c r="Q36" i="61"/>
  <c r="R36" i="61"/>
  <c r="S36" i="61"/>
  <c r="T36" i="61"/>
  <c r="U36" i="61"/>
  <c r="C37" i="61"/>
  <c r="D37" i="61"/>
  <c r="E37" i="61"/>
  <c r="F37" i="61"/>
  <c r="G37" i="61"/>
  <c r="H37" i="61"/>
  <c r="I37" i="61"/>
  <c r="J37" i="61"/>
  <c r="K37" i="61"/>
  <c r="L37" i="61"/>
  <c r="M37" i="61"/>
  <c r="N37" i="61"/>
  <c r="O37" i="61"/>
  <c r="P37" i="61"/>
  <c r="Q37" i="61"/>
  <c r="R37" i="61"/>
  <c r="S37" i="61"/>
  <c r="T37" i="61"/>
  <c r="U37" i="61"/>
  <c r="Y37" i="61"/>
  <c r="C38" i="61"/>
  <c r="D38" i="61"/>
  <c r="E38" i="61"/>
  <c r="F38" i="61"/>
  <c r="G38" i="61"/>
  <c r="H38" i="61"/>
  <c r="I38" i="61"/>
  <c r="J38" i="61"/>
  <c r="K38" i="61"/>
  <c r="L38" i="61"/>
  <c r="M38" i="61"/>
  <c r="N38" i="61"/>
  <c r="O38" i="61"/>
  <c r="P38" i="61"/>
  <c r="Q38" i="61"/>
  <c r="R38" i="61"/>
  <c r="S38" i="61"/>
  <c r="T38" i="61"/>
  <c r="U38" i="61"/>
  <c r="Y38" i="61"/>
  <c r="C39" i="61"/>
  <c r="D39" i="61"/>
  <c r="E39" i="61"/>
  <c r="F39" i="61"/>
  <c r="G39" i="61"/>
  <c r="H39" i="61"/>
  <c r="I39" i="61"/>
  <c r="J39" i="61"/>
  <c r="K39" i="61"/>
  <c r="L39" i="61"/>
  <c r="M39" i="61"/>
  <c r="N39" i="61"/>
  <c r="O39" i="61"/>
  <c r="P39" i="61"/>
  <c r="Q39" i="61"/>
  <c r="R39" i="61"/>
  <c r="S39" i="61"/>
  <c r="T39" i="61"/>
  <c r="U39" i="61"/>
  <c r="Y39" i="61"/>
  <c r="C40" i="61"/>
  <c r="D40" i="61"/>
  <c r="E40" i="61"/>
  <c r="F40" i="61"/>
  <c r="G40" i="61"/>
  <c r="H40" i="61"/>
  <c r="I40" i="61"/>
  <c r="J40" i="61"/>
  <c r="K40" i="61"/>
  <c r="L40" i="61"/>
  <c r="M40" i="61"/>
  <c r="N40" i="61"/>
  <c r="O40" i="61"/>
  <c r="P40" i="61"/>
  <c r="Q40" i="61"/>
  <c r="R40" i="61"/>
  <c r="S40" i="61"/>
  <c r="T40" i="61"/>
  <c r="U40" i="61"/>
  <c r="C41" i="61"/>
  <c r="D41" i="61"/>
  <c r="E41" i="61"/>
  <c r="F41" i="61"/>
  <c r="G41" i="61"/>
  <c r="H41" i="61"/>
  <c r="I41" i="61"/>
  <c r="J41" i="61"/>
  <c r="K41" i="61"/>
  <c r="L41" i="61"/>
  <c r="M41" i="61"/>
  <c r="N41" i="61"/>
  <c r="O41" i="61"/>
  <c r="P41" i="61"/>
  <c r="Q41" i="61"/>
  <c r="R41" i="61"/>
  <c r="S41" i="61"/>
  <c r="T41" i="61"/>
  <c r="U41" i="61"/>
  <c r="Y41" i="61"/>
  <c r="C42" i="61"/>
  <c r="D42" i="61"/>
  <c r="E42" i="61"/>
  <c r="F42" i="61"/>
  <c r="G42" i="61"/>
  <c r="H42" i="61"/>
  <c r="I42" i="61"/>
  <c r="J42" i="61"/>
  <c r="K42" i="61"/>
  <c r="L42" i="61"/>
  <c r="M42" i="61"/>
  <c r="N42" i="61"/>
  <c r="O42" i="61"/>
  <c r="P42" i="61"/>
  <c r="Q42" i="61"/>
  <c r="R42" i="61"/>
  <c r="S42" i="61"/>
  <c r="T42" i="61"/>
  <c r="U42" i="61"/>
  <c r="Y42" i="61"/>
  <c r="C43" i="61"/>
  <c r="D43" i="61"/>
  <c r="E43" i="61"/>
  <c r="F43" i="61"/>
  <c r="G43" i="61"/>
  <c r="H43" i="61"/>
  <c r="I43" i="61"/>
  <c r="J43" i="61"/>
  <c r="K43" i="61"/>
  <c r="L43" i="61"/>
  <c r="M43" i="61"/>
  <c r="N43" i="61"/>
  <c r="O43" i="61"/>
  <c r="P43" i="61"/>
  <c r="Q43" i="61"/>
  <c r="R43" i="61"/>
  <c r="S43" i="61"/>
  <c r="T43" i="61"/>
  <c r="U43" i="61"/>
  <c r="C44" i="61"/>
  <c r="D44" i="61"/>
  <c r="E44" i="61"/>
  <c r="F44" i="61"/>
  <c r="G44" i="61"/>
  <c r="H44" i="61"/>
  <c r="I44" i="61"/>
  <c r="J44" i="61"/>
  <c r="K44" i="61"/>
  <c r="L44" i="61"/>
  <c r="M44" i="61"/>
  <c r="N44" i="61"/>
  <c r="O44" i="61"/>
  <c r="P44" i="61"/>
  <c r="Q44" i="61"/>
  <c r="R44" i="61"/>
  <c r="S44" i="61"/>
  <c r="T44" i="61"/>
  <c r="U44" i="61"/>
  <c r="C45" i="61"/>
  <c r="D45" i="61"/>
  <c r="E45" i="61"/>
  <c r="F45" i="61"/>
  <c r="G45" i="61"/>
  <c r="H45" i="61"/>
  <c r="I45" i="61"/>
  <c r="J45" i="61"/>
  <c r="K45" i="61"/>
  <c r="L45" i="61"/>
  <c r="M45" i="61"/>
  <c r="N45" i="61"/>
  <c r="O45" i="61"/>
  <c r="P45" i="61"/>
  <c r="Q45" i="61"/>
  <c r="R45" i="61"/>
  <c r="S45" i="61"/>
  <c r="T45" i="61"/>
  <c r="U45" i="61"/>
  <c r="Y45" i="61"/>
  <c r="C46" i="61"/>
  <c r="D46" i="61"/>
  <c r="E46" i="61"/>
  <c r="F46" i="61"/>
  <c r="G46" i="61"/>
  <c r="H46" i="61"/>
  <c r="I46" i="61"/>
  <c r="J46" i="61"/>
  <c r="K46" i="61"/>
  <c r="L46" i="61"/>
  <c r="M46" i="61"/>
  <c r="N46" i="61"/>
  <c r="O46" i="61"/>
  <c r="P46" i="61"/>
  <c r="Q46" i="61"/>
  <c r="R46" i="61"/>
  <c r="S46" i="61"/>
  <c r="T46" i="61"/>
  <c r="U46" i="61"/>
  <c r="Y46" i="61"/>
  <c r="C47" i="61"/>
  <c r="D47" i="61"/>
  <c r="E47" i="61"/>
  <c r="F47" i="61"/>
  <c r="G47" i="61"/>
  <c r="H47" i="61"/>
  <c r="I47" i="61"/>
  <c r="J47" i="61"/>
  <c r="K47" i="61"/>
  <c r="L47" i="61"/>
  <c r="M47" i="61"/>
  <c r="N47" i="61"/>
  <c r="O47" i="61"/>
  <c r="P47" i="61"/>
  <c r="Q47" i="61"/>
  <c r="R47" i="61"/>
  <c r="S47" i="61"/>
  <c r="T47" i="61"/>
  <c r="U47" i="61"/>
  <c r="Y47" i="61"/>
  <c r="C48" i="61"/>
  <c r="D48" i="61"/>
  <c r="E48" i="61"/>
  <c r="F48" i="61"/>
  <c r="G48" i="61"/>
  <c r="H48" i="61"/>
  <c r="I48" i="61"/>
  <c r="J48" i="61"/>
  <c r="K48" i="61"/>
  <c r="L48" i="61"/>
  <c r="M48" i="61"/>
  <c r="N48" i="61"/>
  <c r="O48" i="61"/>
  <c r="P48" i="61"/>
  <c r="Q48" i="61"/>
  <c r="R48" i="61"/>
  <c r="S48" i="61"/>
  <c r="T48" i="61"/>
  <c r="U48" i="61"/>
  <c r="C50" i="61"/>
  <c r="J50" i="61"/>
  <c r="K50" i="61"/>
  <c r="L50" i="61"/>
  <c r="O50" i="61"/>
  <c r="P50" i="61"/>
  <c r="R50" i="61"/>
  <c r="T50" i="61"/>
  <c r="C51" i="61"/>
  <c r="C52" i="61"/>
  <c r="D52" i="61"/>
  <c r="E52" i="61"/>
  <c r="F52" i="61"/>
  <c r="G52" i="61"/>
  <c r="H52" i="61"/>
  <c r="I52" i="61"/>
  <c r="J52" i="61"/>
  <c r="K52" i="61"/>
  <c r="L52" i="61"/>
  <c r="M52" i="61"/>
  <c r="N52" i="61"/>
  <c r="O52" i="61"/>
  <c r="P52" i="61"/>
  <c r="Q52" i="61"/>
  <c r="R52" i="61"/>
  <c r="S52" i="61"/>
  <c r="T52" i="61"/>
  <c r="U52" i="61"/>
  <c r="Y52" i="61"/>
  <c r="D55" i="61"/>
  <c r="E55" i="61"/>
  <c r="F55" i="61"/>
  <c r="G55" i="61"/>
  <c r="H55" i="61"/>
  <c r="I55" i="61"/>
  <c r="J55" i="61"/>
  <c r="K55" i="61"/>
  <c r="L55" i="61"/>
  <c r="M55" i="61"/>
  <c r="N55" i="61"/>
  <c r="O55" i="61"/>
  <c r="P55" i="61"/>
  <c r="Q55" i="61"/>
  <c r="R55" i="61"/>
  <c r="S55" i="61"/>
  <c r="T55" i="61"/>
  <c r="U55" i="61"/>
  <c r="D56" i="61"/>
  <c r="E56" i="61"/>
  <c r="F56" i="61"/>
  <c r="G56" i="61"/>
  <c r="H56" i="61"/>
  <c r="I56" i="61"/>
  <c r="J56" i="61"/>
  <c r="K56" i="61"/>
  <c r="L56" i="61"/>
  <c r="M56" i="61"/>
  <c r="N56" i="61"/>
  <c r="O56" i="61"/>
  <c r="P56" i="61"/>
  <c r="Q56" i="61"/>
  <c r="R56" i="61"/>
  <c r="S56" i="61"/>
  <c r="T56" i="61"/>
  <c r="U56" i="61"/>
  <c r="D57" i="61"/>
  <c r="E57" i="61"/>
  <c r="F57" i="61"/>
  <c r="G57" i="61"/>
  <c r="H57" i="61"/>
  <c r="I57" i="61"/>
  <c r="J57" i="61"/>
  <c r="K57" i="61"/>
  <c r="L57" i="61"/>
  <c r="M57" i="61"/>
  <c r="N57" i="61"/>
  <c r="O57" i="61"/>
  <c r="P57" i="61"/>
  <c r="Q57" i="61"/>
  <c r="R57" i="61"/>
  <c r="S57" i="61"/>
  <c r="T57" i="61"/>
  <c r="U57" i="61"/>
  <c r="D58" i="61"/>
  <c r="E58" i="61"/>
  <c r="F58" i="61"/>
  <c r="G58" i="61"/>
  <c r="H58" i="61"/>
  <c r="I58" i="61"/>
  <c r="J58" i="61"/>
  <c r="K58" i="61"/>
  <c r="L58" i="61"/>
  <c r="M58" i="61"/>
  <c r="N58" i="61"/>
  <c r="O58" i="61"/>
  <c r="P58" i="61"/>
  <c r="Q58" i="61"/>
  <c r="R58" i="61"/>
  <c r="S58" i="61"/>
  <c r="T58" i="61"/>
  <c r="U58" i="61"/>
  <c r="D59" i="61"/>
  <c r="E59" i="61"/>
  <c r="F59" i="61"/>
  <c r="G59" i="61"/>
  <c r="H59" i="61"/>
  <c r="I59" i="61"/>
  <c r="J59" i="61"/>
  <c r="K59" i="61"/>
  <c r="L59" i="61"/>
  <c r="M59" i="61"/>
  <c r="N59" i="61"/>
  <c r="O59" i="61"/>
  <c r="P59" i="61"/>
  <c r="Q59" i="61"/>
  <c r="R59" i="61"/>
  <c r="S59" i="61"/>
  <c r="T59" i="61"/>
  <c r="U59" i="61"/>
  <c r="D60" i="61"/>
  <c r="E60" i="61"/>
  <c r="F60" i="61"/>
  <c r="G60" i="61"/>
  <c r="H60" i="61"/>
  <c r="I60" i="61"/>
  <c r="J60" i="61"/>
  <c r="K60" i="61"/>
  <c r="L60" i="61"/>
  <c r="M60" i="61"/>
  <c r="N60" i="61"/>
  <c r="O60" i="61"/>
  <c r="P60" i="61"/>
  <c r="Q60" i="61"/>
  <c r="R60" i="61"/>
  <c r="S60" i="61"/>
  <c r="T60" i="61"/>
  <c r="U60" i="61"/>
  <c r="D61" i="61"/>
  <c r="E61" i="61"/>
  <c r="F61" i="61"/>
  <c r="G61" i="61"/>
  <c r="H61" i="61"/>
  <c r="I61" i="61"/>
  <c r="J61" i="61"/>
  <c r="K61" i="61"/>
  <c r="L61" i="61"/>
  <c r="M61" i="61"/>
  <c r="N61" i="61"/>
  <c r="O61" i="61"/>
  <c r="P61" i="61"/>
  <c r="Q61" i="61"/>
  <c r="R61" i="61"/>
  <c r="S61" i="61"/>
  <c r="T61" i="61"/>
  <c r="U61" i="61"/>
  <c r="D62" i="61"/>
  <c r="E62" i="61"/>
  <c r="F62" i="61"/>
  <c r="G62" i="61"/>
  <c r="H62" i="61"/>
  <c r="I62" i="61"/>
  <c r="J62" i="61"/>
  <c r="K62" i="61"/>
  <c r="L62" i="61"/>
  <c r="M62" i="61"/>
  <c r="N62" i="61"/>
  <c r="O62" i="61"/>
  <c r="P62" i="61"/>
  <c r="Q62" i="61"/>
  <c r="R62" i="61"/>
  <c r="S62" i="61"/>
  <c r="T62" i="61"/>
  <c r="U62" i="61"/>
  <c r="D63" i="61"/>
  <c r="E63" i="61"/>
  <c r="F63" i="61"/>
  <c r="G63" i="61"/>
  <c r="H63" i="61"/>
  <c r="I63" i="61"/>
  <c r="J63" i="61"/>
  <c r="K63" i="61"/>
  <c r="L63" i="61"/>
  <c r="M63" i="61"/>
  <c r="N63" i="61"/>
  <c r="O63" i="61"/>
  <c r="P63" i="61"/>
  <c r="Q63" i="61"/>
  <c r="R63" i="61"/>
  <c r="S63" i="61"/>
  <c r="T63" i="61"/>
  <c r="U63" i="61"/>
  <c r="D64" i="61"/>
  <c r="E64" i="61"/>
  <c r="F64" i="61"/>
  <c r="G64" i="61"/>
  <c r="H64" i="61"/>
  <c r="I64" i="61"/>
  <c r="J64" i="61"/>
  <c r="K64" i="61"/>
  <c r="L64" i="61"/>
  <c r="M64" i="61"/>
  <c r="N64" i="61"/>
  <c r="O64" i="61"/>
  <c r="P64" i="61"/>
  <c r="Q64" i="61"/>
  <c r="R64" i="61"/>
  <c r="S64" i="61"/>
  <c r="T64" i="61"/>
  <c r="U64" i="61"/>
  <c r="D65" i="61"/>
  <c r="E65" i="61"/>
  <c r="F65" i="61"/>
  <c r="G65" i="61"/>
  <c r="H65" i="61"/>
  <c r="I65" i="61"/>
  <c r="J65" i="61"/>
  <c r="K65" i="61"/>
  <c r="L65" i="61"/>
  <c r="M65" i="61"/>
  <c r="N65" i="61"/>
  <c r="O65" i="61"/>
  <c r="P65" i="61"/>
  <c r="Q65" i="61"/>
  <c r="R65" i="61"/>
  <c r="S65" i="61"/>
  <c r="T65" i="61"/>
  <c r="U65" i="61"/>
  <c r="D66" i="61"/>
  <c r="E66" i="61"/>
  <c r="F66" i="61"/>
  <c r="G66" i="61"/>
  <c r="H66" i="61"/>
  <c r="I66" i="61"/>
  <c r="J66" i="61"/>
  <c r="K66" i="61"/>
  <c r="L66" i="61"/>
  <c r="M66" i="61"/>
  <c r="N66" i="61"/>
  <c r="O66" i="61"/>
  <c r="P66" i="61"/>
  <c r="Q66" i="61"/>
  <c r="R66" i="61"/>
  <c r="S66" i="61"/>
  <c r="T66" i="61"/>
  <c r="U66" i="61"/>
  <c r="D67" i="61"/>
  <c r="E67" i="61"/>
  <c r="F67" i="61"/>
  <c r="G67" i="61"/>
  <c r="H67" i="61"/>
  <c r="I67" i="61"/>
  <c r="J67" i="61"/>
  <c r="K67" i="61"/>
  <c r="L67" i="61"/>
  <c r="M67" i="61"/>
  <c r="N67" i="61"/>
  <c r="O67" i="61"/>
  <c r="P67" i="61"/>
  <c r="Q67" i="61"/>
  <c r="R67" i="61"/>
  <c r="S67" i="61"/>
  <c r="T67" i="61"/>
  <c r="U67" i="61"/>
  <c r="D68" i="61"/>
  <c r="E68" i="61"/>
  <c r="F68" i="61"/>
  <c r="G68" i="61"/>
  <c r="H68" i="61"/>
  <c r="I68" i="61"/>
  <c r="J68" i="61"/>
  <c r="K68" i="61"/>
  <c r="L68" i="61"/>
  <c r="M68" i="61"/>
  <c r="N68" i="61"/>
  <c r="O68" i="61"/>
  <c r="P68" i="61"/>
  <c r="Q68" i="61"/>
  <c r="R68" i="61"/>
  <c r="S68" i="61"/>
  <c r="T68" i="61"/>
  <c r="U68" i="61"/>
  <c r="D69" i="61"/>
  <c r="E69" i="61"/>
  <c r="F69" i="61"/>
  <c r="G69" i="61"/>
  <c r="H69" i="61"/>
  <c r="I69" i="61"/>
  <c r="J69" i="61"/>
  <c r="K69" i="61"/>
  <c r="L69" i="61"/>
  <c r="M69" i="61"/>
  <c r="N69" i="61"/>
  <c r="O69" i="61"/>
  <c r="P69" i="61"/>
  <c r="Q69" i="61"/>
  <c r="R69" i="61"/>
  <c r="S69" i="61"/>
  <c r="T69" i="61"/>
  <c r="U69" i="61"/>
  <c r="D70" i="61"/>
  <c r="E70" i="61"/>
  <c r="F70" i="61"/>
  <c r="G70" i="61"/>
  <c r="H70" i="61"/>
  <c r="I70" i="61"/>
  <c r="J70" i="61"/>
  <c r="K70" i="61"/>
  <c r="L70" i="61"/>
  <c r="M70" i="61"/>
  <c r="N70" i="61"/>
  <c r="O70" i="61"/>
  <c r="P70" i="61"/>
  <c r="Q70" i="61"/>
  <c r="R70" i="61"/>
  <c r="S70" i="61"/>
  <c r="T70" i="61"/>
  <c r="U70" i="61"/>
  <c r="D71" i="61"/>
  <c r="E71" i="61"/>
  <c r="F71" i="61"/>
  <c r="G71" i="61"/>
  <c r="H71" i="61"/>
  <c r="I71" i="61"/>
  <c r="J71" i="61"/>
  <c r="K71" i="61"/>
  <c r="L71" i="61"/>
  <c r="M71" i="61"/>
  <c r="N71" i="61"/>
  <c r="O71" i="61"/>
  <c r="P71" i="61"/>
  <c r="Q71" i="61"/>
  <c r="R71" i="61"/>
  <c r="S71" i="61"/>
  <c r="T71" i="61"/>
  <c r="U71" i="61"/>
  <c r="F73" i="61"/>
  <c r="L73" i="61"/>
  <c r="R73" i="61"/>
  <c r="D75" i="61"/>
  <c r="E75" i="61"/>
  <c r="F75" i="61"/>
  <c r="G75" i="61"/>
  <c r="H75" i="61"/>
  <c r="I75" i="61"/>
  <c r="J75" i="61"/>
  <c r="K75" i="61"/>
  <c r="L75" i="61"/>
  <c r="M75" i="61"/>
  <c r="N75" i="61"/>
  <c r="O75" i="61"/>
  <c r="P75" i="61"/>
  <c r="Q75" i="61"/>
  <c r="R75" i="61"/>
  <c r="S75" i="61"/>
  <c r="T75" i="61"/>
  <c r="U75" i="61"/>
  <c r="E65" i="24"/>
  <c r="F43" i="24"/>
  <c r="G43" i="24"/>
  <c r="H43" i="24"/>
  <c r="I43" i="24"/>
  <c r="J43" i="24"/>
  <c r="L43" i="24"/>
  <c r="M43" i="24"/>
  <c r="P65" i="24"/>
  <c r="R65" i="24"/>
  <c r="S65" i="24"/>
  <c r="T43" i="24"/>
  <c r="U43" i="24"/>
  <c r="E72" i="24"/>
  <c r="G50" i="24"/>
  <c r="H50" i="24"/>
  <c r="K72" i="24"/>
  <c r="K50" i="24"/>
  <c r="L50" i="24"/>
  <c r="O72" i="24"/>
  <c r="P50" i="24"/>
  <c r="Q50" i="24"/>
  <c r="R50" i="24"/>
  <c r="J51" i="24"/>
  <c r="Q51" i="24"/>
  <c r="T51" i="24"/>
  <c r="C32" i="24"/>
  <c r="D32" i="24"/>
  <c r="E32" i="24"/>
  <c r="F32" i="24"/>
  <c r="G32" i="24"/>
  <c r="H32" i="24"/>
  <c r="I32" i="24"/>
  <c r="J32" i="24"/>
  <c r="K32" i="24"/>
  <c r="L32" i="24"/>
  <c r="M32" i="24"/>
  <c r="N32" i="24"/>
  <c r="O32" i="24"/>
  <c r="P32" i="24"/>
  <c r="Q32" i="24"/>
  <c r="R32" i="24"/>
  <c r="S32" i="24"/>
  <c r="T32" i="24"/>
  <c r="U32" i="24"/>
  <c r="Y32" i="24"/>
  <c r="C33" i="24"/>
  <c r="D33" i="24"/>
  <c r="E33" i="24"/>
  <c r="F33" i="24"/>
  <c r="G33" i="24"/>
  <c r="H33" i="24"/>
  <c r="I33" i="24"/>
  <c r="J33" i="24"/>
  <c r="K33" i="24"/>
  <c r="L33" i="24"/>
  <c r="M33" i="24"/>
  <c r="N33" i="24"/>
  <c r="O33" i="24"/>
  <c r="P33" i="24"/>
  <c r="Q33" i="24"/>
  <c r="R33" i="24"/>
  <c r="S33" i="24"/>
  <c r="T33" i="24"/>
  <c r="U33" i="24"/>
  <c r="Y33" i="24"/>
  <c r="C34" i="24"/>
  <c r="D34" i="24"/>
  <c r="E34" i="24"/>
  <c r="F34" i="24"/>
  <c r="G34" i="24"/>
  <c r="H34" i="24"/>
  <c r="I34" i="24"/>
  <c r="J34" i="24"/>
  <c r="K34" i="24"/>
  <c r="L34" i="24"/>
  <c r="M34" i="24"/>
  <c r="N34" i="24"/>
  <c r="O34" i="24"/>
  <c r="P34" i="24"/>
  <c r="Q34" i="24"/>
  <c r="R34" i="24"/>
  <c r="S34" i="24"/>
  <c r="T34" i="24"/>
  <c r="U34" i="24"/>
  <c r="Y34" i="24"/>
  <c r="C35" i="24"/>
  <c r="D35" i="24"/>
  <c r="E35" i="24"/>
  <c r="F35" i="24"/>
  <c r="G35" i="24"/>
  <c r="H35" i="24"/>
  <c r="I35" i="24"/>
  <c r="J35" i="24"/>
  <c r="K35" i="24"/>
  <c r="L35" i="24"/>
  <c r="M35" i="24"/>
  <c r="N35" i="24"/>
  <c r="O35" i="24"/>
  <c r="P35" i="24"/>
  <c r="Q35" i="24"/>
  <c r="R35" i="24"/>
  <c r="S35" i="24"/>
  <c r="T35" i="24"/>
  <c r="U35" i="24"/>
  <c r="Y35" i="24"/>
  <c r="C36" i="24"/>
  <c r="D36" i="24"/>
  <c r="E36" i="24"/>
  <c r="F36" i="24"/>
  <c r="G36" i="24"/>
  <c r="H36" i="24"/>
  <c r="I36" i="24"/>
  <c r="J36" i="24"/>
  <c r="K36" i="24"/>
  <c r="L36" i="24"/>
  <c r="M36" i="24"/>
  <c r="N36" i="24"/>
  <c r="O36" i="24"/>
  <c r="P36" i="24"/>
  <c r="Q36" i="24"/>
  <c r="R36" i="24"/>
  <c r="S36" i="24"/>
  <c r="T36" i="24"/>
  <c r="U36" i="24"/>
  <c r="Y36" i="24"/>
  <c r="C37" i="24"/>
  <c r="D37" i="24"/>
  <c r="E37" i="24"/>
  <c r="F37" i="24"/>
  <c r="G37" i="24"/>
  <c r="H37" i="24"/>
  <c r="I37" i="24"/>
  <c r="J37" i="24"/>
  <c r="K37" i="24"/>
  <c r="L37" i="24"/>
  <c r="M37" i="24"/>
  <c r="N37" i="24"/>
  <c r="O37" i="24"/>
  <c r="P37" i="24"/>
  <c r="Q37" i="24"/>
  <c r="R37" i="24"/>
  <c r="S37" i="24"/>
  <c r="T37" i="24"/>
  <c r="U37" i="24"/>
  <c r="Y37" i="24"/>
  <c r="C38" i="24"/>
  <c r="D38" i="24"/>
  <c r="E38" i="24"/>
  <c r="F38" i="24"/>
  <c r="G38" i="24"/>
  <c r="H38" i="24"/>
  <c r="I38" i="24"/>
  <c r="J38" i="24"/>
  <c r="K38" i="24"/>
  <c r="L38" i="24"/>
  <c r="M38" i="24"/>
  <c r="N38" i="24"/>
  <c r="O38" i="24"/>
  <c r="P38" i="24"/>
  <c r="Q38" i="24"/>
  <c r="R38" i="24"/>
  <c r="S38" i="24"/>
  <c r="T38" i="24"/>
  <c r="U38" i="24"/>
  <c r="Y38" i="24"/>
  <c r="C39" i="24"/>
  <c r="D39" i="24"/>
  <c r="E39" i="24"/>
  <c r="F39" i="24"/>
  <c r="G39" i="24"/>
  <c r="H39" i="24"/>
  <c r="I39" i="24"/>
  <c r="J39" i="24"/>
  <c r="K39" i="24"/>
  <c r="L39" i="24"/>
  <c r="M39" i="24"/>
  <c r="N39" i="24"/>
  <c r="O39" i="24"/>
  <c r="P39" i="24"/>
  <c r="Q39" i="24"/>
  <c r="R39" i="24"/>
  <c r="S39" i="24"/>
  <c r="T39" i="24"/>
  <c r="U39" i="24"/>
  <c r="Y39" i="24"/>
  <c r="C40" i="24"/>
  <c r="D40" i="24"/>
  <c r="E40" i="24"/>
  <c r="F40" i="24"/>
  <c r="G40" i="24"/>
  <c r="H40" i="24"/>
  <c r="I40" i="24"/>
  <c r="J40" i="24"/>
  <c r="K40" i="24"/>
  <c r="L40" i="24"/>
  <c r="M40" i="24"/>
  <c r="N40" i="24"/>
  <c r="O40" i="24"/>
  <c r="P40" i="24"/>
  <c r="Q40" i="24"/>
  <c r="R40" i="24"/>
  <c r="S40" i="24"/>
  <c r="T40" i="24"/>
  <c r="U40" i="24"/>
  <c r="Y40" i="24"/>
  <c r="C41" i="24"/>
  <c r="D41" i="24"/>
  <c r="E41" i="24"/>
  <c r="F41" i="24"/>
  <c r="G41" i="24"/>
  <c r="H41" i="24"/>
  <c r="I41" i="24"/>
  <c r="J41" i="24"/>
  <c r="K41" i="24"/>
  <c r="L41" i="24"/>
  <c r="M41" i="24"/>
  <c r="N41" i="24"/>
  <c r="O41" i="24"/>
  <c r="P41" i="24"/>
  <c r="Q41" i="24"/>
  <c r="R41" i="24"/>
  <c r="S41" i="24"/>
  <c r="T41" i="24"/>
  <c r="U41" i="24"/>
  <c r="Y41" i="24"/>
  <c r="C42" i="24"/>
  <c r="D42" i="24"/>
  <c r="E42" i="24"/>
  <c r="F42" i="24"/>
  <c r="G42" i="24"/>
  <c r="H42" i="24"/>
  <c r="I42" i="24"/>
  <c r="J42" i="24"/>
  <c r="K42" i="24"/>
  <c r="L42" i="24"/>
  <c r="M42" i="24"/>
  <c r="N42" i="24"/>
  <c r="O42" i="24"/>
  <c r="P42" i="24"/>
  <c r="Q42" i="24"/>
  <c r="R42" i="24"/>
  <c r="S42" i="24"/>
  <c r="T42" i="24"/>
  <c r="U42" i="24"/>
  <c r="Y42" i="24"/>
  <c r="K43" i="24"/>
  <c r="R43" i="24"/>
  <c r="C44" i="24"/>
  <c r="D44" i="24"/>
  <c r="E44" i="24"/>
  <c r="F44" i="24"/>
  <c r="G44" i="24"/>
  <c r="H44" i="24"/>
  <c r="I44" i="24"/>
  <c r="J44" i="24"/>
  <c r="K44" i="24"/>
  <c r="L44" i="24"/>
  <c r="M44" i="24"/>
  <c r="N44" i="24"/>
  <c r="O44" i="24"/>
  <c r="P44" i="24"/>
  <c r="Q44" i="24"/>
  <c r="R44" i="24"/>
  <c r="S44" i="24"/>
  <c r="T44" i="24"/>
  <c r="U44" i="24"/>
  <c r="Y44" i="24"/>
  <c r="C45" i="24"/>
  <c r="D45" i="24"/>
  <c r="E45" i="24"/>
  <c r="F45" i="24"/>
  <c r="G45" i="24"/>
  <c r="H45" i="24"/>
  <c r="I45" i="24"/>
  <c r="J45" i="24"/>
  <c r="K45" i="24"/>
  <c r="L45" i="24"/>
  <c r="M45" i="24"/>
  <c r="N45" i="24"/>
  <c r="O45" i="24"/>
  <c r="P45" i="24"/>
  <c r="Q45" i="24"/>
  <c r="R45" i="24"/>
  <c r="S45" i="24"/>
  <c r="T45" i="24"/>
  <c r="U45" i="24"/>
  <c r="Y45" i="24"/>
  <c r="C46" i="24"/>
  <c r="D46" i="24"/>
  <c r="E46" i="24"/>
  <c r="F46" i="24"/>
  <c r="G46" i="24"/>
  <c r="H46" i="24"/>
  <c r="I46" i="24"/>
  <c r="J46" i="24"/>
  <c r="K46" i="24"/>
  <c r="L46" i="24"/>
  <c r="M46" i="24"/>
  <c r="N46" i="24"/>
  <c r="O46" i="24"/>
  <c r="P46" i="24"/>
  <c r="Q46" i="24"/>
  <c r="R46" i="24"/>
  <c r="S46" i="24"/>
  <c r="T46" i="24"/>
  <c r="U46" i="24"/>
  <c r="Y46" i="24"/>
  <c r="C47" i="24"/>
  <c r="D47" i="24"/>
  <c r="E47" i="24"/>
  <c r="F47" i="24"/>
  <c r="G47" i="24"/>
  <c r="H47" i="24"/>
  <c r="I47" i="24"/>
  <c r="J47" i="24"/>
  <c r="K47" i="24"/>
  <c r="L47" i="24"/>
  <c r="M47" i="24"/>
  <c r="N47" i="24"/>
  <c r="O47" i="24"/>
  <c r="P47" i="24"/>
  <c r="Q47" i="24"/>
  <c r="R47" i="24"/>
  <c r="S47" i="24"/>
  <c r="T47" i="24"/>
  <c r="U47" i="24"/>
  <c r="Y47" i="24"/>
  <c r="C48" i="24"/>
  <c r="D48" i="24"/>
  <c r="E48" i="24"/>
  <c r="F48" i="24"/>
  <c r="G48" i="24"/>
  <c r="H48" i="24"/>
  <c r="I48" i="24"/>
  <c r="J48" i="24"/>
  <c r="K48" i="24"/>
  <c r="L48" i="24"/>
  <c r="M48" i="24"/>
  <c r="N48" i="24"/>
  <c r="O48" i="24"/>
  <c r="P48" i="24"/>
  <c r="Q48" i="24"/>
  <c r="R48" i="24"/>
  <c r="S48" i="24"/>
  <c r="T48" i="24"/>
  <c r="U48" i="24"/>
  <c r="Y48" i="24"/>
  <c r="M50" i="24"/>
  <c r="N50" i="24"/>
  <c r="O50" i="24"/>
  <c r="T50" i="24"/>
  <c r="U50" i="24"/>
  <c r="U51" i="24"/>
  <c r="C52" i="24"/>
  <c r="D52" i="24"/>
  <c r="E52" i="24"/>
  <c r="F52" i="24"/>
  <c r="G52" i="24"/>
  <c r="H52" i="24"/>
  <c r="I52" i="24"/>
  <c r="J52" i="24"/>
  <c r="K52" i="24"/>
  <c r="L52" i="24"/>
  <c r="M52" i="24"/>
  <c r="N52" i="24"/>
  <c r="O52" i="24"/>
  <c r="P52" i="24"/>
  <c r="Q52" i="24"/>
  <c r="R52" i="24"/>
  <c r="S52" i="24"/>
  <c r="T52" i="24"/>
  <c r="U52" i="24"/>
  <c r="Y52" i="24"/>
  <c r="D54" i="24"/>
  <c r="E54" i="24"/>
  <c r="F54" i="24"/>
  <c r="G54" i="24"/>
  <c r="H54" i="24"/>
  <c r="I54" i="24"/>
  <c r="J54" i="24"/>
  <c r="K54" i="24"/>
  <c r="L54" i="24"/>
  <c r="M54" i="24"/>
  <c r="N54" i="24"/>
  <c r="O54" i="24"/>
  <c r="P54" i="24"/>
  <c r="Q54" i="24"/>
  <c r="R54" i="24"/>
  <c r="S54" i="24"/>
  <c r="T54" i="24"/>
  <c r="U54" i="24"/>
  <c r="D55" i="24"/>
  <c r="E55" i="24"/>
  <c r="F55" i="24"/>
  <c r="G55" i="24"/>
  <c r="H55" i="24"/>
  <c r="I55" i="24"/>
  <c r="J55" i="24"/>
  <c r="K55" i="24"/>
  <c r="L55" i="24"/>
  <c r="M55" i="24"/>
  <c r="N55" i="24"/>
  <c r="O55" i="24"/>
  <c r="P55" i="24"/>
  <c r="Q55" i="24"/>
  <c r="R55" i="24"/>
  <c r="S55" i="24"/>
  <c r="T55" i="24"/>
  <c r="U55" i="24"/>
  <c r="D56" i="24"/>
  <c r="E56" i="24"/>
  <c r="F56" i="24"/>
  <c r="G56" i="24"/>
  <c r="H56" i="24"/>
  <c r="I56" i="24"/>
  <c r="J56" i="24"/>
  <c r="K56" i="24"/>
  <c r="L56" i="24"/>
  <c r="M56" i="24"/>
  <c r="N56" i="24"/>
  <c r="O56" i="24"/>
  <c r="P56" i="24"/>
  <c r="Q56" i="24"/>
  <c r="R56" i="24"/>
  <c r="S56" i="24"/>
  <c r="T56" i="24"/>
  <c r="U56" i="24"/>
  <c r="D57" i="24"/>
  <c r="E57" i="24"/>
  <c r="F57" i="24"/>
  <c r="G57" i="24"/>
  <c r="H57" i="24"/>
  <c r="I57" i="24"/>
  <c r="J57" i="24"/>
  <c r="K57" i="24"/>
  <c r="L57" i="24"/>
  <c r="M57" i="24"/>
  <c r="N57" i="24"/>
  <c r="O57" i="24"/>
  <c r="P57" i="24"/>
  <c r="Q57" i="24"/>
  <c r="R57" i="24"/>
  <c r="S57" i="24"/>
  <c r="T57" i="24"/>
  <c r="U57" i="24"/>
  <c r="D58" i="24"/>
  <c r="E58" i="24"/>
  <c r="F58" i="24"/>
  <c r="G58" i="24"/>
  <c r="H58" i="24"/>
  <c r="I58" i="24"/>
  <c r="J58" i="24"/>
  <c r="K58" i="24"/>
  <c r="L58" i="24"/>
  <c r="M58" i="24"/>
  <c r="N58" i="24"/>
  <c r="O58" i="24"/>
  <c r="P58" i="24"/>
  <c r="Q58" i="24"/>
  <c r="R58" i="24"/>
  <c r="S58" i="24"/>
  <c r="T58" i="24"/>
  <c r="U58" i="24"/>
  <c r="D59" i="24"/>
  <c r="E59" i="24"/>
  <c r="F59" i="24"/>
  <c r="G59" i="24"/>
  <c r="H59" i="24"/>
  <c r="I59" i="24"/>
  <c r="J59" i="24"/>
  <c r="K59" i="24"/>
  <c r="L59" i="24"/>
  <c r="M59" i="24"/>
  <c r="N59" i="24"/>
  <c r="O59" i="24"/>
  <c r="P59" i="24"/>
  <c r="Q59" i="24"/>
  <c r="R59" i="24"/>
  <c r="S59" i="24"/>
  <c r="T59" i="24"/>
  <c r="U59" i="24"/>
  <c r="D60" i="24"/>
  <c r="E60" i="24"/>
  <c r="F60" i="24"/>
  <c r="G60" i="24"/>
  <c r="H60" i="24"/>
  <c r="I60" i="24"/>
  <c r="J60" i="24"/>
  <c r="K60" i="24"/>
  <c r="L60" i="24"/>
  <c r="M60" i="24"/>
  <c r="N60" i="24"/>
  <c r="O60" i="24"/>
  <c r="P60" i="24"/>
  <c r="Q60" i="24"/>
  <c r="R60" i="24"/>
  <c r="S60" i="24"/>
  <c r="T60" i="24"/>
  <c r="U60" i="24"/>
  <c r="D61" i="24"/>
  <c r="E61" i="24"/>
  <c r="F61" i="24"/>
  <c r="G61" i="24"/>
  <c r="H61" i="24"/>
  <c r="I61" i="24"/>
  <c r="J61" i="24"/>
  <c r="K61" i="24"/>
  <c r="L61" i="24"/>
  <c r="M61" i="24"/>
  <c r="N61" i="24"/>
  <c r="O61" i="24"/>
  <c r="P61" i="24"/>
  <c r="Q61" i="24"/>
  <c r="R61" i="24"/>
  <c r="S61" i="24"/>
  <c r="T61" i="24"/>
  <c r="U61" i="24"/>
  <c r="D62" i="24"/>
  <c r="E62" i="24"/>
  <c r="F62" i="24"/>
  <c r="G62" i="24"/>
  <c r="H62" i="24"/>
  <c r="I62" i="24"/>
  <c r="J62" i="24"/>
  <c r="K62" i="24"/>
  <c r="L62" i="24"/>
  <c r="M62" i="24"/>
  <c r="N62" i="24"/>
  <c r="O62" i="24"/>
  <c r="P62" i="24"/>
  <c r="Q62" i="24"/>
  <c r="R62" i="24"/>
  <c r="S62" i="24"/>
  <c r="T62" i="24"/>
  <c r="U62" i="24"/>
  <c r="D63" i="24"/>
  <c r="E63" i="24"/>
  <c r="F63" i="24"/>
  <c r="G63" i="24"/>
  <c r="H63" i="24"/>
  <c r="I63" i="24"/>
  <c r="J63" i="24"/>
  <c r="K63" i="24"/>
  <c r="L63" i="24"/>
  <c r="M63" i="24"/>
  <c r="N63" i="24"/>
  <c r="O63" i="24"/>
  <c r="P63" i="24"/>
  <c r="Q63" i="24"/>
  <c r="R63" i="24"/>
  <c r="S63" i="24"/>
  <c r="T63" i="24"/>
  <c r="U63" i="24"/>
  <c r="D64" i="24"/>
  <c r="E64" i="24"/>
  <c r="F64" i="24"/>
  <c r="G64" i="24"/>
  <c r="H64" i="24"/>
  <c r="I64" i="24"/>
  <c r="J64" i="24"/>
  <c r="K64" i="24"/>
  <c r="L64" i="24"/>
  <c r="M64" i="24"/>
  <c r="N64" i="24"/>
  <c r="O64" i="24"/>
  <c r="P64" i="24"/>
  <c r="Q64" i="24"/>
  <c r="R64" i="24"/>
  <c r="S64" i="24"/>
  <c r="T64" i="24"/>
  <c r="U64" i="24"/>
  <c r="D66" i="24"/>
  <c r="E66" i="24"/>
  <c r="F66" i="24"/>
  <c r="G66" i="24"/>
  <c r="H66" i="24"/>
  <c r="I66" i="24"/>
  <c r="J66" i="24"/>
  <c r="K66" i="24"/>
  <c r="L66" i="24"/>
  <c r="M66" i="24"/>
  <c r="N66" i="24"/>
  <c r="O66" i="24"/>
  <c r="P66" i="24"/>
  <c r="Q66" i="24"/>
  <c r="R66" i="24"/>
  <c r="S66" i="24"/>
  <c r="T66" i="24"/>
  <c r="U66" i="24"/>
  <c r="D67" i="24"/>
  <c r="E67" i="24"/>
  <c r="F67" i="24"/>
  <c r="G67" i="24"/>
  <c r="H67" i="24"/>
  <c r="I67" i="24"/>
  <c r="J67" i="24"/>
  <c r="K67" i="24"/>
  <c r="L67" i="24"/>
  <c r="M67" i="24"/>
  <c r="N67" i="24"/>
  <c r="O67" i="24"/>
  <c r="P67" i="24"/>
  <c r="Q67" i="24"/>
  <c r="R67" i="24"/>
  <c r="S67" i="24"/>
  <c r="T67" i="24"/>
  <c r="U67" i="24"/>
  <c r="D68" i="24"/>
  <c r="E68" i="24"/>
  <c r="F68" i="24"/>
  <c r="G68" i="24"/>
  <c r="H68" i="24"/>
  <c r="I68" i="24"/>
  <c r="J68" i="24"/>
  <c r="K68" i="24"/>
  <c r="L68" i="24"/>
  <c r="M68" i="24"/>
  <c r="N68" i="24"/>
  <c r="O68" i="24"/>
  <c r="P68" i="24"/>
  <c r="Q68" i="24"/>
  <c r="R68" i="24"/>
  <c r="S68" i="24"/>
  <c r="T68" i="24"/>
  <c r="U68" i="24"/>
  <c r="D69" i="24"/>
  <c r="E69" i="24"/>
  <c r="F69" i="24"/>
  <c r="G69" i="24"/>
  <c r="H69" i="24"/>
  <c r="I69" i="24"/>
  <c r="J69" i="24"/>
  <c r="K69" i="24"/>
  <c r="L69" i="24"/>
  <c r="M69" i="24"/>
  <c r="N69" i="24"/>
  <c r="O69" i="24"/>
  <c r="P69" i="24"/>
  <c r="Q69" i="24"/>
  <c r="R69" i="24"/>
  <c r="S69" i="24"/>
  <c r="T69" i="24"/>
  <c r="U69" i="24"/>
  <c r="D70" i="24"/>
  <c r="E70" i="24"/>
  <c r="F70" i="24"/>
  <c r="G70" i="24"/>
  <c r="H70" i="24"/>
  <c r="I70" i="24"/>
  <c r="J70" i="24"/>
  <c r="K70" i="24"/>
  <c r="L70" i="24"/>
  <c r="M70" i="24"/>
  <c r="N70" i="24"/>
  <c r="O70" i="24"/>
  <c r="P70" i="24"/>
  <c r="Q70" i="24"/>
  <c r="R70" i="24"/>
  <c r="S70" i="24"/>
  <c r="T70" i="24"/>
  <c r="U70" i="24"/>
  <c r="M72" i="24"/>
  <c r="U72" i="24"/>
  <c r="D74" i="24"/>
  <c r="E74" i="24"/>
  <c r="F74" i="24"/>
  <c r="G74" i="24"/>
  <c r="H74" i="24"/>
  <c r="I74" i="24"/>
  <c r="J74" i="24"/>
  <c r="K74" i="24"/>
  <c r="L74" i="24"/>
  <c r="M74" i="24"/>
  <c r="N74" i="24"/>
  <c r="O74" i="24"/>
  <c r="P74" i="24"/>
  <c r="Q74" i="24"/>
  <c r="R74" i="24"/>
  <c r="S74" i="24"/>
  <c r="T74" i="24"/>
  <c r="U74" i="24"/>
  <c r="F73" i="60"/>
  <c r="H50" i="60"/>
  <c r="I50" i="60"/>
  <c r="P50" i="60"/>
  <c r="Q50" i="60"/>
  <c r="V73" i="60"/>
  <c r="G51" i="60"/>
  <c r="J74" i="60"/>
  <c r="J51" i="60"/>
  <c r="N51" i="60"/>
  <c r="R51" i="60"/>
  <c r="U74" i="60"/>
  <c r="U51" i="60"/>
  <c r="C32" i="60"/>
  <c r="D32" i="60"/>
  <c r="E32" i="60"/>
  <c r="F32" i="60"/>
  <c r="G32" i="60"/>
  <c r="H32" i="60"/>
  <c r="I32" i="60"/>
  <c r="J32" i="60"/>
  <c r="K32" i="60"/>
  <c r="L32" i="60"/>
  <c r="M32" i="60"/>
  <c r="N32" i="60"/>
  <c r="O32" i="60"/>
  <c r="P32" i="60"/>
  <c r="Q32" i="60"/>
  <c r="R32" i="60"/>
  <c r="S32" i="60"/>
  <c r="T32" i="60"/>
  <c r="U32" i="60"/>
  <c r="Y32" i="60"/>
  <c r="C33" i="60"/>
  <c r="D33" i="60"/>
  <c r="E33" i="60"/>
  <c r="F33" i="60"/>
  <c r="G33" i="60"/>
  <c r="H33" i="60"/>
  <c r="I33" i="60"/>
  <c r="J33" i="60"/>
  <c r="K33" i="60"/>
  <c r="L33" i="60"/>
  <c r="M33" i="60"/>
  <c r="N33" i="60"/>
  <c r="O33" i="60"/>
  <c r="P33" i="60"/>
  <c r="Q33" i="60"/>
  <c r="R33" i="60"/>
  <c r="S33" i="60"/>
  <c r="T33" i="60"/>
  <c r="U33" i="60"/>
  <c r="Y33" i="60"/>
  <c r="C34" i="60"/>
  <c r="D34" i="60"/>
  <c r="E34" i="60"/>
  <c r="F34" i="60"/>
  <c r="G34" i="60"/>
  <c r="H34" i="60"/>
  <c r="I34" i="60"/>
  <c r="J34" i="60"/>
  <c r="K34" i="60"/>
  <c r="L34" i="60"/>
  <c r="M34" i="60"/>
  <c r="N34" i="60"/>
  <c r="O34" i="60"/>
  <c r="P34" i="60"/>
  <c r="Q34" i="60"/>
  <c r="R34" i="60"/>
  <c r="S34" i="60"/>
  <c r="T34" i="60"/>
  <c r="U34" i="60"/>
  <c r="Y34" i="60"/>
  <c r="C35" i="60"/>
  <c r="D35" i="60"/>
  <c r="E35" i="60"/>
  <c r="F35" i="60"/>
  <c r="G35" i="60"/>
  <c r="H35" i="60"/>
  <c r="I35" i="60"/>
  <c r="J35" i="60"/>
  <c r="K35" i="60"/>
  <c r="L35" i="60"/>
  <c r="M35" i="60"/>
  <c r="N35" i="60"/>
  <c r="O35" i="60"/>
  <c r="P35" i="60"/>
  <c r="Q35" i="60"/>
  <c r="R35" i="60"/>
  <c r="S35" i="60"/>
  <c r="T35" i="60"/>
  <c r="U35" i="60"/>
  <c r="Y35" i="60"/>
  <c r="C36" i="60"/>
  <c r="D36" i="60"/>
  <c r="E36" i="60"/>
  <c r="F36" i="60"/>
  <c r="G36" i="60"/>
  <c r="H36" i="60"/>
  <c r="I36" i="60"/>
  <c r="J36" i="60"/>
  <c r="K36" i="60"/>
  <c r="L36" i="60"/>
  <c r="M36" i="60"/>
  <c r="N36" i="60"/>
  <c r="O36" i="60"/>
  <c r="P36" i="60"/>
  <c r="Q36" i="60"/>
  <c r="R36" i="60"/>
  <c r="S36" i="60"/>
  <c r="T36" i="60"/>
  <c r="U36" i="60"/>
  <c r="Y36" i="60"/>
  <c r="C37" i="60"/>
  <c r="D37" i="60"/>
  <c r="E37" i="60"/>
  <c r="F37" i="60"/>
  <c r="G37" i="60"/>
  <c r="H37" i="60"/>
  <c r="I37" i="60"/>
  <c r="J37" i="60"/>
  <c r="K37" i="60"/>
  <c r="L37" i="60"/>
  <c r="M37" i="60"/>
  <c r="N37" i="60"/>
  <c r="O37" i="60"/>
  <c r="P37" i="60"/>
  <c r="Q37" i="60"/>
  <c r="R37" i="60"/>
  <c r="S37" i="60"/>
  <c r="T37" i="60"/>
  <c r="U37" i="60"/>
  <c r="Y37" i="60"/>
  <c r="C38" i="60"/>
  <c r="D38" i="60"/>
  <c r="E38" i="60"/>
  <c r="F38" i="60"/>
  <c r="G38" i="60"/>
  <c r="H38" i="60"/>
  <c r="I38" i="60"/>
  <c r="J38" i="60"/>
  <c r="K38" i="60"/>
  <c r="L38" i="60"/>
  <c r="M38" i="60"/>
  <c r="N38" i="60"/>
  <c r="O38" i="60"/>
  <c r="P38" i="60"/>
  <c r="Q38" i="60"/>
  <c r="R38" i="60"/>
  <c r="S38" i="60"/>
  <c r="T38" i="60"/>
  <c r="U38" i="60"/>
  <c r="Y38" i="60"/>
  <c r="C39" i="60"/>
  <c r="D39" i="60"/>
  <c r="E39" i="60"/>
  <c r="F39" i="60"/>
  <c r="G39" i="60"/>
  <c r="H39" i="60"/>
  <c r="I39" i="60"/>
  <c r="J39" i="60"/>
  <c r="K39" i="60"/>
  <c r="L39" i="60"/>
  <c r="M39" i="60"/>
  <c r="N39" i="60"/>
  <c r="O39" i="60"/>
  <c r="P39" i="60"/>
  <c r="Q39" i="60"/>
  <c r="R39" i="60"/>
  <c r="S39" i="60"/>
  <c r="T39" i="60"/>
  <c r="U39" i="60"/>
  <c r="Y39" i="60"/>
  <c r="C40" i="60"/>
  <c r="D40" i="60"/>
  <c r="E40" i="60"/>
  <c r="F40" i="60"/>
  <c r="G40" i="60"/>
  <c r="H40" i="60"/>
  <c r="I40" i="60"/>
  <c r="J40" i="60"/>
  <c r="K40" i="60"/>
  <c r="L40" i="60"/>
  <c r="M40" i="60"/>
  <c r="N40" i="60"/>
  <c r="O40" i="60"/>
  <c r="P40" i="60"/>
  <c r="Q40" i="60"/>
  <c r="R40" i="60"/>
  <c r="S40" i="60"/>
  <c r="T40" i="60"/>
  <c r="U40" i="60"/>
  <c r="Y40" i="60"/>
  <c r="C41" i="60"/>
  <c r="D41" i="60"/>
  <c r="E41" i="60"/>
  <c r="F41" i="60"/>
  <c r="G41" i="60"/>
  <c r="H41" i="60"/>
  <c r="I41" i="60"/>
  <c r="J41" i="60"/>
  <c r="K41" i="60"/>
  <c r="L41" i="60"/>
  <c r="M41" i="60"/>
  <c r="N41" i="60"/>
  <c r="O41" i="60"/>
  <c r="P41" i="60"/>
  <c r="Q41" i="60"/>
  <c r="R41" i="60"/>
  <c r="S41" i="60"/>
  <c r="T41" i="60"/>
  <c r="U41" i="60"/>
  <c r="Y41" i="60"/>
  <c r="C42" i="60"/>
  <c r="D42" i="60"/>
  <c r="E42" i="60"/>
  <c r="F42" i="60"/>
  <c r="G42" i="60"/>
  <c r="H42" i="60"/>
  <c r="I42" i="60"/>
  <c r="J42" i="60"/>
  <c r="K42" i="60"/>
  <c r="L42" i="60"/>
  <c r="M42" i="60"/>
  <c r="N42" i="60"/>
  <c r="O42" i="60"/>
  <c r="P42" i="60"/>
  <c r="Q42" i="60"/>
  <c r="R42" i="60"/>
  <c r="S42" i="60"/>
  <c r="T42" i="60"/>
  <c r="U42" i="60"/>
  <c r="Y42" i="60"/>
  <c r="C43" i="60"/>
  <c r="D43" i="60"/>
  <c r="E43" i="60"/>
  <c r="F43" i="60"/>
  <c r="G43" i="60"/>
  <c r="H43" i="60"/>
  <c r="I43" i="60"/>
  <c r="J43" i="60"/>
  <c r="K43" i="60"/>
  <c r="L43" i="60"/>
  <c r="M43" i="60"/>
  <c r="N43" i="60"/>
  <c r="O43" i="60"/>
  <c r="P43" i="60"/>
  <c r="Q43" i="60"/>
  <c r="R43" i="60"/>
  <c r="S43" i="60"/>
  <c r="T43" i="60"/>
  <c r="C44" i="60"/>
  <c r="D44" i="60"/>
  <c r="E44" i="60"/>
  <c r="F44" i="60"/>
  <c r="G44" i="60"/>
  <c r="H44" i="60"/>
  <c r="I44" i="60"/>
  <c r="J44" i="60"/>
  <c r="K44" i="60"/>
  <c r="L44" i="60"/>
  <c r="M44" i="60"/>
  <c r="N44" i="60"/>
  <c r="O44" i="60"/>
  <c r="P44" i="60"/>
  <c r="Q44" i="60"/>
  <c r="R44" i="60"/>
  <c r="S44" i="60"/>
  <c r="T44" i="60"/>
  <c r="U44" i="60"/>
  <c r="Y44" i="60"/>
  <c r="C45" i="60"/>
  <c r="D45" i="60"/>
  <c r="E45" i="60"/>
  <c r="F45" i="60"/>
  <c r="G45" i="60"/>
  <c r="H45" i="60"/>
  <c r="I45" i="60"/>
  <c r="J45" i="60"/>
  <c r="K45" i="60"/>
  <c r="L45" i="60"/>
  <c r="M45" i="60"/>
  <c r="N45" i="60"/>
  <c r="O45" i="60"/>
  <c r="P45" i="60"/>
  <c r="Q45" i="60"/>
  <c r="R45" i="60"/>
  <c r="S45" i="60"/>
  <c r="T45" i="60"/>
  <c r="U45" i="60"/>
  <c r="Y45" i="60"/>
  <c r="C46" i="60"/>
  <c r="D46" i="60"/>
  <c r="E46" i="60"/>
  <c r="F46" i="60"/>
  <c r="G46" i="60"/>
  <c r="H46" i="60"/>
  <c r="I46" i="60"/>
  <c r="J46" i="60"/>
  <c r="K46" i="60"/>
  <c r="L46" i="60"/>
  <c r="M46" i="60"/>
  <c r="N46" i="60"/>
  <c r="O46" i="60"/>
  <c r="P46" i="60"/>
  <c r="Q46" i="60"/>
  <c r="R46" i="60"/>
  <c r="S46" i="60"/>
  <c r="T46" i="60"/>
  <c r="U46" i="60"/>
  <c r="Y46" i="60"/>
  <c r="C47" i="60"/>
  <c r="D47" i="60"/>
  <c r="E47" i="60"/>
  <c r="F47" i="60"/>
  <c r="G47" i="60"/>
  <c r="H47" i="60"/>
  <c r="I47" i="60"/>
  <c r="J47" i="60"/>
  <c r="K47" i="60"/>
  <c r="L47" i="60"/>
  <c r="M47" i="60"/>
  <c r="N47" i="60"/>
  <c r="O47" i="60"/>
  <c r="P47" i="60"/>
  <c r="Q47" i="60"/>
  <c r="S47" i="60"/>
  <c r="T47" i="60"/>
  <c r="U47" i="60"/>
  <c r="Y47" i="60"/>
  <c r="C48" i="60"/>
  <c r="D48" i="60"/>
  <c r="E48" i="60"/>
  <c r="F48" i="60"/>
  <c r="G48" i="60"/>
  <c r="H48" i="60"/>
  <c r="I48" i="60"/>
  <c r="J48" i="60"/>
  <c r="K48" i="60"/>
  <c r="L48" i="60"/>
  <c r="M48" i="60"/>
  <c r="N48" i="60"/>
  <c r="O48" i="60"/>
  <c r="P48" i="60"/>
  <c r="Q48" i="60"/>
  <c r="R48" i="60"/>
  <c r="S48" i="60"/>
  <c r="T48" i="60"/>
  <c r="U48" i="60"/>
  <c r="Y48" i="60"/>
  <c r="G50" i="60"/>
  <c r="K50" i="60"/>
  <c r="L50" i="60"/>
  <c r="M50" i="60"/>
  <c r="S50" i="60"/>
  <c r="T50" i="60"/>
  <c r="U50" i="60"/>
  <c r="K51" i="60"/>
  <c r="C52" i="60"/>
  <c r="D52" i="60"/>
  <c r="E52" i="60"/>
  <c r="F52" i="60"/>
  <c r="G52" i="60"/>
  <c r="H52" i="60"/>
  <c r="I52" i="60"/>
  <c r="J52" i="60"/>
  <c r="K52" i="60"/>
  <c r="L52" i="60"/>
  <c r="M52" i="60"/>
  <c r="N52" i="60"/>
  <c r="O52" i="60"/>
  <c r="P52" i="60"/>
  <c r="Q52" i="60"/>
  <c r="R52" i="60"/>
  <c r="S52" i="60"/>
  <c r="T52" i="60"/>
  <c r="U52" i="60"/>
  <c r="Y52" i="60"/>
  <c r="D55" i="60"/>
  <c r="E55" i="60"/>
  <c r="F55" i="60"/>
  <c r="G55" i="60"/>
  <c r="H55" i="60"/>
  <c r="I55" i="60"/>
  <c r="J55" i="60"/>
  <c r="K55" i="60"/>
  <c r="L55" i="60"/>
  <c r="M55" i="60"/>
  <c r="N55" i="60"/>
  <c r="O55" i="60"/>
  <c r="P55" i="60"/>
  <c r="Q55" i="60"/>
  <c r="R55" i="60"/>
  <c r="S55" i="60"/>
  <c r="T55" i="60"/>
  <c r="U55" i="60"/>
  <c r="D56" i="60"/>
  <c r="E56" i="60"/>
  <c r="F56" i="60"/>
  <c r="G56" i="60"/>
  <c r="H56" i="60"/>
  <c r="I56" i="60"/>
  <c r="J56" i="60"/>
  <c r="K56" i="60"/>
  <c r="L56" i="60"/>
  <c r="M56" i="60"/>
  <c r="N56" i="60"/>
  <c r="O56" i="60"/>
  <c r="P56" i="60"/>
  <c r="Q56" i="60"/>
  <c r="R56" i="60"/>
  <c r="S56" i="60"/>
  <c r="T56" i="60"/>
  <c r="U56" i="60"/>
  <c r="D57" i="60"/>
  <c r="E57" i="60"/>
  <c r="F57" i="60"/>
  <c r="G57" i="60"/>
  <c r="H57" i="60"/>
  <c r="I57" i="60"/>
  <c r="J57" i="60"/>
  <c r="K57" i="60"/>
  <c r="L57" i="60"/>
  <c r="M57" i="60"/>
  <c r="N57" i="60"/>
  <c r="O57" i="60"/>
  <c r="P57" i="60"/>
  <c r="Q57" i="60"/>
  <c r="R57" i="60"/>
  <c r="S57" i="60"/>
  <c r="T57" i="60"/>
  <c r="U57" i="60"/>
  <c r="D58" i="60"/>
  <c r="E58" i="60"/>
  <c r="F58" i="60"/>
  <c r="G58" i="60"/>
  <c r="H58" i="60"/>
  <c r="I58" i="60"/>
  <c r="J58" i="60"/>
  <c r="K58" i="60"/>
  <c r="L58" i="60"/>
  <c r="M58" i="60"/>
  <c r="N58" i="60"/>
  <c r="O58" i="60"/>
  <c r="P58" i="60"/>
  <c r="Q58" i="60"/>
  <c r="R58" i="60"/>
  <c r="S58" i="60"/>
  <c r="T58" i="60"/>
  <c r="U58" i="60"/>
  <c r="D59" i="60"/>
  <c r="E59" i="60"/>
  <c r="F59" i="60"/>
  <c r="G59" i="60"/>
  <c r="H59" i="60"/>
  <c r="I59" i="60"/>
  <c r="J59" i="60"/>
  <c r="K59" i="60"/>
  <c r="L59" i="60"/>
  <c r="M59" i="60"/>
  <c r="N59" i="60"/>
  <c r="O59" i="60"/>
  <c r="P59" i="60"/>
  <c r="Q59" i="60"/>
  <c r="R59" i="60"/>
  <c r="S59" i="60"/>
  <c r="T59" i="60"/>
  <c r="U59" i="60"/>
  <c r="D60" i="60"/>
  <c r="E60" i="60"/>
  <c r="F60" i="60"/>
  <c r="G60" i="60"/>
  <c r="H60" i="60"/>
  <c r="I60" i="60"/>
  <c r="J60" i="60"/>
  <c r="K60" i="60"/>
  <c r="L60" i="60"/>
  <c r="M60" i="60"/>
  <c r="N60" i="60"/>
  <c r="O60" i="60"/>
  <c r="P60" i="60"/>
  <c r="Q60" i="60"/>
  <c r="R60" i="60"/>
  <c r="S60" i="60"/>
  <c r="T60" i="60"/>
  <c r="U60" i="60"/>
  <c r="D61" i="60"/>
  <c r="E61" i="60"/>
  <c r="F61" i="60"/>
  <c r="G61" i="60"/>
  <c r="H61" i="60"/>
  <c r="I61" i="60"/>
  <c r="J61" i="60"/>
  <c r="K61" i="60"/>
  <c r="L61" i="60"/>
  <c r="M61" i="60"/>
  <c r="N61" i="60"/>
  <c r="O61" i="60"/>
  <c r="P61" i="60"/>
  <c r="Q61" i="60"/>
  <c r="R61" i="60"/>
  <c r="S61" i="60"/>
  <c r="T61" i="60"/>
  <c r="U61" i="60"/>
  <c r="D62" i="60"/>
  <c r="E62" i="60"/>
  <c r="F62" i="60"/>
  <c r="G62" i="60"/>
  <c r="H62" i="60"/>
  <c r="I62" i="60"/>
  <c r="J62" i="60"/>
  <c r="K62" i="60"/>
  <c r="L62" i="60"/>
  <c r="M62" i="60"/>
  <c r="N62" i="60"/>
  <c r="O62" i="60"/>
  <c r="P62" i="60"/>
  <c r="Q62" i="60"/>
  <c r="R62" i="60"/>
  <c r="S62" i="60"/>
  <c r="T62" i="60"/>
  <c r="U62" i="60"/>
  <c r="D63" i="60"/>
  <c r="E63" i="60"/>
  <c r="F63" i="60"/>
  <c r="G63" i="60"/>
  <c r="H63" i="60"/>
  <c r="I63" i="60"/>
  <c r="J63" i="60"/>
  <c r="K63" i="60"/>
  <c r="L63" i="60"/>
  <c r="M63" i="60"/>
  <c r="N63" i="60"/>
  <c r="O63" i="60"/>
  <c r="P63" i="60"/>
  <c r="Q63" i="60"/>
  <c r="R63" i="60"/>
  <c r="S63" i="60"/>
  <c r="T63" i="60"/>
  <c r="U63" i="60"/>
  <c r="D64" i="60"/>
  <c r="E64" i="60"/>
  <c r="F64" i="60"/>
  <c r="G64" i="60"/>
  <c r="H64" i="60"/>
  <c r="I64" i="60"/>
  <c r="J64" i="60"/>
  <c r="K64" i="60"/>
  <c r="L64" i="60"/>
  <c r="M64" i="60"/>
  <c r="N64" i="60"/>
  <c r="O64" i="60"/>
  <c r="P64" i="60"/>
  <c r="Q64" i="60"/>
  <c r="R64" i="60"/>
  <c r="S64" i="60"/>
  <c r="T64" i="60"/>
  <c r="U64" i="60"/>
  <c r="D65" i="60"/>
  <c r="E65" i="60"/>
  <c r="F65" i="60"/>
  <c r="G65" i="60"/>
  <c r="H65" i="60"/>
  <c r="I65" i="60"/>
  <c r="J65" i="60"/>
  <c r="K65" i="60"/>
  <c r="L65" i="60"/>
  <c r="M65" i="60"/>
  <c r="N65" i="60"/>
  <c r="O65" i="60"/>
  <c r="P65" i="60"/>
  <c r="Q65" i="60"/>
  <c r="R65" i="60"/>
  <c r="S65" i="60"/>
  <c r="T65" i="60"/>
  <c r="U65" i="60"/>
  <c r="D66" i="60"/>
  <c r="E66" i="60"/>
  <c r="F66" i="60"/>
  <c r="G66" i="60"/>
  <c r="H66" i="60"/>
  <c r="I66" i="60"/>
  <c r="J66" i="60"/>
  <c r="K66" i="60"/>
  <c r="L66" i="60"/>
  <c r="M66" i="60"/>
  <c r="N66" i="60"/>
  <c r="O66" i="60"/>
  <c r="P66" i="60"/>
  <c r="Q66" i="60"/>
  <c r="R66" i="60"/>
  <c r="S66" i="60"/>
  <c r="T66" i="60"/>
  <c r="D67" i="60"/>
  <c r="E67" i="60"/>
  <c r="F67" i="60"/>
  <c r="G67" i="60"/>
  <c r="H67" i="60"/>
  <c r="I67" i="60"/>
  <c r="J67" i="60"/>
  <c r="K67" i="60"/>
  <c r="L67" i="60"/>
  <c r="M67" i="60"/>
  <c r="N67" i="60"/>
  <c r="O67" i="60"/>
  <c r="P67" i="60"/>
  <c r="Q67" i="60"/>
  <c r="R67" i="60"/>
  <c r="S67" i="60"/>
  <c r="T67" i="60"/>
  <c r="U67" i="60"/>
  <c r="D68" i="60"/>
  <c r="E68" i="60"/>
  <c r="F68" i="60"/>
  <c r="G68" i="60"/>
  <c r="H68" i="60"/>
  <c r="I68" i="60"/>
  <c r="J68" i="60"/>
  <c r="K68" i="60"/>
  <c r="L68" i="60"/>
  <c r="M68" i="60"/>
  <c r="N68" i="60"/>
  <c r="O68" i="60"/>
  <c r="P68" i="60"/>
  <c r="Q68" i="60"/>
  <c r="R68" i="60"/>
  <c r="S68" i="60"/>
  <c r="T68" i="60"/>
  <c r="U68" i="60"/>
  <c r="D69" i="60"/>
  <c r="E69" i="60"/>
  <c r="F69" i="60"/>
  <c r="G69" i="60"/>
  <c r="H69" i="60"/>
  <c r="I69" i="60"/>
  <c r="J69" i="60"/>
  <c r="K69" i="60"/>
  <c r="L69" i="60"/>
  <c r="M69" i="60"/>
  <c r="N69" i="60"/>
  <c r="O69" i="60"/>
  <c r="P69" i="60"/>
  <c r="Q69" i="60"/>
  <c r="R69" i="60"/>
  <c r="S69" i="60"/>
  <c r="T69" i="60"/>
  <c r="U69" i="60"/>
  <c r="D70" i="60"/>
  <c r="E70" i="60"/>
  <c r="F70" i="60"/>
  <c r="G70" i="60"/>
  <c r="H70" i="60"/>
  <c r="I70" i="60"/>
  <c r="J70" i="60"/>
  <c r="K70" i="60"/>
  <c r="L70" i="60"/>
  <c r="M70" i="60"/>
  <c r="N70" i="60"/>
  <c r="O70" i="60"/>
  <c r="P70" i="60"/>
  <c r="Q70" i="60"/>
  <c r="R70" i="60"/>
  <c r="T70" i="60"/>
  <c r="U70" i="60"/>
  <c r="D71" i="60"/>
  <c r="E71" i="60"/>
  <c r="F71" i="60"/>
  <c r="G71" i="60"/>
  <c r="H71" i="60"/>
  <c r="I71" i="60"/>
  <c r="J71" i="60"/>
  <c r="K71" i="60"/>
  <c r="L71" i="60"/>
  <c r="M71" i="60"/>
  <c r="N71" i="60"/>
  <c r="O71" i="60"/>
  <c r="P71" i="60"/>
  <c r="Q71" i="60"/>
  <c r="R71" i="60"/>
  <c r="S71" i="60"/>
  <c r="T71" i="60"/>
  <c r="U71" i="60"/>
  <c r="L73" i="60"/>
  <c r="N73" i="60"/>
  <c r="T73" i="60"/>
  <c r="U73" i="60"/>
  <c r="K74" i="60"/>
  <c r="D75" i="60"/>
  <c r="E75" i="60"/>
  <c r="F75" i="60"/>
  <c r="G75" i="60"/>
  <c r="H75" i="60"/>
  <c r="I75" i="60"/>
  <c r="J75" i="60"/>
  <c r="K75" i="60"/>
  <c r="L75" i="60"/>
  <c r="M75" i="60"/>
  <c r="N75" i="60"/>
  <c r="O75" i="60"/>
  <c r="P75" i="60"/>
  <c r="Q75" i="60"/>
  <c r="R75" i="60"/>
  <c r="S75" i="60"/>
  <c r="T75" i="60"/>
  <c r="U75" i="60"/>
  <c r="E43" i="23"/>
  <c r="I43" i="23"/>
  <c r="J43" i="23"/>
  <c r="M43" i="23"/>
  <c r="Q65" i="23"/>
  <c r="S43" i="23"/>
  <c r="D27" i="23"/>
  <c r="D28" i="23"/>
  <c r="D73" i="23"/>
  <c r="E27" i="23"/>
  <c r="E28" i="23"/>
  <c r="F27" i="23"/>
  <c r="F28" i="23"/>
  <c r="F51" i="23"/>
  <c r="G27" i="23"/>
  <c r="H27" i="23"/>
  <c r="H72" i="23"/>
  <c r="H50" i="23"/>
  <c r="I27" i="23"/>
  <c r="J27" i="23"/>
  <c r="K27" i="23"/>
  <c r="K28" i="23"/>
  <c r="L27" i="23"/>
  <c r="L28" i="23"/>
  <c r="M27" i="23"/>
  <c r="N27" i="23"/>
  <c r="N28" i="23"/>
  <c r="N51" i="23"/>
  <c r="O27" i="23"/>
  <c r="O28" i="23"/>
  <c r="P27" i="23"/>
  <c r="P28" i="23"/>
  <c r="Q27" i="23"/>
  <c r="R27" i="23"/>
  <c r="R50" i="23"/>
  <c r="S27" i="23"/>
  <c r="S28" i="23"/>
  <c r="T27" i="23"/>
  <c r="T28" i="23"/>
  <c r="U72" i="23"/>
  <c r="G28" i="23"/>
  <c r="G51" i="23"/>
  <c r="J28" i="23"/>
  <c r="J51" i="23"/>
  <c r="C32" i="23"/>
  <c r="D32" i="23"/>
  <c r="E32" i="23"/>
  <c r="F32" i="23"/>
  <c r="G32" i="23"/>
  <c r="H32" i="23"/>
  <c r="I32" i="23"/>
  <c r="J32" i="23"/>
  <c r="K32" i="23"/>
  <c r="L32" i="23"/>
  <c r="M32" i="23"/>
  <c r="N32" i="23"/>
  <c r="O32" i="23"/>
  <c r="P32" i="23"/>
  <c r="Q32" i="23"/>
  <c r="R32" i="23"/>
  <c r="S32" i="23"/>
  <c r="T32" i="23"/>
  <c r="U32" i="23"/>
  <c r="Y32" i="23"/>
  <c r="C33" i="23"/>
  <c r="D33" i="23"/>
  <c r="E33" i="23"/>
  <c r="F33" i="23"/>
  <c r="G33" i="23"/>
  <c r="H33" i="23"/>
  <c r="I33" i="23"/>
  <c r="J33" i="23"/>
  <c r="K33" i="23"/>
  <c r="L33" i="23"/>
  <c r="M33" i="23"/>
  <c r="N33" i="23"/>
  <c r="O33" i="23"/>
  <c r="P33" i="23"/>
  <c r="Q33" i="23"/>
  <c r="R33" i="23"/>
  <c r="S33" i="23"/>
  <c r="T33" i="23"/>
  <c r="U33" i="23"/>
  <c r="Y33" i="23"/>
  <c r="C34" i="23"/>
  <c r="D34" i="23"/>
  <c r="E34" i="23"/>
  <c r="F34" i="23"/>
  <c r="G34" i="23"/>
  <c r="H34" i="23"/>
  <c r="I34" i="23"/>
  <c r="J34" i="23"/>
  <c r="K34" i="23"/>
  <c r="L34" i="23"/>
  <c r="M34" i="23"/>
  <c r="N34" i="23"/>
  <c r="O34" i="23"/>
  <c r="P34" i="23"/>
  <c r="Q34" i="23"/>
  <c r="R34" i="23"/>
  <c r="S34" i="23"/>
  <c r="T34" i="23"/>
  <c r="U34" i="23"/>
  <c r="Y34" i="23"/>
  <c r="C35" i="23"/>
  <c r="D35" i="23"/>
  <c r="E35" i="23"/>
  <c r="F35" i="23"/>
  <c r="G35" i="23"/>
  <c r="H35" i="23"/>
  <c r="I35" i="23"/>
  <c r="J35" i="23"/>
  <c r="K35" i="23"/>
  <c r="L35" i="23"/>
  <c r="M35" i="23"/>
  <c r="N35" i="23"/>
  <c r="O35" i="23"/>
  <c r="P35" i="23"/>
  <c r="Q35" i="23"/>
  <c r="R35" i="23"/>
  <c r="S35" i="23"/>
  <c r="T35" i="23"/>
  <c r="U35" i="23"/>
  <c r="Y35" i="23"/>
  <c r="C36" i="23"/>
  <c r="D36" i="23"/>
  <c r="E36" i="23"/>
  <c r="F36" i="23"/>
  <c r="G36" i="23"/>
  <c r="H36" i="23"/>
  <c r="I36" i="23"/>
  <c r="J36" i="23"/>
  <c r="K36" i="23"/>
  <c r="L36" i="23"/>
  <c r="M36" i="23"/>
  <c r="N36" i="23"/>
  <c r="O36" i="23"/>
  <c r="P36" i="23"/>
  <c r="Q36" i="23"/>
  <c r="R36" i="23"/>
  <c r="S36" i="23"/>
  <c r="T36" i="23"/>
  <c r="U36" i="23"/>
  <c r="Y36" i="23"/>
  <c r="C37" i="23"/>
  <c r="D37" i="23"/>
  <c r="E37" i="23"/>
  <c r="F37" i="23"/>
  <c r="G37" i="23"/>
  <c r="H37" i="23"/>
  <c r="I37" i="23"/>
  <c r="J37" i="23"/>
  <c r="K37" i="23"/>
  <c r="L37" i="23"/>
  <c r="M37" i="23"/>
  <c r="N37" i="23"/>
  <c r="O37" i="23"/>
  <c r="P37" i="23"/>
  <c r="Q37" i="23"/>
  <c r="R37" i="23"/>
  <c r="S37" i="23"/>
  <c r="T37" i="23"/>
  <c r="U37" i="23"/>
  <c r="Y37" i="23"/>
  <c r="C38" i="23"/>
  <c r="D38" i="23"/>
  <c r="E38" i="23"/>
  <c r="F38" i="23"/>
  <c r="G38" i="23"/>
  <c r="H38" i="23"/>
  <c r="I38" i="23"/>
  <c r="J38" i="23"/>
  <c r="K38" i="23"/>
  <c r="L38" i="23"/>
  <c r="M38" i="23"/>
  <c r="N38" i="23"/>
  <c r="O38" i="23"/>
  <c r="P38" i="23"/>
  <c r="Q38" i="23"/>
  <c r="R38" i="23"/>
  <c r="S38" i="23"/>
  <c r="T38" i="23"/>
  <c r="U38" i="23"/>
  <c r="Y38" i="23"/>
  <c r="C39" i="23"/>
  <c r="D39" i="23"/>
  <c r="E39" i="23"/>
  <c r="F39" i="23"/>
  <c r="G39" i="23"/>
  <c r="H39" i="23"/>
  <c r="I39" i="23"/>
  <c r="J39" i="23"/>
  <c r="K39" i="23"/>
  <c r="L39" i="23"/>
  <c r="M39" i="23"/>
  <c r="N39" i="23"/>
  <c r="O39" i="23"/>
  <c r="P39" i="23"/>
  <c r="Q39" i="23"/>
  <c r="R39" i="23"/>
  <c r="S39" i="23"/>
  <c r="T39" i="23"/>
  <c r="U39" i="23"/>
  <c r="Y39" i="23"/>
  <c r="C40" i="23"/>
  <c r="D40" i="23"/>
  <c r="E40" i="23"/>
  <c r="F40" i="23"/>
  <c r="G40" i="23"/>
  <c r="H40" i="23"/>
  <c r="I40" i="23"/>
  <c r="J40" i="23"/>
  <c r="K40" i="23"/>
  <c r="L40" i="23"/>
  <c r="M40" i="23"/>
  <c r="N40" i="23"/>
  <c r="O40" i="23"/>
  <c r="P40" i="23"/>
  <c r="Q40" i="23"/>
  <c r="R40" i="23"/>
  <c r="S40" i="23"/>
  <c r="T40" i="23"/>
  <c r="U40" i="23"/>
  <c r="Y40" i="23"/>
  <c r="C41" i="23"/>
  <c r="D41" i="23"/>
  <c r="E41" i="23"/>
  <c r="F41" i="23"/>
  <c r="G41" i="23"/>
  <c r="H41" i="23"/>
  <c r="I41" i="23"/>
  <c r="J41" i="23"/>
  <c r="K41" i="23"/>
  <c r="L41" i="23"/>
  <c r="M41" i="23"/>
  <c r="N41" i="23"/>
  <c r="O41" i="23"/>
  <c r="P41" i="23"/>
  <c r="Q41" i="23"/>
  <c r="R41" i="23"/>
  <c r="S41" i="23"/>
  <c r="T41" i="23"/>
  <c r="U41" i="23"/>
  <c r="Y41" i="23"/>
  <c r="C42" i="23"/>
  <c r="D42" i="23"/>
  <c r="E42" i="23"/>
  <c r="F42" i="23"/>
  <c r="G42" i="23"/>
  <c r="H42" i="23"/>
  <c r="I42" i="23"/>
  <c r="J42" i="23"/>
  <c r="K42" i="23"/>
  <c r="L42" i="23"/>
  <c r="M42" i="23"/>
  <c r="N42" i="23"/>
  <c r="O42" i="23"/>
  <c r="P42" i="23"/>
  <c r="Q42" i="23"/>
  <c r="R42" i="23"/>
  <c r="S42" i="23"/>
  <c r="T42" i="23"/>
  <c r="U42" i="23"/>
  <c r="Y42" i="23"/>
  <c r="C43" i="23"/>
  <c r="G43" i="23"/>
  <c r="K43" i="23"/>
  <c r="N43" i="23"/>
  <c r="O43" i="23"/>
  <c r="Q43" i="23"/>
  <c r="C44" i="23"/>
  <c r="D44" i="23"/>
  <c r="E44" i="23"/>
  <c r="F44" i="23"/>
  <c r="G44" i="23"/>
  <c r="H44" i="23"/>
  <c r="I44" i="23"/>
  <c r="J44" i="23"/>
  <c r="K44" i="23"/>
  <c r="L44" i="23"/>
  <c r="M44" i="23"/>
  <c r="N44" i="23"/>
  <c r="O44" i="23"/>
  <c r="P44" i="23"/>
  <c r="Q44" i="23"/>
  <c r="R44" i="23"/>
  <c r="S44" i="23"/>
  <c r="T44" i="23"/>
  <c r="U44" i="23"/>
  <c r="Y44" i="23"/>
  <c r="C45" i="23"/>
  <c r="D45" i="23"/>
  <c r="E45" i="23"/>
  <c r="F45" i="23"/>
  <c r="G45" i="23"/>
  <c r="H45" i="23"/>
  <c r="I45" i="23"/>
  <c r="J45" i="23"/>
  <c r="K45" i="23"/>
  <c r="L45" i="23"/>
  <c r="M45" i="23"/>
  <c r="N45" i="23"/>
  <c r="O45" i="23"/>
  <c r="P45" i="23"/>
  <c r="Q45" i="23"/>
  <c r="R45" i="23"/>
  <c r="S45" i="23"/>
  <c r="T45" i="23"/>
  <c r="U45" i="23"/>
  <c r="Y45" i="23"/>
  <c r="C46" i="23"/>
  <c r="D46" i="23"/>
  <c r="E46" i="23"/>
  <c r="F46" i="23"/>
  <c r="G46" i="23"/>
  <c r="H46" i="23"/>
  <c r="I46" i="23"/>
  <c r="J46" i="23"/>
  <c r="K46" i="23"/>
  <c r="L46" i="23"/>
  <c r="M46" i="23"/>
  <c r="N46" i="23"/>
  <c r="O46" i="23"/>
  <c r="P46" i="23"/>
  <c r="Q46" i="23"/>
  <c r="R46" i="23"/>
  <c r="S46" i="23"/>
  <c r="T46" i="23"/>
  <c r="U46" i="23"/>
  <c r="Y46" i="23"/>
  <c r="C47" i="23"/>
  <c r="D47" i="23"/>
  <c r="E47" i="23"/>
  <c r="F47" i="23"/>
  <c r="G47" i="23"/>
  <c r="H47" i="23"/>
  <c r="I47" i="23"/>
  <c r="J47" i="23"/>
  <c r="K47" i="23"/>
  <c r="L47" i="23"/>
  <c r="M47" i="23"/>
  <c r="N47" i="23"/>
  <c r="O47" i="23"/>
  <c r="P47" i="23"/>
  <c r="Q47" i="23"/>
  <c r="R47" i="23"/>
  <c r="S47" i="23"/>
  <c r="T47" i="23"/>
  <c r="U47" i="23"/>
  <c r="Y47" i="23"/>
  <c r="C48" i="23"/>
  <c r="D48" i="23"/>
  <c r="E48" i="23"/>
  <c r="F48" i="23"/>
  <c r="G48" i="23"/>
  <c r="H48" i="23"/>
  <c r="I48" i="23"/>
  <c r="J48" i="23"/>
  <c r="K48" i="23"/>
  <c r="L48" i="23"/>
  <c r="M48" i="23"/>
  <c r="N48" i="23"/>
  <c r="O48" i="23"/>
  <c r="P48" i="23"/>
  <c r="Q48" i="23"/>
  <c r="R48" i="23"/>
  <c r="S48" i="23"/>
  <c r="T48" i="23"/>
  <c r="U48" i="23"/>
  <c r="Y48" i="23"/>
  <c r="C50" i="23"/>
  <c r="D50" i="23"/>
  <c r="G50" i="23"/>
  <c r="J50" i="23"/>
  <c r="N50" i="23"/>
  <c r="P50" i="23"/>
  <c r="S50" i="23"/>
  <c r="T50" i="23"/>
  <c r="C51" i="23"/>
  <c r="C52" i="23"/>
  <c r="D52" i="23"/>
  <c r="E52" i="23"/>
  <c r="F52" i="23"/>
  <c r="G52" i="23"/>
  <c r="H52" i="23"/>
  <c r="I52" i="23"/>
  <c r="J52" i="23"/>
  <c r="K52" i="23"/>
  <c r="L52" i="23"/>
  <c r="M52" i="23"/>
  <c r="N52" i="23"/>
  <c r="O52" i="23"/>
  <c r="P52" i="23"/>
  <c r="Q52" i="23"/>
  <c r="R52" i="23"/>
  <c r="S52" i="23"/>
  <c r="T52" i="23"/>
  <c r="U52" i="23"/>
  <c r="Y52" i="23"/>
  <c r="D54" i="23"/>
  <c r="E54" i="23"/>
  <c r="F54" i="23"/>
  <c r="G54" i="23"/>
  <c r="H54" i="23"/>
  <c r="I54" i="23"/>
  <c r="J54" i="23"/>
  <c r="K54" i="23"/>
  <c r="L54" i="23"/>
  <c r="M54" i="23"/>
  <c r="N54" i="23"/>
  <c r="O54" i="23"/>
  <c r="P54" i="23"/>
  <c r="Q54" i="23"/>
  <c r="R54" i="23"/>
  <c r="S54" i="23"/>
  <c r="T54" i="23"/>
  <c r="U54" i="23"/>
  <c r="D55" i="23"/>
  <c r="E55" i="23"/>
  <c r="F55" i="23"/>
  <c r="G55" i="23"/>
  <c r="H55" i="23"/>
  <c r="I55" i="23"/>
  <c r="J55" i="23"/>
  <c r="K55" i="23"/>
  <c r="L55" i="23"/>
  <c r="M55" i="23"/>
  <c r="N55" i="23"/>
  <c r="O55" i="23"/>
  <c r="P55" i="23"/>
  <c r="Q55" i="23"/>
  <c r="R55" i="23"/>
  <c r="S55" i="23"/>
  <c r="T55" i="23"/>
  <c r="U55" i="23"/>
  <c r="D56" i="23"/>
  <c r="E56" i="23"/>
  <c r="F56" i="23"/>
  <c r="G56" i="23"/>
  <c r="H56" i="23"/>
  <c r="I56" i="23"/>
  <c r="J56" i="23"/>
  <c r="K56" i="23"/>
  <c r="L56" i="23"/>
  <c r="M56" i="23"/>
  <c r="N56" i="23"/>
  <c r="O56" i="23"/>
  <c r="P56" i="23"/>
  <c r="Q56" i="23"/>
  <c r="R56" i="23"/>
  <c r="S56" i="23"/>
  <c r="T56" i="23"/>
  <c r="U56" i="23"/>
  <c r="D57" i="23"/>
  <c r="E57" i="23"/>
  <c r="F57" i="23"/>
  <c r="G57" i="23"/>
  <c r="H57" i="23"/>
  <c r="I57" i="23"/>
  <c r="J57" i="23"/>
  <c r="K57" i="23"/>
  <c r="L57" i="23"/>
  <c r="M57" i="23"/>
  <c r="N57" i="23"/>
  <c r="O57" i="23"/>
  <c r="P57" i="23"/>
  <c r="Q57" i="23"/>
  <c r="R57" i="23"/>
  <c r="S57" i="23"/>
  <c r="T57" i="23"/>
  <c r="U57" i="23"/>
  <c r="D58" i="23"/>
  <c r="E58" i="23"/>
  <c r="F58" i="23"/>
  <c r="G58" i="23"/>
  <c r="H58" i="23"/>
  <c r="I58" i="23"/>
  <c r="J58" i="23"/>
  <c r="K58" i="23"/>
  <c r="L58" i="23"/>
  <c r="M58" i="23"/>
  <c r="N58" i="23"/>
  <c r="O58" i="23"/>
  <c r="P58" i="23"/>
  <c r="Q58" i="23"/>
  <c r="R58" i="23"/>
  <c r="S58" i="23"/>
  <c r="T58" i="23"/>
  <c r="U58" i="23"/>
  <c r="D59" i="23"/>
  <c r="E59" i="23"/>
  <c r="F59" i="23"/>
  <c r="G59" i="23"/>
  <c r="H59" i="23"/>
  <c r="I59" i="23"/>
  <c r="J59" i="23"/>
  <c r="K59" i="23"/>
  <c r="L59" i="23"/>
  <c r="M59" i="23"/>
  <c r="N59" i="23"/>
  <c r="O59" i="23"/>
  <c r="P59" i="23"/>
  <c r="Q59" i="23"/>
  <c r="R59" i="23"/>
  <c r="S59" i="23"/>
  <c r="T59" i="23"/>
  <c r="U59" i="23"/>
  <c r="D60" i="23"/>
  <c r="E60" i="23"/>
  <c r="F60" i="23"/>
  <c r="G60" i="23"/>
  <c r="H60" i="23"/>
  <c r="I60" i="23"/>
  <c r="J60" i="23"/>
  <c r="K60" i="23"/>
  <c r="L60" i="23"/>
  <c r="M60" i="23"/>
  <c r="N60" i="23"/>
  <c r="O60" i="23"/>
  <c r="P60" i="23"/>
  <c r="Q60" i="23"/>
  <c r="R60" i="23"/>
  <c r="S60" i="23"/>
  <c r="T60" i="23"/>
  <c r="U60" i="23"/>
  <c r="D61" i="23"/>
  <c r="E61" i="23"/>
  <c r="F61" i="23"/>
  <c r="G61" i="23"/>
  <c r="H61" i="23"/>
  <c r="I61" i="23"/>
  <c r="J61" i="23"/>
  <c r="K61" i="23"/>
  <c r="L61" i="23"/>
  <c r="M61" i="23"/>
  <c r="N61" i="23"/>
  <c r="O61" i="23"/>
  <c r="P61" i="23"/>
  <c r="Q61" i="23"/>
  <c r="R61" i="23"/>
  <c r="S61" i="23"/>
  <c r="T61" i="23"/>
  <c r="U61" i="23"/>
  <c r="D62" i="23"/>
  <c r="E62" i="23"/>
  <c r="F62" i="23"/>
  <c r="G62" i="23"/>
  <c r="H62" i="23"/>
  <c r="I62" i="23"/>
  <c r="J62" i="23"/>
  <c r="K62" i="23"/>
  <c r="L62" i="23"/>
  <c r="M62" i="23"/>
  <c r="N62" i="23"/>
  <c r="O62" i="23"/>
  <c r="P62" i="23"/>
  <c r="Q62" i="23"/>
  <c r="R62" i="23"/>
  <c r="S62" i="23"/>
  <c r="T62" i="23"/>
  <c r="U62" i="23"/>
  <c r="D63" i="23"/>
  <c r="E63" i="23"/>
  <c r="F63" i="23"/>
  <c r="G63" i="23"/>
  <c r="H63" i="23"/>
  <c r="I63" i="23"/>
  <c r="J63" i="23"/>
  <c r="K63" i="23"/>
  <c r="L63" i="23"/>
  <c r="M63" i="23"/>
  <c r="N63" i="23"/>
  <c r="O63" i="23"/>
  <c r="P63" i="23"/>
  <c r="Q63" i="23"/>
  <c r="R63" i="23"/>
  <c r="S63" i="23"/>
  <c r="T63" i="23"/>
  <c r="U63" i="23"/>
  <c r="D64" i="23"/>
  <c r="E64" i="23"/>
  <c r="F64" i="23"/>
  <c r="G64" i="23"/>
  <c r="H64" i="23"/>
  <c r="I64" i="23"/>
  <c r="J64" i="23"/>
  <c r="K64" i="23"/>
  <c r="L64" i="23"/>
  <c r="M64" i="23"/>
  <c r="N64" i="23"/>
  <c r="O64" i="23"/>
  <c r="P64" i="23"/>
  <c r="Q64" i="23"/>
  <c r="R64" i="23"/>
  <c r="S64" i="23"/>
  <c r="T64" i="23"/>
  <c r="U64" i="23"/>
  <c r="D66" i="23"/>
  <c r="E66" i="23"/>
  <c r="F66" i="23"/>
  <c r="G66" i="23"/>
  <c r="H66" i="23"/>
  <c r="I66" i="23"/>
  <c r="J66" i="23"/>
  <c r="K66" i="23"/>
  <c r="L66" i="23"/>
  <c r="M66" i="23"/>
  <c r="N66" i="23"/>
  <c r="O66" i="23"/>
  <c r="P66" i="23"/>
  <c r="Q66" i="23"/>
  <c r="R66" i="23"/>
  <c r="S66" i="23"/>
  <c r="T66" i="23"/>
  <c r="U66" i="23"/>
  <c r="D67" i="23"/>
  <c r="E67" i="23"/>
  <c r="F67" i="23"/>
  <c r="G67" i="23"/>
  <c r="H67" i="23"/>
  <c r="I67" i="23"/>
  <c r="J67" i="23"/>
  <c r="K67" i="23"/>
  <c r="L67" i="23"/>
  <c r="M67" i="23"/>
  <c r="N67" i="23"/>
  <c r="O67" i="23"/>
  <c r="P67" i="23"/>
  <c r="Q67" i="23"/>
  <c r="R67" i="23"/>
  <c r="S67" i="23"/>
  <c r="T67" i="23"/>
  <c r="U67" i="23"/>
  <c r="D68" i="23"/>
  <c r="E68" i="23"/>
  <c r="F68" i="23"/>
  <c r="G68" i="23"/>
  <c r="H68" i="23"/>
  <c r="I68" i="23"/>
  <c r="J68" i="23"/>
  <c r="K68" i="23"/>
  <c r="L68" i="23"/>
  <c r="M68" i="23"/>
  <c r="N68" i="23"/>
  <c r="O68" i="23"/>
  <c r="P68" i="23"/>
  <c r="Q68" i="23"/>
  <c r="R68" i="23"/>
  <c r="S68" i="23"/>
  <c r="T68" i="23"/>
  <c r="U68" i="23"/>
  <c r="D69" i="23"/>
  <c r="E69" i="23"/>
  <c r="F69" i="23"/>
  <c r="G69" i="23"/>
  <c r="H69" i="23"/>
  <c r="I69" i="23"/>
  <c r="J69" i="23"/>
  <c r="K69" i="23"/>
  <c r="L69" i="23"/>
  <c r="M69" i="23"/>
  <c r="N69" i="23"/>
  <c r="O69" i="23"/>
  <c r="P69" i="23"/>
  <c r="Q69" i="23"/>
  <c r="R69" i="23"/>
  <c r="S69" i="23"/>
  <c r="T69" i="23"/>
  <c r="U69" i="23"/>
  <c r="D70" i="23"/>
  <c r="E70" i="23"/>
  <c r="F70" i="23"/>
  <c r="G70" i="23"/>
  <c r="H70" i="23"/>
  <c r="I70" i="23"/>
  <c r="J70" i="23"/>
  <c r="K70" i="23"/>
  <c r="L70" i="23"/>
  <c r="M70" i="23"/>
  <c r="N70" i="23"/>
  <c r="O70" i="23"/>
  <c r="P70" i="23"/>
  <c r="Q70" i="23"/>
  <c r="R70" i="23"/>
  <c r="S70" i="23"/>
  <c r="T70" i="23"/>
  <c r="U70" i="23"/>
  <c r="D72" i="23"/>
  <c r="G72" i="23"/>
  <c r="T72" i="23"/>
  <c r="D74" i="23"/>
  <c r="E74" i="23"/>
  <c r="F74" i="23"/>
  <c r="G74" i="23"/>
  <c r="H74" i="23"/>
  <c r="I74" i="23"/>
  <c r="J74" i="23"/>
  <c r="K74" i="23"/>
  <c r="L74" i="23"/>
  <c r="M74" i="23"/>
  <c r="N74" i="23"/>
  <c r="O74" i="23"/>
  <c r="P74" i="23"/>
  <c r="Q74" i="23"/>
  <c r="R74" i="23"/>
  <c r="S74" i="23"/>
  <c r="T74" i="23"/>
  <c r="U74" i="23"/>
  <c r="S19" i="59"/>
  <c r="Y19" i="59"/>
  <c r="Y42" i="59"/>
  <c r="T43" i="59"/>
  <c r="V66" i="59"/>
  <c r="F51" i="59"/>
  <c r="G73" i="59"/>
  <c r="I51" i="59"/>
  <c r="L73" i="59"/>
  <c r="M50" i="59"/>
  <c r="N50" i="59"/>
  <c r="R50" i="59"/>
  <c r="S74" i="59"/>
  <c r="V73" i="59"/>
  <c r="R51" i="59"/>
  <c r="C32" i="59"/>
  <c r="D32" i="59"/>
  <c r="E32" i="59"/>
  <c r="F32" i="59"/>
  <c r="G32" i="59"/>
  <c r="H32" i="59"/>
  <c r="I32" i="59"/>
  <c r="J32" i="59"/>
  <c r="K32" i="59"/>
  <c r="L32" i="59"/>
  <c r="M32" i="59"/>
  <c r="N32" i="59"/>
  <c r="O32" i="59"/>
  <c r="P32" i="59"/>
  <c r="Q32" i="59"/>
  <c r="R32" i="59"/>
  <c r="S32" i="59"/>
  <c r="T32" i="59"/>
  <c r="U32" i="59"/>
  <c r="Y32" i="59"/>
  <c r="C33" i="59"/>
  <c r="D33" i="59"/>
  <c r="E33" i="59"/>
  <c r="F33" i="59"/>
  <c r="G33" i="59"/>
  <c r="H33" i="59"/>
  <c r="I33" i="59"/>
  <c r="J33" i="59"/>
  <c r="K33" i="59"/>
  <c r="L33" i="59"/>
  <c r="M33" i="59"/>
  <c r="N33" i="59"/>
  <c r="O33" i="59"/>
  <c r="P33" i="59"/>
  <c r="Q33" i="59"/>
  <c r="R33" i="59"/>
  <c r="S33" i="59"/>
  <c r="T33" i="59"/>
  <c r="U33" i="59"/>
  <c r="Y33" i="59"/>
  <c r="C34" i="59"/>
  <c r="D34" i="59"/>
  <c r="E34" i="59"/>
  <c r="F34" i="59"/>
  <c r="G34" i="59"/>
  <c r="H34" i="59"/>
  <c r="I34" i="59"/>
  <c r="J34" i="59"/>
  <c r="K34" i="59"/>
  <c r="L34" i="59"/>
  <c r="M34" i="59"/>
  <c r="N34" i="59"/>
  <c r="O34" i="59"/>
  <c r="P34" i="59"/>
  <c r="Q34" i="59"/>
  <c r="R34" i="59"/>
  <c r="S34" i="59"/>
  <c r="T34" i="59"/>
  <c r="U34" i="59"/>
  <c r="Y34" i="59"/>
  <c r="C35" i="59"/>
  <c r="D35" i="59"/>
  <c r="E35" i="59"/>
  <c r="F35" i="59"/>
  <c r="G35" i="59"/>
  <c r="H35" i="59"/>
  <c r="I35" i="59"/>
  <c r="J35" i="59"/>
  <c r="K35" i="59"/>
  <c r="L35" i="59"/>
  <c r="M35" i="59"/>
  <c r="N35" i="59"/>
  <c r="O35" i="59"/>
  <c r="P35" i="59"/>
  <c r="Q35" i="59"/>
  <c r="R35" i="59"/>
  <c r="S35" i="59"/>
  <c r="T35" i="59"/>
  <c r="U35" i="59"/>
  <c r="Y35" i="59"/>
  <c r="C36" i="59"/>
  <c r="D36" i="59"/>
  <c r="E36" i="59"/>
  <c r="F36" i="59"/>
  <c r="G36" i="59"/>
  <c r="H36" i="59"/>
  <c r="I36" i="59"/>
  <c r="J36" i="59"/>
  <c r="K36" i="59"/>
  <c r="L36" i="59"/>
  <c r="M36" i="59"/>
  <c r="N36" i="59"/>
  <c r="O36" i="59"/>
  <c r="P36" i="59"/>
  <c r="Q36" i="59"/>
  <c r="R36" i="59"/>
  <c r="S36" i="59"/>
  <c r="T36" i="59"/>
  <c r="U36" i="59"/>
  <c r="Y36" i="59"/>
  <c r="C37" i="59"/>
  <c r="D37" i="59"/>
  <c r="E37" i="59"/>
  <c r="F37" i="59"/>
  <c r="G37" i="59"/>
  <c r="H37" i="59"/>
  <c r="I37" i="59"/>
  <c r="J37" i="59"/>
  <c r="K37" i="59"/>
  <c r="L37" i="59"/>
  <c r="M37" i="59"/>
  <c r="N37" i="59"/>
  <c r="O37" i="59"/>
  <c r="P37" i="59"/>
  <c r="Q37" i="59"/>
  <c r="R37" i="59"/>
  <c r="S37" i="59"/>
  <c r="T37" i="59"/>
  <c r="U37" i="59"/>
  <c r="Y37" i="59"/>
  <c r="C38" i="59"/>
  <c r="D38" i="59"/>
  <c r="E38" i="59"/>
  <c r="F38" i="59"/>
  <c r="G38" i="59"/>
  <c r="H38" i="59"/>
  <c r="I38" i="59"/>
  <c r="J38" i="59"/>
  <c r="K38" i="59"/>
  <c r="L38" i="59"/>
  <c r="M38" i="59"/>
  <c r="N38" i="59"/>
  <c r="O38" i="59"/>
  <c r="P38" i="59"/>
  <c r="Q38" i="59"/>
  <c r="R38" i="59"/>
  <c r="S38" i="59"/>
  <c r="T38" i="59"/>
  <c r="U38" i="59"/>
  <c r="Y38" i="59"/>
  <c r="C39" i="59"/>
  <c r="D39" i="59"/>
  <c r="E39" i="59"/>
  <c r="F39" i="59"/>
  <c r="G39" i="59"/>
  <c r="H39" i="59"/>
  <c r="I39" i="59"/>
  <c r="J39" i="59"/>
  <c r="K39" i="59"/>
  <c r="L39" i="59"/>
  <c r="M39" i="59"/>
  <c r="N39" i="59"/>
  <c r="O39" i="59"/>
  <c r="P39" i="59"/>
  <c r="Q39" i="59"/>
  <c r="R39" i="59"/>
  <c r="S39" i="59"/>
  <c r="T39" i="59"/>
  <c r="U39" i="59"/>
  <c r="Y39" i="59"/>
  <c r="C40" i="59"/>
  <c r="D40" i="59"/>
  <c r="E40" i="59"/>
  <c r="F40" i="59"/>
  <c r="G40" i="59"/>
  <c r="H40" i="59"/>
  <c r="I40" i="59"/>
  <c r="J40" i="59"/>
  <c r="K40" i="59"/>
  <c r="L40" i="59"/>
  <c r="M40" i="59"/>
  <c r="N40" i="59"/>
  <c r="O40" i="59"/>
  <c r="P40" i="59"/>
  <c r="Q40" i="59"/>
  <c r="R40" i="59"/>
  <c r="S40" i="59"/>
  <c r="T40" i="59"/>
  <c r="U40" i="59"/>
  <c r="Y40" i="59"/>
  <c r="C41" i="59"/>
  <c r="D41" i="59"/>
  <c r="E41" i="59"/>
  <c r="F41" i="59"/>
  <c r="G41" i="59"/>
  <c r="H41" i="59"/>
  <c r="I41" i="59"/>
  <c r="J41" i="59"/>
  <c r="K41" i="59"/>
  <c r="L41" i="59"/>
  <c r="M41" i="59"/>
  <c r="N41" i="59"/>
  <c r="O41" i="59"/>
  <c r="P41" i="59"/>
  <c r="Q41" i="59"/>
  <c r="R41" i="59"/>
  <c r="S41" i="59"/>
  <c r="T41" i="59"/>
  <c r="U41" i="59"/>
  <c r="Y41" i="59"/>
  <c r="C42" i="59"/>
  <c r="D42" i="59"/>
  <c r="E42" i="59"/>
  <c r="F42" i="59"/>
  <c r="G42" i="59"/>
  <c r="H42" i="59"/>
  <c r="I42" i="59"/>
  <c r="J42" i="59"/>
  <c r="K42" i="59"/>
  <c r="L42" i="59"/>
  <c r="M42" i="59"/>
  <c r="N42" i="59"/>
  <c r="O42" i="59"/>
  <c r="P42" i="59"/>
  <c r="Q42" i="59"/>
  <c r="R42" i="59"/>
  <c r="T42" i="59"/>
  <c r="U42" i="59"/>
  <c r="C43" i="59"/>
  <c r="D43" i="59"/>
  <c r="E43" i="59"/>
  <c r="F43" i="59"/>
  <c r="G43" i="59"/>
  <c r="H43" i="59"/>
  <c r="I43" i="59"/>
  <c r="J43" i="59"/>
  <c r="K43" i="59"/>
  <c r="L43" i="59"/>
  <c r="M43" i="59"/>
  <c r="N43" i="59"/>
  <c r="O43" i="59"/>
  <c r="P43" i="59"/>
  <c r="Q43" i="59"/>
  <c r="R43" i="59"/>
  <c r="S43" i="59"/>
  <c r="U43" i="59"/>
  <c r="C44" i="59"/>
  <c r="D44" i="59"/>
  <c r="E44" i="59"/>
  <c r="F44" i="59"/>
  <c r="G44" i="59"/>
  <c r="H44" i="59"/>
  <c r="I44" i="59"/>
  <c r="J44" i="59"/>
  <c r="K44" i="59"/>
  <c r="L44" i="59"/>
  <c r="M44" i="59"/>
  <c r="N44" i="59"/>
  <c r="O44" i="59"/>
  <c r="P44" i="59"/>
  <c r="Q44" i="59"/>
  <c r="R44" i="59"/>
  <c r="S44" i="59"/>
  <c r="T44" i="59"/>
  <c r="U44" i="59"/>
  <c r="Y44" i="59"/>
  <c r="C45" i="59"/>
  <c r="D45" i="59"/>
  <c r="E45" i="59"/>
  <c r="F45" i="59"/>
  <c r="G45" i="59"/>
  <c r="H45" i="59"/>
  <c r="I45" i="59"/>
  <c r="J45" i="59"/>
  <c r="K45" i="59"/>
  <c r="L45" i="59"/>
  <c r="M45" i="59"/>
  <c r="N45" i="59"/>
  <c r="O45" i="59"/>
  <c r="P45" i="59"/>
  <c r="Q45" i="59"/>
  <c r="R45" i="59"/>
  <c r="S45" i="59"/>
  <c r="T45" i="59"/>
  <c r="U45" i="59"/>
  <c r="Y45" i="59"/>
  <c r="C46" i="59"/>
  <c r="D46" i="59"/>
  <c r="E46" i="59"/>
  <c r="F46" i="59"/>
  <c r="G46" i="59"/>
  <c r="H46" i="59"/>
  <c r="I46" i="59"/>
  <c r="J46" i="59"/>
  <c r="K46" i="59"/>
  <c r="L46" i="59"/>
  <c r="M46" i="59"/>
  <c r="N46" i="59"/>
  <c r="O46" i="59"/>
  <c r="P46" i="59"/>
  <c r="Q46" i="59"/>
  <c r="R46" i="59"/>
  <c r="S46" i="59"/>
  <c r="T46" i="59"/>
  <c r="U46" i="59"/>
  <c r="Y46" i="59"/>
  <c r="C47" i="59"/>
  <c r="D47" i="59"/>
  <c r="E47" i="59"/>
  <c r="F47" i="59"/>
  <c r="G47" i="59"/>
  <c r="H47" i="59"/>
  <c r="I47" i="59"/>
  <c r="J47" i="59"/>
  <c r="K47" i="59"/>
  <c r="L47" i="59"/>
  <c r="M47" i="59"/>
  <c r="N47" i="59"/>
  <c r="O47" i="59"/>
  <c r="P47" i="59"/>
  <c r="Q47" i="59"/>
  <c r="R47" i="59"/>
  <c r="S47" i="59"/>
  <c r="T47" i="59"/>
  <c r="U47" i="59"/>
  <c r="Y47" i="59"/>
  <c r="C48" i="59"/>
  <c r="D48" i="59"/>
  <c r="E48" i="59"/>
  <c r="F48" i="59"/>
  <c r="G48" i="59"/>
  <c r="H48" i="59"/>
  <c r="I48" i="59"/>
  <c r="J48" i="59"/>
  <c r="K48" i="59"/>
  <c r="L48" i="59"/>
  <c r="M48" i="59"/>
  <c r="N48" i="59"/>
  <c r="O48" i="59"/>
  <c r="P48" i="59"/>
  <c r="Q48" i="59"/>
  <c r="R48" i="59"/>
  <c r="S48" i="59"/>
  <c r="T48" i="59"/>
  <c r="U48" i="59"/>
  <c r="Y48" i="59"/>
  <c r="E50" i="59"/>
  <c r="F50" i="59"/>
  <c r="H50" i="59"/>
  <c r="I50" i="59"/>
  <c r="L50" i="59"/>
  <c r="P50" i="59"/>
  <c r="Q50" i="59"/>
  <c r="T50" i="59"/>
  <c r="U50" i="59"/>
  <c r="C52" i="59"/>
  <c r="D52" i="59"/>
  <c r="E52" i="59"/>
  <c r="F52" i="59"/>
  <c r="G52" i="59"/>
  <c r="H52" i="59"/>
  <c r="I52" i="59"/>
  <c r="J52" i="59"/>
  <c r="K52" i="59"/>
  <c r="L52" i="59"/>
  <c r="M52" i="59"/>
  <c r="N52" i="59"/>
  <c r="O52" i="59"/>
  <c r="P52" i="59"/>
  <c r="Q52" i="59"/>
  <c r="R52" i="59"/>
  <c r="S52" i="59"/>
  <c r="T52" i="59"/>
  <c r="U52" i="59"/>
  <c r="Y52" i="59"/>
  <c r="D55" i="59"/>
  <c r="E55" i="59"/>
  <c r="F55" i="59"/>
  <c r="G55" i="59"/>
  <c r="H55" i="59"/>
  <c r="I55" i="59"/>
  <c r="J55" i="59"/>
  <c r="K55" i="59"/>
  <c r="L55" i="59"/>
  <c r="M55" i="59"/>
  <c r="N55" i="59"/>
  <c r="O55" i="59"/>
  <c r="P55" i="59"/>
  <c r="Q55" i="59"/>
  <c r="R55" i="59"/>
  <c r="S55" i="59"/>
  <c r="T55" i="59"/>
  <c r="U55" i="59"/>
  <c r="D56" i="59"/>
  <c r="E56" i="59"/>
  <c r="F56" i="59"/>
  <c r="G56" i="59"/>
  <c r="H56" i="59"/>
  <c r="I56" i="59"/>
  <c r="J56" i="59"/>
  <c r="K56" i="59"/>
  <c r="L56" i="59"/>
  <c r="M56" i="59"/>
  <c r="N56" i="59"/>
  <c r="O56" i="59"/>
  <c r="P56" i="59"/>
  <c r="Q56" i="59"/>
  <c r="R56" i="59"/>
  <c r="S56" i="59"/>
  <c r="T56" i="59"/>
  <c r="U56" i="59"/>
  <c r="D57" i="59"/>
  <c r="E57" i="59"/>
  <c r="F57" i="59"/>
  <c r="G57" i="59"/>
  <c r="H57" i="59"/>
  <c r="I57" i="59"/>
  <c r="J57" i="59"/>
  <c r="K57" i="59"/>
  <c r="L57" i="59"/>
  <c r="M57" i="59"/>
  <c r="N57" i="59"/>
  <c r="O57" i="59"/>
  <c r="P57" i="59"/>
  <c r="Q57" i="59"/>
  <c r="R57" i="59"/>
  <c r="S57" i="59"/>
  <c r="T57" i="59"/>
  <c r="U57" i="59"/>
  <c r="D58" i="59"/>
  <c r="E58" i="59"/>
  <c r="F58" i="59"/>
  <c r="G58" i="59"/>
  <c r="H58" i="59"/>
  <c r="I58" i="59"/>
  <c r="J58" i="59"/>
  <c r="K58" i="59"/>
  <c r="L58" i="59"/>
  <c r="M58" i="59"/>
  <c r="N58" i="59"/>
  <c r="O58" i="59"/>
  <c r="P58" i="59"/>
  <c r="Q58" i="59"/>
  <c r="R58" i="59"/>
  <c r="S58" i="59"/>
  <c r="T58" i="59"/>
  <c r="U58" i="59"/>
  <c r="D59" i="59"/>
  <c r="E59" i="59"/>
  <c r="F59" i="59"/>
  <c r="G59" i="59"/>
  <c r="H59" i="59"/>
  <c r="I59" i="59"/>
  <c r="J59" i="59"/>
  <c r="K59" i="59"/>
  <c r="L59" i="59"/>
  <c r="M59" i="59"/>
  <c r="N59" i="59"/>
  <c r="O59" i="59"/>
  <c r="P59" i="59"/>
  <c r="Q59" i="59"/>
  <c r="R59" i="59"/>
  <c r="S59" i="59"/>
  <c r="T59" i="59"/>
  <c r="U59" i="59"/>
  <c r="D60" i="59"/>
  <c r="E60" i="59"/>
  <c r="F60" i="59"/>
  <c r="G60" i="59"/>
  <c r="H60" i="59"/>
  <c r="I60" i="59"/>
  <c r="J60" i="59"/>
  <c r="K60" i="59"/>
  <c r="L60" i="59"/>
  <c r="M60" i="59"/>
  <c r="N60" i="59"/>
  <c r="O60" i="59"/>
  <c r="P60" i="59"/>
  <c r="Q60" i="59"/>
  <c r="R60" i="59"/>
  <c r="S60" i="59"/>
  <c r="T60" i="59"/>
  <c r="U60" i="59"/>
  <c r="D61" i="59"/>
  <c r="E61" i="59"/>
  <c r="F61" i="59"/>
  <c r="G61" i="59"/>
  <c r="H61" i="59"/>
  <c r="I61" i="59"/>
  <c r="J61" i="59"/>
  <c r="K61" i="59"/>
  <c r="L61" i="59"/>
  <c r="M61" i="59"/>
  <c r="N61" i="59"/>
  <c r="O61" i="59"/>
  <c r="P61" i="59"/>
  <c r="Q61" i="59"/>
  <c r="R61" i="59"/>
  <c r="S61" i="59"/>
  <c r="T61" i="59"/>
  <c r="U61" i="59"/>
  <c r="D62" i="59"/>
  <c r="E62" i="59"/>
  <c r="F62" i="59"/>
  <c r="G62" i="59"/>
  <c r="H62" i="59"/>
  <c r="I62" i="59"/>
  <c r="J62" i="59"/>
  <c r="K62" i="59"/>
  <c r="L62" i="59"/>
  <c r="M62" i="59"/>
  <c r="N62" i="59"/>
  <c r="O62" i="59"/>
  <c r="P62" i="59"/>
  <c r="Q62" i="59"/>
  <c r="R62" i="59"/>
  <c r="S62" i="59"/>
  <c r="T62" i="59"/>
  <c r="U62" i="59"/>
  <c r="D63" i="59"/>
  <c r="E63" i="59"/>
  <c r="F63" i="59"/>
  <c r="G63" i="59"/>
  <c r="H63" i="59"/>
  <c r="I63" i="59"/>
  <c r="J63" i="59"/>
  <c r="K63" i="59"/>
  <c r="L63" i="59"/>
  <c r="M63" i="59"/>
  <c r="N63" i="59"/>
  <c r="O63" i="59"/>
  <c r="P63" i="59"/>
  <c r="Q63" i="59"/>
  <c r="R63" i="59"/>
  <c r="S63" i="59"/>
  <c r="T63" i="59"/>
  <c r="U63" i="59"/>
  <c r="D64" i="59"/>
  <c r="E64" i="59"/>
  <c r="F64" i="59"/>
  <c r="G64" i="59"/>
  <c r="H64" i="59"/>
  <c r="I64" i="59"/>
  <c r="J64" i="59"/>
  <c r="K64" i="59"/>
  <c r="L64" i="59"/>
  <c r="M64" i="59"/>
  <c r="N64" i="59"/>
  <c r="O64" i="59"/>
  <c r="P64" i="59"/>
  <c r="Q64" i="59"/>
  <c r="R64" i="59"/>
  <c r="S64" i="59"/>
  <c r="T64" i="59"/>
  <c r="U64" i="59"/>
  <c r="D65" i="59"/>
  <c r="E65" i="59"/>
  <c r="F65" i="59"/>
  <c r="G65" i="59"/>
  <c r="H65" i="59"/>
  <c r="I65" i="59"/>
  <c r="J65" i="59"/>
  <c r="K65" i="59"/>
  <c r="L65" i="59"/>
  <c r="M65" i="59"/>
  <c r="N65" i="59"/>
  <c r="O65" i="59"/>
  <c r="P65" i="59"/>
  <c r="Q65" i="59"/>
  <c r="R65" i="59"/>
  <c r="U65" i="59"/>
  <c r="D66" i="59"/>
  <c r="E66" i="59"/>
  <c r="F66" i="59"/>
  <c r="G66" i="59"/>
  <c r="H66" i="59"/>
  <c r="I66" i="59"/>
  <c r="J66" i="59"/>
  <c r="K66" i="59"/>
  <c r="L66" i="59"/>
  <c r="M66" i="59"/>
  <c r="N66" i="59"/>
  <c r="O66" i="59"/>
  <c r="P66" i="59"/>
  <c r="Q66" i="59"/>
  <c r="R66" i="59"/>
  <c r="S66" i="59"/>
  <c r="T66" i="59"/>
  <c r="U66" i="59"/>
  <c r="D67" i="59"/>
  <c r="E67" i="59"/>
  <c r="F67" i="59"/>
  <c r="G67" i="59"/>
  <c r="H67" i="59"/>
  <c r="I67" i="59"/>
  <c r="J67" i="59"/>
  <c r="K67" i="59"/>
  <c r="L67" i="59"/>
  <c r="M67" i="59"/>
  <c r="N67" i="59"/>
  <c r="O67" i="59"/>
  <c r="P67" i="59"/>
  <c r="Q67" i="59"/>
  <c r="R67" i="59"/>
  <c r="S67" i="59"/>
  <c r="T67" i="59"/>
  <c r="U67" i="59"/>
  <c r="D68" i="59"/>
  <c r="E68" i="59"/>
  <c r="F68" i="59"/>
  <c r="G68" i="59"/>
  <c r="H68" i="59"/>
  <c r="I68" i="59"/>
  <c r="J68" i="59"/>
  <c r="K68" i="59"/>
  <c r="L68" i="59"/>
  <c r="M68" i="59"/>
  <c r="N68" i="59"/>
  <c r="O68" i="59"/>
  <c r="P68" i="59"/>
  <c r="Q68" i="59"/>
  <c r="R68" i="59"/>
  <c r="S68" i="59"/>
  <c r="T68" i="59"/>
  <c r="U68" i="59"/>
  <c r="D69" i="59"/>
  <c r="E69" i="59"/>
  <c r="F69" i="59"/>
  <c r="G69" i="59"/>
  <c r="H69" i="59"/>
  <c r="I69" i="59"/>
  <c r="J69" i="59"/>
  <c r="K69" i="59"/>
  <c r="L69" i="59"/>
  <c r="M69" i="59"/>
  <c r="N69" i="59"/>
  <c r="O69" i="59"/>
  <c r="P69" i="59"/>
  <c r="Q69" i="59"/>
  <c r="R69" i="59"/>
  <c r="S69" i="59"/>
  <c r="T69" i="59"/>
  <c r="U69" i="59"/>
  <c r="D70" i="59"/>
  <c r="E70" i="59"/>
  <c r="F70" i="59"/>
  <c r="G70" i="59"/>
  <c r="H70" i="59"/>
  <c r="I70" i="59"/>
  <c r="J70" i="59"/>
  <c r="K70" i="59"/>
  <c r="L70" i="59"/>
  <c r="M70" i="59"/>
  <c r="N70" i="59"/>
  <c r="O70" i="59"/>
  <c r="P70" i="59"/>
  <c r="Q70" i="59"/>
  <c r="R70" i="59"/>
  <c r="S70" i="59"/>
  <c r="T70" i="59"/>
  <c r="U70" i="59"/>
  <c r="D71" i="59"/>
  <c r="E71" i="59"/>
  <c r="F71" i="59"/>
  <c r="G71" i="59"/>
  <c r="H71" i="59"/>
  <c r="I71" i="59"/>
  <c r="J71" i="59"/>
  <c r="K71" i="59"/>
  <c r="L71" i="59"/>
  <c r="M71" i="59"/>
  <c r="N71" i="59"/>
  <c r="O71" i="59"/>
  <c r="P71" i="59"/>
  <c r="Q71" i="59"/>
  <c r="R71" i="59"/>
  <c r="S71" i="59"/>
  <c r="T71" i="59"/>
  <c r="U71" i="59"/>
  <c r="F73" i="59"/>
  <c r="I73" i="59"/>
  <c r="K73" i="59"/>
  <c r="Q73" i="59"/>
  <c r="S73" i="59"/>
  <c r="U73" i="59"/>
  <c r="D75" i="59"/>
  <c r="E75" i="59"/>
  <c r="F75" i="59"/>
  <c r="G75" i="59"/>
  <c r="H75" i="59"/>
  <c r="I75" i="59"/>
  <c r="J75" i="59"/>
  <c r="K75" i="59"/>
  <c r="L75" i="59"/>
  <c r="M75" i="59"/>
  <c r="N75" i="59"/>
  <c r="O75" i="59"/>
  <c r="P75" i="59"/>
  <c r="Q75" i="59"/>
  <c r="R75" i="59"/>
  <c r="S75" i="59"/>
  <c r="T75" i="59"/>
  <c r="U75" i="59"/>
  <c r="F65" i="22"/>
  <c r="F43" i="22"/>
  <c r="G43" i="22"/>
  <c r="K43" i="22"/>
  <c r="M43" i="22"/>
  <c r="N43" i="22"/>
  <c r="O43" i="22"/>
  <c r="R65" i="22"/>
  <c r="S43" i="22"/>
  <c r="U43" i="22"/>
  <c r="C50" i="22"/>
  <c r="E50" i="22"/>
  <c r="F50" i="22"/>
  <c r="G51" i="22"/>
  <c r="J50" i="22"/>
  <c r="K50" i="22"/>
  <c r="M50" i="22"/>
  <c r="N72" i="22"/>
  <c r="N50" i="22"/>
  <c r="P50" i="22"/>
  <c r="Q72" i="22"/>
  <c r="S50" i="22"/>
  <c r="E51" i="22"/>
  <c r="J51" i="22"/>
  <c r="M51" i="22"/>
  <c r="P51" i="22"/>
  <c r="C32" i="22"/>
  <c r="D32" i="22"/>
  <c r="E32" i="22"/>
  <c r="F32" i="22"/>
  <c r="G32" i="22"/>
  <c r="H32" i="22"/>
  <c r="I32" i="22"/>
  <c r="J32" i="22"/>
  <c r="K32" i="22"/>
  <c r="L32" i="22"/>
  <c r="M32" i="22"/>
  <c r="N32" i="22"/>
  <c r="O32" i="22"/>
  <c r="P32" i="22"/>
  <c r="Q32" i="22"/>
  <c r="R32" i="22"/>
  <c r="S32" i="22"/>
  <c r="T32" i="22"/>
  <c r="U32" i="22"/>
  <c r="Y32" i="22"/>
  <c r="C33" i="22"/>
  <c r="D33" i="22"/>
  <c r="E33" i="22"/>
  <c r="F33" i="22"/>
  <c r="G33" i="22"/>
  <c r="H33" i="22"/>
  <c r="I33" i="22"/>
  <c r="J33" i="22"/>
  <c r="K33" i="22"/>
  <c r="L33" i="22"/>
  <c r="M33" i="22"/>
  <c r="N33" i="22"/>
  <c r="O33" i="22"/>
  <c r="P33" i="22"/>
  <c r="Q33" i="22"/>
  <c r="R33" i="22"/>
  <c r="S33" i="22"/>
  <c r="T33" i="22"/>
  <c r="U33" i="22"/>
  <c r="Y33" i="22"/>
  <c r="C34" i="22"/>
  <c r="D34" i="22"/>
  <c r="E34" i="22"/>
  <c r="F34" i="22"/>
  <c r="G34" i="22"/>
  <c r="H34" i="22"/>
  <c r="I34" i="22"/>
  <c r="J34" i="22"/>
  <c r="K34" i="22"/>
  <c r="L34" i="22"/>
  <c r="M34" i="22"/>
  <c r="N34" i="22"/>
  <c r="O34" i="22"/>
  <c r="P34" i="22"/>
  <c r="Q34" i="22"/>
  <c r="R34" i="22"/>
  <c r="S34" i="22"/>
  <c r="T34" i="22"/>
  <c r="U34" i="22"/>
  <c r="Y34" i="22"/>
  <c r="C35" i="22"/>
  <c r="D35" i="22"/>
  <c r="E35" i="22"/>
  <c r="F35" i="22"/>
  <c r="G35" i="22"/>
  <c r="H35" i="22"/>
  <c r="I35" i="22"/>
  <c r="J35" i="22"/>
  <c r="K35" i="22"/>
  <c r="L35" i="22"/>
  <c r="M35" i="22"/>
  <c r="N35" i="22"/>
  <c r="O35" i="22"/>
  <c r="P35" i="22"/>
  <c r="Q35" i="22"/>
  <c r="R35" i="22"/>
  <c r="S35" i="22"/>
  <c r="T35" i="22"/>
  <c r="U35" i="22"/>
  <c r="C36" i="22"/>
  <c r="D36" i="22"/>
  <c r="E36" i="22"/>
  <c r="F36" i="22"/>
  <c r="G36" i="22"/>
  <c r="H36" i="22"/>
  <c r="I36" i="22"/>
  <c r="J36" i="22"/>
  <c r="K36" i="22"/>
  <c r="L36" i="22"/>
  <c r="M36" i="22"/>
  <c r="N36" i="22"/>
  <c r="O36" i="22"/>
  <c r="P36" i="22"/>
  <c r="Q36" i="22"/>
  <c r="R36" i="22"/>
  <c r="S36" i="22"/>
  <c r="T36" i="22"/>
  <c r="U36" i="22"/>
  <c r="C37" i="22"/>
  <c r="D37" i="22"/>
  <c r="E37" i="22"/>
  <c r="F37" i="22"/>
  <c r="G37" i="22"/>
  <c r="H37" i="22"/>
  <c r="I37" i="22"/>
  <c r="J37" i="22"/>
  <c r="K37" i="22"/>
  <c r="L37" i="22"/>
  <c r="M37" i="22"/>
  <c r="N37" i="22"/>
  <c r="O37" i="22"/>
  <c r="P37" i="22"/>
  <c r="Q37" i="22"/>
  <c r="R37" i="22"/>
  <c r="S37" i="22"/>
  <c r="T37" i="22"/>
  <c r="U37" i="22"/>
  <c r="Y37" i="22"/>
  <c r="C38" i="22"/>
  <c r="D38" i="22"/>
  <c r="E38" i="22"/>
  <c r="F38" i="22"/>
  <c r="G38" i="22"/>
  <c r="H38" i="22"/>
  <c r="I38" i="22"/>
  <c r="J38" i="22"/>
  <c r="K38" i="22"/>
  <c r="L38" i="22"/>
  <c r="M38" i="22"/>
  <c r="N38" i="22"/>
  <c r="O38" i="22"/>
  <c r="P38" i="22"/>
  <c r="Q38" i="22"/>
  <c r="R38" i="22"/>
  <c r="S38" i="22"/>
  <c r="T38" i="22"/>
  <c r="U38" i="22"/>
  <c r="Y38" i="22"/>
  <c r="C39" i="22"/>
  <c r="D39" i="22"/>
  <c r="E39" i="22"/>
  <c r="F39" i="22"/>
  <c r="G39" i="22"/>
  <c r="H39" i="22"/>
  <c r="I39" i="22"/>
  <c r="J39" i="22"/>
  <c r="K39" i="22"/>
  <c r="L39" i="22"/>
  <c r="M39" i="22"/>
  <c r="N39" i="22"/>
  <c r="O39" i="22"/>
  <c r="P39" i="22"/>
  <c r="Q39" i="22"/>
  <c r="R39" i="22"/>
  <c r="S39" i="22"/>
  <c r="T39" i="22"/>
  <c r="U39" i="22"/>
  <c r="C40" i="22"/>
  <c r="D40" i="22"/>
  <c r="E40" i="22"/>
  <c r="F40" i="22"/>
  <c r="G40" i="22"/>
  <c r="H40" i="22"/>
  <c r="I40" i="22"/>
  <c r="J40" i="22"/>
  <c r="K40" i="22"/>
  <c r="L40" i="22"/>
  <c r="M40" i="22"/>
  <c r="N40" i="22"/>
  <c r="O40" i="22"/>
  <c r="P40" i="22"/>
  <c r="Q40" i="22"/>
  <c r="R40" i="22"/>
  <c r="S40" i="22"/>
  <c r="T40" i="22"/>
  <c r="U40" i="22"/>
  <c r="C41" i="22"/>
  <c r="D41" i="22"/>
  <c r="E41" i="22"/>
  <c r="F41" i="22"/>
  <c r="G41" i="22"/>
  <c r="H41" i="22"/>
  <c r="I41" i="22"/>
  <c r="J41" i="22"/>
  <c r="K41" i="22"/>
  <c r="L41" i="22"/>
  <c r="M41" i="22"/>
  <c r="N41" i="22"/>
  <c r="O41" i="22"/>
  <c r="P41" i="22"/>
  <c r="Q41" i="22"/>
  <c r="R41" i="22"/>
  <c r="S41" i="22"/>
  <c r="T41" i="22"/>
  <c r="U41" i="22"/>
  <c r="Y41" i="22"/>
  <c r="C42" i="22"/>
  <c r="D42" i="22"/>
  <c r="E42" i="22"/>
  <c r="F42" i="22"/>
  <c r="G42" i="22"/>
  <c r="H42" i="22"/>
  <c r="I42" i="22"/>
  <c r="J42" i="22"/>
  <c r="K42" i="22"/>
  <c r="L42" i="22"/>
  <c r="M42" i="22"/>
  <c r="N42" i="22"/>
  <c r="O42" i="22"/>
  <c r="P42" i="22"/>
  <c r="Q42" i="22"/>
  <c r="R42" i="22"/>
  <c r="S42" i="22"/>
  <c r="T42" i="22"/>
  <c r="U42" i="22"/>
  <c r="Y42" i="22"/>
  <c r="H43" i="22"/>
  <c r="I43" i="22"/>
  <c r="Q43" i="22"/>
  <c r="C44" i="22"/>
  <c r="D44" i="22"/>
  <c r="E44" i="22"/>
  <c r="F44" i="22"/>
  <c r="G44" i="22"/>
  <c r="H44" i="22"/>
  <c r="I44" i="22"/>
  <c r="J44" i="22"/>
  <c r="K44" i="22"/>
  <c r="L44" i="22"/>
  <c r="M44" i="22"/>
  <c r="N44" i="22"/>
  <c r="O44" i="22"/>
  <c r="P44" i="22"/>
  <c r="Q44" i="22"/>
  <c r="R44" i="22"/>
  <c r="S44" i="22"/>
  <c r="T44" i="22"/>
  <c r="U44" i="22"/>
  <c r="C45" i="22"/>
  <c r="D45" i="22"/>
  <c r="E45" i="22"/>
  <c r="F45" i="22"/>
  <c r="G45" i="22"/>
  <c r="H45" i="22"/>
  <c r="I45" i="22"/>
  <c r="J45" i="22"/>
  <c r="K45" i="22"/>
  <c r="L45" i="22"/>
  <c r="M45" i="22"/>
  <c r="N45" i="22"/>
  <c r="O45" i="22"/>
  <c r="P45" i="22"/>
  <c r="Q45" i="22"/>
  <c r="R45" i="22"/>
  <c r="S45" i="22"/>
  <c r="T45" i="22"/>
  <c r="U45" i="22"/>
  <c r="C46" i="22"/>
  <c r="D46" i="22"/>
  <c r="E46" i="22"/>
  <c r="F46" i="22"/>
  <c r="G46" i="22"/>
  <c r="H46" i="22"/>
  <c r="I46" i="22"/>
  <c r="J46" i="22"/>
  <c r="K46" i="22"/>
  <c r="L46" i="22"/>
  <c r="M46" i="22"/>
  <c r="N46" i="22"/>
  <c r="O46" i="22"/>
  <c r="P46" i="22"/>
  <c r="Q46" i="22"/>
  <c r="R46" i="22"/>
  <c r="S46" i="22"/>
  <c r="T46" i="22"/>
  <c r="U46" i="22"/>
  <c r="C47" i="22"/>
  <c r="D47" i="22"/>
  <c r="E47" i="22"/>
  <c r="F47" i="22"/>
  <c r="G47" i="22"/>
  <c r="H47" i="22"/>
  <c r="I47" i="22"/>
  <c r="J47" i="22"/>
  <c r="K47" i="22"/>
  <c r="L47" i="22"/>
  <c r="M47" i="22"/>
  <c r="N47" i="22"/>
  <c r="O47" i="22"/>
  <c r="P47" i="22"/>
  <c r="Q47" i="22"/>
  <c r="R47" i="22"/>
  <c r="S47" i="22"/>
  <c r="T47" i="22"/>
  <c r="U47" i="22"/>
  <c r="C48" i="22"/>
  <c r="D48" i="22"/>
  <c r="E48" i="22"/>
  <c r="F48" i="22"/>
  <c r="G48" i="22"/>
  <c r="H48" i="22"/>
  <c r="I48" i="22"/>
  <c r="J48" i="22"/>
  <c r="K48" i="22"/>
  <c r="L48" i="22"/>
  <c r="M48" i="22"/>
  <c r="N48" i="22"/>
  <c r="O48" i="22"/>
  <c r="P48" i="22"/>
  <c r="Q48" i="22"/>
  <c r="R48" i="22"/>
  <c r="S48" i="22"/>
  <c r="T48" i="22"/>
  <c r="U48" i="22"/>
  <c r="G50" i="22"/>
  <c r="L50" i="22"/>
  <c r="O50" i="22"/>
  <c r="T50" i="22"/>
  <c r="C51" i="22"/>
  <c r="O51" i="22"/>
  <c r="T51" i="22"/>
  <c r="C52" i="22"/>
  <c r="D52" i="22"/>
  <c r="E52" i="22"/>
  <c r="F52" i="22"/>
  <c r="G52" i="22"/>
  <c r="H52" i="22"/>
  <c r="I52" i="22"/>
  <c r="J52" i="22"/>
  <c r="K52" i="22"/>
  <c r="L52" i="22"/>
  <c r="M52" i="22"/>
  <c r="N52" i="22"/>
  <c r="O52" i="22"/>
  <c r="P52" i="22"/>
  <c r="Q52" i="22"/>
  <c r="R52" i="22"/>
  <c r="S52" i="22"/>
  <c r="T52" i="22"/>
  <c r="U52" i="22"/>
  <c r="Y52" i="22"/>
  <c r="D54" i="22"/>
  <c r="E54" i="22"/>
  <c r="F54" i="22"/>
  <c r="G54" i="22"/>
  <c r="H54" i="22"/>
  <c r="I54" i="22"/>
  <c r="J54" i="22"/>
  <c r="K54" i="22"/>
  <c r="L54" i="22"/>
  <c r="M54" i="22"/>
  <c r="N54" i="22"/>
  <c r="O54" i="22"/>
  <c r="P54" i="22"/>
  <c r="Q54" i="22"/>
  <c r="R54" i="22"/>
  <c r="S54" i="22"/>
  <c r="T54" i="22"/>
  <c r="U54" i="22"/>
  <c r="D55" i="22"/>
  <c r="E55" i="22"/>
  <c r="F55" i="22"/>
  <c r="G55" i="22"/>
  <c r="H55" i="22"/>
  <c r="I55" i="22"/>
  <c r="J55" i="22"/>
  <c r="K55" i="22"/>
  <c r="L55" i="22"/>
  <c r="M55" i="22"/>
  <c r="N55" i="22"/>
  <c r="O55" i="22"/>
  <c r="P55" i="22"/>
  <c r="Q55" i="22"/>
  <c r="R55" i="22"/>
  <c r="S55" i="22"/>
  <c r="T55" i="22"/>
  <c r="U55" i="22"/>
  <c r="D56" i="22"/>
  <c r="E56" i="22"/>
  <c r="F56" i="22"/>
  <c r="G56" i="22"/>
  <c r="H56" i="22"/>
  <c r="I56" i="22"/>
  <c r="J56" i="22"/>
  <c r="K56" i="22"/>
  <c r="L56" i="22"/>
  <c r="M56" i="22"/>
  <c r="N56" i="22"/>
  <c r="O56" i="22"/>
  <c r="P56" i="22"/>
  <c r="Q56" i="22"/>
  <c r="R56" i="22"/>
  <c r="S56" i="22"/>
  <c r="T56" i="22"/>
  <c r="U56" i="22"/>
  <c r="D57" i="22"/>
  <c r="E57" i="22"/>
  <c r="F57" i="22"/>
  <c r="G57" i="22"/>
  <c r="H57" i="22"/>
  <c r="I57" i="22"/>
  <c r="J57" i="22"/>
  <c r="K57" i="22"/>
  <c r="L57" i="22"/>
  <c r="M57" i="22"/>
  <c r="N57" i="22"/>
  <c r="O57" i="22"/>
  <c r="P57" i="22"/>
  <c r="Q57" i="22"/>
  <c r="R57" i="22"/>
  <c r="S57" i="22"/>
  <c r="T57" i="22"/>
  <c r="U57" i="22"/>
  <c r="D58" i="22"/>
  <c r="E58" i="22"/>
  <c r="F58" i="22"/>
  <c r="G58" i="22"/>
  <c r="H58" i="22"/>
  <c r="I58" i="22"/>
  <c r="J58" i="22"/>
  <c r="K58" i="22"/>
  <c r="L58" i="22"/>
  <c r="M58" i="22"/>
  <c r="N58" i="22"/>
  <c r="O58" i="22"/>
  <c r="P58" i="22"/>
  <c r="Q58" i="22"/>
  <c r="R58" i="22"/>
  <c r="S58" i="22"/>
  <c r="T58" i="22"/>
  <c r="U58" i="22"/>
  <c r="D59" i="22"/>
  <c r="E59" i="22"/>
  <c r="F59" i="22"/>
  <c r="G59" i="22"/>
  <c r="H59" i="22"/>
  <c r="I59" i="22"/>
  <c r="J59" i="22"/>
  <c r="K59" i="22"/>
  <c r="L59" i="22"/>
  <c r="M59" i="22"/>
  <c r="N59" i="22"/>
  <c r="O59" i="22"/>
  <c r="P59" i="22"/>
  <c r="Q59" i="22"/>
  <c r="R59" i="22"/>
  <c r="S59" i="22"/>
  <c r="T59" i="22"/>
  <c r="U59" i="22"/>
  <c r="D60" i="22"/>
  <c r="E60" i="22"/>
  <c r="F60" i="22"/>
  <c r="G60" i="22"/>
  <c r="H60" i="22"/>
  <c r="I60" i="22"/>
  <c r="J60" i="22"/>
  <c r="K60" i="22"/>
  <c r="L60" i="22"/>
  <c r="M60" i="22"/>
  <c r="N60" i="22"/>
  <c r="O60" i="22"/>
  <c r="P60" i="22"/>
  <c r="Q60" i="22"/>
  <c r="R60" i="22"/>
  <c r="S60" i="22"/>
  <c r="T60" i="22"/>
  <c r="U60" i="22"/>
  <c r="D61" i="22"/>
  <c r="E61" i="22"/>
  <c r="F61" i="22"/>
  <c r="G61" i="22"/>
  <c r="H61" i="22"/>
  <c r="I61" i="22"/>
  <c r="J61" i="22"/>
  <c r="K61" i="22"/>
  <c r="L61" i="22"/>
  <c r="M61" i="22"/>
  <c r="N61" i="22"/>
  <c r="O61" i="22"/>
  <c r="P61" i="22"/>
  <c r="Q61" i="22"/>
  <c r="R61" i="22"/>
  <c r="S61" i="22"/>
  <c r="T61" i="22"/>
  <c r="U61" i="22"/>
  <c r="D62" i="22"/>
  <c r="E62" i="22"/>
  <c r="F62" i="22"/>
  <c r="G62" i="22"/>
  <c r="H62" i="22"/>
  <c r="I62" i="22"/>
  <c r="J62" i="22"/>
  <c r="K62" i="22"/>
  <c r="L62" i="22"/>
  <c r="M62" i="22"/>
  <c r="N62" i="22"/>
  <c r="O62" i="22"/>
  <c r="P62" i="22"/>
  <c r="Q62" i="22"/>
  <c r="R62" i="22"/>
  <c r="S62" i="22"/>
  <c r="T62" i="22"/>
  <c r="U62" i="22"/>
  <c r="D63" i="22"/>
  <c r="E63" i="22"/>
  <c r="F63" i="22"/>
  <c r="G63" i="22"/>
  <c r="H63" i="22"/>
  <c r="I63" i="22"/>
  <c r="J63" i="22"/>
  <c r="K63" i="22"/>
  <c r="L63" i="22"/>
  <c r="M63" i="22"/>
  <c r="N63" i="22"/>
  <c r="O63" i="22"/>
  <c r="P63" i="22"/>
  <c r="Q63" i="22"/>
  <c r="R63" i="22"/>
  <c r="S63" i="22"/>
  <c r="T63" i="22"/>
  <c r="U63" i="22"/>
  <c r="D64" i="22"/>
  <c r="E64" i="22"/>
  <c r="F64" i="22"/>
  <c r="G64" i="22"/>
  <c r="H64" i="22"/>
  <c r="I64" i="22"/>
  <c r="J64" i="22"/>
  <c r="K64" i="22"/>
  <c r="L64" i="22"/>
  <c r="M64" i="22"/>
  <c r="N64" i="22"/>
  <c r="O64" i="22"/>
  <c r="P64" i="22"/>
  <c r="Q64" i="22"/>
  <c r="R64" i="22"/>
  <c r="S64" i="22"/>
  <c r="T64" i="22"/>
  <c r="U64" i="22"/>
  <c r="I65" i="22"/>
  <c r="Q65" i="22"/>
  <c r="D66" i="22"/>
  <c r="E66" i="22"/>
  <c r="F66" i="22"/>
  <c r="G66" i="22"/>
  <c r="H66" i="22"/>
  <c r="I66" i="22"/>
  <c r="J66" i="22"/>
  <c r="K66" i="22"/>
  <c r="L66" i="22"/>
  <c r="M66" i="22"/>
  <c r="N66" i="22"/>
  <c r="O66" i="22"/>
  <c r="P66" i="22"/>
  <c r="Q66" i="22"/>
  <c r="R66" i="22"/>
  <c r="S66" i="22"/>
  <c r="T66" i="22"/>
  <c r="U66" i="22"/>
  <c r="D67" i="22"/>
  <c r="E67" i="22"/>
  <c r="F67" i="22"/>
  <c r="G67" i="22"/>
  <c r="H67" i="22"/>
  <c r="I67" i="22"/>
  <c r="J67" i="22"/>
  <c r="K67" i="22"/>
  <c r="L67" i="22"/>
  <c r="M67" i="22"/>
  <c r="N67" i="22"/>
  <c r="O67" i="22"/>
  <c r="P67" i="22"/>
  <c r="Q67" i="22"/>
  <c r="R67" i="22"/>
  <c r="S67" i="22"/>
  <c r="T67" i="22"/>
  <c r="U67" i="22"/>
  <c r="D68" i="22"/>
  <c r="E68" i="22"/>
  <c r="F68" i="22"/>
  <c r="G68" i="22"/>
  <c r="H68" i="22"/>
  <c r="I68" i="22"/>
  <c r="J68" i="22"/>
  <c r="K68" i="22"/>
  <c r="L68" i="22"/>
  <c r="M68" i="22"/>
  <c r="N68" i="22"/>
  <c r="O68" i="22"/>
  <c r="P68" i="22"/>
  <c r="Q68" i="22"/>
  <c r="R68" i="22"/>
  <c r="S68" i="22"/>
  <c r="T68" i="22"/>
  <c r="U68" i="22"/>
  <c r="D69" i="22"/>
  <c r="E69" i="22"/>
  <c r="F69" i="22"/>
  <c r="G69" i="22"/>
  <c r="H69" i="22"/>
  <c r="I69" i="22"/>
  <c r="J69" i="22"/>
  <c r="K69" i="22"/>
  <c r="L69" i="22"/>
  <c r="M69" i="22"/>
  <c r="N69" i="22"/>
  <c r="O69" i="22"/>
  <c r="P69" i="22"/>
  <c r="Q69" i="22"/>
  <c r="R69" i="22"/>
  <c r="S69" i="22"/>
  <c r="T69" i="22"/>
  <c r="U69" i="22"/>
  <c r="D70" i="22"/>
  <c r="E70" i="22"/>
  <c r="F70" i="22"/>
  <c r="G70" i="22"/>
  <c r="H70" i="22"/>
  <c r="I70" i="22"/>
  <c r="J70" i="22"/>
  <c r="K70" i="22"/>
  <c r="L70" i="22"/>
  <c r="M70" i="22"/>
  <c r="N70" i="22"/>
  <c r="O70" i="22"/>
  <c r="P70" i="22"/>
  <c r="Q70" i="22"/>
  <c r="R70" i="22"/>
  <c r="S70" i="22"/>
  <c r="T70" i="22"/>
  <c r="U70" i="22"/>
  <c r="O72" i="22"/>
  <c r="P72" i="22"/>
  <c r="T72" i="22"/>
  <c r="D74" i="22"/>
  <c r="E74" i="22"/>
  <c r="F74" i="22"/>
  <c r="G74" i="22"/>
  <c r="H74" i="22"/>
  <c r="I74" i="22"/>
  <c r="J74" i="22"/>
  <c r="K74" i="22"/>
  <c r="L74" i="22"/>
  <c r="M74" i="22"/>
  <c r="N74" i="22"/>
  <c r="O74" i="22"/>
  <c r="P74" i="22"/>
  <c r="Q74" i="22"/>
  <c r="R74" i="22"/>
  <c r="S74" i="22"/>
  <c r="T74" i="22"/>
  <c r="U74" i="22"/>
  <c r="V63" i="58"/>
  <c r="D48" i="58"/>
  <c r="E48" i="58"/>
  <c r="J48" i="58"/>
  <c r="L48" i="58"/>
  <c r="M48" i="58"/>
  <c r="P70" i="58"/>
  <c r="T49" i="58"/>
  <c r="C31" i="58"/>
  <c r="D31" i="58"/>
  <c r="E31" i="58"/>
  <c r="F31" i="58"/>
  <c r="G31" i="58"/>
  <c r="H31" i="58"/>
  <c r="I31" i="58"/>
  <c r="J31" i="58"/>
  <c r="K31" i="58"/>
  <c r="L31" i="58"/>
  <c r="M31" i="58"/>
  <c r="N31" i="58"/>
  <c r="O31" i="58"/>
  <c r="P31" i="58"/>
  <c r="Q31" i="58"/>
  <c r="R31" i="58"/>
  <c r="S31" i="58"/>
  <c r="T31" i="58"/>
  <c r="U31" i="58"/>
  <c r="Y31" i="58"/>
  <c r="C32" i="58"/>
  <c r="D32" i="58"/>
  <c r="E32" i="58"/>
  <c r="F32" i="58"/>
  <c r="G32" i="58"/>
  <c r="H32" i="58"/>
  <c r="I32" i="58"/>
  <c r="J32" i="58"/>
  <c r="K32" i="58"/>
  <c r="L32" i="58"/>
  <c r="M32" i="58"/>
  <c r="N32" i="58"/>
  <c r="O32" i="58"/>
  <c r="P32" i="58"/>
  <c r="Q32" i="58"/>
  <c r="R32" i="58"/>
  <c r="S32" i="58"/>
  <c r="T32" i="58"/>
  <c r="U32" i="58"/>
  <c r="Y32" i="58"/>
  <c r="C33" i="58"/>
  <c r="D33" i="58"/>
  <c r="E33" i="58"/>
  <c r="F33" i="58"/>
  <c r="G33" i="58"/>
  <c r="H33" i="58"/>
  <c r="I33" i="58"/>
  <c r="J33" i="58"/>
  <c r="K33" i="58"/>
  <c r="L33" i="58"/>
  <c r="M33" i="58"/>
  <c r="N33" i="58"/>
  <c r="O33" i="58"/>
  <c r="P33" i="58"/>
  <c r="Q33" i="58"/>
  <c r="R33" i="58"/>
  <c r="S33" i="58"/>
  <c r="T33" i="58"/>
  <c r="U33" i="58"/>
  <c r="Y33" i="58"/>
  <c r="C34" i="58"/>
  <c r="D34" i="58"/>
  <c r="E34" i="58"/>
  <c r="F34" i="58"/>
  <c r="G34" i="58"/>
  <c r="H34" i="58"/>
  <c r="I34" i="58"/>
  <c r="J34" i="58"/>
  <c r="K34" i="58"/>
  <c r="L34" i="58"/>
  <c r="M34" i="58"/>
  <c r="N34" i="58"/>
  <c r="O34" i="58"/>
  <c r="P34" i="58"/>
  <c r="Q34" i="58"/>
  <c r="R34" i="58"/>
  <c r="S34" i="58"/>
  <c r="T34" i="58"/>
  <c r="U34" i="58"/>
  <c r="Y34" i="58"/>
  <c r="C35" i="58"/>
  <c r="D35" i="58"/>
  <c r="E35" i="58"/>
  <c r="F35" i="58"/>
  <c r="G35" i="58"/>
  <c r="H35" i="58"/>
  <c r="I35" i="58"/>
  <c r="J35" i="58"/>
  <c r="K35" i="58"/>
  <c r="L35" i="58"/>
  <c r="M35" i="58"/>
  <c r="N35" i="58"/>
  <c r="O35" i="58"/>
  <c r="P35" i="58"/>
  <c r="Q35" i="58"/>
  <c r="R35" i="58"/>
  <c r="S35" i="58"/>
  <c r="T35" i="58"/>
  <c r="U35" i="58"/>
  <c r="C36" i="58"/>
  <c r="D36" i="58"/>
  <c r="E36" i="58"/>
  <c r="F36" i="58"/>
  <c r="G36" i="58"/>
  <c r="H36" i="58"/>
  <c r="I36" i="58"/>
  <c r="J36" i="58"/>
  <c r="K36" i="58"/>
  <c r="L36" i="58"/>
  <c r="M36" i="58"/>
  <c r="N36" i="58"/>
  <c r="O36" i="58"/>
  <c r="P36" i="58"/>
  <c r="Q36" i="58"/>
  <c r="R36" i="58"/>
  <c r="S36" i="58"/>
  <c r="T36" i="58"/>
  <c r="U36" i="58"/>
  <c r="Y36" i="58"/>
  <c r="C37" i="58"/>
  <c r="D37" i="58"/>
  <c r="E37" i="58"/>
  <c r="F37" i="58"/>
  <c r="G37" i="58"/>
  <c r="H37" i="58"/>
  <c r="I37" i="58"/>
  <c r="J37" i="58"/>
  <c r="K37" i="58"/>
  <c r="L37" i="58"/>
  <c r="M37" i="58"/>
  <c r="N37" i="58"/>
  <c r="O37" i="58"/>
  <c r="P37" i="58"/>
  <c r="Q37" i="58"/>
  <c r="R37" i="58"/>
  <c r="S37" i="58"/>
  <c r="T37" i="58"/>
  <c r="U37" i="58"/>
  <c r="Y37" i="58"/>
  <c r="C38" i="58"/>
  <c r="D38" i="58"/>
  <c r="E38" i="58"/>
  <c r="F38" i="58"/>
  <c r="G38" i="58"/>
  <c r="H38" i="58"/>
  <c r="I38" i="58"/>
  <c r="J38" i="58"/>
  <c r="K38" i="58"/>
  <c r="L38" i="58"/>
  <c r="M38" i="58"/>
  <c r="N38" i="58"/>
  <c r="O38" i="58"/>
  <c r="P38" i="58"/>
  <c r="Q38" i="58"/>
  <c r="R38" i="58"/>
  <c r="S38" i="58"/>
  <c r="T38" i="58"/>
  <c r="U38" i="58"/>
  <c r="Y38" i="58"/>
  <c r="C39" i="58"/>
  <c r="D39" i="58"/>
  <c r="E39" i="58"/>
  <c r="F39" i="58"/>
  <c r="G39" i="58"/>
  <c r="H39" i="58"/>
  <c r="I39" i="58"/>
  <c r="J39" i="58"/>
  <c r="K39" i="58"/>
  <c r="L39" i="58"/>
  <c r="M39" i="58"/>
  <c r="N39" i="58"/>
  <c r="O39" i="58"/>
  <c r="P39" i="58"/>
  <c r="Q39" i="58"/>
  <c r="R39" i="58"/>
  <c r="S39" i="58"/>
  <c r="T39" i="58"/>
  <c r="U39" i="58"/>
  <c r="C40" i="58"/>
  <c r="D40" i="58"/>
  <c r="E40" i="58"/>
  <c r="F40" i="58"/>
  <c r="G40" i="58"/>
  <c r="H40" i="58"/>
  <c r="I40" i="58"/>
  <c r="J40" i="58"/>
  <c r="K40" i="58"/>
  <c r="L40" i="58"/>
  <c r="M40" i="58"/>
  <c r="N40" i="58"/>
  <c r="O40" i="58"/>
  <c r="P40" i="58"/>
  <c r="Q40" i="58"/>
  <c r="R40" i="58"/>
  <c r="S40" i="58"/>
  <c r="T40" i="58"/>
  <c r="U40" i="58"/>
  <c r="Y40" i="58"/>
  <c r="C41" i="58"/>
  <c r="D41" i="58"/>
  <c r="E41" i="58"/>
  <c r="F41" i="58"/>
  <c r="G41" i="58"/>
  <c r="H41" i="58"/>
  <c r="I41" i="58"/>
  <c r="J41" i="58"/>
  <c r="K41" i="58"/>
  <c r="L41" i="58"/>
  <c r="M41" i="58"/>
  <c r="N41" i="58"/>
  <c r="O41" i="58"/>
  <c r="P41" i="58"/>
  <c r="Q41" i="58"/>
  <c r="R41" i="58"/>
  <c r="S41" i="58"/>
  <c r="U41" i="58"/>
  <c r="C42" i="58"/>
  <c r="D42" i="58"/>
  <c r="E42" i="58"/>
  <c r="F42" i="58"/>
  <c r="G42" i="58"/>
  <c r="H42" i="58"/>
  <c r="I42" i="58"/>
  <c r="J42" i="58"/>
  <c r="K42" i="58"/>
  <c r="L42" i="58"/>
  <c r="M42" i="58"/>
  <c r="N42" i="58"/>
  <c r="O42" i="58"/>
  <c r="P42" i="58"/>
  <c r="Q42" i="58"/>
  <c r="R42" i="58"/>
  <c r="S42" i="58"/>
  <c r="T42" i="58"/>
  <c r="U42" i="58"/>
  <c r="Y42" i="58"/>
  <c r="C43" i="58"/>
  <c r="D43" i="58"/>
  <c r="E43" i="58"/>
  <c r="F43" i="58"/>
  <c r="G43" i="58"/>
  <c r="H43" i="58"/>
  <c r="I43" i="58"/>
  <c r="J43" i="58"/>
  <c r="K43" i="58"/>
  <c r="L43" i="58"/>
  <c r="M43" i="58"/>
  <c r="N43" i="58"/>
  <c r="O43" i="58"/>
  <c r="P43" i="58"/>
  <c r="Q43" i="58"/>
  <c r="R43" i="58"/>
  <c r="S43" i="58"/>
  <c r="T43" i="58"/>
  <c r="U43" i="58"/>
  <c r="C44" i="58"/>
  <c r="D44" i="58"/>
  <c r="E44" i="58"/>
  <c r="F44" i="58"/>
  <c r="G44" i="58"/>
  <c r="H44" i="58"/>
  <c r="I44" i="58"/>
  <c r="J44" i="58"/>
  <c r="K44" i="58"/>
  <c r="L44" i="58"/>
  <c r="M44" i="58"/>
  <c r="N44" i="58"/>
  <c r="O44" i="58"/>
  <c r="P44" i="58"/>
  <c r="Q44" i="58"/>
  <c r="R44" i="58"/>
  <c r="S44" i="58"/>
  <c r="T44" i="58"/>
  <c r="U44" i="58"/>
  <c r="Y44" i="58"/>
  <c r="C45" i="58"/>
  <c r="D45" i="58"/>
  <c r="E45" i="58"/>
  <c r="F45" i="58"/>
  <c r="G45" i="58"/>
  <c r="H45" i="58"/>
  <c r="I45" i="58"/>
  <c r="J45" i="58"/>
  <c r="K45" i="58"/>
  <c r="L45" i="58"/>
  <c r="M45" i="58"/>
  <c r="N45" i="58"/>
  <c r="O45" i="58"/>
  <c r="P45" i="58"/>
  <c r="Q45" i="58"/>
  <c r="R45" i="58"/>
  <c r="S45" i="58"/>
  <c r="T45" i="58"/>
  <c r="U45" i="58"/>
  <c r="Y45" i="58"/>
  <c r="C46" i="58"/>
  <c r="D46" i="58"/>
  <c r="E46" i="58"/>
  <c r="F46" i="58"/>
  <c r="G46" i="58"/>
  <c r="H46" i="58"/>
  <c r="I46" i="58"/>
  <c r="J46" i="58"/>
  <c r="K46" i="58"/>
  <c r="L46" i="58"/>
  <c r="M46" i="58"/>
  <c r="N46" i="58"/>
  <c r="O46" i="58"/>
  <c r="P46" i="58"/>
  <c r="Q46" i="58"/>
  <c r="R46" i="58"/>
  <c r="S46" i="58"/>
  <c r="T46" i="58"/>
  <c r="U46" i="58"/>
  <c r="Y46" i="58"/>
  <c r="C48" i="58"/>
  <c r="F48" i="58"/>
  <c r="G48" i="58"/>
  <c r="K48" i="58"/>
  <c r="O48" i="58"/>
  <c r="R48" i="58"/>
  <c r="S48" i="58"/>
  <c r="T48" i="58"/>
  <c r="C49" i="58"/>
  <c r="D49" i="58"/>
  <c r="E49" i="58"/>
  <c r="F49" i="58"/>
  <c r="G49" i="58"/>
  <c r="H49" i="58"/>
  <c r="I49" i="58"/>
  <c r="J49" i="58"/>
  <c r="K49" i="58"/>
  <c r="L49" i="58"/>
  <c r="M49" i="58"/>
  <c r="N49" i="58"/>
  <c r="O49" i="58"/>
  <c r="P49" i="58"/>
  <c r="C50" i="58"/>
  <c r="D50" i="58"/>
  <c r="E50" i="58"/>
  <c r="F50" i="58"/>
  <c r="G50" i="58"/>
  <c r="H50" i="58"/>
  <c r="I50" i="58"/>
  <c r="J50" i="58"/>
  <c r="K50" i="58"/>
  <c r="L50" i="58"/>
  <c r="M50" i="58"/>
  <c r="N50" i="58"/>
  <c r="O50" i="58"/>
  <c r="P50" i="58"/>
  <c r="Q50" i="58"/>
  <c r="R50" i="58"/>
  <c r="S50" i="58"/>
  <c r="T50" i="58"/>
  <c r="U50" i="58"/>
  <c r="Y50" i="58"/>
  <c r="D53" i="58"/>
  <c r="E53" i="58"/>
  <c r="F53" i="58"/>
  <c r="G53" i="58"/>
  <c r="H53" i="58"/>
  <c r="I53" i="58"/>
  <c r="J53" i="58"/>
  <c r="K53" i="58"/>
  <c r="L53" i="58"/>
  <c r="M53" i="58"/>
  <c r="N53" i="58"/>
  <c r="O53" i="58"/>
  <c r="P53" i="58"/>
  <c r="Q53" i="58"/>
  <c r="R53" i="58"/>
  <c r="S53" i="58"/>
  <c r="T53" i="58"/>
  <c r="U53" i="58"/>
  <c r="D54" i="58"/>
  <c r="E54" i="58"/>
  <c r="F54" i="58"/>
  <c r="G54" i="58"/>
  <c r="H54" i="58"/>
  <c r="I54" i="58"/>
  <c r="J54" i="58"/>
  <c r="K54" i="58"/>
  <c r="L54" i="58"/>
  <c r="M54" i="58"/>
  <c r="N54" i="58"/>
  <c r="O54" i="58"/>
  <c r="P54" i="58"/>
  <c r="Q54" i="58"/>
  <c r="R54" i="58"/>
  <c r="S54" i="58"/>
  <c r="T54" i="58"/>
  <c r="U54" i="58"/>
  <c r="D55" i="58"/>
  <c r="E55" i="58"/>
  <c r="F55" i="58"/>
  <c r="G55" i="58"/>
  <c r="H55" i="58"/>
  <c r="I55" i="58"/>
  <c r="J55" i="58"/>
  <c r="K55" i="58"/>
  <c r="L55" i="58"/>
  <c r="M55" i="58"/>
  <c r="N55" i="58"/>
  <c r="O55" i="58"/>
  <c r="P55" i="58"/>
  <c r="Q55" i="58"/>
  <c r="R55" i="58"/>
  <c r="S55" i="58"/>
  <c r="T55" i="58"/>
  <c r="U55" i="58"/>
  <c r="D56" i="58"/>
  <c r="E56" i="58"/>
  <c r="F56" i="58"/>
  <c r="G56" i="58"/>
  <c r="H56" i="58"/>
  <c r="I56" i="58"/>
  <c r="J56" i="58"/>
  <c r="K56" i="58"/>
  <c r="L56" i="58"/>
  <c r="M56" i="58"/>
  <c r="N56" i="58"/>
  <c r="O56" i="58"/>
  <c r="P56" i="58"/>
  <c r="Q56" i="58"/>
  <c r="R56" i="58"/>
  <c r="S56" i="58"/>
  <c r="T56" i="58"/>
  <c r="U56" i="58"/>
  <c r="D57" i="58"/>
  <c r="E57" i="58"/>
  <c r="F57" i="58"/>
  <c r="G57" i="58"/>
  <c r="H57" i="58"/>
  <c r="I57" i="58"/>
  <c r="J57" i="58"/>
  <c r="K57" i="58"/>
  <c r="L57" i="58"/>
  <c r="M57" i="58"/>
  <c r="N57" i="58"/>
  <c r="O57" i="58"/>
  <c r="P57" i="58"/>
  <c r="Q57" i="58"/>
  <c r="R57" i="58"/>
  <c r="S57" i="58"/>
  <c r="T57" i="58"/>
  <c r="U57" i="58"/>
  <c r="D58" i="58"/>
  <c r="E58" i="58"/>
  <c r="F58" i="58"/>
  <c r="G58" i="58"/>
  <c r="H58" i="58"/>
  <c r="I58" i="58"/>
  <c r="J58" i="58"/>
  <c r="K58" i="58"/>
  <c r="L58" i="58"/>
  <c r="M58" i="58"/>
  <c r="N58" i="58"/>
  <c r="O58" i="58"/>
  <c r="P58" i="58"/>
  <c r="Q58" i="58"/>
  <c r="R58" i="58"/>
  <c r="S58" i="58"/>
  <c r="T58" i="58"/>
  <c r="U58" i="58"/>
  <c r="D59" i="58"/>
  <c r="E59" i="58"/>
  <c r="F59" i="58"/>
  <c r="G59" i="58"/>
  <c r="H59" i="58"/>
  <c r="I59" i="58"/>
  <c r="J59" i="58"/>
  <c r="K59" i="58"/>
  <c r="L59" i="58"/>
  <c r="M59" i="58"/>
  <c r="N59" i="58"/>
  <c r="O59" i="58"/>
  <c r="P59" i="58"/>
  <c r="Q59" i="58"/>
  <c r="R59" i="58"/>
  <c r="S59" i="58"/>
  <c r="T59" i="58"/>
  <c r="U59" i="58"/>
  <c r="D60" i="58"/>
  <c r="E60" i="58"/>
  <c r="F60" i="58"/>
  <c r="G60" i="58"/>
  <c r="H60" i="58"/>
  <c r="I60" i="58"/>
  <c r="J60" i="58"/>
  <c r="K60" i="58"/>
  <c r="L60" i="58"/>
  <c r="M60" i="58"/>
  <c r="N60" i="58"/>
  <c r="O60" i="58"/>
  <c r="P60" i="58"/>
  <c r="Q60" i="58"/>
  <c r="R60" i="58"/>
  <c r="S60" i="58"/>
  <c r="T60" i="58"/>
  <c r="U60" i="58"/>
  <c r="D61" i="58"/>
  <c r="E61" i="58"/>
  <c r="F61" i="58"/>
  <c r="G61" i="58"/>
  <c r="H61" i="58"/>
  <c r="I61" i="58"/>
  <c r="J61" i="58"/>
  <c r="K61" i="58"/>
  <c r="L61" i="58"/>
  <c r="M61" i="58"/>
  <c r="N61" i="58"/>
  <c r="O61" i="58"/>
  <c r="P61" i="58"/>
  <c r="Q61" i="58"/>
  <c r="R61" i="58"/>
  <c r="S61" i="58"/>
  <c r="T61" i="58"/>
  <c r="U61" i="58"/>
  <c r="D62" i="58"/>
  <c r="E62" i="58"/>
  <c r="F62" i="58"/>
  <c r="G62" i="58"/>
  <c r="H62" i="58"/>
  <c r="I62" i="58"/>
  <c r="J62" i="58"/>
  <c r="K62" i="58"/>
  <c r="L62" i="58"/>
  <c r="M62" i="58"/>
  <c r="N62" i="58"/>
  <c r="O62" i="58"/>
  <c r="P62" i="58"/>
  <c r="Q62" i="58"/>
  <c r="R62" i="58"/>
  <c r="S62" i="58"/>
  <c r="T62" i="58"/>
  <c r="U62" i="58"/>
  <c r="D63" i="58"/>
  <c r="E63" i="58"/>
  <c r="F63" i="58"/>
  <c r="G63" i="58"/>
  <c r="H63" i="58"/>
  <c r="I63" i="58"/>
  <c r="J63" i="58"/>
  <c r="K63" i="58"/>
  <c r="L63" i="58"/>
  <c r="M63" i="58"/>
  <c r="N63" i="58"/>
  <c r="O63" i="58"/>
  <c r="P63" i="58"/>
  <c r="Q63" i="58"/>
  <c r="R63" i="58"/>
  <c r="S63" i="58"/>
  <c r="T63" i="58"/>
  <c r="D64" i="58"/>
  <c r="E64" i="58"/>
  <c r="F64" i="58"/>
  <c r="G64" i="58"/>
  <c r="H64" i="58"/>
  <c r="I64" i="58"/>
  <c r="J64" i="58"/>
  <c r="K64" i="58"/>
  <c r="L64" i="58"/>
  <c r="M64" i="58"/>
  <c r="N64" i="58"/>
  <c r="O64" i="58"/>
  <c r="P64" i="58"/>
  <c r="Q64" i="58"/>
  <c r="R64" i="58"/>
  <c r="S64" i="58"/>
  <c r="T64" i="58"/>
  <c r="U64" i="58"/>
  <c r="D65" i="58"/>
  <c r="E65" i="58"/>
  <c r="F65" i="58"/>
  <c r="G65" i="58"/>
  <c r="H65" i="58"/>
  <c r="I65" i="58"/>
  <c r="J65" i="58"/>
  <c r="K65" i="58"/>
  <c r="L65" i="58"/>
  <c r="M65" i="58"/>
  <c r="N65" i="58"/>
  <c r="O65" i="58"/>
  <c r="P65" i="58"/>
  <c r="Q65" i="58"/>
  <c r="R65" i="58"/>
  <c r="S65" i="58"/>
  <c r="T65" i="58"/>
  <c r="U65" i="58"/>
  <c r="D66" i="58"/>
  <c r="E66" i="58"/>
  <c r="F66" i="58"/>
  <c r="G66" i="58"/>
  <c r="H66" i="58"/>
  <c r="I66" i="58"/>
  <c r="J66" i="58"/>
  <c r="K66" i="58"/>
  <c r="L66" i="58"/>
  <c r="M66" i="58"/>
  <c r="N66" i="58"/>
  <c r="O66" i="58"/>
  <c r="P66" i="58"/>
  <c r="Q66" i="58"/>
  <c r="R66" i="58"/>
  <c r="S66" i="58"/>
  <c r="T66" i="58"/>
  <c r="U66" i="58"/>
  <c r="D67" i="58"/>
  <c r="E67" i="58"/>
  <c r="F67" i="58"/>
  <c r="G67" i="58"/>
  <c r="H67" i="58"/>
  <c r="I67" i="58"/>
  <c r="J67" i="58"/>
  <c r="K67" i="58"/>
  <c r="L67" i="58"/>
  <c r="M67" i="58"/>
  <c r="N67" i="58"/>
  <c r="O67" i="58"/>
  <c r="P67" i="58"/>
  <c r="Q67" i="58"/>
  <c r="R67" i="58"/>
  <c r="S67" i="58"/>
  <c r="T67" i="58"/>
  <c r="U67" i="58"/>
  <c r="D68" i="58"/>
  <c r="E68" i="58"/>
  <c r="F68" i="58"/>
  <c r="G68" i="58"/>
  <c r="H68" i="58"/>
  <c r="I68" i="58"/>
  <c r="J68" i="58"/>
  <c r="K68" i="58"/>
  <c r="L68" i="58"/>
  <c r="M68" i="58"/>
  <c r="N68" i="58"/>
  <c r="O68" i="58"/>
  <c r="P68" i="58"/>
  <c r="Q68" i="58"/>
  <c r="R68" i="58"/>
  <c r="S68" i="58"/>
  <c r="T68" i="58"/>
  <c r="U68" i="58"/>
  <c r="G70" i="58"/>
  <c r="L70" i="58"/>
  <c r="R70" i="58"/>
  <c r="S70" i="58"/>
  <c r="T70" i="58"/>
  <c r="D71" i="58"/>
  <c r="E71" i="58"/>
  <c r="F71" i="58"/>
  <c r="G71" i="58"/>
  <c r="H71" i="58"/>
  <c r="I71" i="58"/>
  <c r="J71" i="58"/>
  <c r="K71" i="58"/>
  <c r="L71" i="58"/>
  <c r="M71" i="58"/>
  <c r="N71" i="58"/>
  <c r="O71" i="58"/>
  <c r="P71" i="58"/>
  <c r="S71" i="58"/>
  <c r="D72" i="58"/>
  <c r="E72" i="58"/>
  <c r="F72" i="58"/>
  <c r="G72" i="58"/>
  <c r="H72" i="58"/>
  <c r="I72" i="58"/>
  <c r="J72" i="58"/>
  <c r="K72" i="58"/>
  <c r="L72" i="58"/>
  <c r="M72" i="58"/>
  <c r="N72" i="58"/>
  <c r="O72" i="58"/>
  <c r="P72" i="58"/>
  <c r="Q72" i="58"/>
  <c r="R72" i="58"/>
  <c r="S72" i="58"/>
  <c r="T72" i="58"/>
  <c r="U72" i="58"/>
  <c r="D62" i="21"/>
  <c r="D41" i="21"/>
  <c r="E41" i="21"/>
  <c r="F41" i="21"/>
  <c r="G41" i="21"/>
  <c r="H62" i="21"/>
  <c r="I41" i="21"/>
  <c r="J41" i="21"/>
  <c r="K62" i="21"/>
  <c r="N62" i="21"/>
  <c r="N41" i="21"/>
  <c r="O62" i="21"/>
  <c r="Q62" i="21"/>
  <c r="R62" i="21"/>
  <c r="R41" i="21"/>
  <c r="S41" i="21"/>
  <c r="U41" i="21"/>
  <c r="E69" i="21"/>
  <c r="I48" i="21"/>
  <c r="L49" i="21"/>
  <c r="N48" i="21"/>
  <c r="O69" i="21"/>
  <c r="P70" i="21"/>
  <c r="Q69" i="21"/>
  <c r="S49" i="21"/>
  <c r="D49" i="21"/>
  <c r="K70" i="21"/>
  <c r="N49" i="21"/>
  <c r="P49" i="21"/>
  <c r="C31" i="21"/>
  <c r="D31" i="21"/>
  <c r="E31" i="21"/>
  <c r="F31" i="21"/>
  <c r="G31" i="21"/>
  <c r="H31" i="21"/>
  <c r="I31" i="21"/>
  <c r="J31" i="21"/>
  <c r="K31" i="21"/>
  <c r="L31" i="21"/>
  <c r="M31" i="21"/>
  <c r="N31" i="21"/>
  <c r="O31" i="21"/>
  <c r="P31" i="21"/>
  <c r="Q31" i="21"/>
  <c r="R31" i="21"/>
  <c r="S31" i="21"/>
  <c r="T31" i="21"/>
  <c r="U31" i="21"/>
  <c r="Y31" i="21"/>
  <c r="C32" i="21"/>
  <c r="D32" i="21"/>
  <c r="E32" i="21"/>
  <c r="F32" i="21"/>
  <c r="G32" i="21"/>
  <c r="H32" i="21"/>
  <c r="I32" i="21"/>
  <c r="J32" i="21"/>
  <c r="K32" i="21"/>
  <c r="L32" i="21"/>
  <c r="M32" i="21"/>
  <c r="N32" i="21"/>
  <c r="O32" i="21"/>
  <c r="P32" i="21"/>
  <c r="Q32" i="21"/>
  <c r="R32" i="21"/>
  <c r="S32" i="21"/>
  <c r="T32" i="21"/>
  <c r="U32" i="21"/>
  <c r="Y32" i="21"/>
  <c r="C33" i="21"/>
  <c r="D33" i="21"/>
  <c r="E33" i="21"/>
  <c r="F33" i="21"/>
  <c r="G33" i="21"/>
  <c r="H33" i="21"/>
  <c r="I33" i="21"/>
  <c r="J33" i="21"/>
  <c r="K33" i="21"/>
  <c r="L33" i="21"/>
  <c r="M33" i="21"/>
  <c r="N33" i="21"/>
  <c r="O33" i="21"/>
  <c r="P33" i="21"/>
  <c r="Q33" i="21"/>
  <c r="R33" i="21"/>
  <c r="S33" i="21"/>
  <c r="T33" i="21"/>
  <c r="U33" i="21"/>
  <c r="Y33" i="21"/>
  <c r="C34" i="21"/>
  <c r="D34" i="21"/>
  <c r="E34" i="21"/>
  <c r="F34" i="21"/>
  <c r="G34" i="21"/>
  <c r="H34" i="21"/>
  <c r="I34" i="21"/>
  <c r="J34" i="21"/>
  <c r="K34" i="21"/>
  <c r="L34" i="21"/>
  <c r="M34" i="21"/>
  <c r="N34" i="21"/>
  <c r="O34" i="21"/>
  <c r="P34" i="21"/>
  <c r="Q34" i="21"/>
  <c r="R34" i="21"/>
  <c r="S34" i="21"/>
  <c r="T34" i="21"/>
  <c r="U34" i="21"/>
  <c r="Y34" i="21"/>
  <c r="C35" i="21"/>
  <c r="D35" i="21"/>
  <c r="E35" i="21"/>
  <c r="F35" i="21"/>
  <c r="G35" i="21"/>
  <c r="H35" i="21"/>
  <c r="I35" i="21"/>
  <c r="J35" i="21"/>
  <c r="K35" i="21"/>
  <c r="L35" i="21"/>
  <c r="M35" i="21"/>
  <c r="N35" i="21"/>
  <c r="O35" i="21"/>
  <c r="P35" i="21"/>
  <c r="Q35" i="21"/>
  <c r="R35" i="21"/>
  <c r="S35" i="21"/>
  <c r="T35" i="21"/>
  <c r="U35" i="21"/>
  <c r="C36" i="21"/>
  <c r="D36" i="21"/>
  <c r="E36" i="21"/>
  <c r="F36" i="21"/>
  <c r="G36" i="21"/>
  <c r="H36" i="21"/>
  <c r="I36" i="21"/>
  <c r="J36" i="21"/>
  <c r="K36" i="21"/>
  <c r="L36" i="21"/>
  <c r="M36" i="21"/>
  <c r="N36" i="21"/>
  <c r="O36" i="21"/>
  <c r="P36" i="21"/>
  <c r="Q36" i="21"/>
  <c r="R36" i="21"/>
  <c r="S36" i="21"/>
  <c r="T36" i="21"/>
  <c r="U36" i="21"/>
  <c r="Y36" i="21"/>
  <c r="C37" i="21"/>
  <c r="D37" i="21"/>
  <c r="E37" i="21"/>
  <c r="F37" i="21"/>
  <c r="G37" i="21"/>
  <c r="H37" i="21"/>
  <c r="I37" i="21"/>
  <c r="J37" i="21"/>
  <c r="K37" i="21"/>
  <c r="L37" i="21"/>
  <c r="M37" i="21"/>
  <c r="N37" i="21"/>
  <c r="O37" i="21"/>
  <c r="P37" i="21"/>
  <c r="Q37" i="21"/>
  <c r="R37" i="21"/>
  <c r="S37" i="21"/>
  <c r="T37" i="21"/>
  <c r="U37" i="21"/>
  <c r="Y37" i="21"/>
  <c r="C38" i="21"/>
  <c r="D38" i="21"/>
  <c r="E38" i="21"/>
  <c r="F38" i="21"/>
  <c r="G38" i="21"/>
  <c r="H38" i="21"/>
  <c r="I38" i="21"/>
  <c r="J38" i="21"/>
  <c r="K38" i="21"/>
  <c r="L38" i="21"/>
  <c r="M38" i="21"/>
  <c r="N38" i="21"/>
  <c r="O38" i="21"/>
  <c r="P38" i="21"/>
  <c r="Q38" i="21"/>
  <c r="R38" i="21"/>
  <c r="S38" i="21"/>
  <c r="T38" i="21"/>
  <c r="U38" i="21"/>
  <c r="Y38" i="21"/>
  <c r="C39" i="21"/>
  <c r="D39" i="21"/>
  <c r="E39" i="21"/>
  <c r="F39" i="21"/>
  <c r="G39" i="21"/>
  <c r="H39" i="21"/>
  <c r="I39" i="21"/>
  <c r="J39" i="21"/>
  <c r="K39" i="21"/>
  <c r="L39" i="21"/>
  <c r="M39" i="21"/>
  <c r="N39" i="21"/>
  <c r="O39" i="21"/>
  <c r="P39" i="21"/>
  <c r="Q39" i="21"/>
  <c r="R39" i="21"/>
  <c r="S39" i="21"/>
  <c r="T39" i="21"/>
  <c r="U39" i="21"/>
  <c r="C40" i="21"/>
  <c r="D40" i="21"/>
  <c r="E40" i="21"/>
  <c r="F40" i="21"/>
  <c r="G40" i="21"/>
  <c r="H40" i="21"/>
  <c r="I40" i="21"/>
  <c r="J40" i="21"/>
  <c r="K40" i="21"/>
  <c r="L40" i="21"/>
  <c r="M40" i="21"/>
  <c r="N40" i="21"/>
  <c r="O40" i="21"/>
  <c r="P40" i="21"/>
  <c r="Q40" i="21"/>
  <c r="R40" i="21"/>
  <c r="S40" i="21"/>
  <c r="T40" i="21"/>
  <c r="U40" i="21"/>
  <c r="Y40" i="21"/>
  <c r="C41" i="21"/>
  <c r="K41" i="21"/>
  <c r="Q41" i="21"/>
  <c r="C42" i="21"/>
  <c r="D42" i="21"/>
  <c r="E42" i="21"/>
  <c r="F42" i="21"/>
  <c r="G42" i="21"/>
  <c r="H42" i="21"/>
  <c r="I42" i="21"/>
  <c r="J42" i="21"/>
  <c r="K42" i="21"/>
  <c r="L42" i="21"/>
  <c r="M42" i="21"/>
  <c r="N42" i="21"/>
  <c r="O42" i="21"/>
  <c r="P42" i="21"/>
  <c r="Q42" i="21"/>
  <c r="R42" i="21"/>
  <c r="S42" i="21"/>
  <c r="T42" i="21"/>
  <c r="U42" i="21"/>
  <c r="Y42" i="21"/>
  <c r="C43" i="21"/>
  <c r="D43" i="21"/>
  <c r="E43" i="21"/>
  <c r="F43" i="21"/>
  <c r="G43" i="21"/>
  <c r="H43" i="21"/>
  <c r="I43" i="21"/>
  <c r="J43" i="21"/>
  <c r="K43" i="21"/>
  <c r="L43" i="21"/>
  <c r="M43" i="21"/>
  <c r="N43" i="21"/>
  <c r="O43" i="21"/>
  <c r="P43" i="21"/>
  <c r="Q43" i="21"/>
  <c r="R43" i="21"/>
  <c r="S43" i="21"/>
  <c r="T43" i="21"/>
  <c r="U43" i="21"/>
  <c r="C44" i="21"/>
  <c r="D44" i="21"/>
  <c r="E44" i="21"/>
  <c r="F44" i="21"/>
  <c r="G44" i="21"/>
  <c r="H44" i="21"/>
  <c r="I44" i="21"/>
  <c r="J44" i="21"/>
  <c r="K44" i="21"/>
  <c r="L44" i="21"/>
  <c r="M44" i="21"/>
  <c r="N44" i="21"/>
  <c r="O44" i="21"/>
  <c r="P44" i="21"/>
  <c r="Q44" i="21"/>
  <c r="R44" i="21"/>
  <c r="S44" i="21"/>
  <c r="T44" i="21"/>
  <c r="U44" i="21"/>
  <c r="Y44" i="21"/>
  <c r="C45" i="21"/>
  <c r="D45" i="21"/>
  <c r="E45" i="21"/>
  <c r="F45" i="21"/>
  <c r="G45" i="21"/>
  <c r="H45" i="21"/>
  <c r="I45" i="21"/>
  <c r="J45" i="21"/>
  <c r="K45" i="21"/>
  <c r="L45" i="21"/>
  <c r="M45" i="21"/>
  <c r="N45" i="21"/>
  <c r="O45" i="21"/>
  <c r="P45" i="21"/>
  <c r="Q45" i="21"/>
  <c r="R45" i="21"/>
  <c r="S45" i="21"/>
  <c r="T45" i="21"/>
  <c r="U45" i="21"/>
  <c r="Y45" i="21"/>
  <c r="C46" i="21"/>
  <c r="D46" i="21"/>
  <c r="E46" i="21"/>
  <c r="F46" i="21"/>
  <c r="G46" i="21"/>
  <c r="H46" i="21"/>
  <c r="I46" i="21"/>
  <c r="J46" i="21"/>
  <c r="K46" i="21"/>
  <c r="L46" i="21"/>
  <c r="M46" i="21"/>
  <c r="N46" i="21"/>
  <c r="O46" i="21"/>
  <c r="P46" i="21"/>
  <c r="Q46" i="21"/>
  <c r="R46" i="21"/>
  <c r="S46" i="21"/>
  <c r="T46" i="21"/>
  <c r="U46" i="21"/>
  <c r="Y46" i="21"/>
  <c r="D48" i="21"/>
  <c r="H48" i="21"/>
  <c r="J48" i="21"/>
  <c r="L48" i="21"/>
  <c r="P48" i="21"/>
  <c r="C50" i="21"/>
  <c r="D50" i="21"/>
  <c r="E50" i="21"/>
  <c r="F50" i="21"/>
  <c r="G50" i="21"/>
  <c r="H50" i="21"/>
  <c r="I50" i="21"/>
  <c r="J50" i="21"/>
  <c r="K50" i="21"/>
  <c r="L50" i="21"/>
  <c r="M50" i="21"/>
  <c r="N50" i="21"/>
  <c r="O50" i="21"/>
  <c r="P50" i="21"/>
  <c r="Q50" i="21"/>
  <c r="R50" i="21"/>
  <c r="S50" i="21"/>
  <c r="T50" i="21"/>
  <c r="U50" i="21"/>
  <c r="Y50" i="21"/>
  <c r="D52" i="21"/>
  <c r="E52" i="21"/>
  <c r="F52" i="21"/>
  <c r="G52" i="21"/>
  <c r="H52" i="21"/>
  <c r="I52" i="21"/>
  <c r="J52" i="21"/>
  <c r="K52" i="21"/>
  <c r="L52" i="21"/>
  <c r="M52" i="21"/>
  <c r="N52" i="21"/>
  <c r="O52" i="21"/>
  <c r="P52" i="21"/>
  <c r="Q52" i="21"/>
  <c r="R52" i="21"/>
  <c r="S52" i="21"/>
  <c r="T52" i="21"/>
  <c r="U52" i="21"/>
  <c r="D53" i="21"/>
  <c r="E53" i="21"/>
  <c r="F53" i="21"/>
  <c r="G53" i="21"/>
  <c r="H53" i="21"/>
  <c r="I53" i="21"/>
  <c r="J53" i="21"/>
  <c r="K53" i="21"/>
  <c r="L53" i="21"/>
  <c r="M53" i="21"/>
  <c r="N53" i="21"/>
  <c r="O53" i="21"/>
  <c r="P53" i="21"/>
  <c r="Q53" i="21"/>
  <c r="R53" i="21"/>
  <c r="S53" i="21"/>
  <c r="T53" i="21"/>
  <c r="U53" i="21"/>
  <c r="D54" i="21"/>
  <c r="E54" i="21"/>
  <c r="F54" i="21"/>
  <c r="G54" i="21"/>
  <c r="H54" i="21"/>
  <c r="I54" i="21"/>
  <c r="J54" i="21"/>
  <c r="K54" i="21"/>
  <c r="L54" i="21"/>
  <c r="M54" i="21"/>
  <c r="N54" i="21"/>
  <c r="O54" i="21"/>
  <c r="P54" i="21"/>
  <c r="Q54" i="21"/>
  <c r="R54" i="21"/>
  <c r="S54" i="21"/>
  <c r="T54" i="21"/>
  <c r="U54" i="21"/>
  <c r="D55" i="21"/>
  <c r="E55" i="21"/>
  <c r="F55" i="21"/>
  <c r="G55" i="21"/>
  <c r="H55" i="21"/>
  <c r="I55" i="21"/>
  <c r="J55" i="21"/>
  <c r="K55" i="21"/>
  <c r="L55" i="21"/>
  <c r="M55" i="21"/>
  <c r="N55" i="21"/>
  <c r="O55" i="21"/>
  <c r="P55" i="21"/>
  <c r="Q55" i="21"/>
  <c r="R55" i="21"/>
  <c r="S55" i="21"/>
  <c r="T55" i="21"/>
  <c r="U55" i="21"/>
  <c r="D56" i="21"/>
  <c r="E56" i="21"/>
  <c r="F56" i="21"/>
  <c r="G56" i="21"/>
  <c r="H56" i="21"/>
  <c r="I56" i="21"/>
  <c r="J56" i="21"/>
  <c r="K56" i="21"/>
  <c r="L56" i="21"/>
  <c r="M56" i="21"/>
  <c r="N56" i="21"/>
  <c r="O56" i="21"/>
  <c r="P56" i="21"/>
  <c r="Q56" i="21"/>
  <c r="R56" i="21"/>
  <c r="S56" i="21"/>
  <c r="T56" i="21"/>
  <c r="U56" i="21"/>
  <c r="D57" i="21"/>
  <c r="E57" i="21"/>
  <c r="F57" i="21"/>
  <c r="G57" i="21"/>
  <c r="H57" i="21"/>
  <c r="I57" i="21"/>
  <c r="J57" i="21"/>
  <c r="K57" i="21"/>
  <c r="L57" i="21"/>
  <c r="M57" i="21"/>
  <c r="N57" i="21"/>
  <c r="O57" i="21"/>
  <c r="P57" i="21"/>
  <c r="Q57" i="21"/>
  <c r="R57" i="21"/>
  <c r="S57" i="21"/>
  <c r="T57" i="21"/>
  <c r="U57" i="21"/>
  <c r="D58" i="21"/>
  <c r="E58" i="21"/>
  <c r="F58" i="21"/>
  <c r="G58" i="21"/>
  <c r="H58" i="21"/>
  <c r="I58" i="21"/>
  <c r="J58" i="21"/>
  <c r="K58" i="21"/>
  <c r="L58" i="21"/>
  <c r="M58" i="21"/>
  <c r="N58" i="21"/>
  <c r="O58" i="21"/>
  <c r="P58" i="21"/>
  <c r="Q58" i="21"/>
  <c r="R58" i="21"/>
  <c r="S58" i="21"/>
  <c r="T58" i="21"/>
  <c r="U58" i="21"/>
  <c r="D59" i="21"/>
  <c r="E59" i="21"/>
  <c r="F59" i="21"/>
  <c r="G59" i="21"/>
  <c r="H59" i="21"/>
  <c r="I59" i="21"/>
  <c r="J59" i="21"/>
  <c r="K59" i="21"/>
  <c r="L59" i="21"/>
  <c r="M59" i="21"/>
  <c r="N59" i="21"/>
  <c r="O59" i="21"/>
  <c r="P59" i="21"/>
  <c r="Q59" i="21"/>
  <c r="R59" i="21"/>
  <c r="S59" i="21"/>
  <c r="T59" i="21"/>
  <c r="U59" i="21"/>
  <c r="D60" i="21"/>
  <c r="E60" i="21"/>
  <c r="F60" i="21"/>
  <c r="G60" i="21"/>
  <c r="H60" i="21"/>
  <c r="I60" i="21"/>
  <c r="J60" i="21"/>
  <c r="K60" i="21"/>
  <c r="L60" i="21"/>
  <c r="M60" i="21"/>
  <c r="N60" i="21"/>
  <c r="O60" i="21"/>
  <c r="P60" i="21"/>
  <c r="Q60" i="21"/>
  <c r="R60" i="21"/>
  <c r="S60" i="21"/>
  <c r="T60" i="21"/>
  <c r="U60" i="21"/>
  <c r="D61" i="21"/>
  <c r="E61" i="21"/>
  <c r="F61" i="21"/>
  <c r="G61" i="21"/>
  <c r="H61" i="21"/>
  <c r="I61" i="21"/>
  <c r="J61" i="21"/>
  <c r="K61" i="21"/>
  <c r="L61" i="21"/>
  <c r="M61" i="21"/>
  <c r="N61" i="21"/>
  <c r="O61" i="21"/>
  <c r="P61" i="21"/>
  <c r="Q61" i="21"/>
  <c r="R61" i="21"/>
  <c r="S61" i="21"/>
  <c r="T61" i="21"/>
  <c r="U61" i="21"/>
  <c r="F62" i="21"/>
  <c r="D63" i="21"/>
  <c r="E63" i="21"/>
  <c r="F63" i="21"/>
  <c r="G63" i="21"/>
  <c r="H63" i="21"/>
  <c r="I63" i="21"/>
  <c r="J63" i="21"/>
  <c r="K63" i="21"/>
  <c r="L63" i="21"/>
  <c r="M63" i="21"/>
  <c r="N63" i="21"/>
  <c r="O63" i="21"/>
  <c r="P63" i="21"/>
  <c r="Q63" i="21"/>
  <c r="R63" i="21"/>
  <c r="S63" i="21"/>
  <c r="T63" i="21"/>
  <c r="U63" i="21"/>
  <c r="D64" i="21"/>
  <c r="E64" i="21"/>
  <c r="F64" i="21"/>
  <c r="G64" i="21"/>
  <c r="H64" i="21"/>
  <c r="I64" i="21"/>
  <c r="J64" i="21"/>
  <c r="K64" i="21"/>
  <c r="L64" i="21"/>
  <c r="M64" i="21"/>
  <c r="N64" i="21"/>
  <c r="O64" i="21"/>
  <c r="P64" i="21"/>
  <c r="Q64" i="21"/>
  <c r="R64" i="21"/>
  <c r="S64" i="21"/>
  <c r="T64" i="21"/>
  <c r="U64" i="21"/>
  <c r="D65" i="21"/>
  <c r="E65" i="21"/>
  <c r="F65" i="21"/>
  <c r="G65" i="21"/>
  <c r="H65" i="21"/>
  <c r="I65" i="21"/>
  <c r="J65" i="21"/>
  <c r="K65" i="21"/>
  <c r="L65" i="21"/>
  <c r="M65" i="21"/>
  <c r="N65" i="21"/>
  <c r="O65" i="21"/>
  <c r="P65" i="21"/>
  <c r="Q65" i="21"/>
  <c r="R65" i="21"/>
  <c r="S65" i="21"/>
  <c r="T65" i="21"/>
  <c r="U65" i="21"/>
  <c r="D66" i="21"/>
  <c r="E66" i="21"/>
  <c r="F66" i="21"/>
  <c r="G66" i="21"/>
  <c r="H66" i="21"/>
  <c r="I66" i="21"/>
  <c r="J66" i="21"/>
  <c r="K66" i="21"/>
  <c r="L66" i="21"/>
  <c r="M66" i="21"/>
  <c r="N66" i="21"/>
  <c r="O66" i="21"/>
  <c r="P66" i="21"/>
  <c r="Q66" i="21"/>
  <c r="R66" i="21"/>
  <c r="S66" i="21"/>
  <c r="T66" i="21"/>
  <c r="U66" i="21"/>
  <c r="D67" i="21"/>
  <c r="E67" i="21"/>
  <c r="F67" i="21"/>
  <c r="G67" i="21"/>
  <c r="H67" i="21"/>
  <c r="I67" i="21"/>
  <c r="J67" i="21"/>
  <c r="K67" i="21"/>
  <c r="L67" i="21"/>
  <c r="M67" i="21"/>
  <c r="N67" i="21"/>
  <c r="O67" i="21"/>
  <c r="P67" i="21"/>
  <c r="Q67" i="21"/>
  <c r="R67" i="21"/>
  <c r="S67" i="21"/>
  <c r="T67" i="21"/>
  <c r="U67" i="21"/>
  <c r="D69" i="21"/>
  <c r="T69" i="21"/>
  <c r="D71" i="21"/>
  <c r="E71" i="21"/>
  <c r="F71" i="21"/>
  <c r="G71" i="21"/>
  <c r="H71" i="21"/>
  <c r="I71" i="21"/>
  <c r="J71" i="21"/>
  <c r="K71" i="21"/>
  <c r="L71" i="21"/>
  <c r="M71" i="21"/>
  <c r="N71" i="21"/>
  <c r="O71" i="21"/>
  <c r="P71" i="21"/>
  <c r="Q71" i="21"/>
  <c r="R71" i="21"/>
  <c r="S71" i="21"/>
  <c r="T71" i="21"/>
  <c r="U71" i="21"/>
  <c r="C50" i="57"/>
  <c r="D50" i="57"/>
  <c r="F73" i="57"/>
  <c r="G50" i="57"/>
  <c r="I51" i="57"/>
  <c r="K50" i="57"/>
  <c r="M73" i="57"/>
  <c r="N51" i="57"/>
  <c r="P50" i="57"/>
  <c r="R50" i="57"/>
  <c r="S50" i="57"/>
  <c r="V73" i="57"/>
  <c r="D51" i="57"/>
  <c r="Q51" i="57"/>
  <c r="C32" i="57"/>
  <c r="D32" i="57"/>
  <c r="E32" i="57"/>
  <c r="F32" i="57"/>
  <c r="G32" i="57"/>
  <c r="H32" i="57"/>
  <c r="I32" i="57"/>
  <c r="J32" i="57"/>
  <c r="K32" i="57"/>
  <c r="L32" i="57"/>
  <c r="M32" i="57"/>
  <c r="N32" i="57"/>
  <c r="O32" i="57"/>
  <c r="P32" i="57"/>
  <c r="Q32" i="57"/>
  <c r="R32" i="57"/>
  <c r="S32" i="57"/>
  <c r="T32" i="57"/>
  <c r="U32" i="57"/>
  <c r="C33" i="57"/>
  <c r="D33" i="57"/>
  <c r="E33" i="57"/>
  <c r="F33" i="57"/>
  <c r="G33" i="57"/>
  <c r="H33" i="57"/>
  <c r="I33" i="57"/>
  <c r="J33" i="57"/>
  <c r="K33" i="57"/>
  <c r="L33" i="57"/>
  <c r="M33" i="57"/>
  <c r="N33" i="57"/>
  <c r="O33" i="57"/>
  <c r="P33" i="57"/>
  <c r="Q33" i="57"/>
  <c r="R33" i="57"/>
  <c r="S33" i="57"/>
  <c r="T33" i="57"/>
  <c r="U33" i="57"/>
  <c r="C34" i="57"/>
  <c r="D34" i="57"/>
  <c r="E34" i="57"/>
  <c r="F34" i="57"/>
  <c r="G34" i="57"/>
  <c r="H34" i="57"/>
  <c r="I34" i="57"/>
  <c r="J34" i="57"/>
  <c r="K34" i="57"/>
  <c r="L34" i="57"/>
  <c r="M34" i="57"/>
  <c r="N34" i="57"/>
  <c r="O34" i="57"/>
  <c r="P34" i="57"/>
  <c r="Q34" i="57"/>
  <c r="R34" i="57"/>
  <c r="S34" i="57"/>
  <c r="T34" i="57"/>
  <c r="U34" i="57"/>
  <c r="C35" i="57"/>
  <c r="D35" i="57"/>
  <c r="E35" i="57"/>
  <c r="F35" i="57"/>
  <c r="G35" i="57"/>
  <c r="H35" i="57"/>
  <c r="I35" i="57"/>
  <c r="J35" i="57"/>
  <c r="K35" i="57"/>
  <c r="L35" i="57"/>
  <c r="M35" i="57"/>
  <c r="N35" i="57"/>
  <c r="O35" i="57"/>
  <c r="P35" i="57"/>
  <c r="Q35" i="57"/>
  <c r="R35" i="57"/>
  <c r="S35" i="57"/>
  <c r="T35" i="57"/>
  <c r="U35" i="57"/>
  <c r="C36" i="57"/>
  <c r="D36" i="57"/>
  <c r="E36" i="57"/>
  <c r="F36" i="57"/>
  <c r="G36" i="57"/>
  <c r="H36" i="57"/>
  <c r="I36" i="57"/>
  <c r="J36" i="57"/>
  <c r="K36" i="57"/>
  <c r="L36" i="57"/>
  <c r="M36" i="57"/>
  <c r="N36" i="57"/>
  <c r="O36" i="57"/>
  <c r="P36" i="57"/>
  <c r="Q36" i="57"/>
  <c r="R36" i="57"/>
  <c r="S36" i="57"/>
  <c r="T36" i="57"/>
  <c r="U36" i="57"/>
  <c r="C37" i="57"/>
  <c r="D37" i="57"/>
  <c r="E37" i="57"/>
  <c r="F37" i="57"/>
  <c r="G37" i="57"/>
  <c r="H37" i="57"/>
  <c r="I37" i="57"/>
  <c r="J37" i="57"/>
  <c r="K37" i="57"/>
  <c r="L37" i="57"/>
  <c r="M37" i="57"/>
  <c r="N37" i="57"/>
  <c r="O37" i="57"/>
  <c r="P37" i="57"/>
  <c r="Q37" i="57"/>
  <c r="R37" i="57"/>
  <c r="S37" i="57"/>
  <c r="T37" i="57"/>
  <c r="U37" i="57"/>
  <c r="C38" i="57"/>
  <c r="D38" i="57"/>
  <c r="E38" i="57"/>
  <c r="F38" i="57"/>
  <c r="G38" i="57"/>
  <c r="H38" i="57"/>
  <c r="I38" i="57"/>
  <c r="J38" i="57"/>
  <c r="K38" i="57"/>
  <c r="L38" i="57"/>
  <c r="M38" i="57"/>
  <c r="N38" i="57"/>
  <c r="O38" i="57"/>
  <c r="P38" i="57"/>
  <c r="Q38" i="57"/>
  <c r="R38" i="57"/>
  <c r="S38" i="57"/>
  <c r="T38" i="57"/>
  <c r="U38" i="57"/>
  <c r="C39" i="57"/>
  <c r="D39" i="57"/>
  <c r="E39" i="57"/>
  <c r="F39" i="57"/>
  <c r="G39" i="57"/>
  <c r="H39" i="57"/>
  <c r="I39" i="57"/>
  <c r="J39" i="57"/>
  <c r="K39" i="57"/>
  <c r="L39" i="57"/>
  <c r="M39" i="57"/>
  <c r="N39" i="57"/>
  <c r="O39" i="57"/>
  <c r="P39" i="57"/>
  <c r="Q39" i="57"/>
  <c r="R39" i="57"/>
  <c r="S39" i="57"/>
  <c r="T39" i="57"/>
  <c r="U39" i="57"/>
  <c r="C40" i="57"/>
  <c r="D40" i="57"/>
  <c r="E40" i="57"/>
  <c r="F40" i="57"/>
  <c r="G40" i="57"/>
  <c r="H40" i="57"/>
  <c r="I40" i="57"/>
  <c r="J40" i="57"/>
  <c r="K40" i="57"/>
  <c r="L40" i="57"/>
  <c r="M40" i="57"/>
  <c r="N40" i="57"/>
  <c r="O40" i="57"/>
  <c r="P40" i="57"/>
  <c r="Q40" i="57"/>
  <c r="R40" i="57"/>
  <c r="S40" i="57"/>
  <c r="T40" i="57"/>
  <c r="U40" i="57"/>
  <c r="C41" i="57"/>
  <c r="D41" i="57"/>
  <c r="E41" i="57"/>
  <c r="F41" i="57"/>
  <c r="G41" i="57"/>
  <c r="H41" i="57"/>
  <c r="I41" i="57"/>
  <c r="J41" i="57"/>
  <c r="K41" i="57"/>
  <c r="L41" i="57"/>
  <c r="M41" i="57"/>
  <c r="N41" i="57"/>
  <c r="O41" i="57"/>
  <c r="P41" i="57"/>
  <c r="Q41" i="57"/>
  <c r="R41" i="57"/>
  <c r="S41" i="57"/>
  <c r="T41" i="57"/>
  <c r="U41" i="57"/>
  <c r="C42" i="57"/>
  <c r="D42" i="57"/>
  <c r="E42" i="57"/>
  <c r="F42" i="57"/>
  <c r="G42" i="57"/>
  <c r="H42" i="57"/>
  <c r="I42" i="57"/>
  <c r="J42" i="57"/>
  <c r="K42" i="57"/>
  <c r="L42" i="57"/>
  <c r="M42" i="57"/>
  <c r="N42" i="57"/>
  <c r="O42" i="57"/>
  <c r="P42" i="57"/>
  <c r="Q42" i="57"/>
  <c r="R42" i="57"/>
  <c r="S42" i="57"/>
  <c r="T42" i="57"/>
  <c r="U42" i="57"/>
  <c r="C43" i="57"/>
  <c r="D43" i="57"/>
  <c r="E43" i="57"/>
  <c r="F43" i="57"/>
  <c r="G43" i="57"/>
  <c r="H43" i="57"/>
  <c r="I43" i="57"/>
  <c r="J43" i="57"/>
  <c r="K43" i="57"/>
  <c r="L43" i="57"/>
  <c r="M43" i="57"/>
  <c r="N43" i="57"/>
  <c r="O43" i="57"/>
  <c r="P43" i="57"/>
  <c r="Q43" i="57"/>
  <c r="R43" i="57"/>
  <c r="S43" i="57"/>
  <c r="T43" i="57"/>
  <c r="U43" i="57"/>
  <c r="C44" i="57"/>
  <c r="D44" i="57"/>
  <c r="E44" i="57"/>
  <c r="F44" i="57"/>
  <c r="G44" i="57"/>
  <c r="H44" i="57"/>
  <c r="I44" i="57"/>
  <c r="J44" i="57"/>
  <c r="K44" i="57"/>
  <c r="L44" i="57"/>
  <c r="M44" i="57"/>
  <c r="N44" i="57"/>
  <c r="O44" i="57"/>
  <c r="P44" i="57"/>
  <c r="Q44" i="57"/>
  <c r="R44" i="57"/>
  <c r="S44" i="57"/>
  <c r="T44" i="57"/>
  <c r="U44" i="57"/>
  <c r="Y44" i="57"/>
  <c r="C45" i="57"/>
  <c r="D45" i="57"/>
  <c r="E45" i="57"/>
  <c r="F45" i="57"/>
  <c r="G45" i="57"/>
  <c r="H45" i="57"/>
  <c r="I45" i="57"/>
  <c r="J45" i="57"/>
  <c r="K45" i="57"/>
  <c r="L45" i="57"/>
  <c r="M45" i="57"/>
  <c r="N45" i="57"/>
  <c r="O45" i="57"/>
  <c r="P45" i="57"/>
  <c r="Q45" i="57"/>
  <c r="R45" i="57"/>
  <c r="S45" i="57"/>
  <c r="T45" i="57"/>
  <c r="U45" i="57"/>
  <c r="Y45" i="57"/>
  <c r="C46" i="57"/>
  <c r="D46" i="57"/>
  <c r="E46" i="57"/>
  <c r="F46" i="57"/>
  <c r="G46" i="57"/>
  <c r="H46" i="57"/>
  <c r="I46" i="57"/>
  <c r="J46" i="57"/>
  <c r="K46" i="57"/>
  <c r="L46" i="57"/>
  <c r="M46" i="57"/>
  <c r="N46" i="57"/>
  <c r="O46" i="57"/>
  <c r="P46" i="57"/>
  <c r="Q46" i="57"/>
  <c r="R46" i="57"/>
  <c r="S46" i="57"/>
  <c r="T46" i="57"/>
  <c r="U46" i="57"/>
  <c r="Y46" i="57"/>
  <c r="C47" i="57"/>
  <c r="D47" i="57"/>
  <c r="E47" i="57"/>
  <c r="F47" i="57"/>
  <c r="G47" i="57"/>
  <c r="H47" i="57"/>
  <c r="I47" i="57"/>
  <c r="J47" i="57"/>
  <c r="K47" i="57"/>
  <c r="L47" i="57"/>
  <c r="M47" i="57"/>
  <c r="N47" i="57"/>
  <c r="O47" i="57"/>
  <c r="P47" i="57"/>
  <c r="Q47" i="57"/>
  <c r="R47" i="57"/>
  <c r="S47" i="57"/>
  <c r="T47" i="57"/>
  <c r="U47" i="57"/>
  <c r="Y47" i="57"/>
  <c r="C48" i="57"/>
  <c r="D48" i="57"/>
  <c r="E48" i="57"/>
  <c r="F48" i="57"/>
  <c r="G48" i="57"/>
  <c r="H48" i="57"/>
  <c r="I48" i="57"/>
  <c r="J48" i="57"/>
  <c r="K48" i="57"/>
  <c r="L48" i="57"/>
  <c r="M48" i="57"/>
  <c r="N48" i="57"/>
  <c r="O48" i="57"/>
  <c r="P48" i="57"/>
  <c r="Q48" i="57"/>
  <c r="R48" i="57"/>
  <c r="S48" i="57"/>
  <c r="T48" i="57"/>
  <c r="U48" i="57"/>
  <c r="Y48" i="57"/>
  <c r="H50" i="57"/>
  <c r="I50" i="57"/>
  <c r="J50" i="57"/>
  <c r="M50" i="57"/>
  <c r="N50" i="57"/>
  <c r="Q50" i="57"/>
  <c r="C52" i="57"/>
  <c r="D52" i="57"/>
  <c r="E52" i="57"/>
  <c r="F52" i="57"/>
  <c r="G52" i="57"/>
  <c r="H52" i="57"/>
  <c r="I52" i="57"/>
  <c r="J52" i="57"/>
  <c r="K52" i="57"/>
  <c r="L52" i="57"/>
  <c r="M52" i="57"/>
  <c r="N52" i="57"/>
  <c r="O52" i="57"/>
  <c r="P52" i="57"/>
  <c r="Q52" i="57"/>
  <c r="R52" i="57"/>
  <c r="S52" i="57"/>
  <c r="T52" i="57"/>
  <c r="U52" i="57"/>
  <c r="D55" i="57"/>
  <c r="E55" i="57"/>
  <c r="F55" i="57"/>
  <c r="G55" i="57"/>
  <c r="H55" i="57"/>
  <c r="I55" i="57"/>
  <c r="J55" i="57"/>
  <c r="K55" i="57"/>
  <c r="L55" i="57"/>
  <c r="M55" i="57"/>
  <c r="N55" i="57"/>
  <c r="O55" i="57"/>
  <c r="P55" i="57"/>
  <c r="Q55" i="57"/>
  <c r="R55" i="57"/>
  <c r="S55" i="57"/>
  <c r="T55" i="57"/>
  <c r="U55" i="57"/>
  <c r="D56" i="57"/>
  <c r="E56" i="57"/>
  <c r="F56" i="57"/>
  <c r="G56" i="57"/>
  <c r="H56" i="57"/>
  <c r="I56" i="57"/>
  <c r="J56" i="57"/>
  <c r="K56" i="57"/>
  <c r="L56" i="57"/>
  <c r="M56" i="57"/>
  <c r="N56" i="57"/>
  <c r="O56" i="57"/>
  <c r="P56" i="57"/>
  <c r="Q56" i="57"/>
  <c r="R56" i="57"/>
  <c r="S56" i="57"/>
  <c r="T56" i="57"/>
  <c r="U56" i="57"/>
  <c r="D57" i="57"/>
  <c r="E57" i="57"/>
  <c r="F57" i="57"/>
  <c r="G57" i="57"/>
  <c r="H57" i="57"/>
  <c r="I57" i="57"/>
  <c r="J57" i="57"/>
  <c r="K57" i="57"/>
  <c r="L57" i="57"/>
  <c r="M57" i="57"/>
  <c r="N57" i="57"/>
  <c r="O57" i="57"/>
  <c r="P57" i="57"/>
  <c r="Q57" i="57"/>
  <c r="R57" i="57"/>
  <c r="S57" i="57"/>
  <c r="T57" i="57"/>
  <c r="U57" i="57"/>
  <c r="D58" i="57"/>
  <c r="E58" i="57"/>
  <c r="F58" i="57"/>
  <c r="G58" i="57"/>
  <c r="H58" i="57"/>
  <c r="I58" i="57"/>
  <c r="J58" i="57"/>
  <c r="K58" i="57"/>
  <c r="L58" i="57"/>
  <c r="M58" i="57"/>
  <c r="N58" i="57"/>
  <c r="O58" i="57"/>
  <c r="P58" i="57"/>
  <c r="Q58" i="57"/>
  <c r="R58" i="57"/>
  <c r="S58" i="57"/>
  <c r="T58" i="57"/>
  <c r="U58" i="57"/>
  <c r="D59" i="57"/>
  <c r="E59" i="57"/>
  <c r="F59" i="57"/>
  <c r="G59" i="57"/>
  <c r="H59" i="57"/>
  <c r="I59" i="57"/>
  <c r="J59" i="57"/>
  <c r="K59" i="57"/>
  <c r="L59" i="57"/>
  <c r="M59" i="57"/>
  <c r="N59" i="57"/>
  <c r="O59" i="57"/>
  <c r="P59" i="57"/>
  <c r="Q59" i="57"/>
  <c r="R59" i="57"/>
  <c r="S59" i="57"/>
  <c r="T59" i="57"/>
  <c r="U59" i="57"/>
  <c r="D60" i="57"/>
  <c r="E60" i="57"/>
  <c r="F60" i="57"/>
  <c r="G60" i="57"/>
  <c r="H60" i="57"/>
  <c r="I60" i="57"/>
  <c r="J60" i="57"/>
  <c r="K60" i="57"/>
  <c r="L60" i="57"/>
  <c r="M60" i="57"/>
  <c r="N60" i="57"/>
  <c r="O60" i="57"/>
  <c r="P60" i="57"/>
  <c r="Q60" i="57"/>
  <c r="R60" i="57"/>
  <c r="S60" i="57"/>
  <c r="T60" i="57"/>
  <c r="U60" i="57"/>
  <c r="D61" i="57"/>
  <c r="E61" i="57"/>
  <c r="F61" i="57"/>
  <c r="G61" i="57"/>
  <c r="H61" i="57"/>
  <c r="I61" i="57"/>
  <c r="J61" i="57"/>
  <c r="K61" i="57"/>
  <c r="L61" i="57"/>
  <c r="M61" i="57"/>
  <c r="N61" i="57"/>
  <c r="O61" i="57"/>
  <c r="P61" i="57"/>
  <c r="Q61" i="57"/>
  <c r="R61" i="57"/>
  <c r="S61" i="57"/>
  <c r="T61" i="57"/>
  <c r="U61" i="57"/>
  <c r="D62" i="57"/>
  <c r="E62" i="57"/>
  <c r="F62" i="57"/>
  <c r="G62" i="57"/>
  <c r="H62" i="57"/>
  <c r="I62" i="57"/>
  <c r="J62" i="57"/>
  <c r="K62" i="57"/>
  <c r="L62" i="57"/>
  <c r="M62" i="57"/>
  <c r="N62" i="57"/>
  <c r="O62" i="57"/>
  <c r="P62" i="57"/>
  <c r="Q62" i="57"/>
  <c r="R62" i="57"/>
  <c r="S62" i="57"/>
  <c r="T62" i="57"/>
  <c r="U62" i="57"/>
  <c r="D63" i="57"/>
  <c r="E63" i="57"/>
  <c r="F63" i="57"/>
  <c r="G63" i="57"/>
  <c r="H63" i="57"/>
  <c r="I63" i="57"/>
  <c r="J63" i="57"/>
  <c r="K63" i="57"/>
  <c r="L63" i="57"/>
  <c r="M63" i="57"/>
  <c r="N63" i="57"/>
  <c r="O63" i="57"/>
  <c r="P63" i="57"/>
  <c r="Q63" i="57"/>
  <c r="R63" i="57"/>
  <c r="S63" i="57"/>
  <c r="T63" i="57"/>
  <c r="U63" i="57"/>
  <c r="D64" i="57"/>
  <c r="E64" i="57"/>
  <c r="F64" i="57"/>
  <c r="G64" i="57"/>
  <c r="H64" i="57"/>
  <c r="I64" i="57"/>
  <c r="J64" i="57"/>
  <c r="K64" i="57"/>
  <c r="L64" i="57"/>
  <c r="M64" i="57"/>
  <c r="N64" i="57"/>
  <c r="O64" i="57"/>
  <c r="P64" i="57"/>
  <c r="Q64" i="57"/>
  <c r="R64" i="57"/>
  <c r="S64" i="57"/>
  <c r="T64" i="57"/>
  <c r="U64" i="57"/>
  <c r="D65" i="57"/>
  <c r="E65" i="57"/>
  <c r="F65" i="57"/>
  <c r="G65" i="57"/>
  <c r="H65" i="57"/>
  <c r="I65" i="57"/>
  <c r="J65" i="57"/>
  <c r="K65" i="57"/>
  <c r="L65" i="57"/>
  <c r="M65" i="57"/>
  <c r="N65" i="57"/>
  <c r="O65" i="57"/>
  <c r="P65" i="57"/>
  <c r="Q65" i="57"/>
  <c r="R65" i="57"/>
  <c r="S65" i="57"/>
  <c r="T65" i="57"/>
  <c r="U65" i="57"/>
  <c r="D66" i="57"/>
  <c r="E66" i="57"/>
  <c r="F66" i="57"/>
  <c r="G66" i="57"/>
  <c r="H66" i="57"/>
  <c r="I66" i="57"/>
  <c r="J66" i="57"/>
  <c r="K66" i="57"/>
  <c r="L66" i="57"/>
  <c r="M66" i="57"/>
  <c r="N66" i="57"/>
  <c r="O66" i="57"/>
  <c r="P66" i="57"/>
  <c r="Q66" i="57"/>
  <c r="R66" i="57"/>
  <c r="S66" i="57"/>
  <c r="T66" i="57"/>
  <c r="U66" i="57"/>
  <c r="D67" i="57"/>
  <c r="E67" i="57"/>
  <c r="F67" i="57"/>
  <c r="G67" i="57"/>
  <c r="H67" i="57"/>
  <c r="I67" i="57"/>
  <c r="J67" i="57"/>
  <c r="K67" i="57"/>
  <c r="L67" i="57"/>
  <c r="M67" i="57"/>
  <c r="N67" i="57"/>
  <c r="O67" i="57"/>
  <c r="P67" i="57"/>
  <c r="Q67" i="57"/>
  <c r="R67" i="57"/>
  <c r="S67" i="57"/>
  <c r="T67" i="57"/>
  <c r="U67" i="57"/>
  <c r="D68" i="57"/>
  <c r="E68" i="57"/>
  <c r="F68" i="57"/>
  <c r="G68" i="57"/>
  <c r="H68" i="57"/>
  <c r="I68" i="57"/>
  <c r="J68" i="57"/>
  <c r="K68" i="57"/>
  <c r="L68" i="57"/>
  <c r="M68" i="57"/>
  <c r="N68" i="57"/>
  <c r="O68" i="57"/>
  <c r="P68" i="57"/>
  <c r="Q68" i="57"/>
  <c r="R68" i="57"/>
  <c r="S68" i="57"/>
  <c r="T68" i="57"/>
  <c r="U68" i="57"/>
  <c r="D69" i="57"/>
  <c r="E69" i="57"/>
  <c r="F69" i="57"/>
  <c r="G69" i="57"/>
  <c r="H69" i="57"/>
  <c r="I69" i="57"/>
  <c r="J69" i="57"/>
  <c r="K69" i="57"/>
  <c r="L69" i="57"/>
  <c r="M69" i="57"/>
  <c r="N69" i="57"/>
  <c r="O69" i="57"/>
  <c r="P69" i="57"/>
  <c r="Q69" i="57"/>
  <c r="R69" i="57"/>
  <c r="S69" i="57"/>
  <c r="T69" i="57"/>
  <c r="U69" i="57"/>
  <c r="D70" i="57"/>
  <c r="E70" i="57"/>
  <c r="F70" i="57"/>
  <c r="G70" i="57"/>
  <c r="H70" i="57"/>
  <c r="I70" i="57"/>
  <c r="J70" i="57"/>
  <c r="K70" i="57"/>
  <c r="L70" i="57"/>
  <c r="M70" i="57"/>
  <c r="N70" i="57"/>
  <c r="O70" i="57"/>
  <c r="P70" i="57"/>
  <c r="Q70" i="57"/>
  <c r="R70" i="57"/>
  <c r="S70" i="57"/>
  <c r="T70" i="57"/>
  <c r="U70" i="57"/>
  <c r="D71" i="57"/>
  <c r="E71" i="57"/>
  <c r="F71" i="57"/>
  <c r="G71" i="57"/>
  <c r="H71" i="57"/>
  <c r="I71" i="57"/>
  <c r="J71" i="57"/>
  <c r="K71" i="57"/>
  <c r="L71" i="57"/>
  <c r="M71" i="57"/>
  <c r="N71" i="57"/>
  <c r="O71" i="57"/>
  <c r="P71" i="57"/>
  <c r="Q71" i="57"/>
  <c r="R71" i="57"/>
  <c r="S71" i="57"/>
  <c r="T71" i="57"/>
  <c r="U71" i="57"/>
  <c r="D75" i="57"/>
  <c r="E75" i="57"/>
  <c r="F75" i="57"/>
  <c r="G75" i="57"/>
  <c r="H75" i="57"/>
  <c r="I75" i="57"/>
  <c r="J75" i="57"/>
  <c r="K75" i="57"/>
  <c r="L75" i="57"/>
  <c r="M75" i="57"/>
  <c r="N75" i="57"/>
  <c r="O75" i="57"/>
  <c r="P75" i="57"/>
  <c r="Q75" i="57"/>
  <c r="R75" i="57"/>
  <c r="S75" i="57"/>
  <c r="T75" i="57"/>
  <c r="U75" i="57"/>
  <c r="D65" i="20"/>
  <c r="D43" i="20"/>
  <c r="F43" i="20"/>
  <c r="G43" i="20"/>
  <c r="J65" i="20"/>
  <c r="K43" i="20"/>
  <c r="L43" i="20"/>
  <c r="N43" i="20"/>
  <c r="O43" i="20"/>
  <c r="Q65" i="20"/>
  <c r="S43" i="20"/>
  <c r="T43" i="20"/>
  <c r="V65" i="20"/>
  <c r="E51" i="20"/>
  <c r="F50" i="20"/>
  <c r="H50" i="20"/>
  <c r="J50" i="20"/>
  <c r="K50" i="20"/>
  <c r="M50" i="20"/>
  <c r="N50" i="20"/>
  <c r="P50" i="20"/>
  <c r="R50" i="20"/>
  <c r="S50" i="20"/>
  <c r="U50" i="20"/>
  <c r="F51" i="20"/>
  <c r="J51" i="20"/>
  <c r="K51" i="20"/>
  <c r="M51" i="20"/>
  <c r="P51" i="20"/>
  <c r="S51" i="20"/>
  <c r="C32" i="20"/>
  <c r="D32" i="20"/>
  <c r="E32" i="20"/>
  <c r="F32" i="20"/>
  <c r="G32" i="20"/>
  <c r="H32" i="20"/>
  <c r="I32" i="20"/>
  <c r="J32" i="20"/>
  <c r="K32" i="20"/>
  <c r="L32" i="20"/>
  <c r="M32" i="20"/>
  <c r="N32" i="20"/>
  <c r="O32" i="20"/>
  <c r="P32" i="20"/>
  <c r="Q32" i="20"/>
  <c r="R32" i="20"/>
  <c r="S32" i="20"/>
  <c r="T32" i="20"/>
  <c r="U32" i="20"/>
  <c r="Y32" i="20"/>
  <c r="C33" i="20"/>
  <c r="D33" i="20"/>
  <c r="E33" i="20"/>
  <c r="F33" i="20"/>
  <c r="G33" i="20"/>
  <c r="H33" i="20"/>
  <c r="I33" i="20"/>
  <c r="J33" i="20"/>
  <c r="K33" i="20"/>
  <c r="L33" i="20"/>
  <c r="M33" i="20"/>
  <c r="N33" i="20"/>
  <c r="O33" i="20"/>
  <c r="P33" i="20"/>
  <c r="Q33" i="20"/>
  <c r="R33" i="20"/>
  <c r="S33" i="20"/>
  <c r="T33" i="20"/>
  <c r="U33" i="20"/>
  <c r="Y33" i="20"/>
  <c r="C34" i="20"/>
  <c r="D34" i="20"/>
  <c r="E34" i="20"/>
  <c r="F34" i="20"/>
  <c r="G34" i="20"/>
  <c r="H34" i="20"/>
  <c r="I34" i="20"/>
  <c r="J34" i="20"/>
  <c r="K34" i="20"/>
  <c r="L34" i="20"/>
  <c r="M34" i="20"/>
  <c r="N34" i="20"/>
  <c r="O34" i="20"/>
  <c r="P34" i="20"/>
  <c r="Q34" i="20"/>
  <c r="R34" i="20"/>
  <c r="S34" i="20"/>
  <c r="T34" i="20"/>
  <c r="U34" i="20"/>
  <c r="Y34" i="20"/>
  <c r="C35" i="20"/>
  <c r="D35" i="20"/>
  <c r="E35" i="20"/>
  <c r="F35" i="20"/>
  <c r="G35" i="20"/>
  <c r="H35" i="20"/>
  <c r="I35" i="20"/>
  <c r="J35" i="20"/>
  <c r="K35" i="20"/>
  <c r="L35" i="20"/>
  <c r="M35" i="20"/>
  <c r="N35" i="20"/>
  <c r="O35" i="20"/>
  <c r="P35" i="20"/>
  <c r="Q35" i="20"/>
  <c r="R35" i="20"/>
  <c r="S35" i="20"/>
  <c r="T35" i="20"/>
  <c r="U35" i="20"/>
  <c r="Y35" i="20"/>
  <c r="C36" i="20"/>
  <c r="D36" i="20"/>
  <c r="E36" i="20"/>
  <c r="F36" i="20"/>
  <c r="G36" i="20"/>
  <c r="H36" i="20"/>
  <c r="I36" i="20"/>
  <c r="J36" i="20"/>
  <c r="K36" i="20"/>
  <c r="L36" i="20"/>
  <c r="M36" i="20"/>
  <c r="N36" i="20"/>
  <c r="O36" i="20"/>
  <c r="P36" i="20"/>
  <c r="Q36" i="20"/>
  <c r="R36" i="20"/>
  <c r="S36" i="20"/>
  <c r="T36" i="20"/>
  <c r="U36" i="20"/>
  <c r="C37" i="20"/>
  <c r="D37" i="20"/>
  <c r="E37" i="20"/>
  <c r="F37" i="20"/>
  <c r="G37" i="20"/>
  <c r="H37" i="20"/>
  <c r="I37" i="20"/>
  <c r="J37" i="20"/>
  <c r="K37" i="20"/>
  <c r="L37" i="20"/>
  <c r="M37" i="20"/>
  <c r="N37" i="20"/>
  <c r="O37" i="20"/>
  <c r="P37" i="20"/>
  <c r="Q37" i="20"/>
  <c r="R37" i="20"/>
  <c r="S37" i="20"/>
  <c r="T37" i="20"/>
  <c r="U37" i="20"/>
  <c r="Y37" i="20"/>
  <c r="C38" i="20"/>
  <c r="D38" i="20"/>
  <c r="E38" i="20"/>
  <c r="F38" i="20"/>
  <c r="G38" i="20"/>
  <c r="H38" i="20"/>
  <c r="I38" i="20"/>
  <c r="J38" i="20"/>
  <c r="K38" i="20"/>
  <c r="L38" i="20"/>
  <c r="M38" i="20"/>
  <c r="N38" i="20"/>
  <c r="O38" i="20"/>
  <c r="P38" i="20"/>
  <c r="Q38" i="20"/>
  <c r="R38" i="20"/>
  <c r="S38" i="20"/>
  <c r="T38" i="20"/>
  <c r="U38" i="20"/>
  <c r="Y38" i="20"/>
  <c r="C39" i="20"/>
  <c r="D39" i="20"/>
  <c r="E39" i="20"/>
  <c r="F39" i="20"/>
  <c r="G39" i="20"/>
  <c r="H39" i="20"/>
  <c r="I39" i="20"/>
  <c r="J39" i="20"/>
  <c r="K39" i="20"/>
  <c r="L39" i="20"/>
  <c r="M39" i="20"/>
  <c r="N39" i="20"/>
  <c r="O39" i="20"/>
  <c r="P39" i="20"/>
  <c r="Q39" i="20"/>
  <c r="R39" i="20"/>
  <c r="S39" i="20"/>
  <c r="T39" i="20"/>
  <c r="U39" i="20"/>
  <c r="Y39" i="20"/>
  <c r="C40" i="20"/>
  <c r="D40" i="20"/>
  <c r="E40" i="20"/>
  <c r="F40" i="20"/>
  <c r="G40" i="20"/>
  <c r="H40" i="20"/>
  <c r="I40" i="20"/>
  <c r="J40" i="20"/>
  <c r="K40" i="20"/>
  <c r="L40" i="20"/>
  <c r="M40" i="20"/>
  <c r="N40" i="20"/>
  <c r="O40" i="20"/>
  <c r="P40" i="20"/>
  <c r="Q40" i="20"/>
  <c r="R40" i="20"/>
  <c r="S40" i="20"/>
  <c r="T40" i="20"/>
  <c r="U40" i="20"/>
  <c r="C41" i="20"/>
  <c r="D41" i="20"/>
  <c r="E41" i="20"/>
  <c r="F41" i="20"/>
  <c r="G41" i="20"/>
  <c r="H41" i="20"/>
  <c r="I41" i="20"/>
  <c r="J41" i="20"/>
  <c r="K41" i="20"/>
  <c r="L41" i="20"/>
  <c r="M41" i="20"/>
  <c r="N41" i="20"/>
  <c r="O41" i="20"/>
  <c r="P41" i="20"/>
  <c r="Q41" i="20"/>
  <c r="R41" i="20"/>
  <c r="S41" i="20"/>
  <c r="T41" i="20"/>
  <c r="U41" i="20"/>
  <c r="Y41" i="20"/>
  <c r="C42" i="20"/>
  <c r="D42" i="20"/>
  <c r="E42" i="20"/>
  <c r="F42" i="20"/>
  <c r="G42" i="20"/>
  <c r="H42" i="20"/>
  <c r="I42" i="20"/>
  <c r="J42" i="20"/>
  <c r="K42" i="20"/>
  <c r="L42" i="20"/>
  <c r="M42" i="20"/>
  <c r="N42" i="20"/>
  <c r="O42" i="20"/>
  <c r="P42" i="20"/>
  <c r="Q42" i="20"/>
  <c r="R42" i="20"/>
  <c r="S42" i="20"/>
  <c r="T42" i="20"/>
  <c r="U42" i="20"/>
  <c r="Y42" i="20"/>
  <c r="E43" i="20"/>
  <c r="H43" i="20"/>
  <c r="I43" i="20"/>
  <c r="J43" i="20"/>
  <c r="M43" i="20"/>
  <c r="C44" i="20"/>
  <c r="D44" i="20"/>
  <c r="E44" i="20"/>
  <c r="F44" i="20"/>
  <c r="G44" i="20"/>
  <c r="H44" i="20"/>
  <c r="I44" i="20"/>
  <c r="J44" i="20"/>
  <c r="K44" i="20"/>
  <c r="L44" i="20"/>
  <c r="M44" i="20"/>
  <c r="N44" i="20"/>
  <c r="O44" i="20"/>
  <c r="P44" i="20"/>
  <c r="Q44" i="20"/>
  <c r="R44" i="20"/>
  <c r="S44" i="20"/>
  <c r="T44" i="20"/>
  <c r="U44" i="20"/>
  <c r="C45" i="20"/>
  <c r="D45" i="20"/>
  <c r="E45" i="20"/>
  <c r="F45" i="20"/>
  <c r="G45" i="20"/>
  <c r="H45" i="20"/>
  <c r="I45" i="20"/>
  <c r="J45" i="20"/>
  <c r="K45" i="20"/>
  <c r="L45" i="20"/>
  <c r="M45" i="20"/>
  <c r="N45" i="20"/>
  <c r="O45" i="20"/>
  <c r="P45" i="20"/>
  <c r="Q45" i="20"/>
  <c r="R45" i="20"/>
  <c r="S45" i="20"/>
  <c r="T45" i="20"/>
  <c r="U45" i="20"/>
  <c r="C46" i="20"/>
  <c r="D46" i="20"/>
  <c r="E46" i="20"/>
  <c r="F46" i="20"/>
  <c r="G46" i="20"/>
  <c r="H46" i="20"/>
  <c r="I46" i="20"/>
  <c r="J46" i="20"/>
  <c r="K46" i="20"/>
  <c r="L46" i="20"/>
  <c r="M46" i="20"/>
  <c r="N46" i="20"/>
  <c r="O46" i="20"/>
  <c r="P46" i="20"/>
  <c r="Q46" i="20"/>
  <c r="R46" i="20"/>
  <c r="S46" i="20"/>
  <c r="T46" i="20"/>
  <c r="U46" i="20"/>
  <c r="C47" i="20"/>
  <c r="D47" i="20"/>
  <c r="E47" i="20"/>
  <c r="F47" i="20"/>
  <c r="G47" i="20"/>
  <c r="H47" i="20"/>
  <c r="I47" i="20"/>
  <c r="J47" i="20"/>
  <c r="K47" i="20"/>
  <c r="L47" i="20"/>
  <c r="M47" i="20"/>
  <c r="N47" i="20"/>
  <c r="O47" i="20"/>
  <c r="P47" i="20"/>
  <c r="Q47" i="20"/>
  <c r="R47" i="20"/>
  <c r="S47" i="20"/>
  <c r="T47" i="20"/>
  <c r="U47" i="20"/>
  <c r="C48" i="20"/>
  <c r="D48" i="20"/>
  <c r="E48" i="20"/>
  <c r="F48" i="20"/>
  <c r="G48" i="20"/>
  <c r="H48" i="20"/>
  <c r="I48" i="20"/>
  <c r="J48" i="20"/>
  <c r="K48" i="20"/>
  <c r="L48" i="20"/>
  <c r="M48" i="20"/>
  <c r="N48" i="20"/>
  <c r="O48" i="20"/>
  <c r="P48" i="20"/>
  <c r="Q48" i="20"/>
  <c r="R48" i="20"/>
  <c r="S48" i="20"/>
  <c r="T48" i="20"/>
  <c r="U48" i="20"/>
  <c r="G50" i="20"/>
  <c r="O50" i="20"/>
  <c r="C51" i="20"/>
  <c r="G51" i="20"/>
  <c r="O51" i="20"/>
  <c r="C52" i="20"/>
  <c r="D52" i="20"/>
  <c r="E52" i="20"/>
  <c r="F52" i="20"/>
  <c r="G52" i="20"/>
  <c r="H52" i="20"/>
  <c r="I52" i="20"/>
  <c r="J52" i="20"/>
  <c r="K52" i="20"/>
  <c r="L52" i="20"/>
  <c r="M52" i="20"/>
  <c r="N52" i="20"/>
  <c r="O52" i="20"/>
  <c r="P52" i="20"/>
  <c r="Q52" i="20"/>
  <c r="R52" i="20"/>
  <c r="S52" i="20"/>
  <c r="T52" i="20"/>
  <c r="U52" i="20"/>
  <c r="Y52" i="20"/>
  <c r="D54" i="20"/>
  <c r="E54" i="20"/>
  <c r="F54" i="20"/>
  <c r="G54" i="20"/>
  <c r="H54" i="20"/>
  <c r="I54" i="20"/>
  <c r="J54" i="20"/>
  <c r="K54" i="20"/>
  <c r="L54" i="20"/>
  <c r="M54" i="20"/>
  <c r="N54" i="20"/>
  <c r="O54" i="20"/>
  <c r="P54" i="20"/>
  <c r="Q54" i="20"/>
  <c r="R54" i="20"/>
  <c r="S54" i="20"/>
  <c r="T54" i="20"/>
  <c r="U54" i="20"/>
  <c r="D55" i="20"/>
  <c r="E55" i="20"/>
  <c r="F55" i="20"/>
  <c r="G55" i="20"/>
  <c r="H55" i="20"/>
  <c r="I55" i="20"/>
  <c r="J55" i="20"/>
  <c r="K55" i="20"/>
  <c r="L55" i="20"/>
  <c r="M55" i="20"/>
  <c r="N55" i="20"/>
  <c r="O55" i="20"/>
  <c r="P55" i="20"/>
  <c r="Q55" i="20"/>
  <c r="R55" i="20"/>
  <c r="S55" i="20"/>
  <c r="T55" i="20"/>
  <c r="U55" i="20"/>
  <c r="D56" i="20"/>
  <c r="E56" i="20"/>
  <c r="F56" i="20"/>
  <c r="G56" i="20"/>
  <c r="H56" i="20"/>
  <c r="I56" i="20"/>
  <c r="J56" i="20"/>
  <c r="K56" i="20"/>
  <c r="L56" i="20"/>
  <c r="M56" i="20"/>
  <c r="N56" i="20"/>
  <c r="O56" i="20"/>
  <c r="P56" i="20"/>
  <c r="Q56" i="20"/>
  <c r="R56" i="20"/>
  <c r="S56" i="20"/>
  <c r="T56" i="20"/>
  <c r="U56" i="20"/>
  <c r="D57" i="20"/>
  <c r="E57" i="20"/>
  <c r="F57" i="20"/>
  <c r="G57" i="20"/>
  <c r="H57" i="20"/>
  <c r="I57" i="20"/>
  <c r="J57" i="20"/>
  <c r="K57" i="20"/>
  <c r="L57" i="20"/>
  <c r="M57" i="20"/>
  <c r="N57" i="20"/>
  <c r="O57" i="20"/>
  <c r="P57" i="20"/>
  <c r="Q57" i="20"/>
  <c r="R57" i="20"/>
  <c r="S57" i="20"/>
  <c r="T57" i="20"/>
  <c r="U57" i="20"/>
  <c r="D58" i="20"/>
  <c r="E58" i="20"/>
  <c r="F58" i="20"/>
  <c r="G58" i="20"/>
  <c r="H58" i="20"/>
  <c r="I58" i="20"/>
  <c r="J58" i="20"/>
  <c r="K58" i="20"/>
  <c r="L58" i="20"/>
  <c r="M58" i="20"/>
  <c r="N58" i="20"/>
  <c r="O58" i="20"/>
  <c r="P58" i="20"/>
  <c r="Q58" i="20"/>
  <c r="R58" i="20"/>
  <c r="S58" i="20"/>
  <c r="T58" i="20"/>
  <c r="U58" i="20"/>
  <c r="D59" i="20"/>
  <c r="E59" i="20"/>
  <c r="F59" i="20"/>
  <c r="G59" i="20"/>
  <c r="H59" i="20"/>
  <c r="I59" i="20"/>
  <c r="J59" i="20"/>
  <c r="K59" i="20"/>
  <c r="L59" i="20"/>
  <c r="M59" i="20"/>
  <c r="N59" i="20"/>
  <c r="O59" i="20"/>
  <c r="P59" i="20"/>
  <c r="Q59" i="20"/>
  <c r="R59" i="20"/>
  <c r="S59" i="20"/>
  <c r="T59" i="20"/>
  <c r="U59" i="20"/>
  <c r="D60" i="20"/>
  <c r="E60" i="20"/>
  <c r="F60" i="20"/>
  <c r="G60" i="20"/>
  <c r="H60" i="20"/>
  <c r="I60" i="20"/>
  <c r="J60" i="20"/>
  <c r="K60" i="20"/>
  <c r="L60" i="20"/>
  <c r="M60" i="20"/>
  <c r="N60" i="20"/>
  <c r="O60" i="20"/>
  <c r="P60" i="20"/>
  <c r="Q60" i="20"/>
  <c r="R60" i="20"/>
  <c r="S60" i="20"/>
  <c r="T60" i="20"/>
  <c r="U60" i="20"/>
  <c r="D61" i="20"/>
  <c r="E61" i="20"/>
  <c r="F61" i="20"/>
  <c r="G61" i="20"/>
  <c r="H61" i="20"/>
  <c r="I61" i="20"/>
  <c r="J61" i="20"/>
  <c r="K61" i="20"/>
  <c r="L61" i="20"/>
  <c r="M61" i="20"/>
  <c r="N61" i="20"/>
  <c r="O61" i="20"/>
  <c r="P61" i="20"/>
  <c r="Q61" i="20"/>
  <c r="R61" i="20"/>
  <c r="S61" i="20"/>
  <c r="T61" i="20"/>
  <c r="U61" i="20"/>
  <c r="D62" i="20"/>
  <c r="E62" i="20"/>
  <c r="F62" i="20"/>
  <c r="G62" i="20"/>
  <c r="H62" i="20"/>
  <c r="I62" i="20"/>
  <c r="J62" i="20"/>
  <c r="K62" i="20"/>
  <c r="L62" i="20"/>
  <c r="M62" i="20"/>
  <c r="N62" i="20"/>
  <c r="O62" i="20"/>
  <c r="P62" i="20"/>
  <c r="Q62" i="20"/>
  <c r="R62" i="20"/>
  <c r="S62" i="20"/>
  <c r="T62" i="20"/>
  <c r="U62" i="20"/>
  <c r="D63" i="20"/>
  <c r="E63" i="20"/>
  <c r="F63" i="20"/>
  <c r="G63" i="20"/>
  <c r="H63" i="20"/>
  <c r="I63" i="20"/>
  <c r="J63" i="20"/>
  <c r="K63" i="20"/>
  <c r="L63" i="20"/>
  <c r="M63" i="20"/>
  <c r="N63" i="20"/>
  <c r="O63" i="20"/>
  <c r="P63" i="20"/>
  <c r="Q63" i="20"/>
  <c r="R63" i="20"/>
  <c r="S63" i="20"/>
  <c r="T63" i="20"/>
  <c r="U63" i="20"/>
  <c r="D64" i="20"/>
  <c r="E64" i="20"/>
  <c r="F64" i="20"/>
  <c r="G64" i="20"/>
  <c r="H64" i="20"/>
  <c r="I64" i="20"/>
  <c r="J64" i="20"/>
  <c r="K64" i="20"/>
  <c r="L64" i="20"/>
  <c r="M64" i="20"/>
  <c r="N64" i="20"/>
  <c r="O64" i="20"/>
  <c r="P64" i="20"/>
  <c r="Q64" i="20"/>
  <c r="R64" i="20"/>
  <c r="S64" i="20"/>
  <c r="T64" i="20"/>
  <c r="U64" i="20"/>
  <c r="E65" i="20"/>
  <c r="M65" i="20"/>
  <c r="D66" i="20"/>
  <c r="E66" i="20"/>
  <c r="F66" i="20"/>
  <c r="G66" i="20"/>
  <c r="H66" i="20"/>
  <c r="I66" i="20"/>
  <c r="J66" i="20"/>
  <c r="K66" i="20"/>
  <c r="L66" i="20"/>
  <c r="M66" i="20"/>
  <c r="N66" i="20"/>
  <c r="O66" i="20"/>
  <c r="P66" i="20"/>
  <c r="Q66" i="20"/>
  <c r="R66" i="20"/>
  <c r="S66" i="20"/>
  <c r="T66" i="20"/>
  <c r="U66" i="20"/>
  <c r="D67" i="20"/>
  <c r="E67" i="20"/>
  <c r="F67" i="20"/>
  <c r="G67" i="20"/>
  <c r="H67" i="20"/>
  <c r="I67" i="20"/>
  <c r="J67" i="20"/>
  <c r="K67" i="20"/>
  <c r="L67" i="20"/>
  <c r="M67" i="20"/>
  <c r="N67" i="20"/>
  <c r="O67" i="20"/>
  <c r="P67" i="20"/>
  <c r="Q67" i="20"/>
  <c r="R67" i="20"/>
  <c r="S67" i="20"/>
  <c r="T67" i="20"/>
  <c r="U67" i="20"/>
  <c r="D68" i="20"/>
  <c r="E68" i="20"/>
  <c r="F68" i="20"/>
  <c r="G68" i="20"/>
  <c r="H68" i="20"/>
  <c r="I68" i="20"/>
  <c r="J68" i="20"/>
  <c r="K68" i="20"/>
  <c r="L68" i="20"/>
  <c r="M68" i="20"/>
  <c r="N68" i="20"/>
  <c r="O68" i="20"/>
  <c r="P68" i="20"/>
  <c r="Q68" i="20"/>
  <c r="R68" i="20"/>
  <c r="S68" i="20"/>
  <c r="T68" i="20"/>
  <c r="U68" i="20"/>
  <c r="D69" i="20"/>
  <c r="E69" i="20"/>
  <c r="F69" i="20"/>
  <c r="G69" i="20"/>
  <c r="H69" i="20"/>
  <c r="I69" i="20"/>
  <c r="J69" i="20"/>
  <c r="K69" i="20"/>
  <c r="L69" i="20"/>
  <c r="M69" i="20"/>
  <c r="N69" i="20"/>
  <c r="O69" i="20"/>
  <c r="P69" i="20"/>
  <c r="Q69" i="20"/>
  <c r="R69" i="20"/>
  <c r="S69" i="20"/>
  <c r="T69" i="20"/>
  <c r="U69" i="20"/>
  <c r="D70" i="20"/>
  <c r="E70" i="20"/>
  <c r="F70" i="20"/>
  <c r="G70" i="20"/>
  <c r="H70" i="20"/>
  <c r="I70" i="20"/>
  <c r="J70" i="20"/>
  <c r="K70" i="20"/>
  <c r="L70" i="20"/>
  <c r="M70" i="20"/>
  <c r="N70" i="20"/>
  <c r="O70" i="20"/>
  <c r="P70" i="20"/>
  <c r="Q70" i="20"/>
  <c r="R70" i="20"/>
  <c r="S70" i="20"/>
  <c r="T70" i="20"/>
  <c r="U70" i="20"/>
  <c r="D72" i="20"/>
  <c r="O72" i="20"/>
  <c r="P72" i="20"/>
  <c r="D74" i="20"/>
  <c r="E74" i="20"/>
  <c r="F74" i="20"/>
  <c r="G74" i="20"/>
  <c r="H74" i="20"/>
  <c r="I74" i="20"/>
  <c r="J74" i="20"/>
  <c r="K74" i="20"/>
  <c r="L74" i="20"/>
  <c r="M74" i="20"/>
  <c r="N74" i="20"/>
  <c r="O74" i="20"/>
  <c r="P74" i="20"/>
  <c r="Q74" i="20"/>
  <c r="R74" i="20"/>
  <c r="S74" i="20"/>
  <c r="T74" i="20"/>
  <c r="U74" i="20"/>
  <c r="D50" i="56"/>
  <c r="F50" i="56"/>
  <c r="J74" i="56"/>
  <c r="J73" i="56"/>
  <c r="K73" i="56"/>
  <c r="L50" i="56"/>
  <c r="O50" i="56"/>
  <c r="P50" i="56"/>
  <c r="T50" i="56"/>
  <c r="U50" i="56"/>
  <c r="J51" i="56"/>
  <c r="T51" i="56"/>
  <c r="C32" i="56"/>
  <c r="D32" i="56"/>
  <c r="E32" i="56"/>
  <c r="F32" i="56"/>
  <c r="G32" i="56"/>
  <c r="H32" i="56"/>
  <c r="I32" i="56"/>
  <c r="J32" i="56"/>
  <c r="K32" i="56"/>
  <c r="L32" i="56"/>
  <c r="M32" i="56"/>
  <c r="N32" i="56"/>
  <c r="O32" i="56"/>
  <c r="P32" i="56"/>
  <c r="Q32" i="56"/>
  <c r="R32" i="56"/>
  <c r="S32" i="56"/>
  <c r="T32" i="56"/>
  <c r="U32" i="56"/>
  <c r="Y32" i="56"/>
  <c r="C33" i="56"/>
  <c r="D33" i="56"/>
  <c r="E33" i="56"/>
  <c r="F33" i="56"/>
  <c r="G33" i="56"/>
  <c r="H33" i="56"/>
  <c r="I33" i="56"/>
  <c r="J33" i="56"/>
  <c r="K33" i="56"/>
  <c r="L33" i="56"/>
  <c r="M33" i="56"/>
  <c r="N33" i="56"/>
  <c r="O33" i="56"/>
  <c r="P33" i="56"/>
  <c r="Q33" i="56"/>
  <c r="R33" i="56"/>
  <c r="S33" i="56"/>
  <c r="T33" i="56"/>
  <c r="U33" i="56"/>
  <c r="Y33" i="56"/>
  <c r="C34" i="56"/>
  <c r="D34" i="56"/>
  <c r="E34" i="56"/>
  <c r="F34" i="56"/>
  <c r="G34" i="56"/>
  <c r="H34" i="56"/>
  <c r="I34" i="56"/>
  <c r="J34" i="56"/>
  <c r="K34" i="56"/>
  <c r="L34" i="56"/>
  <c r="M34" i="56"/>
  <c r="N34" i="56"/>
  <c r="O34" i="56"/>
  <c r="P34" i="56"/>
  <c r="Q34" i="56"/>
  <c r="R34" i="56"/>
  <c r="S34" i="56"/>
  <c r="T34" i="56"/>
  <c r="U34" i="56"/>
  <c r="Y34" i="56"/>
  <c r="C35" i="56"/>
  <c r="D35" i="56"/>
  <c r="E35" i="56"/>
  <c r="F35" i="56"/>
  <c r="G35" i="56"/>
  <c r="H35" i="56"/>
  <c r="I35" i="56"/>
  <c r="J35" i="56"/>
  <c r="K35" i="56"/>
  <c r="L35" i="56"/>
  <c r="M35" i="56"/>
  <c r="N35" i="56"/>
  <c r="O35" i="56"/>
  <c r="P35" i="56"/>
  <c r="Q35" i="56"/>
  <c r="R35" i="56"/>
  <c r="S35" i="56"/>
  <c r="T35" i="56"/>
  <c r="U35" i="56"/>
  <c r="Y35" i="56"/>
  <c r="C36" i="56"/>
  <c r="D36" i="56"/>
  <c r="E36" i="56"/>
  <c r="F36" i="56"/>
  <c r="G36" i="56"/>
  <c r="H36" i="56"/>
  <c r="I36" i="56"/>
  <c r="J36" i="56"/>
  <c r="K36" i="56"/>
  <c r="L36" i="56"/>
  <c r="M36" i="56"/>
  <c r="N36" i="56"/>
  <c r="O36" i="56"/>
  <c r="P36" i="56"/>
  <c r="Q36" i="56"/>
  <c r="R36" i="56"/>
  <c r="S36" i="56"/>
  <c r="T36" i="56"/>
  <c r="U36" i="56"/>
  <c r="Y36" i="56"/>
  <c r="C37" i="56"/>
  <c r="D37" i="56"/>
  <c r="E37" i="56"/>
  <c r="F37" i="56"/>
  <c r="G37" i="56"/>
  <c r="H37" i="56"/>
  <c r="I37" i="56"/>
  <c r="J37" i="56"/>
  <c r="K37" i="56"/>
  <c r="L37" i="56"/>
  <c r="M37" i="56"/>
  <c r="N37" i="56"/>
  <c r="O37" i="56"/>
  <c r="P37" i="56"/>
  <c r="Q37" i="56"/>
  <c r="R37" i="56"/>
  <c r="S37" i="56"/>
  <c r="T37" i="56"/>
  <c r="U37" i="56"/>
  <c r="Y37" i="56"/>
  <c r="C38" i="56"/>
  <c r="D38" i="56"/>
  <c r="E38" i="56"/>
  <c r="F38" i="56"/>
  <c r="G38" i="56"/>
  <c r="H38" i="56"/>
  <c r="I38" i="56"/>
  <c r="J38" i="56"/>
  <c r="K38" i="56"/>
  <c r="L38" i="56"/>
  <c r="M38" i="56"/>
  <c r="N38" i="56"/>
  <c r="O38" i="56"/>
  <c r="P38" i="56"/>
  <c r="Q38" i="56"/>
  <c r="R38" i="56"/>
  <c r="S38" i="56"/>
  <c r="T38" i="56"/>
  <c r="U38" i="56"/>
  <c r="Y38" i="56"/>
  <c r="C39" i="56"/>
  <c r="D39" i="56"/>
  <c r="E39" i="56"/>
  <c r="F39" i="56"/>
  <c r="G39" i="56"/>
  <c r="H39" i="56"/>
  <c r="I39" i="56"/>
  <c r="J39" i="56"/>
  <c r="K39" i="56"/>
  <c r="L39" i="56"/>
  <c r="M39" i="56"/>
  <c r="N39" i="56"/>
  <c r="O39" i="56"/>
  <c r="P39" i="56"/>
  <c r="Q39" i="56"/>
  <c r="R39" i="56"/>
  <c r="S39" i="56"/>
  <c r="T39" i="56"/>
  <c r="U39" i="56"/>
  <c r="Y39" i="56"/>
  <c r="C40" i="56"/>
  <c r="D40" i="56"/>
  <c r="E40" i="56"/>
  <c r="F40" i="56"/>
  <c r="G40" i="56"/>
  <c r="H40" i="56"/>
  <c r="I40" i="56"/>
  <c r="J40" i="56"/>
  <c r="K40" i="56"/>
  <c r="L40" i="56"/>
  <c r="M40" i="56"/>
  <c r="N40" i="56"/>
  <c r="O40" i="56"/>
  <c r="P40" i="56"/>
  <c r="Q40" i="56"/>
  <c r="R40" i="56"/>
  <c r="S40" i="56"/>
  <c r="T40" i="56"/>
  <c r="U40" i="56"/>
  <c r="Y40" i="56"/>
  <c r="C41" i="56"/>
  <c r="D41" i="56"/>
  <c r="E41" i="56"/>
  <c r="F41" i="56"/>
  <c r="G41" i="56"/>
  <c r="H41" i="56"/>
  <c r="I41" i="56"/>
  <c r="J41" i="56"/>
  <c r="K41" i="56"/>
  <c r="L41" i="56"/>
  <c r="M41" i="56"/>
  <c r="N41" i="56"/>
  <c r="O41" i="56"/>
  <c r="P41" i="56"/>
  <c r="Q41" i="56"/>
  <c r="R41" i="56"/>
  <c r="S41" i="56"/>
  <c r="T41" i="56"/>
  <c r="U41" i="56"/>
  <c r="Y41" i="56"/>
  <c r="C42" i="56"/>
  <c r="D42" i="56"/>
  <c r="E42" i="56"/>
  <c r="F42" i="56"/>
  <c r="G42" i="56"/>
  <c r="H42" i="56"/>
  <c r="I42" i="56"/>
  <c r="J42" i="56"/>
  <c r="K42" i="56"/>
  <c r="L42" i="56"/>
  <c r="M42" i="56"/>
  <c r="N42" i="56"/>
  <c r="O42" i="56"/>
  <c r="P42" i="56"/>
  <c r="Q42" i="56"/>
  <c r="R42" i="56"/>
  <c r="S42" i="56"/>
  <c r="T42" i="56"/>
  <c r="U42" i="56"/>
  <c r="Y42" i="56"/>
  <c r="C43" i="56"/>
  <c r="D43" i="56"/>
  <c r="E43" i="56"/>
  <c r="F43" i="56"/>
  <c r="G43" i="56"/>
  <c r="H43" i="56"/>
  <c r="I43" i="56"/>
  <c r="J43" i="56"/>
  <c r="K43" i="56"/>
  <c r="L43" i="56"/>
  <c r="M43" i="56"/>
  <c r="N43" i="56"/>
  <c r="O43" i="56"/>
  <c r="P43" i="56"/>
  <c r="Q43" i="56"/>
  <c r="R43" i="56"/>
  <c r="S43" i="56"/>
  <c r="T43" i="56"/>
  <c r="U43" i="56"/>
  <c r="C44" i="56"/>
  <c r="D44" i="56"/>
  <c r="E44" i="56"/>
  <c r="F44" i="56"/>
  <c r="G44" i="56"/>
  <c r="H44" i="56"/>
  <c r="I44" i="56"/>
  <c r="J44" i="56"/>
  <c r="K44" i="56"/>
  <c r="L44" i="56"/>
  <c r="M44" i="56"/>
  <c r="N44" i="56"/>
  <c r="O44" i="56"/>
  <c r="P44" i="56"/>
  <c r="Q44" i="56"/>
  <c r="R44" i="56"/>
  <c r="S44" i="56"/>
  <c r="T44" i="56"/>
  <c r="U44" i="56"/>
  <c r="Y44" i="56"/>
  <c r="C45" i="56"/>
  <c r="D45" i="56"/>
  <c r="E45" i="56"/>
  <c r="F45" i="56"/>
  <c r="G45" i="56"/>
  <c r="H45" i="56"/>
  <c r="I45" i="56"/>
  <c r="J45" i="56"/>
  <c r="K45" i="56"/>
  <c r="L45" i="56"/>
  <c r="M45" i="56"/>
  <c r="N45" i="56"/>
  <c r="O45" i="56"/>
  <c r="P45" i="56"/>
  <c r="Q45" i="56"/>
  <c r="R45" i="56"/>
  <c r="S45" i="56"/>
  <c r="T45" i="56"/>
  <c r="U45" i="56"/>
  <c r="Y45" i="56"/>
  <c r="C46" i="56"/>
  <c r="D46" i="56"/>
  <c r="E46" i="56"/>
  <c r="F46" i="56"/>
  <c r="G46" i="56"/>
  <c r="H46" i="56"/>
  <c r="I46" i="56"/>
  <c r="J46" i="56"/>
  <c r="K46" i="56"/>
  <c r="L46" i="56"/>
  <c r="M46" i="56"/>
  <c r="N46" i="56"/>
  <c r="O46" i="56"/>
  <c r="P46" i="56"/>
  <c r="Q46" i="56"/>
  <c r="R46" i="56"/>
  <c r="S46" i="56"/>
  <c r="T46" i="56"/>
  <c r="U46" i="56"/>
  <c r="Y46" i="56"/>
  <c r="C47" i="56"/>
  <c r="D47" i="56"/>
  <c r="E47" i="56"/>
  <c r="F47" i="56"/>
  <c r="G47" i="56"/>
  <c r="H47" i="56"/>
  <c r="I47" i="56"/>
  <c r="J47" i="56"/>
  <c r="K47" i="56"/>
  <c r="L47" i="56"/>
  <c r="M47" i="56"/>
  <c r="N47" i="56"/>
  <c r="O47" i="56"/>
  <c r="P47" i="56"/>
  <c r="Q47" i="56"/>
  <c r="R47" i="56"/>
  <c r="S47" i="56"/>
  <c r="T47" i="56"/>
  <c r="U47" i="56"/>
  <c r="Y47" i="56"/>
  <c r="C48" i="56"/>
  <c r="D48" i="56"/>
  <c r="E48" i="56"/>
  <c r="F48" i="56"/>
  <c r="G48" i="56"/>
  <c r="H48" i="56"/>
  <c r="I48" i="56"/>
  <c r="J48" i="56"/>
  <c r="K48" i="56"/>
  <c r="L48" i="56"/>
  <c r="M48" i="56"/>
  <c r="N48" i="56"/>
  <c r="O48" i="56"/>
  <c r="P48" i="56"/>
  <c r="Q48" i="56"/>
  <c r="R48" i="56"/>
  <c r="S48" i="56"/>
  <c r="T48" i="56"/>
  <c r="U48" i="56"/>
  <c r="Y48" i="56"/>
  <c r="C50" i="56"/>
  <c r="G50" i="56"/>
  <c r="J50" i="56"/>
  <c r="Q50" i="56"/>
  <c r="R50" i="56"/>
  <c r="S50" i="56"/>
  <c r="C51" i="56"/>
  <c r="G51" i="56"/>
  <c r="C52" i="56"/>
  <c r="D52" i="56"/>
  <c r="E52" i="56"/>
  <c r="F52" i="56"/>
  <c r="G52" i="56"/>
  <c r="H52" i="56"/>
  <c r="I52" i="56"/>
  <c r="J52" i="56"/>
  <c r="K52" i="56"/>
  <c r="L52" i="56"/>
  <c r="M52" i="56"/>
  <c r="N52" i="56"/>
  <c r="O52" i="56"/>
  <c r="P52" i="56"/>
  <c r="Q52" i="56"/>
  <c r="R52" i="56"/>
  <c r="S52" i="56"/>
  <c r="T52" i="56"/>
  <c r="U52" i="56"/>
  <c r="Y52" i="56"/>
  <c r="D55" i="56"/>
  <c r="E55" i="56"/>
  <c r="F55" i="56"/>
  <c r="G55" i="56"/>
  <c r="H55" i="56"/>
  <c r="I55" i="56"/>
  <c r="J55" i="56"/>
  <c r="K55" i="56"/>
  <c r="L55" i="56"/>
  <c r="M55" i="56"/>
  <c r="N55" i="56"/>
  <c r="O55" i="56"/>
  <c r="P55" i="56"/>
  <c r="Q55" i="56"/>
  <c r="R55" i="56"/>
  <c r="S55" i="56"/>
  <c r="T55" i="56"/>
  <c r="U55" i="56"/>
  <c r="D56" i="56"/>
  <c r="E56" i="56"/>
  <c r="F56" i="56"/>
  <c r="G56" i="56"/>
  <c r="H56" i="56"/>
  <c r="I56" i="56"/>
  <c r="J56" i="56"/>
  <c r="K56" i="56"/>
  <c r="L56" i="56"/>
  <c r="M56" i="56"/>
  <c r="N56" i="56"/>
  <c r="O56" i="56"/>
  <c r="P56" i="56"/>
  <c r="Q56" i="56"/>
  <c r="R56" i="56"/>
  <c r="S56" i="56"/>
  <c r="T56" i="56"/>
  <c r="U56" i="56"/>
  <c r="D57" i="56"/>
  <c r="E57" i="56"/>
  <c r="F57" i="56"/>
  <c r="G57" i="56"/>
  <c r="H57" i="56"/>
  <c r="I57" i="56"/>
  <c r="J57" i="56"/>
  <c r="K57" i="56"/>
  <c r="L57" i="56"/>
  <c r="M57" i="56"/>
  <c r="N57" i="56"/>
  <c r="O57" i="56"/>
  <c r="P57" i="56"/>
  <c r="Q57" i="56"/>
  <c r="R57" i="56"/>
  <c r="S57" i="56"/>
  <c r="T57" i="56"/>
  <c r="U57" i="56"/>
  <c r="D58" i="56"/>
  <c r="E58" i="56"/>
  <c r="F58" i="56"/>
  <c r="G58" i="56"/>
  <c r="H58" i="56"/>
  <c r="I58" i="56"/>
  <c r="J58" i="56"/>
  <c r="K58" i="56"/>
  <c r="L58" i="56"/>
  <c r="M58" i="56"/>
  <c r="N58" i="56"/>
  <c r="O58" i="56"/>
  <c r="P58" i="56"/>
  <c r="Q58" i="56"/>
  <c r="R58" i="56"/>
  <c r="S58" i="56"/>
  <c r="T58" i="56"/>
  <c r="U58" i="56"/>
  <c r="D59" i="56"/>
  <c r="E59" i="56"/>
  <c r="F59" i="56"/>
  <c r="G59" i="56"/>
  <c r="H59" i="56"/>
  <c r="I59" i="56"/>
  <c r="J59" i="56"/>
  <c r="K59" i="56"/>
  <c r="L59" i="56"/>
  <c r="M59" i="56"/>
  <c r="N59" i="56"/>
  <c r="O59" i="56"/>
  <c r="P59" i="56"/>
  <c r="Q59" i="56"/>
  <c r="R59" i="56"/>
  <c r="S59" i="56"/>
  <c r="T59" i="56"/>
  <c r="U59" i="56"/>
  <c r="D60" i="56"/>
  <c r="E60" i="56"/>
  <c r="F60" i="56"/>
  <c r="G60" i="56"/>
  <c r="H60" i="56"/>
  <c r="I60" i="56"/>
  <c r="J60" i="56"/>
  <c r="K60" i="56"/>
  <c r="L60" i="56"/>
  <c r="M60" i="56"/>
  <c r="N60" i="56"/>
  <c r="O60" i="56"/>
  <c r="P60" i="56"/>
  <c r="Q60" i="56"/>
  <c r="R60" i="56"/>
  <c r="S60" i="56"/>
  <c r="T60" i="56"/>
  <c r="U60" i="56"/>
  <c r="D61" i="56"/>
  <c r="E61" i="56"/>
  <c r="F61" i="56"/>
  <c r="G61" i="56"/>
  <c r="H61" i="56"/>
  <c r="I61" i="56"/>
  <c r="J61" i="56"/>
  <c r="K61" i="56"/>
  <c r="L61" i="56"/>
  <c r="M61" i="56"/>
  <c r="N61" i="56"/>
  <c r="O61" i="56"/>
  <c r="P61" i="56"/>
  <c r="Q61" i="56"/>
  <c r="R61" i="56"/>
  <c r="S61" i="56"/>
  <c r="T61" i="56"/>
  <c r="U61" i="56"/>
  <c r="D62" i="56"/>
  <c r="E62" i="56"/>
  <c r="F62" i="56"/>
  <c r="G62" i="56"/>
  <c r="H62" i="56"/>
  <c r="I62" i="56"/>
  <c r="J62" i="56"/>
  <c r="K62" i="56"/>
  <c r="L62" i="56"/>
  <c r="M62" i="56"/>
  <c r="N62" i="56"/>
  <c r="O62" i="56"/>
  <c r="P62" i="56"/>
  <c r="Q62" i="56"/>
  <c r="R62" i="56"/>
  <c r="S62" i="56"/>
  <c r="T62" i="56"/>
  <c r="U62" i="56"/>
  <c r="D63" i="56"/>
  <c r="E63" i="56"/>
  <c r="F63" i="56"/>
  <c r="G63" i="56"/>
  <c r="H63" i="56"/>
  <c r="I63" i="56"/>
  <c r="J63" i="56"/>
  <c r="K63" i="56"/>
  <c r="L63" i="56"/>
  <c r="M63" i="56"/>
  <c r="N63" i="56"/>
  <c r="O63" i="56"/>
  <c r="P63" i="56"/>
  <c r="Q63" i="56"/>
  <c r="R63" i="56"/>
  <c r="S63" i="56"/>
  <c r="T63" i="56"/>
  <c r="U63" i="56"/>
  <c r="D64" i="56"/>
  <c r="E64" i="56"/>
  <c r="F64" i="56"/>
  <c r="G64" i="56"/>
  <c r="H64" i="56"/>
  <c r="I64" i="56"/>
  <c r="J64" i="56"/>
  <c r="K64" i="56"/>
  <c r="L64" i="56"/>
  <c r="M64" i="56"/>
  <c r="N64" i="56"/>
  <c r="O64" i="56"/>
  <c r="P64" i="56"/>
  <c r="Q64" i="56"/>
  <c r="R64" i="56"/>
  <c r="S64" i="56"/>
  <c r="T64" i="56"/>
  <c r="U64" i="56"/>
  <c r="D65" i="56"/>
  <c r="E65" i="56"/>
  <c r="F65" i="56"/>
  <c r="G65" i="56"/>
  <c r="H65" i="56"/>
  <c r="I65" i="56"/>
  <c r="J65" i="56"/>
  <c r="K65" i="56"/>
  <c r="L65" i="56"/>
  <c r="M65" i="56"/>
  <c r="N65" i="56"/>
  <c r="O65" i="56"/>
  <c r="P65" i="56"/>
  <c r="Q65" i="56"/>
  <c r="R65" i="56"/>
  <c r="S65" i="56"/>
  <c r="T65" i="56"/>
  <c r="U65" i="56"/>
  <c r="D66" i="56"/>
  <c r="E66" i="56"/>
  <c r="F66" i="56"/>
  <c r="G66" i="56"/>
  <c r="H66" i="56"/>
  <c r="I66" i="56"/>
  <c r="J66" i="56"/>
  <c r="K66" i="56"/>
  <c r="L66" i="56"/>
  <c r="M66" i="56"/>
  <c r="N66" i="56"/>
  <c r="O66" i="56"/>
  <c r="P66" i="56"/>
  <c r="Q66" i="56"/>
  <c r="R66" i="56"/>
  <c r="S66" i="56"/>
  <c r="T66" i="56"/>
  <c r="U66" i="56"/>
  <c r="D67" i="56"/>
  <c r="E67" i="56"/>
  <c r="F67" i="56"/>
  <c r="G67" i="56"/>
  <c r="H67" i="56"/>
  <c r="I67" i="56"/>
  <c r="J67" i="56"/>
  <c r="K67" i="56"/>
  <c r="L67" i="56"/>
  <c r="M67" i="56"/>
  <c r="N67" i="56"/>
  <c r="O67" i="56"/>
  <c r="P67" i="56"/>
  <c r="Q67" i="56"/>
  <c r="R67" i="56"/>
  <c r="S67" i="56"/>
  <c r="T67" i="56"/>
  <c r="U67" i="56"/>
  <c r="D68" i="56"/>
  <c r="E68" i="56"/>
  <c r="F68" i="56"/>
  <c r="G68" i="56"/>
  <c r="H68" i="56"/>
  <c r="I68" i="56"/>
  <c r="J68" i="56"/>
  <c r="K68" i="56"/>
  <c r="L68" i="56"/>
  <c r="M68" i="56"/>
  <c r="N68" i="56"/>
  <c r="O68" i="56"/>
  <c r="P68" i="56"/>
  <c r="Q68" i="56"/>
  <c r="R68" i="56"/>
  <c r="S68" i="56"/>
  <c r="T68" i="56"/>
  <c r="U68" i="56"/>
  <c r="D69" i="56"/>
  <c r="E69" i="56"/>
  <c r="F69" i="56"/>
  <c r="G69" i="56"/>
  <c r="H69" i="56"/>
  <c r="I69" i="56"/>
  <c r="J69" i="56"/>
  <c r="K69" i="56"/>
  <c r="L69" i="56"/>
  <c r="M69" i="56"/>
  <c r="N69" i="56"/>
  <c r="O69" i="56"/>
  <c r="P69" i="56"/>
  <c r="Q69" i="56"/>
  <c r="R69" i="56"/>
  <c r="S69" i="56"/>
  <c r="T69" i="56"/>
  <c r="U69" i="56"/>
  <c r="D70" i="56"/>
  <c r="E70" i="56"/>
  <c r="F70" i="56"/>
  <c r="G70" i="56"/>
  <c r="H70" i="56"/>
  <c r="I70" i="56"/>
  <c r="J70" i="56"/>
  <c r="K70" i="56"/>
  <c r="L70" i="56"/>
  <c r="M70" i="56"/>
  <c r="N70" i="56"/>
  <c r="O70" i="56"/>
  <c r="P70" i="56"/>
  <c r="Q70" i="56"/>
  <c r="R70" i="56"/>
  <c r="S70" i="56"/>
  <c r="T70" i="56"/>
  <c r="U70" i="56"/>
  <c r="D71" i="56"/>
  <c r="E71" i="56"/>
  <c r="F71" i="56"/>
  <c r="G71" i="56"/>
  <c r="H71" i="56"/>
  <c r="I71" i="56"/>
  <c r="J71" i="56"/>
  <c r="K71" i="56"/>
  <c r="L71" i="56"/>
  <c r="M71" i="56"/>
  <c r="N71" i="56"/>
  <c r="O71" i="56"/>
  <c r="P71" i="56"/>
  <c r="Q71" i="56"/>
  <c r="R71" i="56"/>
  <c r="S71" i="56"/>
  <c r="T71" i="56"/>
  <c r="U71" i="56"/>
  <c r="D75" i="56"/>
  <c r="E75" i="56"/>
  <c r="F75" i="56"/>
  <c r="G75" i="56"/>
  <c r="H75" i="56"/>
  <c r="I75" i="56"/>
  <c r="J75" i="56"/>
  <c r="K75" i="56"/>
  <c r="L75" i="56"/>
  <c r="M75" i="56"/>
  <c r="N75" i="56"/>
  <c r="O75" i="56"/>
  <c r="P75" i="56"/>
  <c r="Q75" i="56"/>
  <c r="R75" i="56"/>
  <c r="S75" i="56"/>
  <c r="T75" i="56"/>
  <c r="U75" i="56"/>
  <c r="E43" i="19"/>
  <c r="F43" i="19"/>
  <c r="I65" i="19"/>
  <c r="J43" i="19"/>
  <c r="K43" i="19"/>
  <c r="L43" i="19"/>
  <c r="N43" i="19"/>
  <c r="O43" i="19"/>
  <c r="P43" i="19"/>
  <c r="R65" i="19"/>
  <c r="S43" i="19"/>
  <c r="T43" i="19"/>
  <c r="D72" i="19"/>
  <c r="F50" i="19"/>
  <c r="H72" i="19"/>
  <c r="H50" i="19"/>
  <c r="I50" i="19"/>
  <c r="J50" i="19"/>
  <c r="K50" i="19"/>
  <c r="M50" i="19"/>
  <c r="N50" i="19"/>
  <c r="P72" i="19"/>
  <c r="Q72" i="19"/>
  <c r="R50" i="19"/>
  <c r="V72" i="19"/>
  <c r="F51" i="19"/>
  <c r="I51" i="19"/>
  <c r="L51" i="19"/>
  <c r="P51" i="19"/>
  <c r="R51" i="19"/>
  <c r="C32" i="19"/>
  <c r="D32" i="19"/>
  <c r="E32" i="19"/>
  <c r="F32" i="19"/>
  <c r="G32" i="19"/>
  <c r="H32" i="19"/>
  <c r="I32" i="19"/>
  <c r="J32" i="19"/>
  <c r="K32" i="19"/>
  <c r="L32" i="19"/>
  <c r="M32" i="19"/>
  <c r="N32" i="19"/>
  <c r="O32" i="19"/>
  <c r="P32" i="19"/>
  <c r="Q32" i="19"/>
  <c r="R32" i="19"/>
  <c r="S32" i="19"/>
  <c r="T32" i="19"/>
  <c r="U32" i="19"/>
  <c r="Y32" i="19"/>
  <c r="C33" i="19"/>
  <c r="D33" i="19"/>
  <c r="E33" i="19"/>
  <c r="F33" i="19"/>
  <c r="G33" i="19"/>
  <c r="H33" i="19"/>
  <c r="I33" i="19"/>
  <c r="J33" i="19"/>
  <c r="K33" i="19"/>
  <c r="L33" i="19"/>
  <c r="M33" i="19"/>
  <c r="N33" i="19"/>
  <c r="O33" i="19"/>
  <c r="P33" i="19"/>
  <c r="Q33" i="19"/>
  <c r="R33" i="19"/>
  <c r="S33" i="19"/>
  <c r="T33" i="19"/>
  <c r="U33" i="19"/>
  <c r="Y33" i="19"/>
  <c r="C34" i="19"/>
  <c r="D34" i="19"/>
  <c r="E34" i="19"/>
  <c r="F34" i="19"/>
  <c r="G34" i="19"/>
  <c r="H34" i="19"/>
  <c r="I34" i="19"/>
  <c r="J34" i="19"/>
  <c r="K34" i="19"/>
  <c r="L34" i="19"/>
  <c r="M34" i="19"/>
  <c r="N34" i="19"/>
  <c r="O34" i="19"/>
  <c r="P34" i="19"/>
  <c r="Q34" i="19"/>
  <c r="R34" i="19"/>
  <c r="S34" i="19"/>
  <c r="T34" i="19"/>
  <c r="U34" i="19"/>
  <c r="Y34" i="19"/>
  <c r="C35" i="19"/>
  <c r="D35" i="19"/>
  <c r="E35" i="19"/>
  <c r="F35" i="19"/>
  <c r="G35" i="19"/>
  <c r="H35" i="19"/>
  <c r="I35" i="19"/>
  <c r="J35" i="19"/>
  <c r="K35" i="19"/>
  <c r="L35" i="19"/>
  <c r="M35" i="19"/>
  <c r="N35" i="19"/>
  <c r="O35" i="19"/>
  <c r="P35" i="19"/>
  <c r="Q35" i="19"/>
  <c r="R35" i="19"/>
  <c r="S35" i="19"/>
  <c r="T35" i="19"/>
  <c r="U35" i="19"/>
  <c r="Y35" i="19"/>
  <c r="C36" i="19"/>
  <c r="D36" i="19"/>
  <c r="E36" i="19"/>
  <c r="F36" i="19"/>
  <c r="G36" i="19"/>
  <c r="H36" i="19"/>
  <c r="I36" i="19"/>
  <c r="J36" i="19"/>
  <c r="K36" i="19"/>
  <c r="L36" i="19"/>
  <c r="M36" i="19"/>
  <c r="N36" i="19"/>
  <c r="O36" i="19"/>
  <c r="P36" i="19"/>
  <c r="Q36" i="19"/>
  <c r="R36" i="19"/>
  <c r="S36" i="19"/>
  <c r="T36" i="19"/>
  <c r="U36" i="19"/>
  <c r="C37" i="19"/>
  <c r="D37" i="19"/>
  <c r="E37" i="19"/>
  <c r="F37" i="19"/>
  <c r="G37" i="19"/>
  <c r="H37" i="19"/>
  <c r="I37" i="19"/>
  <c r="J37" i="19"/>
  <c r="K37" i="19"/>
  <c r="L37" i="19"/>
  <c r="M37" i="19"/>
  <c r="N37" i="19"/>
  <c r="O37" i="19"/>
  <c r="P37" i="19"/>
  <c r="Q37" i="19"/>
  <c r="R37" i="19"/>
  <c r="S37" i="19"/>
  <c r="T37" i="19"/>
  <c r="U37" i="19"/>
  <c r="Y37" i="19"/>
  <c r="C38" i="19"/>
  <c r="D38" i="19"/>
  <c r="E38" i="19"/>
  <c r="F38" i="19"/>
  <c r="G38" i="19"/>
  <c r="H38" i="19"/>
  <c r="I38" i="19"/>
  <c r="J38" i="19"/>
  <c r="K38" i="19"/>
  <c r="L38" i="19"/>
  <c r="M38" i="19"/>
  <c r="N38" i="19"/>
  <c r="O38" i="19"/>
  <c r="P38" i="19"/>
  <c r="Q38" i="19"/>
  <c r="R38" i="19"/>
  <c r="S38" i="19"/>
  <c r="T38" i="19"/>
  <c r="U38" i="19"/>
  <c r="Y38" i="19"/>
  <c r="C39" i="19"/>
  <c r="D39" i="19"/>
  <c r="E39" i="19"/>
  <c r="F39" i="19"/>
  <c r="G39" i="19"/>
  <c r="H39" i="19"/>
  <c r="I39" i="19"/>
  <c r="J39" i="19"/>
  <c r="K39" i="19"/>
  <c r="L39" i="19"/>
  <c r="M39" i="19"/>
  <c r="N39" i="19"/>
  <c r="O39" i="19"/>
  <c r="P39" i="19"/>
  <c r="Q39" i="19"/>
  <c r="R39" i="19"/>
  <c r="S39" i="19"/>
  <c r="T39" i="19"/>
  <c r="U39" i="19"/>
  <c r="Y39" i="19"/>
  <c r="C40" i="19"/>
  <c r="D40" i="19"/>
  <c r="E40" i="19"/>
  <c r="F40" i="19"/>
  <c r="G40" i="19"/>
  <c r="H40" i="19"/>
  <c r="I40" i="19"/>
  <c r="J40" i="19"/>
  <c r="K40" i="19"/>
  <c r="L40" i="19"/>
  <c r="M40" i="19"/>
  <c r="N40" i="19"/>
  <c r="O40" i="19"/>
  <c r="P40" i="19"/>
  <c r="Q40" i="19"/>
  <c r="R40" i="19"/>
  <c r="S40" i="19"/>
  <c r="T40" i="19"/>
  <c r="U40" i="19"/>
  <c r="C41" i="19"/>
  <c r="D41" i="19"/>
  <c r="E41" i="19"/>
  <c r="F41" i="19"/>
  <c r="G41" i="19"/>
  <c r="H41" i="19"/>
  <c r="I41" i="19"/>
  <c r="J41" i="19"/>
  <c r="K41" i="19"/>
  <c r="L41" i="19"/>
  <c r="M41" i="19"/>
  <c r="N41" i="19"/>
  <c r="O41" i="19"/>
  <c r="P41" i="19"/>
  <c r="Q41" i="19"/>
  <c r="R41" i="19"/>
  <c r="S41" i="19"/>
  <c r="T41" i="19"/>
  <c r="U41" i="19"/>
  <c r="Y41" i="19"/>
  <c r="C42" i="19"/>
  <c r="D42" i="19"/>
  <c r="E42" i="19"/>
  <c r="F42" i="19"/>
  <c r="G42" i="19"/>
  <c r="H42" i="19"/>
  <c r="I42" i="19"/>
  <c r="J42" i="19"/>
  <c r="K42" i="19"/>
  <c r="L42" i="19"/>
  <c r="M42" i="19"/>
  <c r="N42" i="19"/>
  <c r="O42" i="19"/>
  <c r="P42" i="19"/>
  <c r="Q42" i="19"/>
  <c r="R42" i="19"/>
  <c r="S42" i="19"/>
  <c r="T42" i="19"/>
  <c r="U42" i="19"/>
  <c r="Y42" i="19"/>
  <c r="H43" i="19"/>
  <c r="I43" i="19"/>
  <c r="Q43" i="19"/>
  <c r="U43" i="19"/>
  <c r="C44" i="19"/>
  <c r="D44" i="19"/>
  <c r="E44" i="19"/>
  <c r="F44" i="19"/>
  <c r="G44" i="19"/>
  <c r="H44" i="19"/>
  <c r="I44" i="19"/>
  <c r="J44" i="19"/>
  <c r="K44" i="19"/>
  <c r="L44" i="19"/>
  <c r="M44" i="19"/>
  <c r="N44" i="19"/>
  <c r="O44" i="19"/>
  <c r="P44" i="19"/>
  <c r="Q44" i="19"/>
  <c r="R44" i="19"/>
  <c r="S44" i="19"/>
  <c r="T44" i="19"/>
  <c r="U44" i="19"/>
  <c r="C45" i="19"/>
  <c r="D45" i="19"/>
  <c r="E45" i="19"/>
  <c r="F45" i="19"/>
  <c r="G45" i="19"/>
  <c r="H45" i="19"/>
  <c r="I45" i="19"/>
  <c r="J45" i="19"/>
  <c r="K45" i="19"/>
  <c r="L45" i="19"/>
  <c r="M45" i="19"/>
  <c r="N45" i="19"/>
  <c r="O45" i="19"/>
  <c r="P45" i="19"/>
  <c r="Q45" i="19"/>
  <c r="R45" i="19"/>
  <c r="S45" i="19"/>
  <c r="T45" i="19"/>
  <c r="U45" i="19"/>
  <c r="Y45" i="19"/>
  <c r="C46" i="19"/>
  <c r="D46" i="19"/>
  <c r="E46" i="19"/>
  <c r="F46" i="19"/>
  <c r="G46" i="19"/>
  <c r="H46" i="19"/>
  <c r="I46" i="19"/>
  <c r="J46" i="19"/>
  <c r="K46" i="19"/>
  <c r="L46" i="19"/>
  <c r="M46" i="19"/>
  <c r="N46" i="19"/>
  <c r="O46" i="19"/>
  <c r="P46" i="19"/>
  <c r="Q46" i="19"/>
  <c r="R46" i="19"/>
  <c r="S46" i="19"/>
  <c r="T46" i="19"/>
  <c r="U46" i="19"/>
  <c r="Y46" i="19"/>
  <c r="C47" i="19"/>
  <c r="D47" i="19"/>
  <c r="E47" i="19"/>
  <c r="F47" i="19"/>
  <c r="G47" i="19"/>
  <c r="H47" i="19"/>
  <c r="I47" i="19"/>
  <c r="J47" i="19"/>
  <c r="K47" i="19"/>
  <c r="L47" i="19"/>
  <c r="M47" i="19"/>
  <c r="N47" i="19"/>
  <c r="O47" i="19"/>
  <c r="P47" i="19"/>
  <c r="Q47" i="19"/>
  <c r="R47" i="19"/>
  <c r="S47" i="19"/>
  <c r="T47" i="19"/>
  <c r="U47" i="19"/>
  <c r="Y47" i="19"/>
  <c r="C48" i="19"/>
  <c r="D48" i="19"/>
  <c r="E48" i="19"/>
  <c r="F48" i="19"/>
  <c r="G48" i="19"/>
  <c r="H48" i="19"/>
  <c r="I48" i="19"/>
  <c r="J48" i="19"/>
  <c r="K48" i="19"/>
  <c r="L48" i="19"/>
  <c r="M48" i="19"/>
  <c r="N48" i="19"/>
  <c r="O48" i="19"/>
  <c r="P48" i="19"/>
  <c r="Q48" i="19"/>
  <c r="R48" i="19"/>
  <c r="S48" i="19"/>
  <c r="T48" i="19"/>
  <c r="U48" i="19"/>
  <c r="C50" i="19"/>
  <c r="G50" i="19"/>
  <c r="L50" i="19"/>
  <c r="P50" i="19"/>
  <c r="C51" i="19"/>
  <c r="C52" i="19"/>
  <c r="D52" i="19"/>
  <c r="E52" i="19"/>
  <c r="F52" i="19"/>
  <c r="G52" i="19"/>
  <c r="H52" i="19"/>
  <c r="I52" i="19"/>
  <c r="J52" i="19"/>
  <c r="K52" i="19"/>
  <c r="L52" i="19"/>
  <c r="M52" i="19"/>
  <c r="N52" i="19"/>
  <c r="O52" i="19"/>
  <c r="P52" i="19"/>
  <c r="Q52" i="19"/>
  <c r="R52" i="19"/>
  <c r="S52" i="19"/>
  <c r="T52" i="19"/>
  <c r="U52" i="19"/>
  <c r="Y52" i="19"/>
  <c r="D54" i="19"/>
  <c r="E54" i="19"/>
  <c r="F54" i="19"/>
  <c r="G54" i="19"/>
  <c r="H54" i="19"/>
  <c r="I54" i="19"/>
  <c r="J54" i="19"/>
  <c r="K54" i="19"/>
  <c r="L54" i="19"/>
  <c r="M54" i="19"/>
  <c r="N54" i="19"/>
  <c r="O54" i="19"/>
  <c r="P54" i="19"/>
  <c r="Q54" i="19"/>
  <c r="R54" i="19"/>
  <c r="S54" i="19"/>
  <c r="T54" i="19"/>
  <c r="U54" i="19"/>
  <c r="D55" i="19"/>
  <c r="E55" i="19"/>
  <c r="F55" i="19"/>
  <c r="G55" i="19"/>
  <c r="H55" i="19"/>
  <c r="I55" i="19"/>
  <c r="J55" i="19"/>
  <c r="K55" i="19"/>
  <c r="L55" i="19"/>
  <c r="M55" i="19"/>
  <c r="N55" i="19"/>
  <c r="O55" i="19"/>
  <c r="P55" i="19"/>
  <c r="Q55" i="19"/>
  <c r="R55" i="19"/>
  <c r="S55" i="19"/>
  <c r="T55" i="19"/>
  <c r="U55" i="19"/>
  <c r="D56" i="19"/>
  <c r="E56" i="19"/>
  <c r="F56" i="19"/>
  <c r="G56" i="19"/>
  <c r="H56" i="19"/>
  <c r="I56" i="19"/>
  <c r="J56" i="19"/>
  <c r="K56" i="19"/>
  <c r="L56" i="19"/>
  <c r="M56" i="19"/>
  <c r="N56" i="19"/>
  <c r="O56" i="19"/>
  <c r="P56" i="19"/>
  <c r="Q56" i="19"/>
  <c r="R56" i="19"/>
  <c r="S56" i="19"/>
  <c r="T56" i="19"/>
  <c r="U56" i="19"/>
  <c r="D57" i="19"/>
  <c r="E57" i="19"/>
  <c r="F57" i="19"/>
  <c r="G57" i="19"/>
  <c r="H57" i="19"/>
  <c r="I57" i="19"/>
  <c r="J57" i="19"/>
  <c r="K57" i="19"/>
  <c r="L57" i="19"/>
  <c r="M57" i="19"/>
  <c r="N57" i="19"/>
  <c r="O57" i="19"/>
  <c r="P57" i="19"/>
  <c r="Q57" i="19"/>
  <c r="R57" i="19"/>
  <c r="S57" i="19"/>
  <c r="T57" i="19"/>
  <c r="U57" i="19"/>
  <c r="D58" i="19"/>
  <c r="E58" i="19"/>
  <c r="F58" i="19"/>
  <c r="G58" i="19"/>
  <c r="H58" i="19"/>
  <c r="I58" i="19"/>
  <c r="J58" i="19"/>
  <c r="K58" i="19"/>
  <c r="L58" i="19"/>
  <c r="M58" i="19"/>
  <c r="N58" i="19"/>
  <c r="O58" i="19"/>
  <c r="P58" i="19"/>
  <c r="Q58" i="19"/>
  <c r="R58" i="19"/>
  <c r="S58" i="19"/>
  <c r="T58" i="19"/>
  <c r="U58" i="19"/>
  <c r="D59" i="19"/>
  <c r="E59" i="19"/>
  <c r="F59" i="19"/>
  <c r="G59" i="19"/>
  <c r="H59" i="19"/>
  <c r="I59" i="19"/>
  <c r="J59" i="19"/>
  <c r="K59" i="19"/>
  <c r="L59" i="19"/>
  <c r="M59" i="19"/>
  <c r="N59" i="19"/>
  <c r="O59" i="19"/>
  <c r="P59" i="19"/>
  <c r="Q59" i="19"/>
  <c r="R59" i="19"/>
  <c r="S59" i="19"/>
  <c r="T59" i="19"/>
  <c r="U59" i="19"/>
  <c r="D60" i="19"/>
  <c r="E60" i="19"/>
  <c r="F60" i="19"/>
  <c r="G60" i="19"/>
  <c r="H60" i="19"/>
  <c r="I60" i="19"/>
  <c r="J60" i="19"/>
  <c r="K60" i="19"/>
  <c r="L60" i="19"/>
  <c r="M60" i="19"/>
  <c r="N60" i="19"/>
  <c r="O60" i="19"/>
  <c r="P60" i="19"/>
  <c r="Q60" i="19"/>
  <c r="R60" i="19"/>
  <c r="S60" i="19"/>
  <c r="T60" i="19"/>
  <c r="U60" i="19"/>
  <c r="D61" i="19"/>
  <c r="E61" i="19"/>
  <c r="F61" i="19"/>
  <c r="G61" i="19"/>
  <c r="H61" i="19"/>
  <c r="I61" i="19"/>
  <c r="J61" i="19"/>
  <c r="K61" i="19"/>
  <c r="L61" i="19"/>
  <c r="M61" i="19"/>
  <c r="N61" i="19"/>
  <c r="O61" i="19"/>
  <c r="P61" i="19"/>
  <c r="Q61" i="19"/>
  <c r="R61" i="19"/>
  <c r="S61" i="19"/>
  <c r="T61" i="19"/>
  <c r="U61" i="19"/>
  <c r="D62" i="19"/>
  <c r="E62" i="19"/>
  <c r="F62" i="19"/>
  <c r="G62" i="19"/>
  <c r="H62" i="19"/>
  <c r="I62" i="19"/>
  <c r="J62" i="19"/>
  <c r="K62" i="19"/>
  <c r="L62" i="19"/>
  <c r="M62" i="19"/>
  <c r="N62" i="19"/>
  <c r="O62" i="19"/>
  <c r="P62" i="19"/>
  <c r="Q62" i="19"/>
  <c r="R62" i="19"/>
  <c r="S62" i="19"/>
  <c r="T62" i="19"/>
  <c r="U62" i="19"/>
  <c r="D63" i="19"/>
  <c r="E63" i="19"/>
  <c r="F63" i="19"/>
  <c r="G63" i="19"/>
  <c r="H63" i="19"/>
  <c r="I63" i="19"/>
  <c r="J63" i="19"/>
  <c r="K63" i="19"/>
  <c r="L63" i="19"/>
  <c r="M63" i="19"/>
  <c r="N63" i="19"/>
  <c r="O63" i="19"/>
  <c r="P63" i="19"/>
  <c r="Q63" i="19"/>
  <c r="R63" i="19"/>
  <c r="S63" i="19"/>
  <c r="T63" i="19"/>
  <c r="U63" i="19"/>
  <c r="D64" i="19"/>
  <c r="E64" i="19"/>
  <c r="F64" i="19"/>
  <c r="G64" i="19"/>
  <c r="H64" i="19"/>
  <c r="I64" i="19"/>
  <c r="J64" i="19"/>
  <c r="K64" i="19"/>
  <c r="L64" i="19"/>
  <c r="M64" i="19"/>
  <c r="N64" i="19"/>
  <c r="O64" i="19"/>
  <c r="P64" i="19"/>
  <c r="Q64" i="19"/>
  <c r="R64" i="19"/>
  <c r="S64" i="19"/>
  <c r="T64" i="19"/>
  <c r="U64" i="19"/>
  <c r="D66" i="19"/>
  <c r="E66" i="19"/>
  <c r="F66" i="19"/>
  <c r="G66" i="19"/>
  <c r="H66" i="19"/>
  <c r="I66" i="19"/>
  <c r="J66" i="19"/>
  <c r="K66" i="19"/>
  <c r="L66" i="19"/>
  <c r="M66" i="19"/>
  <c r="N66" i="19"/>
  <c r="O66" i="19"/>
  <c r="P66" i="19"/>
  <c r="Q66" i="19"/>
  <c r="R66" i="19"/>
  <c r="S66" i="19"/>
  <c r="T66" i="19"/>
  <c r="U66" i="19"/>
  <c r="D67" i="19"/>
  <c r="E67" i="19"/>
  <c r="F67" i="19"/>
  <c r="G67" i="19"/>
  <c r="H67" i="19"/>
  <c r="I67" i="19"/>
  <c r="J67" i="19"/>
  <c r="K67" i="19"/>
  <c r="L67" i="19"/>
  <c r="M67" i="19"/>
  <c r="N67" i="19"/>
  <c r="O67" i="19"/>
  <c r="P67" i="19"/>
  <c r="Q67" i="19"/>
  <c r="R67" i="19"/>
  <c r="S67" i="19"/>
  <c r="T67" i="19"/>
  <c r="U67" i="19"/>
  <c r="D68" i="19"/>
  <c r="E68" i="19"/>
  <c r="F68" i="19"/>
  <c r="G68" i="19"/>
  <c r="H68" i="19"/>
  <c r="I68" i="19"/>
  <c r="J68" i="19"/>
  <c r="K68" i="19"/>
  <c r="L68" i="19"/>
  <c r="M68" i="19"/>
  <c r="N68" i="19"/>
  <c r="O68" i="19"/>
  <c r="P68" i="19"/>
  <c r="Q68" i="19"/>
  <c r="R68" i="19"/>
  <c r="S68" i="19"/>
  <c r="T68" i="19"/>
  <c r="U68" i="19"/>
  <c r="D69" i="19"/>
  <c r="E69" i="19"/>
  <c r="F69" i="19"/>
  <c r="G69" i="19"/>
  <c r="H69" i="19"/>
  <c r="I69" i="19"/>
  <c r="J69" i="19"/>
  <c r="K69" i="19"/>
  <c r="L69" i="19"/>
  <c r="M69" i="19"/>
  <c r="N69" i="19"/>
  <c r="O69" i="19"/>
  <c r="P69" i="19"/>
  <c r="Q69" i="19"/>
  <c r="R69" i="19"/>
  <c r="S69" i="19"/>
  <c r="T69" i="19"/>
  <c r="U69" i="19"/>
  <c r="D70" i="19"/>
  <c r="E70" i="19"/>
  <c r="F70" i="19"/>
  <c r="G70" i="19"/>
  <c r="H70" i="19"/>
  <c r="I70" i="19"/>
  <c r="J70" i="19"/>
  <c r="K70" i="19"/>
  <c r="L70" i="19"/>
  <c r="M70" i="19"/>
  <c r="N70" i="19"/>
  <c r="O70" i="19"/>
  <c r="P70" i="19"/>
  <c r="Q70" i="19"/>
  <c r="R70" i="19"/>
  <c r="S70" i="19"/>
  <c r="T70" i="19"/>
  <c r="U70" i="19"/>
  <c r="D74" i="19"/>
  <c r="E74" i="19"/>
  <c r="F74" i="19"/>
  <c r="G74" i="19"/>
  <c r="H74" i="19"/>
  <c r="I74" i="19"/>
  <c r="J74" i="19"/>
  <c r="K74" i="19"/>
  <c r="L74" i="19"/>
  <c r="M74" i="19"/>
  <c r="N74" i="19"/>
  <c r="O74" i="19"/>
  <c r="P74" i="19"/>
  <c r="Q74" i="19"/>
  <c r="R74" i="19"/>
  <c r="S74" i="19"/>
  <c r="T74" i="19"/>
  <c r="U74" i="19"/>
  <c r="T41" i="55"/>
  <c r="V63" i="55"/>
  <c r="D48" i="55"/>
  <c r="I70" i="55"/>
  <c r="J49" i="55"/>
  <c r="K48" i="55"/>
  <c r="Q70" i="55"/>
  <c r="R71" i="55"/>
  <c r="R49" i="55"/>
  <c r="V70" i="55"/>
  <c r="D71" i="55"/>
  <c r="C31" i="55"/>
  <c r="D31" i="55"/>
  <c r="E31" i="55"/>
  <c r="F31" i="55"/>
  <c r="G31" i="55"/>
  <c r="H31" i="55"/>
  <c r="I31" i="55"/>
  <c r="J31" i="55"/>
  <c r="K31" i="55"/>
  <c r="L31" i="55"/>
  <c r="M31" i="55"/>
  <c r="N31" i="55"/>
  <c r="O31" i="55"/>
  <c r="P31" i="55"/>
  <c r="Q31" i="55"/>
  <c r="R31" i="55"/>
  <c r="S31" i="55"/>
  <c r="T31" i="55"/>
  <c r="U31" i="55"/>
  <c r="Y31" i="55"/>
  <c r="C32" i="55"/>
  <c r="D32" i="55"/>
  <c r="E32" i="55"/>
  <c r="F32" i="55"/>
  <c r="G32" i="55"/>
  <c r="H32" i="55"/>
  <c r="I32" i="55"/>
  <c r="J32" i="55"/>
  <c r="K32" i="55"/>
  <c r="L32" i="55"/>
  <c r="M32" i="55"/>
  <c r="N32" i="55"/>
  <c r="O32" i="55"/>
  <c r="P32" i="55"/>
  <c r="Q32" i="55"/>
  <c r="R32" i="55"/>
  <c r="S32" i="55"/>
  <c r="T32" i="55"/>
  <c r="U32" i="55"/>
  <c r="Y32" i="55"/>
  <c r="C33" i="55"/>
  <c r="D33" i="55"/>
  <c r="E33" i="55"/>
  <c r="F33" i="55"/>
  <c r="G33" i="55"/>
  <c r="H33" i="55"/>
  <c r="I33" i="55"/>
  <c r="J33" i="55"/>
  <c r="K33" i="55"/>
  <c r="L33" i="55"/>
  <c r="M33" i="55"/>
  <c r="N33" i="55"/>
  <c r="O33" i="55"/>
  <c r="P33" i="55"/>
  <c r="Q33" i="55"/>
  <c r="R33" i="55"/>
  <c r="S33" i="55"/>
  <c r="T33" i="55"/>
  <c r="U33" i="55"/>
  <c r="Y33" i="55"/>
  <c r="C34" i="55"/>
  <c r="D34" i="55"/>
  <c r="E34" i="55"/>
  <c r="F34" i="55"/>
  <c r="G34" i="55"/>
  <c r="H34" i="55"/>
  <c r="I34" i="55"/>
  <c r="J34" i="55"/>
  <c r="K34" i="55"/>
  <c r="L34" i="55"/>
  <c r="M34" i="55"/>
  <c r="N34" i="55"/>
  <c r="O34" i="55"/>
  <c r="P34" i="55"/>
  <c r="Q34" i="55"/>
  <c r="R34" i="55"/>
  <c r="S34" i="55"/>
  <c r="T34" i="55"/>
  <c r="U34" i="55"/>
  <c r="Y34" i="55"/>
  <c r="C35" i="55"/>
  <c r="D35" i="55"/>
  <c r="E35" i="55"/>
  <c r="F35" i="55"/>
  <c r="G35" i="55"/>
  <c r="H35" i="55"/>
  <c r="I35" i="55"/>
  <c r="J35" i="55"/>
  <c r="K35" i="55"/>
  <c r="L35" i="55"/>
  <c r="M35" i="55"/>
  <c r="N35" i="55"/>
  <c r="O35" i="55"/>
  <c r="P35" i="55"/>
  <c r="Q35" i="55"/>
  <c r="R35" i="55"/>
  <c r="S35" i="55"/>
  <c r="T35" i="55"/>
  <c r="U35" i="55"/>
  <c r="Y35" i="55"/>
  <c r="C36" i="55"/>
  <c r="D36" i="55"/>
  <c r="E36" i="55"/>
  <c r="F36" i="55"/>
  <c r="G36" i="55"/>
  <c r="H36" i="55"/>
  <c r="I36" i="55"/>
  <c r="J36" i="55"/>
  <c r="K36" i="55"/>
  <c r="L36" i="55"/>
  <c r="M36" i="55"/>
  <c r="N36" i="55"/>
  <c r="O36" i="55"/>
  <c r="P36" i="55"/>
  <c r="Q36" i="55"/>
  <c r="R36" i="55"/>
  <c r="S36" i="55"/>
  <c r="T36" i="55"/>
  <c r="U36" i="55"/>
  <c r="Y36" i="55"/>
  <c r="C37" i="55"/>
  <c r="D37" i="55"/>
  <c r="E37" i="55"/>
  <c r="F37" i="55"/>
  <c r="G37" i="55"/>
  <c r="H37" i="55"/>
  <c r="I37" i="55"/>
  <c r="J37" i="55"/>
  <c r="K37" i="55"/>
  <c r="L37" i="55"/>
  <c r="M37" i="55"/>
  <c r="N37" i="55"/>
  <c r="O37" i="55"/>
  <c r="P37" i="55"/>
  <c r="Q37" i="55"/>
  <c r="R37" i="55"/>
  <c r="S37" i="55"/>
  <c r="T37" i="55"/>
  <c r="U37" i="55"/>
  <c r="Y37" i="55"/>
  <c r="C38" i="55"/>
  <c r="D38" i="55"/>
  <c r="E38" i="55"/>
  <c r="F38" i="55"/>
  <c r="G38" i="55"/>
  <c r="H38" i="55"/>
  <c r="I38" i="55"/>
  <c r="J38" i="55"/>
  <c r="K38" i="55"/>
  <c r="L38" i="55"/>
  <c r="M38" i="55"/>
  <c r="N38" i="55"/>
  <c r="O38" i="55"/>
  <c r="P38" i="55"/>
  <c r="Q38" i="55"/>
  <c r="R38" i="55"/>
  <c r="S38" i="55"/>
  <c r="T38" i="55"/>
  <c r="U38" i="55"/>
  <c r="Y38" i="55"/>
  <c r="C39" i="55"/>
  <c r="D39" i="55"/>
  <c r="E39" i="55"/>
  <c r="F39" i="55"/>
  <c r="G39" i="55"/>
  <c r="H39" i="55"/>
  <c r="I39" i="55"/>
  <c r="J39" i="55"/>
  <c r="K39" i="55"/>
  <c r="L39" i="55"/>
  <c r="M39" i="55"/>
  <c r="N39" i="55"/>
  <c r="O39" i="55"/>
  <c r="P39" i="55"/>
  <c r="Q39" i="55"/>
  <c r="R39" i="55"/>
  <c r="S39" i="55"/>
  <c r="T39" i="55"/>
  <c r="U39" i="55"/>
  <c r="Y39" i="55"/>
  <c r="C40" i="55"/>
  <c r="D40" i="55"/>
  <c r="E40" i="55"/>
  <c r="F40" i="55"/>
  <c r="G40" i="55"/>
  <c r="H40" i="55"/>
  <c r="I40" i="55"/>
  <c r="J40" i="55"/>
  <c r="K40" i="55"/>
  <c r="L40" i="55"/>
  <c r="M40" i="55"/>
  <c r="N40" i="55"/>
  <c r="O40" i="55"/>
  <c r="P40" i="55"/>
  <c r="Q40" i="55"/>
  <c r="R40" i="55"/>
  <c r="S40" i="55"/>
  <c r="T40" i="55"/>
  <c r="U40" i="55"/>
  <c r="Y40" i="55"/>
  <c r="C41" i="55"/>
  <c r="D41" i="55"/>
  <c r="E41" i="55"/>
  <c r="F41" i="55"/>
  <c r="G41" i="55"/>
  <c r="H41" i="55"/>
  <c r="I41" i="55"/>
  <c r="J41" i="55"/>
  <c r="K41" i="55"/>
  <c r="L41" i="55"/>
  <c r="M41" i="55"/>
  <c r="N41" i="55"/>
  <c r="O41" i="55"/>
  <c r="P41" i="55"/>
  <c r="Q41" i="55"/>
  <c r="R41" i="55"/>
  <c r="S41" i="55"/>
  <c r="U41" i="55"/>
  <c r="C42" i="55"/>
  <c r="D42" i="55"/>
  <c r="E42" i="55"/>
  <c r="F42" i="55"/>
  <c r="G42" i="55"/>
  <c r="H42" i="55"/>
  <c r="I42" i="55"/>
  <c r="J42" i="55"/>
  <c r="K42" i="55"/>
  <c r="L42" i="55"/>
  <c r="M42" i="55"/>
  <c r="N42" i="55"/>
  <c r="O42" i="55"/>
  <c r="P42" i="55"/>
  <c r="Q42" i="55"/>
  <c r="S42" i="55"/>
  <c r="T42" i="55"/>
  <c r="U42" i="55"/>
  <c r="C43" i="55"/>
  <c r="D43" i="55"/>
  <c r="E43" i="55"/>
  <c r="F43" i="55"/>
  <c r="G43" i="55"/>
  <c r="H43" i="55"/>
  <c r="I43" i="55"/>
  <c r="J43" i="55"/>
  <c r="K43" i="55"/>
  <c r="L43" i="55"/>
  <c r="M43" i="55"/>
  <c r="N43" i="55"/>
  <c r="O43" i="55"/>
  <c r="P43" i="55"/>
  <c r="Q43" i="55"/>
  <c r="R43" i="55"/>
  <c r="S43" i="55"/>
  <c r="T43" i="55"/>
  <c r="U43" i="55"/>
  <c r="C44" i="55"/>
  <c r="D44" i="55"/>
  <c r="E44" i="55"/>
  <c r="F44" i="55"/>
  <c r="G44" i="55"/>
  <c r="H44" i="55"/>
  <c r="I44" i="55"/>
  <c r="J44" i="55"/>
  <c r="K44" i="55"/>
  <c r="L44" i="55"/>
  <c r="M44" i="55"/>
  <c r="N44" i="55"/>
  <c r="O44" i="55"/>
  <c r="P44" i="55"/>
  <c r="Q44" i="55"/>
  <c r="S44" i="55"/>
  <c r="T44" i="55"/>
  <c r="U44" i="55"/>
  <c r="C45" i="55"/>
  <c r="D45" i="55"/>
  <c r="E45" i="55"/>
  <c r="F45" i="55"/>
  <c r="G45" i="55"/>
  <c r="H45" i="55"/>
  <c r="I45" i="55"/>
  <c r="J45" i="55"/>
  <c r="K45" i="55"/>
  <c r="L45" i="55"/>
  <c r="M45" i="55"/>
  <c r="N45" i="55"/>
  <c r="O45" i="55"/>
  <c r="P45" i="55"/>
  <c r="Q45" i="55"/>
  <c r="S45" i="55"/>
  <c r="T45" i="55"/>
  <c r="U45" i="55"/>
  <c r="C46" i="55"/>
  <c r="D46" i="55"/>
  <c r="E46" i="55"/>
  <c r="F46" i="55"/>
  <c r="G46" i="55"/>
  <c r="H46" i="55"/>
  <c r="I46" i="55"/>
  <c r="J46" i="55"/>
  <c r="K46" i="55"/>
  <c r="L46" i="55"/>
  <c r="M46" i="55"/>
  <c r="N46" i="55"/>
  <c r="O46" i="55"/>
  <c r="P46" i="55"/>
  <c r="Q46" i="55"/>
  <c r="R46" i="55"/>
  <c r="S46" i="55"/>
  <c r="T46" i="55"/>
  <c r="U46" i="55"/>
  <c r="F48" i="55"/>
  <c r="H48" i="55"/>
  <c r="I48" i="55"/>
  <c r="L48" i="55"/>
  <c r="Q48" i="55"/>
  <c r="R48" i="55"/>
  <c r="C50" i="55"/>
  <c r="D50" i="55"/>
  <c r="E50" i="55"/>
  <c r="F50" i="55"/>
  <c r="G50" i="55"/>
  <c r="H50" i="55"/>
  <c r="I50" i="55"/>
  <c r="J50" i="55"/>
  <c r="K50" i="55"/>
  <c r="L50" i="55"/>
  <c r="M50" i="55"/>
  <c r="N50" i="55"/>
  <c r="O50" i="55"/>
  <c r="P50" i="55"/>
  <c r="Q50" i="55"/>
  <c r="R50" i="55"/>
  <c r="S50" i="55"/>
  <c r="T50" i="55"/>
  <c r="U50" i="55"/>
  <c r="Y50" i="55"/>
  <c r="D53" i="55"/>
  <c r="E53" i="55"/>
  <c r="F53" i="55"/>
  <c r="G53" i="55"/>
  <c r="H53" i="55"/>
  <c r="I53" i="55"/>
  <c r="J53" i="55"/>
  <c r="K53" i="55"/>
  <c r="L53" i="55"/>
  <c r="M53" i="55"/>
  <c r="N53" i="55"/>
  <c r="O53" i="55"/>
  <c r="P53" i="55"/>
  <c r="Q53" i="55"/>
  <c r="R53" i="55"/>
  <c r="S53" i="55"/>
  <c r="T53" i="55"/>
  <c r="U53" i="55"/>
  <c r="D54" i="55"/>
  <c r="E54" i="55"/>
  <c r="F54" i="55"/>
  <c r="G54" i="55"/>
  <c r="H54" i="55"/>
  <c r="I54" i="55"/>
  <c r="J54" i="55"/>
  <c r="K54" i="55"/>
  <c r="L54" i="55"/>
  <c r="M54" i="55"/>
  <c r="N54" i="55"/>
  <c r="O54" i="55"/>
  <c r="P54" i="55"/>
  <c r="Q54" i="55"/>
  <c r="R54" i="55"/>
  <c r="S54" i="55"/>
  <c r="T54" i="55"/>
  <c r="U54" i="55"/>
  <c r="D55" i="55"/>
  <c r="E55" i="55"/>
  <c r="F55" i="55"/>
  <c r="G55" i="55"/>
  <c r="H55" i="55"/>
  <c r="I55" i="55"/>
  <c r="J55" i="55"/>
  <c r="K55" i="55"/>
  <c r="L55" i="55"/>
  <c r="M55" i="55"/>
  <c r="N55" i="55"/>
  <c r="O55" i="55"/>
  <c r="P55" i="55"/>
  <c r="Q55" i="55"/>
  <c r="R55" i="55"/>
  <c r="S55" i="55"/>
  <c r="T55" i="55"/>
  <c r="U55" i="55"/>
  <c r="D56" i="55"/>
  <c r="E56" i="55"/>
  <c r="F56" i="55"/>
  <c r="G56" i="55"/>
  <c r="H56" i="55"/>
  <c r="I56" i="55"/>
  <c r="J56" i="55"/>
  <c r="K56" i="55"/>
  <c r="L56" i="55"/>
  <c r="M56" i="55"/>
  <c r="N56" i="55"/>
  <c r="O56" i="55"/>
  <c r="P56" i="55"/>
  <c r="Q56" i="55"/>
  <c r="R56" i="55"/>
  <c r="S56" i="55"/>
  <c r="T56" i="55"/>
  <c r="U56" i="55"/>
  <c r="D57" i="55"/>
  <c r="E57" i="55"/>
  <c r="F57" i="55"/>
  <c r="G57" i="55"/>
  <c r="H57" i="55"/>
  <c r="I57" i="55"/>
  <c r="J57" i="55"/>
  <c r="K57" i="55"/>
  <c r="L57" i="55"/>
  <c r="M57" i="55"/>
  <c r="N57" i="55"/>
  <c r="O57" i="55"/>
  <c r="P57" i="55"/>
  <c r="Q57" i="55"/>
  <c r="R57" i="55"/>
  <c r="S57" i="55"/>
  <c r="T57" i="55"/>
  <c r="U57" i="55"/>
  <c r="D58" i="55"/>
  <c r="E58" i="55"/>
  <c r="F58" i="55"/>
  <c r="G58" i="55"/>
  <c r="H58" i="55"/>
  <c r="I58" i="55"/>
  <c r="J58" i="55"/>
  <c r="K58" i="55"/>
  <c r="L58" i="55"/>
  <c r="M58" i="55"/>
  <c r="N58" i="55"/>
  <c r="O58" i="55"/>
  <c r="P58" i="55"/>
  <c r="Q58" i="55"/>
  <c r="R58" i="55"/>
  <c r="S58" i="55"/>
  <c r="T58" i="55"/>
  <c r="U58" i="55"/>
  <c r="D59" i="55"/>
  <c r="E59" i="55"/>
  <c r="F59" i="55"/>
  <c r="G59" i="55"/>
  <c r="H59" i="55"/>
  <c r="I59" i="55"/>
  <c r="J59" i="55"/>
  <c r="K59" i="55"/>
  <c r="L59" i="55"/>
  <c r="M59" i="55"/>
  <c r="N59" i="55"/>
  <c r="O59" i="55"/>
  <c r="P59" i="55"/>
  <c r="Q59" i="55"/>
  <c r="R59" i="55"/>
  <c r="S59" i="55"/>
  <c r="T59" i="55"/>
  <c r="U59" i="55"/>
  <c r="D60" i="55"/>
  <c r="E60" i="55"/>
  <c r="F60" i="55"/>
  <c r="G60" i="55"/>
  <c r="H60" i="55"/>
  <c r="I60" i="55"/>
  <c r="J60" i="55"/>
  <c r="K60" i="55"/>
  <c r="L60" i="55"/>
  <c r="M60" i="55"/>
  <c r="N60" i="55"/>
  <c r="O60" i="55"/>
  <c r="P60" i="55"/>
  <c r="Q60" i="55"/>
  <c r="R60" i="55"/>
  <c r="S60" i="55"/>
  <c r="T60" i="55"/>
  <c r="U60" i="55"/>
  <c r="D61" i="55"/>
  <c r="E61" i="55"/>
  <c r="F61" i="55"/>
  <c r="G61" i="55"/>
  <c r="H61" i="55"/>
  <c r="I61" i="55"/>
  <c r="J61" i="55"/>
  <c r="K61" i="55"/>
  <c r="L61" i="55"/>
  <c r="M61" i="55"/>
  <c r="N61" i="55"/>
  <c r="O61" i="55"/>
  <c r="P61" i="55"/>
  <c r="Q61" i="55"/>
  <c r="R61" i="55"/>
  <c r="S61" i="55"/>
  <c r="T61" i="55"/>
  <c r="U61" i="55"/>
  <c r="D62" i="55"/>
  <c r="E62" i="55"/>
  <c r="F62" i="55"/>
  <c r="G62" i="55"/>
  <c r="H62" i="55"/>
  <c r="I62" i="55"/>
  <c r="J62" i="55"/>
  <c r="K62" i="55"/>
  <c r="L62" i="55"/>
  <c r="M62" i="55"/>
  <c r="N62" i="55"/>
  <c r="O62" i="55"/>
  <c r="P62" i="55"/>
  <c r="Q62" i="55"/>
  <c r="R62" i="55"/>
  <c r="S62" i="55"/>
  <c r="T62" i="55"/>
  <c r="U62" i="55"/>
  <c r="D63" i="55"/>
  <c r="E63" i="55"/>
  <c r="F63" i="55"/>
  <c r="G63" i="55"/>
  <c r="H63" i="55"/>
  <c r="I63" i="55"/>
  <c r="J63" i="55"/>
  <c r="K63" i="55"/>
  <c r="L63" i="55"/>
  <c r="M63" i="55"/>
  <c r="N63" i="55"/>
  <c r="O63" i="55"/>
  <c r="P63" i="55"/>
  <c r="Q63" i="55"/>
  <c r="R63" i="55"/>
  <c r="S63" i="55"/>
  <c r="T63" i="55"/>
  <c r="U63" i="55"/>
  <c r="D64" i="55"/>
  <c r="E64" i="55"/>
  <c r="F64" i="55"/>
  <c r="G64" i="55"/>
  <c r="H64" i="55"/>
  <c r="I64" i="55"/>
  <c r="J64" i="55"/>
  <c r="K64" i="55"/>
  <c r="L64" i="55"/>
  <c r="M64" i="55"/>
  <c r="N64" i="55"/>
  <c r="O64" i="55"/>
  <c r="P64" i="55"/>
  <c r="Q64" i="55"/>
  <c r="R64" i="55"/>
  <c r="T64" i="55"/>
  <c r="U64" i="55"/>
  <c r="D65" i="55"/>
  <c r="E65" i="55"/>
  <c r="F65" i="55"/>
  <c r="G65" i="55"/>
  <c r="H65" i="55"/>
  <c r="I65" i="55"/>
  <c r="J65" i="55"/>
  <c r="K65" i="55"/>
  <c r="L65" i="55"/>
  <c r="M65" i="55"/>
  <c r="N65" i="55"/>
  <c r="O65" i="55"/>
  <c r="P65" i="55"/>
  <c r="Q65" i="55"/>
  <c r="R65" i="55"/>
  <c r="S65" i="55"/>
  <c r="T65" i="55"/>
  <c r="U65" i="55"/>
  <c r="D66" i="55"/>
  <c r="E66" i="55"/>
  <c r="F66" i="55"/>
  <c r="G66" i="55"/>
  <c r="H66" i="55"/>
  <c r="I66" i="55"/>
  <c r="J66" i="55"/>
  <c r="K66" i="55"/>
  <c r="L66" i="55"/>
  <c r="M66" i="55"/>
  <c r="N66" i="55"/>
  <c r="O66" i="55"/>
  <c r="P66" i="55"/>
  <c r="Q66" i="55"/>
  <c r="R66" i="55"/>
  <c r="T66" i="55"/>
  <c r="U66" i="55"/>
  <c r="D67" i="55"/>
  <c r="E67" i="55"/>
  <c r="F67" i="55"/>
  <c r="G67" i="55"/>
  <c r="H67" i="55"/>
  <c r="I67" i="55"/>
  <c r="J67" i="55"/>
  <c r="K67" i="55"/>
  <c r="L67" i="55"/>
  <c r="M67" i="55"/>
  <c r="N67" i="55"/>
  <c r="O67" i="55"/>
  <c r="P67" i="55"/>
  <c r="Q67" i="55"/>
  <c r="R67" i="55"/>
  <c r="T67" i="55"/>
  <c r="U67" i="55"/>
  <c r="D68" i="55"/>
  <c r="E68" i="55"/>
  <c r="F68" i="55"/>
  <c r="G68" i="55"/>
  <c r="H68" i="55"/>
  <c r="I68" i="55"/>
  <c r="J68" i="55"/>
  <c r="K68" i="55"/>
  <c r="L68" i="55"/>
  <c r="M68" i="55"/>
  <c r="N68" i="55"/>
  <c r="O68" i="55"/>
  <c r="P68" i="55"/>
  <c r="Q68" i="55"/>
  <c r="R68" i="55"/>
  <c r="S68" i="55"/>
  <c r="T68" i="55"/>
  <c r="U68" i="55"/>
  <c r="J70" i="55"/>
  <c r="R70" i="55"/>
  <c r="D72" i="55"/>
  <c r="E72" i="55"/>
  <c r="F72" i="55"/>
  <c r="G72" i="55"/>
  <c r="H72" i="55"/>
  <c r="I72" i="55"/>
  <c r="J72" i="55"/>
  <c r="K72" i="55"/>
  <c r="L72" i="55"/>
  <c r="M72" i="55"/>
  <c r="N72" i="55"/>
  <c r="O72" i="55"/>
  <c r="P72" i="55"/>
  <c r="Q72" i="55"/>
  <c r="R72" i="55"/>
  <c r="S72" i="55"/>
  <c r="T72" i="55"/>
  <c r="U72" i="55"/>
  <c r="D62" i="18"/>
  <c r="E41" i="18"/>
  <c r="F41" i="18"/>
  <c r="I62" i="18"/>
  <c r="I41" i="18"/>
  <c r="J62" i="18"/>
  <c r="L62" i="18"/>
  <c r="L41" i="18"/>
  <c r="M41" i="18"/>
  <c r="N41" i="18"/>
  <c r="P62" i="18"/>
  <c r="R41" i="18"/>
  <c r="T62" i="18"/>
  <c r="T41" i="18"/>
  <c r="U41" i="18"/>
  <c r="E69" i="18"/>
  <c r="I48" i="18"/>
  <c r="J48" i="18"/>
  <c r="K48" i="18"/>
  <c r="L69" i="18"/>
  <c r="O48" i="18"/>
  <c r="P49" i="18"/>
  <c r="Q48" i="18"/>
  <c r="T69" i="18"/>
  <c r="D70" i="18"/>
  <c r="Q49" i="18"/>
  <c r="T49" i="18"/>
  <c r="C31" i="18"/>
  <c r="D31" i="18"/>
  <c r="E31" i="18"/>
  <c r="F31" i="18"/>
  <c r="G31" i="18"/>
  <c r="H31" i="18"/>
  <c r="I31" i="18"/>
  <c r="J31" i="18"/>
  <c r="K31" i="18"/>
  <c r="L31" i="18"/>
  <c r="M31" i="18"/>
  <c r="N31" i="18"/>
  <c r="O31" i="18"/>
  <c r="P31" i="18"/>
  <c r="Q31" i="18"/>
  <c r="R31" i="18"/>
  <c r="S31" i="18"/>
  <c r="T31" i="18"/>
  <c r="U31" i="18"/>
  <c r="Y31" i="18"/>
  <c r="C32" i="18"/>
  <c r="D32" i="18"/>
  <c r="E32" i="18"/>
  <c r="F32" i="18"/>
  <c r="G32" i="18"/>
  <c r="H32" i="18"/>
  <c r="I32" i="18"/>
  <c r="J32" i="18"/>
  <c r="K32" i="18"/>
  <c r="L32" i="18"/>
  <c r="M32" i="18"/>
  <c r="N32" i="18"/>
  <c r="O32" i="18"/>
  <c r="P32" i="18"/>
  <c r="Q32" i="18"/>
  <c r="R32" i="18"/>
  <c r="S32" i="18"/>
  <c r="T32" i="18"/>
  <c r="U32" i="18"/>
  <c r="Y32" i="18"/>
  <c r="C33" i="18"/>
  <c r="D33" i="18"/>
  <c r="E33" i="18"/>
  <c r="F33" i="18"/>
  <c r="G33" i="18"/>
  <c r="H33" i="18"/>
  <c r="I33" i="18"/>
  <c r="J33" i="18"/>
  <c r="K33" i="18"/>
  <c r="L33" i="18"/>
  <c r="M33" i="18"/>
  <c r="N33" i="18"/>
  <c r="O33" i="18"/>
  <c r="P33" i="18"/>
  <c r="Q33" i="18"/>
  <c r="R33" i="18"/>
  <c r="S33" i="18"/>
  <c r="T33" i="18"/>
  <c r="U33" i="18"/>
  <c r="Y33" i="18"/>
  <c r="C34" i="18"/>
  <c r="D34" i="18"/>
  <c r="E34" i="18"/>
  <c r="F34" i="18"/>
  <c r="G34" i="18"/>
  <c r="H34" i="18"/>
  <c r="I34" i="18"/>
  <c r="J34" i="18"/>
  <c r="K34" i="18"/>
  <c r="L34" i="18"/>
  <c r="M34" i="18"/>
  <c r="N34" i="18"/>
  <c r="O34" i="18"/>
  <c r="P34" i="18"/>
  <c r="Q34" i="18"/>
  <c r="R34" i="18"/>
  <c r="S34" i="18"/>
  <c r="T34" i="18"/>
  <c r="U34" i="18"/>
  <c r="C35" i="18"/>
  <c r="D35" i="18"/>
  <c r="E35" i="18"/>
  <c r="F35" i="18"/>
  <c r="G35" i="18"/>
  <c r="H35" i="18"/>
  <c r="I35" i="18"/>
  <c r="J35" i="18"/>
  <c r="K35" i="18"/>
  <c r="L35" i="18"/>
  <c r="M35" i="18"/>
  <c r="N35" i="18"/>
  <c r="O35" i="18"/>
  <c r="P35" i="18"/>
  <c r="Q35" i="18"/>
  <c r="R35" i="18"/>
  <c r="S35" i="18"/>
  <c r="T35" i="18"/>
  <c r="U35" i="18"/>
  <c r="C36" i="18"/>
  <c r="D36" i="18"/>
  <c r="E36" i="18"/>
  <c r="F36" i="18"/>
  <c r="G36" i="18"/>
  <c r="H36" i="18"/>
  <c r="I36" i="18"/>
  <c r="J36" i="18"/>
  <c r="K36" i="18"/>
  <c r="L36" i="18"/>
  <c r="M36" i="18"/>
  <c r="N36" i="18"/>
  <c r="O36" i="18"/>
  <c r="P36" i="18"/>
  <c r="Q36" i="18"/>
  <c r="R36" i="18"/>
  <c r="S36" i="18"/>
  <c r="T36" i="18"/>
  <c r="U36" i="18"/>
  <c r="Y36" i="18"/>
  <c r="C37" i="18"/>
  <c r="D37" i="18"/>
  <c r="E37" i="18"/>
  <c r="F37" i="18"/>
  <c r="G37" i="18"/>
  <c r="H37" i="18"/>
  <c r="I37" i="18"/>
  <c r="J37" i="18"/>
  <c r="K37" i="18"/>
  <c r="L37" i="18"/>
  <c r="M37" i="18"/>
  <c r="N37" i="18"/>
  <c r="O37" i="18"/>
  <c r="P37" i="18"/>
  <c r="Q37" i="18"/>
  <c r="R37" i="18"/>
  <c r="S37" i="18"/>
  <c r="T37" i="18"/>
  <c r="U37" i="18"/>
  <c r="Y37" i="18"/>
  <c r="C38" i="18"/>
  <c r="D38" i="18"/>
  <c r="E38" i="18"/>
  <c r="F38" i="18"/>
  <c r="G38" i="18"/>
  <c r="H38" i="18"/>
  <c r="I38" i="18"/>
  <c r="J38" i="18"/>
  <c r="K38" i="18"/>
  <c r="L38" i="18"/>
  <c r="M38" i="18"/>
  <c r="N38" i="18"/>
  <c r="O38" i="18"/>
  <c r="P38" i="18"/>
  <c r="Q38" i="18"/>
  <c r="R38" i="18"/>
  <c r="S38" i="18"/>
  <c r="T38" i="18"/>
  <c r="U38" i="18"/>
  <c r="C39" i="18"/>
  <c r="D39" i="18"/>
  <c r="E39" i="18"/>
  <c r="F39" i="18"/>
  <c r="G39" i="18"/>
  <c r="H39" i="18"/>
  <c r="I39" i="18"/>
  <c r="J39" i="18"/>
  <c r="K39" i="18"/>
  <c r="L39" i="18"/>
  <c r="M39" i="18"/>
  <c r="N39" i="18"/>
  <c r="O39" i="18"/>
  <c r="P39" i="18"/>
  <c r="Q39" i="18"/>
  <c r="R39" i="18"/>
  <c r="S39" i="18"/>
  <c r="T39" i="18"/>
  <c r="U39" i="18"/>
  <c r="C40" i="18"/>
  <c r="D40" i="18"/>
  <c r="E40" i="18"/>
  <c r="F40" i="18"/>
  <c r="G40" i="18"/>
  <c r="H40" i="18"/>
  <c r="I40" i="18"/>
  <c r="J40" i="18"/>
  <c r="K40" i="18"/>
  <c r="L40" i="18"/>
  <c r="M40" i="18"/>
  <c r="N40" i="18"/>
  <c r="O40" i="18"/>
  <c r="P40" i="18"/>
  <c r="Q40" i="18"/>
  <c r="R40" i="18"/>
  <c r="S40" i="18"/>
  <c r="T40" i="18"/>
  <c r="U40" i="18"/>
  <c r="Y40" i="18"/>
  <c r="G41" i="18"/>
  <c r="K41" i="18"/>
  <c r="O41" i="18"/>
  <c r="P41" i="18"/>
  <c r="C42" i="18"/>
  <c r="D42" i="18"/>
  <c r="E42" i="18"/>
  <c r="F42" i="18"/>
  <c r="G42" i="18"/>
  <c r="H42" i="18"/>
  <c r="I42" i="18"/>
  <c r="J42" i="18"/>
  <c r="K42" i="18"/>
  <c r="L42" i="18"/>
  <c r="M42" i="18"/>
  <c r="N42" i="18"/>
  <c r="O42" i="18"/>
  <c r="P42" i="18"/>
  <c r="Q42" i="18"/>
  <c r="R42" i="18"/>
  <c r="S42" i="18"/>
  <c r="T42" i="18"/>
  <c r="U42" i="18"/>
  <c r="Y42" i="18"/>
  <c r="C43" i="18"/>
  <c r="D43" i="18"/>
  <c r="E43" i="18"/>
  <c r="F43" i="18"/>
  <c r="G43" i="18"/>
  <c r="H43" i="18"/>
  <c r="I43" i="18"/>
  <c r="J43" i="18"/>
  <c r="K43" i="18"/>
  <c r="L43" i="18"/>
  <c r="M43" i="18"/>
  <c r="N43" i="18"/>
  <c r="O43" i="18"/>
  <c r="P43" i="18"/>
  <c r="Q43" i="18"/>
  <c r="R43" i="18"/>
  <c r="S43" i="18"/>
  <c r="T43" i="18"/>
  <c r="U43" i="18"/>
  <c r="Y43" i="18"/>
  <c r="C44" i="18"/>
  <c r="D44" i="18"/>
  <c r="E44" i="18"/>
  <c r="F44" i="18"/>
  <c r="G44" i="18"/>
  <c r="H44" i="18"/>
  <c r="I44" i="18"/>
  <c r="J44" i="18"/>
  <c r="K44" i="18"/>
  <c r="L44" i="18"/>
  <c r="M44" i="18"/>
  <c r="N44" i="18"/>
  <c r="O44" i="18"/>
  <c r="P44" i="18"/>
  <c r="Q44" i="18"/>
  <c r="R44" i="18"/>
  <c r="S44" i="18"/>
  <c r="T44" i="18"/>
  <c r="U44" i="18"/>
  <c r="Y44" i="18"/>
  <c r="C45" i="18"/>
  <c r="D45" i="18"/>
  <c r="E45" i="18"/>
  <c r="F45" i="18"/>
  <c r="G45" i="18"/>
  <c r="H45" i="18"/>
  <c r="I45" i="18"/>
  <c r="J45" i="18"/>
  <c r="K45" i="18"/>
  <c r="L45" i="18"/>
  <c r="M45" i="18"/>
  <c r="N45" i="18"/>
  <c r="O45" i="18"/>
  <c r="P45" i="18"/>
  <c r="Q45" i="18"/>
  <c r="R45" i="18"/>
  <c r="S45" i="18"/>
  <c r="T45" i="18"/>
  <c r="U45" i="18"/>
  <c r="Y45" i="18"/>
  <c r="C46" i="18"/>
  <c r="D46" i="18"/>
  <c r="E46" i="18"/>
  <c r="F46" i="18"/>
  <c r="G46" i="18"/>
  <c r="H46" i="18"/>
  <c r="I46" i="18"/>
  <c r="J46" i="18"/>
  <c r="K46" i="18"/>
  <c r="L46" i="18"/>
  <c r="M46" i="18"/>
  <c r="N46" i="18"/>
  <c r="O46" i="18"/>
  <c r="P46" i="18"/>
  <c r="Q46" i="18"/>
  <c r="R46" i="18"/>
  <c r="S46" i="18"/>
  <c r="T46" i="18"/>
  <c r="U46" i="18"/>
  <c r="Y46" i="18"/>
  <c r="D48" i="18"/>
  <c r="G48" i="18"/>
  <c r="S48" i="18"/>
  <c r="T48" i="18"/>
  <c r="D49" i="18"/>
  <c r="J49" i="18"/>
  <c r="L49" i="18"/>
  <c r="O49" i="18"/>
  <c r="C50" i="18"/>
  <c r="D50" i="18"/>
  <c r="E50" i="18"/>
  <c r="F50" i="18"/>
  <c r="G50" i="18"/>
  <c r="H50" i="18"/>
  <c r="I50" i="18"/>
  <c r="J50" i="18"/>
  <c r="K50" i="18"/>
  <c r="L50" i="18"/>
  <c r="M50" i="18"/>
  <c r="N50" i="18"/>
  <c r="O50" i="18"/>
  <c r="P50" i="18"/>
  <c r="Q50" i="18"/>
  <c r="R50" i="18"/>
  <c r="S50" i="18"/>
  <c r="T50" i="18"/>
  <c r="U50" i="18"/>
  <c r="Y50" i="18"/>
  <c r="D52" i="18"/>
  <c r="E52" i="18"/>
  <c r="F52" i="18"/>
  <c r="G52" i="18"/>
  <c r="H52" i="18"/>
  <c r="I52" i="18"/>
  <c r="J52" i="18"/>
  <c r="K52" i="18"/>
  <c r="L52" i="18"/>
  <c r="M52" i="18"/>
  <c r="N52" i="18"/>
  <c r="O52" i="18"/>
  <c r="P52" i="18"/>
  <c r="Q52" i="18"/>
  <c r="R52" i="18"/>
  <c r="S52" i="18"/>
  <c r="T52" i="18"/>
  <c r="U52" i="18"/>
  <c r="D53" i="18"/>
  <c r="E53" i="18"/>
  <c r="F53" i="18"/>
  <c r="G53" i="18"/>
  <c r="H53" i="18"/>
  <c r="I53" i="18"/>
  <c r="J53" i="18"/>
  <c r="K53" i="18"/>
  <c r="L53" i="18"/>
  <c r="M53" i="18"/>
  <c r="N53" i="18"/>
  <c r="O53" i="18"/>
  <c r="P53" i="18"/>
  <c r="Q53" i="18"/>
  <c r="R53" i="18"/>
  <c r="S53" i="18"/>
  <c r="T53" i="18"/>
  <c r="U53" i="18"/>
  <c r="D54" i="18"/>
  <c r="E54" i="18"/>
  <c r="F54" i="18"/>
  <c r="G54" i="18"/>
  <c r="H54" i="18"/>
  <c r="I54" i="18"/>
  <c r="J54" i="18"/>
  <c r="K54" i="18"/>
  <c r="L54" i="18"/>
  <c r="M54" i="18"/>
  <c r="N54" i="18"/>
  <c r="O54" i="18"/>
  <c r="P54" i="18"/>
  <c r="Q54" i="18"/>
  <c r="R54" i="18"/>
  <c r="S54" i="18"/>
  <c r="T54" i="18"/>
  <c r="U54" i="18"/>
  <c r="D55" i="18"/>
  <c r="E55" i="18"/>
  <c r="F55" i="18"/>
  <c r="G55" i="18"/>
  <c r="H55" i="18"/>
  <c r="I55" i="18"/>
  <c r="J55" i="18"/>
  <c r="K55" i="18"/>
  <c r="L55" i="18"/>
  <c r="M55" i="18"/>
  <c r="N55" i="18"/>
  <c r="O55" i="18"/>
  <c r="P55" i="18"/>
  <c r="Q55" i="18"/>
  <c r="R55" i="18"/>
  <c r="S55" i="18"/>
  <c r="T55" i="18"/>
  <c r="U55" i="18"/>
  <c r="D56" i="18"/>
  <c r="E56" i="18"/>
  <c r="F56" i="18"/>
  <c r="G56" i="18"/>
  <c r="H56" i="18"/>
  <c r="I56" i="18"/>
  <c r="J56" i="18"/>
  <c r="K56" i="18"/>
  <c r="L56" i="18"/>
  <c r="M56" i="18"/>
  <c r="N56" i="18"/>
  <c r="O56" i="18"/>
  <c r="P56" i="18"/>
  <c r="Q56" i="18"/>
  <c r="R56" i="18"/>
  <c r="S56" i="18"/>
  <c r="T56" i="18"/>
  <c r="U56" i="18"/>
  <c r="D57" i="18"/>
  <c r="E57" i="18"/>
  <c r="F57" i="18"/>
  <c r="G57" i="18"/>
  <c r="H57" i="18"/>
  <c r="I57" i="18"/>
  <c r="J57" i="18"/>
  <c r="K57" i="18"/>
  <c r="L57" i="18"/>
  <c r="M57" i="18"/>
  <c r="N57" i="18"/>
  <c r="O57" i="18"/>
  <c r="P57" i="18"/>
  <c r="Q57" i="18"/>
  <c r="R57" i="18"/>
  <c r="S57" i="18"/>
  <c r="T57" i="18"/>
  <c r="U57" i="18"/>
  <c r="D58" i="18"/>
  <c r="E58" i="18"/>
  <c r="F58" i="18"/>
  <c r="G58" i="18"/>
  <c r="H58" i="18"/>
  <c r="I58" i="18"/>
  <c r="J58" i="18"/>
  <c r="K58" i="18"/>
  <c r="L58" i="18"/>
  <c r="M58" i="18"/>
  <c r="N58" i="18"/>
  <c r="O58" i="18"/>
  <c r="P58" i="18"/>
  <c r="Q58" i="18"/>
  <c r="R58" i="18"/>
  <c r="S58" i="18"/>
  <c r="T58" i="18"/>
  <c r="U58" i="18"/>
  <c r="D59" i="18"/>
  <c r="E59" i="18"/>
  <c r="F59" i="18"/>
  <c r="G59" i="18"/>
  <c r="H59" i="18"/>
  <c r="I59" i="18"/>
  <c r="J59" i="18"/>
  <c r="K59" i="18"/>
  <c r="L59" i="18"/>
  <c r="M59" i="18"/>
  <c r="N59" i="18"/>
  <c r="O59" i="18"/>
  <c r="P59" i="18"/>
  <c r="Q59" i="18"/>
  <c r="R59" i="18"/>
  <c r="S59" i="18"/>
  <c r="T59" i="18"/>
  <c r="U59" i="18"/>
  <c r="D60" i="18"/>
  <c r="E60" i="18"/>
  <c r="F60" i="18"/>
  <c r="G60" i="18"/>
  <c r="H60" i="18"/>
  <c r="I60" i="18"/>
  <c r="J60" i="18"/>
  <c r="K60" i="18"/>
  <c r="L60" i="18"/>
  <c r="M60" i="18"/>
  <c r="N60" i="18"/>
  <c r="O60" i="18"/>
  <c r="P60" i="18"/>
  <c r="Q60" i="18"/>
  <c r="R60" i="18"/>
  <c r="S60" i="18"/>
  <c r="T60" i="18"/>
  <c r="U60" i="18"/>
  <c r="D61" i="18"/>
  <c r="E61" i="18"/>
  <c r="F61" i="18"/>
  <c r="G61" i="18"/>
  <c r="H61" i="18"/>
  <c r="I61" i="18"/>
  <c r="J61" i="18"/>
  <c r="K61" i="18"/>
  <c r="L61" i="18"/>
  <c r="M61" i="18"/>
  <c r="N61" i="18"/>
  <c r="O61" i="18"/>
  <c r="P61" i="18"/>
  <c r="Q61" i="18"/>
  <c r="R61" i="18"/>
  <c r="S61" i="18"/>
  <c r="T61" i="18"/>
  <c r="U61" i="18"/>
  <c r="G62" i="18"/>
  <c r="K62" i="18"/>
  <c r="S62" i="18"/>
  <c r="D63" i="18"/>
  <c r="E63" i="18"/>
  <c r="F63" i="18"/>
  <c r="G63" i="18"/>
  <c r="H63" i="18"/>
  <c r="I63" i="18"/>
  <c r="J63" i="18"/>
  <c r="K63" i="18"/>
  <c r="L63" i="18"/>
  <c r="M63" i="18"/>
  <c r="N63" i="18"/>
  <c r="O63" i="18"/>
  <c r="P63" i="18"/>
  <c r="Q63" i="18"/>
  <c r="R63" i="18"/>
  <c r="S63" i="18"/>
  <c r="T63" i="18"/>
  <c r="U63" i="18"/>
  <c r="D64" i="18"/>
  <c r="E64" i="18"/>
  <c r="F64" i="18"/>
  <c r="G64" i="18"/>
  <c r="H64" i="18"/>
  <c r="I64" i="18"/>
  <c r="J64" i="18"/>
  <c r="K64" i="18"/>
  <c r="L64" i="18"/>
  <c r="M64" i="18"/>
  <c r="N64" i="18"/>
  <c r="O64" i="18"/>
  <c r="P64" i="18"/>
  <c r="Q64" i="18"/>
  <c r="R64" i="18"/>
  <c r="S64" i="18"/>
  <c r="T64" i="18"/>
  <c r="U64" i="18"/>
  <c r="D65" i="18"/>
  <c r="E65" i="18"/>
  <c r="F65" i="18"/>
  <c r="G65" i="18"/>
  <c r="H65" i="18"/>
  <c r="I65" i="18"/>
  <c r="J65" i="18"/>
  <c r="K65" i="18"/>
  <c r="L65" i="18"/>
  <c r="M65" i="18"/>
  <c r="N65" i="18"/>
  <c r="O65" i="18"/>
  <c r="P65" i="18"/>
  <c r="Q65" i="18"/>
  <c r="R65" i="18"/>
  <c r="S65" i="18"/>
  <c r="T65" i="18"/>
  <c r="U65" i="18"/>
  <c r="D66" i="18"/>
  <c r="E66" i="18"/>
  <c r="F66" i="18"/>
  <c r="G66" i="18"/>
  <c r="H66" i="18"/>
  <c r="I66" i="18"/>
  <c r="J66" i="18"/>
  <c r="K66" i="18"/>
  <c r="L66" i="18"/>
  <c r="M66" i="18"/>
  <c r="N66" i="18"/>
  <c r="O66" i="18"/>
  <c r="P66" i="18"/>
  <c r="Q66" i="18"/>
  <c r="R66" i="18"/>
  <c r="S66" i="18"/>
  <c r="T66" i="18"/>
  <c r="U66" i="18"/>
  <c r="D67" i="18"/>
  <c r="E67" i="18"/>
  <c r="F67" i="18"/>
  <c r="G67" i="18"/>
  <c r="H67" i="18"/>
  <c r="I67" i="18"/>
  <c r="J67" i="18"/>
  <c r="K67" i="18"/>
  <c r="L67" i="18"/>
  <c r="M67" i="18"/>
  <c r="N67" i="18"/>
  <c r="O67" i="18"/>
  <c r="P67" i="18"/>
  <c r="Q67" i="18"/>
  <c r="R67" i="18"/>
  <c r="S67" i="18"/>
  <c r="T67" i="18"/>
  <c r="U67" i="18"/>
  <c r="D69" i="18"/>
  <c r="G69" i="18"/>
  <c r="M69" i="18"/>
  <c r="U69" i="18"/>
  <c r="D71" i="18"/>
  <c r="E71" i="18"/>
  <c r="F71" i="18"/>
  <c r="G71" i="18"/>
  <c r="H71" i="18"/>
  <c r="I71" i="18"/>
  <c r="J71" i="18"/>
  <c r="K71" i="18"/>
  <c r="L71" i="18"/>
  <c r="M71" i="18"/>
  <c r="N71" i="18"/>
  <c r="O71" i="18"/>
  <c r="P71" i="18"/>
  <c r="Q71" i="18"/>
  <c r="R71" i="18"/>
  <c r="S71" i="18"/>
  <c r="T71" i="18"/>
  <c r="U71" i="18"/>
  <c r="D70" i="54"/>
  <c r="F48" i="54"/>
  <c r="I70" i="54"/>
  <c r="I48" i="54"/>
  <c r="J48" i="54"/>
  <c r="L48" i="54"/>
  <c r="N70" i="54"/>
  <c r="O70" i="54"/>
  <c r="R49" i="54"/>
  <c r="S49" i="54"/>
  <c r="T70" i="54"/>
  <c r="V70" i="54"/>
  <c r="T49" i="54"/>
  <c r="C31" i="54"/>
  <c r="D31" i="54"/>
  <c r="E31" i="54"/>
  <c r="F31" i="54"/>
  <c r="G31" i="54"/>
  <c r="H31" i="54"/>
  <c r="I31" i="54"/>
  <c r="J31" i="54"/>
  <c r="K31" i="54"/>
  <c r="L31" i="54"/>
  <c r="M31" i="54"/>
  <c r="N31" i="54"/>
  <c r="O31" i="54"/>
  <c r="P31" i="54"/>
  <c r="Q31" i="54"/>
  <c r="R31" i="54"/>
  <c r="S31" i="54"/>
  <c r="T31" i="54"/>
  <c r="U31" i="54"/>
  <c r="Y31" i="54"/>
  <c r="C32" i="54"/>
  <c r="D32" i="54"/>
  <c r="E32" i="54"/>
  <c r="F32" i="54"/>
  <c r="G32" i="54"/>
  <c r="H32" i="54"/>
  <c r="I32" i="54"/>
  <c r="J32" i="54"/>
  <c r="K32" i="54"/>
  <c r="L32" i="54"/>
  <c r="M32" i="54"/>
  <c r="N32" i="54"/>
  <c r="O32" i="54"/>
  <c r="P32" i="54"/>
  <c r="Q32" i="54"/>
  <c r="R32" i="54"/>
  <c r="S32" i="54"/>
  <c r="T32" i="54"/>
  <c r="U32" i="54"/>
  <c r="Y32" i="54"/>
  <c r="C33" i="54"/>
  <c r="D33" i="54"/>
  <c r="E33" i="54"/>
  <c r="F33" i="54"/>
  <c r="G33" i="54"/>
  <c r="H33" i="54"/>
  <c r="I33" i="54"/>
  <c r="J33" i="54"/>
  <c r="K33" i="54"/>
  <c r="L33" i="54"/>
  <c r="M33" i="54"/>
  <c r="N33" i="54"/>
  <c r="O33" i="54"/>
  <c r="P33" i="54"/>
  <c r="Q33" i="54"/>
  <c r="R33" i="54"/>
  <c r="S33" i="54"/>
  <c r="T33" i="54"/>
  <c r="U33" i="54"/>
  <c r="Y33" i="54"/>
  <c r="C34" i="54"/>
  <c r="D34" i="54"/>
  <c r="E34" i="54"/>
  <c r="F34" i="54"/>
  <c r="G34" i="54"/>
  <c r="H34" i="54"/>
  <c r="I34" i="54"/>
  <c r="J34" i="54"/>
  <c r="K34" i="54"/>
  <c r="L34" i="54"/>
  <c r="M34" i="54"/>
  <c r="N34" i="54"/>
  <c r="O34" i="54"/>
  <c r="P34" i="54"/>
  <c r="Q34" i="54"/>
  <c r="R34" i="54"/>
  <c r="S34" i="54"/>
  <c r="T34" i="54"/>
  <c r="U34" i="54"/>
  <c r="C35" i="54"/>
  <c r="D35" i="54"/>
  <c r="E35" i="54"/>
  <c r="F35" i="54"/>
  <c r="G35" i="54"/>
  <c r="H35" i="54"/>
  <c r="I35" i="54"/>
  <c r="J35" i="54"/>
  <c r="K35" i="54"/>
  <c r="L35" i="54"/>
  <c r="M35" i="54"/>
  <c r="N35" i="54"/>
  <c r="O35" i="54"/>
  <c r="P35" i="54"/>
  <c r="Q35" i="54"/>
  <c r="R35" i="54"/>
  <c r="S35" i="54"/>
  <c r="T35" i="54"/>
  <c r="U35" i="54"/>
  <c r="C36" i="54"/>
  <c r="D36" i="54"/>
  <c r="E36" i="54"/>
  <c r="F36" i="54"/>
  <c r="G36" i="54"/>
  <c r="H36" i="54"/>
  <c r="I36" i="54"/>
  <c r="J36" i="54"/>
  <c r="K36" i="54"/>
  <c r="L36" i="54"/>
  <c r="M36" i="54"/>
  <c r="N36" i="54"/>
  <c r="O36" i="54"/>
  <c r="P36" i="54"/>
  <c r="Q36" i="54"/>
  <c r="R36" i="54"/>
  <c r="S36" i="54"/>
  <c r="T36" i="54"/>
  <c r="U36" i="54"/>
  <c r="Y36" i="54"/>
  <c r="C37" i="54"/>
  <c r="D37" i="54"/>
  <c r="E37" i="54"/>
  <c r="F37" i="54"/>
  <c r="G37" i="54"/>
  <c r="H37" i="54"/>
  <c r="I37" i="54"/>
  <c r="J37" i="54"/>
  <c r="K37" i="54"/>
  <c r="L37" i="54"/>
  <c r="M37" i="54"/>
  <c r="N37" i="54"/>
  <c r="O37" i="54"/>
  <c r="P37" i="54"/>
  <c r="Q37" i="54"/>
  <c r="R37" i="54"/>
  <c r="S37" i="54"/>
  <c r="T37" i="54"/>
  <c r="U37" i="54"/>
  <c r="Y37" i="54"/>
  <c r="C38" i="54"/>
  <c r="D38" i="54"/>
  <c r="E38" i="54"/>
  <c r="F38" i="54"/>
  <c r="G38" i="54"/>
  <c r="H38" i="54"/>
  <c r="I38" i="54"/>
  <c r="J38" i="54"/>
  <c r="K38" i="54"/>
  <c r="L38" i="54"/>
  <c r="M38" i="54"/>
  <c r="N38" i="54"/>
  <c r="O38" i="54"/>
  <c r="P38" i="54"/>
  <c r="Q38" i="54"/>
  <c r="R38" i="54"/>
  <c r="S38" i="54"/>
  <c r="T38" i="54"/>
  <c r="U38" i="54"/>
  <c r="C39" i="54"/>
  <c r="D39" i="54"/>
  <c r="E39" i="54"/>
  <c r="F39" i="54"/>
  <c r="G39" i="54"/>
  <c r="H39" i="54"/>
  <c r="I39" i="54"/>
  <c r="J39" i="54"/>
  <c r="K39" i="54"/>
  <c r="L39" i="54"/>
  <c r="M39" i="54"/>
  <c r="N39" i="54"/>
  <c r="O39" i="54"/>
  <c r="P39" i="54"/>
  <c r="Q39" i="54"/>
  <c r="R39" i="54"/>
  <c r="S39" i="54"/>
  <c r="T39" i="54"/>
  <c r="U39" i="54"/>
  <c r="C40" i="54"/>
  <c r="D40" i="54"/>
  <c r="E40" i="54"/>
  <c r="F40" i="54"/>
  <c r="G40" i="54"/>
  <c r="H40" i="54"/>
  <c r="I40" i="54"/>
  <c r="J40" i="54"/>
  <c r="K40" i="54"/>
  <c r="L40" i="54"/>
  <c r="M40" i="54"/>
  <c r="N40" i="54"/>
  <c r="O40" i="54"/>
  <c r="P40" i="54"/>
  <c r="Q40" i="54"/>
  <c r="R40" i="54"/>
  <c r="S40" i="54"/>
  <c r="T40" i="54"/>
  <c r="U40" i="54"/>
  <c r="Y40" i="54"/>
  <c r="C41" i="54"/>
  <c r="D41" i="54"/>
  <c r="E41" i="54"/>
  <c r="F41" i="54"/>
  <c r="G41" i="54"/>
  <c r="H41" i="54"/>
  <c r="I41" i="54"/>
  <c r="J41" i="54"/>
  <c r="K41" i="54"/>
  <c r="L41" i="54"/>
  <c r="M41" i="54"/>
  <c r="N41" i="54"/>
  <c r="O41" i="54"/>
  <c r="P41" i="54"/>
  <c r="Q41" i="54"/>
  <c r="R41" i="54"/>
  <c r="S41" i="54"/>
  <c r="T41" i="54"/>
  <c r="U41" i="54"/>
  <c r="C42" i="54"/>
  <c r="D42" i="54"/>
  <c r="E42" i="54"/>
  <c r="F42" i="54"/>
  <c r="G42" i="54"/>
  <c r="H42" i="54"/>
  <c r="I42" i="54"/>
  <c r="J42" i="54"/>
  <c r="K42" i="54"/>
  <c r="L42" i="54"/>
  <c r="M42" i="54"/>
  <c r="N42" i="54"/>
  <c r="O42" i="54"/>
  <c r="P42" i="54"/>
  <c r="Q42" i="54"/>
  <c r="R42" i="54"/>
  <c r="S42" i="54"/>
  <c r="T42" i="54"/>
  <c r="U42" i="54"/>
  <c r="C43" i="54"/>
  <c r="D43" i="54"/>
  <c r="E43" i="54"/>
  <c r="F43" i="54"/>
  <c r="G43" i="54"/>
  <c r="H43" i="54"/>
  <c r="I43" i="54"/>
  <c r="J43" i="54"/>
  <c r="K43" i="54"/>
  <c r="L43" i="54"/>
  <c r="M43" i="54"/>
  <c r="N43" i="54"/>
  <c r="O43" i="54"/>
  <c r="P43" i="54"/>
  <c r="Q43" i="54"/>
  <c r="R43" i="54"/>
  <c r="S43" i="54"/>
  <c r="T43" i="54"/>
  <c r="U43" i="54"/>
  <c r="C44" i="54"/>
  <c r="D44" i="54"/>
  <c r="E44" i="54"/>
  <c r="F44" i="54"/>
  <c r="G44" i="54"/>
  <c r="H44" i="54"/>
  <c r="I44" i="54"/>
  <c r="J44" i="54"/>
  <c r="K44" i="54"/>
  <c r="L44" i="54"/>
  <c r="M44" i="54"/>
  <c r="N44" i="54"/>
  <c r="O44" i="54"/>
  <c r="P44" i="54"/>
  <c r="Q44" i="54"/>
  <c r="R44" i="54"/>
  <c r="S44" i="54"/>
  <c r="T44" i="54"/>
  <c r="U44" i="54"/>
  <c r="Y44" i="54"/>
  <c r="C45" i="54"/>
  <c r="D45" i="54"/>
  <c r="E45" i="54"/>
  <c r="F45" i="54"/>
  <c r="G45" i="54"/>
  <c r="H45" i="54"/>
  <c r="I45" i="54"/>
  <c r="J45" i="54"/>
  <c r="K45" i="54"/>
  <c r="L45" i="54"/>
  <c r="M45" i="54"/>
  <c r="N45" i="54"/>
  <c r="O45" i="54"/>
  <c r="P45" i="54"/>
  <c r="Q45" i="54"/>
  <c r="R45" i="54"/>
  <c r="S45" i="54"/>
  <c r="T45" i="54"/>
  <c r="U45" i="54"/>
  <c r="Y45" i="54"/>
  <c r="C46" i="54"/>
  <c r="D46" i="54"/>
  <c r="E46" i="54"/>
  <c r="F46" i="54"/>
  <c r="G46" i="54"/>
  <c r="H46" i="54"/>
  <c r="I46" i="54"/>
  <c r="J46" i="54"/>
  <c r="K46" i="54"/>
  <c r="L46" i="54"/>
  <c r="M46" i="54"/>
  <c r="N46" i="54"/>
  <c r="O46" i="54"/>
  <c r="P46" i="54"/>
  <c r="Q46" i="54"/>
  <c r="R46" i="54"/>
  <c r="S46" i="54"/>
  <c r="T46" i="54"/>
  <c r="U46" i="54"/>
  <c r="C48" i="54"/>
  <c r="D48" i="54"/>
  <c r="E48" i="54"/>
  <c r="G48" i="54"/>
  <c r="K48" i="54"/>
  <c r="M48" i="54"/>
  <c r="P48" i="54"/>
  <c r="Q48" i="54"/>
  <c r="S48" i="54"/>
  <c r="T48" i="54"/>
  <c r="C49" i="54"/>
  <c r="D49" i="54"/>
  <c r="E49" i="54"/>
  <c r="F49" i="54"/>
  <c r="G49" i="54"/>
  <c r="H49" i="54"/>
  <c r="I49" i="54"/>
  <c r="J49" i="54"/>
  <c r="K49" i="54"/>
  <c r="L49" i="54"/>
  <c r="M49" i="54"/>
  <c r="N49" i="54"/>
  <c r="O49" i="54"/>
  <c r="P49" i="54"/>
  <c r="C50" i="54"/>
  <c r="D50" i="54"/>
  <c r="E50" i="54"/>
  <c r="F50" i="54"/>
  <c r="G50" i="54"/>
  <c r="H50" i="54"/>
  <c r="I50" i="54"/>
  <c r="J50" i="54"/>
  <c r="K50" i="54"/>
  <c r="L50" i="54"/>
  <c r="M50" i="54"/>
  <c r="N50" i="54"/>
  <c r="O50" i="54"/>
  <c r="P50" i="54"/>
  <c r="Q50" i="54"/>
  <c r="R50" i="54"/>
  <c r="S50" i="54"/>
  <c r="T50" i="54"/>
  <c r="U50" i="54"/>
  <c r="Y50" i="54"/>
  <c r="D53" i="54"/>
  <c r="E53" i="54"/>
  <c r="F53" i="54"/>
  <c r="G53" i="54"/>
  <c r="H53" i="54"/>
  <c r="I53" i="54"/>
  <c r="J53" i="54"/>
  <c r="K53" i="54"/>
  <c r="L53" i="54"/>
  <c r="M53" i="54"/>
  <c r="N53" i="54"/>
  <c r="O53" i="54"/>
  <c r="P53" i="54"/>
  <c r="Q53" i="54"/>
  <c r="R53" i="54"/>
  <c r="S53" i="54"/>
  <c r="T53" i="54"/>
  <c r="U53" i="54"/>
  <c r="D54" i="54"/>
  <c r="E54" i="54"/>
  <c r="F54" i="54"/>
  <c r="G54" i="54"/>
  <c r="H54" i="54"/>
  <c r="I54" i="54"/>
  <c r="J54" i="54"/>
  <c r="K54" i="54"/>
  <c r="L54" i="54"/>
  <c r="M54" i="54"/>
  <c r="N54" i="54"/>
  <c r="O54" i="54"/>
  <c r="P54" i="54"/>
  <c r="Q54" i="54"/>
  <c r="R54" i="54"/>
  <c r="S54" i="54"/>
  <c r="T54" i="54"/>
  <c r="U54" i="54"/>
  <c r="D55" i="54"/>
  <c r="E55" i="54"/>
  <c r="F55" i="54"/>
  <c r="G55" i="54"/>
  <c r="H55" i="54"/>
  <c r="I55" i="54"/>
  <c r="J55" i="54"/>
  <c r="K55" i="54"/>
  <c r="L55" i="54"/>
  <c r="M55" i="54"/>
  <c r="N55" i="54"/>
  <c r="O55" i="54"/>
  <c r="P55" i="54"/>
  <c r="Q55" i="54"/>
  <c r="R55" i="54"/>
  <c r="S55" i="54"/>
  <c r="T55" i="54"/>
  <c r="U55" i="54"/>
  <c r="D56" i="54"/>
  <c r="E56" i="54"/>
  <c r="F56" i="54"/>
  <c r="G56" i="54"/>
  <c r="H56" i="54"/>
  <c r="I56" i="54"/>
  <c r="J56" i="54"/>
  <c r="K56" i="54"/>
  <c r="L56" i="54"/>
  <c r="M56" i="54"/>
  <c r="N56" i="54"/>
  <c r="O56" i="54"/>
  <c r="P56" i="54"/>
  <c r="Q56" i="54"/>
  <c r="R56" i="54"/>
  <c r="S56" i="54"/>
  <c r="T56" i="54"/>
  <c r="U56" i="54"/>
  <c r="D57" i="54"/>
  <c r="E57" i="54"/>
  <c r="F57" i="54"/>
  <c r="G57" i="54"/>
  <c r="H57" i="54"/>
  <c r="I57" i="54"/>
  <c r="J57" i="54"/>
  <c r="K57" i="54"/>
  <c r="L57" i="54"/>
  <c r="M57" i="54"/>
  <c r="N57" i="54"/>
  <c r="O57" i="54"/>
  <c r="P57" i="54"/>
  <c r="Q57" i="54"/>
  <c r="R57" i="54"/>
  <c r="S57" i="54"/>
  <c r="T57" i="54"/>
  <c r="U57" i="54"/>
  <c r="D58" i="54"/>
  <c r="E58" i="54"/>
  <c r="F58" i="54"/>
  <c r="G58" i="54"/>
  <c r="H58" i="54"/>
  <c r="I58" i="54"/>
  <c r="J58" i="54"/>
  <c r="K58" i="54"/>
  <c r="L58" i="54"/>
  <c r="M58" i="54"/>
  <c r="N58" i="54"/>
  <c r="O58" i="54"/>
  <c r="P58" i="54"/>
  <c r="Q58" i="54"/>
  <c r="R58" i="54"/>
  <c r="S58" i="54"/>
  <c r="T58" i="54"/>
  <c r="U58" i="54"/>
  <c r="D59" i="54"/>
  <c r="E59" i="54"/>
  <c r="F59" i="54"/>
  <c r="G59" i="54"/>
  <c r="H59" i="54"/>
  <c r="I59" i="54"/>
  <c r="J59" i="54"/>
  <c r="K59" i="54"/>
  <c r="L59" i="54"/>
  <c r="M59" i="54"/>
  <c r="N59" i="54"/>
  <c r="O59" i="54"/>
  <c r="P59" i="54"/>
  <c r="Q59" i="54"/>
  <c r="R59" i="54"/>
  <c r="S59" i="54"/>
  <c r="T59" i="54"/>
  <c r="U59" i="54"/>
  <c r="D60" i="54"/>
  <c r="E60" i="54"/>
  <c r="F60" i="54"/>
  <c r="G60" i="54"/>
  <c r="H60" i="54"/>
  <c r="I60" i="54"/>
  <c r="J60" i="54"/>
  <c r="K60" i="54"/>
  <c r="L60" i="54"/>
  <c r="M60" i="54"/>
  <c r="N60" i="54"/>
  <c r="O60" i="54"/>
  <c r="P60" i="54"/>
  <c r="Q60" i="54"/>
  <c r="R60" i="54"/>
  <c r="S60" i="54"/>
  <c r="T60" i="54"/>
  <c r="U60" i="54"/>
  <c r="D61" i="54"/>
  <c r="E61" i="54"/>
  <c r="F61" i="54"/>
  <c r="G61" i="54"/>
  <c r="H61" i="54"/>
  <c r="I61" i="54"/>
  <c r="J61" i="54"/>
  <c r="K61" i="54"/>
  <c r="L61" i="54"/>
  <c r="M61" i="54"/>
  <c r="N61" i="54"/>
  <c r="O61" i="54"/>
  <c r="P61" i="54"/>
  <c r="Q61" i="54"/>
  <c r="R61" i="54"/>
  <c r="S61" i="54"/>
  <c r="T61" i="54"/>
  <c r="U61" i="54"/>
  <c r="D62" i="54"/>
  <c r="E62" i="54"/>
  <c r="F62" i="54"/>
  <c r="G62" i="54"/>
  <c r="H62" i="54"/>
  <c r="I62" i="54"/>
  <c r="J62" i="54"/>
  <c r="K62" i="54"/>
  <c r="L62" i="54"/>
  <c r="M62" i="54"/>
  <c r="N62" i="54"/>
  <c r="O62" i="54"/>
  <c r="P62" i="54"/>
  <c r="Q62" i="54"/>
  <c r="R62" i="54"/>
  <c r="S62" i="54"/>
  <c r="T62" i="54"/>
  <c r="U62" i="54"/>
  <c r="D63" i="54"/>
  <c r="E63" i="54"/>
  <c r="F63" i="54"/>
  <c r="G63" i="54"/>
  <c r="H63" i="54"/>
  <c r="I63" i="54"/>
  <c r="J63" i="54"/>
  <c r="K63" i="54"/>
  <c r="L63" i="54"/>
  <c r="M63" i="54"/>
  <c r="N63" i="54"/>
  <c r="O63" i="54"/>
  <c r="P63" i="54"/>
  <c r="Q63" i="54"/>
  <c r="R63" i="54"/>
  <c r="S63" i="54"/>
  <c r="T63" i="54"/>
  <c r="U63" i="54"/>
  <c r="D64" i="54"/>
  <c r="E64" i="54"/>
  <c r="F64" i="54"/>
  <c r="G64" i="54"/>
  <c r="H64" i="54"/>
  <c r="I64" i="54"/>
  <c r="J64" i="54"/>
  <c r="K64" i="54"/>
  <c r="L64" i="54"/>
  <c r="M64" i="54"/>
  <c r="N64" i="54"/>
  <c r="O64" i="54"/>
  <c r="P64" i="54"/>
  <c r="Q64" i="54"/>
  <c r="R64" i="54"/>
  <c r="S64" i="54"/>
  <c r="T64" i="54"/>
  <c r="U64" i="54"/>
  <c r="D65" i="54"/>
  <c r="E65" i="54"/>
  <c r="F65" i="54"/>
  <c r="G65" i="54"/>
  <c r="H65" i="54"/>
  <c r="I65" i="54"/>
  <c r="J65" i="54"/>
  <c r="K65" i="54"/>
  <c r="L65" i="54"/>
  <c r="M65" i="54"/>
  <c r="N65" i="54"/>
  <c r="O65" i="54"/>
  <c r="P65" i="54"/>
  <c r="Q65" i="54"/>
  <c r="R65" i="54"/>
  <c r="S65" i="54"/>
  <c r="T65" i="54"/>
  <c r="U65" i="54"/>
  <c r="D66" i="54"/>
  <c r="E66" i="54"/>
  <c r="F66" i="54"/>
  <c r="G66" i="54"/>
  <c r="H66" i="54"/>
  <c r="I66" i="54"/>
  <c r="J66" i="54"/>
  <c r="K66" i="54"/>
  <c r="L66" i="54"/>
  <c r="M66" i="54"/>
  <c r="N66" i="54"/>
  <c r="O66" i="54"/>
  <c r="P66" i="54"/>
  <c r="Q66" i="54"/>
  <c r="R66" i="54"/>
  <c r="S66" i="54"/>
  <c r="T66" i="54"/>
  <c r="U66" i="54"/>
  <c r="D67" i="54"/>
  <c r="E67" i="54"/>
  <c r="F67" i="54"/>
  <c r="G67" i="54"/>
  <c r="H67" i="54"/>
  <c r="I67" i="54"/>
  <c r="J67" i="54"/>
  <c r="K67" i="54"/>
  <c r="L67" i="54"/>
  <c r="M67" i="54"/>
  <c r="N67" i="54"/>
  <c r="O67" i="54"/>
  <c r="P67" i="54"/>
  <c r="Q67" i="54"/>
  <c r="R67" i="54"/>
  <c r="S67" i="54"/>
  <c r="T67" i="54"/>
  <c r="U67" i="54"/>
  <c r="D68" i="54"/>
  <c r="E68" i="54"/>
  <c r="F68" i="54"/>
  <c r="G68" i="54"/>
  <c r="H68" i="54"/>
  <c r="I68" i="54"/>
  <c r="J68" i="54"/>
  <c r="K68" i="54"/>
  <c r="L68" i="54"/>
  <c r="M68" i="54"/>
  <c r="N68" i="54"/>
  <c r="O68" i="54"/>
  <c r="P68" i="54"/>
  <c r="Q68" i="54"/>
  <c r="R68" i="54"/>
  <c r="S68" i="54"/>
  <c r="T68" i="54"/>
  <c r="U68" i="54"/>
  <c r="H70" i="54"/>
  <c r="Q70" i="54"/>
  <c r="S70" i="54"/>
  <c r="D71" i="54"/>
  <c r="E71" i="54"/>
  <c r="F71" i="54"/>
  <c r="G71" i="54"/>
  <c r="H71" i="54"/>
  <c r="I71" i="54"/>
  <c r="J71" i="54"/>
  <c r="K71" i="54"/>
  <c r="L71" i="54"/>
  <c r="M71" i="54"/>
  <c r="N71" i="54"/>
  <c r="O71" i="54"/>
  <c r="P71" i="54"/>
  <c r="D72" i="54"/>
  <c r="E72" i="54"/>
  <c r="F72" i="54"/>
  <c r="G72" i="54"/>
  <c r="H72" i="54"/>
  <c r="I72" i="54"/>
  <c r="J72" i="54"/>
  <c r="K72" i="54"/>
  <c r="L72" i="54"/>
  <c r="M72" i="54"/>
  <c r="N72" i="54"/>
  <c r="O72" i="54"/>
  <c r="P72" i="54"/>
  <c r="Q72" i="54"/>
  <c r="R72" i="54"/>
  <c r="S72" i="54"/>
  <c r="T72" i="54"/>
  <c r="U72" i="54"/>
  <c r="C41" i="17"/>
  <c r="Y41" i="17"/>
  <c r="F41" i="17"/>
  <c r="G41" i="17"/>
  <c r="H41" i="17"/>
  <c r="J62" i="17"/>
  <c r="K62" i="17"/>
  <c r="K41" i="17"/>
  <c r="L62" i="17"/>
  <c r="M41" i="17"/>
  <c r="P62" i="17"/>
  <c r="P41" i="17"/>
  <c r="R62" i="17"/>
  <c r="R41" i="17"/>
  <c r="S41" i="17"/>
  <c r="T41" i="17"/>
  <c r="V62" i="17"/>
  <c r="D26" i="17"/>
  <c r="D69" i="17"/>
  <c r="E26" i="17"/>
  <c r="F26" i="17"/>
  <c r="F27" i="17"/>
  <c r="G26" i="17"/>
  <c r="G48" i="17"/>
  <c r="H26" i="17"/>
  <c r="H69" i="17"/>
  <c r="I26" i="17"/>
  <c r="I48" i="17"/>
  <c r="J26" i="17"/>
  <c r="J69" i="17"/>
  <c r="K26" i="17"/>
  <c r="K48" i="17"/>
  <c r="L26" i="17"/>
  <c r="M26" i="17"/>
  <c r="M27" i="17"/>
  <c r="M49" i="17"/>
  <c r="N26" i="17"/>
  <c r="N27" i="17"/>
  <c r="N49" i="17"/>
  <c r="O26" i="17"/>
  <c r="O48" i="17"/>
  <c r="P26" i="17"/>
  <c r="P48" i="17"/>
  <c r="Q26" i="17"/>
  <c r="Q48" i="17"/>
  <c r="R26" i="17"/>
  <c r="R27" i="17"/>
  <c r="R49" i="17"/>
  <c r="S26" i="17"/>
  <c r="S27" i="17"/>
  <c r="S48" i="17"/>
  <c r="T26" i="17"/>
  <c r="T27" i="17"/>
  <c r="V69" i="17"/>
  <c r="G27" i="17"/>
  <c r="G49" i="17"/>
  <c r="H27" i="17"/>
  <c r="H49" i="17"/>
  <c r="I27" i="17"/>
  <c r="I49" i="17"/>
  <c r="J27" i="17"/>
  <c r="J49" i="17"/>
  <c r="O27" i="17"/>
  <c r="O49" i="17"/>
  <c r="C31" i="17"/>
  <c r="D31" i="17"/>
  <c r="E31" i="17"/>
  <c r="F31" i="17"/>
  <c r="G31" i="17"/>
  <c r="H31" i="17"/>
  <c r="I31" i="17"/>
  <c r="J31" i="17"/>
  <c r="K31" i="17"/>
  <c r="L31" i="17"/>
  <c r="M31" i="17"/>
  <c r="N31" i="17"/>
  <c r="O31" i="17"/>
  <c r="P31" i="17"/>
  <c r="Q31" i="17"/>
  <c r="R31" i="17"/>
  <c r="S31" i="17"/>
  <c r="T31" i="17"/>
  <c r="U31" i="17"/>
  <c r="Y31" i="17"/>
  <c r="C32" i="17"/>
  <c r="D32" i="17"/>
  <c r="E32" i="17"/>
  <c r="F32" i="17"/>
  <c r="G32" i="17"/>
  <c r="H32" i="17"/>
  <c r="I32" i="17"/>
  <c r="J32" i="17"/>
  <c r="K32" i="17"/>
  <c r="L32" i="17"/>
  <c r="M32" i="17"/>
  <c r="N32" i="17"/>
  <c r="O32" i="17"/>
  <c r="P32" i="17"/>
  <c r="Q32" i="17"/>
  <c r="R32" i="17"/>
  <c r="S32" i="17"/>
  <c r="T32" i="17"/>
  <c r="U32" i="17"/>
  <c r="Y32" i="17"/>
  <c r="C33" i="17"/>
  <c r="D33" i="17"/>
  <c r="E33" i="17"/>
  <c r="F33" i="17"/>
  <c r="G33" i="17"/>
  <c r="H33" i="17"/>
  <c r="I33" i="17"/>
  <c r="J33" i="17"/>
  <c r="K33" i="17"/>
  <c r="L33" i="17"/>
  <c r="M33" i="17"/>
  <c r="N33" i="17"/>
  <c r="O33" i="17"/>
  <c r="P33" i="17"/>
  <c r="Q33" i="17"/>
  <c r="R33" i="17"/>
  <c r="S33" i="17"/>
  <c r="T33" i="17"/>
  <c r="U33" i="17"/>
  <c r="Y33" i="17"/>
  <c r="C34" i="17"/>
  <c r="D34" i="17"/>
  <c r="E34" i="17"/>
  <c r="F34" i="17"/>
  <c r="G34" i="17"/>
  <c r="H34" i="17"/>
  <c r="I34" i="17"/>
  <c r="J34" i="17"/>
  <c r="K34" i="17"/>
  <c r="L34" i="17"/>
  <c r="M34" i="17"/>
  <c r="N34" i="17"/>
  <c r="O34" i="17"/>
  <c r="P34" i="17"/>
  <c r="Q34" i="17"/>
  <c r="R34" i="17"/>
  <c r="S34" i="17"/>
  <c r="T34" i="17"/>
  <c r="U34" i="17"/>
  <c r="Y34" i="17"/>
  <c r="C35" i="17"/>
  <c r="D35" i="17"/>
  <c r="E35" i="17"/>
  <c r="F35" i="17"/>
  <c r="G35" i="17"/>
  <c r="H35" i="17"/>
  <c r="I35" i="17"/>
  <c r="J35" i="17"/>
  <c r="K35" i="17"/>
  <c r="L35" i="17"/>
  <c r="M35" i="17"/>
  <c r="N35" i="17"/>
  <c r="O35" i="17"/>
  <c r="P35" i="17"/>
  <c r="Q35" i="17"/>
  <c r="R35" i="17"/>
  <c r="S35" i="17"/>
  <c r="T35" i="17"/>
  <c r="U35" i="17"/>
  <c r="Y35" i="17"/>
  <c r="C36" i="17"/>
  <c r="D36" i="17"/>
  <c r="E36" i="17"/>
  <c r="F36" i="17"/>
  <c r="G36" i="17"/>
  <c r="H36" i="17"/>
  <c r="I36" i="17"/>
  <c r="J36" i="17"/>
  <c r="K36" i="17"/>
  <c r="L36" i="17"/>
  <c r="M36" i="17"/>
  <c r="N36" i="17"/>
  <c r="O36" i="17"/>
  <c r="P36" i="17"/>
  <c r="Q36" i="17"/>
  <c r="R36" i="17"/>
  <c r="S36" i="17"/>
  <c r="T36" i="17"/>
  <c r="U36" i="17"/>
  <c r="Y36" i="17"/>
  <c r="C37" i="17"/>
  <c r="D37" i="17"/>
  <c r="E37" i="17"/>
  <c r="F37" i="17"/>
  <c r="G37" i="17"/>
  <c r="H37" i="17"/>
  <c r="I37" i="17"/>
  <c r="J37" i="17"/>
  <c r="K37" i="17"/>
  <c r="L37" i="17"/>
  <c r="M37" i="17"/>
  <c r="N37" i="17"/>
  <c r="O37" i="17"/>
  <c r="P37" i="17"/>
  <c r="Q37" i="17"/>
  <c r="R37" i="17"/>
  <c r="S37" i="17"/>
  <c r="T37" i="17"/>
  <c r="U37" i="17"/>
  <c r="Y37" i="17"/>
  <c r="C38" i="17"/>
  <c r="D38" i="17"/>
  <c r="E38" i="17"/>
  <c r="F38" i="17"/>
  <c r="G38" i="17"/>
  <c r="H38" i="17"/>
  <c r="I38" i="17"/>
  <c r="J38" i="17"/>
  <c r="K38" i="17"/>
  <c r="L38" i="17"/>
  <c r="M38" i="17"/>
  <c r="N38" i="17"/>
  <c r="O38" i="17"/>
  <c r="P38" i="17"/>
  <c r="Q38" i="17"/>
  <c r="R38" i="17"/>
  <c r="S38" i="17"/>
  <c r="T38" i="17"/>
  <c r="U38" i="17"/>
  <c r="Y38" i="17"/>
  <c r="C39" i="17"/>
  <c r="D39" i="17"/>
  <c r="E39" i="17"/>
  <c r="F39" i="17"/>
  <c r="G39" i="17"/>
  <c r="H39" i="17"/>
  <c r="I39" i="17"/>
  <c r="J39" i="17"/>
  <c r="K39" i="17"/>
  <c r="L39" i="17"/>
  <c r="M39" i="17"/>
  <c r="N39" i="17"/>
  <c r="O39" i="17"/>
  <c r="P39" i="17"/>
  <c r="Q39" i="17"/>
  <c r="R39" i="17"/>
  <c r="S39" i="17"/>
  <c r="T39" i="17"/>
  <c r="U39" i="17"/>
  <c r="Y39" i="17"/>
  <c r="C40" i="17"/>
  <c r="D40" i="17"/>
  <c r="E40" i="17"/>
  <c r="F40" i="17"/>
  <c r="G40" i="17"/>
  <c r="H40" i="17"/>
  <c r="I40" i="17"/>
  <c r="J40" i="17"/>
  <c r="K40" i="17"/>
  <c r="L40" i="17"/>
  <c r="M40" i="17"/>
  <c r="N40" i="17"/>
  <c r="O40" i="17"/>
  <c r="P40" i="17"/>
  <c r="Q40" i="17"/>
  <c r="R40" i="17"/>
  <c r="S40" i="17"/>
  <c r="T40" i="17"/>
  <c r="U40" i="17"/>
  <c r="Y40" i="17"/>
  <c r="N41" i="17"/>
  <c r="U41" i="17"/>
  <c r="C42" i="17"/>
  <c r="D42" i="17"/>
  <c r="E42" i="17"/>
  <c r="F42" i="17"/>
  <c r="G42" i="17"/>
  <c r="H42" i="17"/>
  <c r="I42" i="17"/>
  <c r="J42" i="17"/>
  <c r="K42" i="17"/>
  <c r="L42" i="17"/>
  <c r="M42" i="17"/>
  <c r="N42" i="17"/>
  <c r="O42" i="17"/>
  <c r="P42" i="17"/>
  <c r="Q42" i="17"/>
  <c r="R42" i="17"/>
  <c r="S42" i="17"/>
  <c r="T42" i="17"/>
  <c r="U42" i="17"/>
  <c r="Y42" i="17"/>
  <c r="C43" i="17"/>
  <c r="D43" i="17"/>
  <c r="E43" i="17"/>
  <c r="F43" i="17"/>
  <c r="G43" i="17"/>
  <c r="H43" i="17"/>
  <c r="I43" i="17"/>
  <c r="J43" i="17"/>
  <c r="K43" i="17"/>
  <c r="L43" i="17"/>
  <c r="M43" i="17"/>
  <c r="N43" i="17"/>
  <c r="O43" i="17"/>
  <c r="P43" i="17"/>
  <c r="Q43" i="17"/>
  <c r="R43" i="17"/>
  <c r="S43" i="17"/>
  <c r="T43" i="17"/>
  <c r="U43" i="17"/>
  <c r="Y43" i="17"/>
  <c r="C44" i="17"/>
  <c r="D44" i="17"/>
  <c r="E44" i="17"/>
  <c r="F44" i="17"/>
  <c r="G44" i="17"/>
  <c r="H44" i="17"/>
  <c r="I44" i="17"/>
  <c r="J44" i="17"/>
  <c r="K44" i="17"/>
  <c r="L44" i="17"/>
  <c r="M44" i="17"/>
  <c r="N44" i="17"/>
  <c r="O44" i="17"/>
  <c r="P44" i="17"/>
  <c r="Q44" i="17"/>
  <c r="R44" i="17"/>
  <c r="S44" i="17"/>
  <c r="T44" i="17"/>
  <c r="U44" i="17"/>
  <c r="Y44" i="17"/>
  <c r="C45" i="17"/>
  <c r="D45" i="17"/>
  <c r="E45" i="17"/>
  <c r="F45" i="17"/>
  <c r="G45" i="17"/>
  <c r="H45" i="17"/>
  <c r="I45" i="17"/>
  <c r="J45" i="17"/>
  <c r="K45" i="17"/>
  <c r="L45" i="17"/>
  <c r="M45" i="17"/>
  <c r="N45" i="17"/>
  <c r="O45" i="17"/>
  <c r="P45" i="17"/>
  <c r="Q45" i="17"/>
  <c r="R45" i="17"/>
  <c r="S45" i="17"/>
  <c r="T45" i="17"/>
  <c r="U45" i="17"/>
  <c r="Y45" i="17"/>
  <c r="C46" i="17"/>
  <c r="D46" i="17"/>
  <c r="E46" i="17"/>
  <c r="F46" i="17"/>
  <c r="G46" i="17"/>
  <c r="H46" i="17"/>
  <c r="I46" i="17"/>
  <c r="J46" i="17"/>
  <c r="K46" i="17"/>
  <c r="L46" i="17"/>
  <c r="M46" i="17"/>
  <c r="N46" i="17"/>
  <c r="O46" i="17"/>
  <c r="P46" i="17"/>
  <c r="Q46" i="17"/>
  <c r="R46" i="17"/>
  <c r="S46" i="17"/>
  <c r="T46" i="17"/>
  <c r="U46" i="17"/>
  <c r="Y46" i="17"/>
  <c r="C48" i="17"/>
  <c r="J48" i="17"/>
  <c r="R48" i="17"/>
  <c r="U48" i="17"/>
  <c r="C49" i="17"/>
  <c r="C50" i="17"/>
  <c r="D50" i="17"/>
  <c r="E50" i="17"/>
  <c r="F50" i="17"/>
  <c r="G50" i="17"/>
  <c r="H50" i="17"/>
  <c r="I50" i="17"/>
  <c r="J50" i="17"/>
  <c r="K50" i="17"/>
  <c r="L50" i="17"/>
  <c r="M50" i="17"/>
  <c r="N50" i="17"/>
  <c r="O50" i="17"/>
  <c r="P50" i="17"/>
  <c r="Q50" i="17"/>
  <c r="R50" i="17"/>
  <c r="S50" i="17"/>
  <c r="T50" i="17"/>
  <c r="U50" i="17"/>
  <c r="Y50" i="17"/>
  <c r="D52" i="17"/>
  <c r="E52" i="17"/>
  <c r="F52" i="17"/>
  <c r="G52" i="17"/>
  <c r="H52" i="17"/>
  <c r="I52" i="17"/>
  <c r="J52" i="17"/>
  <c r="K52" i="17"/>
  <c r="L52" i="17"/>
  <c r="M52" i="17"/>
  <c r="N52" i="17"/>
  <c r="O52" i="17"/>
  <c r="P52" i="17"/>
  <c r="Q52" i="17"/>
  <c r="R52" i="17"/>
  <c r="S52" i="17"/>
  <c r="T52" i="17"/>
  <c r="U52" i="17"/>
  <c r="D53" i="17"/>
  <c r="E53" i="17"/>
  <c r="F53" i="17"/>
  <c r="G53" i="17"/>
  <c r="H53" i="17"/>
  <c r="I53" i="17"/>
  <c r="J53" i="17"/>
  <c r="K53" i="17"/>
  <c r="L53" i="17"/>
  <c r="M53" i="17"/>
  <c r="N53" i="17"/>
  <c r="O53" i="17"/>
  <c r="P53" i="17"/>
  <c r="Q53" i="17"/>
  <c r="R53" i="17"/>
  <c r="S53" i="17"/>
  <c r="T53" i="17"/>
  <c r="U53" i="17"/>
  <c r="D54" i="17"/>
  <c r="E54" i="17"/>
  <c r="F54" i="17"/>
  <c r="G54" i="17"/>
  <c r="H54" i="17"/>
  <c r="I54" i="17"/>
  <c r="J54" i="17"/>
  <c r="K54" i="17"/>
  <c r="L54" i="17"/>
  <c r="M54" i="17"/>
  <c r="N54" i="17"/>
  <c r="O54" i="17"/>
  <c r="P54" i="17"/>
  <c r="Q54" i="17"/>
  <c r="R54" i="17"/>
  <c r="S54" i="17"/>
  <c r="T54" i="17"/>
  <c r="U54" i="17"/>
  <c r="D55" i="17"/>
  <c r="E55" i="17"/>
  <c r="F55" i="17"/>
  <c r="G55" i="17"/>
  <c r="H55" i="17"/>
  <c r="I55" i="17"/>
  <c r="J55" i="17"/>
  <c r="K55" i="17"/>
  <c r="L55" i="17"/>
  <c r="M55" i="17"/>
  <c r="N55" i="17"/>
  <c r="O55" i="17"/>
  <c r="P55" i="17"/>
  <c r="Q55" i="17"/>
  <c r="R55" i="17"/>
  <c r="S55" i="17"/>
  <c r="T55" i="17"/>
  <c r="U55" i="17"/>
  <c r="D56" i="17"/>
  <c r="E56" i="17"/>
  <c r="F56" i="17"/>
  <c r="G56" i="17"/>
  <c r="H56" i="17"/>
  <c r="I56" i="17"/>
  <c r="J56" i="17"/>
  <c r="K56" i="17"/>
  <c r="L56" i="17"/>
  <c r="M56" i="17"/>
  <c r="N56" i="17"/>
  <c r="O56" i="17"/>
  <c r="P56" i="17"/>
  <c r="Q56" i="17"/>
  <c r="R56" i="17"/>
  <c r="S56" i="17"/>
  <c r="T56" i="17"/>
  <c r="U56" i="17"/>
  <c r="D57" i="17"/>
  <c r="E57" i="17"/>
  <c r="F57" i="17"/>
  <c r="G57" i="17"/>
  <c r="H57" i="17"/>
  <c r="I57" i="17"/>
  <c r="J57" i="17"/>
  <c r="K57" i="17"/>
  <c r="L57" i="17"/>
  <c r="M57" i="17"/>
  <c r="N57" i="17"/>
  <c r="O57" i="17"/>
  <c r="P57" i="17"/>
  <c r="Q57" i="17"/>
  <c r="R57" i="17"/>
  <c r="S57" i="17"/>
  <c r="T57" i="17"/>
  <c r="U57" i="17"/>
  <c r="D58" i="17"/>
  <c r="E58" i="17"/>
  <c r="F58" i="17"/>
  <c r="G58" i="17"/>
  <c r="H58" i="17"/>
  <c r="I58" i="17"/>
  <c r="J58" i="17"/>
  <c r="K58" i="17"/>
  <c r="L58" i="17"/>
  <c r="M58" i="17"/>
  <c r="N58" i="17"/>
  <c r="O58" i="17"/>
  <c r="P58" i="17"/>
  <c r="Q58" i="17"/>
  <c r="R58" i="17"/>
  <c r="S58" i="17"/>
  <c r="T58" i="17"/>
  <c r="U58" i="17"/>
  <c r="D59" i="17"/>
  <c r="E59" i="17"/>
  <c r="F59" i="17"/>
  <c r="G59" i="17"/>
  <c r="H59" i="17"/>
  <c r="I59" i="17"/>
  <c r="J59" i="17"/>
  <c r="K59" i="17"/>
  <c r="L59" i="17"/>
  <c r="M59" i="17"/>
  <c r="N59" i="17"/>
  <c r="O59" i="17"/>
  <c r="P59" i="17"/>
  <c r="Q59" i="17"/>
  <c r="R59" i="17"/>
  <c r="S59" i="17"/>
  <c r="T59" i="17"/>
  <c r="U59" i="17"/>
  <c r="D60" i="17"/>
  <c r="E60" i="17"/>
  <c r="F60" i="17"/>
  <c r="G60" i="17"/>
  <c r="H60" i="17"/>
  <c r="I60" i="17"/>
  <c r="J60" i="17"/>
  <c r="K60" i="17"/>
  <c r="L60" i="17"/>
  <c r="M60" i="17"/>
  <c r="N60" i="17"/>
  <c r="O60" i="17"/>
  <c r="P60" i="17"/>
  <c r="Q60" i="17"/>
  <c r="R60" i="17"/>
  <c r="S60" i="17"/>
  <c r="T60" i="17"/>
  <c r="U60" i="17"/>
  <c r="D61" i="17"/>
  <c r="E61" i="17"/>
  <c r="F61" i="17"/>
  <c r="G61" i="17"/>
  <c r="H61" i="17"/>
  <c r="I61" i="17"/>
  <c r="J61" i="17"/>
  <c r="K61" i="17"/>
  <c r="L61" i="17"/>
  <c r="M61" i="17"/>
  <c r="N61" i="17"/>
  <c r="O61" i="17"/>
  <c r="P61" i="17"/>
  <c r="Q61" i="17"/>
  <c r="R61" i="17"/>
  <c r="S61" i="17"/>
  <c r="T61" i="17"/>
  <c r="U61" i="17"/>
  <c r="D63" i="17"/>
  <c r="E63" i="17"/>
  <c r="F63" i="17"/>
  <c r="G63" i="17"/>
  <c r="H63" i="17"/>
  <c r="I63" i="17"/>
  <c r="J63" i="17"/>
  <c r="K63" i="17"/>
  <c r="L63" i="17"/>
  <c r="M63" i="17"/>
  <c r="N63" i="17"/>
  <c r="O63" i="17"/>
  <c r="P63" i="17"/>
  <c r="Q63" i="17"/>
  <c r="R63" i="17"/>
  <c r="S63" i="17"/>
  <c r="T63" i="17"/>
  <c r="U63" i="17"/>
  <c r="D64" i="17"/>
  <c r="E64" i="17"/>
  <c r="F64" i="17"/>
  <c r="G64" i="17"/>
  <c r="H64" i="17"/>
  <c r="I64" i="17"/>
  <c r="J64" i="17"/>
  <c r="K64" i="17"/>
  <c r="L64" i="17"/>
  <c r="M64" i="17"/>
  <c r="N64" i="17"/>
  <c r="O64" i="17"/>
  <c r="P64" i="17"/>
  <c r="Q64" i="17"/>
  <c r="R64" i="17"/>
  <c r="S64" i="17"/>
  <c r="T64" i="17"/>
  <c r="U64" i="17"/>
  <c r="D65" i="17"/>
  <c r="E65" i="17"/>
  <c r="F65" i="17"/>
  <c r="G65" i="17"/>
  <c r="H65" i="17"/>
  <c r="I65" i="17"/>
  <c r="J65" i="17"/>
  <c r="K65" i="17"/>
  <c r="L65" i="17"/>
  <c r="M65" i="17"/>
  <c r="N65" i="17"/>
  <c r="O65" i="17"/>
  <c r="P65" i="17"/>
  <c r="Q65" i="17"/>
  <c r="R65" i="17"/>
  <c r="S65" i="17"/>
  <c r="T65" i="17"/>
  <c r="U65" i="17"/>
  <c r="D66" i="17"/>
  <c r="E66" i="17"/>
  <c r="F66" i="17"/>
  <c r="G66" i="17"/>
  <c r="H66" i="17"/>
  <c r="I66" i="17"/>
  <c r="J66" i="17"/>
  <c r="K66" i="17"/>
  <c r="L66" i="17"/>
  <c r="M66" i="17"/>
  <c r="N66" i="17"/>
  <c r="O66" i="17"/>
  <c r="P66" i="17"/>
  <c r="Q66" i="17"/>
  <c r="R66" i="17"/>
  <c r="S66" i="17"/>
  <c r="T66" i="17"/>
  <c r="U66" i="17"/>
  <c r="D67" i="17"/>
  <c r="E67" i="17"/>
  <c r="F67" i="17"/>
  <c r="G67" i="17"/>
  <c r="H67" i="17"/>
  <c r="I67" i="17"/>
  <c r="J67" i="17"/>
  <c r="K67" i="17"/>
  <c r="L67" i="17"/>
  <c r="M67" i="17"/>
  <c r="N67" i="17"/>
  <c r="O67" i="17"/>
  <c r="P67" i="17"/>
  <c r="Q67" i="17"/>
  <c r="R67" i="17"/>
  <c r="S67" i="17"/>
  <c r="T67" i="17"/>
  <c r="U67" i="17"/>
  <c r="K69" i="17"/>
  <c r="D71" i="17"/>
  <c r="E71" i="17"/>
  <c r="F71" i="17"/>
  <c r="G71" i="17"/>
  <c r="H71" i="17"/>
  <c r="I71" i="17"/>
  <c r="J71" i="17"/>
  <c r="K71" i="17"/>
  <c r="L71" i="17"/>
  <c r="M71" i="17"/>
  <c r="N71" i="17"/>
  <c r="O71" i="17"/>
  <c r="P71" i="17"/>
  <c r="Q71" i="17"/>
  <c r="R71" i="17"/>
  <c r="S71" i="17"/>
  <c r="T71" i="17"/>
  <c r="U71" i="17"/>
  <c r="G50" i="53"/>
  <c r="H50" i="53"/>
  <c r="I73" i="53"/>
  <c r="J50" i="53"/>
  <c r="L50" i="53"/>
  <c r="M50" i="53"/>
  <c r="O73" i="53"/>
  <c r="O50" i="53"/>
  <c r="R73" i="53"/>
  <c r="Q73" i="53"/>
  <c r="V73" i="53"/>
  <c r="G51" i="53"/>
  <c r="M51" i="53"/>
  <c r="O51" i="53"/>
  <c r="P51" i="53"/>
  <c r="R51" i="53"/>
  <c r="S51" i="53"/>
  <c r="C32" i="53"/>
  <c r="D32" i="53"/>
  <c r="E32" i="53"/>
  <c r="F32" i="53"/>
  <c r="G32" i="53"/>
  <c r="H32" i="53"/>
  <c r="I32" i="53"/>
  <c r="J32" i="53"/>
  <c r="K32" i="53"/>
  <c r="L32" i="53"/>
  <c r="M32" i="53"/>
  <c r="N32" i="53"/>
  <c r="O32" i="53"/>
  <c r="P32" i="53"/>
  <c r="Q32" i="53"/>
  <c r="R32" i="53"/>
  <c r="S32" i="53"/>
  <c r="T32" i="53"/>
  <c r="U32" i="53"/>
  <c r="Y32" i="53"/>
  <c r="C33" i="53"/>
  <c r="D33" i="53"/>
  <c r="E33" i="53"/>
  <c r="F33" i="53"/>
  <c r="G33" i="53"/>
  <c r="H33" i="53"/>
  <c r="I33" i="53"/>
  <c r="J33" i="53"/>
  <c r="K33" i="53"/>
  <c r="L33" i="53"/>
  <c r="M33" i="53"/>
  <c r="N33" i="53"/>
  <c r="O33" i="53"/>
  <c r="P33" i="53"/>
  <c r="Q33" i="53"/>
  <c r="R33" i="53"/>
  <c r="S33" i="53"/>
  <c r="T33" i="53"/>
  <c r="U33" i="53"/>
  <c r="Y33" i="53"/>
  <c r="C34" i="53"/>
  <c r="D34" i="53"/>
  <c r="E34" i="53"/>
  <c r="F34" i="53"/>
  <c r="G34" i="53"/>
  <c r="H34" i="53"/>
  <c r="I34" i="53"/>
  <c r="J34" i="53"/>
  <c r="K34" i="53"/>
  <c r="L34" i="53"/>
  <c r="M34" i="53"/>
  <c r="N34" i="53"/>
  <c r="O34" i="53"/>
  <c r="P34" i="53"/>
  <c r="Q34" i="53"/>
  <c r="R34" i="53"/>
  <c r="S34" i="53"/>
  <c r="T34" i="53"/>
  <c r="U34" i="53"/>
  <c r="Y34" i="53"/>
  <c r="C35" i="53"/>
  <c r="D35" i="53"/>
  <c r="E35" i="53"/>
  <c r="F35" i="53"/>
  <c r="G35" i="53"/>
  <c r="H35" i="53"/>
  <c r="I35" i="53"/>
  <c r="J35" i="53"/>
  <c r="K35" i="53"/>
  <c r="L35" i="53"/>
  <c r="M35" i="53"/>
  <c r="N35" i="53"/>
  <c r="O35" i="53"/>
  <c r="P35" i="53"/>
  <c r="Q35" i="53"/>
  <c r="R35" i="53"/>
  <c r="S35" i="53"/>
  <c r="T35" i="53"/>
  <c r="U35" i="53"/>
  <c r="Y35" i="53"/>
  <c r="C36" i="53"/>
  <c r="D36" i="53"/>
  <c r="E36" i="53"/>
  <c r="F36" i="53"/>
  <c r="G36" i="53"/>
  <c r="H36" i="53"/>
  <c r="I36" i="53"/>
  <c r="J36" i="53"/>
  <c r="K36" i="53"/>
  <c r="L36" i="53"/>
  <c r="M36" i="53"/>
  <c r="N36" i="53"/>
  <c r="O36" i="53"/>
  <c r="P36" i="53"/>
  <c r="Q36" i="53"/>
  <c r="R36" i="53"/>
  <c r="S36" i="53"/>
  <c r="T36" i="53"/>
  <c r="U36" i="53"/>
  <c r="Y36" i="53"/>
  <c r="C37" i="53"/>
  <c r="D37" i="53"/>
  <c r="E37" i="53"/>
  <c r="F37" i="53"/>
  <c r="G37" i="53"/>
  <c r="H37" i="53"/>
  <c r="I37" i="53"/>
  <c r="J37" i="53"/>
  <c r="K37" i="53"/>
  <c r="L37" i="53"/>
  <c r="M37" i="53"/>
  <c r="N37" i="53"/>
  <c r="O37" i="53"/>
  <c r="P37" i="53"/>
  <c r="Q37" i="53"/>
  <c r="R37" i="53"/>
  <c r="S37" i="53"/>
  <c r="T37" i="53"/>
  <c r="U37" i="53"/>
  <c r="Y37" i="53"/>
  <c r="C38" i="53"/>
  <c r="D38" i="53"/>
  <c r="E38" i="53"/>
  <c r="F38" i="53"/>
  <c r="G38" i="53"/>
  <c r="H38" i="53"/>
  <c r="I38" i="53"/>
  <c r="J38" i="53"/>
  <c r="K38" i="53"/>
  <c r="L38" i="53"/>
  <c r="M38" i="53"/>
  <c r="N38" i="53"/>
  <c r="O38" i="53"/>
  <c r="P38" i="53"/>
  <c r="Q38" i="53"/>
  <c r="R38" i="53"/>
  <c r="S38" i="53"/>
  <c r="T38" i="53"/>
  <c r="U38" i="53"/>
  <c r="Y38" i="53"/>
  <c r="C39" i="53"/>
  <c r="D39" i="53"/>
  <c r="E39" i="53"/>
  <c r="F39" i="53"/>
  <c r="G39" i="53"/>
  <c r="H39" i="53"/>
  <c r="I39" i="53"/>
  <c r="J39" i="53"/>
  <c r="K39" i="53"/>
  <c r="L39" i="53"/>
  <c r="M39" i="53"/>
  <c r="N39" i="53"/>
  <c r="O39" i="53"/>
  <c r="P39" i="53"/>
  <c r="Q39" i="53"/>
  <c r="R39" i="53"/>
  <c r="S39" i="53"/>
  <c r="T39" i="53"/>
  <c r="U39" i="53"/>
  <c r="Y39" i="53"/>
  <c r="C40" i="53"/>
  <c r="D40" i="53"/>
  <c r="E40" i="53"/>
  <c r="F40" i="53"/>
  <c r="G40" i="53"/>
  <c r="H40" i="53"/>
  <c r="I40" i="53"/>
  <c r="J40" i="53"/>
  <c r="K40" i="53"/>
  <c r="L40" i="53"/>
  <c r="M40" i="53"/>
  <c r="N40" i="53"/>
  <c r="O40" i="53"/>
  <c r="P40" i="53"/>
  <c r="Q40" i="53"/>
  <c r="R40" i="53"/>
  <c r="S40" i="53"/>
  <c r="T40" i="53"/>
  <c r="U40" i="53"/>
  <c r="Y40" i="53"/>
  <c r="C41" i="53"/>
  <c r="D41" i="53"/>
  <c r="E41" i="53"/>
  <c r="F41" i="53"/>
  <c r="G41" i="53"/>
  <c r="H41" i="53"/>
  <c r="I41" i="53"/>
  <c r="J41" i="53"/>
  <c r="K41" i="53"/>
  <c r="L41" i="53"/>
  <c r="M41" i="53"/>
  <c r="N41" i="53"/>
  <c r="O41" i="53"/>
  <c r="P41" i="53"/>
  <c r="Q41" i="53"/>
  <c r="R41" i="53"/>
  <c r="S41" i="53"/>
  <c r="T41" i="53"/>
  <c r="U41" i="53"/>
  <c r="Y41" i="53"/>
  <c r="C42" i="53"/>
  <c r="D42" i="53"/>
  <c r="E42" i="53"/>
  <c r="F42" i="53"/>
  <c r="G42" i="53"/>
  <c r="H42" i="53"/>
  <c r="I42" i="53"/>
  <c r="J42" i="53"/>
  <c r="K42" i="53"/>
  <c r="L42" i="53"/>
  <c r="M42" i="53"/>
  <c r="N42" i="53"/>
  <c r="O42" i="53"/>
  <c r="P42" i="53"/>
  <c r="Q42" i="53"/>
  <c r="R42" i="53"/>
  <c r="S42" i="53"/>
  <c r="T42" i="53"/>
  <c r="U42" i="53"/>
  <c r="Y42" i="53"/>
  <c r="C43" i="53"/>
  <c r="D43" i="53"/>
  <c r="E43" i="53"/>
  <c r="F43" i="53"/>
  <c r="G43" i="53"/>
  <c r="H43" i="53"/>
  <c r="I43" i="53"/>
  <c r="J43" i="53"/>
  <c r="K43" i="53"/>
  <c r="L43" i="53"/>
  <c r="M43" i="53"/>
  <c r="N43" i="53"/>
  <c r="O43" i="53"/>
  <c r="P43" i="53"/>
  <c r="Q43" i="53"/>
  <c r="R43" i="53"/>
  <c r="S43" i="53"/>
  <c r="T43" i="53"/>
  <c r="U43" i="53"/>
  <c r="C44" i="53"/>
  <c r="D44" i="53"/>
  <c r="E44" i="53"/>
  <c r="F44" i="53"/>
  <c r="G44" i="53"/>
  <c r="H44" i="53"/>
  <c r="I44" i="53"/>
  <c r="J44" i="53"/>
  <c r="K44" i="53"/>
  <c r="L44" i="53"/>
  <c r="M44" i="53"/>
  <c r="N44" i="53"/>
  <c r="O44" i="53"/>
  <c r="P44" i="53"/>
  <c r="Q44" i="53"/>
  <c r="R44" i="53"/>
  <c r="S44" i="53"/>
  <c r="T44" i="53"/>
  <c r="U44" i="53"/>
  <c r="Y44" i="53"/>
  <c r="C45" i="53"/>
  <c r="D45" i="53"/>
  <c r="E45" i="53"/>
  <c r="F45" i="53"/>
  <c r="G45" i="53"/>
  <c r="H45" i="53"/>
  <c r="I45" i="53"/>
  <c r="J45" i="53"/>
  <c r="K45" i="53"/>
  <c r="L45" i="53"/>
  <c r="M45" i="53"/>
  <c r="N45" i="53"/>
  <c r="O45" i="53"/>
  <c r="P45" i="53"/>
  <c r="Q45" i="53"/>
  <c r="R45" i="53"/>
  <c r="S45" i="53"/>
  <c r="T45" i="53"/>
  <c r="U45" i="53"/>
  <c r="Y45" i="53"/>
  <c r="C46" i="53"/>
  <c r="D46" i="53"/>
  <c r="E46" i="53"/>
  <c r="F46" i="53"/>
  <c r="G46" i="53"/>
  <c r="H46" i="53"/>
  <c r="I46" i="53"/>
  <c r="J46" i="53"/>
  <c r="K46" i="53"/>
  <c r="L46" i="53"/>
  <c r="M46" i="53"/>
  <c r="N46" i="53"/>
  <c r="O46" i="53"/>
  <c r="P46" i="53"/>
  <c r="Q46" i="53"/>
  <c r="R46" i="53"/>
  <c r="S46" i="53"/>
  <c r="T46" i="53"/>
  <c r="U46" i="53"/>
  <c r="Y46" i="53"/>
  <c r="C47" i="53"/>
  <c r="D47" i="53"/>
  <c r="E47" i="53"/>
  <c r="F47" i="53"/>
  <c r="G47" i="53"/>
  <c r="H47" i="53"/>
  <c r="I47" i="53"/>
  <c r="J47" i="53"/>
  <c r="K47" i="53"/>
  <c r="L47" i="53"/>
  <c r="M47" i="53"/>
  <c r="N47" i="53"/>
  <c r="O47" i="53"/>
  <c r="P47" i="53"/>
  <c r="Q47" i="53"/>
  <c r="R47" i="53"/>
  <c r="S47" i="53"/>
  <c r="T47" i="53"/>
  <c r="U47" i="53"/>
  <c r="Y47" i="53"/>
  <c r="Y48" i="53"/>
  <c r="D50" i="53"/>
  <c r="E50" i="53"/>
  <c r="F50" i="53"/>
  <c r="P50" i="53"/>
  <c r="Q50" i="53"/>
  <c r="R50" i="53"/>
  <c r="E51" i="53"/>
  <c r="F51" i="53"/>
  <c r="C52" i="53"/>
  <c r="D52" i="53"/>
  <c r="E52" i="53"/>
  <c r="F52" i="53"/>
  <c r="G52" i="53"/>
  <c r="H52" i="53"/>
  <c r="I52" i="53"/>
  <c r="J52" i="53"/>
  <c r="K52" i="53"/>
  <c r="L52" i="53"/>
  <c r="M52" i="53"/>
  <c r="N52" i="53"/>
  <c r="O52" i="53"/>
  <c r="P52" i="53"/>
  <c r="Q52" i="53"/>
  <c r="R52" i="53"/>
  <c r="S52" i="53"/>
  <c r="T52" i="53"/>
  <c r="U52" i="53"/>
  <c r="Y52" i="53"/>
  <c r="D55" i="53"/>
  <c r="E55" i="53"/>
  <c r="F55" i="53"/>
  <c r="G55" i="53"/>
  <c r="H55" i="53"/>
  <c r="I55" i="53"/>
  <c r="J55" i="53"/>
  <c r="K55" i="53"/>
  <c r="L55" i="53"/>
  <c r="M55" i="53"/>
  <c r="N55" i="53"/>
  <c r="O55" i="53"/>
  <c r="P55" i="53"/>
  <c r="Q55" i="53"/>
  <c r="R55" i="53"/>
  <c r="S55" i="53"/>
  <c r="T55" i="53"/>
  <c r="U55" i="53"/>
  <c r="D56" i="53"/>
  <c r="E56" i="53"/>
  <c r="F56" i="53"/>
  <c r="G56" i="53"/>
  <c r="H56" i="53"/>
  <c r="I56" i="53"/>
  <c r="J56" i="53"/>
  <c r="K56" i="53"/>
  <c r="L56" i="53"/>
  <c r="M56" i="53"/>
  <c r="N56" i="53"/>
  <c r="O56" i="53"/>
  <c r="P56" i="53"/>
  <c r="Q56" i="53"/>
  <c r="R56" i="53"/>
  <c r="S56" i="53"/>
  <c r="T56" i="53"/>
  <c r="U56" i="53"/>
  <c r="D57" i="53"/>
  <c r="E57" i="53"/>
  <c r="F57" i="53"/>
  <c r="G57" i="53"/>
  <c r="H57" i="53"/>
  <c r="I57" i="53"/>
  <c r="J57" i="53"/>
  <c r="K57" i="53"/>
  <c r="L57" i="53"/>
  <c r="M57" i="53"/>
  <c r="N57" i="53"/>
  <c r="O57" i="53"/>
  <c r="P57" i="53"/>
  <c r="Q57" i="53"/>
  <c r="R57" i="53"/>
  <c r="S57" i="53"/>
  <c r="T57" i="53"/>
  <c r="U57" i="53"/>
  <c r="D58" i="53"/>
  <c r="E58" i="53"/>
  <c r="F58" i="53"/>
  <c r="G58" i="53"/>
  <c r="H58" i="53"/>
  <c r="I58" i="53"/>
  <c r="J58" i="53"/>
  <c r="K58" i="53"/>
  <c r="L58" i="53"/>
  <c r="M58" i="53"/>
  <c r="N58" i="53"/>
  <c r="O58" i="53"/>
  <c r="P58" i="53"/>
  <c r="Q58" i="53"/>
  <c r="R58" i="53"/>
  <c r="S58" i="53"/>
  <c r="T58" i="53"/>
  <c r="U58" i="53"/>
  <c r="D59" i="53"/>
  <c r="E59" i="53"/>
  <c r="F59" i="53"/>
  <c r="G59" i="53"/>
  <c r="H59" i="53"/>
  <c r="I59" i="53"/>
  <c r="J59" i="53"/>
  <c r="K59" i="53"/>
  <c r="L59" i="53"/>
  <c r="M59" i="53"/>
  <c r="N59" i="53"/>
  <c r="O59" i="53"/>
  <c r="P59" i="53"/>
  <c r="Q59" i="53"/>
  <c r="R59" i="53"/>
  <c r="S59" i="53"/>
  <c r="T59" i="53"/>
  <c r="U59" i="53"/>
  <c r="D60" i="53"/>
  <c r="E60" i="53"/>
  <c r="F60" i="53"/>
  <c r="G60" i="53"/>
  <c r="H60" i="53"/>
  <c r="I60" i="53"/>
  <c r="J60" i="53"/>
  <c r="K60" i="53"/>
  <c r="L60" i="53"/>
  <c r="M60" i="53"/>
  <c r="N60" i="53"/>
  <c r="O60" i="53"/>
  <c r="P60" i="53"/>
  <c r="Q60" i="53"/>
  <c r="R60" i="53"/>
  <c r="S60" i="53"/>
  <c r="T60" i="53"/>
  <c r="U60" i="53"/>
  <c r="D61" i="53"/>
  <c r="E61" i="53"/>
  <c r="F61" i="53"/>
  <c r="G61" i="53"/>
  <c r="H61" i="53"/>
  <c r="I61" i="53"/>
  <c r="J61" i="53"/>
  <c r="K61" i="53"/>
  <c r="L61" i="53"/>
  <c r="M61" i="53"/>
  <c r="N61" i="53"/>
  <c r="O61" i="53"/>
  <c r="P61" i="53"/>
  <c r="Q61" i="53"/>
  <c r="R61" i="53"/>
  <c r="S61" i="53"/>
  <c r="T61" i="53"/>
  <c r="U61" i="53"/>
  <c r="D62" i="53"/>
  <c r="E62" i="53"/>
  <c r="F62" i="53"/>
  <c r="G62" i="53"/>
  <c r="H62" i="53"/>
  <c r="I62" i="53"/>
  <c r="J62" i="53"/>
  <c r="K62" i="53"/>
  <c r="L62" i="53"/>
  <c r="M62" i="53"/>
  <c r="N62" i="53"/>
  <c r="O62" i="53"/>
  <c r="P62" i="53"/>
  <c r="Q62" i="53"/>
  <c r="R62" i="53"/>
  <c r="S62" i="53"/>
  <c r="T62" i="53"/>
  <c r="U62" i="53"/>
  <c r="D63" i="53"/>
  <c r="E63" i="53"/>
  <c r="F63" i="53"/>
  <c r="G63" i="53"/>
  <c r="H63" i="53"/>
  <c r="I63" i="53"/>
  <c r="J63" i="53"/>
  <c r="K63" i="53"/>
  <c r="L63" i="53"/>
  <c r="M63" i="53"/>
  <c r="N63" i="53"/>
  <c r="O63" i="53"/>
  <c r="P63" i="53"/>
  <c r="Q63" i="53"/>
  <c r="R63" i="53"/>
  <c r="S63" i="53"/>
  <c r="T63" i="53"/>
  <c r="U63" i="53"/>
  <c r="D64" i="53"/>
  <c r="E64" i="53"/>
  <c r="F64" i="53"/>
  <c r="G64" i="53"/>
  <c r="H64" i="53"/>
  <c r="I64" i="53"/>
  <c r="J64" i="53"/>
  <c r="K64" i="53"/>
  <c r="L64" i="53"/>
  <c r="M64" i="53"/>
  <c r="N64" i="53"/>
  <c r="O64" i="53"/>
  <c r="P64" i="53"/>
  <c r="Q64" i="53"/>
  <c r="R64" i="53"/>
  <c r="S64" i="53"/>
  <c r="T64" i="53"/>
  <c r="U64" i="53"/>
  <c r="D65" i="53"/>
  <c r="E65" i="53"/>
  <c r="F65" i="53"/>
  <c r="G65" i="53"/>
  <c r="H65" i="53"/>
  <c r="I65" i="53"/>
  <c r="J65" i="53"/>
  <c r="K65" i="53"/>
  <c r="L65" i="53"/>
  <c r="M65" i="53"/>
  <c r="N65" i="53"/>
  <c r="O65" i="53"/>
  <c r="P65" i="53"/>
  <c r="Q65" i="53"/>
  <c r="R65" i="53"/>
  <c r="S65" i="53"/>
  <c r="T65" i="53"/>
  <c r="U65" i="53"/>
  <c r="D66" i="53"/>
  <c r="E66" i="53"/>
  <c r="F66" i="53"/>
  <c r="G66" i="53"/>
  <c r="H66" i="53"/>
  <c r="I66" i="53"/>
  <c r="J66" i="53"/>
  <c r="K66" i="53"/>
  <c r="L66" i="53"/>
  <c r="M66" i="53"/>
  <c r="N66" i="53"/>
  <c r="O66" i="53"/>
  <c r="P66" i="53"/>
  <c r="Q66" i="53"/>
  <c r="R66" i="53"/>
  <c r="S66" i="53"/>
  <c r="T66" i="53"/>
  <c r="U66" i="53"/>
  <c r="D67" i="53"/>
  <c r="E67" i="53"/>
  <c r="F67" i="53"/>
  <c r="G67" i="53"/>
  <c r="H67" i="53"/>
  <c r="I67" i="53"/>
  <c r="J67" i="53"/>
  <c r="K67" i="53"/>
  <c r="L67" i="53"/>
  <c r="M67" i="53"/>
  <c r="N67" i="53"/>
  <c r="O67" i="53"/>
  <c r="P67" i="53"/>
  <c r="Q67" i="53"/>
  <c r="R67" i="53"/>
  <c r="S67" i="53"/>
  <c r="T67" i="53"/>
  <c r="U67" i="53"/>
  <c r="D68" i="53"/>
  <c r="E68" i="53"/>
  <c r="F68" i="53"/>
  <c r="G68" i="53"/>
  <c r="H68" i="53"/>
  <c r="I68" i="53"/>
  <c r="J68" i="53"/>
  <c r="K68" i="53"/>
  <c r="L68" i="53"/>
  <c r="M68" i="53"/>
  <c r="N68" i="53"/>
  <c r="O68" i="53"/>
  <c r="P68" i="53"/>
  <c r="Q68" i="53"/>
  <c r="R68" i="53"/>
  <c r="S68" i="53"/>
  <c r="T68" i="53"/>
  <c r="U68" i="53"/>
  <c r="D69" i="53"/>
  <c r="E69" i="53"/>
  <c r="F69" i="53"/>
  <c r="G69" i="53"/>
  <c r="H69" i="53"/>
  <c r="I69" i="53"/>
  <c r="J69" i="53"/>
  <c r="K69" i="53"/>
  <c r="L69" i="53"/>
  <c r="M69" i="53"/>
  <c r="N69" i="53"/>
  <c r="O69" i="53"/>
  <c r="P69" i="53"/>
  <c r="Q69" i="53"/>
  <c r="R69" i="53"/>
  <c r="S69" i="53"/>
  <c r="T69" i="53"/>
  <c r="U69" i="53"/>
  <c r="D70" i="53"/>
  <c r="E70" i="53"/>
  <c r="F70" i="53"/>
  <c r="G70" i="53"/>
  <c r="H70" i="53"/>
  <c r="I70" i="53"/>
  <c r="J70" i="53"/>
  <c r="K70" i="53"/>
  <c r="L70" i="53"/>
  <c r="M70" i="53"/>
  <c r="N70" i="53"/>
  <c r="O70" i="53"/>
  <c r="P70" i="53"/>
  <c r="Q70" i="53"/>
  <c r="R70" i="53"/>
  <c r="S70" i="53"/>
  <c r="T70" i="53"/>
  <c r="U70" i="53"/>
  <c r="D71" i="53"/>
  <c r="E71" i="53"/>
  <c r="F71" i="53"/>
  <c r="G71" i="53"/>
  <c r="H71" i="53"/>
  <c r="I71" i="53"/>
  <c r="J71" i="53"/>
  <c r="K71" i="53"/>
  <c r="L71" i="53"/>
  <c r="M71" i="53"/>
  <c r="N71" i="53"/>
  <c r="O71" i="53"/>
  <c r="P71" i="53"/>
  <c r="Q71" i="53"/>
  <c r="R71" i="53"/>
  <c r="S71" i="53"/>
  <c r="T71" i="53"/>
  <c r="U71" i="53"/>
  <c r="E73" i="53"/>
  <c r="P73" i="53"/>
  <c r="D75" i="53"/>
  <c r="E75" i="53"/>
  <c r="F75" i="53"/>
  <c r="G75" i="53"/>
  <c r="H75" i="53"/>
  <c r="I75" i="53"/>
  <c r="J75" i="53"/>
  <c r="K75" i="53"/>
  <c r="L75" i="53"/>
  <c r="M75" i="53"/>
  <c r="N75" i="53"/>
  <c r="O75" i="53"/>
  <c r="P75" i="53"/>
  <c r="Q75" i="53"/>
  <c r="R75" i="53"/>
  <c r="S75" i="53"/>
  <c r="T75" i="53"/>
  <c r="U75" i="53"/>
  <c r="D65" i="16"/>
  <c r="E65" i="16"/>
  <c r="G65" i="16"/>
  <c r="G43" i="16"/>
  <c r="J43" i="16"/>
  <c r="K43" i="16"/>
  <c r="M43" i="16"/>
  <c r="N43" i="16"/>
  <c r="O43" i="16"/>
  <c r="P43" i="16"/>
  <c r="P65" i="16"/>
  <c r="Q43" i="16"/>
  <c r="G72" i="16"/>
  <c r="J72" i="16"/>
  <c r="L50" i="16"/>
  <c r="N72" i="16"/>
  <c r="Q50" i="16"/>
  <c r="R50" i="16"/>
  <c r="S50" i="16"/>
  <c r="T51" i="16"/>
  <c r="D73" i="16"/>
  <c r="G51" i="16"/>
  <c r="K51" i="16"/>
  <c r="O51" i="16"/>
  <c r="C32" i="16"/>
  <c r="D32" i="16"/>
  <c r="E32" i="16"/>
  <c r="F32" i="16"/>
  <c r="G32" i="16"/>
  <c r="H32" i="16"/>
  <c r="I32" i="16"/>
  <c r="J32" i="16"/>
  <c r="K32" i="16"/>
  <c r="L32" i="16"/>
  <c r="M32" i="16"/>
  <c r="N32" i="16"/>
  <c r="O32" i="16"/>
  <c r="P32" i="16"/>
  <c r="Q32" i="16"/>
  <c r="R32" i="16"/>
  <c r="S32" i="16"/>
  <c r="T32" i="16"/>
  <c r="U32" i="16"/>
  <c r="Y32" i="16"/>
  <c r="C33" i="16"/>
  <c r="D33" i="16"/>
  <c r="E33" i="16"/>
  <c r="F33" i="16"/>
  <c r="G33" i="16"/>
  <c r="H33" i="16"/>
  <c r="I33" i="16"/>
  <c r="J33" i="16"/>
  <c r="K33" i="16"/>
  <c r="L33" i="16"/>
  <c r="M33" i="16"/>
  <c r="N33" i="16"/>
  <c r="O33" i="16"/>
  <c r="P33" i="16"/>
  <c r="Q33" i="16"/>
  <c r="R33" i="16"/>
  <c r="S33" i="16"/>
  <c r="T33" i="16"/>
  <c r="U33" i="16"/>
  <c r="Y33" i="16"/>
  <c r="C34" i="16"/>
  <c r="D34" i="16"/>
  <c r="E34" i="16"/>
  <c r="F34" i="16"/>
  <c r="G34" i="16"/>
  <c r="H34" i="16"/>
  <c r="I34" i="16"/>
  <c r="J34" i="16"/>
  <c r="K34" i="16"/>
  <c r="L34" i="16"/>
  <c r="M34" i="16"/>
  <c r="N34" i="16"/>
  <c r="O34" i="16"/>
  <c r="P34" i="16"/>
  <c r="Q34" i="16"/>
  <c r="R34" i="16"/>
  <c r="S34" i="16"/>
  <c r="T34" i="16"/>
  <c r="U34" i="16"/>
  <c r="Y34" i="16"/>
  <c r="C35" i="16"/>
  <c r="D35" i="16"/>
  <c r="E35" i="16"/>
  <c r="F35" i="16"/>
  <c r="G35" i="16"/>
  <c r="H35" i="16"/>
  <c r="I35" i="16"/>
  <c r="J35" i="16"/>
  <c r="K35" i="16"/>
  <c r="L35" i="16"/>
  <c r="M35" i="16"/>
  <c r="N35" i="16"/>
  <c r="O35" i="16"/>
  <c r="P35" i="16"/>
  <c r="Q35" i="16"/>
  <c r="R35" i="16"/>
  <c r="S35" i="16"/>
  <c r="T35" i="16"/>
  <c r="U35" i="16"/>
  <c r="Y35" i="16"/>
  <c r="C36" i="16"/>
  <c r="D36" i="16"/>
  <c r="E36" i="16"/>
  <c r="F36" i="16"/>
  <c r="G36" i="16"/>
  <c r="H36" i="16"/>
  <c r="I36" i="16"/>
  <c r="J36" i="16"/>
  <c r="K36" i="16"/>
  <c r="L36" i="16"/>
  <c r="M36" i="16"/>
  <c r="N36" i="16"/>
  <c r="O36" i="16"/>
  <c r="P36" i="16"/>
  <c r="Q36" i="16"/>
  <c r="R36" i="16"/>
  <c r="S36" i="16"/>
  <c r="T36" i="16"/>
  <c r="U36" i="16"/>
  <c r="C37" i="16"/>
  <c r="D37" i="16"/>
  <c r="E37" i="16"/>
  <c r="F37" i="16"/>
  <c r="G37" i="16"/>
  <c r="H37" i="16"/>
  <c r="I37" i="16"/>
  <c r="J37" i="16"/>
  <c r="K37" i="16"/>
  <c r="L37" i="16"/>
  <c r="M37" i="16"/>
  <c r="N37" i="16"/>
  <c r="O37" i="16"/>
  <c r="P37" i="16"/>
  <c r="Q37" i="16"/>
  <c r="R37" i="16"/>
  <c r="S37" i="16"/>
  <c r="T37" i="16"/>
  <c r="U37" i="16"/>
  <c r="Y37" i="16"/>
  <c r="C38" i="16"/>
  <c r="D38" i="16"/>
  <c r="E38" i="16"/>
  <c r="F38" i="16"/>
  <c r="G38" i="16"/>
  <c r="H38" i="16"/>
  <c r="I38" i="16"/>
  <c r="J38" i="16"/>
  <c r="K38" i="16"/>
  <c r="L38" i="16"/>
  <c r="M38" i="16"/>
  <c r="N38" i="16"/>
  <c r="O38" i="16"/>
  <c r="P38" i="16"/>
  <c r="Q38" i="16"/>
  <c r="R38" i="16"/>
  <c r="S38" i="16"/>
  <c r="T38" i="16"/>
  <c r="U38" i="16"/>
  <c r="Y38" i="16"/>
  <c r="C39" i="16"/>
  <c r="D39" i="16"/>
  <c r="E39" i="16"/>
  <c r="F39" i="16"/>
  <c r="G39" i="16"/>
  <c r="H39" i="16"/>
  <c r="I39" i="16"/>
  <c r="J39" i="16"/>
  <c r="K39" i="16"/>
  <c r="L39" i="16"/>
  <c r="M39" i="16"/>
  <c r="N39" i="16"/>
  <c r="O39" i="16"/>
  <c r="P39" i="16"/>
  <c r="Q39" i="16"/>
  <c r="R39" i="16"/>
  <c r="S39" i="16"/>
  <c r="T39" i="16"/>
  <c r="U39" i="16"/>
  <c r="Y39" i="16"/>
  <c r="C40" i="16"/>
  <c r="D40" i="16"/>
  <c r="E40" i="16"/>
  <c r="F40" i="16"/>
  <c r="G40" i="16"/>
  <c r="H40" i="16"/>
  <c r="I40" i="16"/>
  <c r="J40" i="16"/>
  <c r="K40" i="16"/>
  <c r="L40" i="16"/>
  <c r="M40" i="16"/>
  <c r="N40" i="16"/>
  <c r="O40" i="16"/>
  <c r="P40" i="16"/>
  <c r="Q40" i="16"/>
  <c r="R40" i="16"/>
  <c r="S40" i="16"/>
  <c r="T40" i="16"/>
  <c r="U40" i="16"/>
  <c r="C41" i="16"/>
  <c r="D41" i="16"/>
  <c r="E41" i="16"/>
  <c r="F41" i="16"/>
  <c r="G41" i="16"/>
  <c r="H41" i="16"/>
  <c r="I41" i="16"/>
  <c r="J41" i="16"/>
  <c r="K41" i="16"/>
  <c r="L41" i="16"/>
  <c r="M41" i="16"/>
  <c r="N41" i="16"/>
  <c r="O41" i="16"/>
  <c r="P41" i="16"/>
  <c r="Q41" i="16"/>
  <c r="R41" i="16"/>
  <c r="S41" i="16"/>
  <c r="T41" i="16"/>
  <c r="U41" i="16"/>
  <c r="Y41" i="16"/>
  <c r="C42" i="16"/>
  <c r="D42" i="16"/>
  <c r="E42" i="16"/>
  <c r="F42" i="16"/>
  <c r="G42" i="16"/>
  <c r="H42" i="16"/>
  <c r="I42" i="16"/>
  <c r="J42" i="16"/>
  <c r="K42" i="16"/>
  <c r="L42" i="16"/>
  <c r="M42" i="16"/>
  <c r="N42" i="16"/>
  <c r="O42" i="16"/>
  <c r="P42" i="16"/>
  <c r="Q42" i="16"/>
  <c r="R42" i="16"/>
  <c r="S42" i="16"/>
  <c r="T42" i="16"/>
  <c r="U42" i="16"/>
  <c r="Y42" i="16"/>
  <c r="E43" i="16"/>
  <c r="F43" i="16"/>
  <c r="H43" i="16"/>
  <c r="I43" i="16"/>
  <c r="L43" i="16"/>
  <c r="R43" i="16"/>
  <c r="U43" i="16"/>
  <c r="C44" i="16"/>
  <c r="D44" i="16"/>
  <c r="E44" i="16"/>
  <c r="F44" i="16"/>
  <c r="G44" i="16"/>
  <c r="H44" i="16"/>
  <c r="I44" i="16"/>
  <c r="J44" i="16"/>
  <c r="K44" i="16"/>
  <c r="L44" i="16"/>
  <c r="M44" i="16"/>
  <c r="N44" i="16"/>
  <c r="O44" i="16"/>
  <c r="P44" i="16"/>
  <c r="Q44" i="16"/>
  <c r="R44" i="16"/>
  <c r="S44" i="16"/>
  <c r="T44" i="16"/>
  <c r="U44" i="16"/>
  <c r="C45" i="16"/>
  <c r="D45" i="16"/>
  <c r="E45" i="16"/>
  <c r="F45" i="16"/>
  <c r="G45" i="16"/>
  <c r="H45" i="16"/>
  <c r="I45" i="16"/>
  <c r="J45" i="16"/>
  <c r="K45" i="16"/>
  <c r="L45" i="16"/>
  <c r="M45" i="16"/>
  <c r="N45" i="16"/>
  <c r="O45" i="16"/>
  <c r="P45" i="16"/>
  <c r="Q45" i="16"/>
  <c r="R45" i="16"/>
  <c r="S45" i="16"/>
  <c r="T45" i="16"/>
  <c r="U45" i="16"/>
  <c r="Y45" i="16"/>
  <c r="C46" i="16"/>
  <c r="D46" i="16"/>
  <c r="E46" i="16"/>
  <c r="F46" i="16"/>
  <c r="G46" i="16"/>
  <c r="H46" i="16"/>
  <c r="I46" i="16"/>
  <c r="J46" i="16"/>
  <c r="K46" i="16"/>
  <c r="L46" i="16"/>
  <c r="M46" i="16"/>
  <c r="N46" i="16"/>
  <c r="O46" i="16"/>
  <c r="P46" i="16"/>
  <c r="Q46" i="16"/>
  <c r="R46" i="16"/>
  <c r="S46" i="16"/>
  <c r="T46" i="16"/>
  <c r="U46" i="16"/>
  <c r="Y46" i="16"/>
  <c r="C47" i="16"/>
  <c r="D47" i="16"/>
  <c r="E47" i="16"/>
  <c r="F47" i="16"/>
  <c r="G47" i="16"/>
  <c r="H47" i="16"/>
  <c r="I47" i="16"/>
  <c r="J47" i="16"/>
  <c r="K47" i="16"/>
  <c r="L47" i="16"/>
  <c r="M47" i="16"/>
  <c r="N47" i="16"/>
  <c r="O47" i="16"/>
  <c r="P47" i="16"/>
  <c r="Q47" i="16"/>
  <c r="R47" i="16"/>
  <c r="S47" i="16"/>
  <c r="T47" i="16"/>
  <c r="U47" i="16"/>
  <c r="Y47" i="16"/>
  <c r="C48" i="16"/>
  <c r="D48" i="16"/>
  <c r="E48" i="16"/>
  <c r="F48" i="16"/>
  <c r="G48" i="16"/>
  <c r="H48" i="16"/>
  <c r="I48" i="16"/>
  <c r="J48" i="16"/>
  <c r="K48" i="16"/>
  <c r="L48" i="16"/>
  <c r="M48" i="16"/>
  <c r="N48" i="16"/>
  <c r="O48" i="16"/>
  <c r="P48" i="16"/>
  <c r="Q48" i="16"/>
  <c r="R48" i="16"/>
  <c r="S48" i="16"/>
  <c r="T48" i="16"/>
  <c r="U48" i="16"/>
  <c r="C50" i="16"/>
  <c r="D50" i="16"/>
  <c r="G50" i="16"/>
  <c r="H50" i="16"/>
  <c r="K50" i="16"/>
  <c r="N50" i="16"/>
  <c r="O50" i="16"/>
  <c r="P50" i="16"/>
  <c r="T50" i="16"/>
  <c r="C51" i="16"/>
  <c r="N51" i="16"/>
  <c r="R51" i="16"/>
  <c r="C52" i="16"/>
  <c r="D52" i="16"/>
  <c r="E52" i="16"/>
  <c r="F52" i="16"/>
  <c r="G52" i="16"/>
  <c r="H52" i="16"/>
  <c r="I52" i="16"/>
  <c r="J52" i="16"/>
  <c r="K52" i="16"/>
  <c r="L52" i="16"/>
  <c r="M52" i="16"/>
  <c r="N52" i="16"/>
  <c r="O52" i="16"/>
  <c r="P52" i="16"/>
  <c r="Q52" i="16"/>
  <c r="R52" i="16"/>
  <c r="S52" i="16"/>
  <c r="T52" i="16"/>
  <c r="U52" i="16"/>
  <c r="Y52" i="16"/>
  <c r="D54" i="16"/>
  <c r="E54" i="16"/>
  <c r="F54" i="16"/>
  <c r="G54" i="16"/>
  <c r="H54" i="16"/>
  <c r="I54" i="16"/>
  <c r="J54" i="16"/>
  <c r="K54" i="16"/>
  <c r="L54" i="16"/>
  <c r="M54" i="16"/>
  <c r="N54" i="16"/>
  <c r="O54" i="16"/>
  <c r="P54" i="16"/>
  <c r="Q54" i="16"/>
  <c r="R54" i="16"/>
  <c r="S54" i="16"/>
  <c r="T54" i="16"/>
  <c r="U54" i="16"/>
  <c r="D55" i="16"/>
  <c r="E55" i="16"/>
  <c r="F55" i="16"/>
  <c r="G55" i="16"/>
  <c r="H55" i="16"/>
  <c r="I55" i="16"/>
  <c r="J55" i="16"/>
  <c r="K55" i="16"/>
  <c r="L55" i="16"/>
  <c r="M55" i="16"/>
  <c r="N55" i="16"/>
  <c r="O55" i="16"/>
  <c r="P55" i="16"/>
  <c r="Q55" i="16"/>
  <c r="R55" i="16"/>
  <c r="S55" i="16"/>
  <c r="T55" i="16"/>
  <c r="U55" i="16"/>
  <c r="D56" i="16"/>
  <c r="E56" i="16"/>
  <c r="F56" i="16"/>
  <c r="G56" i="16"/>
  <c r="H56" i="16"/>
  <c r="I56" i="16"/>
  <c r="J56" i="16"/>
  <c r="K56" i="16"/>
  <c r="L56" i="16"/>
  <c r="M56" i="16"/>
  <c r="N56" i="16"/>
  <c r="O56" i="16"/>
  <c r="P56" i="16"/>
  <c r="Q56" i="16"/>
  <c r="R56" i="16"/>
  <c r="S56" i="16"/>
  <c r="T56" i="16"/>
  <c r="U56" i="16"/>
  <c r="D57" i="16"/>
  <c r="E57" i="16"/>
  <c r="F57" i="16"/>
  <c r="G57" i="16"/>
  <c r="H57" i="16"/>
  <c r="I57" i="16"/>
  <c r="J57" i="16"/>
  <c r="K57" i="16"/>
  <c r="L57" i="16"/>
  <c r="M57" i="16"/>
  <c r="N57" i="16"/>
  <c r="O57" i="16"/>
  <c r="P57" i="16"/>
  <c r="Q57" i="16"/>
  <c r="R57" i="16"/>
  <c r="S57" i="16"/>
  <c r="T57" i="16"/>
  <c r="U57" i="16"/>
  <c r="D58" i="16"/>
  <c r="E58" i="16"/>
  <c r="F58" i="16"/>
  <c r="G58" i="16"/>
  <c r="H58" i="16"/>
  <c r="I58" i="16"/>
  <c r="J58" i="16"/>
  <c r="K58" i="16"/>
  <c r="L58" i="16"/>
  <c r="M58" i="16"/>
  <c r="N58" i="16"/>
  <c r="O58" i="16"/>
  <c r="P58" i="16"/>
  <c r="Q58" i="16"/>
  <c r="R58" i="16"/>
  <c r="S58" i="16"/>
  <c r="T58" i="16"/>
  <c r="U58" i="16"/>
  <c r="D59" i="16"/>
  <c r="E59" i="16"/>
  <c r="F59" i="16"/>
  <c r="G59" i="16"/>
  <c r="H59" i="16"/>
  <c r="I59" i="16"/>
  <c r="J59" i="16"/>
  <c r="K59" i="16"/>
  <c r="L59" i="16"/>
  <c r="M59" i="16"/>
  <c r="N59" i="16"/>
  <c r="O59" i="16"/>
  <c r="P59" i="16"/>
  <c r="Q59" i="16"/>
  <c r="R59" i="16"/>
  <c r="S59" i="16"/>
  <c r="T59" i="16"/>
  <c r="U59" i="16"/>
  <c r="D60" i="16"/>
  <c r="E60" i="16"/>
  <c r="F60" i="16"/>
  <c r="G60" i="16"/>
  <c r="H60" i="16"/>
  <c r="I60" i="16"/>
  <c r="J60" i="16"/>
  <c r="K60" i="16"/>
  <c r="L60" i="16"/>
  <c r="M60" i="16"/>
  <c r="N60" i="16"/>
  <c r="O60" i="16"/>
  <c r="P60" i="16"/>
  <c r="Q60" i="16"/>
  <c r="R60" i="16"/>
  <c r="S60" i="16"/>
  <c r="T60" i="16"/>
  <c r="U60" i="16"/>
  <c r="D61" i="16"/>
  <c r="E61" i="16"/>
  <c r="F61" i="16"/>
  <c r="G61" i="16"/>
  <c r="H61" i="16"/>
  <c r="I61" i="16"/>
  <c r="J61" i="16"/>
  <c r="K61" i="16"/>
  <c r="L61" i="16"/>
  <c r="M61" i="16"/>
  <c r="N61" i="16"/>
  <c r="O61" i="16"/>
  <c r="P61" i="16"/>
  <c r="Q61" i="16"/>
  <c r="R61" i="16"/>
  <c r="S61" i="16"/>
  <c r="T61" i="16"/>
  <c r="U61" i="16"/>
  <c r="D62" i="16"/>
  <c r="E62" i="16"/>
  <c r="F62" i="16"/>
  <c r="G62" i="16"/>
  <c r="H62" i="16"/>
  <c r="I62" i="16"/>
  <c r="J62" i="16"/>
  <c r="K62" i="16"/>
  <c r="L62" i="16"/>
  <c r="M62" i="16"/>
  <c r="N62" i="16"/>
  <c r="O62" i="16"/>
  <c r="P62" i="16"/>
  <c r="Q62" i="16"/>
  <c r="R62" i="16"/>
  <c r="S62" i="16"/>
  <c r="T62" i="16"/>
  <c r="U62" i="16"/>
  <c r="D63" i="16"/>
  <c r="E63" i="16"/>
  <c r="F63" i="16"/>
  <c r="G63" i="16"/>
  <c r="H63" i="16"/>
  <c r="I63" i="16"/>
  <c r="J63" i="16"/>
  <c r="K63" i="16"/>
  <c r="L63" i="16"/>
  <c r="M63" i="16"/>
  <c r="N63" i="16"/>
  <c r="O63" i="16"/>
  <c r="P63" i="16"/>
  <c r="Q63" i="16"/>
  <c r="R63" i="16"/>
  <c r="S63" i="16"/>
  <c r="T63" i="16"/>
  <c r="U63" i="16"/>
  <c r="D64" i="16"/>
  <c r="E64" i="16"/>
  <c r="F64" i="16"/>
  <c r="G64" i="16"/>
  <c r="H64" i="16"/>
  <c r="I64" i="16"/>
  <c r="J64" i="16"/>
  <c r="K64" i="16"/>
  <c r="L64" i="16"/>
  <c r="M64" i="16"/>
  <c r="N64" i="16"/>
  <c r="O64" i="16"/>
  <c r="P64" i="16"/>
  <c r="Q64" i="16"/>
  <c r="R64" i="16"/>
  <c r="S64" i="16"/>
  <c r="T64" i="16"/>
  <c r="U64" i="16"/>
  <c r="F65" i="16"/>
  <c r="D66" i="16"/>
  <c r="E66" i="16"/>
  <c r="F66" i="16"/>
  <c r="G66" i="16"/>
  <c r="H66" i="16"/>
  <c r="I66" i="16"/>
  <c r="J66" i="16"/>
  <c r="K66" i="16"/>
  <c r="L66" i="16"/>
  <c r="M66" i="16"/>
  <c r="N66" i="16"/>
  <c r="O66" i="16"/>
  <c r="P66" i="16"/>
  <c r="Q66" i="16"/>
  <c r="R66" i="16"/>
  <c r="S66" i="16"/>
  <c r="T66" i="16"/>
  <c r="U66" i="16"/>
  <c r="D67" i="16"/>
  <c r="E67" i="16"/>
  <c r="F67" i="16"/>
  <c r="G67" i="16"/>
  <c r="H67" i="16"/>
  <c r="I67" i="16"/>
  <c r="J67" i="16"/>
  <c r="K67" i="16"/>
  <c r="L67" i="16"/>
  <c r="M67" i="16"/>
  <c r="N67" i="16"/>
  <c r="O67" i="16"/>
  <c r="P67" i="16"/>
  <c r="Q67" i="16"/>
  <c r="R67" i="16"/>
  <c r="S67" i="16"/>
  <c r="T67" i="16"/>
  <c r="U67" i="16"/>
  <c r="D68" i="16"/>
  <c r="E68" i="16"/>
  <c r="F68" i="16"/>
  <c r="G68" i="16"/>
  <c r="H68" i="16"/>
  <c r="I68" i="16"/>
  <c r="J68" i="16"/>
  <c r="K68" i="16"/>
  <c r="L68" i="16"/>
  <c r="M68" i="16"/>
  <c r="N68" i="16"/>
  <c r="O68" i="16"/>
  <c r="P68" i="16"/>
  <c r="Q68" i="16"/>
  <c r="R68" i="16"/>
  <c r="S68" i="16"/>
  <c r="T68" i="16"/>
  <c r="U68" i="16"/>
  <c r="D69" i="16"/>
  <c r="E69" i="16"/>
  <c r="F69" i="16"/>
  <c r="G69" i="16"/>
  <c r="H69" i="16"/>
  <c r="I69" i="16"/>
  <c r="J69" i="16"/>
  <c r="K69" i="16"/>
  <c r="L69" i="16"/>
  <c r="M69" i="16"/>
  <c r="N69" i="16"/>
  <c r="O69" i="16"/>
  <c r="P69" i="16"/>
  <c r="Q69" i="16"/>
  <c r="R69" i="16"/>
  <c r="S69" i="16"/>
  <c r="T69" i="16"/>
  <c r="U69" i="16"/>
  <c r="D70" i="16"/>
  <c r="E70" i="16"/>
  <c r="F70" i="16"/>
  <c r="G70" i="16"/>
  <c r="H70" i="16"/>
  <c r="I70" i="16"/>
  <c r="J70" i="16"/>
  <c r="K70" i="16"/>
  <c r="L70" i="16"/>
  <c r="M70" i="16"/>
  <c r="N70" i="16"/>
  <c r="O70" i="16"/>
  <c r="P70" i="16"/>
  <c r="Q70" i="16"/>
  <c r="R70" i="16"/>
  <c r="S70" i="16"/>
  <c r="T70" i="16"/>
  <c r="U70" i="16"/>
  <c r="D72" i="16"/>
  <c r="E72" i="16"/>
  <c r="K72" i="16"/>
  <c r="O72" i="16"/>
  <c r="D74" i="16"/>
  <c r="E74" i="16"/>
  <c r="F74" i="16"/>
  <c r="G74" i="16"/>
  <c r="H74" i="16"/>
  <c r="I74" i="16"/>
  <c r="J74" i="16"/>
  <c r="K74" i="16"/>
  <c r="L74" i="16"/>
  <c r="M74" i="16"/>
  <c r="N74" i="16"/>
  <c r="O74" i="16"/>
  <c r="P74" i="16"/>
  <c r="Q74" i="16"/>
  <c r="R74" i="16"/>
  <c r="S74" i="16"/>
  <c r="T74" i="16"/>
  <c r="U74" i="16"/>
  <c r="Y41" i="52"/>
  <c r="V63" i="52"/>
  <c r="E70" i="52"/>
  <c r="Y48" i="52"/>
  <c r="H70" i="52"/>
  <c r="J70" i="52"/>
  <c r="L70" i="52"/>
  <c r="L48" i="52"/>
  <c r="N70" i="52"/>
  <c r="P48" i="52"/>
  <c r="Q48" i="52"/>
  <c r="R27" i="52"/>
  <c r="S27" i="52"/>
  <c r="T27" i="52"/>
  <c r="C31" i="52"/>
  <c r="D31" i="52"/>
  <c r="E31" i="52"/>
  <c r="F31" i="52"/>
  <c r="G31" i="52"/>
  <c r="H31" i="52"/>
  <c r="I31" i="52"/>
  <c r="J31" i="52"/>
  <c r="K31" i="52"/>
  <c r="L31" i="52"/>
  <c r="M31" i="52"/>
  <c r="N31" i="52"/>
  <c r="O31" i="52"/>
  <c r="P31" i="52"/>
  <c r="Q31" i="52"/>
  <c r="R31" i="52"/>
  <c r="S31" i="52"/>
  <c r="T31" i="52"/>
  <c r="U31" i="52"/>
  <c r="Y31" i="52"/>
  <c r="C32" i="52"/>
  <c r="D32" i="52"/>
  <c r="E32" i="52"/>
  <c r="F32" i="52"/>
  <c r="G32" i="52"/>
  <c r="H32" i="52"/>
  <c r="I32" i="52"/>
  <c r="J32" i="52"/>
  <c r="K32" i="52"/>
  <c r="L32" i="52"/>
  <c r="M32" i="52"/>
  <c r="N32" i="52"/>
  <c r="O32" i="52"/>
  <c r="P32" i="52"/>
  <c r="Q32" i="52"/>
  <c r="R32" i="52"/>
  <c r="S32" i="52"/>
  <c r="T32" i="52"/>
  <c r="U32" i="52"/>
  <c r="Y32" i="52"/>
  <c r="C33" i="52"/>
  <c r="D33" i="52"/>
  <c r="E33" i="52"/>
  <c r="F33" i="52"/>
  <c r="G33" i="52"/>
  <c r="H33" i="52"/>
  <c r="I33" i="52"/>
  <c r="J33" i="52"/>
  <c r="K33" i="52"/>
  <c r="L33" i="52"/>
  <c r="M33" i="52"/>
  <c r="N33" i="52"/>
  <c r="O33" i="52"/>
  <c r="P33" i="52"/>
  <c r="Q33" i="52"/>
  <c r="R33" i="52"/>
  <c r="S33" i="52"/>
  <c r="T33" i="52"/>
  <c r="U33" i="52"/>
  <c r="Y33" i="52"/>
  <c r="C34" i="52"/>
  <c r="D34" i="52"/>
  <c r="E34" i="52"/>
  <c r="F34" i="52"/>
  <c r="G34" i="52"/>
  <c r="H34" i="52"/>
  <c r="I34" i="52"/>
  <c r="J34" i="52"/>
  <c r="K34" i="52"/>
  <c r="L34" i="52"/>
  <c r="M34" i="52"/>
  <c r="N34" i="52"/>
  <c r="O34" i="52"/>
  <c r="P34" i="52"/>
  <c r="Q34" i="52"/>
  <c r="R34" i="52"/>
  <c r="S34" i="52"/>
  <c r="T34" i="52"/>
  <c r="U34" i="52"/>
  <c r="Y34" i="52"/>
  <c r="C35" i="52"/>
  <c r="D35" i="52"/>
  <c r="E35" i="52"/>
  <c r="F35" i="52"/>
  <c r="G35" i="52"/>
  <c r="H35" i="52"/>
  <c r="I35" i="52"/>
  <c r="J35" i="52"/>
  <c r="K35" i="52"/>
  <c r="L35" i="52"/>
  <c r="M35" i="52"/>
  <c r="N35" i="52"/>
  <c r="O35" i="52"/>
  <c r="P35" i="52"/>
  <c r="Q35" i="52"/>
  <c r="R35" i="52"/>
  <c r="S35" i="52"/>
  <c r="T35" i="52"/>
  <c r="U35" i="52"/>
  <c r="Y35" i="52"/>
  <c r="C36" i="52"/>
  <c r="D36" i="52"/>
  <c r="E36" i="52"/>
  <c r="F36" i="52"/>
  <c r="G36" i="52"/>
  <c r="H36" i="52"/>
  <c r="I36" i="52"/>
  <c r="J36" i="52"/>
  <c r="K36" i="52"/>
  <c r="L36" i="52"/>
  <c r="M36" i="52"/>
  <c r="N36" i="52"/>
  <c r="O36" i="52"/>
  <c r="P36" i="52"/>
  <c r="Q36" i="52"/>
  <c r="R36" i="52"/>
  <c r="S36" i="52"/>
  <c r="T36" i="52"/>
  <c r="U36" i="52"/>
  <c r="Y36" i="52"/>
  <c r="C37" i="52"/>
  <c r="D37" i="52"/>
  <c r="E37" i="52"/>
  <c r="F37" i="52"/>
  <c r="G37" i="52"/>
  <c r="H37" i="52"/>
  <c r="I37" i="52"/>
  <c r="J37" i="52"/>
  <c r="K37" i="52"/>
  <c r="L37" i="52"/>
  <c r="M37" i="52"/>
  <c r="N37" i="52"/>
  <c r="O37" i="52"/>
  <c r="P37" i="52"/>
  <c r="Q37" i="52"/>
  <c r="R37" i="52"/>
  <c r="S37" i="52"/>
  <c r="T37" i="52"/>
  <c r="U37" i="52"/>
  <c r="Y37" i="52"/>
  <c r="C38" i="52"/>
  <c r="D38" i="52"/>
  <c r="E38" i="52"/>
  <c r="F38" i="52"/>
  <c r="G38" i="52"/>
  <c r="H38" i="52"/>
  <c r="I38" i="52"/>
  <c r="J38" i="52"/>
  <c r="K38" i="52"/>
  <c r="L38" i="52"/>
  <c r="M38" i="52"/>
  <c r="N38" i="52"/>
  <c r="O38" i="52"/>
  <c r="P38" i="52"/>
  <c r="Q38" i="52"/>
  <c r="R38" i="52"/>
  <c r="S38" i="52"/>
  <c r="T38" i="52"/>
  <c r="U38" i="52"/>
  <c r="Y38" i="52"/>
  <c r="C39" i="52"/>
  <c r="D39" i="52"/>
  <c r="E39" i="52"/>
  <c r="F39" i="52"/>
  <c r="G39" i="52"/>
  <c r="H39" i="52"/>
  <c r="I39" i="52"/>
  <c r="J39" i="52"/>
  <c r="K39" i="52"/>
  <c r="L39" i="52"/>
  <c r="M39" i="52"/>
  <c r="N39" i="52"/>
  <c r="O39" i="52"/>
  <c r="P39" i="52"/>
  <c r="Q39" i="52"/>
  <c r="R39" i="52"/>
  <c r="S39" i="52"/>
  <c r="T39" i="52"/>
  <c r="U39" i="52"/>
  <c r="Y39" i="52"/>
  <c r="C40" i="52"/>
  <c r="D40" i="52"/>
  <c r="E40" i="52"/>
  <c r="F40" i="52"/>
  <c r="G40" i="52"/>
  <c r="H40" i="52"/>
  <c r="I40" i="52"/>
  <c r="J40" i="52"/>
  <c r="K40" i="52"/>
  <c r="L40" i="52"/>
  <c r="M40" i="52"/>
  <c r="N40" i="52"/>
  <c r="O40" i="52"/>
  <c r="P40" i="52"/>
  <c r="Q40" i="52"/>
  <c r="R40" i="52"/>
  <c r="S40" i="52"/>
  <c r="T40" i="52"/>
  <c r="U40" i="52"/>
  <c r="Y40" i="52"/>
  <c r="C41" i="52"/>
  <c r="D41" i="52"/>
  <c r="E41" i="52"/>
  <c r="F41" i="52"/>
  <c r="G41" i="52"/>
  <c r="H41" i="52"/>
  <c r="I41" i="52"/>
  <c r="J41" i="52"/>
  <c r="K41" i="52"/>
  <c r="L41" i="52"/>
  <c r="M41" i="52"/>
  <c r="N41" i="52"/>
  <c r="O41" i="52"/>
  <c r="P41" i="52"/>
  <c r="Q41" i="52"/>
  <c r="R41" i="52"/>
  <c r="T41" i="52"/>
  <c r="U41" i="52"/>
  <c r="C42" i="52"/>
  <c r="D42" i="52"/>
  <c r="E42" i="52"/>
  <c r="F42" i="52"/>
  <c r="G42" i="52"/>
  <c r="H42" i="52"/>
  <c r="I42" i="52"/>
  <c r="J42" i="52"/>
  <c r="K42" i="52"/>
  <c r="L42" i="52"/>
  <c r="M42" i="52"/>
  <c r="N42" i="52"/>
  <c r="O42" i="52"/>
  <c r="P42" i="52"/>
  <c r="Q42" i="52"/>
  <c r="R42" i="52"/>
  <c r="S42" i="52"/>
  <c r="T42" i="52"/>
  <c r="U42" i="52"/>
  <c r="Y42" i="52"/>
  <c r="C43" i="52"/>
  <c r="D43" i="52"/>
  <c r="E43" i="52"/>
  <c r="F43" i="52"/>
  <c r="G43" i="52"/>
  <c r="H43" i="52"/>
  <c r="I43" i="52"/>
  <c r="J43" i="52"/>
  <c r="K43" i="52"/>
  <c r="L43" i="52"/>
  <c r="M43" i="52"/>
  <c r="N43" i="52"/>
  <c r="O43" i="52"/>
  <c r="P43" i="52"/>
  <c r="Q43" i="52"/>
  <c r="R43" i="52"/>
  <c r="S43" i="52"/>
  <c r="T43" i="52"/>
  <c r="U43" i="52"/>
  <c r="Y43" i="52"/>
  <c r="C44" i="52"/>
  <c r="D44" i="52"/>
  <c r="E44" i="52"/>
  <c r="F44" i="52"/>
  <c r="G44" i="52"/>
  <c r="H44" i="52"/>
  <c r="I44" i="52"/>
  <c r="J44" i="52"/>
  <c r="K44" i="52"/>
  <c r="L44" i="52"/>
  <c r="M44" i="52"/>
  <c r="N44" i="52"/>
  <c r="O44" i="52"/>
  <c r="P44" i="52"/>
  <c r="Q44" i="52"/>
  <c r="R44" i="52"/>
  <c r="S44" i="52"/>
  <c r="T44" i="52"/>
  <c r="U44" i="52"/>
  <c r="Y44" i="52"/>
  <c r="C45" i="52"/>
  <c r="D45" i="52"/>
  <c r="E45" i="52"/>
  <c r="F45" i="52"/>
  <c r="G45" i="52"/>
  <c r="H45" i="52"/>
  <c r="I45" i="52"/>
  <c r="J45" i="52"/>
  <c r="K45" i="52"/>
  <c r="L45" i="52"/>
  <c r="M45" i="52"/>
  <c r="N45" i="52"/>
  <c r="O45" i="52"/>
  <c r="P45" i="52"/>
  <c r="Q45" i="52"/>
  <c r="R45" i="52"/>
  <c r="S45" i="52"/>
  <c r="T45" i="52"/>
  <c r="U45" i="52"/>
  <c r="Y45" i="52"/>
  <c r="C46" i="52"/>
  <c r="D46" i="52"/>
  <c r="E46" i="52"/>
  <c r="F46" i="52"/>
  <c r="G46" i="52"/>
  <c r="H46" i="52"/>
  <c r="I46" i="52"/>
  <c r="J46" i="52"/>
  <c r="K46" i="52"/>
  <c r="L46" i="52"/>
  <c r="M46" i="52"/>
  <c r="N46" i="52"/>
  <c r="O46" i="52"/>
  <c r="P46" i="52"/>
  <c r="Q46" i="52"/>
  <c r="R46" i="52"/>
  <c r="S46" i="52"/>
  <c r="T46" i="52"/>
  <c r="U46" i="52"/>
  <c r="Y46" i="52"/>
  <c r="C48" i="52"/>
  <c r="D48" i="52"/>
  <c r="H48" i="52"/>
  <c r="I48" i="52"/>
  <c r="O48" i="52"/>
  <c r="T48" i="52"/>
  <c r="U48" i="52"/>
  <c r="C49" i="52"/>
  <c r="D49" i="52"/>
  <c r="E49" i="52"/>
  <c r="F49" i="52"/>
  <c r="G49" i="52"/>
  <c r="H49" i="52"/>
  <c r="I49" i="52"/>
  <c r="J49" i="52"/>
  <c r="K49" i="52"/>
  <c r="L49" i="52"/>
  <c r="M49" i="52"/>
  <c r="N49" i="52"/>
  <c r="O49" i="52"/>
  <c r="P49" i="52"/>
  <c r="Q49" i="52"/>
  <c r="C50" i="52"/>
  <c r="D50" i="52"/>
  <c r="E50" i="52"/>
  <c r="F50" i="52"/>
  <c r="G50" i="52"/>
  <c r="H50" i="52"/>
  <c r="I50" i="52"/>
  <c r="J50" i="52"/>
  <c r="K50" i="52"/>
  <c r="L50" i="52"/>
  <c r="M50" i="52"/>
  <c r="N50" i="52"/>
  <c r="O50" i="52"/>
  <c r="P50" i="52"/>
  <c r="Q50" i="52"/>
  <c r="R50" i="52"/>
  <c r="S50" i="52"/>
  <c r="T50" i="52"/>
  <c r="U50" i="52"/>
  <c r="Y50" i="52"/>
  <c r="D53" i="52"/>
  <c r="E53" i="52"/>
  <c r="F53" i="52"/>
  <c r="G53" i="52"/>
  <c r="H53" i="52"/>
  <c r="I53" i="52"/>
  <c r="J53" i="52"/>
  <c r="K53" i="52"/>
  <c r="L53" i="52"/>
  <c r="M53" i="52"/>
  <c r="N53" i="52"/>
  <c r="O53" i="52"/>
  <c r="P53" i="52"/>
  <c r="Q53" i="52"/>
  <c r="R53" i="52"/>
  <c r="S53" i="52"/>
  <c r="T53" i="52"/>
  <c r="U53" i="52"/>
  <c r="D54" i="52"/>
  <c r="E54" i="52"/>
  <c r="F54" i="52"/>
  <c r="G54" i="52"/>
  <c r="H54" i="52"/>
  <c r="I54" i="52"/>
  <c r="J54" i="52"/>
  <c r="K54" i="52"/>
  <c r="L54" i="52"/>
  <c r="M54" i="52"/>
  <c r="N54" i="52"/>
  <c r="O54" i="52"/>
  <c r="P54" i="52"/>
  <c r="Q54" i="52"/>
  <c r="R54" i="52"/>
  <c r="S54" i="52"/>
  <c r="T54" i="52"/>
  <c r="U54" i="52"/>
  <c r="D55" i="52"/>
  <c r="E55" i="52"/>
  <c r="F55" i="52"/>
  <c r="G55" i="52"/>
  <c r="H55" i="52"/>
  <c r="I55" i="52"/>
  <c r="J55" i="52"/>
  <c r="K55" i="52"/>
  <c r="L55" i="52"/>
  <c r="M55" i="52"/>
  <c r="N55" i="52"/>
  <c r="O55" i="52"/>
  <c r="P55" i="52"/>
  <c r="Q55" i="52"/>
  <c r="R55" i="52"/>
  <c r="S55" i="52"/>
  <c r="T55" i="52"/>
  <c r="U55" i="52"/>
  <c r="D56" i="52"/>
  <c r="E56" i="52"/>
  <c r="F56" i="52"/>
  <c r="G56" i="52"/>
  <c r="H56" i="52"/>
  <c r="I56" i="52"/>
  <c r="J56" i="52"/>
  <c r="K56" i="52"/>
  <c r="L56" i="52"/>
  <c r="M56" i="52"/>
  <c r="N56" i="52"/>
  <c r="O56" i="52"/>
  <c r="P56" i="52"/>
  <c r="Q56" i="52"/>
  <c r="R56" i="52"/>
  <c r="S56" i="52"/>
  <c r="T56" i="52"/>
  <c r="U56" i="52"/>
  <c r="D57" i="52"/>
  <c r="E57" i="52"/>
  <c r="F57" i="52"/>
  <c r="G57" i="52"/>
  <c r="H57" i="52"/>
  <c r="I57" i="52"/>
  <c r="J57" i="52"/>
  <c r="K57" i="52"/>
  <c r="L57" i="52"/>
  <c r="M57" i="52"/>
  <c r="N57" i="52"/>
  <c r="O57" i="52"/>
  <c r="P57" i="52"/>
  <c r="Q57" i="52"/>
  <c r="R57" i="52"/>
  <c r="S57" i="52"/>
  <c r="T57" i="52"/>
  <c r="U57" i="52"/>
  <c r="D58" i="52"/>
  <c r="E58" i="52"/>
  <c r="F58" i="52"/>
  <c r="G58" i="52"/>
  <c r="H58" i="52"/>
  <c r="I58" i="52"/>
  <c r="J58" i="52"/>
  <c r="K58" i="52"/>
  <c r="L58" i="52"/>
  <c r="M58" i="52"/>
  <c r="N58" i="52"/>
  <c r="O58" i="52"/>
  <c r="P58" i="52"/>
  <c r="Q58" i="52"/>
  <c r="R58" i="52"/>
  <c r="S58" i="52"/>
  <c r="T58" i="52"/>
  <c r="U58" i="52"/>
  <c r="D59" i="52"/>
  <c r="E59" i="52"/>
  <c r="F59" i="52"/>
  <c r="G59" i="52"/>
  <c r="H59" i="52"/>
  <c r="I59" i="52"/>
  <c r="J59" i="52"/>
  <c r="K59" i="52"/>
  <c r="L59" i="52"/>
  <c r="M59" i="52"/>
  <c r="N59" i="52"/>
  <c r="O59" i="52"/>
  <c r="P59" i="52"/>
  <c r="Q59" i="52"/>
  <c r="R59" i="52"/>
  <c r="S59" i="52"/>
  <c r="T59" i="52"/>
  <c r="U59" i="52"/>
  <c r="D60" i="52"/>
  <c r="E60" i="52"/>
  <c r="F60" i="52"/>
  <c r="G60" i="52"/>
  <c r="H60" i="52"/>
  <c r="I60" i="52"/>
  <c r="J60" i="52"/>
  <c r="K60" i="52"/>
  <c r="L60" i="52"/>
  <c r="M60" i="52"/>
  <c r="N60" i="52"/>
  <c r="O60" i="52"/>
  <c r="P60" i="52"/>
  <c r="Q60" i="52"/>
  <c r="R60" i="52"/>
  <c r="S60" i="52"/>
  <c r="T60" i="52"/>
  <c r="U60" i="52"/>
  <c r="D61" i="52"/>
  <c r="E61" i="52"/>
  <c r="F61" i="52"/>
  <c r="G61" i="52"/>
  <c r="H61" i="52"/>
  <c r="I61" i="52"/>
  <c r="J61" i="52"/>
  <c r="K61" i="52"/>
  <c r="L61" i="52"/>
  <c r="M61" i="52"/>
  <c r="N61" i="52"/>
  <c r="O61" i="52"/>
  <c r="P61" i="52"/>
  <c r="Q61" i="52"/>
  <c r="R61" i="52"/>
  <c r="S61" i="52"/>
  <c r="T61" i="52"/>
  <c r="U61" i="52"/>
  <c r="D62" i="52"/>
  <c r="E62" i="52"/>
  <c r="F62" i="52"/>
  <c r="G62" i="52"/>
  <c r="H62" i="52"/>
  <c r="I62" i="52"/>
  <c r="J62" i="52"/>
  <c r="K62" i="52"/>
  <c r="L62" i="52"/>
  <c r="M62" i="52"/>
  <c r="N62" i="52"/>
  <c r="O62" i="52"/>
  <c r="P62" i="52"/>
  <c r="Q62" i="52"/>
  <c r="R62" i="52"/>
  <c r="S62" i="52"/>
  <c r="T62" i="52"/>
  <c r="U62" i="52"/>
  <c r="D63" i="52"/>
  <c r="E63" i="52"/>
  <c r="F63" i="52"/>
  <c r="G63" i="52"/>
  <c r="H63" i="52"/>
  <c r="I63" i="52"/>
  <c r="J63" i="52"/>
  <c r="K63" i="52"/>
  <c r="L63" i="52"/>
  <c r="M63" i="52"/>
  <c r="N63" i="52"/>
  <c r="O63" i="52"/>
  <c r="P63" i="52"/>
  <c r="Q63" i="52"/>
  <c r="R63" i="52"/>
  <c r="U63" i="52"/>
  <c r="D64" i="52"/>
  <c r="E64" i="52"/>
  <c r="F64" i="52"/>
  <c r="G64" i="52"/>
  <c r="H64" i="52"/>
  <c r="I64" i="52"/>
  <c r="J64" i="52"/>
  <c r="K64" i="52"/>
  <c r="L64" i="52"/>
  <c r="M64" i="52"/>
  <c r="N64" i="52"/>
  <c r="O64" i="52"/>
  <c r="P64" i="52"/>
  <c r="Q64" i="52"/>
  <c r="R64" i="52"/>
  <c r="S64" i="52"/>
  <c r="T64" i="52"/>
  <c r="U64" i="52"/>
  <c r="D65" i="52"/>
  <c r="E65" i="52"/>
  <c r="F65" i="52"/>
  <c r="G65" i="52"/>
  <c r="H65" i="52"/>
  <c r="I65" i="52"/>
  <c r="J65" i="52"/>
  <c r="K65" i="52"/>
  <c r="L65" i="52"/>
  <c r="M65" i="52"/>
  <c r="N65" i="52"/>
  <c r="O65" i="52"/>
  <c r="P65" i="52"/>
  <c r="Q65" i="52"/>
  <c r="R65" i="52"/>
  <c r="S65" i="52"/>
  <c r="T65" i="52"/>
  <c r="U65" i="52"/>
  <c r="D66" i="52"/>
  <c r="E66" i="52"/>
  <c r="F66" i="52"/>
  <c r="G66" i="52"/>
  <c r="H66" i="52"/>
  <c r="I66" i="52"/>
  <c r="J66" i="52"/>
  <c r="K66" i="52"/>
  <c r="L66" i="52"/>
  <c r="M66" i="52"/>
  <c r="N66" i="52"/>
  <c r="O66" i="52"/>
  <c r="P66" i="52"/>
  <c r="Q66" i="52"/>
  <c r="R66" i="52"/>
  <c r="S66" i="52"/>
  <c r="T66" i="52"/>
  <c r="U66" i="52"/>
  <c r="D67" i="52"/>
  <c r="E67" i="52"/>
  <c r="F67" i="52"/>
  <c r="G67" i="52"/>
  <c r="H67" i="52"/>
  <c r="I67" i="52"/>
  <c r="J67" i="52"/>
  <c r="K67" i="52"/>
  <c r="L67" i="52"/>
  <c r="M67" i="52"/>
  <c r="N67" i="52"/>
  <c r="O67" i="52"/>
  <c r="P67" i="52"/>
  <c r="Q67" i="52"/>
  <c r="R67" i="52"/>
  <c r="S67" i="52"/>
  <c r="T67" i="52"/>
  <c r="U67" i="52"/>
  <c r="D68" i="52"/>
  <c r="E68" i="52"/>
  <c r="F68" i="52"/>
  <c r="G68" i="52"/>
  <c r="H68" i="52"/>
  <c r="I68" i="52"/>
  <c r="J68" i="52"/>
  <c r="K68" i="52"/>
  <c r="L68" i="52"/>
  <c r="M68" i="52"/>
  <c r="N68" i="52"/>
  <c r="O68" i="52"/>
  <c r="P68" i="52"/>
  <c r="Q68" i="52"/>
  <c r="R68" i="52"/>
  <c r="S68" i="52"/>
  <c r="T68" i="52"/>
  <c r="U68" i="52"/>
  <c r="D71" i="52"/>
  <c r="E71" i="52"/>
  <c r="F71" i="52"/>
  <c r="G71" i="52"/>
  <c r="H71" i="52"/>
  <c r="I71" i="52"/>
  <c r="J71" i="52"/>
  <c r="K71" i="52"/>
  <c r="L71" i="52"/>
  <c r="M71" i="52"/>
  <c r="N71" i="52"/>
  <c r="O71" i="52"/>
  <c r="P71" i="52"/>
  <c r="Q71" i="52"/>
  <c r="D72" i="52"/>
  <c r="E72" i="52"/>
  <c r="F72" i="52"/>
  <c r="G72" i="52"/>
  <c r="H72" i="52"/>
  <c r="I72" i="52"/>
  <c r="J72" i="52"/>
  <c r="K72" i="52"/>
  <c r="L72" i="52"/>
  <c r="M72" i="52"/>
  <c r="N72" i="52"/>
  <c r="O72" i="52"/>
  <c r="P72" i="52"/>
  <c r="Q72" i="52"/>
  <c r="R72" i="52"/>
  <c r="S72" i="52"/>
  <c r="T72" i="52"/>
  <c r="U72" i="52"/>
  <c r="E41" i="15"/>
  <c r="F41" i="15"/>
  <c r="H41" i="15"/>
  <c r="I41" i="15"/>
  <c r="J41" i="15"/>
  <c r="L41" i="15"/>
  <c r="M41" i="15"/>
  <c r="N41" i="15"/>
  <c r="P62" i="15"/>
  <c r="P41" i="15"/>
  <c r="Q41" i="15"/>
  <c r="R41" i="15"/>
  <c r="T62" i="15"/>
  <c r="T41" i="15"/>
  <c r="U62" i="15"/>
  <c r="V62" i="15"/>
  <c r="D48" i="15"/>
  <c r="G69" i="15"/>
  <c r="H48" i="15"/>
  <c r="I48" i="15"/>
  <c r="K49" i="15"/>
  <c r="L48" i="15"/>
  <c r="M48" i="15"/>
  <c r="N48" i="15"/>
  <c r="O48" i="15"/>
  <c r="O49" i="15"/>
  <c r="P48" i="15"/>
  <c r="Q48" i="15"/>
  <c r="R48" i="15"/>
  <c r="S49" i="15"/>
  <c r="T48" i="15"/>
  <c r="V69" i="15"/>
  <c r="T49" i="15"/>
  <c r="C31" i="15"/>
  <c r="D31" i="15"/>
  <c r="E31" i="15"/>
  <c r="F31" i="15"/>
  <c r="G31" i="15"/>
  <c r="H31" i="15"/>
  <c r="I31" i="15"/>
  <c r="J31" i="15"/>
  <c r="K31" i="15"/>
  <c r="L31" i="15"/>
  <c r="M31" i="15"/>
  <c r="N31" i="15"/>
  <c r="O31" i="15"/>
  <c r="P31" i="15"/>
  <c r="Q31" i="15"/>
  <c r="R31" i="15"/>
  <c r="S31" i="15"/>
  <c r="T31" i="15"/>
  <c r="U31" i="15"/>
  <c r="Y31" i="15"/>
  <c r="C32" i="15"/>
  <c r="D32" i="15"/>
  <c r="E32" i="15"/>
  <c r="F32" i="15"/>
  <c r="G32" i="15"/>
  <c r="H32" i="15"/>
  <c r="I32" i="15"/>
  <c r="J32" i="15"/>
  <c r="K32" i="15"/>
  <c r="L32" i="15"/>
  <c r="M32" i="15"/>
  <c r="N32" i="15"/>
  <c r="O32" i="15"/>
  <c r="P32" i="15"/>
  <c r="Q32" i="15"/>
  <c r="R32" i="15"/>
  <c r="S32" i="15"/>
  <c r="T32" i="15"/>
  <c r="U32" i="15"/>
  <c r="Y32" i="15"/>
  <c r="C33" i="15"/>
  <c r="D33" i="15"/>
  <c r="E33" i="15"/>
  <c r="F33" i="15"/>
  <c r="G33" i="15"/>
  <c r="H33" i="15"/>
  <c r="I33" i="15"/>
  <c r="J33" i="15"/>
  <c r="K33" i="15"/>
  <c r="L33" i="15"/>
  <c r="M33" i="15"/>
  <c r="N33" i="15"/>
  <c r="O33" i="15"/>
  <c r="P33" i="15"/>
  <c r="Q33" i="15"/>
  <c r="R33" i="15"/>
  <c r="S33" i="15"/>
  <c r="T33" i="15"/>
  <c r="U33" i="15"/>
  <c r="Y33" i="15"/>
  <c r="C34" i="15"/>
  <c r="D34" i="15"/>
  <c r="E34" i="15"/>
  <c r="F34" i="15"/>
  <c r="G34" i="15"/>
  <c r="H34" i="15"/>
  <c r="I34" i="15"/>
  <c r="J34" i="15"/>
  <c r="K34" i="15"/>
  <c r="L34" i="15"/>
  <c r="M34" i="15"/>
  <c r="N34" i="15"/>
  <c r="O34" i="15"/>
  <c r="P34" i="15"/>
  <c r="Q34" i="15"/>
  <c r="R34" i="15"/>
  <c r="S34" i="15"/>
  <c r="T34" i="15"/>
  <c r="U34" i="15"/>
  <c r="Y34" i="15"/>
  <c r="C35" i="15"/>
  <c r="D35" i="15"/>
  <c r="E35" i="15"/>
  <c r="F35" i="15"/>
  <c r="G35" i="15"/>
  <c r="H35" i="15"/>
  <c r="I35" i="15"/>
  <c r="J35" i="15"/>
  <c r="K35" i="15"/>
  <c r="L35" i="15"/>
  <c r="M35" i="15"/>
  <c r="N35" i="15"/>
  <c r="O35" i="15"/>
  <c r="P35" i="15"/>
  <c r="Q35" i="15"/>
  <c r="R35" i="15"/>
  <c r="S35" i="15"/>
  <c r="T35" i="15"/>
  <c r="U35" i="15"/>
  <c r="Y35" i="15"/>
  <c r="C36" i="15"/>
  <c r="D36" i="15"/>
  <c r="E36" i="15"/>
  <c r="F36" i="15"/>
  <c r="G36" i="15"/>
  <c r="H36" i="15"/>
  <c r="I36" i="15"/>
  <c r="J36" i="15"/>
  <c r="K36" i="15"/>
  <c r="L36" i="15"/>
  <c r="M36" i="15"/>
  <c r="N36" i="15"/>
  <c r="O36" i="15"/>
  <c r="P36" i="15"/>
  <c r="Q36" i="15"/>
  <c r="R36" i="15"/>
  <c r="S36" i="15"/>
  <c r="T36" i="15"/>
  <c r="U36" i="15"/>
  <c r="Y36" i="15"/>
  <c r="C37" i="15"/>
  <c r="D37" i="15"/>
  <c r="E37" i="15"/>
  <c r="F37" i="15"/>
  <c r="G37" i="15"/>
  <c r="H37" i="15"/>
  <c r="I37" i="15"/>
  <c r="J37" i="15"/>
  <c r="K37" i="15"/>
  <c r="L37" i="15"/>
  <c r="M37" i="15"/>
  <c r="N37" i="15"/>
  <c r="O37" i="15"/>
  <c r="P37" i="15"/>
  <c r="Q37" i="15"/>
  <c r="R37" i="15"/>
  <c r="S37" i="15"/>
  <c r="T37" i="15"/>
  <c r="U37" i="15"/>
  <c r="Y37" i="15"/>
  <c r="C38" i="15"/>
  <c r="D38" i="15"/>
  <c r="E38" i="15"/>
  <c r="F38" i="15"/>
  <c r="G38" i="15"/>
  <c r="H38" i="15"/>
  <c r="I38" i="15"/>
  <c r="J38" i="15"/>
  <c r="K38" i="15"/>
  <c r="L38" i="15"/>
  <c r="M38" i="15"/>
  <c r="N38" i="15"/>
  <c r="O38" i="15"/>
  <c r="P38" i="15"/>
  <c r="Q38" i="15"/>
  <c r="R38" i="15"/>
  <c r="S38" i="15"/>
  <c r="T38" i="15"/>
  <c r="U38" i="15"/>
  <c r="Y38" i="15"/>
  <c r="C39" i="15"/>
  <c r="D39" i="15"/>
  <c r="E39" i="15"/>
  <c r="F39" i="15"/>
  <c r="G39" i="15"/>
  <c r="H39" i="15"/>
  <c r="I39" i="15"/>
  <c r="J39" i="15"/>
  <c r="K39" i="15"/>
  <c r="L39" i="15"/>
  <c r="M39" i="15"/>
  <c r="N39" i="15"/>
  <c r="O39" i="15"/>
  <c r="P39" i="15"/>
  <c r="Q39" i="15"/>
  <c r="R39" i="15"/>
  <c r="S39" i="15"/>
  <c r="T39" i="15"/>
  <c r="U39" i="15"/>
  <c r="Y39" i="15"/>
  <c r="C40" i="15"/>
  <c r="D40" i="15"/>
  <c r="E40" i="15"/>
  <c r="F40" i="15"/>
  <c r="G40" i="15"/>
  <c r="H40" i="15"/>
  <c r="I40" i="15"/>
  <c r="J40" i="15"/>
  <c r="K40" i="15"/>
  <c r="L40" i="15"/>
  <c r="M40" i="15"/>
  <c r="N40" i="15"/>
  <c r="O40" i="15"/>
  <c r="P40" i="15"/>
  <c r="Q40" i="15"/>
  <c r="R40" i="15"/>
  <c r="S40" i="15"/>
  <c r="T40" i="15"/>
  <c r="U40" i="15"/>
  <c r="Y40" i="15"/>
  <c r="C41" i="15"/>
  <c r="G41" i="15"/>
  <c r="K41" i="15"/>
  <c r="C42" i="15"/>
  <c r="D42" i="15"/>
  <c r="E42" i="15"/>
  <c r="F42" i="15"/>
  <c r="G42" i="15"/>
  <c r="H42" i="15"/>
  <c r="I42" i="15"/>
  <c r="J42" i="15"/>
  <c r="K42" i="15"/>
  <c r="L42" i="15"/>
  <c r="M42" i="15"/>
  <c r="N42" i="15"/>
  <c r="O42" i="15"/>
  <c r="P42" i="15"/>
  <c r="Q42" i="15"/>
  <c r="R42" i="15"/>
  <c r="S42" i="15"/>
  <c r="T42" i="15"/>
  <c r="U42" i="15"/>
  <c r="Y42" i="15"/>
  <c r="C43" i="15"/>
  <c r="D43" i="15"/>
  <c r="E43" i="15"/>
  <c r="F43" i="15"/>
  <c r="G43" i="15"/>
  <c r="H43" i="15"/>
  <c r="I43" i="15"/>
  <c r="J43" i="15"/>
  <c r="K43" i="15"/>
  <c r="L43" i="15"/>
  <c r="M43" i="15"/>
  <c r="N43" i="15"/>
  <c r="O43" i="15"/>
  <c r="P43" i="15"/>
  <c r="Q43" i="15"/>
  <c r="R43" i="15"/>
  <c r="S43" i="15"/>
  <c r="T43" i="15"/>
  <c r="U43" i="15"/>
  <c r="Y43" i="15"/>
  <c r="C44" i="15"/>
  <c r="D44" i="15"/>
  <c r="E44" i="15"/>
  <c r="F44" i="15"/>
  <c r="G44" i="15"/>
  <c r="H44" i="15"/>
  <c r="I44" i="15"/>
  <c r="J44" i="15"/>
  <c r="K44" i="15"/>
  <c r="L44" i="15"/>
  <c r="M44" i="15"/>
  <c r="N44" i="15"/>
  <c r="O44" i="15"/>
  <c r="P44" i="15"/>
  <c r="Q44" i="15"/>
  <c r="R44" i="15"/>
  <c r="S44" i="15"/>
  <c r="T44" i="15"/>
  <c r="U44" i="15"/>
  <c r="Y44" i="15"/>
  <c r="C45" i="15"/>
  <c r="D45" i="15"/>
  <c r="E45" i="15"/>
  <c r="F45" i="15"/>
  <c r="G45" i="15"/>
  <c r="H45" i="15"/>
  <c r="I45" i="15"/>
  <c r="J45" i="15"/>
  <c r="K45" i="15"/>
  <c r="L45" i="15"/>
  <c r="M45" i="15"/>
  <c r="N45" i="15"/>
  <c r="O45" i="15"/>
  <c r="P45" i="15"/>
  <c r="Q45" i="15"/>
  <c r="R45" i="15"/>
  <c r="S45" i="15"/>
  <c r="T45" i="15"/>
  <c r="U45" i="15"/>
  <c r="Y45" i="15"/>
  <c r="C46" i="15"/>
  <c r="D46" i="15"/>
  <c r="E46" i="15"/>
  <c r="F46" i="15"/>
  <c r="G46" i="15"/>
  <c r="H46" i="15"/>
  <c r="I46" i="15"/>
  <c r="J46" i="15"/>
  <c r="K46" i="15"/>
  <c r="L46" i="15"/>
  <c r="M46" i="15"/>
  <c r="N46" i="15"/>
  <c r="O46" i="15"/>
  <c r="P46" i="15"/>
  <c r="Q46" i="15"/>
  <c r="R46" i="15"/>
  <c r="S46" i="15"/>
  <c r="T46" i="15"/>
  <c r="U46" i="15"/>
  <c r="Y46" i="15"/>
  <c r="C48" i="15"/>
  <c r="E48" i="15"/>
  <c r="G48" i="15"/>
  <c r="J48" i="15"/>
  <c r="C49" i="15"/>
  <c r="F49" i="15"/>
  <c r="C50" i="15"/>
  <c r="D50" i="15"/>
  <c r="E50" i="15"/>
  <c r="F50" i="15"/>
  <c r="G50" i="15"/>
  <c r="H50" i="15"/>
  <c r="I50" i="15"/>
  <c r="J50" i="15"/>
  <c r="K50" i="15"/>
  <c r="L50" i="15"/>
  <c r="M50" i="15"/>
  <c r="N50" i="15"/>
  <c r="O50" i="15"/>
  <c r="P50" i="15"/>
  <c r="Q50" i="15"/>
  <c r="R50" i="15"/>
  <c r="S50" i="15"/>
  <c r="T50" i="15"/>
  <c r="U50" i="15"/>
  <c r="Y50" i="15"/>
  <c r="D52" i="15"/>
  <c r="E52" i="15"/>
  <c r="F52" i="15"/>
  <c r="G52" i="15"/>
  <c r="H52" i="15"/>
  <c r="I52" i="15"/>
  <c r="J52" i="15"/>
  <c r="K52" i="15"/>
  <c r="L52" i="15"/>
  <c r="M52" i="15"/>
  <c r="N52" i="15"/>
  <c r="O52" i="15"/>
  <c r="P52" i="15"/>
  <c r="Q52" i="15"/>
  <c r="R52" i="15"/>
  <c r="S52" i="15"/>
  <c r="T52" i="15"/>
  <c r="U52" i="15"/>
  <c r="D53" i="15"/>
  <c r="E53" i="15"/>
  <c r="F53" i="15"/>
  <c r="G53" i="15"/>
  <c r="H53" i="15"/>
  <c r="I53" i="15"/>
  <c r="J53" i="15"/>
  <c r="K53" i="15"/>
  <c r="L53" i="15"/>
  <c r="M53" i="15"/>
  <c r="N53" i="15"/>
  <c r="O53" i="15"/>
  <c r="P53" i="15"/>
  <c r="Q53" i="15"/>
  <c r="R53" i="15"/>
  <c r="S53" i="15"/>
  <c r="T53" i="15"/>
  <c r="U53" i="15"/>
  <c r="D54" i="15"/>
  <c r="E54" i="15"/>
  <c r="F54" i="15"/>
  <c r="G54" i="15"/>
  <c r="H54" i="15"/>
  <c r="I54" i="15"/>
  <c r="J54" i="15"/>
  <c r="K54" i="15"/>
  <c r="L54" i="15"/>
  <c r="M54" i="15"/>
  <c r="N54" i="15"/>
  <c r="O54" i="15"/>
  <c r="P54" i="15"/>
  <c r="Q54" i="15"/>
  <c r="R54" i="15"/>
  <c r="S54" i="15"/>
  <c r="T54" i="15"/>
  <c r="U54" i="15"/>
  <c r="D55" i="15"/>
  <c r="E55" i="15"/>
  <c r="F55" i="15"/>
  <c r="G55" i="15"/>
  <c r="H55" i="15"/>
  <c r="I55" i="15"/>
  <c r="J55" i="15"/>
  <c r="K55" i="15"/>
  <c r="L55" i="15"/>
  <c r="M55" i="15"/>
  <c r="N55" i="15"/>
  <c r="O55" i="15"/>
  <c r="P55" i="15"/>
  <c r="Q55" i="15"/>
  <c r="R55" i="15"/>
  <c r="S55" i="15"/>
  <c r="T55" i="15"/>
  <c r="U55" i="15"/>
  <c r="D56" i="15"/>
  <c r="E56" i="15"/>
  <c r="F56" i="15"/>
  <c r="G56" i="15"/>
  <c r="H56" i="15"/>
  <c r="I56" i="15"/>
  <c r="J56" i="15"/>
  <c r="K56" i="15"/>
  <c r="L56" i="15"/>
  <c r="M56" i="15"/>
  <c r="N56" i="15"/>
  <c r="O56" i="15"/>
  <c r="P56" i="15"/>
  <c r="Q56" i="15"/>
  <c r="R56" i="15"/>
  <c r="S56" i="15"/>
  <c r="T56" i="15"/>
  <c r="U56" i="15"/>
  <c r="D57" i="15"/>
  <c r="E57" i="15"/>
  <c r="F57" i="15"/>
  <c r="G57" i="15"/>
  <c r="H57" i="15"/>
  <c r="I57" i="15"/>
  <c r="J57" i="15"/>
  <c r="K57" i="15"/>
  <c r="L57" i="15"/>
  <c r="M57" i="15"/>
  <c r="N57" i="15"/>
  <c r="O57" i="15"/>
  <c r="P57" i="15"/>
  <c r="Q57" i="15"/>
  <c r="R57" i="15"/>
  <c r="S57" i="15"/>
  <c r="T57" i="15"/>
  <c r="U57" i="15"/>
  <c r="D58" i="15"/>
  <c r="E58" i="15"/>
  <c r="F58" i="15"/>
  <c r="G58" i="15"/>
  <c r="H58" i="15"/>
  <c r="I58" i="15"/>
  <c r="J58" i="15"/>
  <c r="K58" i="15"/>
  <c r="L58" i="15"/>
  <c r="M58" i="15"/>
  <c r="N58" i="15"/>
  <c r="O58" i="15"/>
  <c r="P58" i="15"/>
  <c r="Q58" i="15"/>
  <c r="R58" i="15"/>
  <c r="S58" i="15"/>
  <c r="T58" i="15"/>
  <c r="U58" i="15"/>
  <c r="D59" i="15"/>
  <c r="E59" i="15"/>
  <c r="F59" i="15"/>
  <c r="G59" i="15"/>
  <c r="H59" i="15"/>
  <c r="I59" i="15"/>
  <c r="J59" i="15"/>
  <c r="K59" i="15"/>
  <c r="L59" i="15"/>
  <c r="M59" i="15"/>
  <c r="N59" i="15"/>
  <c r="O59" i="15"/>
  <c r="P59" i="15"/>
  <c r="Q59" i="15"/>
  <c r="R59" i="15"/>
  <c r="S59" i="15"/>
  <c r="T59" i="15"/>
  <c r="U59" i="15"/>
  <c r="D60" i="15"/>
  <c r="E60" i="15"/>
  <c r="F60" i="15"/>
  <c r="G60" i="15"/>
  <c r="H60" i="15"/>
  <c r="I60" i="15"/>
  <c r="J60" i="15"/>
  <c r="K60" i="15"/>
  <c r="L60" i="15"/>
  <c r="M60" i="15"/>
  <c r="N60" i="15"/>
  <c r="O60" i="15"/>
  <c r="P60" i="15"/>
  <c r="Q60" i="15"/>
  <c r="R60" i="15"/>
  <c r="S60" i="15"/>
  <c r="T60" i="15"/>
  <c r="U60" i="15"/>
  <c r="D61" i="15"/>
  <c r="E61" i="15"/>
  <c r="F61" i="15"/>
  <c r="G61" i="15"/>
  <c r="H61" i="15"/>
  <c r="I61" i="15"/>
  <c r="J61" i="15"/>
  <c r="K61" i="15"/>
  <c r="L61" i="15"/>
  <c r="M61" i="15"/>
  <c r="N61" i="15"/>
  <c r="O61" i="15"/>
  <c r="P61" i="15"/>
  <c r="Q61" i="15"/>
  <c r="R61" i="15"/>
  <c r="S61" i="15"/>
  <c r="T61" i="15"/>
  <c r="U61" i="15"/>
  <c r="D63" i="15"/>
  <c r="E63" i="15"/>
  <c r="F63" i="15"/>
  <c r="G63" i="15"/>
  <c r="H63" i="15"/>
  <c r="I63" i="15"/>
  <c r="J63" i="15"/>
  <c r="K63" i="15"/>
  <c r="L63" i="15"/>
  <c r="M63" i="15"/>
  <c r="N63" i="15"/>
  <c r="O63" i="15"/>
  <c r="P63" i="15"/>
  <c r="Q63" i="15"/>
  <c r="R63" i="15"/>
  <c r="S63" i="15"/>
  <c r="T63" i="15"/>
  <c r="U63" i="15"/>
  <c r="D64" i="15"/>
  <c r="E64" i="15"/>
  <c r="F64" i="15"/>
  <c r="G64" i="15"/>
  <c r="H64" i="15"/>
  <c r="I64" i="15"/>
  <c r="J64" i="15"/>
  <c r="K64" i="15"/>
  <c r="L64" i="15"/>
  <c r="M64" i="15"/>
  <c r="N64" i="15"/>
  <c r="O64" i="15"/>
  <c r="P64" i="15"/>
  <c r="Q64" i="15"/>
  <c r="R64" i="15"/>
  <c r="S64" i="15"/>
  <c r="T64" i="15"/>
  <c r="U64" i="15"/>
  <c r="D65" i="15"/>
  <c r="E65" i="15"/>
  <c r="F65" i="15"/>
  <c r="G65" i="15"/>
  <c r="H65" i="15"/>
  <c r="I65" i="15"/>
  <c r="J65" i="15"/>
  <c r="K65" i="15"/>
  <c r="L65" i="15"/>
  <c r="M65" i="15"/>
  <c r="N65" i="15"/>
  <c r="O65" i="15"/>
  <c r="P65" i="15"/>
  <c r="Q65" i="15"/>
  <c r="R65" i="15"/>
  <c r="S65" i="15"/>
  <c r="T65" i="15"/>
  <c r="U65" i="15"/>
  <c r="D66" i="15"/>
  <c r="E66" i="15"/>
  <c r="F66" i="15"/>
  <c r="G66" i="15"/>
  <c r="H66" i="15"/>
  <c r="I66" i="15"/>
  <c r="J66" i="15"/>
  <c r="K66" i="15"/>
  <c r="L66" i="15"/>
  <c r="M66" i="15"/>
  <c r="N66" i="15"/>
  <c r="O66" i="15"/>
  <c r="P66" i="15"/>
  <c r="Q66" i="15"/>
  <c r="R66" i="15"/>
  <c r="S66" i="15"/>
  <c r="T66" i="15"/>
  <c r="U66" i="15"/>
  <c r="D67" i="15"/>
  <c r="E67" i="15"/>
  <c r="F67" i="15"/>
  <c r="G67" i="15"/>
  <c r="H67" i="15"/>
  <c r="I67" i="15"/>
  <c r="J67" i="15"/>
  <c r="K67" i="15"/>
  <c r="L67" i="15"/>
  <c r="M67" i="15"/>
  <c r="N67" i="15"/>
  <c r="O67" i="15"/>
  <c r="P67" i="15"/>
  <c r="Q67" i="15"/>
  <c r="R67" i="15"/>
  <c r="S67" i="15"/>
  <c r="T67" i="15"/>
  <c r="U67" i="15"/>
  <c r="D69" i="15"/>
  <c r="J69" i="15"/>
  <c r="D71" i="15"/>
  <c r="E71" i="15"/>
  <c r="F71" i="15"/>
  <c r="G71" i="15"/>
  <c r="H71" i="15"/>
  <c r="I71" i="15"/>
  <c r="J71" i="15"/>
  <c r="K71" i="15"/>
  <c r="L71" i="15"/>
  <c r="M71" i="15"/>
  <c r="N71" i="15"/>
  <c r="O71" i="15"/>
  <c r="P71" i="15"/>
  <c r="Q71" i="15"/>
  <c r="R71" i="15"/>
  <c r="S71" i="15"/>
  <c r="T71" i="15"/>
  <c r="U71" i="15"/>
  <c r="Y43" i="51"/>
  <c r="V66" i="51"/>
  <c r="E73" i="51"/>
  <c r="F73" i="51"/>
  <c r="I50" i="51"/>
  <c r="I73" i="51"/>
  <c r="N50" i="51"/>
  <c r="P50" i="51"/>
  <c r="U73" i="51"/>
  <c r="V73" i="51"/>
  <c r="J51" i="51"/>
  <c r="O74" i="51"/>
  <c r="Q51" i="51"/>
  <c r="R51" i="51"/>
  <c r="C32" i="51"/>
  <c r="D32" i="51"/>
  <c r="E32" i="51"/>
  <c r="F32" i="51"/>
  <c r="G32" i="51"/>
  <c r="H32" i="51"/>
  <c r="I32" i="51"/>
  <c r="J32" i="51"/>
  <c r="K32" i="51"/>
  <c r="L32" i="51"/>
  <c r="M32" i="51"/>
  <c r="N32" i="51"/>
  <c r="O32" i="51"/>
  <c r="P32" i="51"/>
  <c r="Q32" i="51"/>
  <c r="R32" i="51"/>
  <c r="S32" i="51"/>
  <c r="T32" i="51"/>
  <c r="U32" i="51"/>
  <c r="Y32" i="51"/>
  <c r="C33" i="51"/>
  <c r="D33" i="51"/>
  <c r="E33" i="51"/>
  <c r="F33" i="51"/>
  <c r="G33" i="51"/>
  <c r="H33" i="51"/>
  <c r="I33" i="51"/>
  <c r="J33" i="51"/>
  <c r="K33" i="51"/>
  <c r="L33" i="51"/>
  <c r="M33" i="51"/>
  <c r="N33" i="51"/>
  <c r="O33" i="51"/>
  <c r="P33" i="51"/>
  <c r="Q33" i="51"/>
  <c r="R33" i="51"/>
  <c r="S33" i="51"/>
  <c r="T33" i="51"/>
  <c r="U33" i="51"/>
  <c r="Y33" i="51"/>
  <c r="C34" i="51"/>
  <c r="D34" i="51"/>
  <c r="E34" i="51"/>
  <c r="F34" i="51"/>
  <c r="G34" i="51"/>
  <c r="H34" i="51"/>
  <c r="I34" i="51"/>
  <c r="J34" i="51"/>
  <c r="K34" i="51"/>
  <c r="L34" i="51"/>
  <c r="M34" i="51"/>
  <c r="N34" i="51"/>
  <c r="O34" i="51"/>
  <c r="P34" i="51"/>
  <c r="Q34" i="51"/>
  <c r="R34" i="51"/>
  <c r="S34" i="51"/>
  <c r="T34" i="51"/>
  <c r="U34" i="51"/>
  <c r="Y34" i="51"/>
  <c r="C35" i="51"/>
  <c r="D35" i="51"/>
  <c r="E35" i="51"/>
  <c r="F35" i="51"/>
  <c r="G35" i="51"/>
  <c r="H35" i="51"/>
  <c r="I35" i="51"/>
  <c r="J35" i="51"/>
  <c r="K35" i="51"/>
  <c r="L35" i="51"/>
  <c r="M35" i="51"/>
  <c r="N35" i="51"/>
  <c r="O35" i="51"/>
  <c r="P35" i="51"/>
  <c r="Q35" i="51"/>
  <c r="R35" i="51"/>
  <c r="S35" i="51"/>
  <c r="T35" i="51"/>
  <c r="U35" i="51"/>
  <c r="Y35" i="51"/>
  <c r="C36" i="51"/>
  <c r="D36" i="51"/>
  <c r="E36" i="51"/>
  <c r="F36" i="51"/>
  <c r="G36" i="51"/>
  <c r="H36" i="51"/>
  <c r="I36" i="51"/>
  <c r="J36" i="51"/>
  <c r="K36" i="51"/>
  <c r="L36" i="51"/>
  <c r="M36" i="51"/>
  <c r="N36" i="51"/>
  <c r="O36" i="51"/>
  <c r="P36" i="51"/>
  <c r="Q36" i="51"/>
  <c r="R36" i="51"/>
  <c r="S36" i="51"/>
  <c r="T36" i="51"/>
  <c r="U36" i="51"/>
  <c r="C37" i="51"/>
  <c r="D37" i="51"/>
  <c r="E37" i="51"/>
  <c r="F37" i="51"/>
  <c r="G37" i="51"/>
  <c r="H37" i="51"/>
  <c r="I37" i="51"/>
  <c r="J37" i="51"/>
  <c r="K37" i="51"/>
  <c r="L37" i="51"/>
  <c r="M37" i="51"/>
  <c r="N37" i="51"/>
  <c r="O37" i="51"/>
  <c r="P37" i="51"/>
  <c r="Q37" i="51"/>
  <c r="R37" i="51"/>
  <c r="S37" i="51"/>
  <c r="T37" i="51"/>
  <c r="U37" i="51"/>
  <c r="Y37" i="51"/>
  <c r="C38" i="51"/>
  <c r="D38" i="51"/>
  <c r="E38" i="51"/>
  <c r="F38" i="51"/>
  <c r="G38" i="51"/>
  <c r="H38" i="51"/>
  <c r="I38" i="51"/>
  <c r="J38" i="51"/>
  <c r="K38" i="51"/>
  <c r="L38" i="51"/>
  <c r="M38" i="51"/>
  <c r="N38" i="51"/>
  <c r="O38" i="51"/>
  <c r="P38" i="51"/>
  <c r="Q38" i="51"/>
  <c r="R38" i="51"/>
  <c r="S38" i="51"/>
  <c r="T38" i="51"/>
  <c r="U38" i="51"/>
  <c r="Y38" i="51"/>
  <c r="C39" i="51"/>
  <c r="D39" i="51"/>
  <c r="E39" i="51"/>
  <c r="F39" i="51"/>
  <c r="G39" i="51"/>
  <c r="H39" i="51"/>
  <c r="I39" i="51"/>
  <c r="J39" i="51"/>
  <c r="K39" i="51"/>
  <c r="L39" i="51"/>
  <c r="M39" i="51"/>
  <c r="N39" i="51"/>
  <c r="O39" i="51"/>
  <c r="P39" i="51"/>
  <c r="Q39" i="51"/>
  <c r="R39" i="51"/>
  <c r="S39" i="51"/>
  <c r="T39" i="51"/>
  <c r="U39" i="51"/>
  <c r="Y39" i="51"/>
  <c r="C40" i="51"/>
  <c r="D40" i="51"/>
  <c r="E40" i="51"/>
  <c r="F40" i="51"/>
  <c r="G40" i="51"/>
  <c r="H40" i="51"/>
  <c r="I40" i="51"/>
  <c r="J40" i="51"/>
  <c r="K40" i="51"/>
  <c r="L40" i="51"/>
  <c r="M40" i="51"/>
  <c r="N40" i="51"/>
  <c r="O40" i="51"/>
  <c r="P40" i="51"/>
  <c r="Q40" i="51"/>
  <c r="R40" i="51"/>
  <c r="S40" i="51"/>
  <c r="T40" i="51"/>
  <c r="U40" i="51"/>
  <c r="C41" i="51"/>
  <c r="D41" i="51"/>
  <c r="E41" i="51"/>
  <c r="F41" i="51"/>
  <c r="G41" i="51"/>
  <c r="H41" i="51"/>
  <c r="I41" i="51"/>
  <c r="J41" i="51"/>
  <c r="K41" i="51"/>
  <c r="L41" i="51"/>
  <c r="M41" i="51"/>
  <c r="N41" i="51"/>
  <c r="O41" i="51"/>
  <c r="P41" i="51"/>
  <c r="Q41" i="51"/>
  <c r="R41" i="51"/>
  <c r="S41" i="51"/>
  <c r="T41" i="51"/>
  <c r="U41" i="51"/>
  <c r="Y41" i="51"/>
  <c r="C42" i="51"/>
  <c r="D42" i="51"/>
  <c r="E42" i="51"/>
  <c r="F42" i="51"/>
  <c r="G42" i="51"/>
  <c r="H42" i="51"/>
  <c r="I42" i="51"/>
  <c r="J42" i="51"/>
  <c r="K42" i="51"/>
  <c r="L42" i="51"/>
  <c r="M42" i="51"/>
  <c r="N42" i="51"/>
  <c r="O42" i="51"/>
  <c r="P42" i="51"/>
  <c r="Q42" i="51"/>
  <c r="R42" i="51"/>
  <c r="S42" i="51"/>
  <c r="T42" i="51"/>
  <c r="U42" i="51"/>
  <c r="Y42" i="51"/>
  <c r="C43" i="51"/>
  <c r="D43" i="51"/>
  <c r="E43" i="51"/>
  <c r="F43" i="51"/>
  <c r="G43" i="51"/>
  <c r="H43" i="51"/>
  <c r="I43" i="51"/>
  <c r="J43" i="51"/>
  <c r="K43" i="51"/>
  <c r="L43" i="51"/>
  <c r="M43" i="51"/>
  <c r="N43" i="51"/>
  <c r="O43" i="51"/>
  <c r="P43" i="51"/>
  <c r="Q43" i="51"/>
  <c r="R43" i="51"/>
  <c r="T43" i="51"/>
  <c r="U43" i="51"/>
  <c r="C44" i="51"/>
  <c r="D44" i="51"/>
  <c r="E44" i="51"/>
  <c r="F44" i="51"/>
  <c r="G44" i="51"/>
  <c r="H44" i="51"/>
  <c r="I44" i="51"/>
  <c r="J44" i="51"/>
  <c r="K44" i="51"/>
  <c r="L44" i="51"/>
  <c r="M44" i="51"/>
  <c r="N44" i="51"/>
  <c r="O44" i="51"/>
  <c r="P44" i="51"/>
  <c r="Q44" i="51"/>
  <c r="R44" i="51"/>
  <c r="S44" i="51"/>
  <c r="T44" i="51"/>
  <c r="U44" i="51"/>
  <c r="C45" i="51"/>
  <c r="D45" i="51"/>
  <c r="E45" i="51"/>
  <c r="F45" i="51"/>
  <c r="G45" i="51"/>
  <c r="H45" i="51"/>
  <c r="I45" i="51"/>
  <c r="J45" i="51"/>
  <c r="K45" i="51"/>
  <c r="L45" i="51"/>
  <c r="M45" i="51"/>
  <c r="N45" i="51"/>
  <c r="O45" i="51"/>
  <c r="P45" i="51"/>
  <c r="Q45" i="51"/>
  <c r="R45" i="51"/>
  <c r="S45" i="51"/>
  <c r="T45" i="51"/>
  <c r="U45" i="51"/>
  <c r="Y45" i="51"/>
  <c r="C46" i="51"/>
  <c r="D46" i="51"/>
  <c r="E46" i="51"/>
  <c r="F46" i="51"/>
  <c r="G46" i="51"/>
  <c r="H46" i="51"/>
  <c r="I46" i="51"/>
  <c r="J46" i="51"/>
  <c r="K46" i="51"/>
  <c r="L46" i="51"/>
  <c r="M46" i="51"/>
  <c r="N46" i="51"/>
  <c r="O46" i="51"/>
  <c r="P46" i="51"/>
  <c r="Q46" i="51"/>
  <c r="R46" i="51"/>
  <c r="S46" i="51"/>
  <c r="T46" i="51"/>
  <c r="U46" i="51"/>
  <c r="Y46" i="51"/>
  <c r="C47" i="51"/>
  <c r="D47" i="51"/>
  <c r="E47" i="51"/>
  <c r="F47" i="51"/>
  <c r="G47" i="51"/>
  <c r="H47" i="51"/>
  <c r="I47" i="51"/>
  <c r="J47" i="51"/>
  <c r="K47" i="51"/>
  <c r="L47" i="51"/>
  <c r="M47" i="51"/>
  <c r="N47" i="51"/>
  <c r="O47" i="51"/>
  <c r="P47" i="51"/>
  <c r="Q47" i="51"/>
  <c r="R47" i="51"/>
  <c r="S47" i="51"/>
  <c r="T47" i="51"/>
  <c r="U47" i="51"/>
  <c r="Y47" i="51"/>
  <c r="C48" i="51"/>
  <c r="D48" i="51"/>
  <c r="E48" i="51"/>
  <c r="F48" i="51"/>
  <c r="G48" i="51"/>
  <c r="H48" i="51"/>
  <c r="I48" i="51"/>
  <c r="J48" i="51"/>
  <c r="K48" i="51"/>
  <c r="L48" i="51"/>
  <c r="M48" i="51"/>
  <c r="N48" i="51"/>
  <c r="O48" i="51"/>
  <c r="P48" i="51"/>
  <c r="Q48" i="51"/>
  <c r="R48" i="51"/>
  <c r="S48" i="51"/>
  <c r="T48" i="51"/>
  <c r="U48" i="51"/>
  <c r="C50" i="51"/>
  <c r="E50" i="51"/>
  <c r="G50" i="51"/>
  <c r="J50" i="51"/>
  <c r="K50" i="51"/>
  <c r="Q50" i="51"/>
  <c r="R50" i="51"/>
  <c r="C51" i="51"/>
  <c r="G51" i="51"/>
  <c r="C52" i="51"/>
  <c r="D52" i="51"/>
  <c r="E52" i="51"/>
  <c r="F52" i="51"/>
  <c r="G52" i="51"/>
  <c r="H52" i="51"/>
  <c r="I52" i="51"/>
  <c r="J52" i="51"/>
  <c r="K52" i="51"/>
  <c r="L52" i="51"/>
  <c r="M52" i="51"/>
  <c r="N52" i="51"/>
  <c r="O52" i="51"/>
  <c r="P52" i="51"/>
  <c r="Q52" i="51"/>
  <c r="R52" i="51"/>
  <c r="S52" i="51"/>
  <c r="T52" i="51"/>
  <c r="U52" i="51"/>
  <c r="Y52" i="51"/>
  <c r="D55" i="51"/>
  <c r="E55" i="51"/>
  <c r="F55" i="51"/>
  <c r="G55" i="51"/>
  <c r="H55" i="51"/>
  <c r="I55" i="51"/>
  <c r="J55" i="51"/>
  <c r="K55" i="51"/>
  <c r="L55" i="51"/>
  <c r="M55" i="51"/>
  <c r="N55" i="51"/>
  <c r="O55" i="51"/>
  <c r="P55" i="51"/>
  <c r="Q55" i="51"/>
  <c r="R55" i="51"/>
  <c r="S55" i="51"/>
  <c r="T55" i="51"/>
  <c r="U55" i="51"/>
  <c r="D56" i="51"/>
  <c r="E56" i="51"/>
  <c r="F56" i="51"/>
  <c r="G56" i="51"/>
  <c r="H56" i="51"/>
  <c r="I56" i="51"/>
  <c r="J56" i="51"/>
  <c r="K56" i="51"/>
  <c r="L56" i="51"/>
  <c r="M56" i="51"/>
  <c r="N56" i="51"/>
  <c r="O56" i="51"/>
  <c r="P56" i="51"/>
  <c r="Q56" i="51"/>
  <c r="R56" i="51"/>
  <c r="S56" i="51"/>
  <c r="T56" i="51"/>
  <c r="U56" i="51"/>
  <c r="D57" i="51"/>
  <c r="E57" i="51"/>
  <c r="F57" i="51"/>
  <c r="G57" i="51"/>
  <c r="H57" i="51"/>
  <c r="I57" i="51"/>
  <c r="J57" i="51"/>
  <c r="K57" i="51"/>
  <c r="L57" i="51"/>
  <c r="M57" i="51"/>
  <c r="N57" i="51"/>
  <c r="O57" i="51"/>
  <c r="P57" i="51"/>
  <c r="Q57" i="51"/>
  <c r="R57" i="51"/>
  <c r="S57" i="51"/>
  <c r="T57" i="51"/>
  <c r="U57" i="51"/>
  <c r="D58" i="51"/>
  <c r="E58" i="51"/>
  <c r="F58" i="51"/>
  <c r="G58" i="51"/>
  <c r="H58" i="51"/>
  <c r="I58" i="51"/>
  <c r="J58" i="51"/>
  <c r="K58" i="51"/>
  <c r="L58" i="51"/>
  <c r="M58" i="51"/>
  <c r="N58" i="51"/>
  <c r="O58" i="51"/>
  <c r="P58" i="51"/>
  <c r="Q58" i="51"/>
  <c r="R58" i="51"/>
  <c r="S58" i="51"/>
  <c r="T58" i="51"/>
  <c r="U58" i="51"/>
  <c r="D59" i="51"/>
  <c r="E59" i="51"/>
  <c r="F59" i="51"/>
  <c r="G59" i="51"/>
  <c r="H59" i="51"/>
  <c r="I59" i="51"/>
  <c r="J59" i="51"/>
  <c r="K59" i="51"/>
  <c r="L59" i="51"/>
  <c r="M59" i="51"/>
  <c r="N59" i="51"/>
  <c r="O59" i="51"/>
  <c r="P59" i="51"/>
  <c r="Q59" i="51"/>
  <c r="R59" i="51"/>
  <c r="S59" i="51"/>
  <c r="T59" i="51"/>
  <c r="U59" i="51"/>
  <c r="D60" i="51"/>
  <c r="E60" i="51"/>
  <c r="F60" i="51"/>
  <c r="G60" i="51"/>
  <c r="H60" i="51"/>
  <c r="I60" i="51"/>
  <c r="J60" i="51"/>
  <c r="K60" i="51"/>
  <c r="L60" i="51"/>
  <c r="M60" i="51"/>
  <c r="N60" i="51"/>
  <c r="O60" i="51"/>
  <c r="P60" i="51"/>
  <c r="Q60" i="51"/>
  <c r="R60" i="51"/>
  <c r="S60" i="51"/>
  <c r="T60" i="51"/>
  <c r="U60" i="51"/>
  <c r="D61" i="51"/>
  <c r="E61" i="51"/>
  <c r="F61" i="51"/>
  <c r="G61" i="51"/>
  <c r="H61" i="51"/>
  <c r="I61" i="51"/>
  <c r="J61" i="51"/>
  <c r="K61" i="51"/>
  <c r="L61" i="51"/>
  <c r="M61" i="51"/>
  <c r="N61" i="51"/>
  <c r="O61" i="51"/>
  <c r="P61" i="51"/>
  <c r="Q61" i="51"/>
  <c r="R61" i="51"/>
  <c r="S61" i="51"/>
  <c r="T61" i="51"/>
  <c r="U61" i="51"/>
  <c r="D62" i="51"/>
  <c r="E62" i="51"/>
  <c r="F62" i="51"/>
  <c r="G62" i="51"/>
  <c r="H62" i="51"/>
  <c r="I62" i="51"/>
  <c r="J62" i="51"/>
  <c r="K62" i="51"/>
  <c r="L62" i="51"/>
  <c r="M62" i="51"/>
  <c r="N62" i="51"/>
  <c r="O62" i="51"/>
  <c r="P62" i="51"/>
  <c r="Q62" i="51"/>
  <c r="R62" i="51"/>
  <c r="S62" i="51"/>
  <c r="T62" i="51"/>
  <c r="U62" i="51"/>
  <c r="D63" i="51"/>
  <c r="E63" i="51"/>
  <c r="F63" i="51"/>
  <c r="G63" i="51"/>
  <c r="H63" i="51"/>
  <c r="I63" i="51"/>
  <c r="J63" i="51"/>
  <c r="K63" i="51"/>
  <c r="L63" i="51"/>
  <c r="M63" i="51"/>
  <c r="N63" i="51"/>
  <c r="O63" i="51"/>
  <c r="P63" i="51"/>
  <c r="Q63" i="51"/>
  <c r="R63" i="51"/>
  <c r="S63" i="51"/>
  <c r="T63" i="51"/>
  <c r="U63" i="51"/>
  <c r="D64" i="51"/>
  <c r="E64" i="51"/>
  <c r="F64" i="51"/>
  <c r="G64" i="51"/>
  <c r="H64" i="51"/>
  <c r="I64" i="51"/>
  <c r="J64" i="51"/>
  <c r="K64" i="51"/>
  <c r="L64" i="51"/>
  <c r="M64" i="51"/>
  <c r="N64" i="51"/>
  <c r="O64" i="51"/>
  <c r="P64" i="51"/>
  <c r="Q64" i="51"/>
  <c r="R64" i="51"/>
  <c r="S64" i="51"/>
  <c r="T64" i="51"/>
  <c r="U64" i="51"/>
  <c r="D65" i="51"/>
  <c r="E65" i="51"/>
  <c r="F65" i="51"/>
  <c r="G65" i="51"/>
  <c r="H65" i="51"/>
  <c r="I65" i="51"/>
  <c r="J65" i="51"/>
  <c r="K65" i="51"/>
  <c r="L65" i="51"/>
  <c r="M65" i="51"/>
  <c r="N65" i="51"/>
  <c r="O65" i="51"/>
  <c r="P65" i="51"/>
  <c r="Q65" i="51"/>
  <c r="R65" i="51"/>
  <c r="S65" i="51"/>
  <c r="T65" i="51"/>
  <c r="U65" i="51"/>
  <c r="D66" i="51"/>
  <c r="E66" i="51"/>
  <c r="F66" i="51"/>
  <c r="G66" i="51"/>
  <c r="H66" i="51"/>
  <c r="I66" i="51"/>
  <c r="J66" i="51"/>
  <c r="K66" i="51"/>
  <c r="L66" i="51"/>
  <c r="M66" i="51"/>
  <c r="N66" i="51"/>
  <c r="O66" i="51"/>
  <c r="P66" i="51"/>
  <c r="Q66" i="51"/>
  <c r="R66" i="51"/>
  <c r="U66" i="51"/>
  <c r="D67" i="51"/>
  <c r="E67" i="51"/>
  <c r="F67" i="51"/>
  <c r="G67" i="51"/>
  <c r="H67" i="51"/>
  <c r="I67" i="51"/>
  <c r="J67" i="51"/>
  <c r="K67" i="51"/>
  <c r="L67" i="51"/>
  <c r="M67" i="51"/>
  <c r="N67" i="51"/>
  <c r="O67" i="51"/>
  <c r="P67" i="51"/>
  <c r="Q67" i="51"/>
  <c r="R67" i="51"/>
  <c r="S67" i="51"/>
  <c r="T67" i="51"/>
  <c r="U67" i="51"/>
  <c r="D68" i="51"/>
  <c r="E68" i="51"/>
  <c r="F68" i="51"/>
  <c r="G68" i="51"/>
  <c r="H68" i="51"/>
  <c r="I68" i="51"/>
  <c r="J68" i="51"/>
  <c r="K68" i="51"/>
  <c r="L68" i="51"/>
  <c r="M68" i="51"/>
  <c r="N68" i="51"/>
  <c r="O68" i="51"/>
  <c r="P68" i="51"/>
  <c r="Q68" i="51"/>
  <c r="R68" i="51"/>
  <c r="S68" i="51"/>
  <c r="T68" i="51"/>
  <c r="U68" i="51"/>
  <c r="D69" i="51"/>
  <c r="E69" i="51"/>
  <c r="F69" i="51"/>
  <c r="G69" i="51"/>
  <c r="H69" i="51"/>
  <c r="I69" i="51"/>
  <c r="J69" i="51"/>
  <c r="K69" i="51"/>
  <c r="L69" i="51"/>
  <c r="M69" i="51"/>
  <c r="N69" i="51"/>
  <c r="O69" i="51"/>
  <c r="P69" i="51"/>
  <c r="Q69" i="51"/>
  <c r="R69" i="51"/>
  <c r="S69" i="51"/>
  <c r="T69" i="51"/>
  <c r="U69" i="51"/>
  <c r="D70" i="51"/>
  <c r="E70" i="51"/>
  <c r="F70" i="51"/>
  <c r="G70" i="51"/>
  <c r="H70" i="51"/>
  <c r="I70" i="51"/>
  <c r="J70" i="51"/>
  <c r="K70" i="51"/>
  <c r="L70" i="51"/>
  <c r="M70" i="51"/>
  <c r="N70" i="51"/>
  <c r="O70" i="51"/>
  <c r="P70" i="51"/>
  <c r="Q70" i="51"/>
  <c r="R70" i="51"/>
  <c r="S70" i="51"/>
  <c r="T70" i="51"/>
  <c r="U70" i="51"/>
  <c r="D71" i="51"/>
  <c r="E71" i="51"/>
  <c r="F71" i="51"/>
  <c r="G71" i="51"/>
  <c r="H71" i="51"/>
  <c r="I71" i="51"/>
  <c r="J71" i="51"/>
  <c r="K71" i="51"/>
  <c r="L71" i="51"/>
  <c r="M71" i="51"/>
  <c r="N71" i="51"/>
  <c r="O71" i="51"/>
  <c r="P71" i="51"/>
  <c r="Q71" i="51"/>
  <c r="R71" i="51"/>
  <c r="S71" i="51"/>
  <c r="T71" i="51"/>
  <c r="U71" i="51"/>
  <c r="D73" i="51"/>
  <c r="H73" i="51"/>
  <c r="K73" i="51"/>
  <c r="R73" i="51"/>
  <c r="S73" i="51"/>
  <c r="D75" i="51"/>
  <c r="E75" i="51"/>
  <c r="F75" i="51"/>
  <c r="G75" i="51"/>
  <c r="H75" i="51"/>
  <c r="I75" i="51"/>
  <c r="J75" i="51"/>
  <c r="K75" i="51"/>
  <c r="L75" i="51"/>
  <c r="M75" i="51"/>
  <c r="N75" i="51"/>
  <c r="O75" i="51"/>
  <c r="P75" i="51"/>
  <c r="Q75" i="51"/>
  <c r="R75" i="51"/>
  <c r="S75" i="51"/>
  <c r="T75" i="51"/>
  <c r="U75" i="51"/>
  <c r="D65" i="14"/>
  <c r="D43" i="14"/>
  <c r="F43" i="14"/>
  <c r="G43" i="14"/>
  <c r="I43" i="14"/>
  <c r="J43" i="14"/>
  <c r="K43" i="14"/>
  <c r="O65" i="14"/>
  <c r="N43" i="14"/>
  <c r="O43" i="14"/>
  <c r="P43" i="14"/>
  <c r="Q65" i="14"/>
  <c r="R65" i="14"/>
  <c r="T43" i="14"/>
  <c r="V65" i="14"/>
  <c r="E72" i="14"/>
  <c r="F50" i="14"/>
  <c r="G73" i="14"/>
  <c r="G72" i="14"/>
  <c r="G50" i="14"/>
  <c r="K73" i="14"/>
  <c r="K50" i="14"/>
  <c r="M72" i="14"/>
  <c r="O72" i="14"/>
  <c r="O50" i="14"/>
  <c r="Q50" i="14"/>
  <c r="R51" i="14"/>
  <c r="S50" i="14"/>
  <c r="V72" i="14"/>
  <c r="H51" i="14"/>
  <c r="N73" i="14"/>
  <c r="T51" i="14"/>
  <c r="U51" i="14"/>
  <c r="C32" i="14"/>
  <c r="D32" i="14"/>
  <c r="E32" i="14"/>
  <c r="F32" i="14"/>
  <c r="G32" i="14"/>
  <c r="H32" i="14"/>
  <c r="I32" i="14"/>
  <c r="J32" i="14"/>
  <c r="K32" i="14"/>
  <c r="L32" i="14"/>
  <c r="M32" i="14"/>
  <c r="N32" i="14"/>
  <c r="O32" i="14"/>
  <c r="P32" i="14"/>
  <c r="Q32" i="14"/>
  <c r="R32" i="14"/>
  <c r="S32" i="14"/>
  <c r="T32" i="14"/>
  <c r="U32" i="14"/>
  <c r="C33" i="14"/>
  <c r="D33" i="14"/>
  <c r="E33" i="14"/>
  <c r="F33" i="14"/>
  <c r="G33" i="14"/>
  <c r="H33" i="14"/>
  <c r="I33" i="14"/>
  <c r="J33" i="14"/>
  <c r="K33" i="14"/>
  <c r="L33" i="14"/>
  <c r="M33" i="14"/>
  <c r="N33" i="14"/>
  <c r="O33" i="14"/>
  <c r="P33" i="14"/>
  <c r="Q33" i="14"/>
  <c r="R33" i="14"/>
  <c r="S33" i="14"/>
  <c r="T33" i="14"/>
  <c r="U33" i="14"/>
  <c r="C34" i="14"/>
  <c r="D34" i="14"/>
  <c r="E34" i="14"/>
  <c r="F34" i="14"/>
  <c r="G34" i="14"/>
  <c r="H34" i="14"/>
  <c r="I34" i="14"/>
  <c r="J34" i="14"/>
  <c r="K34" i="14"/>
  <c r="L34" i="14"/>
  <c r="M34" i="14"/>
  <c r="N34" i="14"/>
  <c r="O34" i="14"/>
  <c r="P34" i="14"/>
  <c r="Q34" i="14"/>
  <c r="R34" i="14"/>
  <c r="S34" i="14"/>
  <c r="T34" i="14"/>
  <c r="U34" i="14"/>
  <c r="C35" i="14"/>
  <c r="D35" i="14"/>
  <c r="E35" i="14"/>
  <c r="F35" i="14"/>
  <c r="G35" i="14"/>
  <c r="H35" i="14"/>
  <c r="I35" i="14"/>
  <c r="J35" i="14"/>
  <c r="K35" i="14"/>
  <c r="L35" i="14"/>
  <c r="M35" i="14"/>
  <c r="N35" i="14"/>
  <c r="O35" i="14"/>
  <c r="P35" i="14"/>
  <c r="Q35" i="14"/>
  <c r="R35" i="14"/>
  <c r="S35" i="14"/>
  <c r="T35" i="14"/>
  <c r="U35" i="14"/>
  <c r="C36" i="14"/>
  <c r="D36" i="14"/>
  <c r="E36" i="14"/>
  <c r="F36" i="14"/>
  <c r="G36" i="14"/>
  <c r="H36" i="14"/>
  <c r="I36" i="14"/>
  <c r="J36" i="14"/>
  <c r="K36" i="14"/>
  <c r="L36" i="14"/>
  <c r="M36" i="14"/>
  <c r="N36" i="14"/>
  <c r="O36" i="14"/>
  <c r="P36" i="14"/>
  <c r="Q36" i="14"/>
  <c r="R36" i="14"/>
  <c r="S36" i="14"/>
  <c r="T36" i="14"/>
  <c r="U36" i="14"/>
  <c r="C37" i="14"/>
  <c r="D37" i="14"/>
  <c r="E37" i="14"/>
  <c r="F37" i="14"/>
  <c r="G37" i="14"/>
  <c r="H37" i="14"/>
  <c r="I37" i="14"/>
  <c r="J37" i="14"/>
  <c r="K37" i="14"/>
  <c r="L37" i="14"/>
  <c r="M37" i="14"/>
  <c r="N37" i="14"/>
  <c r="O37" i="14"/>
  <c r="P37" i="14"/>
  <c r="Q37" i="14"/>
  <c r="R37" i="14"/>
  <c r="S37" i="14"/>
  <c r="T37" i="14"/>
  <c r="U37" i="14"/>
  <c r="C38" i="14"/>
  <c r="D38" i="14"/>
  <c r="E38" i="14"/>
  <c r="F38" i="14"/>
  <c r="G38" i="14"/>
  <c r="H38" i="14"/>
  <c r="I38" i="14"/>
  <c r="J38" i="14"/>
  <c r="K38" i="14"/>
  <c r="L38" i="14"/>
  <c r="M38" i="14"/>
  <c r="N38" i="14"/>
  <c r="O38" i="14"/>
  <c r="P38" i="14"/>
  <c r="Q38" i="14"/>
  <c r="R38" i="14"/>
  <c r="S38" i="14"/>
  <c r="T38" i="14"/>
  <c r="U38" i="14"/>
  <c r="C39" i="14"/>
  <c r="D39" i="14"/>
  <c r="E39" i="14"/>
  <c r="F39" i="14"/>
  <c r="G39" i="14"/>
  <c r="H39" i="14"/>
  <c r="I39" i="14"/>
  <c r="J39" i="14"/>
  <c r="K39" i="14"/>
  <c r="L39" i="14"/>
  <c r="M39" i="14"/>
  <c r="N39" i="14"/>
  <c r="O39" i="14"/>
  <c r="P39" i="14"/>
  <c r="Q39" i="14"/>
  <c r="R39" i="14"/>
  <c r="S39" i="14"/>
  <c r="T39" i="14"/>
  <c r="U39" i="14"/>
  <c r="C40" i="14"/>
  <c r="D40" i="14"/>
  <c r="E40" i="14"/>
  <c r="F40" i="14"/>
  <c r="G40" i="14"/>
  <c r="H40" i="14"/>
  <c r="I40" i="14"/>
  <c r="J40" i="14"/>
  <c r="K40" i="14"/>
  <c r="L40" i="14"/>
  <c r="M40" i="14"/>
  <c r="N40" i="14"/>
  <c r="O40" i="14"/>
  <c r="P40" i="14"/>
  <c r="Q40" i="14"/>
  <c r="R40" i="14"/>
  <c r="S40" i="14"/>
  <c r="T40" i="14"/>
  <c r="U40" i="14"/>
  <c r="C41" i="14"/>
  <c r="D41" i="14"/>
  <c r="E41" i="14"/>
  <c r="F41" i="14"/>
  <c r="G41" i="14"/>
  <c r="H41" i="14"/>
  <c r="I41" i="14"/>
  <c r="J41" i="14"/>
  <c r="K41" i="14"/>
  <c r="L41" i="14"/>
  <c r="M41" i="14"/>
  <c r="N41" i="14"/>
  <c r="O41" i="14"/>
  <c r="P41" i="14"/>
  <c r="Q41" i="14"/>
  <c r="R41" i="14"/>
  <c r="S41" i="14"/>
  <c r="T41" i="14"/>
  <c r="U41" i="14"/>
  <c r="C42" i="14"/>
  <c r="D42" i="14"/>
  <c r="E42" i="14"/>
  <c r="F42" i="14"/>
  <c r="G42" i="14"/>
  <c r="H42" i="14"/>
  <c r="I42" i="14"/>
  <c r="J42" i="14"/>
  <c r="K42" i="14"/>
  <c r="L42" i="14"/>
  <c r="M42" i="14"/>
  <c r="N42" i="14"/>
  <c r="O42" i="14"/>
  <c r="P42" i="14"/>
  <c r="Q42" i="14"/>
  <c r="R42" i="14"/>
  <c r="S42" i="14"/>
  <c r="T42" i="14"/>
  <c r="U42" i="14"/>
  <c r="C43" i="14"/>
  <c r="E43" i="14"/>
  <c r="H43" i="14"/>
  <c r="L43" i="14"/>
  <c r="M43" i="14"/>
  <c r="Q43" i="14"/>
  <c r="C44" i="14"/>
  <c r="D44" i="14"/>
  <c r="E44" i="14"/>
  <c r="F44" i="14"/>
  <c r="G44" i="14"/>
  <c r="H44" i="14"/>
  <c r="I44" i="14"/>
  <c r="J44" i="14"/>
  <c r="K44" i="14"/>
  <c r="L44" i="14"/>
  <c r="M44" i="14"/>
  <c r="N44" i="14"/>
  <c r="O44" i="14"/>
  <c r="P44" i="14"/>
  <c r="Q44" i="14"/>
  <c r="R44" i="14"/>
  <c r="S44" i="14"/>
  <c r="T44" i="14"/>
  <c r="U44" i="14"/>
  <c r="C45" i="14"/>
  <c r="D45" i="14"/>
  <c r="E45" i="14"/>
  <c r="F45" i="14"/>
  <c r="G45" i="14"/>
  <c r="H45" i="14"/>
  <c r="I45" i="14"/>
  <c r="J45" i="14"/>
  <c r="K45" i="14"/>
  <c r="L45" i="14"/>
  <c r="M45" i="14"/>
  <c r="N45" i="14"/>
  <c r="O45" i="14"/>
  <c r="P45" i="14"/>
  <c r="Q45" i="14"/>
  <c r="R45" i="14"/>
  <c r="S45" i="14"/>
  <c r="T45" i="14"/>
  <c r="U45" i="14"/>
  <c r="C46" i="14"/>
  <c r="D46" i="14"/>
  <c r="E46" i="14"/>
  <c r="F46" i="14"/>
  <c r="G46" i="14"/>
  <c r="H46" i="14"/>
  <c r="I46" i="14"/>
  <c r="J46" i="14"/>
  <c r="K46" i="14"/>
  <c r="L46" i="14"/>
  <c r="M46" i="14"/>
  <c r="N46" i="14"/>
  <c r="O46" i="14"/>
  <c r="P46" i="14"/>
  <c r="Q46" i="14"/>
  <c r="R46" i="14"/>
  <c r="S46" i="14"/>
  <c r="T46" i="14"/>
  <c r="U46" i="14"/>
  <c r="C47" i="14"/>
  <c r="D47" i="14"/>
  <c r="E47" i="14"/>
  <c r="F47" i="14"/>
  <c r="G47" i="14"/>
  <c r="H47" i="14"/>
  <c r="I47" i="14"/>
  <c r="J47" i="14"/>
  <c r="K47" i="14"/>
  <c r="L47" i="14"/>
  <c r="M47" i="14"/>
  <c r="N47" i="14"/>
  <c r="O47" i="14"/>
  <c r="P47" i="14"/>
  <c r="Q47" i="14"/>
  <c r="R47" i="14"/>
  <c r="S47" i="14"/>
  <c r="T47" i="14"/>
  <c r="U47" i="14"/>
  <c r="C48" i="14"/>
  <c r="D48" i="14"/>
  <c r="E48" i="14"/>
  <c r="F48" i="14"/>
  <c r="G48" i="14"/>
  <c r="H48" i="14"/>
  <c r="I48" i="14"/>
  <c r="J48" i="14"/>
  <c r="K48" i="14"/>
  <c r="L48" i="14"/>
  <c r="M48" i="14"/>
  <c r="N48" i="14"/>
  <c r="O48" i="14"/>
  <c r="P48" i="14"/>
  <c r="Q48" i="14"/>
  <c r="R48" i="14"/>
  <c r="S48" i="14"/>
  <c r="T48" i="14"/>
  <c r="U48" i="14"/>
  <c r="D50" i="14"/>
  <c r="I50" i="14"/>
  <c r="J50" i="14"/>
  <c r="L50" i="14"/>
  <c r="N50" i="14"/>
  <c r="P50" i="14"/>
  <c r="R50" i="14"/>
  <c r="T50" i="14"/>
  <c r="U50" i="14"/>
  <c r="C52" i="14"/>
  <c r="D52" i="14"/>
  <c r="E52" i="14"/>
  <c r="F52" i="14"/>
  <c r="G52" i="14"/>
  <c r="H52" i="14"/>
  <c r="I52" i="14"/>
  <c r="J52" i="14"/>
  <c r="K52" i="14"/>
  <c r="L52" i="14"/>
  <c r="M52" i="14"/>
  <c r="N52" i="14"/>
  <c r="O52" i="14"/>
  <c r="P52" i="14"/>
  <c r="Q52" i="14"/>
  <c r="R52" i="14"/>
  <c r="S52" i="14"/>
  <c r="T52" i="14"/>
  <c r="U52" i="14"/>
  <c r="Y52" i="14"/>
  <c r="D54" i="14"/>
  <c r="E54" i="14"/>
  <c r="F54" i="14"/>
  <c r="G54" i="14"/>
  <c r="H54" i="14"/>
  <c r="I54" i="14"/>
  <c r="J54" i="14"/>
  <c r="K54" i="14"/>
  <c r="L54" i="14"/>
  <c r="M54" i="14"/>
  <c r="N54" i="14"/>
  <c r="O54" i="14"/>
  <c r="P54" i="14"/>
  <c r="Q54" i="14"/>
  <c r="R54" i="14"/>
  <c r="S54" i="14"/>
  <c r="T54" i="14"/>
  <c r="U54" i="14"/>
  <c r="D55" i="14"/>
  <c r="E55" i="14"/>
  <c r="F55" i="14"/>
  <c r="G55" i="14"/>
  <c r="H55" i="14"/>
  <c r="I55" i="14"/>
  <c r="J55" i="14"/>
  <c r="K55" i="14"/>
  <c r="L55" i="14"/>
  <c r="M55" i="14"/>
  <c r="N55" i="14"/>
  <c r="O55" i="14"/>
  <c r="P55" i="14"/>
  <c r="Q55" i="14"/>
  <c r="R55" i="14"/>
  <c r="S55" i="14"/>
  <c r="T55" i="14"/>
  <c r="U55" i="14"/>
  <c r="D56" i="14"/>
  <c r="E56" i="14"/>
  <c r="F56" i="14"/>
  <c r="G56" i="14"/>
  <c r="H56" i="14"/>
  <c r="I56" i="14"/>
  <c r="J56" i="14"/>
  <c r="K56" i="14"/>
  <c r="L56" i="14"/>
  <c r="M56" i="14"/>
  <c r="N56" i="14"/>
  <c r="O56" i="14"/>
  <c r="P56" i="14"/>
  <c r="Q56" i="14"/>
  <c r="R56" i="14"/>
  <c r="S56" i="14"/>
  <c r="T56" i="14"/>
  <c r="U56" i="14"/>
  <c r="D57" i="14"/>
  <c r="E57" i="14"/>
  <c r="F57" i="14"/>
  <c r="G57" i="14"/>
  <c r="H57" i="14"/>
  <c r="I57" i="14"/>
  <c r="J57" i="14"/>
  <c r="K57" i="14"/>
  <c r="L57" i="14"/>
  <c r="M57" i="14"/>
  <c r="N57" i="14"/>
  <c r="O57" i="14"/>
  <c r="P57" i="14"/>
  <c r="Q57" i="14"/>
  <c r="R57" i="14"/>
  <c r="S57" i="14"/>
  <c r="T57" i="14"/>
  <c r="U57" i="14"/>
  <c r="D58" i="14"/>
  <c r="E58" i="14"/>
  <c r="F58" i="14"/>
  <c r="G58" i="14"/>
  <c r="H58" i="14"/>
  <c r="I58" i="14"/>
  <c r="J58" i="14"/>
  <c r="K58" i="14"/>
  <c r="L58" i="14"/>
  <c r="M58" i="14"/>
  <c r="N58" i="14"/>
  <c r="O58" i="14"/>
  <c r="P58" i="14"/>
  <c r="Q58" i="14"/>
  <c r="R58" i="14"/>
  <c r="S58" i="14"/>
  <c r="T58" i="14"/>
  <c r="U58" i="14"/>
  <c r="D59" i="14"/>
  <c r="E59" i="14"/>
  <c r="F59" i="14"/>
  <c r="G59" i="14"/>
  <c r="H59" i="14"/>
  <c r="I59" i="14"/>
  <c r="J59" i="14"/>
  <c r="K59" i="14"/>
  <c r="L59" i="14"/>
  <c r="M59" i="14"/>
  <c r="N59" i="14"/>
  <c r="O59" i="14"/>
  <c r="P59" i="14"/>
  <c r="Q59" i="14"/>
  <c r="R59" i="14"/>
  <c r="S59" i="14"/>
  <c r="T59" i="14"/>
  <c r="U59" i="14"/>
  <c r="D60" i="14"/>
  <c r="E60" i="14"/>
  <c r="F60" i="14"/>
  <c r="G60" i="14"/>
  <c r="H60" i="14"/>
  <c r="I60" i="14"/>
  <c r="J60" i="14"/>
  <c r="K60" i="14"/>
  <c r="L60" i="14"/>
  <c r="M60" i="14"/>
  <c r="N60" i="14"/>
  <c r="O60" i="14"/>
  <c r="P60" i="14"/>
  <c r="Q60" i="14"/>
  <c r="R60" i="14"/>
  <c r="S60" i="14"/>
  <c r="T60" i="14"/>
  <c r="U60" i="14"/>
  <c r="D61" i="14"/>
  <c r="E61" i="14"/>
  <c r="F61" i="14"/>
  <c r="G61" i="14"/>
  <c r="H61" i="14"/>
  <c r="I61" i="14"/>
  <c r="J61" i="14"/>
  <c r="K61" i="14"/>
  <c r="L61" i="14"/>
  <c r="M61" i="14"/>
  <c r="N61" i="14"/>
  <c r="O61" i="14"/>
  <c r="P61" i="14"/>
  <c r="Q61" i="14"/>
  <c r="R61" i="14"/>
  <c r="S61" i="14"/>
  <c r="T61" i="14"/>
  <c r="U61" i="14"/>
  <c r="D62" i="14"/>
  <c r="E62" i="14"/>
  <c r="F62" i="14"/>
  <c r="G62" i="14"/>
  <c r="H62" i="14"/>
  <c r="I62" i="14"/>
  <c r="J62" i="14"/>
  <c r="K62" i="14"/>
  <c r="L62" i="14"/>
  <c r="M62" i="14"/>
  <c r="N62" i="14"/>
  <c r="O62" i="14"/>
  <c r="P62" i="14"/>
  <c r="Q62" i="14"/>
  <c r="R62" i="14"/>
  <c r="S62" i="14"/>
  <c r="T62" i="14"/>
  <c r="U62" i="14"/>
  <c r="D63" i="14"/>
  <c r="E63" i="14"/>
  <c r="F63" i="14"/>
  <c r="G63" i="14"/>
  <c r="H63" i="14"/>
  <c r="I63" i="14"/>
  <c r="J63" i="14"/>
  <c r="K63" i="14"/>
  <c r="L63" i="14"/>
  <c r="M63" i="14"/>
  <c r="N63" i="14"/>
  <c r="O63" i="14"/>
  <c r="P63" i="14"/>
  <c r="Q63" i="14"/>
  <c r="R63" i="14"/>
  <c r="S63" i="14"/>
  <c r="T63" i="14"/>
  <c r="U63" i="14"/>
  <c r="D64" i="14"/>
  <c r="E64" i="14"/>
  <c r="F64" i="14"/>
  <c r="G64" i="14"/>
  <c r="H64" i="14"/>
  <c r="I64" i="14"/>
  <c r="J64" i="14"/>
  <c r="K64" i="14"/>
  <c r="L64" i="14"/>
  <c r="M64" i="14"/>
  <c r="N64" i="14"/>
  <c r="O64" i="14"/>
  <c r="P64" i="14"/>
  <c r="Q64" i="14"/>
  <c r="R64" i="14"/>
  <c r="S64" i="14"/>
  <c r="T64" i="14"/>
  <c r="U64" i="14"/>
  <c r="J65" i="14"/>
  <c r="L65" i="14"/>
  <c r="D66" i="14"/>
  <c r="E66" i="14"/>
  <c r="F66" i="14"/>
  <c r="G66" i="14"/>
  <c r="H66" i="14"/>
  <c r="I66" i="14"/>
  <c r="J66" i="14"/>
  <c r="K66" i="14"/>
  <c r="L66" i="14"/>
  <c r="M66" i="14"/>
  <c r="N66" i="14"/>
  <c r="O66" i="14"/>
  <c r="P66" i="14"/>
  <c r="Q66" i="14"/>
  <c r="R66" i="14"/>
  <c r="S66" i="14"/>
  <c r="T66" i="14"/>
  <c r="U66" i="14"/>
  <c r="D67" i="14"/>
  <c r="E67" i="14"/>
  <c r="F67" i="14"/>
  <c r="G67" i="14"/>
  <c r="H67" i="14"/>
  <c r="I67" i="14"/>
  <c r="J67" i="14"/>
  <c r="K67" i="14"/>
  <c r="L67" i="14"/>
  <c r="M67" i="14"/>
  <c r="N67" i="14"/>
  <c r="O67" i="14"/>
  <c r="P67" i="14"/>
  <c r="Q67" i="14"/>
  <c r="R67" i="14"/>
  <c r="S67" i="14"/>
  <c r="T67" i="14"/>
  <c r="U67" i="14"/>
  <c r="D68" i="14"/>
  <c r="E68" i="14"/>
  <c r="F68" i="14"/>
  <c r="G68" i="14"/>
  <c r="H68" i="14"/>
  <c r="I68" i="14"/>
  <c r="J68" i="14"/>
  <c r="K68" i="14"/>
  <c r="L68" i="14"/>
  <c r="M68" i="14"/>
  <c r="N68" i="14"/>
  <c r="O68" i="14"/>
  <c r="P68" i="14"/>
  <c r="Q68" i="14"/>
  <c r="R68" i="14"/>
  <c r="S68" i="14"/>
  <c r="T68" i="14"/>
  <c r="U68" i="14"/>
  <c r="D69" i="14"/>
  <c r="E69" i="14"/>
  <c r="F69" i="14"/>
  <c r="G69" i="14"/>
  <c r="H69" i="14"/>
  <c r="I69" i="14"/>
  <c r="J69" i="14"/>
  <c r="K69" i="14"/>
  <c r="L69" i="14"/>
  <c r="M69" i="14"/>
  <c r="N69" i="14"/>
  <c r="O69" i="14"/>
  <c r="P69" i="14"/>
  <c r="Q69" i="14"/>
  <c r="R69" i="14"/>
  <c r="S69" i="14"/>
  <c r="T69" i="14"/>
  <c r="U69" i="14"/>
  <c r="D70" i="14"/>
  <c r="E70" i="14"/>
  <c r="F70" i="14"/>
  <c r="G70" i="14"/>
  <c r="H70" i="14"/>
  <c r="I70" i="14"/>
  <c r="J70" i="14"/>
  <c r="K70" i="14"/>
  <c r="L70" i="14"/>
  <c r="M70" i="14"/>
  <c r="N70" i="14"/>
  <c r="O70" i="14"/>
  <c r="P70" i="14"/>
  <c r="Q70" i="14"/>
  <c r="R70" i="14"/>
  <c r="S70" i="14"/>
  <c r="T70" i="14"/>
  <c r="U70" i="14"/>
  <c r="D72" i="14"/>
  <c r="K72" i="14"/>
  <c r="L72" i="14"/>
  <c r="S72" i="14"/>
  <c r="T72" i="14"/>
  <c r="U72" i="14"/>
  <c r="U73" i="14"/>
  <c r="D74" i="14"/>
  <c r="E74" i="14"/>
  <c r="F74" i="14"/>
  <c r="G74" i="14"/>
  <c r="H74" i="14"/>
  <c r="I74" i="14"/>
  <c r="J74" i="14"/>
  <c r="K74" i="14"/>
  <c r="L74" i="14"/>
  <c r="M74" i="14"/>
  <c r="N74" i="14"/>
  <c r="O74" i="14"/>
  <c r="P74" i="14"/>
  <c r="Q74" i="14"/>
  <c r="R74" i="14"/>
  <c r="S74" i="14"/>
  <c r="T74" i="14"/>
  <c r="U74" i="14"/>
  <c r="Y32" i="50"/>
  <c r="Y38" i="50"/>
  <c r="Y33" i="50"/>
  <c r="Y37" i="50"/>
  <c r="Y40" i="50"/>
  <c r="S41" i="50"/>
  <c r="Y41" i="50"/>
  <c r="Y42" i="50"/>
  <c r="Y43" i="50"/>
  <c r="Y45" i="50"/>
  <c r="Y46" i="50"/>
  <c r="E49" i="50"/>
  <c r="G49" i="50"/>
  <c r="H70" i="50"/>
  <c r="L70" i="50"/>
  <c r="O49" i="50"/>
  <c r="P70" i="50"/>
  <c r="S49" i="50"/>
  <c r="U70" i="50"/>
  <c r="D49" i="50"/>
  <c r="M71" i="50"/>
  <c r="R49" i="50"/>
  <c r="Y31" i="50"/>
  <c r="C31" i="50"/>
  <c r="D31" i="50"/>
  <c r="E31" i="50"/>
  <c r="F31" i="50"/>
  <c r="G31" i="50"/>
  <c r="H31" i="50"/>
  <c r="I31" i="50"/>
  <c r="J31" i="50"/>
  <c r="K31" i="50"/>
  <c r="L31" i="50"/>
  <c r="M31" i="50"/>
  <c r="N31" i="50"/>
  <c r="O31" i="50"/>
  <c r="P31" i="50"/>
  <c r="Q31" i="50"/>
  <c r="R31" i="50"/>
  <c r="S31" i="50"/>
  <c r="T31" i="50"/>
  <c r="U31" i="50"/>
  <c r="V31" i="50"/>
  <c r="C32" i="50"/>
  <c r="D32" i="50"/>
  <c r="E32" i="50"/>
  <c r="F32" i="50"/>
  <c r="G32" i="50"/>
  <c r="H32" i="50"/>
  <c r="I32" i="50"/>
  <c r="J32" i="50"/>
  <c r="K32" i="50"/>
  <c r="L32" i="50"/>
  <c r="M32" i="50"/>
  <c r="N32" i="50"/>
  <c r="O32" i="50"/>
  <c r="P32" i="50"/>
  <c r="Q32" i="50"/>
  <c r="R32" i="50"/>
  <c r="S32" i="50"/>
  <c r="T32" i="50"/>
  <c r="U32" i="50"/>
  <c r="V32" i="50"/>
  <c r="C33" i="50"/>
  <c r="D33" i="50"/>
  <c r="E33" i="50"/>
  <c r="F33" i="50"/>
  <c r="G33" i="50"/>
  <c r="H33" i="50"/>
  <c r="I33" i="50"/>
  <c r="J33" i="50"/>
  <c r="K33" i="50"/>
  <c r="L33" i="50"/>
  <c r="M33" i="50"/>
  <c r="N33" i="50"/>
  <c r="O33" i="50"/>
  <c r="P33" i="50"/>
  <c r="Q33" i="50"/>
  <c r="R33" i="50"/>
  <c r="S33" i="50"/>
  <c r="T33" i="50"/>
  <c r="U33" i="50"/>
  <c r="V33" i="50"/>
  <c r="C34" i="50"/>
  <c r="D34" i="50"/>
  <c r="E34" i="50"/>
  <c r="F34" i="50"/>
  <c r="G34" i="50"/>
  <c r="H34" i="50"/>
  <c r="I34" i="50"/>
  <c r="J34" i="50"/>
  <c r="K34" i="50"/>
  <c r="L34" i="50"/>
  <c r="M34" i="50"/>
  <c r="N34" i="50"/>
  <c r="O34" i="50"/>
  <c r="P34" i="50"/>
  <c r="Q34" i="50"/>
  <c r="R34" i="50"/>
  <c r="S34" i="50"/>
  <c r="T34" i="50"/>
  <c r="U34" i="50"/>
  <c r="V34" i="50"/>
  <c r="Y34" i="50"/>
  <c r="C35" i="50"/>
  <c r="D35" i="50"/>
  <c r="E35" i="50"/>
  <c r="F35" i="50"/>
  <c r="G35" i="50"/>
  <c r="H35" i="50"/>
  <c r="I35" i="50"/>
  <c r="J35" i="50"/>
  <c r="K35" i="50"/>
  <c r="L35" i="50"/>
  <c r="M35" i="50"/>
  <c r="N35" i="50"/>
  <c r="O35" i="50"/>
  <c r="P35" i="50"/>
  <c r="Q35" i="50"/>
  <c r="R35" i="50"/>
  <c r="S35" i="50"/>
  <c r="T35" i="50"/>
  <c r="U35" i="50"/>
  <c r="V35" i="50"/>
  <c r="C36" i="50"/>
  <c r="D36" i="50"/>
  <c r="E36" i="50"/>
  <c r="F36" i="50"/>
  <c r="G36" i="50"/>
  <c r="H36" i="50"/>
  <c r="I36" i="50"/>
  <c r="J36" i="50"/>
  <c r="K36" i="50"/>
  <c r="L36" i="50"/>
  <c r="M36" i="50"/>
  <c r="N36" i="50"/>
  <c r="O36" i="50"/>
  <c r="P36" i="50"/>
  <c r="Q36" i="50"/>
  <c r="R36" i="50"/>
  <c r="S36" i="50"/>
  <c r="T36" i="50"/>
  <c r="U36" i="50"/>
  <c r="V36" i="50"/>
  <c r="C37" i="50"/>
  <c r="D37" i="50"/>
  <c r="E37" i="50"/>
  <c r="F37" i="50"/>
  <c r="G37" i="50"/>
  <c r="H37" i="50"/>
  <c r="I37" i="50"/>
  <c r="J37" i="50"/>
  <c r="K37" i="50"/>
  <c r="L37" i="50"/>
  <c r="M37" i="50"/>
  <c r="N37" i="50"/>
  <c r="O37" i="50"/>
  <c r="P37" i="50"/>
  <c r="Q37" i="50"/>
  <c r="R37" i="50"/>
  <c r="S37" i="50"/>
  <c r="T37" i="50"/>
  <c r="U37" i="50"/>
  <c r="V37" i="50"/>
  <c r="C38" i="50"/>
  <c r="D38" i="50"/>
  <c r="E38" i="50"/>
  <c r="F38" i="50"/>
  <c r="G38" i="50"/>
  <c r="H38" i="50"/>
  <c r="I38" i="50"/>
  <c r="J38" i="50"/>
  <c r="K38" i="50"/>
  <c r="L38" i="50"/>
  <c r="M38" i="50"/>
  <c r="N38" i="50"/>
  <c r="O38" i="50"/>
  <c r="P38" i="50"/>
  <c r="Q38" i="50"/>
  <c r="R38" i="50"/>
  <c r="S38" i="50"/>
  <c r="T38" i="50"/>
  <c r="U38" i="50"/>
  <c r="V38" i="50"/>
  <c r="C39" i="50"/>
  <c r="D39" i="50"/>
  <c r="E39" i="50"/>
  <c r="F39" i="50"/>
  <c r="G39" i="50"/>
  <c r="H39" i="50"/>
  <c r="I39" i="50"/>
  <c r="J39" i="50"/>
  <c r="K39" i="50"/>
  <c r="L39" i="50"/>
  <c r="M39" i="50"/>
  <c r="N39" i="50"/>
  <c r="O39" i="50"/>
  <c r="P39" i="50"/>
  <c r="Q39" i="50"/>
  <c r="R39" i="50"/>
  <c r="S39" i="50"/>
  <c r="T39" i="50"/>
  <c r="U39" i="50"/>
  <c r="V39" i="50"/>
  <c r="C40" i="50"/>
  <c r="D40" i="50"/>
  <c r="E40" i="50"/>
  <c r="F40" i="50"/>
  <c r="G40" i="50"/>
  <c r="H40" i="50"/>
  <c r="I40" i="50"/>
  <c r="J40" i="50"/>
  <c r="K40" i="50"/>
  <c r="L40" i="50"/>
  <c r="M40" i="50"/>
  <c r="N40" i="50"/>
  <c r="O40" i="50"/>
  <c r="P40" i="50"/>
  <c r="Q40" i="50"/>
  <c r="R40" i="50"/>
  <c r="S40" i="50"/>
  <c r="T40" i="50"/>
  <c r="U40" i="50"/>
  <c r="V40" i="50"/>
  <c r="C41" i="50"/>
  <c r="D41" i="50"/>
  <c r="E41" i="50"/>
  <c r="F41" i="50"/>
  <c r="G41" i="50"/>
  <c r="H41" i="50"/>
  <c r="I41" i="50"/>
  <c r="J41" i="50"/>
  <c r="K41" i="50"/>
  <c r="L41" i="50"/>
  <c r="M41" i="50"/>
  <c r="N41" i="50"/>
  <c r="O41" i="50"/>
  <c r="P41" i="50"/>
  <c r="Q41" i="50"/>
  <c r="R41" i="50"/>
  <c r="T41" i="50"/>
  <c r="U41" i="50"/>
  <c r="V41" i="50"/>
  <c r="C42" i="50"/>
  <c r="D42" i="50"/>
  <c r="E42" i="50"/>
  <c r="F42" i="50"/>
  <c r="G42" i="50"/>
  <c r="H42" i="50"/>
  <c r="I42" i="50"/>
  <c r="J42" i="50"/>
  <c r="K42" i="50"/>
  <c r="L42" i="50"/>
  <c r="M42" i="50"/>
  <c r="N42" i="50"/>
  <c r="O42" i="50"/>
  <c r="P42" i="50"/>
  <c r="Q42" i="50"/>
  <c r="R42" i="50"/>
  <c r="S42" i="50"/>
  <c r="T42" i="50"/>
  <c r="U42" i="50"/>
  <c r="V42" i="50"/>
  <c r="C43" i="50"/>
  <c r="D43" i="50"/>
  <c r="E43" i="50"/>
  <c r="F43" i="50"/>
  <c r="G43" i="50"/>
  <c r="H43" i="50"/>
  <c r="I43" i="50"/>
  <c r="J43" i="50"/>
  <c r="K43" i="50"/>
  <c r="L43" i="50"/>
  <c r="M43" i="50"/>
  <c r="N43" i="50"/>
  <c r="O43" i="50"/>
  <c r="P43" i="50"/>
  <c r="Q43" i="50"/>
  <c r="R43" i="50"/>
  <c r="S43" i="50"/>
  <c r="T43" i="50"/>
  <c r="U43" i="50"/>
  <c r="V43" i="50"/>
  <c r="C44" i="50"/>
  <c r="D44" i="50"/>
  <c r="E44" i="50"/>
  <c r="F44" i="50"/>
  <c r="G44" i="50"/>
  <c r="H44" i="50"/>
  <c r="I44" i="50"/>
  <c r="J44" i="50"/>
  <c r="K44" i="50"/>
  <c r="L44" i="50"/>
  <c r="M44" i="50"/>
  <c r="N44" i="50"/>
  <c r="O44" i="50"/>
  <c r="P44" i="50"/>
  <c r="Q44" i="50"/>
  <c r="R44" i="50"/>
  <c r="S44" i="50"/>
  <c r="T44" i="50"/>
  <c r="U44" i="50"/>
  <c r="V44" i="50"/>
  <c r="C45" i="50"/>
  <c r="D45" i="50"/>
  <c r="E45" i="50"/>
  <c r="F45" i="50"/>
  <c r="G45" i="50"/>
  <c r="H45" i="50"/>
  <c r="I45" i="50"/>
  <c r="J45" i="50"/>
  <c r="K45" i="50"/>
  <c r="L45" i="50"/>
  <c r="M45" i="50"/>
  <c r="N45" i="50"/>
  <c r="O45" i="50"/>
  <c r="P45" i="50"/>
  <c r="Q45" i="50"/>
  <c r="R45" i="50"/>
  <c r="S45" i="50"/>
  <c r="T45" i="50"/>
  <c r="U45" i="50"/>
  <c r="V45" i="50"/>
  <c r="C46" i="50"/>
  <c r="D46" i="50"/>
  <c r="E46" i="50"/>
  <c r="F46" i="50"/>
  <c r="G46" i="50"/>
  <c r="H46" i="50"/>
  <c r="I46" i="50"/>
  <c r="J46" i="50"/>
  <c r="K46" i="50"/>
  <c r="L46" i="50"/>
  <c r="M46" i="50"/>
  <c r="N46" i="50"/>
  <c r="O46" i="50"/>
  <c r="P46" i="50"/>
  <c r="Q46" i="50"/>
  <c r="R46" i="50"/>
  <c r="S46" i="50"/>
  <c r="T46" i="50"/>
  <c r="U46" i="50"/>
  <c r="V46" i="50"/>
  <c r="C48" i="50"/>
  <c r="D48" i="50"/>
  <c r="F48" i="50"/>
  <c r="G48" i="50"/>
  <c r="J48" i="50"/>
  <c r="L48" i="50"/>
  <c r="O48" i="50"/>
  <c r="P48" i="50"/>
  <c r="R48" i="50"/>
  <c r="V48" i="50"/>
  <c r="J49" i="50"/>
  <c r="C50" i="50"/>
  <c r="D50" i="50"/>
  <c r="E50" i="50"/>
  <c r="F50" i="50"/>
  <c r="G50" i="50"/>
  <c r="H50" i="50"/>
  <c r="I50" i="50"/>
  <c r="J50" i="50"/>
  <c r="K50" i="50"/>
  <c r="L50" i="50"/>
  <c r="M50" i="50"/>
  <c r="N50" i="50"/>
  <c r="O50" i="50"/>
  <c r="P50" i="50"/>
  <c r="Q50" i="50"/>
  <c r="R50" i="50"/>
  <c r="S50" i="50"/>
  <c r="T50" i="50"/>
  <c r="U50" i="50"/>
  <c r="V50" i="50"/>
  <c r="Y50" i="50"/>
  <c r="D53" i="50"/>
  <c r="E53" i="50"/>
  <c r="F53" i="50"/>
  <c r="G53" i="50"/>
  <c r="H53" i="50"/>
  <c r="I53" i="50"/>
  <c r="J53" i="50"/>
  <c r="K53" i="50"/>
  <c r="L53" i="50"/>
  <c r="M53" i="50"/>
  <c r="N53" i="50"/>
  <c r="O53" i="50"/>
  <c r="P53" i="50"/>
  <c r="Q53" i="50"/>
  <c r="R53" i="50"/>
  <c r="S53" i="50"/>
  <c r="T53" i="50"/>
  <c r="U53" i="50"/>
  <c r="V53" i="50"/>
  <c r="D54" i="50"/>
  <c r="E54" i="50"/>
  <c r="F54" i="50"/>
  <c r="G54" i="50"/>
  <c r="H54" i="50"/>
  <c r="I54" i="50"/>
  <c r="J54" i="50"/>
  <c r="K54" i="50"/>
  <c r="L54" i="50"/>
  <c r="M54" i="50"/>
  <c r="N54" i="50"/>
  <c r="O54" i="50"/>
  <c r="P54" i="50"/>
  <c r="Q54" i="50"/>
  <c r="R54" i="50"/>
  <c r="S54" i="50"/>
  <c r="T54" i="50"/>
  <c r="U54" i="50"/>
  <c r="V54" i="50"/>
  <c r="D55" i="50"/>
  <c r="E55" i="50"/>
  <c r="F55" i="50"/>
  <c r="G55" i="50"/>
  <c r="H55" i="50"/>
  <c r="I55" i="50"/>
  <c r="J55" i="50"/>
  <c r="K55" i="50"/>
  <c r="L55" i="50"/>
  <c r="M55" i="50"/>
  <c r="N55" i="50"/>
  <c r="O55" i="50"/>
  <c r="P55" i="50"/>
  <c r="Q55" i="50"/>
  <c r="R55" i="50"/>
  <c r="S55" i="50"/>
  <c r="T55" i="50"/>
  <c r="U55" i="50"/>
  <c r="V55" i="50"/>
  <c r="D56" i="50"/>
  <c r="E56" i="50"/>
  <c r="F56" i="50"/>
  <c r="G56" i="50"/>
  <c r="H56" i="50"/>
  <c r="I56" i="50"/>
  <c r="J56" i="50"/>
  <c r="K56" i="50"/>
  <c r="L56" i="50"/>
  <c r="M56" i="50"/>
  <c r="N56" i="50"/>
  <c r="O56" i="50"/>
  <c r="P56" i="50"/>
  <c r="Q56" i="50"/>
  <c r="R56" i="50"/>
  <c r="S56" i="50"/>
  <c r="T56" i="50"/>
  <c r="U56" i="50"/>
  <c r="V56" i="50"/>
  <c r="D57" i="50"/>
  <c r="E57" i="50"/>
  <c r="F57" i="50"/>
  <c r="G57" i="50"/>
  <c r="H57" i="50"/>
  <c r="I57" i="50"/>
  <c r="J57" i="50"/>
  <c r="K57" i="50"/>
  <c r="L57" i="50"/>
  <c r="M57" i="50"/>
  <c r="N57" i="50"/>
  <c r="O57" i="50"/>
  <c r="P57" i="50"/>
  <c r="Q57" i="50"/>
  <c r="R57" i="50"/>
  <c r="S57" i="50"/>
  <c r="T57" i="50"/>
  <c r="U57" i="50"/>
  <c r="V57" i="50"/>
  <c r="D58" i="50"/>
  <c r="E58" i="50"/>
  <c r="F58" i="50"/>
  <c r="G58" i="50"/>
  <c r="H58" i="50"/>
  <c r="I58" i="50"/>
  <c r="J58" i="50"/>
  <c r="K58" i="50"/>
  <c r="L58" i="50"/>
  <c r="M58" i="50"/>
  <c r="N58" i="50"/>
  <c r="O58" i="50"/>
  <c r="P58" i="50"/>
  <c r="Q58" i="50"/>
  <c r="R58" i="50"/>
  <c r="S58" i="50"/>
  <c r="T58" i="50"/>
  <c r="U58" i="50"/>
  <c r="V58" i="50"/>
  <c r="D59" i="50"/>
  <c r="E59" i="50"/>
  <c r="F59" i="50"/>
  <c r="G59" i="50"/>
  <c r="H59" i="50"/>
  <c r="I59" i="50"/>
  <c r="J59" i="50"/>
  <c r="K59" i="50"/>
  <c r="L59" i="50"/>
  <c r="M59" i="50"/>
  <c r="N59" i="50"/>
  <c r="O59" i="50"/>
  <c r="P59" i="50"/>
  <c r="Q59" i="50"/>
  <c r="R59" i="50"/>
  <c r="S59" i="50"/>
  <c r="T59" i="50"/>
  <c r="U59" i="50"/>
  <c r="V59" i="50"/>
  <c r="D60" i="50"/>
  <c r="E60" i="50"/>
  <c r="F60" i="50"/>
  <c r="G60" i="50"/>
  <c r="H60" i="50"/>
  <c r="I60" i="50"/>
  <c r="J60" i="50"/>
  <c r="K60" i="50"/>
  <c r="L60" i="50"/>
  <c r="M60" i="50"/>
  <c r="N60" i="50"/>
  <c r="O60" i="50"/>
  <c r="P60" i="50"/>
  <c r="Q60" i="50"/>
  <c r="R60" i="50"/>
  <c r="S60" i="50"/>
  <c r="T60" i="50"/>
  <c r="U60" i="50"/>
  <c r="V60" i="50"/>
  <c r="D61" i="50"/>
  <c r="E61" i="50"/>
  <c r="F61" i="50"/>
  <c r="G61" i="50"/>
  <c r="H61" i="50"/>
  <c r="I61" i="50"/>
  <c r="J61" i="50"/>
  <c r="K61" i="50"/>
  <c r="L61" i="50"/>
  <c r="M61" i="50"/>
  <c r="N61" i="50"/>
  <c r="O61" i="50"/>
  <c r="P61" i="50"/>
  <c r="Q61" i="50"/>
  <c r="R61" i="50"/>
  <c r="S61" i="50"/>
  <c r="T61" i="50"/>
  <c r="U61" i="50"/>
  <c r="V61" i="50"/>
  <c r="D62" i="50"/>
  <c r="E62" i="50"/>
  <c r="F62" i="50"/>
  <c r="G62" i="50"/>
  <c r="H62" i="50"/>
  <c r="I62" i="50"/>
  <c r="J62" i="50"/>
  <c r="K62" i="50"/>
  <c r="L62" i="50"/>
  <c r="M62" i="50"/>
  <c r="N62" i="50"/>
  <c r="O62" i="50"/>
  <c r="P62" i="50"/>
  <c r="Q62" i="50"/>
  <c r="R62" i="50"/>
  <c r="S62" i="50"/>
  <c r="T62" i="50"/>
  <c r="U62" i="50"/>
  <c r="V62" i="50"/>
  <c r="D63" i="50"/>
  <c r="E63" i="50"/>
  <c r="F63" i="50"/>
  <c r="G63" i="50"/>
  <c r="H63" i="50"/>
  <c r="I63" i="50"/>
  <c r="J63" i="50"/>
  <c r="K63" i="50"/>
  <c r="L63" i="50"/>
  <c r="M63" i="50"/>
  <c r="N63" i="50"/>
  <c r="O63" i="50"/>
  <c r="P63" i="50"/>
  <c r="Q63" i="50"/>
  <c r="R63" i="50"/>
  <c r="S63" i="50"/>
  <c r="T63" i="50"/>
  <c r="U63" i="50"/>
  <c r="V63" i="50"/>
  <c r="D64" i="50"/>
  <c r="E64" i="50"/>
  <c r="F64" i="50"/>
  <c r="G64" i="50"/>
  <c r="H64" i="50"/>
  <c r="I64" i="50"/>
  <c r="J64" i="50"/>
  <c r="K64" i="50"/>
  <c r="L64" i="50"/>
  <c r="M64" i="50"/>
  <c r="N64" i="50"/>
  <c r="O64" i="50"/>
  <c r="P64" i="50"/>
  <c r="Q64" i="50"/>
  <c r="R64" i="50"/>
  <c r="S64" i="50"/>
  <c r="T64" i="50"/>
  <c r="U64" i="50"/>
  <c r="V64" i="50"/>
  <c r="D65" i="50"/>
  <c r="E65" i="50"/>
  <c r="F65" i="50"/>
  <c r="G65" i="50"/>
  <c r="H65" i="50"/>
  <c r="I65" i="50"/>
  <c r="J65" i="50"/>
  <c r="K65" i="50"/>
  <c r="L65" i="50"/>
  <c r="M65" i="50"/>
  <c r="N65" i="50"/>
  <c r="O65" i="50"/>
  <c r="P65" i="50"/>
  <c r="Q65" i="50"/>
  <c r="R65" i="50"/>
  <c r="S65" i="50"/>
  <c r="T65" i="50"/>
  <c r="U65" i="50"/>
  <c r="V65" i="50"/>
  <c r="D66" i="50"/>
  <c r="E66" i="50"/>
  <c r="F66" i="50"/>
  <c r="G66" i="50"/>
  <c r="H66" i="50"/>
  <c r="I66" i="50"/>
  <c r="J66" i="50"/>
  <c r="K66" i="50"/>
  <c r="L66" i="50"/>
  <c r="M66" i="50"/>
  <c r="N66" i="50"/>
  <c r="O66" i="50"/>
  <c r="P66" i="50"/>
  <c r="Q66" i="50"/>
  <c r="R66" i="50"/>
  <c r="S66" i="50"/>
  <c r="T66" i="50"/>
  <c r="U66" i="50"/>
  <c r="V66" i="50"/>
  <c r="D67" i="50"/>
  <c r="E67" i="50"/>
  <c r="F67" i="50"/>
  <c r="G67" i="50"/>
  <c r="H67" i="50"/>
  <c r="I67" i="50"/>
  <c r="J67" i="50"/>
  <c r="K67" i="50"/>
  <c r="L67" i="50"/>
  <c r="M67" i="50"/>
  <c r="N67" i="50"/>
  <c r="O67" i="50"/>
  <c r="P67" i="50"/>
  <c r="Q67" i="50"/>
  <c r="R67" i="50"/>
  <c r="S67" i="50"/>
  <c r="T67" i="50"/>
  <c r="U67" i="50"/>
  <c r="V67" i="50"/>
  <c r="D68" i="50"/>
  <c r="E68" i="50"/>
  <c r="F68" i="50"/>
  <c r="G68" i="50"/>
  <c r="H68" i="50"/>
  <c r="I68" i="50"/>
  <c r="J68" i="50"/>
  <c r="K68" i="50"/>
  <c r="L68" i="50"/>
  <c r="M68" i="50"/>
  <c r="N68" i="50"/>
  <c r="O68" i="50"/>
  <c r="P68" i="50"/>
  <c r="Q68" i="50"/>
  <c r="R68" i="50"/>
  <c r="S68" i="50"/>
  <c r="T68" i="50"/>
  <c r="U68" i="50"/>
  <c r="V68" i="50"/>
  <c r="D70" i="50"/>
  <c r="E70" i="50"/>
  <c r="G70" i="50"/>
  <c r="M70" i="50"/>
  <c r="S70" i="50"/>
  <c r="D72" i="50"/>
  <c r="E72" i="50"/>
  <c r="F72" i="50"/>
  <c r="G72" i="50"/>
  <c r="H72" i="50"/>
  <c r="I72" i="50"/>
  <c r="J72" i="50"/>
  <c r="K72" i="50"/>
  <c r="L72" i="50"/>
  <c r="M72" i="50"/>
  <c r="N72" i="50"/>
  <c r="O72" i="50"/>
  <c r="P72" i="50"/>
  <c r="Q72" i="50"/>
  <c r="R72" i="50"/>
  <c r="S72" i="50"/>
  <c r="T72" i="50"/>
  <c r="U72" i="50"/>
  <c r="V72" i="50"/>
  <c r="Y33" i="13"/>
  <c r="Y34" i="13"/>
  <c r="Y35" i="13"/>
  <c r="Y36" i="13"/>
  <c r="Y38" i="13"/>
  <c r="Y39" i="13"/>
  <c r="D62" i="13"/>
  <c r="E41" i="13"/>
  <c r="H62" i="13"/>
  <c r="I41" i="13"/>
  <c r="J41" i="13"/>
  <c r="K41" i="13"/>
  <c r="N62" i="13"/>
  <c r="O41" i="13"/>
  <c r="R62" i="13"/>
  <c r="T62" i="13"/>
  <c r="U41" i="13"/>
  <c r="V41" i="13"/>
  <c r="H41" i="13"/>
  <c r="L41" i="13"/>
  <c r="P41" i="13"/>
  <c r="T41" i="13"/>
  <c r="Y43" i="13"/>
  <c r="Y44" i="13"/>
  <c r="Y48" i="13"/>
  <c r="G69" i="13"/>
  <c r="I69" i="13"/>
  <c r="K69" i="13"/>
  <c r="L48" i="13"/>
  <c r="Q69" i="13"/>
  <c r="S69" i="13"/>
  <c r="V49" i="13"/>
  <c r="K49" i="13"/>
  <c r="D70" i="13"/>
  <c r="E49" i="13"/>
  <c r="I70" i="13"/>
  <c r="L49" i="13"/>
  <c r="M49" i="13"/>
  <c r="R49" i="13"/>
  <c r="C31" i="13"/>
  <c r="D31" i="13"/>
  <c r="E31" i="13"/>
  <c r="F31" i="13"/>
  <c r="G31" i="13"/>
  <c r="H31" i="13"/>
  <c r="I31" i="13"/>
  <c r="J31" i="13"/>
  <c r="K31" i="13"/>
  <c r="L31" i="13"/>
  <c r="M31" i="13"/>
  <c r="N31" i="13"/>
  <c r="O31" i="13"/>
  <c r="P31" i="13"/>
  <c r="Q31" i="13"/>
  <c r="R31" i="13"/>
  <c r="S31" i="13"/>
  <c r="T31" i="13"/>
  <c r="U31" i="13"/>
  <c r="V31" i="13"/>
  <c r="Y31" i="13"/>
  <c r="C32" i="13"/>
  <c r="D32" i="13"/>
  <c r="E32" i="13"/>
  <c r="F32" i="13"/>
  <c r="G32" i="13"/>
  <c r="H32" i="13"/>
  <c r="I32" i="13"/>
  <c r="J32" i="13"/>
  <c r="K32" i="13"/>
  <c r="L32" i="13"/>
  <c r="M32" i="13"/>
  <c r="N32" i="13"/>
  <c r="O32" i="13"/>
  <c r="P32" i="13"/>
  <c r="Q32" i="13"/>
  <c r="R32" i="13"/>
  <c r="S32" i="13"/>
  <c r="T32" i="13"/>
  <c r="U32" i="13"/>
  <c r="V32" i="13"/>
  <c r="Y32" i="13"/>
  <c r="C33" i="13"/>
  <c r="D33" i="13"/>
  <c r="E33" i="13"/>
  <c r="F33" i="13"/>
  <c r="G33" i="13"/>
  <c r="H33" i="13"/>
  <c r="I33" i="13"/>
  <c r="J33" i="13"/>
  <c r="K33" i="13"/>
  <c r="L33" i="13"/>
  <c r="M33" i="13"/>
  <c r="N33" i="13"/>
  <c r="O33" i="13"/>
  <c r="P33" i="13"/>
  <c r="Q33" i="13"/>
  <c r="R33" i="13"/>
  <c r="S33" i="13"/>
  <c r="T33" i="13"/>
  <c r="U33" i="13"/>
  <c r="V33" i="13"/>
  <c r="C34" i="13"/>
  <c r="D34" i="13"/>
  <c r="E34" i="13"/>
  <c r="F34" i="13"/>
  <c r="G34" i="13"/>
  <c r="H34" i="13"/>
  <c r="I34" i="13"/>
  <c r="J34" i="13"/>
  <c r="K34" i="13"/>
  <c r="L34" i="13"/>
  <c r="M34" i="13"/>
  <c r="N34" i="13"/>
  <c r="O34" i="13"/>
  <c r="P34" i="13"/>
  <c r="Q34" i="13"/>
  <c r="R34" i="13"/>
  <c r="S34" i="13"/>
  <c r="T34" i="13"/>
  <c r="U34" i="13"/>
  <c r="V34" i="13"/>
  <c r="C35" i="13"/>
  <c r="D35" i="13"/>
  <c r="E35" i="13"/>
  <c r="F35" i="13"/>
  <c r="G35" i="13"/>
  <c r="H35" i="13"/>
  <c r="I35" i="13"/>
  <c r="J35" i="13"/>
  <c r="K35" i="13"/>
  <c r="L35" i="13"/>
  <c r="M35" i="13"/>
  <c r="N35" i="13"/>
  <c r="O35" i="13"/>
  <c r="P35" i="13"/>
  <c r="Q35" i="13"/>
  <c r="R35" i="13"/>
  <c r="S35" i="13"/>
  <c r="T35" i="13"/>
  <c r="U35" i="13"/>
  <c r="V35" i="13"/>
  <c r="C36" i="13"/>
  <c r="D36" i="13"/>
  <c r="E36" i="13"/>
  <c r="F36" i="13"/>
  <c r="G36" i="13"/>
  <c r="H36" i="13"/>
  <c r="I36" i="13"/>
  <c r="J36" i="13"/>
  <c r="K36" i="13"/>
  <c r="L36" i="13"/>
  <c r="M36" i="13"/>
  <c r="N36" i="13"/>
  <c r="O36" i="13"/>
  <c r="P36" i="13"/>
  <c r="Q36" i="13"/>
  <c r="R36" i="13"/>
  <c r="S36" i="13"/>
  <c r="T36" i="13"/>
  <c r="U36" i="13"/>
  <c r="V36" i="13"/>
  <c r="C37" i="13"/>
  <c r="D37" i="13"/>
  <c r="E37" i="13"/>
  <c r="F37" i="13"/>
  <c r="G37" i="13"/>
  <c r="H37" i="13"/>
  <c r="I37" i="13"/>
  <c r="J37" i="13"/>
  <c r="K37" i="13"/>
  <c r="L37" i="13"/>
  <c r="M37" i="13"/>
  <c r="N37" i="13"/>
  <c r="O37" i="13"/>
  <c r="P37" i="13"/>
  <c r="Q37" i="13"/>
  <c r="R37" i="13"/>
  <c r="S37" i="13"/>
  <c r="T37" i="13"/>
  <c r="U37" i="13"/>
  <c r="V37" i="13"/>
  <c r="Y37" i="13"/>
  <c r="C38" i="13"/>
  <c r="D38" i="13"/>
  <c r="E38" i="13"/>
  <c r="F38" i="13"/>
  <c r="G38" i="13"/>
  <c r="H38" i="13"/>
  <c r="I38" i="13"/>
  <c r="J38" i="13"/>
  <c r="K38" i="13"/>
  <c r="L38" i="13"/>
  <c r="M38" i="13"/>
  <c r="N38" i="13"/>
  <c r="O38" i="13"/>
  <c r="P38" i="13"/>
  <c r="Q38" i="13"/>
  <c r="R38" i="13"/>
  <c r="S38" i="13"/>
  <c r="T38" i="13"/>
  <c r="U38" i="13"/>
  <c r="V38" i="13"/>
  <c r="C39" i="13"/>
  <c r="D39" i="13"/>
  <c r="E39" i="13"/>
  <c r="F39" i="13"/>
  <c r="G39" i="13"/>
  <c r="H39" i="13"/>
  <c r="I39" i="13"/>
  <c r="J39" i="13"/>
  <c r="K39" i="13"/>
  <c r="L39" i="13"/>
  <c r="M39" i="13"/>
  <c r="N39" i="13"/>
  <c r="O39" i="13"/>
  <c r="P39" i="13"/>
  <c r="Q39" i="13"/>
  <c r="R39" i="13"/>
  <c r="S39" i="13"/>
  <c r="T39" i="13"/>
  <c r="U39" i="13"/>
  <c r="V39" i="13"/>
  <c r="C40" i="13"/>
  <c r="D40" i="13"/>
  <c r="E40" i="13"/>
  <c r="F40" i="13"/>
  <c r="G40" i="13"/>
  <c r="H40" i="13"/>
  <c r="I40" i="13"/>
  <c r="J40" i="13"/>
  <c r="K40" i="13"/>
  <c r="L40" i="13"/>
  <c r="M40" i="13"/>
  <c r="N40" i="13"/>
  <c r="O40" i="13"/>
  <c r="P40" i="13"/>
  <c r="Q40" i="13"/>
  <c r="R40" i="13"/>
  <c r="S40" i="13"/>
  <c r="T40" i="13"/>
  <c r="U40" i="13"/>
  <c r="V40" i="13"/>
  <c r="Y40" i="13"/>
  <c r="C41" i="13"/>
  <c r="N41" i="13"/>
  <c r="Q41" i="13"/>
  <c r="R41" i="13"/>
  <c r="S41" i="13"/>
  <c r="C42" i="13"/>
  <c r="D42" i="13"/>
  <c r="E42" i="13"/>
  <c r="F42" i="13"/>
  <c r="G42" i="13"/>
  <c r="H42" i="13"/>
  <c r="I42" i="13"/>
  <c r="J42" i="13"/>
  <c r="K42" i="13"/>
  <c r="L42" i="13"/>
  <c r="M42" i="13"/>
  <c r="N42" i="13"/>
  <c r="O42" i="13"/>
  <c r="P42" i="13"/>
  <c r="Q42" i="13"/>
  <c r="R42" i="13"/>
  <c r="S42" i="13"/>
  <c r="T42" i="13"/>
  <c r="U42" i="13"/>
  <c r="V42" i="13"/>
  <c r="Y42" i="13"/>
  <c r="C43" i="13"/>
  <c r="D43" i="13"/>
  <c r="E43" i="13"/>
  <c r="F43" i="13"/>
  <c r="G43" i="13"/>
  <c r="H43" i="13"/>
  <c r="I43" i="13"/>
  <c r="J43" i="13"/>
  <c r="K43" i="13"/>
  <c r="L43" i="13"/>
  <c r="M43" i="13"/>
  <c r="N43" i="13"/>
  <c r="O43" i="13"/>
  <c r="P43" i="13"/>
  <c r="Q43" i="13"/>
  <c r="R43" i="13"/>
  <c r="S43" i="13"/>
  <c r="T43" i="13"/>
  <c r="U43" i="13"/>
  <c r="V43" i="13"/>
  <c r="C44" i="13"/>
  <c r="D44" i="13"/>
  <c r="E44" i="13"/>
  <c r="F44" i="13"/>
  <c r="G44" i="13"/>
  <c r="H44" i="13"/>
  <c r="I44" i="13"/>
  <c r="J44" i="13"/>
  <c r="K44" i="13"/>
  <c r="L44" i="13"/>
  <c r="M44" i="13"/>
  <c r="N44" i="13"/>
  <c r="O44" i="13"/>
  <c r="P44" i="13"/>
  <c r="Q44" i="13"/>
  <c r="R44" i="13"/>
  <c r="S44" i="13"/>
  <c r="T44" i="13"/>
  <c r="U44" i="13"/>
  <c r="V44" i="13"/>
  <c r="C45" i="13"/>
  <c r="D45" i="13"/>
  <c r="E45" i="13"/>
  <c r="F45" i="13"/>
  <c r="G45" i="13"/>
  <c r="H45" i="13"/>
  <c r="I45" i="13"/>
  <c r="J45" i="13"/>
  <c r="K45" i="13"/>
  <c r="L45" i="13"/>
  <c r="M45" i="13"/>
  <c r="N45" i="13"/>
  <c r="O45" i="13"/>
  <c r="P45" i="13"/>
  <c r="Q45" i="13"/>
  <c r="R45" i="13"/>
  <c r="S45" i="13"/>
  <c r="T45" i="13"/>
  <c r="U45" i="13"/>
  <c r="V45" i="13"/>
  <c r="Y45" i="13"/>
  <c r="C46" i="13"/>
  <c r="D46" i="13"/>
  <c r="E46" i="13"/>
  <c r="F46" i="13"/>
  <c r="G46" i="13"/>
  <c r="H46" i="13"/>
  <c r="I46" i="13"/>
  <c r="J46" i="13"/>
  <c r="K46" i="13"/>
  <c r="L46" i="13"/>
  <c r="M46" i="13"/>
  <c r="N46" i="13"/>
  <c r="O46" i="13"/>
  <c r="P46" i="13"/>
  <c r="Q46" i="13"/>
  <c r="R46" i="13"/>
  <c r="S46" i="13"/>
  <c r="T46" i="13"/>
  <c r="U46" i="13"/>
  <c r="V46" i="13"/>
  <c r="Y46" i="13"/>
  <c r="C48" i="13"/>
  <c r="E48" i="13"/>
  <c r="G48" i="13"/>
  <c r="I48" i="13"/>
  <c r="K48" i="13"/>
  <c r="M48" i="13"/>
  <c r="O48" i="13"/>
  <c r="Q48" i="13"/>
  <c r="S48" i="13"/>
  <c r="U48" i="13"/>
  <c r="D49" i="13"/>
  <c r="I49" i="13"/>
  <c r="P49" i="13"/>
  <c r="Q49" i="13"/>
  <c r="C50" i="13"/>
  <c r="D50" i="13"/>
  <c r="E50" i="13"/>
  <c r="F50" i="13"/>
  <c r="G50" i="13"/>
  <c r="H50" i="13"/>
  <c r="I50" i="13"/>
  <c r="J50" i="13"/>
  <c r="K50" i="13"/>
  <c r="L50" i="13"/>
  <c r="M50" i="13"/>
  <c r="N50" i="13"/>
  <c r="O50" i="13"/>
  <c r="P50" i="13"/>
  <c r="Q50" i="13"/>
  <c r="R50" i="13"/>
  <c r="S50" i="13"/>
  <c r="T50" i="13"/>
  <c r="U50" i="13"/>
  <c r="V50" i="13"/>
  <c r="Y50" i="13"/>
  <c r="D52" i="13"/>
  <c r="E52" i="13"/>
  <c r="F52" i="13"/>
  <c r="G52" i="13"/>
  <c r="H52" i="13"/>
  <c r="I52" i="13"/>
  <c r="J52" i="13"/>
  <c r="K52" i="13"/>
  <c r="L52" i="13"/>
  <c r="M52" i="13"/>
  <c r="N52" i="13"/>
  <c r="O52" i="13"/>
  <c r="P52" i="13"/>
  <c r="Q52" i="13"/>
  <c r="R52" i="13"/>
  <c r="S52" i="13"/>
  <c r="T52" i="13"/>
  <c r="U52" i="13"/>
  <c r="V52" i="13"/>
  <c r="D53" i="13"/>
  <c r="E53" i="13"/>
  <c r="F53" i="13"/>
  <c r="G53" i="13"/>
  <c r="H53" i="13"/>
  <c r="I53" i="13"/>
  <c r="J53" i="13"/>
  <c r="K53" i="13"/>
  <c r="L53" i="13"/>
  <c r="M53" i="13"/>
  <c r="N53" i="13"/>
  <c r="O53" i="13"/>
  <c r="P53" i="13"/>
  <c r="Q53" i="13"/>
  <c r="R53" i="13"/>
  <c r="S53" i="13"/>
  <c r="T53" i="13"/>
  <c r="U53" i="13"/>
  <c r="V53" i="13"/>
  <c r="D54" i="13"/>
  <c r="E54" i="13"/>
  <c r="F54" i="13"/>
  <c r="G54" i="13"/>
  <c r="H54" i="13"/>
  <c r="I54" i="13"/>
  <c r="J54" i="13"/>
  <c r="K54" i="13"/>
  <c r="L54" i="13"/>
  <c r="M54" i="13"/>
  <c r="N54" i="13"/>
  <c r="O54" i="13"/>
  <c r="P54" i="13"/>
  <c r="Q54" i="13"/>
  <c r="R54" i="13"/>
  <c r="S54" i="13"/>
  <c r="T54" i="13"/>
  <c r="U54" i="13"/>
  <c r="V54" i="13"/>
  <c r="D55" i="13"/>
  <c r="E55" i="13"/>
  <c r="F55" i="13"/>
  <c r="G55" i="13"/>
  <c r="H55" i="13"/>
  <c r="I55" i="13"/>
  <c r="J55" i="13"/>
  <c r="K55" i="13"/>
  <c r="L55" i="13"/>
  <c r="M55" i="13"/>
  <c r="N55" i="13"/>
  <c r="O55" i="13"/>
  <c r="P55" i="13"/>
  <c r="Q55" i="13"/>
  <c r="R55" i="13"/>
  <c r="S55" i="13"/>
  <c r="T55" i="13"/>
  <c r="U55" i="13"/>
  <c r="V55" i="13"/>
  <c r="D56" i="13"/>
  <c r="E56" i="13"/>
  <c r="F56" i="13"/>
  <c r="G56" i="13"/>
  <c r="H56" i="13"/>
  <c r="I56" i="13"/>
  <c r="J56" i="13"/>
  <c r="K56" i="13"/>
  <c r="L56" i="13"/>
  <c r="M56" i="13"/>
  <c r="N56" i="13"/>
  <c r="O56" i="13"/>
  <c r="P56" i="13"/>
  <c r="Q56" i="13"/>
  <c r="R56" i="13"/>
  <c r="S56" i="13"/>
  <c r="T56" i="13"/>
  <c r="U56" i="13"/>
  <c r="V56" i="13"/>
  <c r="D57" i="13"/>
  <c r="E57" i="13"/>
  <c r="F57" i="13"/>
  <c r="G57" i="13"/>
  <c r="H57" i="13"/>
  <c r="I57" i="13"/>
  <c r="J57" i="13"/>
  <c r="K57" i="13"/>
  <c r="L57" i="13"/>
  <c r="M57" i="13"/>
  <c r="N57" i="13"/>
  <c r="O57" i="13"/>
  <c r="P57" i="13"/>
  <c r="Q57" i="13"/>
  <c r="R57" i="13"/>
  <c r="S57" i="13"/>
  <c r="T57" i="13"/>
  <c r="U57" i="13"/>
  <c r="V57" i="13"/>
  <c r="D58" i="13"/>
  <c r="E58" i="13"/>
  <c r="F58" i="13"/>
  <c r="G58" i="13"/>
  <c r="H58" i="13"/>
  <c r="I58" i="13"/>
  <c r="J58" i="13"/>
  <c r="K58" i="13"/>
  <c r="L58" i="13"/>
  <c r="M58" i="13"/>
  <c r="N58" i="13"/>
  <c r="O58" i="13"/>
  <c r="P58" i="13"/>
  <c r="Q58" i="13"/>
  <c r="R58" i="13"/>
  <c r="S58" i="13"/>
  <c r="T58" i="13"/>
  <c r="U58" i="13"/>
  <c r="V58" i="13"/>
  <c r="D59" i="13"/>
  <c r="E59" i="13"/>
  <c r="F59" i="13"/>
  <c r="G59" i="13"/>
  <c r="H59" i="13"/>
  <c r="I59" i="13"/>
  <c r="J59" i="13"/>
  <c r="K59" i="13"/>
  <c r="L59" i="13"/>
  <c r="M59" i="13"/>
  <c r="N59" i="13"/>
  <c r="O59" i="13"/>
  <c r="P59" i="13"/>
  <c r="Q59" i="13"/>
  <c r="R59" i="13"/>
  <c r="S59" i="13"/>
  <c r="T59" i="13"/>
  <c r="U59" i="13"/>
  <c r="V59" i="13"/>
  <c r="D60" i="13"/>
  <c r="E60" i="13"/>
  <c r="F60" i="13"/>
  <c r="G60" i="13"/>
  <c r="H60" i="13"/>
  <c r="I60" i="13"/>
  <c r="J60" i="13"/>
  <c r="K60" i="13"/>
  <c r="L60" i="13"/>
  <c r="M60" i="13"/>
  <c r="N60" i="13"/>
  <c r="O60" i="13"/>
  <c r="P60" i="13"/>
  <c r="Q60" i="13"/>
  <c r="R60" i="13"/>
  <c r="S60" i="13"/>
  <c r="T60" i="13"/>
  <c r="U60" i="13"/>
  <c r="V60" i="13"/>
  <c r="D61" i="13"/>
  <c r="E61" i="13"/>
  <c r="F61" i="13"/>
  <c r="G61" i="13"/>
  <c r="H61" i="13"/>
  <c r="I61" i="13"/>
  <c r="J61" i="13"/>
  <c r="K61" i="13"/>
  <c r="L61" i="13"/>
  <c r="M61" i="13"/>
  <c r="N61" i="13"/>
  <c r="O61" i="13"/>
  <c r="P61" i="13"/>
  <c r="Q61" i="13"/>
  <c r="R61" i="13"/>
  <c r="S61" i="13"/>
  <c r="T61" i="13"/>
  <c r="U61" i="13"/>
  <c r="V61" i="13"/>
  <c r="I62" i="13"/>
  <c r="Q62" i="13"/>
  <c r="D63" i="13"/>
  <c r="E63" i="13"/>
  <c r="F63" i="13"/>
  <c r="G63" i="13"/>
  <c r="H63" i="13"/>
  <c r="I63" i="13"/>
  <c r="J63" i="13"/>
  <c r="K63" i="13"/>
  <c r="L63" i="13"/>
  <c r="M63" i="13"/>
  <c r="N63" i="13"/>
  <c r="O63" i="13"/>
  <c r="P63" i="13"/>
  <c r="Q63" i="13"/>
  <c r="R63" i="13"/>
  <c r="S63" i="13"/>
  <c r="T63" i="13"/>
  <c r="U63" i="13"/>
  <c r="V63" i="13"/>
  <c r="D64" i="13"/>
  <c r="E64" i="13"/>
  <c r="F64" i="13"/>
  <c r="G64" i="13"/>
  <c r="H64" i="13"/>
  <c r="I64" i="13"/>
  <c r="J64" i="13"/>
  <c r="K64" i="13"/>
  <c r="L64" i="13"/>
  <c r="M64" i="13"/>
  <c r="N64" i="13"/>
  <c r="O64" i="13"/>
  <c r="P64" i="13"/>
  <c r="Q64" i="13"/>
  <c r="R64" i="13"/>
  <c r="S64" i="13"/>
  <c r="T64" i="13"/>
  <c r="U64" i="13"/>
  <c r="V64" i="13"/>
  <c r="D65" i="13"/>
  <c r="E65" i="13"/>
  <c r="F65" i="13"/>
  <c r="G65" i="13"/>
  <c r="H65" i="13"/>
  <c r="I65" i="13"/>
  <c r="J65" i="13"/>
  <c r="K65" i="13"/>
  <c r="L65" i="13"/>
  <c r="M65" i="13"/>
  <c r="N65" i="13"/>
  <c r="O65" i="13"/>
  <c r="P65" i="13"/>
  <c r="Q65" i="13"/>
  <c r="R65" i="13"/>
  <c r="S65" i="13"/>
  <c r="T65" i="13"/>
  <c r="U65" i="13"/>
  <c r="V65" i="13"/>
  <c r="D66" i="13"/>
  <c r="E66" i="13"/>
  <c r="F66" i="13"/>
  <c r="G66" i="13"/>
  <c r="H66" i="13"/>
  <c r="I66" i="13"/>
  <c r="J66" i="13"/>
  <c r="K66" i="13"/>
  <c r="L66" i="13"/>
  <c r="M66" i="13"/>
  <c r="N66" i="13"/>
  <c r="O66" i="13"/>
  <c r="P66" i="13"/>
  <c r="Q66" i="13"/>
  <c r="R66" i="13"/>
  <c r="S66" i="13"/>
  <c r="T66" i="13"/>
  <c r="U66" i="13"/>
  <c r="V66" i="13"/>
  <c r="D67" i="13"/>
  <c r="E67" i="13"/>
  <c r="F67" i="13"/>
  <c r="G67" i="13"/>
  <c r="H67" i="13"/>
  <c r="I67" i="13"/>
  <c r="J67" i="13"/>
  <c r="K67" i="13"/>
  <c r="L67" i="13"/>
  <c r="M67" i="13"/>
  <c r="N67" i="13"/>
  <c r="O67" i="13"/>
  <c r="P67" i="13"/>
  <c r="Q67" i="13"/>
  <c r="R67" i="13"/>
  <c r="S67" i="13"/>
  <c r="T67" i="13"/>
  <c r="U67" i="13"/>
  <c r="V67" i="13"/>
  <c r="D69" i="13"/>
  <c r="J69" i="13"/>
  <c r="R69" i="13"/>
  <c r="M70" i="13"/>
  <c r="D71" i="13"/>
  <c r="E71" i="13"/>
  <c r="F71" i="13"/>
  <c r="G71" i="13"/>
  <c r="H71" i="13"/>
  <c r="I71" i="13"/>
  <c r="J71" i="13"/>
  <c r="K71" i="13"/>
  <c r="L71" i="13"/>
  <c r="M71" i="13"/>
  <c r="N71" i="13"/>
  <c r="O71" i="13"/>
  <c r="P71" i="13"/>
  <c r="Q71" i="13"/>
  <c r="R71" i="13"/>
  <c r="S71" i="13"/>
  <c r="T71" i="13"/>
  <c r="U71" i="13"/>
  <c r="V71" i="13"/>
  <c r="Y35" i="49"/>
  <c r="Y43" i="49"/>
  <c r="Y44" i="49"/>
  <c r="Y47" i="49"/>
  <c r="Y48" i="49"/>
  <c r="F50" i="49"/>
  <c r="J50" i="49"/>
  <c r="Q73" i="49"/>
  <c r="R50" i="49"/>
  <c r="V50" i="49"/>
  <c r="G51" i="49"/>
  <c r="L51" i="49"/>
  <c r="O51" i="49"/>
  <c r="P51" i="49"/>
  <c r="T51" i="49"/>
  <c r="Y32" i="49"/>
  <c r="C32" i="49"/>
  <c r="D32" i="49"/>
  <c r="E32" i="49"/>
  <c r="F32" i="49"/>
  <c r="G32" i="49"/>
  <c r="H32" i="49"/>
  <c r="I32" i="49"/>
  <c r="J32" i="49"/>
  <c r="K32" i="49"/>
  <c r="L32" i="49"/>
  <c r="M32" i="49"/>
  <c r="N32" i="49"/>
  <c r="O32" i="49"/>
  <c r="P32" i="49"/>
  <c r="Q32" i="49"/>
  <c r="R32" i="49"/>
  <c r="S32" i="49"/>
  <c r="T32" i="49"/>
  <c r="U32" i="49"/>
  <c r="V32" i="49"/>
  <c r="C33" i="49"/>
  <c r="D33" i="49"/>
  <c r="E33" i="49"/>
  <c r="F33" i="49"/>
  <c r="G33" i="49"/>
  <c r="H33" i="49"/>
  <c r="I33" i="49"/>
  <c r="J33" i="49"/>
  <c r="K33" i="49"/>
  <c r="L33" i="49"/>
  <c r="M33" i="49"/>
  <c r="N33" i="49"/>
  <c r="O33" i="49"/>
  <c r="P33" i="49"/>
  <c r="Q33" i="49"/>
  <c r="R33" i="49"/>
  <c r="S33" i="49"/>
  <c r="T33" i="49"/>
  <c r="U33" i="49"/>
  <c r="V33" i="49"/>
  <c r="C34" i="49"/>
  <c r="D34" i="49"/>
  <c r="E34" i="49"/>
  <c r="F34" i="49"/>
  <c r="G34" i="49"/>
  <c r="H34" i="49"/>
  <c r="I34" i="49"/>
  <c r="J34" i="49"/>
  <c r="K34" i="49"/>
  <c r="L34" i="49"/>
  <c r="M34" i="49"/>
  <c r="N34" i="49"/>
  <c r="O34" i="49"/>
  <c r="P34" i="49"/>
  <c r="Q34" i="49"/>
  <c r="R34" i="49"/>
  <c r="S34" i="49"/>
  <c r="T34" i="49"/>
  <c r="U34" i="49"/>
  <c r="V34" i="49"/>
  <c r="C35" i="49"/>
  <c r="D35" i="49"/>
  <c r="E35" i="49"/>
  <c r="F35" i="49"/>
  <c r="G35" i="49"/>
  <c r="H35" i="49"/>
  <c r="I35" i="49"/>
  <c r="J35" i="49"/>
  <c r="K35" i="49"/>
  <c r="L35" i="49"/>
  <c r="M35" i="49"/>
  <c r="N35" i="49"/>
  <c r="O35" i="49"/>
  <c r="P35" i="49"/>
  <c r="Q35" i="49"/>
  <c r="R35" i="49"/>
  <c r="S35" i="49"/>
  <c r="T35" i="49"/>
  <c r="U35" i="49"/>
  <c r="V35" i="49"/>
  <c r="C36" i="49"/>
  <c r="D36" i="49"/>
  <c r="E36" i="49"/>
  <c r="F36" i="49"/>
  <c r="G36" i="49"/>
  <c r="H36" i="49"/>
  <c r="I36" i="49"/>
  <c r="J36" i="49"/>
  <c r="K36" i="49"/>
  <c r="L36" i="49"/>
  <c r="M36" i="49"/>
  <c r="N36" i="49"/>
  <c r="O36" i="49"/>
  <c r="P36" i="49"/>
  <c r="Q36" i="49"/>
  <c r="R36" i="49"/>
  <c r="S36" i="49"/>
  <c r="T36" i="49"/>
  <c r="U36" i="49"/>
  <c r="V36" i="49"/>
  <c r="C37" i="49"/>
  <c r="D37" i="49"/>
  <c r="E37" i="49"/>
  <c r="F37" i="49"/>
  <c r="G37" i="49"/>
  <c r="H37" i="49"/>
  <c r="I37" i="49"/>
  <c r="J37" i="49"/>
  <c r="K37" i="49"/>
  <c r="L37" i="49"/>
  <c r="M37" i="49"/>
  <c r="N37" i="49"/>
  <c r="O37" i="49"/>
  <c r="P37" i="49"/>
  <c r="Q37" i="49"/>
  <c r="R37" i="49"/>
  <c r="S37" i="49"/>
  <c r="T37" i="49"/>
  <c r="U37" i="49"/>
  <c r="V37" i="49"/>
  <c r="C38" i="49"/>
  <c r="D38" i="49"/>
  <c r="E38" i="49"/>
  <c r="F38" i="49"/>
  <c r="G38" i="49"/>
  <c r="H38" i="49"/>
  <c r="I38" i="49"/>
  <c r="J38" i="49"/>
  <c r="K38" i="49"/>
  <c r="L38" i="49"/>
  <c r="M38" i="49"/>
  <c r="N38" i="49"/>
  <c r="O38" i="49"/>
  <c r="P38" i="49"/>
  <c r="Q38" i="49"/>
  <c r="R38" i="49"/>
  <c r="S38" i="49"/>
  <c r="T38" i="49"/>
  <c r="U38" i="49"/>
  <c r="V38" i="49"/>
  <c r="C39" i="49"/>
  <c r="D39" i="49"/>
  <c r="E39" i="49"/>
  <c r="F39" i="49"/>
  <c r="G39" i="49"/>
  <c r="H39" i="49"/>
  <c r="I39" i="49"/>
  <c r="J39" i="49"/>
  <c r="K39" i="49"/>
  <c r="L39" i="49"/>
  <c r="M39" i="49"/>
  <c r="N39" i="49"/>
  <c r="O39" i="49"/>
  <c r="P39" i="49"/>
  <c r="Q39" i="49"/>
  <c r="R39" i="49"/>
  <c r="S39" i="49"/>
  <c r="T39" i="49"/>
  <c r="U39" i="49"/>
  <c r="V39" i="49"/>
  <c r="Y39" i="49"/>
  <c r="C40" i="49"/>
  <c r="D40" i="49"/>
  <c r="E40" i="49"/>
  <c r="F40" i="49"/>
  <c r="G40" i="49"/>
  <c r="H40" i="49"/>
  <c r="I40" i="49"/>
  <c r="J40" i="49"/>
  <c r="K40" i="49"/>
  <c r="L40" i="49"/>
  <c r="M40" i="49"/>
  <c r="N40" i="49"/>
  <c r="O40" i="49"/>
  <c r="P40" i="49"/>
  <c r="Q40" i="49"/>
  <c r="R40" i="49"/>
  <c r="S40" i="49"/>
  <c r="T40" i="49"/>
  <c r="U40" i="49"/>
  <c r="V40" i="49"/>
  <c r="C41" i="49"/>
  <c r="D41" i="49"/>
  <c r="E41" i="49"/>
  <c r="F41" i="49"/>
  <c r="G41" i="49"/>
  <c r="H41" i="49"/>
  <c r="I41" i="49"/>
  <c r="J41" i="49"/>
  <c r="K41" i="49"/>
  <c r="L41" i="49"/>
  <c r="M41" i="49"/>
  <c r="N41" i="49"/>
  <c r="O41" i="49"/>
  <c r="P41" i="49"/>
  <c r="Q41" i="49"/>
  <c r="R41" i="49"/>
  <c r="S41" i="49"/>
  <c r="T41" i="49"/>
  <c r="U41" i="49"/>
  <c r="V41" i="49"/>
  <c r="C42" i="49"/>
  <c r="D42" i="49"/>
  <c r="E42" i="49"/>
  <c r="F42" i="49"/>
  <c r="G42" i="49"/>
  <c r="H42" i="49"/>
  <c r="I42" i="49"/>
  <c r="J42" i="49"/>
  <c r="K42" i="49"/>
  <c r="L42" i="49"/>
  <c r="M42" i="49"/>
  <c r="N42" i="49"/>
  <c r="O42" i="49"/>
  <c r="P42" i="49"/>
  <c r="Q42" i="49"/>
  <c r="R42" i="49"/>
  <c r="S42" i="49"/>
  <c r="T42" i="49"/>
  <c r="U42" i="49"/>
  <c r="V42" i="49"/>
  <c r="Y42" i="49"/>
  <c r="C43" i="49"/>
  <c r="D43" i="49"/>
  <c r="E43" i="49"/>
  <c r="F43" i="49"/>
  <c r="G43" i="49"/>
  <c r="H43" i="49"/>
  <c r="I43" i="49"/>
  <c r="J43" i="49"/>
  <c r="K43" i="49"/>
  <c r="L43" i="49"/>
  <c r="M43" i="49"/>
  <c r="N43" i="49"/>
  <c r="O43" i="49"/>
  <c r="P43" i="49"/>
  <c r="Q43" i="49"/>
  <c r="R43" i="49"/>
  <c r="S43" i="49"/>
  <c r="T43" i="49"/>
  <c r="U43" i="49"/>
  <c r="V43" i="49"/>
  <c r="C44" i="49"/>
  <c r="D44" i="49"/>
  <c r="E44" i="49"/>
  <c r="F44" i="49"/>
  <c r="G44" i="49"/>
  <c r="H44" i="49"/>
  <c r="I44" i="49"/>
  <c r="J44" i="49"/>
  <c r="K44" i="49"/>
  <c r="L44" i="49"/>
  <c r="M44" i="49"/>
  <c r="N44" i="49"/>
  <c r="O44" i="49"/>
  <c r="P44" i="49"/>
  <c r="Q44" i="49"/>
  <c r="S44" i="49"/>
  <c r="T44" i="49"/>
  <c r="U44" i="49"/>
  <c r="V44" i="49"/>
  <c r="C45" i="49"/>
  <c r="D45" i="49"/>
  <c r="E45" i="49"/>
  <c r="F45" i="49"/>
  <c r="G45" i="49"/>
  <c r="H45" i="49"/>
  <c r="I45" i="49"/>
  <c r="J45" i="49"/>
  <c r="K45" i="49"/>
  <c r="L45" i="49"/>
  <c r="M45" i="49"/>
  <c r="N45" i="49"/>
  <c r="O45" i="49"/>
  <c r="P45" i="49"/>
  <c r="Q45" i="49"/>
  <c r="R45" i="49"/>
  <c r="S45" i="49"/>
  <c r="T45" i="49"/>
  <c r="U45" i="49"/>
  <c r="V45" i="49"/>
  <c r="Y45" i="49"/>
  <c r="C46" i="49"/>
  <c r="D46" i="49"/>
  <c r="E46" i="49"/>
  <c r="F46" i="49"/>
  <c r="G46" i="49"/>
  <c r="H46" i="49"/>
  <c r="I46" i="49"/>
  <c r="J46" i="49"/>
  <c r="K46" i="49"/>
  <c r="L46" i="49"/>
  <c r="M46" i="49"/>
  <c r="N46" i="49"/>
  <c r="O46" i="49"/>
  <c r="P46" i="49"/>
  <c r="Q46" i="49"/>
  <c r="R46" i="49"/>
  <c r="S46" i="49"/>
  <c r="T46" i="49"/>
  <c r="U46" i="49"/>
  <c r="V46" i="49"/>
  <c r="Y46" i="49"/>
  <c r="C47" i="49"/>
  <c r="D47" i="49"/>
  <c r="E47" i="49"/>
  <c r="F47" i="49"/>
  <c r="G47" i="49"/>
  <c r="H47" i="49"/>
  <c r="I47" i="49"/>
  <c r="J47" i="49"/>
  <c r="K47" i="49"/>
  <c r="L47" i="49"/>
  <c r="M47" i="49"/>
  <c r="N47" i="49"/>
  <c r="O47" i="49"/>
  <c r="P47" i="49"/>
  <c r="Q47" i="49"/>
  <c r="R47" i="49"/>
  <c r="S47" i="49"/>
  <c r="T47" i="49"/>
  <c r="U47" i="49"/>
  <c r="V47" i="49"/>
  <c r="C48" i="49"/>
  <c r="D48" i="49"/>
  <c r="E48" i="49"/>
  <c r="F48" i="49"/>
  <c r="G48" i="49"/>
  <c r="H48" i="49"/>
  <c r="I48" i="49"/>
  <c r="J48" i="49"/>
  <c r="K48" i="49"/>
  <c r="L48" i="49"/>
  <c r="M48" i="49"/>
  <c r="N48" i="49"/>
  <c r="O48" i="49"/>
  <c r="P48" i="49"/>
  <c r="Q48" i="49"/>
  <c r="R48" i="49"/>
  <c r="S48" i="49"/>
  <c r="T48" i="49"/>
  <c r="U48" i="49"/>
  <c r="V48" i="49"/>
  <c r="C50" i="49"/>
  <c r="D50" i="49"/>
  <c r="G50" i="49"/>
  <c r="H50" i="49"/>
  <c r="I50" i="49"/>
  <c r="K50" i="49"/>
  <c r="L50" i="49"/>
  <c r="O50" i="49"/>
  <c r="P50" i="49"/>
  <c r="S50" i="49"/>
  <c r="T50" i="49"/>
  <c r="C51" i="49"/>
  <c r="D51" i="49"/>
  <c r="H51" i="49"/>
  <c r="K51" i="49"/>
  <c r="S51" i="49"/>
  <c r="C52" i="49"/>
  <c r="D52" i="49"/>
  <c r="E52" i="49"/>
  <c r="F52" i="49"/>
  <c r="G52" i="49"/>
  <c r="H52" i="49"/>
  <c r="I52" i="49"/>
  <c r="J52" i="49"/>
  <c r="K52" i="49"/>
  <c r="L52" i="49"/>
  <c r="M52" i="49"/>
  <c r="N52" i="49"/>
  <c r="O52" i="49"/>
  <c r="P52" i="49"/>
  <c r="Q52" i="49"/>
  <c r="R52" i="49"/>
  <c r="S52" i="49"/>
  <c r="T52" i="49"/>
  <c r="U52" i="49"/>
  <c r="V52" i="49"/>
  <c r="Y52" i="49"/>
  <c r="D55" i="49"/>
  <c r="E55" i="49"/>
  <c r="F55" i="49"/>
  <c r="G55" i="49"/>
  <c r="H55" i="49"/>
  <c r="I55" i="49"/>
  <c r="J55" i="49"/>
  <c r="K55" i="49"/>
  <c r="L55" i="49"/>
  <c r="M55" i="49"/>
  <c r="N55" i="49"/>
  <c r="O55" i="49"/>
  <c r="P55" i="49"/>
  <c r="Q55" i="49"/>
  <c r="R55" i="49"/>
  <c r="S55" i="49"/>
  <c r="T55" i="49"/>
  <c r="U55" i="49"/>
  <c r="D56" i="49"/>
  <c r="E56" i="49"/>
  <c r="F56" i="49"/>
  <c r="G56" i="49"/>
  <c r="H56" i="49"/>
  <c r="I56" i="49"/>
  <c r="J56" i="49"/>
  <c r="K56" i="49"/>
  <c r="L56" i="49"/>
  <c r="M56" i="49"/>
  <c r="N56" i="49"/>
  <c r="O56" i="49"/>
  <c r="P56" i="49"/>
  <c r="Q56" i="49"/>
  <c r="R56" i="49"/>
  <c r="S56" i="49"/>
  <c r="T56" i="49"/>
  <c r="U56" i="49"/>
  <c r="D57" i="49"/>
  <c r="E57" i="49"/>
  <c r="F57" i="49"/>
  <c r="G57" i="49"/>
  <c r="H57" i="49"/>
  <c r="I57" i="49"/>
  <c r="J57" i="49"/>
  <c r="K57" i="49"/>
  <c r="L57" i="49"/>
  <c r="M57" i="49"/>
  <c r="N57" i="49"/>
  <c r="O57" i="49"/>
  <c r="P57" i="49"/>
  <c r="Q57" i="49"/>
  <c r="R57" i="49"/>
  <c r="S57" i="49"/>
  <c r="T57" i="49"/>
  <c r="U57" i="49"/>
  <c r="V57" i="49"/>
  <c r="D58" i="49"/>
  <c r="E58" i="49"/>
  <c r="F58" i="49"/>
  <c r="G58" i="49"/>
  <c r="H58" i="49"/>
  <c r="I58" i="49"/>
  <c r="J58" i="49"/>
  <c r="K58" i="49"/>
  <c r="L58" i="49"/>
  <c r="M58" i="49"/>
  <c r="N58" i="49"/>
  <c r="O58" i="49"/>
  <c r="P58" i="49"/>
  <c r="Q58" i="49"/>
  <c r="R58" i="49"/>
  <c r="S58" i="49"/>
  <c r="T58" i="49"/>
  <c r="U58" i="49"/>
  <c r="V58" i="49"/>
  <c r="D59" i="49"/>
  <c r="E59" i="49"/>
  <c r="F59" i="49"/>
  <c r="G59" i="49"/>
  <c r="H59" i="49"/>
  <c r="I59" i="49"/>
  <c r="J59" i="49"/>
  <c r="K59" i="49"/>
  <c r="L59" i="49"/>
  <c r="M59" i="49"/>
  <c r="N59" i="49"/>
  <c r="O59" i="49"/>
  <c r="P59" i="49"/>
  <c r="Q59" i="49"/>
  <c r="R59" i="49"/>
  <c r="S59" i="49"/>
  <c r="T59" i="49"/>
  <c r="U59" i="49"/>
  <c r="V59" i="49"/>
  <c r="D60" i="49"/>
  <c r="E60" i="49"/>
  <c r="F60" i="49"/>
  <c r="G60" i="49"/>
  <c r="H60" i="49"/>
  <c r="I60" i="49"/>
  <c r="J60" i="49"/>
  <c r="K60" i="49"/>
  <c r="L60" i="49"/>
  <c r="M60" i="49"/>
  <c r="N60" i="49"/>
  <c r="O60" i="49"/>
  <c r="P60" i="49"/>
  <c r="Q60" i="49"/>
  <c r="R60" i="49"/>
  <c r="S60" i="49"/>
  <c r="T60" i="49"/>
  <c r="U60" i="49"/>
  <c r="V60" i="49"/>
  <c r="D61" i="49"/>
  <c r="E61" i="49"/>
  <c r="F61" i="49"/>
  <c r="G61" i="49"/>
  <c r="H61" i="49"/>
  <c r="I61" i="49"/>
  <c r="J61" i="49"/>
  <c r="K61" i="49"/>
  <c r="L61" i="49"/>
  <c r="M61" i="49"/>
  <c r="N61" i="49"/>
  <c r="O61" i="49"/>
  <c r="P61" i="49"/>
  <c r="Q61" i="49"/>
  <c r="R61" i="49"/>
  <c r="S61" i="49"/>
  <c r="T61" i="49"/>
  <c r="U61" i="49"/>
  <c r="V61" i="49"/>
  <c r="D62" i="49"/>
  <c r="E62" i="49"/>
  <c r="F62" i="49"/>
  <c r="G62" i="49"/>
  <c r="H62" i="49"/>
  <c r="I62" i="49"/>
  <c r="J62" i="49"/>
  <c r="K62" i="49"/>
  <c r="L62" i="49"/>
  <c r="M62" i="49"/>
  <c r="N62" i="49"/>
  <c r="O62" i="49"/>
  <c r="P62" i="49"/>
  <c r="Q62" i="49"/>
  <c r="R62" i="49"/>
  <c r="S62" i="49"/>
  <c r="T62" i="49"/>
  <c r="U62" i="49"/>
  <c r="V62" i="49"/>
  <c r="D63" i="49"/>
  <c r="E63" i="49"/>
  <c r="F63" i="49"/>
  <c r="G63" i="49"/>
  <c r="H63" i="49"/>
  <c r="I63" i="49"/>
  <c r="J63" i="49"/>
  <c r="K63" i="49"/>
  <c r="L63" i="49"/>
  <c r="M63" i="49"/>
  <c r="N63" i="49"/>
  <c r="O63" i="49"/>
  <c r="P63" i="49"/>
  <c r="Q63" i="49"/>
  <c r="R63" i="49"/>
  <c r="S63" i="49"/>
  <c r="T63" i="49"/>
  <c r="U63" i="49"/>
  <c r="V63" i="49"/>
  <c r="D64" i="49"/>
  <c r="E64" i="49"/>
  <c r="F64" i="49"/>
  <c r="G64" i="49"/>
  <c r="H64" i="49"/>
  <c r="I64" i="49"/>
  <c r="J64" i="49"/>
  <c r="K64" i="49"/>
  <c r="L64" i="49"/>
  <c r="M64" i="49"/>
  <c r="N64" i="49"/>
  <c r="O64" i="49"/>
  <c r="P64" i="49"/>
  <c r="Q64" i="49"/>
  <c r="R64" i="49"/>
  <c r="S64" i="49"/>
  <c r="T64" i="49"/>
  <c r="U64" i="49"/>
  <c r="V64" i="49"/>
  <c r="D65" i="49"/>
  <c r="E65" i="49"/>
  <c r="F65" i="49"/>
  <c r="G65" i="49"/>
  <c r="H65" i="49"/>
  <c r="I65" i="49"/>
  <c r="J65" i="49"/>
  <c r="K65" i="49"/>
  <c r="L65" i="49"/>
  <c r="M65" i="49"/>
  <c r="N65" i="49"/>
  <c r="O65" i="49"/>
  <c r="P65" i="49"/>
  <c r="Q65" i="49"/>
  <c r="R65" i="49"/>
  <c r="S65" i="49"/>
  <c r="T65" i="49"/>
  <c r="U65" i="49"/>
  <c r="V65" i="49"/>
  <c r="D66" i="49"/>
  <c r="E66" i="49"/>
  <c r="F66" i="49"/>
  <c r="G66" i="49"/>
  <c r="H66" i="49"/>
  <c r="I66" i="49"/>
  <c r="J66" i="49"/>
  <c r="K66" i="49"/>
  <c r="L66" i="49"/>
  <c r="M66" i="49"/>
  <c r="N66" i="49"/>
  <c r="O66" i="49"/>
  <c r="P66" i="49"/>
  <c r="Q66" i="49"/>
  <c r="R66" i="49"/>
  <c r="S66" i="49"/>
  <c r="T66" i="49"/>
  <c r="U66" i="49"/>
  <c r="V66" i="49"/>
  <c r="D67" i="49"/>
  <c r="E67" i="49"/>
  <c r="F67" i="49"/>
  <c r="G67" i="49"/>
  <c r="H67" i="49"/>
  <c r="I67" i="49"/>
  <c r="J67" i="49"/>
  <c r="K67" i="49"/>
  <c r="L67" i="49"/>
  <c r="M67" i="49"/>
  <c r="N67" i="49"/>
  <c r="O67" i="49"/>
  <c r="P67" i="49"/>
  <c r="Q67" i="49"/>
  <c r="T67" i="49"/>
  <c r="U67" i="49"/>
  <c r="V67" i="49"/>
  <c r="D68" i="49"/>
  <c r="E68" i="49"/>
  <c r="F68" i="49"/>
  <c r="G68" i="49"/>
  <c r="H68" i="49"/>
  <c r="I68" i="49"/>
  <c r="J68" i="49"/>
  <c r="K68" i="49"/>
  <c r="L68" i="49"/>
  <c r="M68" i="49"/>
  <c r="N68" i="49"/>
  <c r="O68" i="49"/>
  <c r="P68" i="49"/>
  <c r="Q68" i="49"/>
  <c r="R68" i="49"/>
  <c r="S68" i="49"/>
  <c r="T68" i="49"/>
  <c r="U68" i="49"/>
  <c r="V68" i="49"/>
  <c r="D69" i="49"/>
  <c r="E69" i="49"/>
  <c r="F69" i="49"/>
  <c r="G69" i="49"/>
  <c r="H69" i="49"/>
  <c r="I69" i="49"/>
  <c r="J69" i="49"/>
  <c r="K69" i="49"/>
  <c r="L69" i="49"/>
  <c r="M69" i="49"/>
  <c r="N69" i="49"/>
  <c r="O69" i="49"/>
  <c r="P69" i="49"/>
  <c r="Q69" i="49"/>
  <c r="R69" i="49"/>
  <c r="S69" i="49"/>
  <c r="T69" i="49"/>
  <c r="U69" i="49"/>
  <c r="V69" i="49"/>
  <c r="D70" i="49"/>
  <c r="E70" i="49"/>
  <c r="F70" i="49"/>
  <c r="G70" i="49"/>
  <c r="H70" i="49"/>
  <c r="I70" i="49"/>
  <c r="J70" i="49"/>
  <c r="K70" i="49"/>
  <c r="L70" i="49"/>
  <c r="M70" i="49"/>
  <c r="N70" i="49"/>
  <c r="O70" i="49"/>
  <c r="P70" i="49"/>
  <c r="Q70" i="49"/>
  <c r="R70" i="49"/>
  <c r="S70" i="49"/>
  <c r="T70" i="49"/>
  <c r="U70" i="49"/>
  <c r="V70" i="49"/>
  <c r="D71" i="49"/>
  <c r="E71" i="49"/>
  <c r="F71" i="49"/>
  <c r="G71" i="49"/>
  <c r="H71" i="49"/>
  <c r="I71" i="49"/>
  <c r="J71" i="49"/>
  <c r="K71" i="49"/>
  <c r="L71" i="49"/>
  <c r="M71" i="49"/>
  <c r="N71" i="49"/>
  <c r="O71" i="49"/>
  <c r="P71" i="49"/>
  <c r="Q71" i="49"/>
  <c r="R71" i="49"/>
  <c r="S71" i="49"/>
  <c r="T71" i="49"/>
  <c r="U71" i="49"/>
  <c r="V71" i="49"/>
  <c r="D73" i="49"/>
  <c r="E73" i="49"/>
  <c r="H73" i="49"/>
  <c r="J73" i="49"/>
  <c r="L73" i="49"/>
  <c r="P73" i="49"/>
  <c r="T73" i="49"/>
  <c r="U73" i="49"/>
  <c r="D74" i="49"/>
  <c r="P74" i="49"/>
  <c r="D75" i="49"/>
  <c r="E75" i="49"/>
  <c r="F75" i="49"/>
  <c r="G75" i="49"/>
  <c r="H75" i="49"/>
  <c r="I75" i="49"/>
  <c r="J75" i="49"/>
  <c r="K75" i="49"/>
  <c r="L75" i="49"/>
  <c r="M75" i="49"/>
  <c r="N75" i="49"/>
  <c r="O75" i="49"/>
  <c r="P75" i="49"/>
  <c r="Q75" i="49"/>
  <c r="R75" i="49"/>
  <c r="S75" i="49"/>
  <c r="T75" i="49"/>
  <c r="U75" i="49"/>
  <c r="V75" i="49"/>
  <c r="Y36" i="12"/>
  <c r="Y38" i="12"/>
  <c r="Y40" i="12"/>
  <c r="C43" i="12"/>
  <c r="D43" i="12"/>
  <c r="F64" i="12"/>
  <c r="G43" i="12"/>
  <c r="H43" i="12"/>
  <c r="J64" i="12"/>
  <c r="K43" i="12"/>
  <c r="N64" i="12"/>
  <c r="O43" i="12"/>
  <c r="Q64" i="12"/>
  <c r="R64" i="12"/>
  <c r="S43" i="12"/>
  <c r="T43" i="12"/>
  <c r="Y44" i="12"/>
  <c r="Y46" i="12"/>
  <c r="Y48" i="12"/>
  <c r="D50" i="12"/>
  <c r="F70" i="12"/>
  <c r="F50" i="12"/>
  <c r="I70" i="12"/>
  <c r="J50" i="12"/>
  <c r="M50" i="12"/>
  <c r="N49" i="12"/>
  <c r="N50" i="12"/>
  <c r="Q70" i="12"/>
  <c r="Q49" i="12"/>
  <c r="S70" i="12"/>
  <c r="V49" i="12"/>
  <c r="H50" i="12"/>
  <c r="R50" i="12"/>
  <c r="S71" i="12"/>
  <c r="T50" i="12"/>
  <c r="Y33" i="12"/>
  <c r="C32" i="12"/>
  <c r="D32" i="12"/>
  <c r="E32" i="12"/>
  <c r="F32" i="12"/>
  <c r="G32" i="12"/>
  <c r="H32" i="12"/>
  <c r="I32" i="12"/>
  <c r="J32" i="12"/>
  <c r="K32" i="12"/>
  <c r="L32" i="12"/>
  <c r="M32" i="12"/>
  <c r="N32" i="12"/>
  <c r="O32" i="12"/>
  <c r="P32" i="12"/>
  <c r="Q32" i="12"/>
  <c r="R32" i="12"/>
  <c r="S32" i="12"/>
  <c r="T32" i="12"/>
  <c r="U32" i="12"/>
  <c r="V32" i="12"/>
  <c r="Y32" i="12"/>
  <c r="C33" i="12"/>
  <c r="D33" i="12"/>
  <c r="E33" i="12"/>
  <c r="F33" i="12"/>
  <c r="G33" i="12"/>
  <c r="H33" i="12"/>
  <c r="I33" i="12"/>
  <c r="J33" i="12"/>
  <c r="K33" i="12"/>
  <c r="L33" i="12"/>
  <c r="M33" i="12"/>
  <c r="N33" i="12"/>
  <c r="O33" i="12"/>
  <c r="P33" i="12"/>
  <c r="Q33" i="12"/>
  <c r="R33" i="12"/>
  <c r="S33" i="12"/>
  <c r="T33" i="12"/>
  <c r="U33" i="12"/>
  <c r="V33" i="12"/>
  <c r="C34" i="12"/>
  <c r="D34" i="12"/>
  <c r="E34" i="12"/>
  <c r="F34" i="12"/>
  <c r="G34" i="12"/>
  <c r="H34" i="12"/>
  <c r="I34" i="12"/>
  <c r="J34" i="12"/>
  <c r="K34" i="12"/>
  <c r="L34" i="12"/>
  <c r="M34" i="12"/>
  <c r="N34" i="12"/>
  <c r="O34" i="12"/>
  <c r="P34" i="12"/>
  <c r="Q34" i="12"/>
  <c r="R34" i="12"/>
  <c r="S34" i="12"/>
  <c r="T34" i="12"/>
  <c r="U34" i="12"/>
  <c r="V34" i="12"/>
  <c r="C35" i="12"/>
  <c r="D35" i="12"/>
  <c r="E35" i="12"/>
  <c r="F35" i="12"/>
  <c r="G35" i="12"/>
  <c r="H35" i="12"/>
  <c r="I35" i="12"/>
  <c r="J35" i="12"/>
  <c r="K35" i="12"/>
  <c r="L35" i="12"/>
  <c r="M35" i="12"/>
  <c r="N35" i="12"/>
  <c r="O35" i="12"/>
  <c r="P35" i="12"/>
  <c r="Q35" i="12"/>
  <c r="R35" i="12"/>
  <c r="S35" i="12"/>
  <c r="T35" i="12"/>
  <c r="U35" i="12"/>
  <c r="V35" i="12"/>
  <c r="Y35" i="12"/>
  <c r="C36" i="12"/>
  <c r="D36" i="12"/>
  <c r="E36" i="12"/>
  <c r="F36" i="12"/>
  <c r="G36" i="12"/>
  <c r="H36" i="12"/>
  <c r="I36" i="12"/>
  <c r="J36" i="12"/>
  <c r="K36" i="12"/>
  <c r="L36" i="12"/>
  <c r="M36" i="12"/>
  <c r="N36" i="12"/>
  <c r="O36" i="12"/>
  <c r="P36" i="12"/>
  <c r="Q36" i="12"/>
  <c r="R36" i="12"/>
  <c r="S36" i="12"/>
  <c r="T36" i="12"/>
  <c r="U36" i="12"/>
  <c r="V36" i="12"/>
  <c r="C37" i="12"/>
  <c r="D37" i="12"/>
  <c r="E37" i="12"/>
  <c r="F37" i="12"/>
  <c r="G37" i="12"/>
  <c r="H37" i="12"/>
  <c r="I37" i="12"/>
  <c r="J37" i="12"/>
  <c r="K37" i="12"/>
  <c r="L37" i="12"/>
  <c r="M37" i="12"/>
  <c r="N37" i="12"/>
  <c r="O37" i="12"/>
  <c r="P37" i="12"/>
  <c r="Q37" i="12"/>
  <c r="R37" i="12"/>
  <c r="S37" i="12"/>
  <c r="T37" i="12"/>
  <c r="U37" i="12"/>
  <c r="V37" i="12"/>
  <c r="C38" i="12"/>
  <c r="D38" i="12"/>
  <c r="E38" i="12"/>
  <c r="F38" i="12"/>
  <c r="G38" i="12"/>
  <c r="H38" i="12"/>
  <c r="I38" i="12"/>
  <c r="J38" i="12"/>
  <c r="K38" i="12"/>
  <c r="L38" i="12"/>
  <c r="M38" i="12"/>
  <c r="N38" i="12"/>
  <c r="O38" i="12"/>
  <c r="P38" i="12"/>
  <c r="Q38" i="12"/>
  <c r="R38" i="12"/>
  <c r="S38" i="12"/>
  <c r="T38" i="12"/>
  <c r="U38" i="12"/>
  <c r="V38" i="12"/>
  <c r="C39" i="12"/>
  <c r="D39" i="12"/>
  <c r="E39" i="12"/>
  <c r="F39" i="12"/>
  <c r="G39" i="12"/>
  <c r="H39" i="12"/>
  <c r="I39" i="12"/>
  <c r="J39" i="12"/>
  <c r="K39" i="12"/>
  <c r="L39" i="12"/>
  <c r="M39" i="12"/>
  <c r="N39" i="12"/>
  <c r="O39" i="12"/>
  <c r="P39" i="12"/>
  <c r="Q39" i="12"/>
  <c r="R39" i="12"/>
  <c r="S39" i="12"/>
  <c r="T39" i="12"/>
  <c r="U39" i="12"/>
  <c r="V39" i="12"/>
  <c r="Y39" i="12"/>
  <c r="C40" i="12"/>
  <c r="D40" i="12"/>
  <c r="E40" i="12"/>
  <c r="F40" i="12"/>
  <c r="G40" i="12"/>
  <c r="H40" i="12"/>
  <c r="I40" i="12"/>
  <c r="J40" i="12"/>
  <c r="K40" i="12"/>
  <c r="L40" i="12"/>
  <c r="M40" i="12"/>
  <c r="N40" i="12"/>
  <c r="O40" i="12"/>
  <c r="P40" i="12"/>
  <c r="Q40" i="12"/>
  <c r="R40" i="12"/>
  <c r="S40" i="12"/>
  <c r="T40" i="12"/>
  <c r="U40" i="12"/>
  <c r="V40" i="12"/>
  <c r="C41" i="12"/>
  <c r="D41" i="12"/>
  <c r="E41" i="12"/>
  <c r="F41" i="12"/>
  <c r="G41" i="12"/>
  <c r="H41" i="12"/>
  <c r="I41" i="12"/>
  <c r="J41" i="12"/>
  <c r="K41" i="12"/>
  <c r="L41" i="12"/>
  <c r="M41" i="12"/>
  <c r="N41" i="12"/>
  <c r="O41" i="12"/>
  <c r="P41" i="12"/>
  <c r="Q41" i="12"/>
  <c r="R41" i="12"/>
  <c r="S41" i="12"/>
  <c r="T41" i="12"/>
  <c r="U41" i="12"/>
  <c r="V41" i="12"/>
  <c r="C42" i="12"/>
  <c r="D42" i="12"/>
  <c r="E42" i="12"/>
  <c r="F42" i="12"/>
  <c r="G42" i="12"/>
  <c r="H42" i="12"/>
  <c r="I42" i="12"/>
  <c r="J42" i="12"/>
  <c r="K42" i="12"/>
  <c r="L42" i="12"/>
  <c r="M42" i="12"/>
  <c r="N42" i="12"/>
  <c r="O42" i="12"/>
  <c r="P42" i="12"/>
  <c r="Q42" i="12"/>
  <c r="R42" i="12"/>
  <c r="S42" i="12"/>
  <c r="T42" i="12"/>
  <c r="U42" i="12"/>
  <c r="V42" i="12"/>
  <c r="E43" i="12"/>
  <c r="F43" i="12"/>
  <c r="I43" i="12"/>
  <c r="J43" i="12"/>
  <c r="L43" i="12"/>
  <c r="M43" i="12"/>
  <c r="N43" i="12"/>
  <c r="Q43" i="12"/>
  <c r="R43" i="12"/>
  <c r="U43" i="12"/>
  <c r="V43" i="12"/>
  <c r="C44" i="12"/>
  <c r="D44" i="12"/>
  <c r="E44" i="12"/>
  <c r="F44" i="12"/>
  <c r="G44" i="12"/>
  <c r="H44" i="12"/>
  <c r="I44" i="12"/>
  <c r="J44" i="12"/>
  <c r="K44" i="12"/>
  <c r="L44" i="12"/>
  <c r="M44" i="12"/>
  <c r="N44" i="12"/>
  <c r="O44" i="12"/>
  <c r="P44" i="12"/>
  <c r="Q44" i="12"/>
  <c r="R44" i="12"/>
  <c r="S44" i="12"/>
  <c r="T44" i="12"/>
  <c r="U44" i="12"/>
  <c r="V44" i="12"/>
  <c r="C45" i="12"/>
  <c r="D45" i="12"/>
  <c r="E45" i="12"/>
  <c r="F45" i="12"/>
  <c r="G45" i="12"/>
  <c r="H45" i="12"/>
  <c r="I45" i="12"/>
  <c r="J45" i="12"/>
  <c r="K45" i="12"/>
  <c r="L45" i="12"/>
  <c r="M45" i="12"/>
  <c r="N45" i="12"/>
  <c r="O45" i="12"/>
  <c r="P45" i="12"/>
  <c r="Q45" i="12"/>
  <c r="R45" i="12"/>
  <c r="S45" i="12"/>
  <c r="T45" i="12"/>
  <c r="U45" i="12"/>
  <c r="V45" i="12"/>
  <c r="C46" i="12"/>
  <c r="D46" i="12"/>
  <c r="E46" i="12"/>
  <c r="F46" i="12"/>
  <c r="G46" i="12"/>
  <c r="H46" i="12"/>
  <c r="I46" i="12"/>
  <c r="J46" i="12"/>
  <c r="K46" i="12"/>
  <c r="L46" i="12"/>
  <c r="M46" i="12"/>
  <c r="N46" i="12"/>
  <c r="O46" i="12"/>
  <c r="P46" i="12"/>
  <c r="Q46" i="12"/>
  <c r="R46" i="12"/>
  <c r="S46" i="12"/>
  <c r="T46" i="12"/>
  <c r="U46" i="12"/>
  <c r="V46" i="12"/>
  <c r="C47" i="12"/>
  <c r="D47" i="12"/>
  <c r="E47" i="12"/>
  <c r="F47" i="12"/>
  <c r="G47" i="12"/>
  <c r="H47" i="12"/>
  <c r="I47" i="12"/>
  <c r="J47" i="12"/>
  <c r="K47" i="12"/>
  <c r="L47" i="12"/>
  <c r="M47" i="12"/>
  <c r="N47" i="12"/>
  <c r="O47" i="12"/>
  <c r="P47" i="12"/>
  <c r="Q47" i="12"/>
  <c r="R47" i="12"/>
  <c r="S47" i="12"/>
  <c r="T47" i="12"/>
  <c r="U47" i="12"/>
  <c r="V47" i="12"/>
  <c r="Y47" i="12"/>
  <c r="C48" i="12"/>
  <c r="D48" i="12"/>
  <c r="E48" i="12"/>
  <c r="F48" i="12"/>
  <c r="G48" i="12"/>
  <c r="H48" i="12"/>
  <c r="I48" i="12"/>
  <c r="J48" i="12"/>
  <c r="K48" i="12"/>
  <c r="L48" i="12"/>
  <c r="M48" i="12"/>
  <c r="N48" i="12"/>
  <c r="O48" i="12"/>
  <c r="P48" i="12"/>
  <c r="Q48" i="12"/>
  <c r="R48" i="12"/>
  <c r="S48" i="12"/>
  <c r="T48" i="12"/>
  <c r="U48" i="12"/>
  <c r="V48" i="12"/>
  <c r="C49" i="12"/>
  <c r="E49" i="12"/>
  <c r="F49" i="12"/>
  <c r="G49" i="12"/>
  <c r="H49" i="12"/>
  <c r="K49" i="12"/>
  <c r="L49" i="12"/>
  <c r="R49" i="12"/>
  <c r="S49" i="12"/>
  <c r="C50" i="12"/>
  <c r="E50" i="12"/>
  <c r="C51" i="12"/>
  <c r="D51" i="12"/>
  <c r="E51" i="12"/>
  <c r="F51" i="12"/>
  <c r="G51" i="12"/>
  <c r="H51" i="12"/>
  <c r="I51" i="12"/>
  <c r="J51" i="12"/>
  <c r="K51" i="12"/>
  <c r="L51" i="12"/>
  <c r="M51" i="12"/>
  <c r="N51" i="12"/>
  <c r="O51" i="12"/>
  <c r="P51" i="12"/>
  <c r="Q51" i="12"/>
  <c r="R51" i="12"/>
  <c r="S51" i="12"/>
  <c r="T51" i="12"/>
  <c r="U51" i="12"/>
  <c r="V51" i="12"/>
  <c r="Y51" i="12"/>
  <c r="D53" i="12"/>
  <c r="E53" i="12"/>
  <c r="F53" i="12"/>
  <c r="G53" i="12"/>
  <c r="H53" i="12"/>
  <c r="I53" i="12"/>
  <c r="J53" i="12"/>
  <c r="K53" i="12"/>
  <c r="L53" i="12"/>
  <c r="M53" i="12"/>
  <c r="N53" i="12"/>
  <c r="O53" i="12"/>
  <c r="P53" i="12"/>
  <c r="Q53" i="12"/>
  <c r="R53" i="12"/>
  <c r="S53" i="12"/>
  <c r="T53" i="12"/>
  <c r="U53" i="12"/>
  <c r="V53" i="12"/>
  <c r="D54" i="12"/>
  <c r="E54" i="12"/>
  <c r="F54" i="12"/>
  <c r="G54" i="12"/>
  <c r="H54" i="12"/>
  <c r="I54" i="12"/>
  <c r="J54" i="12"/>
  <c r="K54" i="12"/>
  <c r="L54" i="12"/>
  <c r="M54" i="12"/>
  <c r="N54" i="12"/>
  <c r="O54" i="12"/>
  <c r="P54" i="12"/>
  <c r="Q54" i="12"/>
  <c r="R54" i="12"/>
  <c r="S54" i="12"/>
  <c r="T54" i="12"/>
  <c r="U54" i="12"/>
  <c r="V54" i="12"/>
  <c r="D55" i="12"/>
  <c r="E55" i="12"/>
  <c r="F55" i="12"/>
  <c r="G55" i="12"/>
  <c r="H55" i="12"/>
  <c r="I55" i="12"/>
  <c r="J55" i="12"/>
  <c r="K55" i="12"/>
  <c r="L55" i="12"/>
  <c r="M55" i="12"/>
  <c r="N55" i="12"/>
  <c r="O55" i="12"/>
  <c r="P55" i="12"/>
  <c r="Q55" i="12"/>
  <c r="R55" i="12"/>
  <c r="S55" i="12"/>
  <c r="T55" i="12"/>
  <c r="U55" i="12"/>
  <c r="V55" i="12"/>
  <c r="D56" i="12"/>
  <c r="E56" i="12"/>
  <c r="F56" i="12"/>
  <c r="G56" i="12"/>
  <c r="H56" i="12"/>
  <c r="I56" i="12"/>
  <c r="J56" i="12"/>
  <c r="K56" i="12"/>
  <c r="L56" i="12"/>
  <c r="M56" i="12"/>
  <c r="N56" i="12"/>
  <c r="O56" i="12"/>
  <c r="P56" i="12"/>
  <c r="Q56" i="12"/>
  <c r="R56" i="12"/>
  <c r="S56" i="12"/>
  <c r="T56" i="12"/>
  <c r="U56" i="12"/>
  <c r="V56" i="12"/>
  <c r="D57" i="12"/>
  <c r="E57" i="12"/>
  <c r="F57" i="12"/>
  <c r="G57" i="12"/>
  <c r="H57" i="12"/>
  <c r="I57" i="12"/>
  <c r="J57" i="12"/>
  <c r="K57" i="12"/>
  <c r="L57" i="12"/>
  <c r="M57" i="12"/>
  <c r="N57" i="12"/>
  <c r="O57" i="12"/>
  <c r="P57" i="12"/>
  <c r="Q57" i="12"/>
  <c r="R57" i="12"/>
  <c r="S57" i="12"/>
  <c r="T57" i="12"/>
  <c r="U57" i="12"/>
  <c r="V57" i="12"/>
  <c r="D58" i="12"/>
  <c r="E58" i="12"/>
  <c r="F58" i="12"/>
  <c r="G58" i="12"/>
  <c r="H58" i="12"/>
  <c r="I58" i="12"/>
  <c r="J58" i="12"/>
  <c r="K58" i="12"/>
  <c r="L58" i="12"/>
  <c r="M58" i="12"/>
  <c r="N58" i="12"/>
  <c r="O58" i="12"/>
  <c r="P58" i="12"/>
  <c r="Q58" i="12"/>
  <c r="R58" i="12"/>
  <c r="S58" i="12"/>
  <c r="T58" i="12"/>
  <c r="U58" i="12"/>
  <c r="V58" i="12"/>
  <c r="D59" i="12"/>
  <c r="E59" i="12"/>
  <c r="F59" i="12"/>
  <c r="G59" i="12"/>
  <c r="H59" i="12"/>
  <c r="I59" i="12"/>
  <c r="J59" i="12"/>
  <c r="K59" i="12"/>
  <c r="L59" i="12"/>
  <c r="M59" i="12"/>
  <c r="N59" i="12"/>
  <c r="O59" i="12"/>
  <c r="P59" i="12"/>
  <c r="Q59" i="12"/>
  <c r="R59" i="12"/>
  <c r="S59" i="12"/>
  <c r="T59" i="12"/>
  <c r="U59" i="12"/>
  <c r="V59" i="12"/>
  <c r="D60" i="12"/>
  <c r="E60" i="12"/>
  <c r="F60" i="12"/>
  <c r="G60" i="12"/>
  <c r="H60" i="12"/>
  <c r="I60" i="12"/>
  <c r="J60" i="12"/>
  <c r="K60" i="12"/>
  <c r="L60" i="12"/>
  <c r="M60" i="12"/>
  <c r="N60" i="12"/>
  <c r="O60" i="12"/>
  <c r="P60" i="12"/>
  <c r="Q60" i="12"/>
  <c r="R60" i="12"/>
  <c r="S60" i="12"/>
  <c r="T60" i="12"/>
  <c r="U60" i="12"/>
  <c r="V60" i="12"/>
  <c r="D61" i="12"/>
  <c r="E61" i="12"/>
  <c r="F61" i="12"/>
  <c r="G61" i="12"/>
  <c r="H61" i="12"/>
  <c r="I61" i="12"/>
  <c r="J61" i="12"/>
  <c r="K61" i="12"/>
  <c r="L61" i="12"/>
  <c r="M61" i="12"/>
  <c r="N61" i="12"/>
  <c r="O61" i="12"/>
  <c r="P61" i="12"/>
  <c r="Q61" i="12"/>
  <c r="R61" i="12"/>
  <c r="S61" i="12"/>
  <c r="T61" i="12"/>
  <c r="U61" i="12"/>
  <c r="V61" i="12"/>
  <c r="D62" i="12"/>
  <c r="E62" i="12"/>
  <c r="F62" i="12"/>
  <c r="G62" i="12"/>
  <c r="H62" i="12"/>
  <c r="I62" i="12"/>
  <c r="J62" i="12"/>
  <c r="K62" i="12"/>
  <c r="L62" i="12"/>
  <c r="M62" i="12"/>
  <c r="N62" i="12"/>
  <c r="O62" i="12"/>
  <c r="P62" i="12"/>
  <c r="Q62" i="12"/>
  <c r="R62" i="12"/>
  <c r="S62" i="12"/>
  <c r="T62" i="12"/>
  <c r="U62" i="12"/>
  <c r="V62" i="12"/>
  <c r="D63" i="12"/>
  <c r="E63" i="12"/>
  <c r="F63" i="12"/>
  <c r="G63" i="12"/>
  <c r="H63" i="12"/>
  <c r="I63" i="12"/>
  <c r="J63" i="12"/>
  <c r="K63" i="12"/>
  <c r="L63" i="12"/>
  <c r="M63" i="12"/>
  <c r="N63" i="12"/>
  <c r="O63" i="12"/>
  <c r="P63" i="12"/>
  <c r="Q63" i="12"/>
  <c r="R63" i="12"/>
  <c r="S63" i="12"/>
  <c r="T63" i="12"/>
  <c r="U63" i="12"/>
  <c r="V63" i="12"/>
  <c r="M64" i="12"/>
  <c r="V64" i="12"/>
  <c r="D65" i="12"/>
  <c r="E65" i="12"/>
  <c r="F65" i="12"/>
  <c r="G65" i="12"/>
  <c r="H65" i="12"/>
  <c r="I65" i="12"/>
  <c r="J65" i="12"/>
  <c r="K65" i="12"/>
  <c r="L65" i="12"/>
  <c r="M65" i="12"/>
  <c r="N65" i="12"/>
  <c r="O65" i="12"/>
  <c r="P65" i="12"/>
  <c r="Q65" i="12"/>
  <c r="R65" i="12"/>
  <c r="S65" i="12"/>
  <c r="T65" i="12"/>
  <c r="U65" i="12"/>
  <c r="V65" i="12"/>
  <c r="D66" i="12"/>
  <c r="E66" i="12"/>
  <c r="F66" i="12"/>
  <c r="G66" i="12"/>
  <c r="H66" i="12"/>
  <c r="I66" i="12"/>
  <c r="J66" i="12"/>
  <c r="K66" i="12"/>
  <c r="L66" i="12"/>
  <c r="M66" i="12"/>
  <c r="N66" i="12"/>
  <c r="O66" i="12"/>
  <c r="P66" i="12"/>
  <c r="Q66" i="12"/>
  <c r="R66" i="12"/>
  <c r="S66" i="12"/>
  <c r="T66" i="12"/>
  <c r="U66" i="12"/>
  <c r="V66" i="12"/>
  <c r="D67" i="12"/>
  <c r="E67" i="12"/>
  <c r="F67" i="12"/>
  <c r="G67" i="12"/>
  <c r="H67" i="12"/>
  <c r="I67" i="12"/>
  <c r="J67" i="12"/>
  <c r="K67" i="12"/>
  <c r="L67" i="12"/>
  <c r="M67" i="12"/>
  <c r="N67" i="12"/>
  <c r="O67" i="12"/>
  <c r="P67" i="12"/>
  <c r="Q67" i="12"/>
  <c r="R67" i="12"/>
  <c r="S67" i="12"/>
  <c r="T67" i="12"/>
  <c r="U67" i="12"/>
  <c r="V67" i="12"/>
  <c r="D68" i="12"/>
  <c r="E68" i="12"/>
  <c r="F68" i="12"/>
  <c r="G68" i="12"/>
  <c r="H68" i="12"/>
  <c r="I68" i="12"/>
  <c r="J68" i="12"/>
  <c r="K68" i="12"/>
  <c r="L68" i="12"/>
  <c r="M68" i="12"/>
  <c r="N68" i="12"/>
  <c r="O68" i="12"/>
  <c r="P68" i="12"/>
  <c r="Q68" i="12"/>
  <c r="R68" i="12"/>
  <c r="S68" i="12"/>
  <c r="T68" i="12"/>
  <c r="U68" i="12"/>
  <c r="V68" i="12"/>
  <c r="D69" i="12"/>
  <c r="E69" i="12"/>
  <c r="F69" i="12"/>
  <c r="G69" i="12"/>
  <c r="H69" i="12"/>
  <c r="I69" i="12"/>
  <c r="J69" i="12"/>
  <c r="K69" i="12"/>
  <c r="L69" i="12"/>
  <c r="M69" i="12"/>
  <c r="N69" i="12"/>
  <c r="O69" i="12"/>
  <c r="P69" i="12"/>
  <c r="Q69" i="12"/>
  <c r="R69" i="12"/>
  <c r="S69" i="12"/>
  <c r="T69" i="12"/>
  <c r="U69" i="12"/>
  <c r="V69" i="12"/>
  <c r="D70" i="12"/>
  <c r="P70" i="12"/>
  <c r="D72" i="12"/>
  <c r="E72" i="12"/>
  <c r="F72" i="12"/>
  <c r="G72" i="12"/>
  <c r="H72" i="12"/>
  <c r="I72" i="12"/>
  <c r="J72" i="12"/>
  <c r="K72" i="12"/>
  <c r="L72" i="12"/>
  <c r="M72" i="12"/>
  <c r="N72" i="12"/>
  <c r="O72" i="12"/>
  <c r="P72" i="12"/>
  <c r="Q72" i="12"/>
  <c r="R72" i="12"/>
  <c r="S72" i="12"/>
  <c r="T72" i="12"/>
  <c r="U72" i="12"/>
  <c r="V72" i="12"/>
  <c r="Y39" i="48"/>
  <c r="Y40" i="48"/>
  <c r="T66" i="48"/>
  <c r="Y44" i="48"/>
  <c r="Y45" i="48"/>
  <c r="Y46" i="48"/>
  <c r="Y47" i="48"/>
  <c r="Y48" i="48"/>
  <c r="G50" i="48"/>
  <c r="I50" i="48"/>
  <c r="J50" i="48"/>
  <c r="N50" i="48"/>
  <c r="Q73" i="48"/>
  <c r="T73" i="48"/>
  <c r="V50" i="48"/>
  <c r="Y50" i="48"/>
  <c r="M50" i="48"/>
  <c r="N51" i="48"/>
  <c r="U50" i="48"/>
  <c r="D51" i="48"/>
  <c r="H51" i="48"/>
  <c r="I74" i="48"/>
  <c r="L51" i="48"/>
  <c r="N74" i="48"/>
  <c r="P51" i="48"/>
  <c r="Q51" i="48"/>
  <c r="T51" i="48"/>
  <c r="Y33" i="48"/>
  <c r="C32" i="48"/>
  <c r="D32" i="48"/>
  <c r="E32" i="48"/>
  <c r="F32" i="48"/>
  <c r="G32" i="48"/>
  <c r="H32" i="48"/>
  <c r="I32" i="48"/>
  <c r="J32" i="48"/>
  <c r="K32" i="48"/>
  <c r="L32" i="48"/>
  <c r="M32" i="48"/>
  <c r="N32" i="48"/>
  <c r="O32" i="48"/>
  <c r="P32" i="48"/>
  <c r="Q32" i="48"/>
  <c r="R32" i="48"/>
  <c r="S32" i="48"/>
  <c r="T32" i="48"/>
  <c r="U32" i="48"/>
  <c r="V32" i="48"/>
  <c r="Y32" i="48"/>
  <c r="C33" i="48"/>
  <c r="D33" i="48"/>
  <c r="E33" i="48"/>
  <c r="F33" i="48"/>
  <c r="G33" i="48"/>
  <c r="H33" i="48"/>
  <c r="I33" i="48"/>
  <c r="J33" i="48"/>
  <c r="K33" i="48"/>
  <c r="L33" i="48"/>
  <c r="M33" i="48"/>
  <c r="N33" i="48"/>
  <c r="O33" i="48"/>
  <c r="P33" i="48"/>
  <c r="Q33" i="48"/>
  <c r="R33" i="48"/>
  <c r="S33" i="48"/>
  <c r="T33" i="48"/>
  <c r="U33" i="48"/>
  <c r="V33" i="48"/>
  <c r="C34" i="48"/>
  <c r="D34" i="48"/>
  <c r="E34" i="48"/>
  <c r="F34" i="48"/>
  <c r="G34" i="48"/>
  <c r="H34" i="48"/>
  <c r="I34" i="48"/>
  <c r="J34" i="48"/>
  <c r="K34" i="48"/>
  <c r="L34" i="48"/>
  <c r="M34" i="48"/>
  <c r="N34" i="48"/>
  <c r="O34" i="48"/>
  <c r="P34" i="48"/>
  <c r="Q34" i="48"/>
  <c r="R34" i="48"/>
  <c r="S34" i="48"/>
  <c r="T34" i="48"/>
  <c r="U34" i="48"/>
  <c r="V34" i="48"/>
  <c r="C35" i="48"/>
  <c r="D35" i="48"/>
  <c r="E35" i="48"/>
  <c r="F35" i="48"/>
  <c r="G35" i="48"/>
  <c r="H35" i="48"/>
  <c r="I35" i="48"/>
  <c r="J35" i="48"/>
  <c r="K35" i="48"/>
  <c r="L35" i="48"/>
  <c r="M35" i="48"/>
  <c r="N35" i="48"/>
  <c r="O35" i="48"/>
  <c r="P35" i="48"/>
  <c r="Q35" i="48"/>
  <c r="R35" i="48"/>
  <c r="S35" i="48"/>
  <c r="T35" i="48"/>
  <c r="U35" i="48"/>
  <c r="V35" i="48"/>
  <c r="Y35" i="48"/>
  <c r="C36" i="48"/>
  <c r="D36" i="48"/>
  <c r="E36" i="48"/>
  <c r="F36" i="48"/>
  <c r="G36" i="48"/>
  <c r="H36" i="48"/>
  <c r="I36" i="48"/>
  <c r="J36" i="48"/>
  <c r="K36" i="48"/>
  <c r="L36" i="48"/>
  <c r="M36" i="48"/>
  <c r="N36" i="48"/>
  <c r="O36" i="48"/>
  <c r="P36" i="48"/>
  <c r="Q36" i="48"/>
  <c r="R36" i="48"/>
  <c r="S36" i="48"/>
  <c r="T36" i="48"/>
  <c r="U36" i="48"/>
  <c r="V36" i="48"/>
  <c r="Y36" i="48"/>
  <c r="C37" i="48"/>
  <c r="D37" i="48"/>
  <c r="E37" i="48"/>
  <c r="F37" i="48"/>
  <c r="G37" i="48"/>
  <c r="H37" i="48"/>
  <c r="I37" i="48"/>
  <c r="J37" i="48"/>
  <c r="K37" i="48"/>
  <c r="L37" i="48"/>
  <c r="M37" i="48"/>
  <c r="N37" i="48"/>
  <c r="O37" i="48"/>
  <c r="P37" i="48"/>
  <c r="Q37" i="48"/>
  <c r="R37" i="48"/>
  <c r="S37" i="48"/>
  <c r="T37" i="48"/>
  <c r="U37" i="48"/>
  <c r="V37" i="48"/>
  <c r="C38" i="48"/>
  <c r="D38" i="48"/>
  <c r="E38" i="48"/>
  <c r="F38" i="48"/>
  <c r="G38" i="48"/>
  <c r="H38" i="48"/>
  <c r="I38" i="48"/>
  <c r="J38" i="48"/>
  <c r="K38" i="48"/>
  <c r="L38" i="48"/>
  <c r="M38" i="48"/>
  <c r="N38" i="48"/>
  <c r="O38" i="48"/>
  <c r="P38" i="48"/>
  <c r="Q38" i="48"/>
  <c r="R38" i="48"/>
  <c r="S38" i="48"/>
  <c r="T38" i="48"/>
  <c r="U38" i="48"/>
  <c r="V38" i="48"/>
  <c r="C39" i="48"/>
  <c r="D39" i="48"/>
  <c r="E39" i="48"/>
  <c r="F39" i="48"/>
  <c r="G39" i="48"/>
  <c r="H39" i="48"/>
  <c r="I39" i="48"/>
  <c r="J39" i="48"/>
  <c r="K39" i="48"/>
  <c r="L39" i="48"/>
  <c r="M39" i="48"/>
  <c r="N39" i="48"/>
  <c r="O39" i="48"/>
  <c r="P39" i="48"/>
  <c r="Q39" i="48"/>
  <c r="R39" i="48"/>
  <c r="S39" i="48"/>
  <c r="T39" i="48"/>
  <c r="U39" i="48"/>
  <c r="V39" i="48"/>
  <c r="C40" i="48"/>
  <c r="D40" i="48"/>
  <c r="E40" i="48"/>
  <c r="F40" i="48"/>
  <c r="G40" i="48"/>
  <c r="H40" i="48"/>
  <c r="I40" i="48"/>
  <c r="J40" i="48"/>
  <c r="K40" i="48"/>
  <c r="L40" i="48"/>
  <c r="M40" i="48"/>
  <c r="N40" i="48"/>
  <c r="O40" i="48"/>
  <c r="P40" i="48"/>
  <c r="Q40" i="48"/>
  <c r="R40" i="48"/>
  <c r="S40" i="48"/>
  <c r="T40" i="48"/>
  <c r="U40" i="48"/>
  <c r="V40" i="48"/>
  <c r="C41" i="48"/>
  <c r="D41" i="48"/>
  <c r="E41" i="48"/>
  <c r="F41" i="48"/>
  <c r="G41" i="48"/>
  <c r="H41" i="48"/>
  <c r="I41" i="48"/>
  <c r="J41" i="48"/>
  <c r="K41" i="48"/>
  <c r="L41" i="48"/>
  <c r="M41" i="48"/>
  <c r="N41" i="48"/>
  <c r="O41" i="48"/>
  <c r="P41" i="48"/>
  <c r="Q41" i="48"/>
  <c r="R41" i="48"/>
  <c r="S41" i="48"/>
  <c r="T41" i="48"/>
  <c r="U41" i="48"/>
  <c r="V41" i="48"/>
  <c r="C42" i="48"/>
  <c r="D42" i="48"/>
  <c r="E42" i="48"/>
  <c r="F42" i="48"/>
  <c r="G42" i="48"/>
  <c r="H42" i="48"/>
  <c r="I42" i="48"/>
  <c r="J42" i="48"/>
  <c r="K42" i="48"/>
  <c r="L42" i="48"/>
  <c r="M42" i="48"/>
  <c r="N42" i="48"/>
  <c r="O42" i="48"/>
  <c r="P42" i="48"/>
  <c r="Q42" i="48"/>
  <c r="R42" i="48"/>
  <c r="S42" i="48"/>
  <c r="T42" i="48"/>
  <c r="U42" i="48"/>
  <c r="V42" i="48"/>
  <c r="C43" i="48"/>
  <c r="D43" i="48"/>
  <c r="E43" i="48"/>
  <c r="F43" i="48"/>
  <c r="G43" i="48"/>
  <c r="H43" i="48"/>
  <c r="I43" i="48"/>
  <c r="J43" i="48"/>
  <c r="K43" i="48"/>
  <c r="L43" i="48"/>
  <c r="M43" i="48"/>
  <c r="N43" i="48"/>
  <c r="O43" i="48"/>
  <c r="P43" i="48"/>
  <c r="Q43" i="48"/>
  <c r="R43" i="48"/>
  <c r="S43" i="48"/>
  <c r="T43" i="48"/>
  <c r="U43" i="48"/>
  <c r="V43" i="48"/>
  <c r="C44" i="48"/>
  <c r="D44" i="48"/>
  <c r="E44" i="48"/>
  <c r="F44" i="48"/>
  <c r="G44" i="48"/>
  <c r="H44" i="48"/>
  <c r="I44" i="48"/>
  <c r="J44" i="48"/>
  <c r="K44" i="48"/>
  <c r="L44" i="48"/>
  <c r="M44" i="48"/>
  <c r="N44" i="48"/>
  <c r="O44" i="48"/>
  <c r="P44" i="48"/>
  <c r="Q44" i="48"/>
  <c r="T44" i="48"/>
  <c r="U44" i="48"/>
  <c r="V44" i="48"/>
  <c r="C45" i="48"/>
  <c r="D45" i="48"/>
  <c r="E45" i="48"/>
  <c r="F45" i="48"/>
  <c r="G45" i="48"/>
  <c r="H45" i="48"/>
  <c r="I45" i="48"/>
  <c r="J45" i="48"/>
  <c r="K45" i="48"/>
  <c r="L45" i="48"/>
  <c r="M45" i="48"/>
  <c r="N45" i="48"/>
  <c r="O45" i="48"/>
  <c r="P45" i="48"/>
  <c r="Q45" i="48"/>
  <c r="R45" i="48"/>
  <c r="S45" i="48"/>
  <c r="T45" i="48"/>
  <c r="U45" i="48"/>
  <c r="V45" i="48"/>
  <c r="C46" i="48"/>
  <c r="D46" i="48"/>
  <c r="E46" i="48"/>
  <c r="F46" i="48"/>
  <c r="G46" i="48"/>
  <c r="H46" i="48"/>
  <c r="I46" i="48"/>
  <c r="J46" i="48"/>
  <c r="K46" i="48"/>
  <c r="L46" i="48"/>
  <c r="M46" i="48"/>
  <c r="N46" i="48"/>
  <c r="O46" i="48"/>
  <c r="P46" i="48"/>
  <c r="Q46" i="48"/>
  <c r="T46" i="48"/>
  <c r="U46" i="48"/>
  <c r="V46" i="48"/>
  <c r="C47" i="48"/>
  <c r="D47" i="48"/>
  <c r="E47" i="48"/>
  <c r="F47" i="48"/>
  <c r="G47" i="48"/>
  <c r="H47" i="48"/>
  <c r="I47" i="48"/>
  <c r="J47" i="48"/>
  <c r="K47" i="48"/>
  <c r="L47" i="48"/>
  <c r="M47" i="48"/>
  <c r="N47" i="48"/>
  <c r="O47" i="48"/>
  <c r="P47" i="48"/>
  <c r="Q47" i="48"/>
  <c r="T47" i="48"/>
  <c r="U47" i="48"/>
  <c r="V47" i="48"/>
  <c r="C48" i="48"/>
  <c r="D48" i="48"/>
  <c r="E48" i="48"/>
  <c r="F48" i="48"/>
  <c r="G48" i="48"/>
  <c r="H48" i="48"/>
  <c r="I48" i="48"/>
  <c r="J48" i="48"/>
  <c r="K48" i="48"/>
  <c r="L48" i="48"/>
  <c r="M48" i="48"/>
  <c r="N48" i="48"/>
  <c r="O48" i="48"/>
  <c r="P48" i="48"/>
  <c r="Q48" i="48"/>
  <c r="R48" i="48"/>
  <c r="S48" i="48"/>
  <c r="T48" i="48"/>
  <c r="U48" i="48"/>
  <c r="V48" i="48"/>
  <c r="C50" i="48"/>
  <c r="D50" i="48"/>
  <c r="H50" i="48"/>
  <c r="L50" i="48"/>
  <c r="P50" i="48"/>
  <c r="T50" i="48"/>
  <c r="C52" i="48"/>
  <c r="D52" i="48"/>
  <c r="E52" i="48"/>
  <c r="F52" i="48"/>
  <c r="G52" i="48"/>
  <c r="H52" i="48"/>
  <c r="I52" i="48"/>
  <c r="J52" i="48"/>
  <c r="K52" i="48"/>
  <c r="L52" i="48"/>
  <c r="M52" i="48"/>
  <c r="N52" i="48"/>
  <c r="O52" i="48"/>
  <c r="P52" i="48"/>
  <c r="Q52" i="48"/>
  <c r="R52" i="48"/>
  <c r="S52" i="48"/>
  <c r="T52" i="48"/>
  <c r="U52" i="48"/>
  <c r="V52" i="48"/>
  <c r="D55" i="48"/>
  <c r="E55" i="48"/>
  <c r="F55" i="48"/>
  <c r="G55" i="48"/>
  <c r="H55" i="48"/>
  <c r="I55" i="48"/>
  <c r="J55" i="48"/>
  <c r="K55" i="48"/>
  <c r="L55" i="48"/>
  <c r="M55" i="48"/>
  <c r="N55" i="48"/>
  <c r="O55" i="48"/>
  <c r="P55" i="48"/>
  <c r="Q55" i="48"/>
  <c r="R55" i="48"/>
  <c r="S55" i="48"/>
  <c r="T55" i="48"/>
  <c r="U55" i="48"/>
  <c r="V55" i="48"/>
  <c r="D56" i="48"/>
  <c r="E56" i="48"/>
  <c r="F56" i="48"/>
  <c r="G56" i="48"/>
  <c r="H56" i="48"/>
  <c r="I56" i="48"/>
  <c r="J56" i="48"/>
  <c r="K56" i="48"/>
  <c r="L56" i="48"/>
  <c r="M56" i="48"/>
  <c r="N56" i="48"/>
  <c r="O56" i="48"/>
  <c r="P56" i="48"/>
  <c r="Q56" i="48"/>
  <c r="R56" i="48"/>
  <c r="S56" i="48"/>
  <c r="T56" i="48"/>
  <c r="U56" i="48"/>
  <c r="V56" i="48"/>
  <c r="D57" i="48"/>
  <c r="E57" i="48"/>
  <c r="F57" i="48"/>
  <c r="G57" i="48"/>
  <c r="H57" i="48"/>
  <c r="I57" i="48"/>
  <c r="J57" i="48"/>
  <c r="K57" i="48"/>
  <c r="L57" i="48"/>
  <c r="M57" i="48"/>
  <c r="N57" i="48"/>
  <c r="O57" i="48"/>
  <c r="P57" i="48"/>
  <c r="Q57" i="48"/>
  <c r="R57" i="48"/>
  <c r="S57" i="48"/>
  <c r="T57" i="48"/>
  <c r="U57" i="48"/>
  <c r="V57" i="48"/>
  <c r="D58" i="48"/>
  <c r="E58" i="48"/>
  <c r="F58" i="48"/>
  <c r="G58" i="48"/>
  <c r="H58" i="48"/>
  <c r="I58" i="48"/>
  <c r="J58" i="48"/>
  <c r="K58" i="48"/>
  <c r="L58" i="48"/>
  <c r="M58" i="48"/>
  <c r="N58" i="48"/>
  <c r="O58" i="48"/>
  <c r="P58" i="48"/>
  <c r="Q58" i="48"/>
  <c r="R58" i="48"/>
  <c r="S58" i="48"/>
  <c r="T58" i="48"/>
  <c r="U58" i="48"/>
  <c r="V58" i="48"/>
  <c r="D59" i="48"/>
  <c r="E59" i="48"/>
  <c r="F59" i="48"/>
  <c r="G59" i="48"/>
  <c r="H59" i="48"/>
  <c r="I59" i="48"/>
  <c r="J59" i="48"/>
  <c r="K59" i="48"/>
  <c r="L59" i="48"/>
  <c r="M59" i="48"/>
  <c r="N59" i="48"/>
  <c r="O59" i="48"/>
  <c r="P59" i="48"/>
  <c r="Q59" i="48"/>
  <c r="R59" i="48"/>
  <c r="S59" i="48"/>
  <c r="T59" i="48"/>
  <c r="U59" i="48"/>
  <c r="V59" i="48"/>
  <c r="D60" i="48"/>
  <c r="E60" i="48"/>
  <c r="F60" i="48"/>
  <c r="G60" i="48"/>
  <c r="H60" i="48"/>
  <c r="I60" i="48"/>
  <c r="J60" i="48"/>
  <c r="K60" i="48"/>
  <c r="L60" i="48"/>
  <c r="M60" i="48"/>
  <c r="N60" i="48"/>
  <c r="O60" i="48"/>
  <c r="P60" i="48"/>
  <c r="Q60" i="48"/>
  <c r="R60" i="48"/>
  <c r="S60" i="48"/>
  <c r="T60" i="48"/>
  <c r="U60" i="48"/>
  <c r="V60" i="48"/>
  <c r="D61" i="48"/>
  <c r="E61" i="48"/>
  <c r="F61" i="48"/>
  <c r="G61" i="48"/>
  <c r="H61" i="48"/>
  <c r="I61" i="48"/>
  <c r="J61" i="48"/>
  <c r="K61" i="48"/>
  <c r="L61" i="48"/>
  <c r="M61" i="48"/>
  <c r="N61" i="48"/>
  <c r="O61" i="48"/>
  <c r="P61" i="48"/>
  <c r="Q61" i="48"/>
  <c r="R61" i="48"/>
  <c r="S61" i="48"/>
  <c r="T61" i="48"/>
  <c r="U61" i="48"/>
  <c r="V61" i="48"/>
  <c r="D62" i="48"/>
  <c r="E62" i="48"/>
  <c r="F62" i="48"/>
  <c r="G62" i="48"/>
  <c r="H62" i="48"/>
  <c r="I62" i="48"/>
  <c r="J62" i="48"/>
  <c r="K62" i="48"/>
  <c r="L62" i="48"/>
  <c r="M62" i="48"/>
  <c r="N62" i="48"/>
  <c r="O62" i="48"/>
  <c r="P62" i="48"/>
  <c r="Q62" i="48"/>
  <c r="R62" i="48"/>
  <c r="S62" i="48"/>
  <c r="T62" i="48"/>
  <c r="U62" i="48"/>
  <c r="V62" i="48"/>
  <c r="D63" i="48"/>
  <c r="E63" i="48"/>
  <c r="F63" i="48"/>
  <c r="G63" i="48"/>
  <c r="H63" i="48"/>
  <c r="I63" i="48"/>
  <c r="J63" i="48"/>
  <c r="K63" i="48"/>
  <c r="L63" i="48"/>
  <c r="M63" i="48"/>
  <c r="N63" i="48"/>
  <c r="O63" i="48"/>
  <c r="P63" i="48"/>
  <c r="Q63" i="48"/>
  <c r="R63" i="48"/>
  <c r="S63" i="48"/>
  <c r="T63" i="48"/>
  <c r="U63" i="48"/>
  <c r="V63" i="48"/>
  <c r="D64" i="48"/>
  <c r="E64" i="48"/>
  <c r="F64" i="48"/>
  <c r="G64" i="48"/>
  <c r="H64" i="48"/>
  <c r="I64" i="48"/>
  <c r="J64" i="48"/>
  <c r="K64" i="48"/>
  <c r="L64" i="48"/>
  <c r="M64" i="48"/>
  <c r="N64" i="48"/>
  <c r="O64" i="48"/>
  <c r="P64" i="48"/>
  <c r="Q64" i="48"/>
  <c r="R64" i="48"/>
  <c r="S64" i="48"/>
  <c r="T64" i="48"/>
  <c r="U64" i="48"/>
  <c r="V64" i="48"/>
  <c r="D65" i="48"/>
  <c r="E65" i="48"/>
  <c r="F65" i="48"/>
  <c r="G65" i="48"/>
  <c r="H65" i="48"/>
  <c r="I65" i="48"/>
  <c r="J65" i="48"/>
  <c r="K65" i="48"/>
  <c r="L65" i="48"/>
  <c r="M65" i="48"/>
  <c r="N65" i="48"/>
  <c r="O65" i="48"/>
  <c r="P65" i="48"/>
  <c r="Q65" i="48"/>
  <c r="R65" i="48"/>
  <c r="S65" i="48"/>
  <c r="T65" i="48"/>
  <c r="U65" i="48"/>
  <c r="V65" i="48"/>
  <c r="D66" i="48"/>
  <c r="E66" i="48"/>
  <c r="F66" i="48"/>
  <c r="G66" i="48"/>
  <c r="H66" i="48"/>
  <c r="I66" i="48"/>
  <c r="J66" i="48"/>
  <c r="K66" i="48"/>
  <c r="L66" i="48"/>
  <c r="M66" i="48"/>
  <c r="N66" i="48"/>
  <c r="O66" i="48"/>
  <c r="P66" i="48"/>
  <c r="Q66" i="48"/>
  <c r="R66" i="48"/>
  <c r="S66" i="48"/>
  <c r="V66" i="48"/>
  <c r="D67" i="48"/>
  <c r="E67" i="48"/>
  <c r="F67" i="48"/>
  <c r="G67" i="48"/>
  <c r="H67" i="48"/>
  <c r="I67" i="48"/>
  <c r="J67" i="48"/>
  <c r="K67" i="48"/>
  <c r="L67" i="48"/>
  <c r="M67" i="48"/>
  <c r="N67" i="48"/>
  <c r="O67" i="48"/>
  <c r="P67" i="48"/>
  <c r="Q67" i="48"/>
  <c r="R67" i="48"/>
  <c r="T67" i="48"/>
  <c r="U67" i="48"/>
  <c r="V67" i="48"/>
  <c r="D68" i="48"/>
  <c r="E68" i="48"/>
  <c r="F68" i="48"/>
  <c r="G68" i="48"/>
  <c r="H68" i="48"/>
  <c r="I68" i="48"/>
  <c r="J68" i="48"/>
  <c r="K68" i="48"/>
  <c r="L68" i="48"/>
  <c r="M68" i="48"/>
  <c r="N68" i="48"/>
  <c r="O68" i="48"/>
  <c r="P68" i="48"/>
  <c r="Q68" i="48"/>
  <c r="R68" i="48"/>
  <c r="S68" i="48"/>
  <c r="T68" i="48"/>
  <c r="U68" i="48"/>
  <c r="V68" i="48"/>
  <c r="D69" i="48"/>
  <c r="E69" i="48"/>
  <c r="F69" i="48"/>
  <c r="G69" i="48"/>
  <c r="H69" i="48"/>
  <c r="I69" i="48"/>
  <c r="J69" i="48"/>
  <c r="K69" i="48"/>
  <c r="L69" i="48"/>
  <c r="M69" i="48"/>
  <c r="N69" i="48"/>
  <c r="O69" i="48"/>
  <c r="P69" i="48"/>
  <c r="Q69" i="48"/>
  <c r="T69" i="48"/>
  <c r="U69" i="48"/>
  <c r="V69" i="48"/>
  <c r="D70" i="48"/>
  <c r="E70" i="48"/>
  <c r="F70" i="48"/>
  <c r="G70" i="48"/>
  <c r="H70" i="48"/>
  <c r="I70" i="48"/>
  <c r="J70" i="48"/>
  <c r="K70" i="48"/>
  <c r="L70" i="48"/>
  <c r="M70" i="48"/>
  <c r="N70" i="48"/>
  <c r="O70" i="48"/>
  <c r="P70" i="48"/>
  <c r="Q70" i="48"/>
  <c r="R70" i="48"/>
  <c r="T70" i="48"/>
  <c r="U70" i="48"/>
  <c r="V70" i="48"/>
  <c r="D71" i="48"/>
  <c r="E71" i="48"/>
  <c r="F71" i="48"/>
  <c r="G71" i="48"/>
  <c r="H71" i="48"/>
  <c r="I71" i="48"/>
  <c r="J71" i="48"/>
  <c r="K71" i="48"/>
  <c r="L71" i="48"/>
  <c r="M71" i="48"/>
  <c r="N71" i="48"/>
  <c r="O71" i="48"/>
  <c r="P71" i="48"/>
  <c r="Q71" i="48"/>
  <c r="R71" i="48"/>
  <c r="S71" i="48"/>
  <c r="T71" i="48"/>
  <c r="U71" i="48"/>
  <c r="V71" i="48"/>
  <c r="D73" i="48"/>
  <c r="E73" i="48"/>
  <c r="I73" i="48"/>
  <c r="M73" i="48"/>
  <c r="N73" i="48"/>
  <c r="P73" i="48"/>
  <c r="U73" i="48"/>
  <c r="D75" i="48"/>
  <c r="E75" i="48"/>
  <c r="F75" i="48"/>
  <c r="G75" i="48"/>
  <c r="H75" i="48"/>
  <c r="I75" i="48"/>
  <c r="J75" i="48"/>
  <c r="K75" i="48"/>
  <c r="L75" i="48"/>
  <c r="M75" i="48"/>
  <c r="N75" i="48"/>
  <c r="O75" i="48"/>
  <c r="P75" i="48"/>
  <c r="Q75" i="48"/>
  <c r="R75" i="48"/>
  <c r="S75" i="48"/>
  <c r="T75" i="48"/>
  <c r="U75" i="48"/>
  <c r="V75" i="48"/>
  <c r="E65" i="11"/>
  <c r="E43" i="11"/>
  <c r="F43" i="11"/>
  <c r="H43" i="11"/>
  <c r="I43" i="11"/>
  <c r="L65" i="11"/>
  <c r="M43" i="11"/>
  <c r="O65" i="11"/>
  <c r="P65" i="11"/>
  <c r="Q43" i="11"/>
  <c r="U65" i="11"/>
  <c r="U43" i="11"/>
  <c r="V43" i="11"/>
  <c r="Y32" i="11"/>
  <c r="K65" i="11"/>
  <c r="S65" i="11"/>
  <c r="E73" i="11"/>
  <c r="I51" i="11"/>
  <c r="J72" i="11"/>
  <c r="K50" i="11"/>
  <c r="N50" i="11"/>
  <c r="O50" i="11"/>
  <c r="Q51" i="11"/>
  <c r="S51" i="11"/>
  <c r="U73" i="11"/>
  <c r="V72" i="11"/>
  <c r="G73" i="11"/>
  <c r="O73" i="11"/>
  <c r="V51" i="11"/>
  <c r="C32" i="11"/>
  <c r="D32" i="11"/>
  <c r="E32" i="11"/>
  <c r="F32" i="11"/>
  <c r="G32" i="11"/>
  <c r="H32" i="11"/>
  <c r="I32" i="11"/>
  <c r="J32" i="11"/>
  <c r="K32" i="11"/>
  <c r="L32" i="11"/>
  <c r="M32" i="11"/>
  <c r="N32" i="11"/>
  <c r="O32" i="11"/>
  <c r="P32" i="11"/>
  <c r="Q32" i="11"/>
  <c r="R32" i="11"/>
  <c r="S32" i="11"/>
  <c r="T32" i="11"/>
  <c r="U32" i="11"/>
  <c r="V32" i="11"/>
  <c r="C33" i="11"/>
  <c r="D33" i="11"/>
  <c r="E33" i="11"/>
  <c r="F33" i="11"/>
  <c r="G33" i="11"/>
  <c r="H33" i="11"/>
  <c r="I33" i="11"/>
  <c r="J33" i="11"/>
  <c r="K33" i="11"/>
  <c r="L33" i="11"/>
  <c r="M33" i="11"/>
  <c r="N33" i="11"/>
  <c r="O33" i="11"/>
  <c r="P33" i="11"/>
  <c r="Q33" i="11"/>
  <c r="R33" i="11"/>
  <c r="S33" i="11"/>
  <c r="T33" i="11"/>
  <c r="U33" i="11"/>
  <c r="V33" i="11"/>
  <c r="C34" i="11"/>
  <c r="D34" i="11"/>
  <c r="E34" i="11"/>
  <c r="F34" i="11"/>
  <c r="G34" i="11"/>
  <c r="H34" i="11"/>
  <c r="I34" i="11"/>
  <c r="J34" i="11"/>
  <c r="K34" i="11"/>
  <c r="L34" i="11"/>
  <c r="M34" i="11"/>
  <c r="N34" i="11"/>
  <c r="O34" i="11"/>
  <c r="P34" i="11"/>
  <c r="Q34" i="11"/>
  <c r="R34" i="11"/>
  <c r="S34" i="11"/>
  <c r="T34" i="11"/>
  <c r="U34" i="11"/>
  <c r="V34" i="11"/>
  <c r="C35" i="11"/>
  <c r="D35" i="11"/>
  <c r="E35" i="11"/>
  <c r="F35" i="11"/>
  <c r="G35" i="11"/>
  <c r="H35" i="11"/>
  <c r="I35" i="11"/>
  <c r="J35" i="11"/>
  <c r="K35" i="11"/>
  <c r="L35" i="11"/>
  <c r="M35" i="11"/>
  <c r="N35" i="11"/>
  <c r="O35" i="11"/>
  <c r="P35" i="11"/>
  <c r="Q35" i="11"/>
  <c r="R35" i="11"/>
  <c r="S35" i="11"/>
  <c r="T35" i="11"/>
  <c r="U35" i="11"/>
  <c r="V35" i="11"/>
  <c r="C36" i="11"/>
  <c r="D36" i="11"/>
  <c r="E36" i="11"/>
  <c r="F36" i="11"/>
  <c r="G36" i="11"/>
  <c r="H36" i="11"/>
  <c r="I36" i="11"/>
  <c r="J36" i="11"/>
  <c r="K36" i="11"/>
  <c r="L36" i="11"/>
  <c r="M36" i="11"/>
  <c r="N36" i="11"/>
  <c r="O36" i="11"/>
  <c r="P36" i="11"/>
  <c r="Q36" i="11"/>
  <c r="R36" i="11"/>
  <c r="S36" i="11"/>
  <c r="T36" i="11"/>
  <c r="U36" i="11"/>
  <c r="V36" i="11"/>
  <c r="C37" i="11"/>
  <c r="D37" i="11"/>
  <c r="E37" i="11"/>
  <c r="F37" i="11"/>
  <c r="G37" i="11"/>
  <c r="H37" i="11"/>
  <c r="I37" i="11"/>
  <c r="J37" i="11"/>
  <c r="K37" i="11"/>
  <c r="L37" i="11"/>
  <c r="M37" i="11"/>
  <c r="N37" i="11"/>
  <c r="O37" i="11"/>
  <c r="P37" i="11"/>
  <c r="Q37" i="11"/>
  <c r="R37" i="11"/>
  <c r="S37" i="11"/>
  <c r="T37" i="11"/>
  <c r="U37" i="11"/>
  <c r="V37" i="11"/>
  <c r="C38" i="11"/>
  <c r="D38" i="11"/>
  <c r="E38" i="11"/>
  <c r="F38" i="11"/>
  <c r="G38" i="11"/>
  <c r="H38" i="11"/>
  <c r="I38" i="11"/>
  <c r="J38" i="11"/>
  <c r="K38" i="11"/>
  <c r="L38" i="11"/>
  <c r="M38" i="11"/>
  <c r="N38" i="11"/>
  <c r="O38" i="11"/>
  <c r="P38" i="11"/>
  <c r="Q38" i="11"/>
  <c r="R38" i="11"/>
  <c r="S38" i="11"/>
  <c r="T38" i="11"/>
  <c r="U38" i="11"/>
  <c r="V38" i="11"/>
  <c r="Y38" i="11"/>
  <c r="C39" i="11"/>
  <c r="D39" i="11"/>
  <c r="E39" i="11"/>
  <c r="F39" i="11"/>
  <c r="G39" i="11"/>
  <c r="H39" i="11"/>
  <c r="I39" i="11"/>
  <c r="J39" i="11"/>
  <c r="K39" i="11"/>
  <c r="L39" i="11"/>
  <c r="M39" i="11"/>
  <c r="N39" i="11"/>
  <c r="O39" i="11"/>
  <c r="P39" i="11"/>
  <c r="Q39" i="11"/>
  <c r="R39" i="11"/>
  <c r="S39" i="11"/>
  <c r="T39" i="11"/>
  <c r="U39" i="11"/>
  <c r="V39" i="11"/>
  <c r="C40" i="11"/>
  <c r="D40" i="11"/>
  <c r="E40" i="11"/>
  <c r="F40" i="11"/>
  <c r="G40" i="11"/>
  <c r="H40" i="11"/>
  <c r="I40" i="11"/>
  <c r="J40" i="11"/>
  <c r="K40" i="11"/>
  <c r="L40" i="11"/>
  <c r="M40" i="11"/>
  <c r="N40" i="11"/>
  <c r="O40" i="11"/>
  <c r="P40" i="11"/>
  <c r="Q40" i="11"/>
  <c r="R40" i="11"/>
  <c r="S40" i="11"/>
  <c r="T40" i="11"/>
  <c r="U40" i="11"/>
  <c r="V40" i="11"/>
  <c r="C41" i="11"/>
  <c r="D41" i="11"/>
  <c r="E41" i="11"/>
  <c r="F41" i="11"/>
  <c r="G41" i="11"/>
  <c r="H41" i="11"/>
  <c r="I41" i="11"/>
  <c r="J41" i="11"/>
  <c r="K41" i="11"/>
  <c r="L41" i="11"/>
  <c r="M41" i="11"/>
  <c r="N41" i="11"/>
  <c r="O41" i="11"/>
  <c r="P41" i="11"/>
  <c r="Q41" i="11"/>
  <c r="R41" i="11"/>
  <c r="S41" i="11"/>
  <c r="T41" i="11"/>
  <c r="U41" i="11"/>
  <c r="V41" i="11"/>
  <c r="C42" i="11"/>
  <c r="D42" i="11"/>
  <c r="E42" i="11"/>
  <c r="F42" i="11"/>
  <c r="G42" i="11"/>
  <c r="H42" i="11"/>
  <c r="I42" i="11"/>
  <c r="J42" i="11"/>
  <c r="K42" i="11"/>
  <c r="L42" i="11"/>
  <c r="M42" i="11"/>
  <c r="N42" i="11"/>
  <c r="O42" i="11"/>
  <c r="P42" i="11"/>
  <c r="Q42" i="11"/>
  <c r="R42" i="11"/>
  <c r="S42" i="11"/>
  <c r="T42" i="11"/>
  <c r="U42" i="11"/>
  <c r="V42" i="11"/>
  <c r="C43" i="11"/>
  <c r="D43" i="11"/>
  <c r="G43" i="11"/>
  <c r="J43" i="11"/>
  <c r="K43" i="11"/>
  <c r="L43" i="11"/>
  <c r="O43" i="11"/>
  <c r="R43" i="11"/>
  <c r="S43" i="11"/>
  <c r="T43" i="11"/>
  <c r="C44" i="11"/>
  <c r="D44" i="11"/>
  <c r="E44" i="11"/>
  <c r="F44" i="11"/>
  <c r="G44" i="11"/>
  <c r="H44" i="11"/>
  <c r="I44" i="11"/>
  <c r="J44" i="11"/>
  <c r="K44" i="11"/>
  <c r="L44" i="11"/>
  <c r="M44" i="11"/>
  <c r="N44" i="11"/>
  <c r="O44" i="11"/>
  <c r="P44" i="11"/>
  <c r="Q44" i="11"/>
  <c r="R44" i="11"/>
  <c r="S44" i="11"/>
  <c r="T44" i="11"/>
  <c r="U44" i="11"/>
  <c r="V44" i="11"/>
  <c r="C45" i="11"/>
  <c r="D45" i="11"/>
  <c r="E45" i="11"/>
  <c r="F45" i="11"/>
  <c r="G45" i="11"/>
  <c r="H45" i="11"/>
  <c r="I45" i="11"/>
  <c r="J45" i="11"/>
  <c r="K45" i="11"/>
  <c r="L45" i="11"/>
  <c r="M45" i="11"/>
  <c r="N45" i="11"/>
  <c r="O45" i="11"/>
  <c r="P45" i="11"/>
  <c r="Q45" i="11"/>
  <c r="R45" i="11"/>
  <c r="S45" i="11"/>
  <c r="T45" i="11"/>
  <c r="U45" i="11"/>
  <c r="V45" i="11"/>
  <c r="C46" i="11"/>
  <c r="D46" i="11"/>
  <c r="E46" i="11"/>
  <c r="F46" i="11"/>
  <c r="G46" i="11"/>
  <c r="H46" i="11"/>
  <c r="I46" i="11"/>
  <c r="J46" i="11"/>
  <c r="K46" i="11"/>
  <c r="L46" i="11"/>
  <c r="M46" i="11"/>
  <c r="N46" i="11"/>
  <c r="O46" i="11"/>
  <c r="P46" i="11"/>
  <c r="Q46" i="11"/>
  <c r="R46" i="11"/>
  <c r="S46" i="11"/>
  <c r="T46" i="11"/>
  <c r="U46" i="11"/>
  <c r="V46" i="11"/>
  <c r="C47" i="11"/>
  <c r="D47" i="11"/>
  <c r="E47" i="11"/>
  <c r="F47" i="11"/>
  <c r="G47" i="11"/>
  <c r="H47" i="11"/>
  <c r="I47" i="11"/>
  <c r="J47" i="11"/>
  <c r="K47" i="11"/>
  <c r="L47" i="11"/>
  <c r="M47" i="11"/>
  <c r="N47" i="11"/>
  <c r="O47" i="11"/>
  <c r="P47" i="11"/>
  <c r="Q47" i="11"/>
  <c r="R47" i="11"/>
  <c r="S47" i="11"/>
  <c r="T47" i="11"/>
  <c r="U47" i="11"/>
  <c r="V47" i="11"/>
  <c r="C48" i="11"/>
  <c r="D48" i="11"/>
  <c r="E48" i="11"/>
  <c r="F48" i="11"/>
  <c r="G48" i="11"/>
  <c r="H48" i="11"/>
  <c r="I48" i="11"/>
  <c r="J48" i="11"/>
  <c r="K48" i="11"/>
  <c r="L48" i="11"/>
  <c r="M48" i="11"/>
  <c r="N48" i="11"/>
  <c r="O48" i="11"/>
  <c r="P48" i="11"/>
  <c r="Q48" i="11"/>
  <c r="R48" i="11"/>
  <c r="S48" i="11"/>
  <c r="T48" i="11"/>
  <c r="U48" i="11"/>
  <c r="V48" i="11"/>
  <c r="C50" i="11"/>
  <c r="D50" i="11"/>
  <c r="F50" i="11"/>
  <c r="I50" i="11"/>
  <c r="J50" i="11"/>
  <c r="L50" i="11"/>
  <c r="Q50" i="11"/>
  <c r="R50" i="11"/>
  <c r="S50" i="11"/>
  <c r="T50" i="11"/>
  <c r="V50" i="11"/>
  <c r="C51" i="11"/>
  <c r="N51" i="11"/>
  <c r="O51" i="11"/>
  <c r="C52" i="11"/>
  <c r="D52" i="11"/>
  <c r="E52" i="11"/>
  <c r="F52" i="11"/>
  <c r="G52" i="11"/>
  <c r="H52" i="11"/>
  <c r="I52" i="11"/>
  <c r="J52" i="11"/>
  <c r="K52" i="11"/>
  <c r="L52" i="11"/>
  <c r="M52" i="11"/>
  <c r="N52" i="11"/>
  <c r="O52" i="11"/>
  <c r="P52" i="11"/>
  <c r="Q52" i="11"/>
  <c r="R52" i="11"/>
  <c r="S52" i="11"/>
  <c r="T52" i="11"/>
  <c r="U52" i="11"/>
  <c r="V52" i="11"/>
  <c r="D54" i="11"/>
  <c r="E54" i="11"/>
  <c r="F54" i="11"/>
  <c r="G54" i="11"/>
  <c r="H54" i="11"/>
  <c r="I54" i="11"/>
  <c r="J54" i="11"/>
  <c r="K54" i="11"/>
  <c r="L54" i="11"/>
  <c r="M54" i="11"/>
  <c r="N54" i="11"/>
  <c r="O54" i="11"/>
  <c r="P54" i="11"/>
  <c r="Q54" i="11"/>
  <c r="R54" i="11"/>
  <c r="S54" i="11"/>
  <c r="T54" i="11"/>
  <c r="U54" i="11"/>
  <c r="V54" i="11"/>
  <c r="D55" i="11"/>
  <c r="E55" i="11"/>
  <c r="F55" i="11"/>
  <c r="G55" i="11"/>
  <c r="H55" i="11"/>
  <c r="I55" i="11"/>
  <c r="J55" i="11"/>
  <c r="K55" i="11"/>
  <c r="L55" i="11"/>
  <c r="M55" i="11"/>
  <c r="N55" i="11"/>
  <c r="O55" i="11"/>
  <c r="P55" i="11"/>
  <c r="Q55" i="11"/>
  <c r="R55" i="11"/>
  <c r="S55" i="11"/>
  <c r="T55" i="11"/>
  <c r="U55" i="11"/>
  <c r="V55" i="11"/>
  <c r="D56" i="11"/>
  <c r="E56" i="11"/>
  <c r="F56" i="11"/>
  <c r="G56" i="11"/>
  <c r="H56" i="11"/>
  <c r="I56" i="11"/>
  <c r="J56" i="11"/>
  <c r="K56" i="11"/>
  <c r="L56" i="11"/>
  <c r="M56" i="11"/>
  <c r="N56" i="11"/>
  <c r="O56" i="11"/>
  <c r="P56" i="11"/>
  <c r="Q56" i="11"/>
  <c r="R56" i="11"/>
  <c r="S56" i="11"/>
  <c r="T56" i="11"/>
  <c r="U56" i="11"/>
  <c r="V56" i="11"/>
  <c r="D57" i="11"/>
  <c r="E57" i="11"/>
  <c r="F57" i="11"/>
  <c r="G57" i="11"/>
  <c r="H57" i="11"/>
  <c r="I57" i="11"/>
  <c r="J57" i="11"/>
  <c r="K57" i="11"/>
  <c r="L57" i="11"/>
  <c r="M57" i="11"/>
  <c r="N57" i="11"/>
  <c r="O57" i="11"/>
  <c r="P57" i="11"/>
  <c r="Q57" i="11"/>
  <c r="R57" i="11"/>
  <c r="S57" i="11"/>
  <c r="T57" i="11"/>
  <c r="U57" i="11"/>
  <c r="V57" i="11"/>
  <c r="D58" i="11"/>
  <c r="E58" i="11"/>
  <c r="F58" i="11"/>
  <c r="G58" i="11"/>
  <c r="H58" i="11"/>
  <c r="I58" i="11"/>
  <c r="J58" i="11"/>
  <c r="K58" i="11"/>
  <c r="L58" i="11"/>
  <c r="M58" i="11"/>
  <c r="N58" i="11"/>
  <c r="O58" i="11"/>
  <c r="P58" i="11"/>
  <c r="Q58" i="11"/>
  <c r="R58" i="11"/>
  <c r="S58" i="11"/>
  <c r="T58" i="11"/>
  <c r="U58" i="11"/>
  <c r="V58" i="11"/>
  <c r="D59" i="11"/>
  <c r="E59" i="11"/>
  <c r="F59" i="11"/>
  <c r="G59" i="11"/>
  <c r="H59" i="11"/>
  <c r="I59" i="11"/>
  <c r="J59" i="11"/>
  <c r="K59" i="11"/>
  <c r="L59" i="11"/>
  <c r="M59" i="11"/>
  <c r="N59" i="11"/>
  <c r="O59" i="11"/>
  <c r="P59" i="11"/>
  <c r="Q59" i="11"/>
  <c r="R59" i="11"/>
  <c r="S59" i="11"/>
  <c r="T59" i="11"/>
  <c r="U59" i="11"/>
  <c r="V59" i="11"/>
  <c r="D60" i="11"/>
  <c r="E60" i="11"/>
  <c r="F60" i="11"/>
  <c r="G60" i="11"/>
  <c r="H60" i="11"/>
  <c r="I60" i="11"/>
  <c r="J60" i="11"/>
  <c r="K60" i="11"/>
  <c r="L60" i="11"/>
  <c r="M60" i="11"/>
  <c r="N60" i="11"/>
  <c r="O60" i="11"/>
  <c r="P60" i="11"/>
  <c r="Q60" i="11"/>
  <c r="R60" i="11"/>
  <c r="S60" i="11"/>
  <c r="T60" i="11"/>
  <c r="U60" i="11"/>
  <c r="V60" i="11"/>
  <c r="D61" i="11"/>
  <c r="E61" i="11"/>
  <c r="F61" i="11"/>
  <c r="G61" i="11"/>
  <c r="H61" i="11"/>
  <c r="I61" i="11"/>
  <c r="J61" i="11"/>
  <c r="K61" i="11"/>
  <c r="L61" i="11"/>
  <c r="M61" i="11"/>
  <c r="N61" i="11"/>
  <c r="O61" i="11"/>
  <c r="P61" i="11"/>
  <c r="Q61" i="11"/>
  <c r="R61" i="11"/>
  <c r="S61" i="11"/>
  <c r="T61" i="11"/>
  <c r="U61" i="11"/>
  <c r="V61" i="11"/>
  <c r="D62" i="11"/>
  <c r="E62" i="11"/>
  <c r="F62" i="11"/>
  <c r="G62" i="11"/>
  <c r="H62" i="11"/>
  <c r="I62" i="11"/>
  <c r="J62" i="11"/>
  <c r="K62" i="11"/>
  <c r="L62" i="11"/>
  <c r="M62" i="11"/>
  <c r="N62" i="11"/>
  <c r="O62" i="11"/>
  <c r="P62" i="11"/>
  <c r="Q62" i="11"/>
  <c r="R62" i="11"/>
  <c r="S62" i="11"/>
  <c r="T62" i="11"/>
  <c r="U62" i="11"/>
  <c r="V62" i="11"/>
  <c r="D63" i="11"/>
  <c r="E63" i="11"/>
  <c r="F63" i="11"/>
  <c r="G63" i="11"/>
  <c r="H63" i="11"/>
  <c r="I63" i="11"/>
  <c r="J63" i="11"/>
  <c r="K63" i="11"/>
  <c r="L63" i="11"/>
  <c r="M63" i="11"/>
  <c r="N63" i="11"/>
  <c r="O63" i="11"/>
  <c r="P63" i="11"/>
  <c r="Q63" i="11"/>
  <c r="R63" i="11"/>
  <c r="S63" i="11"/>
  <c r="T63" i="11"/>
  <c r="U63" i="11"/>
  <c r="V63" i="11"/>
  <c r="D64" i="11"/>
  <c r="E64" i="11"/>
  <c r="F64" i="11"/>
  <c r="G64" i="11"/>
  <c r="H64" i="11"/>
  <c r="I64" i="11"/>
  <c r="J64" i="11"/>
  <c r="K64" i="11"/>
  <c r="L64" i="11"/>
  <c r="M64" i="11"/>
  <c r="N64" i="11"/>
  <c r="O64" i="11"/>
  <c r="P64" i="11"/>
  <c r="Q64" i="11"/>
  <c r="R64" i="11"/>
  <c r="S64" i="11"/>
  <c r="T64" i="11"/>
  <c r="U64" i="11"/>
  <c r="V64" i="11"/>
  <c r="D65" i="11"/>
  <c r="I65" i="11"/>
  <c r="T65" i="11"/>
  <c r="D66" i="11"/>
  <c r="E66" i="11"/>
  <c r="F66" i="11"/>
  <c r="G66" i="11"/>
  <c r="H66" i="11"/>
  <c r="I66" i="11"/>
  <c r="J66" i="11"/>
  <c r="K66" i="11"/>
  <c r="L66" i="11"/>
  <c r="M66" i="11"/>
  <c r="N66" i="11"/>
  <c r="O66" i="11"/>
  <c r="P66" i="11"/>
  <c r="Q66" i="11"/>
  <c r="R66" i="11"/>
  <c r="S66" i="11"/>
  <c r="T66" i="11"/>
  <c r="U66" i="11"/>
  <c r="V66" i="11"/>
  <c r="D67" i="11"/>
  <c r="E67" i="11"/>
  <c r="F67" i="11"/>
  <c r="G67" i="11"/>
  <c r="H67" i="11"/>
  <c r="I67" i="11"/>
  <c r="J67" i="11"/>
  <c r="K67" i="11"/>
  <c r="L67" i="11"/>
  <c r="M67" i="11"/>
  <c r="N67" i="11"/>
  <c r="O67" i="11"/>
  <c r="P67" i="11"/>
  <c r="Q67" i="11"/>
  <c r="R67" i="11"/>
  <c r="S67" i="11"/>
  <c r="T67" i="11"/>
  <c r="U67" i="11"/>
  <c r="V67" i="11"/>
  <c r="D68" i="11"/>
  <c r="E68" i="11"/>
  <c r="F68" i="11"/>
  <c r="G68" i="11"/>
  <c r="H68" i="11"/>
  <c r="I68" i="11"/>
  <c r="J68" i="11"/>
  <c r="K68" i="11"/>
  <c r="L68" i="11"/>
  <c r="M68" i="11"/>
  <c r="N68" i="11"/>
  <c r="O68" i="11"/>
  <c r="P68" i="11"/>
  <c r="Q68" i="11"/>
  <c r="R68" i="11"/>
  <c r="S68" i="11"/>
  <c r="T68" i="11"/>
  <c r="U68" i="11"/>
  <c r="V68" i="11"/>
  <c r="D69" i="11"/>
  <c r="E69" i="11"/>
  <c r="F69" i="11"/>
  <c r="G69" i="11"/>
  <c r="H69" i="11"/>
  <c r="I69" i="11"/>
  <c r="J69" i="11"/>
  <c r="K69" i="11"/>
  <c r="L69" i="11"/>
  <c r="M69" i="11"/>
  <c r="N69" i="11"/>
  <c r="O69" i="11"/>
  <c r="P69" i="11"/>
  <c r="Q69" i="11"/>
  <c r="R69" i="11"/>
  <c r="S69" i="11"/>
  <c r="T69" i="11"/>
  <c r="U69" i="11"/>
  <c r="V69" i="11"/>
  <c r="D70" i="11"/>
  <c r="E70" i="11"/>
  <c r="F70" i="11"/>
  <c r="G70" i="11"/>
  <c r="H70" i="11"/>
  <c r="I70" i="11"/>
  <c r="J70" i="11"/>
  <c r="K70" i="11"/>
  <c r="L70" i="11"/>
  <c r="M70" i="11"/>
  <c r="N70" i="11"/>
  <c r="O70" i="11"/>
  <c r="P70" i="11"/>
  <c r="Q70" i="11"/>
  <c r="R70" i="11"/>
  <c r="S70" i="11"/>
  <c r="T70" i="11"/>
  <c r="U70" i="11"/>
  <c r="V70" i="11"/>
  <c r="N72" i="11"/>
  <c r="D74" i="11"/>
  <c r="E74" i="11"/>
  <c r="F74" i="11"/>
  <c r="G74" i="11"/>
  <c r="H74" i="11"/>
  <c r="I74" i="11"/>
  <c r="J74" i="11"/>
  <c r="K74" i="11"/>
  <c r="L74" i="11"/>
  <c r="M74" i="11"/>
  <c r="N74" i="11"/>
  <c r="O74" i="11"/>
  <c r="P74" i="11"/>
  <c r="Q74" i="11"/>
  <c r="R74" i="11"/>
  <c r="S74" i="11"/>
  <c r="T74" i="11"/>
  <c r="U74" i="11"/>
  <c r="V74" i="11"/>
  <c r="Y38" i="47"/>
  <c r="Y39" i="47"/>
  <c r="S41" i="47"/>
  <c r="Y41" i="47"/>
  <c r="Y45" i="47"/>
  <c r="E48" i="47"/>
  <c r="F48" i="47"/>
  <c r="J48" i="47"/>
  <c r="M70" i="47"/>
  <c r="O70" i="47"/>
  <c r="R48" i="47"/>
  <c r="T48" i="47"/>
  <c r="V48" i="47"/>
  <c r="N49" i="47"/>
  <c r="K49" i="47"/>
  <c r="M71" i="47"/>
  <c r="P71" i="47"/>
  <c r="C35" i="47"/>
  <c r="D35" i="47"/>
  <c r="E35" i="47"/>
  <c r="F35" i="47"/>
  <c r="G35" i="47"/>
  <c r="H35" i="47"/>
  <c r="I35" i="47"/>
  <c r="J35" i="47"/>
  <c r="K35" i="47"/>
  <c r="L35" i="47"/>
  <c r="M35" i="47"/>
  <c r="N35" i="47"/>
  <c r="O35" i="47"/>
  <c r="P35" i="47"/>
  <c r="Q35" i="47"/>
  <c r="R35" i="47"/>
  <c r="S35" i="47"/>
  <c r="T35" i="47"/>
  <c r="U35" i="47"/>
  <c r="V35" i="47"/>
  <c r="C36" i="47"/>
  <c r="D36" i="47"/>
  <c r="E36" i="47"/>
  <c r="F36" i="47"/>
  <c r="G36" i="47"/>
  <c r="H36" i="47"/>
  <c r="I36" i="47"/>
  <c r="J36" i="47"/>
  <c r="K36" i="47"/>
  <c r="L36" i="47"/>
  <c r="M36" i="47"/>
  <c r="N36" i="47"/>
  <c r="O36" i="47"/>
  <c r="P36" i="47"/>
  <c r="Q36" i="47"/>
  <c r="R36" i="47"/>
  <c r="S36" i="47"/>
  <c r="T36" i="47"/>
  <c r="U36" i="47"/>
  <c r="V36" i="47"/>
  <c r="C37" i="47"/>
  <c r="D37" i="47"/>
  <c r="E37" i="47"/>
  <c r="F37" i="47"/>
  <c r="G37" i="47"/>
  <c r="H37" i="47"/>
  <c r="I37" i="47"/>
  <c r="J37" i="47"/>
  <c r="K37" i="47"/>
  <c r="L37" i="47"/>
  <c r="M37" i="47"/>
  <c r="N37" i="47"/>
  <c r="O37" i="47"/>
  <c r="P37" i="47"/>
  <c r="Q37" i="47"/>
  <c r="R37" i="47"/>
  <c r="S37" i="47"/>
  <c r="T37" i="47"/>
  <c r="U37" i="47"/>
  <c r="V37" i="47"/>
  <c r="C38" i="47"/>
  <c r="D38" i="47"/>
  <c r="E38" i="47"/>
  <c r="F38" i="47"/>
  <c r="G38" i="47"/>
  <c r="H38" i="47"/>
  <c r="I38" i="47"/>
  <c r="J38" i="47"/>
  <c r="K38" i="47"/>
  <c r="L38" i="47"/>
  <c r="M38" i="47"/>
  <c r="N38" i="47"/>
  <c r="O38" i="47"/>
  <c r="P38" i="47"/>
  <c r="Q38" i="47"/>
  <c r="R38" i="47"/>
  <c r="S38" i="47"/>
  <c r="T38" i="47"/>
  <c r="U38" i="47"/>
  <c r="V38" i="47"/>
  <c r="C39" i="47"/>
  <c r="D39" i="47"/>
  <c r="E39" i="47"/>
  <c r="F39" i="47"/>
  <c r="G39" i="47"/>
  <c r="H39" i="47"/>
  <c r="I39" i="47"/>
  <c r="J39" i="47"/>
  <c r="K39" i="47"/>
  <c r="L39" i="47"/>
  <c r="M39" i="47"/>
  <c r="N39" i="47"/>
  <c r="O39" i="47"/>
  <c r="P39" i="47"/>
  <c r="Q39" i="47"/>
  <c r="R39" i="47"/>
  <c r="S39" i="47"/>
  <c r="T39" i="47"/>
  <c r="U39" i="47"/>
  <c r="V39" i="47"/>
  <c r="C40" i="47"/>
  <c r="D40" i="47"/>
  <c r="E40" i="47"/>
  <c r="F40" i="47"/>
  <c r="G40" i="47"/>
  <c r="H40" i="47"/>
  <c r="I40" i="47"/>
  <c r="J40" i="47"/>
  <c r="K40" i="47"/>
  <c r="L40" i="47"/>
  <c r="M40" i="47"/>
  <c r="N40" i="47"/>
  <c r="O40" i="47"/>
  <c r="P40" i="47"/>
  <c r="Q40" i="47"/>
  <c r="R40" i="47"/>
  <c r="S40" i="47"/>
  <c r="T40" i="47"/>
  <c r="U40" i="47"/>
  <c r="V40" i="47"/>
  <c r="C41" i="47"/>
  <c r="D41" i="47"/>
  <c r="E41" i="47"/>
  <c r="F41" i="47"/>
  <c r="G41" i="47"/>
  <c r="H41" i="47"/>
  <c r="I41" i="47"/>
  <c r="J41" i="47"/>
  <c r="K41" i="47"/>
  <c r="L41" i="47"/>
  <c r="M41" i="47"/>
  <c r="N41" i="47"/>
  <c r="O41" i="47"/>
  <c r="P41" i="47"/>
  <c r="Q41" i="47"/>
  <c r="R41" i="47"/>
  <c r="T41" i="47"/>
  <c r="U41" i="47"/>
  <c r="V41" i="47"/>
  <c r="C42" i="47"/>
  <c r="D42" i="47"/>
  <c r="E42" i="47"/>
  <c r="F42" i="47"/>
  <c r="G42" i="47"/>
  <c r="H42" i="47"/>
  <c r="I42" i="47"/>
  <c r="J42" i="47"/>
  <c r="K42" i="47"/>
  <c r="L42" i="47"/>
  <c r="M42" i="47"/>
  <c r="N42" i="47"/>
  <c r="O42" i="47"/>
  <c r="P42" i="47"/>
  <c r="Q42" i="47"/>
  <c r="R42" i="47"/>
  <c r="S42" i="47"/>
  <c r="T42" i="47"/>
  <c r="U42" i="47"/>
  <c r="V42" i="47"/>
  <c r="C43" i="47"/>
  <c r="D43" i="47"/>
  <c r="E43" i="47"/>
  <c r="F43" i="47"/>
  <c r="G43" i="47"/>
  <c r="H43" i="47"/>
  <c r="I43" i="47"/>
  <c r="J43" i="47"/>
  <c r="K43" i="47"/>
  <c r="L43" i="47"/>
  <c r="M43" i="47"/>
  <c r="N43" i="47"/>
  <c r="O43" i="47"/>
  <c r="P43" i="47"/>
  <c r="Q43" i="47"/>
  <c r="R43" i="47"/>
  <c r="S43" i="47"/>
  <c r="T43" i="47"/>
  <c r="U43" i="47"/>
  <c r="V43" i="47"/>
  <c r="C44" i="47"/>
  <c r="D44" i="47"/>
  <c r="E44" i="47"/>
  <c r="F44" i="47"/>
  <c r="G44" i="47"/>
  <c r="H44" i="47"/>
  <c r="I44" i="47"/>
  <c r="J44" i="47"/>
  <c r="K44" i="47"/>
  <c r="L44" i="47"/>
  <c r="M44" i="47"/>
  <c r="N44" i="47"/>
  <c r="O44" i="47"/>
  <c r="P44" i="47"/>
  <c r="Q44" i="47"/>
  <c r="R44" i="47"/>
  <c r="S44" i="47"/>
  <c r="T44" i="47"/>
  <c r="U44" i="47"/>
  <c r="V44" i="47"/>
  <c r="C45" i="47"/>
  <c r="D45" i="47"/>
  <c r="E45" i="47"/>
  <c r="F45" i="47"/>
  <c r="G45" i="47"/>
  <c r="H45" i="47"/>
  <c r="I45" i="47"/>
  <c r="J45" i="47"/>
  <c r="K45" i="47"/>
  <c r="L45" i="47"/>
  <c r="M45" i="47"/>
  <c r="N45" i="47"/>
  <c r="O45" i="47"/>
  <c r="P45" i="47"/>
  <c r="Q45" i="47"/>
  <c r="S45" i="47"/>
  <c r="T45" i="47"/>
  <c r="U45" i="47"/>
  <c r="V45" i="47"/>
  <c r="C46" i="47"/>
  <c r="D46" i="47"/>
  <c r="E46" i="47"/>
  <c r="F46" i="47"/>
  <c r="G46" i="47"/>
  <c r="H46" i="47"/>
  <c r="I46" i="47"/>
  <c r="J46" i="47"/>
  <c r="K46" i="47"/>
  <c r="L46" i="47"/>
  <c r="M46" i="47"/>
  <c r="N46" i="47"/>
  <c r="O46" i="47"/>
  <c r="P46" i="47"/>
  <c r="Q46" i="47"/>
  <c r="R46" i="47"/>
  <c r="S46" i="47"/>
  <c r="T46" i="47"/>
  <c r="U46" i="47"/>
  <c r="V46" i="47"/>
  <c r="Y46" i="47"/>
  <c r="C48" i="47"/>
  <c r="G48" i="47"/>
  <c r="K48" i="47"/>
  <c r="L48" i="47"/>
  <c r="N48" i="47"/>
  <c r="O48" i="47"/>
  <c r="P48" i="47"/>
  <c r="S48" i="47"/>
  <c r="C49" i="47"/>
  <c r="G49" i="47"/>
  <c r="S49" i="47"/>
  <c r="D53" i="47"/>
  <c r="E53" i="47"/>
  <c r="F53" i="47"/>
  <c r="G53" i="47"/>
  <c r="H53" i="47"/>
  <c r="I53" i="47"/>
  <c r="J53" i="47"/>
  <c r="K53" i="47"/>
  <c r="L53" i="47"/>
  <c r="M53" i="47"/>
  <c r="N53" i="47"/>
  <c r="O53" i="47"/>
  <c r="P53" i="47"/>
  <c r="Q53" i="47"/>
  <c r="R53" i="47"/>
  <c r="S53" i="47"/>
  <c r="T53" i="47"/>
  <c r="U53" i="47"/>
  <c r="V53" i="47"/>
  <c r="D54" i="47"/>
  <c r="E54" i="47"/>
  <c r="F54" i="47"/>
  <c r="G54" i="47"/>
  <c r="H54" i="47"/>
  <c r="I54" i="47"/>
  <c r="J54" i="47"/>
  <c r="K54" i="47"/>
  <c r="L54" i="47"/>
  <c r="M54" i="47"/>
  <c r="N54" i="47"/>
  <c r="O54" i="47"/>
  <c r="P54" i="47"/>
  <c r="Q54" i="47"/>
  <c r="R54" i="47"/>
  <c r="S54" i="47"/>
  <c r="T54" i="47"/>
  <c r="U54" i="47"/>
  <c r="V54" i="47"/>
  <c r="D55" i="47"/>
  <c r="E55" i="47"/>
  <c r="F55" i="47"/>
  <c r="G55" i="47"/>
  <c r="H55" i="47"/>
  <c r="I55" i="47"/>
  <c r="J55" i="47"/>
  <c r="K55" i="47"/>
  <c r="L55" i="47"/>
  <c r="M55" i="47"/>
  <c r="N55" i="47"/>
  <c r="O55" i="47"/>
  <c r="P55" i="47"/>
  <c r="Q55" i="47"/>
  <c r="R55" i="47"/>
  <c r="S55" i="47"/>
  <c r="T55" i="47"/>
  <c r="U55" i="47"/>
  <c r="V55" i="47"/>
  <c r="D56" i="47"/>
  <c r="E56" i="47"/>
  <c r="F56" i="47"/>
  <c r="G56" i="47"/>
  <c r="H56" i="47"/>
  <c r="I56" i="47"/>
  <c r="J56" i="47"/>
  <c r="K56" i="47"/>
  <c r="L56" i="47"/>
  <c r="M56" i="47"/>
  <c r="N56" i="47"/>
  <c r="O56" i="47"/>
  <c r="P56" i="47"/>
  <c r="Q56" i="47"/>
  <c r="R56" i="47"/>
  <c r="S56" i="47"/>
  <c r="T56" i="47"/>
  <c r="U56" i="47"/>
  <c r="V56" i="47"/>
  <c r="D57" i="47"/>
  <c r="E57" i="47"/>
  <c r="F57" i="47"/>
  <c r="G57" i="47"/>
  <c r="H57" i="47"/>
  <c r="I57" i="47"/>
  <c r="J57" i="47"/>
  <c r="K57" i="47"/>
  <c r="L57" i="47"/>
  <c r="M57" i="47"/>
  <c r="N57" i="47"/>
  <c r="O57" i="47"/>
  <c r="P57" i="47"/>
  <c r="Q57" i="47"/>
  <c r="R57" i="47"/>
  <c r="S57" i="47"/>
  <c r="T57" i="47"/>
  <c r="U57" i="47"/>
  <c r="V57" i="47"/>
  <c r="D58" i="47"/>
  <c r="E58" i="47"/>
  <c r="F58" i="47"/>
  <c r="G58" i="47"/>
  <c r="H58" i="47"/>
  <c r="I58" i="47"/>
  <c r="J58" i="47"/>
  <c r="K58" i="47"/>
  <c r="L58" i="47"/>
  <c r="M58" i="47"/>
  <c r="N58" i="47"/>
  <c r="O58" i="47"/>
  <c r="P58" i="47"/>
  <c r="Q58" i="47"/>
  <c r="R58" i="47"/>
  <c r="S58" i="47"/>
  <c r="T58" i="47"/>
  <c r="U58" i="47"/>
  <c r="V58" i="47"/>
  <c r="D59" i="47"/>
  <c r="E59" i="47"/>
  <c r="F59" i="47"/>
  <c r="G59" i="47"/>
  <c r="H59" i="47"/>
  <c r="I59" i="47"/>
  <c r="J59" i="47"/>
  <c r="K59" i="47"/>
  <c r="L59" i="47"/>
  <c r="M59" i="47"/>
  <c r="N59" i="47"/>
  <c r="O59" i="47"/>
  <c r="P59" i="47"/>
  <c r="Q59" i="47"/>
  <c r="R59" i="47"/>
  <c r="S59" i="47"/>
  <c r="T59" i="47"/>
  <c r="U59" i="47"/>
  <c r="V59" i="47"/>
  <c r="D60" i="47"/>
  <c r="E60" i="47"/>
  <c r="F60" i="47"/>
  <c r="G60" i="47"/>
  <c r="H60" i="47"/>
  <c r="I60" i="47"/>
  <c r="J60" i="47"/>
  <c r="K60" i="47"/>
  <c r="L60" i="47"/>
  <c r="M60" i="47"/>
  <c r="N60" i="47"/>
  <c r="O60" i="47"/>
  <c r="P60" i="47"/>
  <c r="Q60" i="47"/>
  <c r="R60" i="47"/>
  <c r="S60" i="47"/>
  <c r="T60" i="47"/>
  <c r="U60" i="47"/>
  <c r="V60" i="47"/>
  <c r="D61" i="47"/>
  <c r="E61" i="47"/>
  <c r="F61" i="47"/>
  <c r="G61" i="47"/>
  <c r="H61" i="47"/>
  <c r="I61" i="47"/>
  <c r="J61" i="47"/>
  <c r="K61" i="47"/>
  <c r="L61" i="47"/>
  <c r="M61" i="47"/>
  <c r="N61" i="47"/>
  <c r="O61" i="47"/>
  <c r="P61" i="47"/>
  <c r="Q61" i="47"/>
  <c r="R61" i="47"/>
  <c r="S61" i="47"/>
  <c r="T61" i="47"/>
  <c r="U61" i="47"/>
  <c r="V61" i="47"/>
  <c r="D62" i="47"/>
  <c r="E62" i="47"/>
  <c r="F62" i="47"/>
  <c r="G62" i="47"/>
  <c r="H62" i="47"/>
  <c r="I62" i="47"/>
  <c r="J62" i="47"/>
  <c r="K62" i="47"/>
  <c r="L62" i="47"/>
  <c r="M62" i="47"/>
  <c r="N62" i="47"/>
  <c r="O62" i="47"/>
  <c r="P62" i="47"/>
  <c r="Q62" i="47"/>
  <c r="R62" i="47"/>
  <c r="S62" i="47"/>
  <c r="T62" i="47"/>
  <c r="U62" i="47"/>
  <c r="V62" i="47"/>
  <c r="D63" i="47"/>
  <c r="E63" i="47"/>
  <c r="F63" i="47"/>
  <c r="G63" i="47"/>
  <c r="H63" i="47"/>
  <c r="I63" i="47"/>
  <c r="J63" i="47"/>
  <c r="K63" i="47"/>
  <c r="L63" i="47"/>
  <c r="M63" i="47"/>
  <c r="N63" i="47"/>
  <c r="O63" i="47"/>
  <c r="P63" i="47"/>
  <c r="Q63" i="47"/>
  <c r="R63" i="47"/>
  <c r="T63" i="47"/>
  <c r="U63" i="47"/>
  <c r="V63" i="47"/>
  <c r="D64" i="47"/>
  <c r="E64" i="47"/>
  <c r="F64" i="47"/>
  <c r="G64" i="47"/>
  <c r="H64" i="47"/>
  <c r="I64" i="47"/>
  <c r="J64" i="47"/>
  <c r="K64" i="47"/>
  <c r="L64" i="47"/>
  <c r="M64" i="47"/>
  <c r="N64" i="47"/>
  <c r="O64" i="47"/>
  <c r="P64" i="47"/>
  <c r="Q64" i="47"/>
  <c r="R64" i="47"/>
  <c r="S64" i="47"/>
  <c r="T64" i="47"/>
  <c r="U64" i="47"/>
  <c r="V64" i="47"/>
  <c r="D65" i="47"/>
  <c r="E65" i="47"/>
  <c r="F65" i="47"/>
  <c r="G65" i="47"/>
  <c r="H65" i="47"/>
  <c r="I65" i="47"/>
  <c r="J65" i="47"/>
  <c r="K65" i="47"/>
  <c r="L65" i="47"/>
  <c r="M65" i="47"/>
  <c r="N65" i="47"/>
  <c r="O65" i="47"/>
  <c r="P65" i="47"/>
  <c r="Q65" i="47"/>
  <c r="R65" i="47"/>
  <c r="S65" i="47"/>
  <c r="T65" i="47"/>
  <c r="U65" i="47"/>
  <c r="V65" i="47"/>
  <c r="D66" i="47"/>
  <c r="E66" i="47"/>
  <c r="F66" i="47"/>
  <c r="G66" i="47"/>
  <c r="H66" i="47"/>
  <c r="I66" i="47"/>
  <c r="J66" i="47"/>
  <c r="K66" i="47"/>
  <c r="L66" i="47"/>
  <c r="M66" i="47"/>
  <c r="N66" i="47"/>
  <c r="O66" i="47"/>
  <c r="P66" i="47"/>
  <c r="Q66" i="47"/>
  <c r="R66" i="47"/>
  <c r="S66" i="47"/>
  <c r="T66" i="47"/>
  <c r="U66" i="47"/>
  <c r="V66" i="47"/>
  <c r="D67" i="47"/>
  <c r="E67" i="47"/>
  <c r="F67" i="47"/>
  <c r="G67" i="47"/>
  <c r="H67" i="47"/>
  <c r="I67" i="47"/>
  <c r="J67" i="47"/>
  <c r="K67" i="47"/>
  <c r="L67" i="47"/>
  <c r="M67" i="47"/>
  <c r="N67" i="47"/>
  <c r="O67" i="47"/>
  <c r="P67" i="47"/>
  <c r="Q67" i="47"/>
  <c r="R67" i="47"/>
  <c r="T67" i="47"/>
  <c r="U67" i="47"/>
  <c r="V67" i="47"/>
  <c r="D68" i="47"/>
  <c r="E68" i="47"/>
  <c r="F68" i="47"/>
  <c r="G68" i="47"/>
  <c r="H68" i="47"/>
  <c r="I68" i="47"/>
  <c r="J68" i="47"/>
  <c r="K68" i="47"/>
  <c r="L68" i="47"/>
  <c r="M68" i="47"/>
  <c r="N68" i="47"/>
  <c r="O68" i="47"/>
  <c r="P68" i="47"/>
  <c r="Q68" i="47"/>
  <c r="R68" i="47"/>
  <c r="S68" i="47"/>
  <c r="T68" i="47"/>
  <c r="U68" i="47"/>
  <c r="V68" i="47"/>
  <c r="D70" i="47"/>
  <c r="L70" i="47"/>
  <c r="T70" i="47"/>
  <c r="T71" i="47"/>
  <c r="D72" i="47"/>
  <c r="E72" i="47"/>
  <c r="F72" i="47"/>
  <c r="G72" i="47"/>
  <c r="H72" i="47"/>
  <c r="I72" i="47"/>
  <c r="J72" i="47"/>
  <c r="K72" i="47"/>
  <c r="L72" i="47"/>
  <c r="M72" i="47"/>
  <c r="N72" i="47"/>
  <c r="O72" i="47"/>
  <c r="P72" i="47"/>
  <c r="Q72" i="47"/>
  <c r="R72" i="47"/>
  <c r="S72" i="47"/>
  <c r="T72" i="47"/>
  <c r="U72" i="47"/>
  <c r="V72" i="47"/>
  <c r="Y31" i="10"/>
  <c r="Y34" i="10"/>
  <c r="Y37" i="10"/>
  <c r="Y38" i="10"/>
  <c r="Y39" i="10"/>
  <c r="Y40" i="10"/>
  <c r="C41" i="10"/>
  <c r="F41" i="10"/>
  <c r="G41" i="10"/>
  <c r="I41" i="10"/>
  <c r="L62" i="10"/>
  <c r="L41" i="10"/>
  <c r="M41" i="10"/>
  <c r="O41" i="10"/>
  <c r="Q41" i="10"/>
  <c r="R41" i="10"/>
  <c r="S41" i="10"/>
  <c r="V41" i="10"/>
  <c r="E41" i="10"/>
  <c r="H41" i="10"/>
  <c r="T41" i="10"/>
  <c r="Y42" i="10"/>
  <c r="Y43" i="10"/>
  <c r="Y45" i="10"/>
  <c r="E48" i="10"/>
  <c r="F48" i="10"/>
  <c r="H49" i="10"/>
  <c r="J49" i="10"/>
  <c r="K48" i="10"/>
  <c r="M48" i="10"/>
  <c r="P49" i="10"/>
  <c r="Q48" i="10"/>
  <c r="S49" i="10"/>
  <c r="U49" i="10"/>
  <c r="V48" i="10"/>
  <c r="C31" i="10"/>
  <c r="D31" i="10"/>
  <c r="E31" i="10"/>
  <c r="F31" i="10"/>
  <c r="G31" i="10"/>
  <c r="H31" i="10"/>
  <c r="I31" i="10"/>
  <c r="J31" i="10"/>
  <c r="K31" i="10"/>
  <c r="L31" i="10"/>
  <c r="M31" i="10"/>
  <c r="N31" i="10"/>
  <c r="O31" i="10"/>
  <c r="P31" i="10"/>
  <c r="Q31" i="10"/>
  <c r="R31" i="10"/>
  <c r="S31" i="10"/>
  <c r="T31" i="10"/>
  <c r="U31" i="10"/>
  <c r="V31" i="10"/>
  <c r="C32" i="10"/>
  <c r="D32" i="10"/>
  <c r="E32" i="10"/>
  <c r="F32" i="10"/>
  <c r="G32" i="10"/>
  <c r="H32" i="10"/>
  <c r="I32" i="10"/>
  <c r="J32" i="10"/>
  <c r="K32" i="10"/>
  <c r="L32" i="10"/>
  <c r="M32" i="10"/>
  <c r="N32" i="10"/>
  <c r="O32" i="10"/>
  <c r="P32" i="10"/>
  <c r="Q32" i="10"/>
  <c r="R32" i="10"/>
  <c r="S32" i="10"/>
  <c r="T32" i="10"/>
  <c r="U32" i="10"/>
  <c r="V32" i="10"/>
  <c r="C33" i="10"/>
  <c r="D33" i="10"/>
  <c r="E33" i="10"/>
  <c r="F33" i="10"/>
  <c r="G33" i="10"/>
  <c r="H33" i="10"/>
  <c r="I33" i="10"/>
  <c r="J33" i="10"/>
  <c r="K33" i="10"/>
  <c r="L33" i="10"/>
  <c r="M33" i="10"/>
  <c r="N33" i="10"/>
  <c r="O33" i="10"/>
  <c r="P33" i="10"/>
  <c r="Q33" i="10"/>
  <c r="R33" i="10"/>
  <c r="S33" i="10"/>
  <c r="T33" i="10"/>
  <c r="U33" i="10"/>
  <c r="V33" i="10"/>
  <c r="C34" i="10"/>
  <c r="D34" i="10"/>
  <c r="E34" i="10"/>
  <c r="F34" i="10"/>
  <c r="G34" i="10"/>
  <c r="H34" i="10"/>
  <c r="I34" i="10"/>
  <c r="J34" i="10"/>
  <c r="K34" i="10"/>
  <c r="L34" i="10"/>
  <c r="M34" i="10"/>
  <c r="N34" i="10"/>
  <c r="O34" i="10"/>
  <c r="P34" i="10"/>
  <c r="Q34" i="10"/>
  <c r="R34" i="10"/>
  <c r="S34" i="10"/>
  <c r="T34" i="10"/>
  <c r="U34" i="10"/>
  <c r="V34" i="10"/>
  <c r="C35" i="10"/>
  <c r="D35" i="10"/>
  <c r="E35" i="10"/>
  <c r="F35" i="10"/>
  <c r="G35" i="10"/>
  <c r="H35" i="10"/>
  <c r="I35" i="10"/>
  <c r="J35" i="10"/>
  <c r="K35" i="10"/>
  <c r="L35" i="10"/>
  <c r="M35" i="10"/>
  <c r="N35" i="10"/>
  <c r="O35" i="10"/>
  <c r="P35" i="10"/>
  <c r="Q35" i="10"/>
  <c r="R35" i="10"/>
  <c r="S35" i="10"/>
  <c r="T35" i="10"/>
  <c r="U35" i="10"/>
  <c r="V35" i="10"/>
  <c r="C36" i="10"/>
  <c r="D36" i="10"/>
  <c r="E36" i="10"/>
  <c r="F36" i="10"/>
  <c r="G36" i="10"/>
  <c r="H36" i="10"/>
  <c r="I36" i="10"/>
  <c r="J36" i="10"/>
  <c r="K36" i="10"/>
  <c r="L36" i="10"/>
  <c r="M36" i="10"/>
  <c r="N36" i="10"/>
  <c r="O36" i="10"/>
  <c r="P36" i="10"/>
  <c r="Q36" i="10"/>
  <c r="R36" i="10"/>
  <c r="S36" i="10"/>
  <c r="T36" i="10"/>
  <c r="U36" i="10"/>
  <c r="V36" i="10"/>
  <c r="Y36" i="10"/>
  <c r="C37" i="10"/>
  <c r="D37" i="10"/>
  <c r="E37" i="10"/>
  <c r="F37" i="10"/>
  <c r="G37" i="10"/>
  <c r="H37" i="10"/>
  <c r="I37" i="10"/>
  <c r="J37" i="10"/>
  <c r="K37" i="10"/>
  <c r="L37" i="10"/>
  <c r="M37" i="10"/>
  <c r="N37" i="10"/>
  <c r="O37" i="10"/>
  <c r="P37" i="10"/>
  <c r="Q37" i="10"/>
  <c r="R37" i="10"/>
  <c r="S37" i="10"/>
  <c r="T37" i="10"/>
  <c r="U37" i="10"/>
  <c r="V37" i="10"/>
  <c r="C38" i="10"/>
  <c r="D38" i="10"/>
  <c r="E38" i="10"/>
  <c r="F38" i="10"/>
  <c r="G38" i="10"/>
  <c r="H38" i="10"/>
  <c r="I38" i="10"/>
  <c r="J38" i="10"/>
  <c r="K38" i="10"/>
  <c r="L38" i="10"/>
  <c r="M38" i="10"/>
  <c r="N38" i="10"/>
  <c r="O38" i="10"/>
  <c r="P38" i="10"/>
  <c r="Q38" i="10"/>
  <c r="R38" i="10"/>
  <c r="S38" i="10"/>
  <c r="T38" i="10"/>
  <c r="U38" i="10"/>
  <c r="V38" i="10"/>
  <c r="C39" i="10"/>
  <c r="D39" i="10"/>
  <c r="E39" i="10"/>
  <c r="F39" i="10"/>
  <c r="G39" i="10"/>
  <c r="H39" i="10"/>
  <c r="I39" i="10"/>
  <c r="J39" i="10"/>
  <c r="K39" i="10"/>
  <c r="L39" i="10"/>
  <c r="M39" i="10"/>
  <c r="N39" i="10"/>
  <c r="O39" i="10"/>
  <c r="P39" i="10"/>
  <c r="Q39" i="10"/>
  <c r="R39" i="10"/>
  <c r="S39" i="10"/>
  <c r="T39" i="10"/>
  <c r="U39" i="10"/>
  <c r="V39" i="10"/>
  <c r="C40" i="10"/>
  <c r="D40" i="10"/>
  <c r="E40" i="10"/>
  <c r="F40" i="10"/>
  <c r="G40" i="10"/>
  <c r="H40" i="10"/>
  <c r="I40" i="10"/>
  <c r="J40" i="10"/>
  <c r="K40" i="10"/>
  <c r="L40" i="10"/>
  <c r="M40" i="10"/>
  <c r="N40" i="10"/>
  <c r="O40" i="10"/>
  <c r="P40" i="10"/>
  <c r="Q40" i="10"/>
  <c r="R40" i="10"/>
  <c r="S40" i="10"/>
  <c r="T40" i="10"/>
  <c r="U40" i="10"/>
  <c r="V40" i="10"/>
  <c r="C42" i="10"/>
  <c r="D42" i="10"/>
  <c r="E42" i="10"/>
  <c r="F42" i="10"/>
  <c r="G42" i="10"/>
  <c r="H42" i="10"/>
  <c r="I42" i="10"/>
  <c r="J42" i="10"/>
  <c r="K42" i="10"/>
  <c r="L42" i="10"/>
  <c r="M42" i="10"/>
  <c r="N42" i="10"/>
  <c r="O42" i="10"/>
  <c r="P42" i="10"/>
  <c r="Q42" i="10"/>
  <c r="R42" i="10"/>
  <c r="S42" i="10"/>
  <c r="T42" i="10"/>
  <c r="U42" i="10"/>
  <c r="V42" i="10"/>
  <c r="C43" i="10"/>
  <c r="D43" i="10"/>
  <c r="E43" i="10"/>
  <c r="F43" i="10"/>
  <c r="G43" i="10"/>
  <c r="H43" i="10"/>
  <c r="I43" i="10"/>
  <c r="J43" i="10"/>
  <c r="K43" i="10"/>
  <c r="L43" i="10"/>
  <c r="M43" i="10"/>
  <c r="N43" i="10"/>
  <c r="O43" i="10"/>
  <c r="P43" i="10"/>
  <c r="Q43" i="10"/>
  <c r="R43" i="10"/>
  <c r="S43" i="10"/>
  <c r="T43" i="10"/>
  <c r="U43" i="10"/>
  <c r="V43" i="10"/>
  <c r="C44" i="10"/>
  <c r="D44" i="10"/>
  <c r="E44" i="10"/>
  <c r="F44" i="10"/>
  <c r="G44" i="10"/>
  <c r="H44" i="10"/>
  <c r="I44" i="10"/>
  <c r="J44" i="10"/>
  <c r="K44" i="10"/>
  <c r="L44" i="10"/>
  <c r="M44" i="10"/>
  <c r="N44" i="10"/>
  <c r="O44" i="10"/>
  <c r="P44" i="10"/>
  <c r="Q44" i="10"/>
  <c r="R44" i="10"/>
  <c r="S44" i="10"/>
  <c r="T44" i="10"/>
  <c r="U44" i="10"/>
  <c r="V44" i="10"/>
  <c r="C45" i="10"/>
  <c r="D45" i="10"/>
  <c r="E45" i="10"/>
  <c r="F45" i="10"/>
  <c r="G45" i="10"/>
  <c r="H45" i="10"/>
  <c r="I45" i="10"/>
  <c r="J45" i="10"/>
  <c r="K45" i="10"/>
  <c r="L45" i="10"/>
  <c r="M45" i="10"/>
  <c r="N45" i="10"/>
  <c r="O45" i="10"/>
  <c r="P45" i="10"/>
  <c r="Q45" i="10"/>
  <c r="R45" i="10"/>
  <c r="S45" i="10"/>
  <c r="T45" i="10"/>
  <c r="U45" i="10"/>
  <c r="V45" i="10"/>
  <c r="C46" i="10"/>
  <c r="D46" i="10"/>
  <c r="E46" i="10"/>
  <c r="F46" i="10"/>
  <c r="G46" i="10"/>
  <c r="H46" i="10"/>
  <c r="I46" i="10"/>
  <c r="J46" i="10"/>
  <c r="K46" i="10"/>
  <c r="L46" i="10"/>
  <c r="M46" i="10"/>
  <c r="N46" i="10"/>
  <c r="O46" i="10"/>
  <c r="P46" i="10"/>
  <c r="Q46" i="10"/>
  <c r="R46" i="10"/>
  <c r="S46" i="10"/>
  <c r="T46" i="10"/>
  <c r="U46" i="10"/>
  <c r="V46" i="10"/>
  <c r="Y46" i="10"/>
  <c r="P48" i="10"/>
  <c r="R48" i="10"/>
  <c r="C50" i="10"/>
  <c r="D50" i="10"/>
  <c r="E50" i="10"/>
  <c r="F50" i="10"/>
  <c r="G50" i="10"/>
  <c r="H50" i="10"/>
  <c r="I50" i="10"/>
  <c r="J50" i="10"/>
  <c r="K50" i="10"/>
  <c r="L50" i="10"/>
  <c r="M50" i="10"/>
  <c r="N50" i="10"/>
  <c r="O50" i="10"/>
  <c r="P50" i="10"/>
  <c r="Q50" i="10"/>
  <c r="R50" i="10"/>
  <c r="S50" i="10"/>
  <c r="T50" i="10"/>
  <c r="U50" i="10"/>
  <c r="V50" i="10"/>
  <c r="Y50" i="10"/>
  <c r="D52" i="10"/>
  <c r="E52" i="10"/>
  <c r="F52" i="10"/>
  <c r="G52" i="10"/>
  <c r="H52" i="10"/>
  <c r="I52" i="10"/>
  <c r="J52" i="10"/>
  <c r="K52" i="10"/>
  <c r="L52" i="10"/>
  <c r="M52" i="10"/>
  <c r="N52" i="10"/>
  <c r="O52" i="10"/>
  <c r="P52" i="10"/>
  <c r="Q52" i="10"/>
  <c r="R52" i="10"/>
  <c r="S52" i="10"/>
  <c r="T52" i="10"/>
  <c r="U52" i="10"/>
  <c r="D53" i="10"/>
  <c r="E53" i="10"/>
  <c r="F53" i="10"/>
  <c r="G53" i="10"/>
  <c r="H53" i="10"/>
  <c r="I53" i="10"/>
  <c r="J53" i="10"/>
  <c r="K53" i="10"/>
  <c r="L53" i="10"/>
  <c r="M53" i="10"/>
  <c r="N53" i="10"/>
  <c r="O53" i="10"/>
  <c r="P53" i="10"/>
  <c r="Q53" i="10"/>
  <c r="R53" i="10"/>
  <c r="S53" i="10"/>
  <c r="T53" i="10"/>
  <c r="U53" i="10"/>
  <c r="D54" i="10"/>
  <c r="E54" i="10"/>
  <c r="F54" i="10"/>
  <c r="G54" i="10"/>
  <c r="H54" i="10"/>
  <c r="I54" i="10"/>
  <c r="J54" i="10"/>
  <c r="K54" i="10"/>
  <c r="L54" i="10"/>
  <c r="M54" i="10"/>
  <c r="N54" i="10"/>
  <c r="O54" i="10"/>
  <c r="P54" i="10"/>
  <c r="Q54" i="10"/>
  <c r="R54" i="10"/>
  <c r="S54" i="10"/>
  <c r="T54" i="10"/>
  <c r="U54" i="10"/>
  <c r="D55" i="10"/>
  <c r="E55" i="10"/>
  <c r="F55" i="10"/>
  <c r="G55" i="10"/>
  <c r="H55" i="10"/>
  <c r="I55" i="10"/>
  <c r="J55" i="10"/>
  <c r="K55" i="10"/>
  <c r="L55" i="10"/>
  <c r="M55" i="10"/>
  <c r="N55" i="10"/>
  <c r="O55" i="10"/>
  <c r="P55" i="10"/>
  <c r="Q55" i="10"/>
  <c r="R55" i="10"/>
  <c r="S55" i="10"/>
  <c r="T55" i="10"/>
  <c r="U55" i="10"/>
  <c r="D56" i="10"/>
  <c r="E56" i="10"/>
  <c r="F56" i="10"/>
  <c r="G56" i="10"/>
  <c r="H56" i="10"/>
  <c r="I56" i="10"/>
  <c r="J56" i="10"/>
  <c r="K56" i="10"/>
  <c r="L56" i="10"/>
  <c r="M56" i="10"/>
  <c r="N56" i="10"/>
  <c r="O56" i="10"/>
  <c r="P56" i="10"/>
  <c r="Q56" i="10"/>
  <c r="R56" i="10"/>
  <c r="S56" i="10"/>
  <c r="T56" i="10"/>
  <c r="U56" i="10"/>
  <c r="D57" i="10"/>
  <c r="E57" i="10"/>
  <c r="F57" i="10"/>
  <c r="G57" i="10"/>
  <c r="H57" i="10"/>
  <c r="I57" i="10"/>
  <c r="J57" i="10"/>
  <c r="K57" i="10"/>
  <c r="L57" i="10"/>
  <c r="M57" i="10"/>
  <c r="N57" i="10"/>
  <c r="O57" i="10"/>
  <c r="P57" i="10"/>
  <c r="Q57" i="10"/>
  <c r="R57" i="10"/>
  <c r="S57" i="10"/>
  <c r="T57" i="10"/>
  <c r="U57" i="10"/>
  <c r="D58" i="10"/>
  <c r="E58" i="10"/>
  <c r="F58" i="10"/>
  <c r="G58" i="10"/>
  <c r="H58" i="10"/>
  <c r="I58" i="10"/>
  <c r="J58" i="10"/>
  <c r="K58" i="10"/>
  <c r="L58" i="10"/>
  <c r="M58" i="10"/>
  <c r="N58" i="10"/>
  <c r="O58" i="10"/>
  <c r="P58" i="10"/>
  <c r="Q58" i="10"/>
  <c r="R58" i="10"/>
  <c r="S58" i="10"/>
  <c r="T58" i="10"/>
  <c r="U58" i="10"/>
  <c r="D59" i="10"/>
  <c r="E59" i="10"/>
  <c r="F59" i="10"/>
  <c r="G59" i="10"/>
  <c r="H59" i="10"/>
  <c r="I59" i="10"/>
  <c r="J59" i="10"/>
  <c r="K59" i="10"/>
  <c r="L59" i="10"/>
  <c r="M59" i="10"/>
  <c r="N59" i="10"/>
  <c r="O59" i="10"/>
  <c r="P59" i="10"/>
  <c r="Q59" i="10"/>
  <c r="R59" i="10"/>
  <c r="S59" i="10"/>
  <c r="T59" i="10"/>
  <c r="U59" i="10"/>
  <c r="D60" i="10"/>
  <c r="E60" i="10"/>
  <c r="F60" i="10"/>
  <c r="G60" i="10"/>
  <c r="H60" i="10"/>
  <c r="I60" i="10"/>
  <c r="J60" i="10"/>
  <c r="K60" i="10"/>
  <c r="L60" i="10"/>
  <c r="M60" i="10"/>
  <c r="N60" i="10"/>
  <c r="O60" i="10"/>
  <c r="P60" i="10"/>
  <c r="Q60" i="10"/>
  <c r="R60" i="10"/>
  <c r="S60" i="10"/>
  <c r="T60" i="10"/>
  <c r="U60" i="10"/>
  <c r="D61" i="10"/>
  <c r="E61" i="10"/>
  <c r="F61" i="10"/>
  <c r="G61" i="10"/>
  <c r="H61" i="10"/>
  <c r="I61" i="10"/>
  <c r="J61" i="10"/>
  <c r="K61" i="10"/>
  <c r="L61" i="10"/>
  <c r="M61" i="10"/>
  <c r="N61" i="10"/>
  <c r="O61" i="10"/>
  <c r="P61" i="10"/>
  <c r="Q61" i="10"/>
  <c r="R61" i="10"/>
  <c r="S61" i="10"/>
  <c r="T61" i="10"/>
  <c r="U61" i="10"/>
  <c r="D63" i="10"/>
  <c r="E63" i="10"/>
  <c r="F63" i="10"/>
  <c r="G63" i="10"/>
  <c r="H63" i="10"/>
  <c r="I63" i="10"/>
  <c r="J63" i="10"/>
  <c r="K63" i="10"/>
  <c r="L63" i="10"/>
  <c r="M63" i="10"/>
  <c r="N63" i="10"/>
  <c r="O63" i="10"/>
  <c r="P63" i="10"/>
  <c r="Q63" i="10"/>
  <c r="R63" i="10"/>
  <c r="S63" i="10"/>
  <c r="T63" i="10"/>
  <c r="U63" i="10"/>
  <c r="D64" i="10"/>
  <c r="E64" i="10"/>
  <c r="F64" i="10"/>
  <c r="G64" i="10"/>
  <c r="H64" i="10"/>
  <c r="I64" i="10"/>
  <c r="J64" i="10"/>
  <c r="K64" i="10"/>
  <c r="L64" i="10"/>
  <c r="M64" i="10"/>
  <c r="N64" i="10"/>
  <c r="O64" i="10"/>
  <c r="P64" i="10"/>
  <c r="Q64" i="10"/>
  <c r="R64" i="10"/>
  <c r="S64" i="10"/>
  <c r="T64" i="10"/>
  <c r="U64" i="10"/>
  <c r="D65" i="10"/>
  <c r="E65" i="10"/>
  <c r="F65" i="10"/>
  <c r="G65" i="10"/>
  <c r="H65" i="10"/>
  <c r="I65" i="10"/>
  <c r="J65" i="10"/>
  <c r="K65" i="10"/>
  <c r="L65" i="10"/>
  <c r="M65" i="10"/>
  <c r="N65" i="10"/>
  <c r="O65" i="10"/>
  <c r="P65" i="10"/>
  <c r="Q65" i="10"/>
  <c r="R65" i="10"/>
  <c r="S65" i="10"/>
  <c r="T65" i="10"/>
  <c r="U65" i="10"/>
  <c r="D66" i="10"/>
  <c r="E66" i="10"/>
  <c r="F66" i="10"/>
  <c r="G66" i="10"/>
  <c r="H66" i="10"/>
  <c r="I66" i="10"/>
  <c r="J66" i="10"/>
  <c r="K66" i="10"/>
  <c r="L66" i="10"/>
  <c r="M66" i="10"/>
  <c r="N66" i="10"/>
  <c r="O66" i="10"/>
  <c r="P66" i="10"/>
  <c r="Q66" i="10"/>
  <c r="R66" i="10"/>
  <c r="S66" i="10"/>
  <c r="T66" i="10"/>
  <c r="U66" i="10"/>
  <c r="D67" i="10"/>
  <c r="E67" i="10"/>
  <c r="F67" i="10"/>
  <c r="G67" i="10"/>
  <c r="H67" i="10"/>
  <c r="I67" i="10"/>
  <c r="J67" i="10"/>
  <c r="K67" i="10"/>
  <c r="L67" i="10"/>
  <c r="M67" i="10"/>
  <c r="N67" i="10"/>
  <c r="O67" i="10"/>
  <c r="P67" i="10"/>
  <c r="Q67" i="10"/>
  <c r="R67" i="10"/>
  <c r="S67" i="10"/>
  <c r="T67" i="10"/>
  <c r="U67" i="10"/>
  <c r="D71" i="10"/>
  <c r="E71" i="10"/>
  <c r="F71" i="10"/>
  <c r="G71" i="10"/>
  <c r="H71" i="10"/>
  <c r="I71" i="10"/>
  <c r="J71" i="10"/>
  <c r="K71" i="10"/>
  <c r="L71" i="10"/>
  <c r="M71" i="10"/>
  <c r="N71" i="10"/>
  <c r="O71" i="10"/>
  <c r="P71" i="10"/>
  <c r="Q71" i="10"/>
  <c r="R71" i="10"/>
  <c r="S71" i="10"/>
  <c r="T71" i="10"/>
  <c r="U71" i="10"/>
  <c r="Y33" i="46"/>
  <c r="Y32" i="46"/>
  <c r="Y35" i="46"/>
  <c r="T63" i="46"/>
  <c r="Y42" i="46"/>
  <c r="Y43" i="46"/>
  <c r="Y45" i="46"/>
  <c r="Y46" i="46"/>
  <c r="D70" i="46"/>
  <c r="G70" i="46"/>
  <c r="H48" i="46"/>
  <c r="I48" i="46"/>
  <c r="P49" i="46"/>
  <c r="Q48" i="46"/>
  <c r="J49" i="46"/>
  <c r="N49" i="46"/>
  <c r="R49" i="46"/>
  <c r="V49" i="46"/>
  <c r="H49" i="46"/>
  <c r="Q49" i="46"/>
  <c r="T49" i="46"/>
  <c r="C31" i="46"/>
  <c r="D31" i="46"/>
  <c r="E31" i="46"/>
  <c r="F31" i="46"/>
  <c r="G31" i="46"/>
  <c r="H31" i="46"/>
  <c r="I31" i="46"/>
  <c r="J31" i="46"/>
  <c r="K31" i="46"/>
  <c r="L31" i="46"/>
  <c r="M31" i="46"/>
  <c r="N31" i="46"/>
  <c r="O31" i="46"/>
  <c r="P31" i="46"/>
  <c r="Q31" i="46"/>
  <c r="R31" i="46"/>
  <c r="S31" i="46"/>
  <c r="T31" i="46"/>
  <c r="U31" i="46"/>
  <c r="V31" i="46"/>
  <c r="Y31" i="46"/>
  <c r="C32" i="46"/>
  <c r="D32" i="46"/>
  <c r="E32" i="46"/>
  <c r="F32" i="46"/>
  <c r="G32" i="46"/>
  <c r="H32" i="46"/>
  <c r="I32" i="46"/>
  <c r="J32" i="46"/>
  <c r="K32" i="46"/>
  <c r="L32" i="46"/>
  <c r="M32" i="46"/>
  <c r="N32" i="46"/>
  <c r="O32" i="46"/>
  <c r="P32" i="46"/>
  <c r="Q32" i="46"/>
  <c r="R32" i="46"/>
  <c r="S32" i="46"/>
  <c r="T32" i="46"/>
  <c r="U32" i="46"/>
  <c r="V32" i="46"/>
  <c r="C33" i="46"/>
  <c r="D33" i="46"/>
  <c r="E33" i="46"/>
  <c r="F33" i="46"/>
  <c r="G33" i="46"/>
  <c r="H33" i="46"/>
  <c r="I33" i="46"/>
  <c r="J33" i="46"/>
  <c r="K33" i="46"/>
  <c r="L33" i="46"/>
  <c r="M33" i="46"/>
  <c r="N33" i="46"/>
  <c r="O33" i="46"/>
  <c r="P33" i="46"/>
  <c r="Q33" i="46"/>
  <c r="R33" i="46"/>
  <c r="S33" i="46"/>
  <c r="T33" i="46"/>
  <c r="U33" i="46"/>
  <c r="V33" i="46"/>
  <c r="C34" i="46"/>
  <c r="D34" i="46"/>
  <c r="E34" i="46"/>
  <c r="F34" i="46"/>
  <c r="G34" i="46"/>
  <c r="H34" i="46"/>
  <c r="I34" i="46"/>
  <c r="J34" i="46"/>
  <c r="K34" i="46"/>
  <c r="L34" i="46"/>
  <c r="M34" i="46"/>
  <c r="N34" i="46"/>
  <c r="O34" i="46"/>
  <c r="P34" i="46"/>
  <c r="Q34" i="46"/>
  <c r="R34" i="46"/>
  <c r="S34" i="46"/>
  <c r="T34" i="46"/>
  <c r="U34" i="46"/>
  <c r="V34" i="46"/>
  <c r="C35" i="46"/>
  <c r="D35" i="46"/>
  <c r="E35" i="46"/>
  <c r="F35" i="46"/>
  <c r="G35" i="46"/>
  <c r="H35" i="46"/>
  <c r="I35" i="46"/>
  <c r="J35" i="46"/>
  <c r="K35" i="46"/>
  <c r="L35" i="46"/>
  <c r="M35" i="46"/>
  <c r="N35" i="46"/>
  <c r="O35" i="46"/>
  <c r="P35" i="46"/>
  <c r="Q35" i="46"/>
  <c r="R35" i="46"/>
  <c r="S35" i="46"/>
  <c r="T35" i="46"/>
  <c r="U35" i="46"/>
  <c r="V35" i="46"/>
  <c r="C36" i="46"/>
  <c r="D36" i="46"/>
  <c r="E36" i="46"/>
  <c r="F36" i="46"/>
  <c r="G36" i="46"/>
  <c r="H36" i="46"/>
  <c r="I36" i="46"/>
  <c r="J36" i="46"/>
  <c r="K36" i="46"/>
  <c r="L36" i="46"/>
  <c r="M36" i="46"/>
  <c r="N36" i="46"/>
  <c r="O36" i="46"/>
  <c r="P36" i="46"/>
  <c r="Q36" i="46"/>
  <c r="R36" i="46"/>
  <c r="S36" i="46"/>
  <c r="T36" i="46"/>
  <c r="U36" i="46"/>
  <c r="V36" i="46"/>
  <c r="C37" i="46"/>
  <c r="D37" i="46"/>
  <c r="E37" i="46"/>
  <c r="F37" i="46"/>
  <c r="G37" i="46"/>
  <c r="H37" i="46"/>
  <c r="I37" i="46"/>
  <c r="J37" i="46"/>
  <c r="K37" i="46"/>
  <c r="L37" i="46"/>
  <c r="M37" i="46"/>
  <c r="N37" i="46"/>
  <c r="O37" i="46"/>
  <c r="P37" i="46"/>
  <c r="Q37" i="46"/>
  <c r="R37" i="46"/>
  <c r="S37" i="46"/>
  <c r="T37" i="46"/>
  <c r="U37" i="46"/>
  <c r="V37" i="46"/>
  <c r="C38" i="46"/>
  <c r="D38" i="46"/>
  <c r="E38" i="46"/>
  <c r="F38" i="46"/>
  <c r="G38" i="46"/>
  <c r="H38" i="46"/>
  <c r="I38" i="46"/>
  <c r="J38" i="46"/>
  <c r="K38" i="46"/>
  <c r="L38" i="46"/>
  <c r="M38" i="46"/>
  <c r="N38" i="46"/>
  <c r="O38" i="46"/>
  <c r="P38" i="46"/>
  <c r="Q38" i="46"/>
  <c r="R38" i="46"/>
  <c r="S38" i="46"/>
  <c r="T38" i="46"/>
  <c r="U38" i="46"/>
  <c r="V38" i="46"/>
  <c r="Y38" i="46"/>
  <c r="C39" i="46"/>
  <c r="D39" i="46"/>
  <c r="E39" i="46"/>
  <c r="F39" i="46"/>
  <c r="G39" i="46"/>
  <c r="H39" i="46"/>
  <c r="I39" i="46"/>
  <c r="J39" i="46"/>
  <c r="K39" i="46"/>
  <c r="L39" i="46"/>
  <c r="M39" i="46"/>
  <c r="N39" i="46"/>
  <c r="O39" i="46"/>
  <c r="P39" i="46"/>
  <c r="Q39" i="46"/>
  <c r="R39" i="46"/>
  <c r="S39" i="46"/>
  <c r="T39" i="46"/>
  <c r="U39" i="46"/>
  <c r="V39" i="46"/>
  <c r="C40" i="46"/>
  <c r="D40" i="46"/>
  <c r="E40" i="46"/>
  <c r="F40" i="46"/>
  <c r="G40" i="46"/>
  <c r="H40" i="46"/>
  <c r="I40" i="46"/>
  <c r="J40" i="46"/>
  <c r="K40" i="46"/>
  <c r="L40" i="46"/>
  <c r="M40" i="46"/>
  <c r="N40" i="46"/>
  <c r="O40" i="46"/>
  <c r="P40" i="46"/>
  <c r="Q40" i="46"/>
  <c r="R40" i="46"/>
  <c r="S40" i="46"/>
  <c r="T40" i="46"/>
  <c r="U40" i="46"/>
  <c r="V40" i="46"/>
  <c r="C41" i="46"/>
  <c r="D41" i="46"/>
  <c r="E41" i="46"/>
  <c r="F41" i="46"/>
  <c r="G41" i="46"/>
  <c r="H41" i="46"/>
  <c r="I41" i="46"/>
  <c r="J41" i="46"/>
  <c r="K41" i="46"/>
  <c r="L41" i="46"/>
  <c r="M41" i="46"/>
  <c r="N41" i="46"/>
  <c r="O41" i="46"/>
  <c r="P41" i="46"/>
  <c r="Q41" i="46"/>
  <c r="R41" i="46"/>
  <c r="T41" i="46"/>
  <c r="U41" i="46"/>
  <c r="V41" i="46"/>
  <c r="C42" i="46"/>
  <c r="D42" i="46"/>
  <c r="E42" i="46"/>
  <c r="F42" i="46"/>
  <c r="G42" i="46"/>
  <c r="H42" i="46"/>
  <c r="I42" i="46"/>
  <c r="J42" i="46"/>
  <c r="K42" i="46"/>
  <c r="L42" i="46"/>
  <c r="M42" i="46"/>
  <c r="N42" i="46"/>
  <c r="O42" i="46"/>
  <c r="P42" i="46"/>
  <c r="Q42" i="46"/>
  <c r="R42" i="46"/>
  <c r="S42" i="46"/>
  <c r="T42" i="46"/>
  <c r="U42" i="46"/>
  <c r="V42" i="46"/>
  <c r="C43" i="46"/>
  <c r="D43" i="46"/>
  <c r="E43" i="46"/>
  <c r="F43" i="46"/>
  <c r="G43" i="46"/>
  <c r="H43" i="46"/>
  <c r="I43" i="46"/>
  <c r="J43" i="46"/>
  <c r="K43" i="46"/>
  <c r="L43" i="46"/>
  <c r="M43" i="46"/>
  <c r="N43" i="46"/>
  <c r="O43" i="46"/>
  <c r="P43" i="46"/>
  <c r="Q43" i="46"/>
  <c r="R43" i="46"/>
  <c r="S43" i="46"/>
  <c r="T43" i="46"/>
  <c r="U43" i="46"/>
  <c r="V43" i="46"/>
  <c r="C44" i="46"/>
  <c r="D44" i="46"/>
  <c r="E44" i="46"/>
  <c r="F44" i="46"/>
  <c r="G44" i="46"/>
  <c r="H44" i="46"/>
  <c r="I44" i="46"/>
  <c r="J44" i="46"/>
  <c r="K44" i="46"/>
  <c r="L44" i="46"/>
  <c r="M44" i="46"/>
  <c r="N44" i="46"/>
  <c r="O44" i="46"/>
  <c r="P44" i="46"/>
  <c r="Q44" i="46"/>
  <c r="R44" i="46"/>
  <c r="S44" i="46"/>
  <c r="T44" i="46"/>
  <c r="U44" i="46"/>
  <c r="V44" i="46"/>
  <c r="C45" i="46"/>
  <c r="D45" i="46"/>
  <c r="E45" i="46"/>
  <c r="F45" i="46"/>
  <c r="G45" i="46"/>
  <c r="H45" i="46"/>
  <c r="I45" i="46"/>
  <c r="J45" i="46"/>
  <c r="K45" i="46"/>
  <c r="L45" i="46"/>
  <c r="M45" i="46"/>
  <c r="N45" i="46"/>
  <c r="O45" i="46"/>
  <c r="P45" i="46"/>
  <c r="Q45" i="46"/>
  <c r="T45" i="46"/>
  <c r="U45" i="46"/>
  <c r="V45" i="46"/>
  <c r="C46" i="46"/>
  <c r="D46" i="46"/>
  <c r="E46" i="46"/>
  <c r="F46" i="46"/>
  <c r="G46" i="46"/>
  <c r="H46" i="46"/>
  <c r="I46" i="46"/>
  <c r="J46" i="46"/>
  <c r="K46" i="46"/>
  <c r="L46" i="46"/>
  <c r="M46" i="46"/>
  <c r="N46" i="46"/>
  <c r="O46" i="46"/>
  <c r="P46" i="46"/>
  <c r="Q46" i="46"/>
  <c r="R46" i="46"/>
  <c r="S46" i="46"/>
  <c r="T46" i="46"/>
  <c r="U46" i="46"/>
  <c r="V46" i="46"/>
  <c r="D48" i="46"/>
  <c r="T48" i="46"/>
  <c r="C50" i="46"/>
  <c r="D50" i="46"/>
  <c r="E50" i="46"/>
  <c r="F50" i="46"/>
  <c r="G50" i="46"/>
  <c r="H50" i="46"/>
  <c r="I50" i="46"/>
  <c r="J50" i="46"/>
  <c r="K50" i="46"/>
  <c r="L50" i="46"/>
  <c r="M50" i="46"/>
  <c r="N50" i="46"/>
  <c r="O50" i="46"/>
  <c r="P50" i="46"/>
  <c r="Q50" i="46"/>
  <c r="R50" i="46"/>
  <c r="S50" i="46"/>
  <c r="T50" i="46"/>
  <c r="U50" i="46"/>
  <c r="V50" i="46"/>
  <c r="D53" i="46"/>
  <c r="E53" i="46"/>
  <c r="F53" i="46"/>
  <c r="G53" i="46"/>
  <c r="H53" i="46"/>
  <c r="I53" i="46"/>
  <c r="J53" i="46"/>
  <c r="K53" i="46"/>
  <c r="L53" i="46"/>
  <c r="M53" i="46"/>
  <c r="N53" i="46"/>
  <c r="O53" i="46"/>
  <c r="P53" i="46"/>
  <c r="Q53" i="46"/>
  <c r="R53" i="46"/>
  <c r="S53" i="46"/>
  <c r="T53" i="46"/>
  <c r="U53" i="46"/>
  <c r="V53" i="46"/>
  <c r="D54" i="46"/>
  <c r="E54" i="46"/>
  <c r="F54" i="46"/>
  <c r="G54" i="46"/>
  <c r="H54" i="46"/>
  <c r="I54" i="46"/>
  <c r="J54" i="46"/>
  <c r="K54" i="46"/>
  <c r="L54" i="46"/>
  <c r="M54" i="46"/>
  <c r="N54" i="46"/>
  <c r="O54" i="46"/>
  <c r="P54" i="46"/>
  <c r="Q54" i="46"/>
  <c r="R54" i="46"/>
  <c r="S54" i="46"/>
  <c r="T54" i="46"/>
  <c r="U54" i="46"/>
  <c r="V54" i="46"/>
  <c r="D55" i="46"/>
  <c r="E55" i="46"/>
  <c r="F55" i="46"/>
  <c r="G55" i="46"/>
  <c r="H55" i="46"/>
  <c r="I55" i="46"/>
  <c r="J55" i="46"/>
  <c r="K55" i="46"/>
  <c r="L55" i="46"/>
  <c r="M55" i="46"/>
  <c r="N55" i="46"/>
  <c r="O55" i="46"/>
  <c r="P55" i="46"/>
  <c r="Q55" i="46"/>
  <c r="R55" i="46"/>
  <c r="S55" i="46"/>
  <c r="T55" i="46"/>
  <c r="U55" i="46"/>
  <c r="V55" i="46"/>
  <c r="D56" i="46"/>
  <c r="E56" i="46"/>
  <c r="F56" i="46"/>
  <c r="G56" i="46"/>
  <c r="H56" i="46"/>
  <c r="I56" i="46"/>
  <c r="J56" i="46"/>
  <c r="K56" i="46"/>
  <c r="L56" i="46"/>
  <c r="M56" i="46"/>
  <c r="N56" i="46"/>
  <c r="O56" i="46"/>
  <c r="P56" i="46"/>
  <c r="Q56" i="46"/>
  <c r="R56" i="46"/>
  <c r="S56" i="46"/>
  <c r="T56" i="46"/>
  <c r="U56" i="46"/>
  <c r="V56" i="46"/>
  <c r="D57" i="46"/>
  <c r="E57" i="46"/>
  <c r="F57" i="46"/>
  <c r="G57" i="46"/>
  <c r="H57" i="46"/>
  <c r="I57" i="46"/>
  <c r="J57" i="46"/>
  <c r="K57" i="46"/>
  <c r="L57" i="46"/>
  <c r="M57" i="46"/>
  <c r="N57" i="46"/>
  <c r="O57" i="46"/>
  <c r="P57" i="46"/>
  <c r="Q57" i="46"/>
  <c r="R57" i="46"/>
  <c r="S57" i="46"/>
  <c r="T57" i="46"/>
  <c r="U57" i="46"/>
  <c r="V57" i="46"/>
  <c r="D58" i="46"/>
  <c r="E58" i="46"/>
  <c r="F58" i="46"/>
  <c r="G58" i="46"/>
  <c r="H58" i="46"/>
  <c r="I58" i="46"/>
  <c r="J58" i="46"/>
  <c r="K58" i="46"/>
  <c r="L58" i="46"/>
  <c r="M58" i="46"/>
  <c r="N58" i="46"/>
  <c r="O58" i="46"/>
  <c r="P58" i="46"/>
  <c r="Q58" i="46"/>
  <c r="R58" i="46"/>
  <c r="S58" i="46"/>
  <c r="T58" i="46"/>
  <c r="U58" i="46"/>
  <c r="V58" i="46"/>
  <c r="D59" i="46"/>
  <c r="E59" i="46"/>
  <c r="F59" i="46"/>
  <c r="G59" i="46"/>
  <c r="H59" i="46"/>
  <c r="I59" i="46"/>
  <c r="J59" i="46"/>
  <c r="K59" i="46"/>
  <c r="L59" i="46"/>
  <c r="M59" i="46"/>
  <c r="N59" i="46"/>
  <c r="O59" i="46"/>
  <c r="P59" i="46"/>
  <c r="Q59" i="46"/>
  <c r="R59" i="46"/>
  <c r="S59" i="46"/>
  <c r="T59" i="46"/>
  <c r="U59" i="46"/>
  <c r="V59" i="46"/>
  <c r="D60" i="46"/>
  <c r="E60" i="46"/>
  <c r="F60" i="46"/>
  <c r="G60" i="46"/>
  <c r="H60" i="46"/>
  <c r="I60" i="46"/>
  <c r="J60" i="46"/>
  <c r="K60" i="46"/>
  <c r="L60" i="46"/>
  <c r="M60" i="46"/>
  <c r="N60" i="46"/>
  <c r="O60" i="46"/>
  <c r="P60" i="46"/>
  <c r="Q60" i="46"/>
  <c r="R60" i="46"/>
  <c r="S60" i="46"/>
  <c r="T60" i="46"/>
  <c r="U60" i="46"/>
  <c r="V60" i="46"/>
  <c r="D61" i="46"/>
  <c r="E61" i="46"/>
  <c r="F61" i="46"/>
  <c r="G61" i="46"/>
  <c r="H61" i="46"/>
  <c r="I61" i="46"/>
  <c r="J61" i="46"/>
  <c r="K61" i="46"/>
  <c r="L61" i="46"/>
  <c r="M61" i="46"/>
  <c r="N61" i="46"/>
  <c r="O61" i="46"/>
  <c r="P61" i="46"/>
  <c r="Q61" i="46"/>
  <c r="R61" i="46"/>
  <c r="S61" i="46"/>
  <c r="T61" i="46"/>
  <c r="U61" i="46"/>
  <c r="V61" i="46"/>
  <c r="D62" i="46"/>
  <c r="E62" i="46"/>
  <c r="F62" i="46"/>
  <c r="G62" i="46"/>
  <c r="H62" i="46"/>
  <c r="I62" i="46"/>
  <c r="J62" i="46"/>
  <c r="K62" i="46"/>
  <c r="L62" i="46"/>
  <c r="M62" i="46"/>
  <c r="N62" i="46"/>
  <c r="O62" i="46"/>
  <c r="P62" i="46"/>
  <c r="Q62" i="46"/>
  <c r="R62" i="46"/>
  <c r="S62" i="46"/>
  <c r="T62" i="46"/>
  <c r="U62" i="46"/>
  <c r="V62" i="46"/>
  <c r="D63" i="46"/>
  <c r="E63" i="46"/>
  <c r="F63" i="46"/>
  <c r="G63" i="46"/>
  <c r="H63" i="46"/>
  <c r="I63" i="46"/>
  <c r="J63" i="46"/>
  <c r="K63" i="46"/>
  <c r="L63" i="46"/>
  <c r="M63" i="46"/>
  <c r="N63" i="46"/>
  <c r="O63" i="46"/>
  <c r="P63" i="46"/>
  <c r="Q63" i="46"/>
  <c r="R63" i="46"/>
  <c r="S63" i="46"/>
  <c r="U63" i="46"/>
  <c r="V63" i="46"/>
  <c r="D64" i="46"/>
  <c r="E64" i="46"/>
  <c r="F64" i="46"/>
  <c r="G64" i="46"/>
  <c r="H64" i="46"/>
  <c r="I64" i="46"/>
  <c r="J64" i="46"/>
  <c r="K64" i="46"/>
  <c r="L64" i="46"/>
  <c r="M64" i="46"/>
  <c r="N64" i="46"/>
  <c r="O64" i="46"/>
  <c r="P64" i="46"/>
  <c r="Q64" i="46"/>
  <c r="R64" i="46"/>
  <c r="S64" i="46"/>
  <c r="T64" i="46"/>
  <c r="U64" i="46"/>
  <c r="V64" i="46"/>
  <c r="D65" i="46"/>
  <c r="E65" i="46"/>
  <c r="F65" i="46"/>
  <c r="G65" i="46"/>
  <c r="H65" i="46"/>
  <c r="I65" i="46"/>
  <c r="J65" i="46"/>
  <c r="K65" i="46"/>
  <c r="L65" i="46"/>
  <c r="M65" i="46"/>
  <c r="N65" i="46"/>
  <c r="O65" i="46"/>
  <c r="P65" i="46"/>
  <c r="Q65" i="46"/>
  <c r="R65" i="46"/>
  <c r="S65" i="46"/>
  <c r="T65" i="46"/>
  <c r="U65" i="46"/>
  <c r="V65" i="46"/>
  <c r="D66" i="46"/>
  <c r="E66" i="46"/>
  <c r="F66" i="46"/>
  <c r="G66" i="46"/>
  <c r="H66" i="46"/>
  <c r="I66" i="46"/>
  <c r="J66" i="46"/>
  <c r="K66" i="46"/>
  <c r="L66" i="46"/>
  <c r="M66" i="46"/>
  <c r="N66" i="46"/>
  <c r="O66" i="46"/>
  <c r="P66" i="46"/>
  <c r="Q66" i="46"/>
  <c r="R66" i="46"/>
  <c r="S66" i="46"/>
  <c r="T66" i="46"/>
  <c r="U66" i="46"/>
  <c r="V66" i="46"/>
  <c r="D67" i="46"/>
  <c r="E67" i="46"/>
  <c r="F67" i="46"/>
  <c r="G67" i="46"/>
  <c r="H67" i="46"/>
  <c r="I67" i="46"/>
  <c r="J67" i="46"/>
  <c r="K67" i="46"/>
  <c r="L67" i="46"/>
  <c r="M67" i="46"/>
  <c r="N67" i="46"/>
  <c r="O67" i="46"/>
  <c r="P67" i="46"/>
  <c r="Q67" i="46"/>
  <c r="R67" i="46"/>
  <c r="T67" i="46"/>
  <c r="U67" i="46"/>
  <c r="V67" i="46"/>
  <c r="D68" i="46"/>
  <c r="E68" i="46"/>
  <c r="F68" i="46"/>
  <c r="G68" i="46"/>
  <c r="H68" i="46"/>
  <c r="I68" i="46"/>
  <c r="J68" i="46"/>
  <c r="K68" i="46"/>
  <c r="L68" i="46"/>
  <c r="M68" i="46"/>
  <c r="N68" i="46"/>
  <c r="O68" i="46"/>
  <c r="P68" i="46"/>
  <c r="Q68" i="46"/>
  <c r="R68" i="46"/>
  <c r="S68" i="46"/>
  <c r="T68" i="46"/>
  <c r="U68" i="46"/>
  <c r="V68" i="46"/>
  <c r="H70" i="46"/>
  <c r="S70" i="46"/>
  <c r="U70" i="46"/>
  <c r="D72" i="46"/>
  <c r="E72" i="46"/>
  <c r="F72" i="46"/>
  <c r="G72" i="46"/>
  <c r="H72" i="46"/>
  <c r="I72" i="46"/>
  <c r="J72" i="46"/>
  <c r="K72" i="46"/>
  <c r="L72" i="46"/>
  <c r="M72" i="46"/>
  <c r="N72" i="46"/>
  <c r="O72" i="46"/>
  <c r="P72" i="46"/>
  <c r="Q72" i="46"/>
  <c r="R72" i="46"/>
  <c r="S72" i="46"/>
  <c r="T72" i="46"/>
  <c r="U72" i="46"/>
  <c r="V72" i="46"/>
  <c r="Y33" i="9"/>
  <c r="Y34" i="9"/>
  <c r="Y38" i="9"/>
  <c r="Y40" i="9"/>
  <c r="C41" i="9"/>
  <c r="F62" i="9"/>
  <c r="G41" i="9"/>
  <c r="I41" i="9"/>
  <c r="K41" i="9"/>
  <c r="M62" i="9"/>
  <c r="Q62" i="9"/>
  <c r="F69" i="9"/>
  <c r="J69" i="9"/>
  <c r="J49" i="9"/>
  <c r="K69" i="9"/>
  <c r="L48" i="9"/>
  <c r="N69" i="9"/>
  <c r="R69" i="9"/>
  <c r="R48" i="9"/>
  <c r="R49" i="9"/>
  <c r="U48" i="9"/>
  <c r="V49" i="9"/>
  <c r="D49" i="9"/>
  <c r="L49" i="9"/>
  <c r="P49" i="9"/>
  <c r="S49" i="9"/>
  <c r="C31" i="9"/>
  <c r="D31" i="9"/>
  <c r="E31" i="9"/>
  <c r="F31" i="9"/>
  <c r="G31" i="9"/>
  <c r="H31" i="9"/>
  <c r="I31" i="9"/>
  <c r="J31" i="9"/>
  <c r="K31" i="9"/>
  <c r="L31" i="9"/>
  <c r="M31" i="9"/>
  <c r="N31" i="9"/>
  <c r="O31" i="9"/>
  <c r="P31" i="9"/>
  <c r="Q31" i="9"/>
  <c r="R31" i="9"/>
  <c r="S31" i="9"/>
  <c r="T31" i="9"/>
  <c r="U31" i="9"/>
  <c r="V31" i="9"/>
  <c r="C32" i="9"/>
  <c r="D32" i="9"/>
  <c r="E32" i="9"/>
  <c r="F32" i="9"/>
  <c r="G32" i="9"/>
  <c r="H32" i="9"/>
  <c r="I32" i="9"/>
  <c r="J32" i="9"/>
  <c r="K32" i="9"/>
  <c r="L32" i="9"/>
  <c r="M32" i="9"/>
  <c r="N32" i="9"/>
  <c r="O32" i="9"/>
  <c r="P32" i="9"/>
  <c r="Q32" i="9"/>
  <c r="R32" i="9"/>
  <c r="S32" i="9"/>
  <c r="T32" i="9"/>
  <c r="U32" i="9"/>
  <c r="V32" i="9"/>
  <c r="C33" i="9"/>
  <c r="D33" i="9"/>
  <c r="E33" i="9"/>
  <c r="F33" i="9"/>
  <c r="G33" i="9"/>
  <c r="H33" i="9"/>
  <c r="I33" i="9"/>
  <c r="J33" i="9"/>
  <c r="K33" i="9"/>
  <c r="L33" i="9"/>
  <c r="M33" i="9"/>
  <c r="N33" i="9"/>
  <c r="O33" i="9"/>
  <c r="P33" i="9"/>
  <c r="Q33" i="9"/>
  <c r="R33" i="9"/>
  <c r="S33" i="9"/>
  <c r="T33" i="9"/>
  <c r="U33" i="9"/>
  <c r="V33" i="9"/>
  <c r="C34" i="9"/>
  <c r="D34" i="9"/>
  <c r="E34" i="9"/>
  <c r="F34" i="9"/>
  <c r="G34" i="9"/>
  <c r="H34" i="9"/>
  <c r="I34" i="9"/>
  <c r="J34" i="9"/>
  <c r="K34" i="9"/>
  <c r="L34" i="9"/>
  <c r="M34" i="9"/>
  <c r="N34" i="9"/>
  <c r="O34" i="9"/>
  <c r="P34" i="9"/>
  <c r="Q34" i="9"/>
  <c r="R34" i="9"/>
  <c r="S34" i="9"/>
  <c r="T34" i="9"/>
  <c r="U34" i="9"/>
  <c r="V34" i="9"/>
  <c r="C35" i="9"/>
  <c r="D35" i="9"/>
  <c r="E35" i="9"/>
  <c r="F35" i="9"/>
  <c r="G35" i="9"/>
  <c r="H35" i="9"/>
  <c r="I35" i="9"/>
  <c r="J35" i="9"/>
  <c r="K35" i="9"/>
  <c r="L35" i="9"/>
  <c r="M35" i="9"/>
  <c r="N35" i="9"/>
  <c r="O35" i="9"/>
  <c r="P35" i="9"/>
  <c r="Q35" i="9"/>
  <c r="R35" i="9"/>
  <c r="S35" i="9"/>
  <c r="T35" i="9"/>
  <c r="U35" i="9"/>
  <c r="V35" i="9"/>
  <c r="C36" i="9"/>
  <c r="D36" i="9"/>
  <c r="E36" i="9"/>
  <c r="F36" i="9"/>
  <c r="G36" i="9"/>
  <c r="H36" i="9"/>
  <c r="I36" i="9"/>
  <c r="J36" i="9"/>
  <c r="K36" i="9"/>
  <c r="L36" i="9"/>
  <c r="M36" i="9"/>
  <c r="N36" i="9"/>
  <c r="O36" i="9"/>
  <c r="P36" i="9"/>
  <c r="Q36" i="9"/>
  <c r="R36" i="9"/>
  <c r="S36" i="9"/>
  <c r="T36" i="9"/>
  <c r="U36" i="9"/>
  <c r="V36" i="9"/>
  <c r="C37" i="9"/>
  <c r="D37" i="9"/>
  <c r="E37" i="9"/>
  <c r="F37" i="9"/>
  <c r="G37" i="9"/>
  <c r="H37" i="9"/>
  <c r="I37" i="9"/>
  <c r="J37" i="9"/>
  <c r="K37" i="9"/>
  <c r="L37" i="9"/>
  <c r="M37" i="9"/>
  <c r="N37" i="9"/>
  <c r="O37" i="9"/>
  <c r="P37" i="9"/>
  <c r="Q37" i="9"/>
  <c r="R37" i="9"/>
  <c r="S37" i="9"/>
  <c r="T37" i="9"/>
  <c r="U37" i="9"/>
  <c r="V37" i="9"/>
  <c r="C38" i="9"/>
  <c r="D38" i="9"/>
  <c r="E38" i="9"/>
  <c r="F38" i="9"/>
  <c r="G38" i="9"/>
  <c r="H38" i="9"/>
  <c r="I38" i="9"/>
  <c r="J38" i="9"/>
  <c r="K38" i="9"/>
  <c r="L38" i="9"/>
  <c r="M38" i="9"/>
  <c r="N38" i="9"/>
  <c r="O38" i="9"/>
  <c r="P38" i="9"/>
  <c r="Q38" i="9"/>
  <c r="R38" i="9"/>
  <c r="S38" i="9"/>
  <c r="T38" i="9"/>
  <c r="U38" i="9"/>
  <c r="V38" i="9"/>
  <c r="C39" i="9"/>
  <c r="D39" i="9"/>
  <c r="E39" i="9"/>
  <c r="F39" i="9"/>
  <c r="G39" i="9"/>
  <c r="H39" i="9"/>
  <c r="I39" i="9"/>
  <c r="J39" i="9"/>
  <c r="K39" i="9"/>
  <c r="L39" i="9"/>
  <c r="M39" i="9"/>
  <c r="N39" i="9"/>
  <c r="O39" i="9"/>
  <c r="P39" i="9"/>
  <c r="Q39" i="9"/>
  <c r="R39" i="9"/>
  <c r="S39" i="9"/>
  <c r="T39" i="9"/>
  <c r="U39" i="9"/>
  <c r="V39" i="9"/>
  <c r="C40" i="9"/>
  <c r="D40" i="9"/>
  <c r="E40" i="9"/>
  <c r="F40" i="9"/>
  <c r="G40" i="9"/>
  <c r="H40" i="9"/>
  <c r="I40" i="9"/>
  <c r="J40" i="9"/>
  <c r="K40" i="9"/>
  <c r="L40" i="9"/>
  <c r="M40" i="9"/>
  <c r="N40" i="9"/>
  <c r="O40" i="9"/>
  <c r="P40" i="9"/>
  <c r="Q40" i="9"/>
  <c r="R40" i="9"/>
  <c r="S40" i="9"/>
  <c r="T40" i="9"/>
  <c r="U40" i="9"/>
  <c r="V40" i="9"/>
  <c r="F41" i="9"/>
  <c r="J41" i="9"/>
  <c r="L41" i="9"/>
  <c r="M41" i="9"/>
  <c r="O41" i="9"/>
  <c r="Q41" i="9"/>
  <c r="R41" i="9"/>
  <c r="S41" i="9"/>
  <c r="T41" i="9"/>
  <c r="U41" i="9"/>
  <c r="V41" i="9"/>
  <c r="C42" i="9"/>
  <c r="D42" i="9"/>
  <c r="E42" i="9"/>
  <c r="F42" i="9"/>
  <c r="G42" i="9"/>
  <c r="H42" i="9"/>
  <c r="I42" i="9"/>
  <c r="J42" i="9"/>
  <c r="K42" i="9"/>
  <c r="L42" i="9"/>
  <c r="M42" i="9"/>
  <c r="N42" i="9"/>
  <c r="O42" i="9"/>
  <c r="P42" i="9"/>
  <c r="Q42" i="9"/>
  <c r="R42" i="9"/>
  <c r="S42" i="9"/>
  <c r="T42" i="9"/>
  <c r="U42" i="9"/>
  <c r="V42" i="9"/>
  <c r="C43" i="9"/>
  <c r="D43" i="9"/>
  <c r="E43" i="9"/>
  <c r="F43" i="9"/>
  <c r="G43" i="9"/>
  <c r="H43" i="9"/>
  <c r="I43" i="9"/>
  <c r="J43" i="9"/>
  <c r="K43" i="9"/>
  <c r="L43" i="9"/>
  <c r="M43" i="9"/>
  <c r="N43" i="9"/>
  <c r="O43" i="9"/>
  <c r="P43" i="9"/>
  <c r="Q43" i="9"/>
  <c r="R43" i="9"/>
  <c r="S43" i="9"/>
  <c r="T43" i="9"/>
  <c r="U43" i="9"/>
  <c r="V43" i="9"/>
  <c r="C44" i="9"/>
  <c r="D44" i="9"/>
  <c r="E44" i="9"/>
  <c r="F44" i="9"/>
  <c r="G44" i="9"/>
  <c r="H44" i="9"/>
  <c r="I44" i="9"/>
  <c r="J44" i="9"/>
  <c r="K44" i="9"/>
  <c r="L44" i="9"/>
  <c r="M44" i="9"/>
  <c r="N44" i="9"/>
  <c r="O44" i="9"/>
  <c r="P44" i="9"/>
  <c r="Q44" i="9"/>
  <c r="R44" i="9"/>
  <c r="S44" i="9"/>
  <c r="T44" i="9"/>
  <c r="U44" i="9"/>
  <c r="V44" i="9"/>
  <c r="C45" i="9"/>
  <c r="D45" i="9"/>
  <c r="E45" i="9"/>
  <c r="F45" i="9"/>
  <c r="G45" i="9"/>
  <c r="H45" i="9"/>
  <c r="I45" i="9"/>
  <c r="J45" i="9"/>
  <c r="K45" i="9"/>
  <c r="L45" i="9"/>
  <c r="M45" i="9"/>
  <c r="N45" i="9"/>
  <c r="O45" i="9"/>
  <c r="P45" i="9"/>
  <c r="Q45" i="9"/>
  <c r="R45" i="9"/>
  <c r="S45" i="9"/>
  <c r="T45" i="9"/>
  <c r="U45" i="9"/>
  <c r="V45" i="9"/>
  <c r="C46" i="9"/>
  <c r="D46" i="9"/>
  <c r="E46" i="9"/>
  <c r="F46" i="9"/>
  <c r="G46" i="9"/>
  <c r="H46" i="9"/>
  <c r="I46" i="9"/>
  <c r="J46" i="9"/>
  <c r="K46" i="9"/>
  <c r="L46" i="9"/>
  <c r="M46" i="9"/>
  <c r="N46" i="9"/>
  <c r="O46" i="9"/>
  <c r="P46" i="9"/>
  <c r="Q46" i="9"/>
  <c r="R46" i="9"/>
  <c r="S46" i="9"/>
  <c r="T46" i="9"/>
  <c r="U46" i="9"/>
  <c r="V46" i="9"/>
  <c r="Y46" i="9"/>
  <c r="C48" i="9"/>
  <c r="D48" i="9"/>
  <c r="F48" i="9"/>
  <c r="J48" i="9"/>
  <c r="K48" i="9"/>
  <c r="N48" i="9"/>
  <c r="P48" i="9"/>
  <c r="S48" i="9"/>
  <c r="V48" i="9"/>
  <c r="C49" i="9"/>
  <c r="K49" i="9"/>
  <c r="C50" i="9"/>
  <c r="D50" i="9"/>
  <c r="E50" i="9"/>
  <c r="F50" i="9"/>
  <c r="G50" i="9"/>
  <c r="H50" i="9"/>
  <c r="I50" i="9"/>
  <c r="J50" i="9"/>
  <c r="K50" i="9"/>
  <c r="L50" i="9"/>
  <c r="M50" i="9"/>
  <c r="N50" i="9"/>
  <c r="O50" i="9"/>
  <c r="P50" i="9"/>
  <c r="Q50" i="9"/>
  <c r="R50" i="9"/>
  <c r="S50" i="9"/>
  <c r="T50" i="9"/>
  <c r="U50" i="9"/>
  <c r="V50" i="9"/>
  <c r="D52" i="9"/>
  <c r="E52" i="9"/>
  <c r="F52" i="9"/>
  <c r="G52" i="9"/>
  <c r="H52" i="9"/>
  <c r="I52" i="9"/>
  <c r="J52" i="9"/>
  <c r="K52" i="9"/>
  <c r="L52" i="9"/>
  <c r="M52" i="9"/>
  <c r="N52" i="9"/>
  <c r="O52" i="9"/>
  <c r="P52" i="9"/>
  <c r="Q52" i="9"/>
  <c r="R52" i="9"/>
  <c r="S52" i="9"/>
  <c r="T52" i="9"/>
  <c r="U52" i="9"/>
  <c r="V52" i="9"/>
  <c r="D53" i="9"/>
  <c r="E53" i="9"/>
  <c r="F53" i="9"/>
  <c r="G53" i="9"/>
  <c r="H53" i="9"/>
  <c r="I53" i="9"/>
  <c r="J53" i="9"/>
  <c r="K53" i="9"/>
  <c r="L53" i="9"/>
  <c r="M53" i="9"/>
  <c r="N53" i="9"/>
  <c r="O53" i="9"/>
  <c r="P53" i="9"/>
  <c r="Q53" i="9"/>
  <c r="R53" i="9"/>
  <c r="S53" i="9"/>
  <c r="T53" i="9"/>
  <c r="U53" i="9"/>
  <c r="V53" i="9"/>
  <c r="D54" i="9"/>
  <c r="E54" i="9"/>
  <c r="F54" i="9"/>
  <c r="G54" i="9"/>
  <c r="H54" i="9"/>
  <c r="I54" i="9"/>
  <c r="J54" i="9"/>
  <c r="K54" i="9"/>
  <c r="L54" i="9"/>
  <c r="M54" i="9"/>
  <c r="N54" i="9"/>
  <c r="O54" i="9"/>
  <c r="P54" i="9"/>
  <c r="Q54" i="9"/>
  <c r="R54" i="9"/>
  <c r="S54" i="9"/>
  <c r="T54" i="9"/>
  <c r="U54" i="9"/>
  <c r="V54" i="9"/>
  <c r="D55" i="9"/>
  <c r="E55" i="9"/>
  <c r="F55" i="9"/>
  <c r="G55" i="9"/>
  <c r="H55" i="9"/>
  <c r="I55" i="9"/>
  <c r="J55" i="9"/>
  <c r="K55" i="9"/>
  <c r="L55" i="9"/>
  <c r="M55" i="9"/>
  <c r="N55" i="9"/>
  <c r="O55" i="9"/>
  <c r="P55" i="9"/>
  <c r="Q55" i="9"/>
  <c r="R55" i="9"/>
  <c r="S55" i="9"/>
  <c r="T55" i="9"/>
  <c r="U55" i="9"/>
  <c r="V55" i="9"/>
  <c r="D56" i="9"/>
  <c r="E56" i="9"/>
  <c r="F56" i="9"/>
  <c r="G56" i="9"/>
  <c r="H56" i="9"/>
  <c r="I56" i="9"/>
  <c r="J56" i="9"/>
  <c r="K56" i="9"/>
  <c r="L56" i="9"/>
  <c r="M56" i="9"/>
  <c r="N56" i="9"/>
  <c r="O56" i="9"/>
  <c r="P56" i="9"/>
  <c r="Q56" i="9"/>
  <c r="R56" i="9"/>
  <c r="S56" i="9"/>
  <c r="T56" i="9"/>
  <c r="U56" i="9"/>
  <c r="V56" i="9"/>
  <c r="D57" i="9"/>
  <c r="E57" i="9"/>
  <c r="F57" i="9"/>
  <c r="G57" i="9"/>
  <c r="H57" i="9"/>
  <c r="I57" i="9"/>
  <c r="J57" i="9"/>
  <c r="K57" i="9"/>
  <c r="L57" i="9"/>
  <c r="M57" i="9"/>
  <c r="N57" i="9"/>
  <c r="O57" i="9"/>
  <c r="P57" i="9"/>
  <c r="Q57" i="9"/>
  <c r="R57" i="9"/>
  <c r="S57" i="9"/>
  <c r="T57" i="9"/>
  <c r="U57" i="9"/>
  <c r="V57" i="9"/>
  <c r="D58" i="9"/>
  <c r="E58" i="9"/>
  <c r="F58" i="9"/>
  <c r="G58" i="9"/>
  <c r="H58" i="9"/>
  <c r="I58" i="9"/>
  <c r="J58" i="9"/>
  <c r="K58" i="9"/>
  <c r="L58" i="9"/>
  <c r="M58" i="9"/>
  <c r="N58" i="9"/>
  <c r="O58" i="9"/>
  <c r="P58" i="9"/>
  <c r="Q58" i="9"/>
  <c r="R58" i="9"/>
  <c r="S58" i="9"/>
  <c r="T58" i="9"/>
  <c r="U58" i="9"/>
  <c r="V58" i="9"/>
  <c r="D59" i="9"/>
  <c r="E59" i="9"/>
  <c r="F59" i="9"/>
  <c r="G59" i="9"/>
  <c r="H59" i="9"/>
  <c r="I59" i="9"/>
  <c r="J59" i="9"/>
  <c r="K59" i="9"/>
  <c r="L59" i="9"/>
  <c r="M59" i="9"/>
  <c r="N59" i="9"/>
  <c r="O59" i="9"/>
  <c r="P59" i="9"/>
  <c r="Q59" i="9"/>
  <c r="R59" i="9"/>
  <c r="S59" i="9"/>
  <c r="T59" i="9"/>
  <c r="U59" i="9"/>
  <c r="V59" i="9"/>
  <c r="D60" i="9"/>
  <c r="E60" i="9"/>
  <c r="F60" i="9"/>
  <c r="G60" i="9"/>
  <c r="H60" i="9"/>
  <c r="I60" i="9"/>
  <c r="J60" i="9"/>
  <c r="K60" i="9"/>
  <c r="L60" i="9"/>
  <c r="M60" i="9"/>
  <c r="N60" i="9"/>
  <c r="O60" i="9"/>
  <c r="P60" i="9"/>
  <c r="Q60" i="9"/>
  <c r="R60" i="9"/>
  <c r="S60" i="9"/>
  <c r="T60" i="9"/>
  <c r="U60" i="9"/>
  <c r="V60" i="9"/>
  <c r="D61" i="9"/>
  <c r="E61" i="9"/>
  <c r="F61" i="9"/>
  <c r="G61" i="9"/>
  <c r="H61" i="9"/>
  <c r="I61" i="9"/>
  <c r="J61" i="9"/>
  <c r="K61" i="9"/>
  <c r="L61" i="9"/>
  <c r="M61" i="9"/>
  <c r="N61" i="9"/>
  <c r="O61" i="9"/>
  <c r="P61" i="9"/>
  <c r="Q61" i="9"/>
  <c r="R61" i="9"/>
  <c r="S61" i="9"/>
  <c r="T61" i="9"/>
  <c r="U61" i="9"/>
  <c r="V61" i="9"/>
  <c r="J62" i="9"/>
  <c r="R62" i="9"/>
  <c r="S62" i="9"/>
  <c r="T62" i="9"/>
  <c r="U62" i="9"/>
  <c r="V62" i="9"/>
  <c r="D63" i="9"/>
  <c r="E63" i="9"/>
  <c r="F63" i="9"/>
  <c r="G63" i="9"/>
  <c r="H63" i="9"/>
  <c r="I63" i="9"/>
  <c r="J63" i="9"/>
  <c r="K63" i="9"/>
  <c r="L63" i="9"/>
  <c r="M63" i="9"/>
  <c r="N63" i="9"/>
  <c r="O63" i="9"/>
  <c r="P63" i="9"/>
  <c r="Q63" i="9"/>
  <c r="R63" i="9"/>
  <c r="S63" i="9"/>
  <c r="T63" i="9"/>
  <c r="U63" i="9"/>
  <c r="V63" i="9"/>
  <c r="D64" i="9"/>
  <c r="E64" i="9"/>
  <c r="F64" i="9"/>
  <c r="G64" i="9"/>
  <c r="H64" i="9"/>
  <c r="I64" i="9"/>
  <c r="J64" i="9"/>
  <c r="K64" i="9"/>
  <c r="L64" i="9"/>
  <c r="M64" i="9"/>
  <c r="N64" i="9"/>
  <c r="O64" i="9"/>
  <c r="P64" i="9"/>
  <c r="Q64" i="9"/>
  <c r="R64" i="9"/>
  <c r="S64" i="9"/>
  <c r="T64" i="9"/>
  <c r="U64" i="9"/>
  <c r="V64" i="9"/>
  <c r="D65" i="9"/>
  <c r="E65" i="9"/>
  <c r="F65" i="9"/>
  <c r="G65" i="9"/>
  <c r="H65" i="9"/>
  <c r="I65" i="9"/>
  <c r="J65" i="9"/>
  <c r="K65" i="9"/>
  <c r="L65" i="9"/>
  <c r="M65" i="9"/>
  <c r="N65" i="9"/>
  <c r="O65" i="9"/>
  <c r="P65" i="9"/>
  <c r="Q65" i="9"/>
  <c r="R65" i="9"/>
  <c r="S65" i="9"/>
  <c r="T65" i="9"/>
  <c r="U65" i="9"/>
  <c r="V65" i="9"/>
  <c r="D66" i="9"/>
  <c r="E66" i="9"/>
  <c r="F66" i="9"/>
  <c r="G66" i="9"/>
  <c r="H66" i="9"/>
  <c r="I66" i="9"/>
  <c r="J66" i="9"/>
  <c r="K66" i="9"/>
  <c r="L66" i="9"/>
  <c r="M66" i="9"/>
  <c r="N66" i="9"/>
  <c r="O66" i="9"/>
  <c r="P66" i="9"/>
  <c r="Q66" i="9"/>
  <c r="R66" i="9"/>
  <c r="S66" i="9"/>
  <c r="T66" i="9"/>
  <c r="U66" i="9"/>
  <c r="V66" i="9"/>
  <c r="D67" i="9"/>
  <c r="E67" i="9"/>
  <c r="F67" i="9"/>
  <c r="G67" i="9"/>
  <c r="H67" i="9"/>
  <c r="I67" i="9"/>
  <c r="J67" i="9"/>
  <c r="K67" i="9"/>
  <c r="L67" i="9"/>
  <c r="M67" i="9"/>
  <c r="N67" i="9"/>
  <c r="O67" i="9"/>
  <c r="P67" i="9"/>
  <c r="Q67" i="9"/>
  <c r="R67" i="9"/>
  <c r="S67" i="9"/>
  <c r="T67" i="9"/>
  <c r="U67" i="9"/>
  <c r="V67" i="9"/>
  <c r="D69" i="9"/>
  <c r="D70" i="9"/>
  <c r="D71" i="9"/>
  <c r="E71" i="9"/>
  <c r="F71" i="9"/>
  <c r="G71" i="9"/>
  <c r="H71" i="9"/>
  <c r="I71" i="9"/>
  <c r="J71" i="9"/>
  <c r="K71" i="9"/>
  <c r="L71" i="9"/>
  <c r="M71" i="9"/>
  <c r="N71" i="9"/>
  <c r="O71" i="9"/>
  <c r="P71" i="9"/>
  <c r="Q71" i="9"/>
  <c r="R71" i="9"/>
  <c r="S71" i="9"/>
  <c r="T71" i="9"/>
  <c r="U71" i="9"/>
  <c r="V71" i="9"/>
  <c r="V72" i="9"/>
  <c r="Y32" i="45"/>
  <c r="Y39" i="45"/>
  <c r="D73" i="45"/>
  <c r="F50" i="45"/>
  <c r="H73" i="45"/>
  <c r="H51" i="45"/>
  <c r="J73" i="45"/>
  <c r="J50" i="45"/>
  <c r="M51" i="45"/>
  <c r="N50" i="45"/>
  <c r="P51" i="45"/>
  <c r="S50" i="45"/>
  <c r="T73" i="45"/>
  <c r="V50" i="45"/>
  <c r="E51" i="45"/>
  <c r="I51" i="45"/>
  <c r="Q51" i="45"/>
  <c r="C32" i="45"/>
  <c r="D32" i="45"/>
  <c r="E32" i="45"/>
  <c r="F32" i="45"/>
  <c r="G32" i="45"/>
  <c r="H32" i="45"/>
  <c r="I32" i="45"/>
  <c r="J32" i="45"/>
  <c r="K32" i="45"/>
  <c r="L32" i="45"/>
  <c r="M32" i="45"/>
  <c r="N32" i="45"/>
  <c r="O32" i="45"/>
  <c r="P32" i="45"/>
  <c r="Q32" i="45"/>
  <c r="R32" i="45"/>
  <c r="S32" i="45"/>
  <c r="T32" i="45"/>
  <c r="U32" i="45"/>
  <c r="V32" i="45"/>
  <c r="C33" i="45"/>
  <c r="D33" i="45"/>
  <c r="E33" i="45"/>
  <c r="F33" i="45"/>
  <c r="G33" i="45"/>
  <c r="H33" i="45"/>
  <c r="I33" i="45"/>
  <c r="J33" i="45"/>
  <c r="K33" i="45"/>
  <c r="L33" i="45"/>
  <c r="M33" i="45"/>
  <c r="N33" i="45"/>
  <c r="O33" i="45"/>
  <c r="P33" i="45"/>
  <c r="Q33" i="45"/>
  <c r="R33" i="45"/>
  <c r="S33" i="45"/>
  <c r="T33" i="45"/>
  <c r="U33" i="45"/>
  <c r="V33" i="45"/>
  <c r="C34" i="45"/>
  <c r="D34" i="45"/>
  <c r="E34" i="45"/>
  <c r="F34" i="45"/>
  <c r="G34" i="45"/>
  <c r="H34" i="45"/>
  <c r="I34" i="45"/>
  <c r="J34" i="45"/>
  <c r="K34" i="45"/>
  <c r="L34" i="45"/>
  <c r="M34" i="45"/>
  <c r="N34" i="45"/>
  <c r="O34" i="45"/>
  <c r="P34" i="45"/>
  <c r="Q34" i="45"/>
  <c r="R34" i="45"/>
  <c r="S34" i="45"/>
  <c r="T34" i="45"/>
  <c r="U34" i="45"/>
  <c r="V34" i="45"/>
  <c r="Y34" i="45"/>
  <c r="C35" i="45"/>
  <c r="D35" i="45"/>
  <c r="E35" i="45"/>
  <c r="F35" i="45"/>
  <c r="G35" i="45"/>
  <c r="H35" i="45"/>
  <c r="I35" i="45"/>
  <c r="J35" i="45"/>
  <c r="K35" i="45"/>
  <c r="L35" i="45"/>
  <c r="M35" i="45"/>
  <c r="N35" i="45"/>
  <c r="O35" i="45"/>
  <c r="P35" i="45"/>
  <c r="Q35" i="45"/>
  <c r="R35" i="45"/>
  <c r="S35" i="45"/>
  <c r="T35" i="45"/>
  <c r="U35" i="45"/>
  <c r="V35" i="45"/>
  <c r="C36" i="45"/>
  <c r="D36" i="45"/>
  <c r="E36" i="45"/>
  <c r="F36" i="45"/>
  <c r="G36" i="45"/>
  <c r="H36" i="45"/>
  <c r="I36" i="45"/>
  <c r="J36" i="45"/>
  <c r="K36" i="45"/>
  <c r="L36" i="45"/>
  <c r="M36" i="45"/>
  <c r="N36" i="45"/>
  <c r="O36" i="45"/>
  <c r="P36" i="45"/>
  <c r="Q36" i="45"/>
  <c r="R36" i="45"/>
  <c r="S36" i="45"/>
  <c r="T36" i="45"/>
  <c r="U36" i="45"/>
  <c r="V36" i="45"/>
  <c r="C37" i="45"/>
  <c r="D37" i="45"/>
  <c r="E37" i="45"/>
  <c r="F37" i="45"/>
  <c r="G37" i="45"/>
  <c r="H37" i="45"/>
  <c r="I37" i="45"/>
  <c r="J37" i="45"/>
  <c r="K37" i="45"/>
  <c r="L37" i="45"/>
  <c r="M37" i="45"/>
  <c r="N37" i="45"/>
  <c r="O37" i="45"/>
  <c r="P37" i="45"/>
  <c r="Q37" i="45"/>
  <c r="R37" i="45"/>
  <c r="S37" i="45"/>
  <c r="T37" i="45"/>
  <c r="U37" i="45"/>
  <c r="V37" i="45"/>
  <c r="C38" i="45"/>
  <c r="D38" i="45"/>
  <c r="E38" i="45"/>
  <c r="F38" i="45"/>
  <c r="G38" i="45"/>
  <c r="H38" i="45"/>
  <c r="I38" i="45"/>
  <c r="J38" i="45"/>
  <c r="K38" i="45"/>
  <c r="L38" i="45"/>
  <c r="M38" i="45"/>
  <c r="N38" i="45"/>
  <c r="O38" i="45"/>
  <c r="P38" i="45"/>
  <c r="Q38" i="45"/>
  <c r="R38" i="45"/>
  <c r="S38" i="45"/>
  <c r="T38" i="45"/>
  <c r="U38" i="45"/>
  <c r="V38" i="45"/>
  <c r="C39" i="45"/>
  <c r="D39" i="45"/>
  <c r="E39" i="45"/>
  <c r="F39" i="45"/>
  <c r="G39" i="45"/>
  <c r="H39" i="45"/>
  <c r="I39" i="45"/>
  <c r="J39" i="45"/>
  <c r="K39" i="45"/>
  <c r="L39" i="45"/>
  <c r="M39" i="45"/>
  <c r="N39" i="45"/>
  <c r="O39" i="45"/>
  <c r="P39" i="45"/>
  <c r="Q39" i="45"/>
  <c r="R39" i="45"/>
  <c r="S39" i="45"/>
  <c r="T39" i="45"/>
  <c r="U39" i="45"/>
  <c r="V39" i="45"/>
  <c r="C40" i="45"/>
  <c r="D40" i="45"/>
  <c r="E40" i="45"/>
  <c r="F40" i="45"/>
  <c r="G40" i="45"/>
  <c r="H40" i="45"/>
  <c r="I40" i="45"/>
  <c r="J40" i="45"/>
  <c r="K40" i="45"/>
  <c r="L40" i="45"/>
  <c r="M40" i="45"/>
  <c r="N40" i="45"/>
  <c r="O40" i="45"/>
  <c r="P40" i="45"/>
  <c r="Q40" i="45"/>
  <c r="R40" i="45"/>
  <c r="S40" i="45"/>
  <c r="T40" i="45"/>
  <c r="U40" i="45"/>
  <c r="V40" i="45"/>
  <c r="C41" i="45"/>
  <c r="D41" i="45"/>
  <c r="E41" i="45"/>
  <c r="F41" i="45"/>
  <c r="G41" i="45"/>
  <c r="H41" i="45"/>
  <c r="I41" i="45"/>
  <c r="J41" i="45"/>
  <c r="K41" i="45"/>
  <c r="L41" i="45"/>
  <c r="M41" i="45"/>
  <c r="N41" i="45"/>
  <c r="O41" i="45"/>
  <c r="P41" i="45"/>
  <c r="Q41" i="45"/>
  <c r="R41" i="45"/>
  <c r="S41" i="45"/>
  <c r="T41" i="45"/>
  <c r="U41" i="45"/>
  <c r="V41" i="45"/>
  <c r="C42" i="45"/>
  <c r="D42" i="45"/>
  <c r="E42" i="45"/>
  <c r="F42" i="45"/>
  <c r="G42" i="45"/>
  <c r="H42" i="45"/>
  <c r="I42" i="45"/>
  <c r="J42" i="45"/>
  <c r="K42" i="45"/>
  <c r="L42" i="45"/>
  <c r="M42" i="45"/>
  <c r="N42" i="45"/>
  <c r="O42" i="45"/>
  <c r="P42" i="45"/>
  <c r="Q42" i="45"/>
  <c r="R42" i="45"/>
  <c r="S42" i="45"/>
  <c r="T42" i="45"/>
  <c r="U42" i="45"/>
  <c r="V42" i="45"/>
  <c r="Y42" i="45"/>
  <c r="C43" i="45"/>
  <c r="D43" i="45"/>
  <c r="E43" i="45"/>
  <c r="F43" i="45"/>
  <c r="G43" i="45"/>
  <c r="H43" i="45"/>
  <c r="I43" i="45"/>
  <c r="J43" i="45"/>
  <c r="K43" i="45"/>
  <c r="L43" i="45"/>
  <c r="M43" i="45"/>
  <c r="N43" i="45"/>
  <c r="O43" i="45"/>
  <c r="P43" i="45"/>
  <c r="Q43" i="45"/>
  <c r="R43" i="45"/>
  <c r="S43" i="45"/>
  <c r="T43" i="45"/>
  <c r="V43" i="45"/>
  <c r="C44" i="45"/>
  <c r="D44" i="45"/>
  <c r="E44" i="45"/>
  <c r="F44" i="45"/>
  <c r="G44" i="45"/>
  <c r="H44" i="45"/>
  <c r="I44" i="45"/>
  <c r="J44" i="45"/>
  <c r="K44" i="45"/>
  <c r="L44" i="45"/>
  <c r="M44" i="45"/>
  <c r="N44" i="45"/>
  <c r="O44" i="45"/>
  <c r="P44" i="45"/>
  <c r="Q44" i="45"/>
  <c r="R44" i="45"/>
  <c r="S44" i="45"/>
  <c r="T44" i="45"/>
  <c r="U44" i="45"/>
  <c r="V44" i="45"/>
  <c r="Y44" i="45"/>
  <c r="C45" i="45"/>
  <c r="D45" i="45"/>
  <c r="E45" i="45"/>
  <c r="F45" i="45"/>
  <c r="G45" i="45"/>
  <c r="H45" i="45"/>
  <c r="I45" i="45"/>
  <c r="J45" i="45"/>
  <c r="K45" i="45"/>
  <c r="L45" i="45"/>
  <c r="M45" i="45"/>
  <c r="N45" i="45"/>
  <c r="O45" i="45"/>
  <c r="P45" i="45"/>
  <c r="Q45" i="45"/>
  <c r="R45" i="45"/>
  <c r="S45" i="45"/>
  <c r="T45" i="45"/>
  <c r="U45" i="45"/>
  <c r="V45" i="45"/>
  <c r="C46" i="45"/>
  <c r="D46" i="45"/>
  <c r="E46" i="45"/>
  <c r="F46" i="45"/>
  <c r="G46" i="45"/>
  <c r="H46" i="45"/>
  <c r="I46" i="45"/>
  <c r="J46" i="45"/>
  <c r="K46" i="45"/>
  <c r="L46" i="45"/>
  <c r="M46" i="45"/>
  <c r="N46" i="45"/>
  <c r="O46" i="45"/>
  <c r="P46" i="45"/>
  <c r="Q46" i="45"/>
  <c r="R46" i="45"/>
  <c r="S46" i="45"/>
  <c r="T46" i="45"/>
  <c r="U46" i="45"/>
  <c r="V46" i="45"/>
  <c r="C47" i="45"/>
  <c r="D47" i="45"/>
  <c r="E47" i="45"/>
  <c r="F47" i="45"/>
  <c r="G47" i="45"/>
  <c r="H47" i="45"/>
  <c r="I47" i="45"/>
  <c r="J47" i="45"/>
  <c r="K47" i="45"/>
  <c r="L47" i="45"/>
  <c r="M47" i="45"/>
  <c r="N47" i="45"/>
  <c r="O47" i="45"/>
  <c r="P47" i="45"/>
  <c r="Q47" i="45"/>
  <c r="R47" i="45"/>
  <c r="S47" i="45"/>
  <c r="T47" i="45"/>
  <c r="U47" i="45"/>
  <c r="V47" i="45"/>
  <c r="C48" i="45"/>
  <c r="D48" i="45"/>
  <c r="E48" i="45"/>
  <c r="F48" i="45"/>
  <c r="G48" i="45"/>
  <c r="H48" i="45"/>
  <c r="I48" i="45"/>
  <c r="J48" i="45"/>
  <c r="K48" i="45"/>
  <c r="L48" i="45"/>
  <c r="M48" i="45"/>
  <c r="N48" i="45"/>
  <c r="O48" i="45"/>
  <c r="P48" i="45"/>
  <c r="Q48" i="45"/>
  <c r="R48" i="45"/>
  <c r="S48" i="45"/>
  <c r="T48" i="45"/>
  <c r="U48" i="45"/>
  <c r="V48" i="45"/>
  <c r="Y48" i="45"/>
  <c r="C50" i="45"/>
  <c r="E50" i="45"/>
  <c r="G50" i="45"/>
  <c r="H50" i="45"/>
  <c r="K50" i="45"/>
  <c r="L50" i="45"/>
  <c r="O50" i="45"/>
  <c r="P50" i="45"/>
  <c r="Q50" i="45"/>
  <c r="R50" i="45"/>
  <c r="U50" i="45"/>
  <c r="R51" i="45"/>
  <c r="U51" i="45"/>
  <c r="C52" i="45"/>
  <c r="D52" i="45"/>
  <c r="E52" i="45"/>
  <c r="F52" i="45"/>
  <c r="G52" i="45"/>
  <c r="H52" i="45"/>
  <c r="I52" i="45"/>
  <c r="J52" i="45"/>
  <c r="K52" i="45"/>
  <c r="L52" i="45"/>
  <c r="M52" i="45"/>
  <c r="N52" i="45"/>
  <c r="O52" i="45"/>
  <c r="P52" i="45"/>
  <c r="Q52" i="45"/>
  <c r="R52" i="45"/>
  <c r="S52" i="45"/>
  <c r="T52" i="45"/>
  <c r="U52" i="45"/>
  <c r="V52" i="45"/>
  <c r="D55" i="45"/>
  <c r="E55" i="45"/>
  <c r="F55" i="45"/>
  <c r="G55" i="45"/>
  <c r="H55" i="45"/>
  <c r="I55" i="45"/>
  <c r="J55" i="45"/>
  <c r="K55" i="45"/>
  <c r="L55" i="45"/>
  <c r="M55" i="45"/>
  <c r="N55" i="45"/>
  <c r="O55" i="45"/>
  <c r="P55" i="45"/>
  <c r="Q55" i="45"/>
  <c r="R55" i="45"/>
  <c r="S55" i="45"/>
  <c r="T55" i="45"/>
  <c r="U55" i="45"/>
  <c r="V55" i="45"/>
  <c r="D56" i="45"/>
  <c r="E56" i="45"/>
  <c r="F56" i="45"/>
  <c r="G56" i="45"/>
  <c r="H56" i="45"/>
  <c r="I56" i="45"/>
  <c r="J56" i="45"/>
  <c r="K56" i="45"/>
  <c r="L56" i="45"/>
  <c r="M56" i="45"/>
  <c r="N56" i="45"/>
  <c r="O56" i="45"/>
  <c r="P56" i="45"/>
  <c r="Q56" i="45"/>
  <c r="R56" i="45"/>
  <c r="S56" i="45"/>
  <c r="T56" i="45"/>
  <c r="U56" i="45"/>
  <c r="V56" i="45"/>
  <c r="D57" i="45"/>
  <c r="E57" i="45"/>
  <c r="F57" i="45"/>
  <c r="G57" i="45"/>
  <c r="H57" i="45"/>
  <c r="I57" i="45"/>
  <c r="J57" i="45"/>
  <c r="K57" i="45"/>
  <c r="L57" i="45"/>
  <c r="M57" i="45"/>
  <c r="N57" i="45"/>
  <c r="O57" i="45"/>
  <c r="P57" i="45"/>
  <c r="Q57" i="45"/>
  <c r="R57" i="45"/>
  <c r="S57" i="45"/>
  <c r="T57" i="45"/>
  <c r="U57" i="45"/>
  <c r="V57" i="45"/>
  <c r="D58" i="45"/>
  <c r="E58" i="45"/>
  <c r="F58" i="45"/>
  <c r="G58" i="45"/>
  <c r="H58" i="45"/>
  <c r="I58" i="45"/>
  <c r="J58" i="45"/>
  <c r="K58" i="45"/>
  <c r="L58" i="45"/>
  <c r="M58" i="45"/>
  <c r="N58" i="45"/>
  <c r="O58" i="45"/>
  <c r="P58" i="45"/>
  <c r="Q58" i="45"/>
  <c r="R58" i="45"/>
  <c r="S58" i="45"/>
  <c r="T58" i="45"/>
  <c r="U58" i="45"/>
  <c r="V58" i="45"/>
  <c r="D59" i="45"/>
  <c r="E59" i="45"/>
  <c r="F59" i="45"/>
  <c r="G59" i="45"/>
  <c r="H59" i="45"/>
  <c r="I59" i="45"/>
  <c r="J59" i="45"/>
  <c r="K59" i="45"/>
  <c r="L59" i="45"/>
  <c r="M59" i="45"/>
  <c r="N59" i="45"/>
  <c r="O59" i="45"/>
  <c r="P59" i="45"/>
  <c r="Q59" i="45"/>
  <c r="R59" i="45"/>
  <c r="S59" i="45"/>
  <c r="T59" i="45"/>
  <c r="U59" i="45"/>
  <c r="V59" i="45"/>
  <c r="D60" i="45"/>
  <c r="E60" i="45"/>
  <c r="F60" i="45"/>
  <c r="G60" i="45"/>
  <c r="H60" i="45"/>
  <c r="I60" i="45"/>
  <c r="J60" i="45"/>
  <c r="K60" i="45"/>
  <c r="L60" i="45"/>
  <c r="M60" i="45"/>
  <c r="N60" i="45"/>
  <c r="O60" i="45"/>
  <c r="P60" i="45"/>
  <c r="Q60" i="45"/>
  <c r="R60" i="45"/>
  <c r="S60" i="45"/>
  <c r="T60" i="45"/>
  <c r="U60" i="45"/>
  <c r="V60" i="45"/>
  <c r="D61" i="45"/>
  <c r="E61" i="45"/>
  <c r="F61" i="45"/>
  <c r="G61" i="45"/>
  <c r="H61" i="45"/>
  <c r="I61" i="45"/>
  <c r="J61" i="45"/>
  <c r="K61" i="45"/>
  <c r="L61" i="45"/>
  <c r="M61" i="45"/>
  <c r="N61" i="45"/>
  <c r="O61" i="45"/>
  <c r="P61" i="45"/>
  <c r="Q61" i="45"/>
  <c r="R61" i="45"/>
  <c r="S61" i="45"/>
  <c r="T61" i="45"/>
  <c r="U61" i="45"/>
  <c r="V61" i="45"/>
  <c r="D62" i="45"/>
  <c r="E62" i="45"/>
  <c r="F62" i="45"/>
  <c r="G62" i="45"/>
  <c r="H62" i="45"/>
  <c r="I62" i="45"/>
  <c r="J62" i="45"/>
  <c r="K62" i="45"/>
  <c r="L62" i="45"/>
  <c r="M62" i="45"/>
  <c r="N62" i="45"/>
  <c r="O62" i="45"/>
  <c r="P62" i="45"/>
  <c r="Q62" i="45"/>
  <c r="R62" i="45"/>
  <c r="S62" i="45"/>
  <c r="T62" i="45"/>
  <c r="U62" i="45"/>
  <c r="V62" i="45"/>
  <c r="D63" i="45"/>
  <c r="E63" i="45"/>
  <c r="F63" i="45"/>
  <c r="G63" i="45"/>
  <c r="H63" i="45"/>
  <c r="I63" i="45"/>
  <c r="J63" i="45"/>
  <c r="K63" i="45"/>
  <c r="L63" i="45"/>
  <c r="M63" i="45"/>
  <c r="N63" i="45"/>
  <c r="O63" i="45"/>
  <c r="P63" i="45"/>
  <c r="Q63" i="45"/>
  <c r="R63" i="45"/>
  <c r="S63" i="45"/>
  <c r="T63" i="45"/>
  <c r="U63" i="45"/>
  <c r="V63" i="45"/>
  <c r="D64" i="45"/>
  <c r="E64" i="45"/>
  <c r="F64" i="45"/>
  <c r="G64" i="45"/>
  <c r="H64" i="45"/>
  <c r="I64" i="45"/>
  <c r="J64" i="45"/>
  <c r="K64" i="45"/>
  <c r="L64" i="45"/>
  <c r="M64" i="45"/>
  <c r="N64" i="45"/>
  <c r="O64" i="45"/>
  <c r="P64" i="45"/>
  <c r="Q64" i="45"/>
  <c r="R64" i="45"/>
  <c r="S64" i="45"/>
  <c r="T64" i="45"/>
  <c r="U64" i="45"/>
  <c r="V64" i="45"/>
  <c r="D65" i="45"/>
  <c r="E65" i="45"/>
  <c r="F65" i="45"/>
  <c r="G65" i="45"/>
  <c r="H65" i="45"/>
  <c r="I65" i="45"/>
  <c r="J65" i="45"/>
  <c r="K65" i="45"/>
  <c r="L65" i="45"/>
  <c r="M65" i="45"/>
  <c r="N65" i="45"/>
  <c r="O65" i="45"/>
  <c r="P65" i="45"/>
  <c r="Q65" i="45"/>
  <c r="R65" i="45"/>
  <c r="S65" i="45"/>
  <c r="T65" i="45"/>
  <c r="U65" i="45"/>
  <c r="V65" i="45"/>
  <c r="D66" i="45"/>
  <c r="E66" i="45"/>
  <c r="F66" i="45"/>
  <c r="G66" i="45"/>
  <c r="H66" i="45"/>
  <c r="I66" i="45"/>
  <c r="J66" i="45"/>
  <c r="K66" i="45"/>
  <c r="L66" i="45"/>
  <c r="M66" i="45"/>
  <c r="N66" i="45"/>
  <c r="O66" i="45"/>
  <c r="P66" i="45"/>
  <c r="Q66" i="45"/>
  <c r="R66" i="45"/>
  <c r="S66" i="45"/>
  <c r="T66" i="45"/>
  <c r="D67" i="45"/>
  <c r="E67" i="45"/>
  <c r="F67" i="45"/>
  <c r="G67" i="45"/>
  <c r="H67" i="45"/>
  <c r="I67" i="45"/>
  <c r="J67" i="45"/>
  <c r="K67" i="45"/>
  <c r="L67" i="45"/>
  <c r="M67" i="45"/>
  <c r="N67" i="45"/>
  <c r="O67" i="45"/>
  <c r="P67" i="45"/>
  <c r="Q67" i="45"/>
  <c r="R67" i="45"/>
  <c r="S67" i="45"/>
  <c r="T67" i="45"/>
  <c r="U67" i="45"/>
  <c r="V67" i="45"/>
  <c r="D68" i="45"/>
  <c r="E68" i="45"/>
  <c r="F68" i="45"/>
  <c r="G68" i="45"/>
  <c r="H68" i="45"/>
  <c r="I68" i="45"/>
  <c r="J68" i="45"/>
  <c r="K68" i="45"/>
  <c r="L68" i="45"/>
  <c r="M68" i="45"/>
  <c r="N68" i="45"/>
  <c r="O68" i="45"/>
  <c r="P68" i="45"/>
  <c r="Q68" i="45"/>
  <c r="R68" i="45"/>
  <c r="S68" i="45"/>
  <c r="T68" i="45"/>
  <c r="U68" i="45"/>
  <c r="V68" i="45"/>
  <c r="D69" i="45"/>
  <c r="E69" i="45"/>
  <c r="F69" i="45"/>
  <c r="G69" i="45"/>
  <c r="H69" i="45"/>
  <c r="I69" i="45"/>
  <c r="J69" i="45"/>
  <c r="K69" i="45"/>
  <c r="L69" i="45"/>
  <c r="M69" i="45"/>
  <c r="N69" i="45"/>
  <c r="O69" i="45"/>
  <c r="P69" i="45"/>
  <c r="Q69" i="45"/>
  <c r="R69" i="45"/>
  <c r="S69" i="45"/>
  <c r="T69" i="45"/>
  <c r="U69" i="45"/>
  <c r="V69" i="45"/>
  <c r="D70" i="45"/>
  <c r="E70" i="45"/>
  <c r="F70" i="45"/>
  <c r="G70" i="45"/>
  <c r="H70" i="45"/>
  <c r="I70" i="45"/>
  <c r="J70" i="45"/>
  <c r="K70" i="45"/>
  <c r="L70" i="45"/>
  <c r="M70" i="45"/>
  <c r="N70" i="45"/>
  <c r="O70" i="45"/>
  <c r="P70" i="45"/>
  <c r="Q70" i="45"/>
  <c r="R70" i="45"/>
  <c r="S70" i="45"/>
  <c r="T70" i="45"/>
  <c r="U70" i="45"/>
  <c r="V70" i="45"/>
  <c r="D71" i="45"/>
  <c r="E71" i="45"/>
  <c r="F71" i="45"/>
  <c r="G71" i="45"/>
  <c r="H71" i="45"/>
  <c r="I71" i="45"/>
  <c r="J71" i="45"/>
  <c r="K71" i="45"/>
  <c r="L71" i="45"/>
  <c r="M71" i="45"/>
  <c r="N71" i="45"/>
  <c r="O71" i="45"/>
  <c r="P71" i="45"/>
  <c r="Q71" i="45"/>
  <c r="R71" i="45"/>
  <c r="S71" i="45"/>
  <c r="T71" i="45"/>
  <c r="U71" i="45"/>
  <c r="V71" i="45"/>
  <c r="E73" i="45"/>
  <c r="M73" i="45"/>
  <c r="Q73" i="45"/>
  <c r="R73" i="45"/>
  <c r="D75" i="45"/>
  <c r="E75" i="45"/>
  <c r="F75" i="45"/>
  <c r="G75" i="45"/>
  <c r="H75" i="45"/>
  <c r="I75" i="45"/>
  <c r="J75" i="45"/>
  <c r="K75" i="45"/>
  <c r="L75" i="45"/>
  <c r="M75" i="45"/>
  <c r="N75" i="45"/>
  <c r="O75" i="45"/>
  <c r="P75" i="45"/>
  <c r="Q75" i="45"/>
  <c r="R75" i="45"/>
  <c r="S75" i="45"/>
  <c r="T75" i="45"/>
  <c r="U75" i="45"/>
  <c r="V75" i="45"/>
  <c r="Y33" i="8"/>
  <c r="Y35" i="8"/>
  <c r="Y37" i="8"/>
  <c r="Y38" i="8"/>
  <c r="Y41" i="8"/>
  <c r="D65" i="8"/>
  <c r="E43" i="8"/>
  <c r="F43" i="8"/>
  <c r="G43" i="8"/>
  <c r="I65" i="8"/>
  <c r="J65" i="8"/>
  <c r="L65" i="8"/>
  <c r="R43" i="8"/>
  <c r="T65" i="8"/>
  <c r="V65" i="8"/>
  <c r="Y45" i="8"/>
  <c r="Y47" i="8"/>
  <c r="E72" i="8"/>
  <c r="F72" i="8"/>
  <c r="J50" i="8"/>
  <c r="L50" i="8"/>
  <c r="M51" i="8"/>
  <c r="P50" i="8"/>
  <c r="R72" i="8"/>
  <c r="T50" i="8"/>
  <c r="V72" i="8"/>
  <c r="D73" i="8"/>
  <c r="H51" i="8"/>
  <c r="L51" i="8"/>
  <c r="P51" i="8"/>
  <c r="Y32" i="8"/>
  <c r="C32" i="8"/>
  <c r="D32" i="8"/>
  <c r="E32" i="8"/>
  <c r="F32" i="8"/>
  <c r="G32" i="8"/>
  <c r="H32" i="8"/>
  <c r="I32" i="8"/>
  <c r="J32" i="8"/>
  <c r="K32" i="8"/>
  <c r="L32" i="8"/>
  <c r="M32" i="8"/>
  <c r="N32" i="8"/>
  <c r="O32" i="8"/>
  <c r="P32" i="8"/>
  <c r="Q32" i="8"/>
  <c r="R32" i="8"/>
  <c r="S32" i="8"/>
  <c r="T32" i="8"/>
  <c r="U32" i="8"/>
  <c r="V32" i="8"/>
  <c r="C33" i="8"/>
  <c r="D33" i="8"/>
  <c r="E33" i="8"/>
  <c r="F33" i="8"/>
  <c r="G33" i="8"/>
  <c r="H33" i="8"/>
  <c r="I33" i="8"/>
  <c r="J33" i="8"/>
  <c r="K33" i="8"/>
  <c r="L33" i="8"/>
  <c r="M33" i="8"/>
  <c r="N33" i="8"/>
  <c r="O33" i="8"/>
  <c r="P33" i="8"/>
  <c r="Q33" i="8"/>
  <c r="R33" i="8"/>
  <c r="S33" i="8"/>
  <c r="T33" i="8"/>
  <c r="U33" i="8"/>
  <c r="V33" i="8"/>
  <c r="C34" i="8"/>
  <c r="D34" i="8"/>
  <c r="E34" i="8"/>
  <c r="F34" i="8"/>
  <c r="G34" i="8"/>
  <c r="H34" i="8"/>
  <c r="I34" i="8"/>
  <c r="J34" i="8"/>
  <c r="K34" i="8"/>
  <c r="L34" i="8"/>
  <c r="M34" i="8"/>
  <c r="N34" i="8"/>
  <c r="O34" i="8"/>
  <c r="P34" i="8"/>
  <c r="Q34" i="8"/>
  <c r="R34" i="8"/>
  <c r="S34" i="8"/>
  <c r="T34" i="8"/>
  <c r="U34" i="8"/>
  <c r="V34" i="8"/>
  <c r="Y34" i="8"/>
  <c r="C35" i="8"/>
  <c r="D35" i="8"/>
  <c r="E35" i="8"/>
  <c r="F35" i="8"/>
  <c r="G35" i="8"/>
  <c r="H35" i="8"/>
  <c r="I35" i="8"/>
  <c r="J35" i="8"/>
  <c r="K35" i="8"/>
  <c r="L35" i="8"/>
  <c r="M35" i="8"/>
  <c r="N35" i="8"/>
  <c r="O35" i="8"/>
  <c r="P35" i="8"/>
  <c r="Q35" i="8"/>
  <c r="R35" i="8"/>
  <c r="S35" i="8"/>
  <c r="T35" i="8"/>
  <c r="U35" i="8"/>
  <c r="V35" i="8"/>
  <c r="C36" i="8"/>
  <c r="D36" i="8"/>
  <c r="E36" i="8"/>
  <c r="F36" i="8"/>
  <c r="G36" i="8"/>
  <c r="H36" i="8"/>
  <c r="I36" i="8"/>
  <c r="J36" i="8"/>
  <c r="K36" i="8"/>
  <c r="L36" i="8"/>
  <c r="M36" i="8"/>
  <c r="N36" i="8"/>
  <c r="O36" i="8"/>
  <c r="P36" i="8"/>
  <c r="Q36" i="8"/>
  <c r="R36" i="8"/>
  <c r="S36" i="8"/>
  <c r="T36" i="8"/>
  <c r="U36" i="8"/>
  <c r="V36" i="8"/>
  <c r="C37" i="8"/>
  <c r="D37" i="8"/>
  <c r="E37" i="8"/>
  <c r="F37" i="8"/>
  <c r="G37" i="8"/>
  <c r="H37" i="8"/>
  <c r="I37" i="8"/>
  <c r="J37" i="8"/>
  <c r="K37" i="8"/>
  <c r="L37" i="8"/>
  <c r="M37" i="8"/>
  <c r="N37" i="8"/>
  <c r="O37" i="8"/>
  <c r="P37" i="8"/>
  <c r="Q37" i="8"/>
  <c r="R37" i="8"/>
  <c r="S37" i="8"/>
  <c r="T37" i="8"/>
  <c r="U37" i="8"/>
  <c r="V37" i="8"/>
  <c r="C38" i="8"/>
  <c r="D38" i="8"/>
  <c r="E38" i="8"/>
  <c r="F38" i="8"/>
  <c r="G38" i="8"/>
  <c r="H38" i="8"/>
  <c r="I38" i="8"/>
  <c r="J38" i="8"/>
  <c r="K38" i="8"/>
  <c r="L38" i="8"/>
  <c r="M38" i="8"/>
  <c r="N38" i="8"/>
  <c r="O38" i="8"/>
  <c r="P38" i="8"/>
  <c r="Q38" i="8"/>
  <c r="R38" i="8"/>
  <c r="S38" i="8"/>
  <c r="T38" i="8"/>
  <c r="U38" i="8"/>
  <c r="V38" i="8"/>
  <c r="C39" i="8"/>
  <c r="D39" i="8"/>
  <c r="E39" i="8"/>
  <c r="F39" i="8"/>
  <c r="G39" i="8"/>
  <c r="H39" i="8"/>
  <c r="I39" i="8"/>
  <c r="J39" i="8"/>
  <c r="K39" i="8"/>
  <c r="L39" i="8"/>
  <c r="M39" i="8"/>
  <c r="N39" i="8"/>
  <c r="O39" i="8"/>
  <c r="P39" i="8"/>
  <c r="Q39" i="8"/>
  <c r="R39" i="8"/>
  <c r="S39" i="8"/>
  <c r="T39" i="8"/>
  <c r="U39" i="8"/>
  <c r="V39" i="8"/>
  <c r="Y39" i="8"/>
  <c r="C40" i="8"/>
  <c r="D40" i="8"/>
  <c r="E40" i="8"/>
  <c r="F40" i="8"/>
  <c r="G40" i="8"/>
  <c r="H40" i="8"/>
  <c r="I40" i="8"/>
  <c r="J40" i="8"/>
  <c r="K40" i="8"/>
  <c r="L40" i="8"/>
  <c r="M40" i="8"/>
  <c r="N40" i="8"/>
  <c r="O40" i="8"/>
  <c r="P40" i="8"/>
  <c r="Q40" i="8"/>
  <c r="R40" i="8"/>
  <c r="S40" i="8"/>
  <c r="T40" i="8"/>
  <c r="U40" i="8"/>
  <c r="V40" i="8"/>
  <c r="C41" i="8"/>
  <c r="D41" i="8"/>
  <c r="E41" i="8"/>
  <c r="F41" i="8"/>
  <c r="G41" i="8"/>
  <c r="H41" i="8"/>
  <c r="I41" i="8"/>
  <c r="J41" i="8"/>
  <c r="K41" i="8"/>
  <c r="L41" i="8"/>
  <c r="M41" i="8"/>
  <c r="N41" i="8"/>
  <c r="O41" i="8"/>
  <c r="P41" i="8"/>
  <c r="Q41" i="8"/>
  <c r="R41" i="8"/>
  <c r="S41" i="8"/>
  <c r="T41" i="8"/>
  <c r="U41" i="8"/>
  <c r="V41" i="8"/>
  <c r="C42" i="8"/>
  <c r="D42" i="8"/>
  <c r="E42" i="8"/>
  <c r="F42" i="8"/>
  <c r="G42" i="8"/>
  <c r="H42" i="8"/>
  <c r="I42" i="8"/>
  <c r="J42" i="8"/>
  <c r="K42" i="8"/>
  <c r="L42" i="8"/>
  <c r="M42" i="8"/>
  <c r="N42" i="8"/>
  <c r="O42" i="8"/>
  <c r="P42" i="8"/>
  <c r="Q42" i="8"/>
  <c r="R42" i="8"/>
  <c r="S42" i="8"/>
  <c r="T42" i="8"/>
  <c r="U42" i="8"/>
  <c r="V42" i="8"/>
  <c r="Y42" i="8"/>
  <c r="C43" i="8"/>
  <c r="D43" i="8"/>
  <c r="H43" i="8"/>
  <c r="L43" i="8"/>
  <c r="N43" i="8"/>
  <c r="O43" i="8"/>
  <c r="P43" i="8"/>
  <c r="T43" i="8"/>
  <c r="V43" i="8"/>
  <c r="C44" i="8"/>
  <c r="D44" i="8"/>
  <c r="E44" i="8"/>
  <c r="F44" i="8"/>
  <c r="G44" i="8"/>
  <c r="H44" i="8"/>
  <c r="I44" i="8"/>
  <c r="J44" i="8"/>
  <c r="K44" i="8"/>
  <c r="L44" i="8"/>
  <c r="M44" i="8"/>
  <c r="N44" i="8"/>
  <c r="O44" i="8"/>
  <c r="P44" i="8"/>
  <c r="Q44" i="8"/>
  <c r="R44" i="8"/>
  <c r="S44" i="8"/>
  <c r="T44" i="8"/>
  <c r="U44" i="8"/>
  <c r="V44" i="8"/>
  <c r="C45" i="8"/>
  <c r="D45" i="8"/>
  <c r="E45" i="8"/>
  <c r="F45" i="8"/>
  <c r="G45" i="8"/>
  <c r="H45" i="8"/>
  <c r="I45" i="8"/>
  <c r="J45" i="8"/>
  <c r="K45" i="8"/>
  <c r="L45" i="8"/>
  <c r="M45" i="8"/>
  <c r="N45" i="8"/>
  <c r="O45" i="8"/>
  <c r="P45" i="8"/>
  <c r="Q45" i="8"/>
  <c r="R45" i="8"/>
  <c r="S45" i="8"/>
  <c r="T45" i="8"/>
  <c r="U45" i="8"/>
  <c r="V45" i="8"/>
  <c r="C46" i="8"/>
  <c r="D46" i="8"/>
  <c r="E46" i="8"/>
  <c r="F46" i="8"/>
  <c r="G46" i="8"/>
  <c r="H46" i="8"/>
  <c r="I46" i="8"/>
  <c r="J46" i="8"/>
  <c r="K46" i="8"/>
  <c r="L46" i="8"/>
  <c r="M46" i="8"/>
  <c r="N46" i="8"/>
  <c r="O46" i="8"/>
  <c r="P46" i="8"/>
  <c r="Q46" i="8"/>
  <c r="R46" i="8"/>
  <c r="S46" i="8"/>
  <c r="T46" i="8"/>
  <c r="U46" i="8"/>
  <c r="V46" i="8"/>
  <c r="Y46" i="8"/>
  <c r="C47" i="8"/>
  <c r="D47" i="8"/>
  <c r="E47" i="8"/>
  <c r="F47" i="8"/>
  <c r="G47" i="8"/>
  <c r="H47" i="8"/>
  <c r="I47" i="8"/>
  <c r="J47" i="8"/>
  <c r="K47" i="8"/>
  <c r="L47" i="8"/>
  <c r="M47" i="8"/>
  <c r="N47" i="8"/>
  <c r="O47" i="8"/>
  <c r="P47" i="8"/>
  <c r="Q47" i="8"/>
  <c r="R47" i="8"/>
  <c r="S47" i="8"/>
  <c r="T47" i="8"/>
  <c r="U47" i="8"/>
  <c r="V47" i="8"/>
  <c r="C48" i="8"/>
  <c r="D48" i="8"/>
  <c r="E48" i="8"/>
  <c r="F48" i="8"/>
  <c r="G48" i="8"/>
  <c r="H48" i="8"/>
  <c r="I48" i="8"/>
  <c r="J48" i="8"/>
  <c r="K48" i="8"/>
  <c r="L48" i="8"/>
  <c r="M48" i="8"/>
  <c r="N48" i="8"/>
  <c r="O48" i="8"/>
  <c r="P48" i="8"/>
  <c r="Q48" i="8"/>
  <c r="R48" i="8"/>
  <c r="S48" i="8"/>
  <c r="T48" i="8"/>
  <c r="U48" i="8"/>
  <c r="V48" i="8"/>
  <c r="C50" i="8"/>
  <c r="E50" i="8"/>
  <c r="H50" i="8"/>
  <c r="I50" i="8"/>
  <c r="K50" i="8"/>
  <c r="M50" i="8"/>
  <c r="O50" i="8"/>
  <c r="Q50" i="8"/>
  <c r="R50" i="8"/>
  <c r="S50" i="8"/>
  <c r="U50" i="8"/>
  <c r="C51" i="8"/>
  <c r="O51" i="8"/>
  <c r="R51" i="8"/>
  <c r="C52" i="8"/>
  <c r="D52" i="8"/>
  <c r="E52" i="8"/>
  <c r="F52" i="8"/>
  <c r="G52" i="8"/>
  <c r="H52" i="8"/>
  <c r="I52" i="8"/>
  <c r="J52" i="8"/>
  <c r="K52" i="8"/>
  <c r="L52" i="8"/>
  <c r="M52" i="8"/>
  <c r="N52" i="8"/>
  <c r="O52" i="8"/>
  <c r="P52" i="8"/>
  <c r="Q52" i="8"/>
  <c r="R52" i="8"/>
  <c r="S52" i="8"/>
  <c r="T52" i="8"/>
  <c r="U52" i="8"/>
  <c r="V52" i="8"/>
  <c r="Y52" i="8"/>
  <c r="D54" i="8"/>
  <c r="E54" i="8"/>
  <c r="F54" i="8"/>
  <c r="G54" i="8"/>
  <c r="H54" i="8"/>
  <c r="I54" i="8"/>
  <c r="J54" i="8"/>
  <c r="K54" i="8"/>
  <c r="L54" i="8"/>
  <c r="M54" i="8"/>
  <c r="N54" i="8"/>
  <c r="O54" i="8"/>
  <c r="P54" i="8"/>
  <c r="Q54" i="8"/>
  <c r="R54" i="8"/>
  <c r="S54" i="8"/>
  <c r="T54" i="8"/>
  <c r="U54" i="8"/>
  <c r="V54" i="8"/>
  <c r="D55" i="8"/>
  <c r="E55" i="8"/>
  <c r="F55" i="8"/>
  <c r="G55" i="8"/>
  <c r="H55" i="8"/>
  <c r="I55" i="8"/>
  <c r="J55" i="8"/>
  <c r="K55" i="8"/>
  <c r="L55" i="8"/>
  <c r="M55" i="8"/>
  <c r="N55" i="8"/>
  <c r="O55" i="8"/>
  <c r="P55" i="8"/>
  <c r="Q55" i="8"/>
  <c r="R55" i="8"/>
  <c r="S55" i="8"/>
  <c r="T55" i="8"/>
  <c r="U55" i="8"/>
  <c r="V55" i="8"/>
  <c r="D56" i="8"/>
  <c r="E56" i="8"/>
  <c r="F56" i="8"/>
  <c r="G56" i="8"/>
  <c r="H56" i="8"/>
  <c r="I56" i="8"/>
  <c r="J56" i="8"/>
  <c r="K56" i="8"/>
  <c r="L56" i="8"/>
  <c r="M56" i="8"/>
  <c r="N56" i="8"/>
  <c r="O56" i="8"/>
  <c r="P56" i="8"/>
  <c r="Q56" i="8"/>
  <c r="R56" i="8"/>
  <c r="S56" i="8"/>
  <c r="T56" i="8"/>
  <c r="U56" i="8"/>
  <c r="V56" i="8"/>
  <c r="D57" i="8"/>
  <c r="E57" i="8"/>
  <c r="F57" i="8"/>
  <c r="G57" i="8"/>
  <c r="H57" i="8"/>
  <c r="I57" i="8"/>
  <c r="J57" i="8"/>
  <c r="K57" i="8"/>
  <c r="L57" i="8"/>
  <c r="M57" i="8"/>
  <c r="N57" i="8"/>
  <c r="O57" i="8"/>
  <c r="P57" i="8"/>
  <c r="Q57" i="8"/>
  <c r="R57" i="8"/>
  <c r="S57" i="8"/>
  <c r="T57" i="8"/>
  <c r="U57" i="8"/>
  <c r="V57" i="8"/>
  <c r="D58" i="8"/>
  <c r="E58" i="8"/>
  <c r="F58" i="8"/>
  <c r="G58" i="8"/>
  <c r="H58" i="8"/>
  <c r="I58" i="8"/>
  <c r="J58" i="8"/>
  <c r="K58" i="8"/>
  <c r="L58" i="8"/>
  <c r="M58" i="8"/>
  <c r="N58" i="8"/>
  <c r="O58" i="8"/>
  <c r="P58" i="8"/>
  <c r="Q58" i="8"/>
  <c r="R58" i="8"/>
  <c r="S58" i="8"/>
  <c r="T58" i="8"/>
  <c r="U58" i="8"/>
  <c r="V58" i="8"/>
  <c r="D59" i="8"/>
  <c r="E59" i="8"/>
  <c r="F59" i="8"/>
  <c r="G59" i="8"/>
  <c r="H59" i="8"/>
  <c r="I59" i="8"/>
  <c r="J59" i="8"/>
  <c r="K59" i="8"/>
  <c r="L59" i="8"/>
  <c r="M59" i="8"/>
  <c r="N59" i="8"/>
  <c r="O59" i="8"/>
  <c r="P59" i="8"/>
  <c r="Q59" i="8"/>
  <c r="R59" i="8"/>
  <c r="S59" i="8"/>
  <c r="T59" i="8"/>
  <c r="U59" i="8"/>
  <c r="V59" i="8"/>
  <c r="D60" i="8"/>
  <c r="E60" i="8"/>
  <c r="F60" i="8"/>
  <c r="G60" i="8"/>
  <c r="H60" i="8"/>
  <c r="I60" i="8"/>
  <c r="J60" i="8"/>
  <c r="K60" i="8"/>
  <c r="L60" i="8"/>
  <c r="M60" i="8"/>
  <c r="N60" i="8"/>
  <c r="O60" i="8"/>
  <c r="P60" i="8"/>
  <c r="Q60" i="8"/>
  <c r="R60" i="8"/>
  <c r="S60" i="8"/>
  <c r="T60" i="8"/>
  <c r="U60" i="8"/>
  <c r="V60" i="8"/>
  <c r="D61" i="8"/>
  <c r="E61" i="8"/>
  <c r="F61" i="8"/>
  <c r="G61" i="8"/>
  <c r="H61" i="8"/>
  <c r="I61" i="8"/>
  <c r="J61" i="8"/>
  <c r="K61" i="8"/>
  <c r="L61" i="8"/>
  <c r="M61" i="8"/>
  <c r="N61" i="8"/>
  <c r="O61" i="8"/>
  <c r="P61" i="8"/>
  <c r="Q61" i="8"/>
  <c r="R61" i="8"/>
  <c r="S61" i="8"/>
  <c r="T61" i="8"/>
  <c r="U61" i="8"/>
  <c r="V61" i="8"/>
  <c r="D62" i="8"/>
  <c r="E62" i="8"/>
  <c r="F62" i="8"/>
  <c r="G62" i="8"/>
  <c r="H62" i="8"/>
  <c r="I62" i="8"/>
  <c r="J62" i="8"/>
  <c r="K62" i="8"/>
  <c r="L62" i="8"/>
  <c r="M62" i="8"/>
  <c r="N62" i="8"/>
  <c r="O62" i="8"/>
  <c r="P62" i="8"/>
  <c r="Q62" i="8"/>
  <c r="R62" i="8"/>
  <c r="S62" i="8"/>
  <c r="T62" i="8"/>
  <c r="U62" i="8"/>
  <c r="V62" i="8"/>
  <c r="D63" i="8"/>
  <c r="E63" i="8"/>
  <c r="F63" i="8"/>
  <c r="G63" i="8"/>
  <c r="H63" i="8"/>
  <c r="I63" i="8"/>
  <c r="J63" i="8"/>
  <c r="K63" i="8"/>
  <c r="L63" i="8"/>
  <c r="M63" i="8"/>
  <c r="N63" i="8"/>
  <c r="O63" i="8"/>
  <c r="P63" i="8"/>
  <c r="Q63" i="8"/>
  <c r="R63" i="8"/>
  <c r="S63" i="8"/>
  <c r="T63" i="8"/>
  <c r="U63" i="8"/>
  <c r="V63" i="8"/>
  <c r="D64" i="8"/>
  <c r="E64" i="8"/>
  <c r="F64" i="8"/>
  <c r="G64" i="8"/>
  <c r="H64" i="8"/>
  <c r="I64" i="8"/>
  <c r="J64" i="8"/>
  <c r="K64" i="8"/>
  <c r="L64" i="8"/>
  <c r="M64" i="8"/>
  <c r="N64" i="8"/>
  <c r="O64" i="8"/>
  <c r="P64" i="8"/>
  <c r="Q64" i="8"/>
  <c r="R64" i="8"/>
  <c r="S64" i="8"/>
  <c r="T64" i="8"/>
  <c r="U64" i="8"/>
  <c r="V64" i="8"/>
  <c r="O65" i="8"/>
  <c r="D66" i="8"/>
  <c r="E66" i="8"/>
  <c r="F66" i="8"/>
  <c r="G66" i="8"/>
  <c r="H66" i="8"/>
  <c r="I66" i="8"/>
  <c r="J66" i="8"/>
  <c r="K66" i="8"/>
  <c r="L66" i="8"/>
  <c r="M66" i="8"/>
  <c r="N66" i="8"/>
  <c r="O66" i="8"/>
  <c r="P66" i="8"/>
  <c r="Q66" i="8"/>
  <c r="R66" i="8"/>
  <c r="S66" i="8"/>
  <c r="T66" i="8"/>
  <c r="U66" i="8"/>
  <c r="V66" i="8"/>
  <c r="D67" i="8"/>
  <c r="E67" i="8"/>
  <c r="F67" i="8"/>
  <c r="G67" i="8"/>
  <c r="H67" i="8"/>
  <c r="I67" i="8"/>
  <c r="J67" i="8"/>
  <c r="K67" i="8"/>
  <c r="L67" i="8"/>
  <c r="M67" i="8"/>
  <c r="N67" i="8"/>
  <c r="O67" i="8"/>
  <c r="P67" i="8"/>
  <c r="Q67" i="8"/>
  <c r="R67" i="8"/>
  <c r="S67" i="8"/>
  <c r="T67" i="8"/>
  <c r="U67" i="8"/>
  <c r="V67" i="8"/>
  <c r="D68" i="8"/>
  <c r="E68" i="8"/>
  <c r="F68" i="8"/>
  <c r="G68" i="8"/>
  <c r="H68" i="8"/>
  <c r="I68" i="8"/>
  <c r="J68" i="8"/>
  <c r="K68" i="8"/>
  <c r="L68" i="8"/>
  <c r="M68" i="8"/>
  <c r="N68" i="8"/>
  <c r="O68" i="8"/>
  <c r="P68" i="8"/>
  <c r="Q68" i="8"/>
  <c r="R68" i="8"/>
  <c r="S68" i="8"/>
  <c r="T68" i="8"/>
  <c r="U68" i="8"/>
  <c r="V68" i="8"/>
  <c r="D69" i="8"/>
  <c r="E69" i="8"/>
  <c r="F69" i="8"/>
  <c r="G69" i="8"/>
  <c r="H69" i="8"/>
  <c r="I69" i="8"/>
  <c r="J69" i="8"/>
  <c r="K69" i="8"/>
  <c r="L69" i="8"/>
  <c r="M69" i="8"/>
  <c r="N69" i="8"/>
  <c r="O69" i="8"/>
  <c r="P69" i="8"/>
  <c r="Q69" i="8"/>
  <c r="R69" i="8"/>
  <c r="S69" i="8"/>
  <c r="T69" i="8"/>
  <c r="U69" i="8"/>
  <c r="V69" i="8"/>
  <c r="D70" i="8"/>
  <c r="E70" i="8"/>
  <c r="F70" i="8"/>
  <c r="G70" i="8"/>
  <c r="H70" i="8"/>
  <c r="I70" i="8"/>
  <c r="J70" i="8"/>
  <c r="K70" i="8"/>
  <c r="L70" i="8"/>
  <c r="M70" i="8"/>
  <c r="N70" i="8"/>
  <c r="O70" i="8"/>
  <c r="P70" i="8"/>
  <c r="Q70" i="8"/>
  <c r="R70" i="8"/>
  <c r="S70" i="8"/>
  <c r="T70" i="8"/>
  <c r="U70" i="8"/>
  <c r="V70" i="8"/>
  <c r="G72" i="8"/>
  <c r="M72" i="8"/>
  <c r="O72" i="8"/>
  <c r="S72" i="8"/>
  <c r="M73" i="8"/>
  <c r="D74" i="8"/>
  <c r="E74" i="8"/>
  <c r="F74" i="8"/>
  <c r="G74" i="8"/>
  <c r="H74" i="8"/>
  <c r="I74" i="8"/>
  <c r="J74" i="8"/>
  <c r="K74" i="8"/>
  <c r="L74" i="8"/>
  <c r="M74" i="8"/>
  <c r="N74" i="8"/>
  <c r="O74" i="8"/>
  <c r="P74" i="8"/>
  <c r="Q74" i="8"/>
  <c r="R74" i="8"/>
  <c r="S74" i="8"/>
  <c r="T74" i="8"/>
  <c r="U74" i="8"/>
  <c r="V74" i="8"/>
  <c r="Y36" i="44"/>
  <c r="Y40" i="44"/>
  <c r="D66" i="44"/>
  <c r="F43" i="44"/>
  <c r="H66" i="44"/>
  <c r="H43" i="44"/>
  <c r="I66" i="44"/>
  <c r="K66" i="44"/>
  <c r="J66" i="44"/>
  <c r="L66" i="44"/>
  <c r="N66" i="44"/>
  <c r="P43" i="44"/>
  <c r="R66" i="44"/>
  <c r="T66" i="44"/>
  <c r="T43" i="44"/>
  <c r="Y46" i="44"/>
  <c r="E50" i="44"/>
  <c r="G50" i="44"/>
  <c r="I73" i="44"/>
  <c r="I50" i="44"/>
  <c r="J73" i="44"/>
  <c r="K51" i="44"/>
  <c r="M50" i="44"/>
  <c r="N50" i="44"/>
  <c r="O51" i="44"/>
  <c r="Q50" i="44"/>
  <c r="S73" i="44"/>
  <c r="T74" i="44"/>
  <c r="U50" i="44"/>
  <c r="V50" i="44"/>
  <c r="D74" i="44"/>
  <c r="O74" i="44"/>
  <c r="T51" i="44"/>
  <c r="V51" i="44"/>
  <c r="Y34" i="44"/>
  <c r="C32" i="44"/>
  <c r="D32" i="44"/>
  <c r="E32" i="44"/>
  <c r="F32" i="44"/>
  <c r="G32" i="44"/>
  <c r="H32" i="44"/>
  <c r="I32" i="44"/>
  <c r="J32" i="44"/>
  <c r="K32" i="44"/>
  <c r="L32" i="44"/>
  <c r="M32" i="44"/>
  <c r="N32" i="44"/>
  <c r="O32" i="44"/>
  <c r="P32" i="44"/>
  <c r="Q32" i="44"/>
  <c r="R32" i="44"/>
  <c r="S32" i="44"/>
  <c r="T32" i="44"/>
  <c r="U32" i="44"/>
  <c r="V32" i="44"/>
  <c r="C33" i="44"/>
  <c r="D33" i="44"/>
  <c r="E33" i="44"/>
  <c r="F33" i="44"/>
  <c r="G33" i="44"/>
  <c r="H33" i="44"/>
  <c r="I33" i="44"/>
  <c r="J33" i="44"/>
  <c r="K33" i="44"/>
  <c r="L33" i="44"/>
  <c r="M33" i="44"/>
  <c r="N33" i="44"/>
  <c r="O33" i="44"/>
  <c r="P33" i="44"/>
  <c r="Q33" i="44"/>
  <c r="R33" i="44"/>
  <c r="S33" i="44"/>
  <c r="T33" i="44"/>
  <c r="U33" i="44"/>
  <c r="V33" i="44"/>
  <c r="C34" i="44"/>
  <c r="D34" i="44"/>
  <c r="E34" i="44"/>
  <c r="F34" i="44"/>
  <c r="G34" i="44"/>
  <c r="H34" i="44"/>
  <c r="I34" i="44"/>
  <c r="J34" i="44"/>
  <c r="K34" i="44"/>
  <c r="L34" i="44"/>
  <c r="M34" i="44"/>
  <c r="N34" i="44"/>
  <c r="O34" i="44"/>
  <c r="P34" i="44"/>
  <c r="Q34" i="44"/>
  <c r="R34" i="44"/>
  <c r="S34" i="44"/>
  <c r="T34" i="44"/>
  <c r="U34" i="44"/>
  <c r="V34" i="44"/>
  <c r="C35" i="44"/>
  <c r="D35" i="44"/>
  <c r="E35" i="44"/>
  <c r="F35" i="44"/>
  <c r="G35" i="44"/>
  <c r="H35" i="44"/>
  <c r="I35" i="44"/>
  <c r="J35" i="44"/>
  <c r="K35" i="44"/>
  <c r="L35" i="44"/>
  <c r="M35" i="44"/>
  <c r="N35" i="44"/>
  <c r="O35" i="44"/>
  <c r="P35" i="44"/>
  <c r="Q35" i="44"/>
  <c r="R35" i="44"/>
  <c r="S35" i="44"/>
  <c r="T35" i="44"/>
  <c r="U35" i="44"/>
  <c r="V35" i="44"/>
  <c r="Y35" i="44"/>
  <c r="C36" i="44"/>
  <c r="D36" i="44"/>
  <c r="E36" i="44"/>
  <c r="F36" i="44"/>
  <c r="G36" i="44"/>
  <c r="H36" i="44"/>
  <c r="I36" i="44"/>
  <c r="J36" i="44"/>
  <c r="K36" i="44"/>
  <c r="L36" i="44"/>
  <c r="M36" i="44"/>
  <c r="N36" i="44"/>
  <c r="O36" i="44"/>
  <c r="P36" i="44"/>
  <c r="Q36" i="44"/>
  <c r="R36" i="44"/>
  <c r="S36" i="44"/>
  <c r="T36" i="44"/>
  <c r="U36" i="44"/>
  <c r="V36" i="44"/>
  <c r="C37" i="44"/>
  <c r="D37" i="44"/>
  <c r="E37" i="44"/>
  <c r="F37" i="44"/>
  <c r="G37" i="44"/>
  <c r="H37" i="44"/>
  <c r="I37" i="44"/>
  <c r="J37" i="44"/>
  <c r="K37" i="44"/>
  <c r="L37" i="44"/>
  <c r="M37" i="44"/>
  <c r="N37" i="44"/>
  <c r="O37" i="44"/>
  <c r="P37" i="44"/>
  <c r="Q37" i="44"/>
  <c r="R37" i="44"/>
  <c r="S37" i="44"/>
  <c r="T37" i="44"/>
  <c r="U37" i="44"/>
  <c r="V37" i="44"/>
  <c r="C38" i="44"/>
  <c r="D38" i="44"/>
  <c r="E38" i="44"/>
  <c r="F38" i="44"/>
  <c r="G38" i="44"/>
  <c r="H38" i="44"/>
  <c r="I38" i="44"/>
  <c r="J38" i="44"/>
  <c r="K38" i="44"/>
  <c r="L38" i="44"/>
  <c r="M38" i="44"/>
  <c r="N38" i="44"/>
  <c r="O38" i="44"/>
  <c r="P38" i="44"/>
  <c r="Q38" i="44"/>
  <c r="R38" i="44"/>
  <c r="S38" i="44"/>
  <c r="T38" i="44"/>
  <c r="U38" i="44"/>
  <c r="V38" i="44"/>
  <c r="C39" i="44"/>
  <c r="D39" i="44"/>
  <c r="E39" i="44"/>
  <c r="F39" i="44"/>
  <c r="G39" i="44"/>
  <c r="H39" i="44"/>
  <c r="I39" i="44"/>
  <c r="J39" i="44"/>
  <c r="K39" i="44"/>
  <c r="L39" i="44"/>
  <c r="M39" i="44"/>
  <c r="N39" i="44"/>
  <c r="O39" i="44"/>
  <c r="P39" i="44"/>
  <c r="Q39" i="44"/>
  <c r="R39" i="44"/>
  <c r="S39" i="44"/>
  <c r="T39" i="44"/>
  <c r="U39" i="44"/>
  <c r="V39" i="44"/>
  <c r="Y39" i="44"/>
  <c r="C40" i="44"/>
  <c r="D40" i="44"/>
  <c r="E40" i="44"/>
  <c r="F40" i="44"/>
  <c r="G40" i="44"/>
  <c r="H40" i="44"/>
  <c r="I40" i="44"/>
  <c r="J40" i="44"/>
  <c r="K40" i="44"/>
  <c r="L40" i="44"/>
  <c r="M40" i="44"/>
  <c r="N40" i="44"/>
  <c r="O40" i="44"/>
  <c r="P40" i="44"/>
  <c r="Q40" i="44"/>
  <c r="R40" i="44"/>
  <c r="S40" i="44"/>
  <c r="T40" i="44"/>
  <c r="U40" i="44"/>
  <c r="V40" i="44"/>
  <c r="C41" i="44"/>
  <c r="D41" i="44"/>
  <c r="E41" i="44"/>
  <c r="F41" i="44"/>
  <c r="G41" i="44"/>
  <c r="H41" i="44"/>
  <c r="I41" i="44"/>
  <c r="J41" i="44"/>
  <c r="K41" i="44"/>
  <c r="L41" i="44"/>
  <c r="M41" i="44"/>
  <c r="N41" i="44"/>
  <c r="O41" i="44"/>
  <c r="P41" i="44"/>
  <c r="Q41" i="44"/>
  <c r="R41" i="44"/>
  <c r="S41" i="44"/>
  <c r="T41" i="44"/>
  <c r="U41" i="44"/>
  <c r="V41" i="44"/>
  <c r="C42" i="44"/>
  <c r="D42" i="44"/>
  <c r="E42" i="44"/>
  <c r="F42" i="44"/>
  <c r="G42" i="44"/>
  <c r="H42" i="44"/>
  <c r="I42" i="44"/>
  <c r="J42" i="44"/>
  <c r="K42" i="44"/>
  <c r="L42" i="44"/>
  <c r="M42" i="44"/>
  <c r="N42" i="44"/>
  <c r="O42" i="44"/>
  <c r="P42" i="44"/>
  <c r="Q42" i="44"/>
  <c r="R42" i="44"/>
  <c r="S42" i="44"/>
  <c r="T42" i="44"/>
  <c r="U42" i="44"/>
  <c r="V42" i="44"/>
  <c r="C43" i="44"/>
  <c r="D43" i="44"/>
  <c r="I43" i="44"/>
  <c r="J43" i="44"/>
  <c r="K43" i="44"/>
  <c r="L43" i="44"/>
  <c r="N43" i="44"/>
  <c r="Q43" i="44"/>
  <c r="R43" i="44"/>
  <c r="V43" i="44"/>
  <c r="C44" i="44"/>
  <c r="D44" i="44"/>
  <c r="E44" i="44"/>
  <c r="F44" i="44"/>
  <c r="G44" i="44"/>
  <c r="H44" i="44"/>
  <c r="I44" i="44"/>
  <c r="J44" i="44"/>
  <c r="K44" i="44"/>
  <c r="L44" i="44"/>
  <c r="M44" i="44"/>
  <c r="N44" i="44"/>
  <c r="O44" i="44"/>
  <c r="P44" i="44"/>
  <c r="Q44" i="44"/>
  <c r="R44" i="44"/>
  <c r="S44" i="44"/>
  <c r="T44" i="44"/>
  <c r="U44" i="44"/>
  <c r="V44" i="44"/>
  <c r="C45" i="44"/>
  <c r="D45" i="44"/>
  <c r="E45" i="44"/>
  <c r="F45" i="44"/>
  <c r="G45" i="44"/>
  <c r="H45" i="44"/>
  <c r="I45" i="44"/>
  <c r="J45" i="44"/>
  <c r="K45" i="44"/>
  <c r="L45" i="44"/>
  <c r="M45" i="44"/>
  <c r="N45" i="44"/>
  <c r="O45" i="44"/>
  <c r="P45" i="44"/>
  <c r="Q45" i="44"/>
  <c r="R45" i="44"/>
  <c r="S45" i="44"/>
  <c r="T45" i="44"/>
  <c r="U45" i="44"/>
  <c r="V45" i="44"/>
  <c r="C46" i="44"/>
  <c r="D46" i="44"/>
  <c r="E46" i="44"/>
  <c r="F46" i="44"/>
  <c r="G46" i="44"/>
  <c r="H46" i="44"/>
  <c r="I46" i="44"/>
  <c r="J46" i="44"/>
  <c r="K46" i="44"/>
  <c r="L46" i="44"/>
  <c r="M46" i="44"/>
  <c r="N46" i="44"/>
  <c r="O46" i="44"/>
  <c r="P46" i="44"/>
  <c r="Q46" i="44"/>
  <c r="R46" i="44"/>
  <c r="S46" i="44"/>
  <c r="T46" i="44"/>
  <c r="U46" i="44"/>
  <c r="V46" i="44"/>
  <c r="C47" i="44"/>
  <c r="D47" i="44"/>
  <c r="E47" i="44"/>
  <c r="F47" i="44"/>
  <c r="G47" i="44"/>
  <c r="H47" i="44"/>
  <c r="I47" i="44"/>
  <c r="J47" i="44"/>
  <c r="K47" i="44"/>
  <c r="L47" i="44"/>
  <c r="M47" i="44"/>
  <c r="N47" i="44"/>
  <c r="O47" i="44"/>
  <c r="P47" i="44"/>
  <c r="Q47" i="44"/>
  <c r="R47" i="44"/>
  <c r="S47" i="44"/>
  <c r="T47" i="44"/>
  <c r="U47" i="44"/>
  <c r="V47" i="44"/>
  <c r="Y47" i="44"/>
  <c r="C48" i="44"/>
  <c r="D48" i="44"/>
  <c r="E48" i="44"/>
  <c r="F48" i="44"/>
  <c r="G48" i="44"/>
  <c r="H48" i="44"/>
  <c r="I48" i="44"/>
  <c r="J48" i="44"/>
  <c r="K48" i="44"/>
  <c r="L48" i="44"/>
  <c r="M48" i="44"/>
  <c r="N48" i="44"/>
  <c r="O48" i="44"/>
  <c r="P48" i="44"/>
  <c r="Q48" i="44"/>
  <c r="R48" i="44"/>
  <c r="S48" i="44"/>
  <c r="T48" i="44"/>
  <c r="U48" i="44"/>
  <c r="V48" i="44"/>
  <c r="C50" i="44"/>
  <c r="D50" i="44"/>
  <c r="F50" i="44"/>
  <c r="L50" i="44"/>
  <c r="O50" i="44"/>
  <c r="P50" i="44"/>
  <c r="S50" i="44"/>
  <c r="T50" i="44"/>
  <c r="F51" i="44"/>
  <c r="C52" i="44"/>
  <c r="D52" i="44"/>
  <c r="E52" i="44"/>
  <c r="F52" i="44"/>
  <c r="G52" i="44"/>
  <c r="H52" i="44"/>
  <c r="I52" i="44"/>
  <c r="J52" i="44"/>
  <c r="K52" i="44"/>
  <c r="L52" i="44"/>
  <c r="M52" i="44"/>
  <c r="N52" i="44"/>
  <c r="O52" i="44"/>
  <c r="P52" i="44"/>
  <c r="Q52" i="44"/>
  <c r="R52" i="44"/>
  <c r="S52" i="44"/>
  <c r="T52" i="44"/>
  <c r="U52" i="44"/>
  <c r="V52" i="44"/>
  <c r="Y52" i="44"/>
  <c r="D55" i="44"/>
  <c r="E55" i="44"/>
  <c r="F55" i="44"/>
  <c r="G55" i="44"/>
  <c r="H55" i="44"/>
  <c r="I55" i="44"/>
  <c r="J55" i="44"/>
  <c r="K55" i="44"/>
  <c r="L55" i="44"/>
  <c r="M55" i="44"/>
  <c r="N55" i="44"/>
  <c r="O55" i="44"/>
  <c r="P55" i="44"/>
  <c r="Q55" i="44"/>
  <c r="R55" i="44"/>
  <c r="S55" i="44"/>
  <c r="T55" i="44"/>
  <c r="U55" i="44"/>
  <c r="V55" i="44"/>
  <c r="D56" i="44"/>
  <c r="E56" i="44"/>
  <c r="F56" i="44"/>
  <c r="G56" i="44"/>
  <c r="H56" i="44"/>
  <c r="I56" i="44"/>
  <c r="J56" i="44"/>
  <c r="K56" i="44"/>
  <c r="L56" i="44"/>
  <c r="M56" i="44"/>
  <c r="N56" i="44"/>
  <c r="O56" i="44"/>
  <c r="P56" i="44"/>
  <c r="Q56" i="44"/>
  <c r="R56" i="44"/>
  <c r="S56" i="44"/>
  <c r="T56" i="44"/>
  <c r="U56" i="44"/>
  <c r="V56" i="44"/>
  <c r="D57" i="44"/>
  <c r="E57" i="44"/>
  <c r="F57" i="44"/>
  <c r="G57" i="44"/>
  <c r="H57" i="44"/>
  <c r="I57" i="44"/>
  <c r="J57" i="44"/>
  <c r="K57" i="44"/>
  <c r="L57" i="44"/>
  <c r="M57" i="44"/>
  <c r="N57" i="44"/>
  <c r="O57" i="44"/>
  <c r="P57" i="44"/>
  <c r="Q57" i="44"/>
  <c r="R57" i="44"/>
  <c r="S57" i="44"/>
  <c r="T57" i="44"/>
  <c r="U57" i="44"/>
  <c r="V57" i="44"/>
  <c r="D58" i="44"/>
  <c r="E58" i="44"/>
  <c r="F58" i="44"/>
  <c r="G58" i="44"/>
  <c r="H58" i="44"/>
  <c r="I58" i="44"/>
  <c r="J58" i="44"/>
  <c r="K58" i="44"/>
  <c r="L58" i="44"/>
  <c r="M58" i="44"/>
  <c r="N58" i="44"/>
  <c r="O58" i="44"/>
  <c r="P58" i="44"/>
  <c r="Q58" i="44"/>
  <c r="R58" i="44"/>
  <c r="S58" i="44"/>
  <c r="T58" i="44"/>
  <c r="U58" i="44"/>
  <c r="V58" i="44"/>
  <c r="D59" i="44"/>
  <c r="E59" i="44"/>
  <c r="F59" i="44"/>
  <c r="G59" i="44"/>
  <c r="H59" i="44"/>
  <c r="I59" i="44"/>
  <c r="J59" i="44"/>
  <c r="K59" i="44"/>
  <c r="L59" i="44"/>
  <c r="M59" i="44"/>
  <c r="N59" i="44"/>
  <c r="O59" i="44"/>
  <c r="P59" i="44"/>
  <c r="Q59" i="44"/>
  <c r="R59" i="44"/>
  <c r="S59" i="44"/>
  <c r="T59" i="44"/>
  <c r="U59" i="44"/>
  <c r="V59" i="44"/>
  <c r="D60" i="44"/>
  <c r="E60" i="44"/>
  <c r="F60" i="44"/>
  <c r="G60" i="44"/>
  <c r="H60" i="44"/>
  <c r="I60" i="44"/>
  <c r="J60" i="44"/>
  <c r="K60" i="44"/>
  <c r="L60" i="44"/>
  <c r="M60" i="44"/>
  <c r="N60" i="44"/>
  <c r="O60" i="44"/>
  <c r="P60" i="44"/>
  <c r="Q60" i="44"/>
  <c r="R60" i="44"/>
  <c r="S60" i="44"/>
  <c r="T60" i="44"/>
  <c r="U60" i="44"/>
  <c r="V60" i="44"/>
  <c r="D61" i="44"/>
  <c r="E61" i="44"/>
  <c r="F61" i="44"/>
  <c r="G61" i="44"/>
  <c r="H61" i="44"/>
  <c r="I61" i="44"/>
  <c r="J61" i="44"/>
  <c r="K61" i="44"/>
  <c r="L61" i="44"/>
  <c r="M61" i="44"/>
  <c r="N61" i="44"/>
  <c r="O61" i="44"/>
  <c r="P61" i="44"/>
  <c r="Q61" i="44"/>
  <c r="R61" i="44"/>
  <c r="S61" i="44"/>
  <c r="T61" i="44"/>
  <c r="U61" i="44"/>
  <c r="V61" i="44"/>
  <c r="D62" i="44"/>
  <c r="E62" i="44"/>
  <c r="F62" i="44"/>
  <c r="G62" i="44"/>
  <c r="H62" i="44"/>
  <c r="I62" i="44"/>
  <c r="J62" i="44"/>
  <c r="K62" i="44"/>
  <c r="L62" i="44"/>
  <c r="M62" i="44"/>
  <c r="N62" i="44"/>
  <c r="O62" i="44"/>
  <c r="P62" i="44"/>
  <c r="Q62" i="44"/>
  <c r="R62" i="44"/>
  <c r="S62" i="44"/>
  <c r="T62" i="44"/>
  <c r="U62" i="44"/>
  <c r="V62" i="44"/>
  <c r="D63" i="44"/>
  <c r="E63" i="44"/>
  <c r="F63" i="44"/>
  <c r="G63" i="44"/>
  <c r="H63" i="44"/>
  <c r="I63" i="44"/>
  <c r="J63" i="44"/>
  <c r="K63" i="44"/>
  <c r="L63" i="44"/>
  <c r="M63" i="44"/>
  <c r="N63" i="44"/>
  <c r="O63" i="44"/>
  <c r="P63" i="44"/>
  <c r="Q63" i="44"/>
  <c r="R63" i="44"/>
  <c r="S63" i="44"/>
  <c r="T63" i="44"/>
  <c r="U63" i="44"/>
  <c r="V63" i="44"/>
  <c r="D64" i="44"/>
  <c r="E64" i="44"/>
  <c r="F64" i="44"/>
  <c r="G64" i="44"/>
  <c r="H64" i="44"/>
  <c r="I64" i="44"/>
  <c r="J64" i="44"/>
  <c r="K64" i="44"/>
  <c r="L64" i="44"/>
  <c r="M64" i="44"/>
  <c r="N64" i="44"/>
  <c r="O64" i="44"/>
  <c r="P64" i="44"/>
  <c r="Q64" i="44"/>
  <c r="R64" i="44"/>
  <c r="S64" i="44"/>
  <c r="T64" i="44"/>
  <c r="U64" i="44"/>
  <c r="V64" i="44"/>
  <c r="D65" i="44"/>
  <c r="E65" i="44"/>
  <c r="F65" i="44"/>
  <c r="G65" i="44"/>
  <c r="H65" i="44"/>
  <c r="I65" i="44"/>
  <c r="J65" i="44"/>
  <c r="K65" i="44"/>
  <c r="L65" i="44"/>
  <c r="M65" i="44"/>
  <c r="N65" i="44"/>
  <c r="O65" i="44"/>
  <c r="P65" i="44"/>
  <c r="Q65" i="44"/>
  <c r="R65" i="44"/>
  <c r="S65" i="44"/>
  <c r="T65" i="44"/>
  <c r="U65" i="44"/>
  <c r="V65" i="44"/>
  <c r="G66" i="44"/>
  <c r="O66" i="44"/>
  <c r="D67" i="44"/>
  <c r="E67" i="44"/>
  <c r="F67" i="44"/>
  <c r="G67" i="44"/>
  <c r="H67" i="44"/>
  <c r="I67" i="44"/>
  <c r="J67" i="44"/>
  <c r="K67" i="44"/>
  <c r="L67" i="44"/>
  <c r="M67" i="44"/>
  <c r="N67" i="44"/>
  <c r="O67" i="44"/>
  <c r="P67" i="44"/>
  <c r="Q67" i="44"/>
  <c r="R67" i="44"/>
  <c r="S67" i="44"/>
  <c r="T67" i="44"/>
  <c r="U67" i="44"/>
  <c r="V67" i="44"/>
  <c r="D68" i="44"/>
  <c r="E68" i="44"/>
  <c r="F68" i="44"/>
  <c r="G68" i="44"/>
  <c r="H68" i="44"/>
  <c r="I68" i="44"/>
  <c r="J68" i="44"/>
  <c r="K68" i="44"/>
  <c r="L68" i="44"/>
  <c r="M68" i="44"/>
  <c r="N68" i="44"/>
  <c r="O68" i="44"/>
  <c r="P68" i="44"/>
  <c r="Q68" i="44"/>
  <c r="R68" i="44"/>
  <c r="S68" i="44"/>
  <c r="T68" i="44"/>
  <c r="U68" i="44"/>
  <c r="V68" i="44"/>
  <c r="D69" i="44"/>
  <c r="E69" i="44"/>
  <c r="F69" i="44"/>
  <c r="G69" i="44"/>
  <c r="H69" i="44"/>
  <c r="I69" i="44"/>
  <c r="J69" i="44"/>
  <c r="K69" i="44"/>
  <c r="L69" i="44"/>
  <c r="M69" i="44"/>
  <c r="N69" i="44"/>
  <c r="O69" i="44"/>
  <c r="P69" i="44"/>
  <c r="Q69" i="44"/>
  <c r="R69" i="44"/>
  <c r="S69" i="44"/>
  <c r="T69" i="44"/>
  <c r="U69" i="44"/>
  <c r="V69" i="44"/>
  <c r="D70" i="44"/>
  <c r="E70" i="44"/>
  <c r="F70" i="44"/>
  <c r="G70" i="44"/>
  <c r="H70" i="44"/>
  <c r="I70" i="44"/>
  <c r="J70" i="44"/>
  <c r="K70" i="44"/>
  <c r="L70" i="44"/>
  <c r="M70" i="44"/>
  <c r="N70" i="44"/>
  <c r="O70" i="44"/>
  <c r="P70" i="44"/>
  <c r="Q70" i="44"/>
  <c r="R70" i="44"/>
  <c r="S70" i="44"/>
  <c r="T70" i="44"/>
  <c r="U70" i="44"/>
  <c r="V70" i="44"/>
  <c r="D71" i="44"/>
  <c r="E71" i="44"/>
  <c r="F71" i="44"/>
  <c r="G71" i="44"/>
  <c r="H71" i="44"/>
  <c r="I71" i="44"/>
  <c r="J71" i="44"/>
  <c r="K71" i="44"/>
  <c r="L71" i="44"/>
  <c r="M71" i="44"/>
  <c r="N71" i="44"/>
  <c r="O71" i="44"/>
  <c r="P71" i="44"/>
  <c r="Q71" i="44"/>
  <c r="R71" i="44"/>
  <c r="S71" i="44"/>
  <c r="T71" i="44"/>
  <c r="U71" i="44"/>
  <c r="V71" i="44"/>
  <c r="G73" i="44"/>
  <c r="D75" i="44"/>
  <c r="E75" i="44"/>
  <c r="F75" i="44"/>
  <c r="G75" i="44"/>
  <c r="H75" i="44"/>
  <c r="I75" i="44"/>
  <c r="J75" i="44"/>
  <c r="K75" i="44"/>
  <c r="L75" i="44"/>
  <c r="M75" i="44"/>
  <c r="N75" i="44"/>
  <c r="O75" i="44"/>
  <c r="P75" i="44"/>
  <c r="Q75" i="44"/>
  <c r="R75" i="44"/>
  <c r="S75" i="44"/>
  <c r="T75" i="44"/>
  <c r="U75" i="44"/>
  <c r="V75" i="44"/>
  <c r="Y33" i="7"/>
  <c r="Y37" i="7"/>
  <c r="Y41" i="7"/>
  <c r="D65" i="7"/>
  <c r="E43" i="7"/>
  <c r="H43" i="7"/>
  <c r="J65" i="7"/>
  <c r="J43" i="7"/>
  <c r="L65" i="7"/>
  <c r="L43" i="7"/>
  <c r="O65" i="7"/>
  <c r="N65" i="7"/>
  <c r="P65" i="7"/>
  <c r="Q43" i="7"/>
  <c r="R43" i="7"/>
  <c r="T65" i="7"/>
  <c r="U43" i="7"/>
  <c r="D50" i="7"/>
  <c r="E50" i="7"/>
  <c r="H51" i="7"/>
  <c r="J72" i="7"/>
  <c r="J50" i="7"/>
  <c r="K50" i="7"/>
  <c r="K51" i="7"/>
  <c r="L50" i="7"/>
  <c r="N72" i="7"/>
  <c r="T50" i="7"/>
  <c r="V72" i="7"/>
  <c r="V51" i="7"/>
  <c r="F51" i="7"/>
  <c r="N51" i="7"/>
  <c r="P51" i="7"/>
  <c r="Y34" i="7"/>
  <c r="C32" i="7"/>
  <c r="D32" i="7"/>
  <c r="E32" i="7"/>
  <c r="F32" i="7"/>
  <c r="G32" i="7"/>
  <c r="H32" i="7"/>
  <c r="I32" i="7"/>
  <c r="J32" i="7"/>
  <c r="K32" i="7"/>
  <c r="L32" i="7"/>
  <c r="M32" i="7"/>
  <c r="N32" i="7"/>
  <c r="O32" i="7"/>
  <c r="P32" i="7"/>
  <c r="Q32" i="7"/>
  <c r="R32" i="7"/>
  <c r="S32" i="7"/>
  <c r="T32" i="7"/>
  <c r="U32" i="7"/>
  <c r="V32" i="7"/>
  <c r="C33" i="7"/>
  <c r="D33" i="7"/>
  <c r="E33" i="7"/>
  <c r="F33" i="7"/>
  <c r="G33" i="7"/>
  <c r="H33" i="7"/>
  <c r="I33" i="7"/>
  <c r="J33" i="7"/>
  <c r="K33" i="7"/>
  <c r="L33" i="7"/>
  <c r="M33" i="7"/>
  <c r="N33" i="7"/>
  <c r="O33" i="7"/>
  <c r="P33" i="7"/>
  <c r="Q33" i="7"/>
  <c r="R33" i="7"/>
  <c r="S33" i="7"/>
  <c r="T33" i="7"/>
  <c r="U33" i="7"/>
  <c r="V33" i="7"/>
  <c r="C34" i="7"/>
  <c r="D34" i="7"/>
  <c r="E34" i="7"/>
  <c r="F34" i="7"/>
  <c r="G34" i="7"/>
  <c r="H34" i="7"/>
  <c r="I34" i="7"/>
  <c r="J34" i="7"/>
  <c r="K34" i="7"/>
  <c r="L34" i="7"/>
  <c r="M34" i="7"/>
  <c r="N34" i="7"/>
  <c r="O34" i="7"/>
  <c r="P34" i="7"/>
  <c r="Q34" i="7"/>
  <c r="R34" i="7"/>
  <c r="S34" i="7"/>
  <c r="T34" i="7"/>
  <c r="U34" i="7"/>
  <c r="V34" i="7"/>
  <c r="C35" i="7"/>
  <c r="D35" i="7"/>
  <c r="E35" i="7"/>
  <c r="F35" i="7"/>
  <c r="G35" i="7"/>
  <c r="H35" i="7"/>
  <c r="I35" i="7"/>
  <c r="J35" i="7"/>
  <c r="K35" i="7"/>
  <c r="L35" i="7"/>
  <c r="M35" i="7"/>
  <c r="N35" i="7"/>
  <c r="O35" i="7"/>
  <c r="P35" i="7"/>
  <c r="Q35" i="7"/>
  <c r="R35" i="7"/>
  <c r="S35" i="7"/>
  <c r="T35" i="7"/>
  <c r="U35" i="7"/>
  <c r="V35" i="7"/>
  <c r="Y35" i="7"/>
  <c r="C36" i="7"/>
  <c r="D36" i="7"/>
  <c r="E36" i="7"/>
  <c r="F36" i="7"/>
  <c r="G36" i="7"/>
  <c r="H36" i="7"/>
  <c r="I36" i="7"/>
  <c r="J36" i="7"/>
  <c r="K36" i="7"/>
  <c r="L36" i="7"/>
  <c r="M36" i="7"/>
  <c r="N36" i="7"/>
  <c r="O36" i="7"/>
  <c r="P36" i="7"/>
  <c r="Q36" i="7"/>
  <c r="R36" i="7"/>
  <c r="S36" i="7"/>
  <c r="T36" i="7"/>
  <c r="U36" i="7"/>
  <c r="V36" i="7"/>
  <c r="C37" i="7"/>
  <c r="D37" i="7"/>
  <c r="E37" i="7"/>
  <c r="F37" i="7"/>
  <c r="G37" i="7"/>
  <c r="H37" i="7"/>
  <c r="I37" i="7"/>
  <c r="J37" i="7"/>
  <c r="K37" i="7"/>
  <c r="L37" i="7"/>
  <c r="M37" i="7"/>
  <c r="N37" i="7"/>
  <c r="O37" i="7"/>
  <c r="P37" i="7"/>
  <c r="Q37" i="7"/>
  <c r="R37" i="7"/>
  <c r="S37" i="7"/>
  <c r="T37" i="7"/>
  <c r="U37" i="7"/>
  <c r="V37" i="7"/>
  <c r="C38" i="7"/>
  <c r="D38" i="7"/>
  <c r="E38" i="7"/>
  <c r="F38" i="7"/>
  <c r="G38" i="7"/>
  <c r="H38" i="7"/>
  <c r="I38" i="7"/>
  <c r="J38" i="7"/>
  <c r="K38" i="7"/>
  <c r="L38" i="7"/>
  <c r="M38" i="7"/>
  <c r="N38" i="7"/>
  <c r="O38" i="7"/>
  <c r="P38" i="7"/>
  <c r="Q38" i="7"/>
  <c r="R38" i="7"/>
  <c r="S38" i="7"/>
  <c r="T38" i="7"/>
  <c r="U38" i="7"/>
  <c r="V38" i="7"/>
  <c r="C39" i="7"/>
  <c r="D39" i="7"/>
  <c r="E39" i="7"/>
  <c r="F39" i="7"/>
  <c r="G39" i="7"/>
  <c r="H39" i="7"/>
  <c r="I39" i="7"/>
  <c r="J39" i="7"/>
  <c r="K39" i="7"/>
  <c r="L39" i="7"/>
  <c r="M39" i="7"/>
  <c r="N39" i="7"/>
  <c r="O39" i="7"/>
  <c r="P39" i="7"/>
  <c r="Q39" i="7"/>
  <c r="R39" i="7"/>
  <c r="S39" i="7"/>
  <c r="T39" i="7"/>
  <c r="U39" i="7"/>
  <c r="V39" i="7"/>
  <c r="Y39" i="7"/>
  <c r="C40" i="7"/>
  <c r="D40" i="7"/>
  <c r="E40" i="7"/>
  <c r="F40" i="7"/>
  <c r="G40" i="7"/>
  <c r="H40" i="7"/>
  <c r="I40" i="7"/>
  <c r="J40" i="7"/>
  <c r="K40" i="7"/>
  <c r="L40" i="7"/>
  <c r="M40" i="7"/>
  <c r="N40" i="7"/>
  <c r="O40" i="7"/>
  <c r="P40" i="7"/>
  <c r="Q40" i="7"/>
  <c r="R40" i="7"/>
  <c r="S40" i="7"/>
  <c r="T40" i="7"/>
  <c r="U40" i="7"/>
  <c r="V40" i="7"/>
  <c r="C41" i="7"/>
  <c r="D41" i="7"/>
  <c r="E41" i="7"/>
  <c r="F41" i="7"/>
  <c r="G41" i="7"/>
  <c r="H41" i="7"/>
  <c r="I41" i="7"/>
  <c r="J41" i="7"/>
  <c r="K41" i="7"/>
  <c r="L41" i="7"/>
  <c r="M41" i="7"/>
  <c r="N41" i="7"/>
  <c r="O41" i="7"/>
  <c r="P41" i="7"/>
  <c r="Q41" i="7"/>
  <c r="R41" i="7"/>
  <c r="S41" i="7"/>
  <c r="T41" i="7"/>
  <c r="U41" i="7"/>
  <c r="V41" i="7"/>
  <c r="C42" i="7"/>
  <c r="D42" i="7"/>
  <c r="E42" i="7"/>
  <c r="F42" i="7"/>
  <c r="G42" i="7"/>
  <c r="H42" i="7"/>
  <c r="I42" i="7"/>
  <c r="J42" i="7"/>
  <c r="K42" i="7"/>
  <c r="L42" i="7"/>
  <c r="M42" i="7"/>
  <c r="N42" i="7"/>
  <c r="O42" i="7"/>
  <c r="P42" i="7"/>
  <c r="Q42" i="7"/>
  <c r="R42" i="7"/>
  <c r="S42" i="7"/>
  <c r="T42" i="7"/>
  <c r="U42" i="7"/>
  <c r="V42" i="7"/>
  <c r="C43" i="7"/>
  <c r="D43" i="7"/>
  <c r="F43" i="7"/>
  <c r="I43" i="7"/>
  <c r="M43" i="7"/>
  <c r="N43" i="7"/>
  <c r="P43" i="7"/>
  <c r="S43" i="7"/>
  <c r="T43" i="7"/>
  <c r="V43" i="7"/>
  <c r="C44" i="7"/>
  <c r="D44" i="7"/>
  <c r="E44" i="7"/>
  <c r="F44" i="7"/>
  <c r="G44" i="7"/>
  <c r="H44" i="7"/>
  <c r="I44" i="7"/>
  <c r="J44" i="7"/>
  <c r="K44" i="7"/>
  <c r="L44" i="7"/>
  <c r="M44" i="7"/>
  <c r="N44" i="7"/>
  <c r="O44" i="7"/>
  <c r="P44" i="7"/>
  <c r="Q44" i="7"/>
  <c r="R44" i="7"/>
  <c r="S44" i="7"/>
  <c r="T44" i="7"/>
  <c r="U44" i="7"/>
  <c r="V44" i="7"/>
  <c r="C45" i="7"/>
  <c r="D45" i="7"/>
  <c r="E45" i="7"/>
  <c r="F45" i="7"/>
  <c r="G45" i="7"/>
  <c r="H45" i="7"/>
  <c r="I45" i="7"/>
  <c r="J45" i="7"/>
  <c r="K45" i="7"/>
  <c r="L45" i="7"/>
  <c r="M45" i="7"/>
  <c r="N45" i="7"/>
  <c r="O45" i="7"/>
  <c r="P45" i="7"/>
  <c r="Q45" i="7"/>
  <c r="R45" i="7"/>
  <c r="S45" i="7"/>
  <c r="T45" i="7"/>
  <c r="U45" i="7"/>
  <c r="V45" i="7"/>
  <c r="C46" i="7"/>
  <c r="D46" i="7"/>
  <c r="E46" i="7"/>
  <c r="F46" i="7"/>
  <c r="G46" i="7"/>
  <c r="H46" i="7"/>
  <c r="I46" i="7"/>
  <c r="J46" i="7"/>
  <c r="K46" i="7"/>
  <c r="L46" i="7"/>
  <c r="M46" i="7"/>
  <c r="N46" i="7"/>
  <c r="O46" i="7"/>
  <c r="P46" i="7"/>
  <c r="Q46" i="7"/>
  <c r="R46" i="7"/>
  <c r="S46" i="7"/>
  <c r="T46" i="7"/>
  <c r="U46" i="7"/>
  <c r="V46" i="7"/>
  <c r="C47" i="7"/>
  <c r="D47" i="7"/>
  <c r="E47" i="7"/>
  <c r="F47" i="7"/>
  <c r="G47" i="7"/>
  <c r="H47" i="7"/>
  <c r="I47" i="7"/>
  <c r="J47" i="7"/>
  <c r="K47" i="7"/>
  <c r="L47" i="7"/>
  <c r="M47" i="7"/>
  <c r="N47" i="7"/>
  <c r="O47" i="7"/>
  <c r="P47" i="7"/>
  <c r="Q47" i="7"/>
  <c r="R47" i="7"/>
  <c r="S47" i="7"/>
  <c r="T47" i="7"/>
  <c r="U47" i="7"/>
  <c r="V47" i="7"/>
  <c r="Y47" i="7"/>
  <c r="C48" i="7"/>
  <c r="D48" i="7"/>
  <c r="E48" i="7"/>
  <c r="F48" i="7"/>
  <c r="G48" i="7"/>
  <c r="H48" i="7"/>
  <c r="I48" i="7"/>
  <c r="J48" i="7"/>
  <c r="K48" i="7"/>
  <c r="L48" i="7"/>
  <c r="M48" i="7"/>
  <c r="N48" i="7"/>
  <c r="O48" i="7"/>
  <c r="P48" i="7"/>
  <c r="Q48" i="7"/>
  <c r="R48" i="7"/>
  <c r="S48" i="7"/>
  <c r="T48" i="7"/>
  <c r="U48" i="7"/>
  <c r="V48" i="7"/>
  <c r="C50" i="7"/>
  <c r="F50" i="7"/>
  <c r="G50" i="7"/>
  <c r="H50" i="7"/>
  <c r="M50" i="7"/>
  <c r="N50" i="7"/>
  <c r="O50" i="7"/>
  <c r="P50" i="7"/>
  <c r="S50" i="7"/>
  <c r="V50" i="7"/>
  <c r="L51" i="7"/>
  <c r="C52" i="7"/>
  <c r="D52" i="7"/>
  <c r="E52" i="7"/>
  <c r="F52" i="7"/>
  <c r="G52" i="7"/>
  <c r="H52" i="7"/>
  <c r="I52" i="7"/>
  <c r="J52" i="7"/>
  <c r="K52" i="7"/>
  <c r="L52" i="7"/>
  <c r="M52" i="7"/>
  <c r="N52" i="7"/>
  <c r="O52" i="7"/>
  <c r="P52" i="7"/>
  <c r="Q52" i="7"/>
  <c r="R52" i="7"/>
  <c r="S52" i="7"/>
  <c r="T52" i="7"/>
  <c r="U52" i="7"/>
  <c r="V52" i="7"/>
  <c r="Y52" i="7"/>
  <c r="D54" i="7"/>
  <c r="E54" i="7"/>
  <c r="F54" i="7"/>
  <c r="G54" i="7"/>
  <c r="H54" i="7"/>
  <c r="I54" i="7"/>
  <c r="J54" i="7"/>
  <c r="K54" i="7"/>
  <c r="L54" i="7"/>
  <c r="M54" i="7"/>
  <c r="N54" i="7"/>
  <c r="O54" i="7"/>
  <c r="P54" i="7"/>
  <c r="Q54" i="7"/>
  <c r="R54" i="7"/>
  <c r="S54" i="7"/>
  <c r="T54" i="7"/>
  <c r="U54" i="7"/>
  <c r="V54" i="7"/>
  <c r="D55" i="7"/>
  <c r="E55" i="7"/>
  <c r="F55" i="7"/>
  <c r="G55" i="7"/>
  <c r="H55" i="7"/>
  <c r="I55" i="7"/>
  <c r="J55" i="7"/>
  <c r="K55" i="7"/>
  <c r="L55" i="7"/>
  <c r="M55" i="7"/>
  <c r="N55" i="7"/>
  <c r="O55" i="7"/>
  <c r="P55" i="7"/>
  <c r="Q55" i="7"/>
  <c r="R55" i="7"/>
  <c r="S55" i="7"/>
  <c r="T55" i="7"/>
  <c r="U55" i="7"/>
  <c r="V55" i="7"/>
  <c r="D56" i="7"/>
  <c r="E56" i="7"/>
  <c r="F56" i="7"/>
  <c r="G56" i="7"/>
  <c r="H56" i="7"/>
  <c r="I56" i="7"/>
  <c r="J56" i="7"/>
  <c r="K56" i="7"/>
  <c r="L56" i="7"/>
  <c r="M56" i="7"/>
  <c r="N56" i="7"/>
  <c r="O56" i="7"/>
  <c r="P56" i="7"/>
  <c r="Q56" i="7"/>
  <c r="R56" i="7"/>
  <c r="S56" i="7"/>
  <c r="T56" i="7"/>
  <c r="U56" i="7"/>
  <c r="V56" i="7"/>
  <c r="D57" i="7"/>
  <c r="E57" i="7"/>
  <c r="F57" i="7"/>
  <c r="G57" i="7"/>
  <c r="H57" i="7"/>
  <c r="I57" i="7"/>
  <c r="J57" i="7"/>
  <c r="K57" i="7"/>
  <c r="L57" i="7"/>
  <c r="M57" i="7"/>
  <c r="N57" i="7"/>
  <c r="O57" i="7"/>
  <c r="P57" i="7"/>
  <c r="Q57" i="7"/>
  <c r="R57" i="7"/>
  <c r="S57" i="7"/>
  <c r="T57" i="7"/>
  <c r="U57" i="7"/>
  <c r="V57" i="7"/>
  <c r="D58" i="7"/>
  <c r="E58" i="7"/>
  <c r="F58" i="7"/>
  <c r="G58" i="7"/>
  <c r="H58" i="7"/>
  <c r="I58" i="7"/>
  <c r="J58" i="7"/>
  <c r="K58" i="7"/>
  <c r="L58" i="7"/>
  <c r="M58" i="7"/>
  <c r="N58" i="7"/>
  <c r="O58" i="7"/>
  <c r="P58" i="7"/>
  <c r="Q58" i="7"/>
  <c r="R58" i="7"/>
  <c r="S58" i="7"/>
  <c r="T58" i="7"/>
  <c r="U58" i="7"/>
  <c r="V58" i="7"/>
  <c r="D59" i="7"/>
  <c r="E59" i="7"/>
  <c r="F59" i="7"/>
  <c r="G59" i="7"/>
  <c r="H59" i="7"/>
  <c r="I59" i="7"/>
  <c r="J59" i="7"/>
  <c r="K59" i="7"/>
  <c r="L59" i="7"/>
  <c r="M59" i="7"/>
  <c r="N59" i="7"/>
  <c r="O59" i="7"/>
  <c r="P59" i="7"/>
  <c r="Q59" i="7"/>
  <c r="R59" i="7"/>
  <c r="S59" i="7"/>
  <c r="T59" i="7"/>
  <c r="U59" i="7"/>
  <c r="V59" i="7"/>
  <c r="D60" i="7"/>
  <c r="E60" i="7"/>
  <c r="F60" i="7"/>
  <c r="G60" i="7"/>
  <c r="H60" i="7"/>
  <c r="I60" i="7"/>
  <c r="J60" i="7"/>
  <c r="K60" i="7"/>
  <c r="L60" i="7"/>
  <c r="M60" i="7"/>
  <c r="N60" i="7"/>
  <c r="O60" i="7"/>
  <c r="P60" i="7"/>
  <c r="Q60" i="7"/>
  <c r="R60" i="7"/>
  <c r="S60" i="7"/>
  <c r="T60" i="7"/>
  <c r="U60" i="7"/>
  <c r="V60" i="7"/>
  <c r="D61" i="7"/>
  <c r="E61" i="7"/>
  <c r="F61" i="7"/>
  <c r="G61" i="7"/>
  <c r="H61" i="7"/>
  <c r="I61" i="7"/>
  <c r="J61" i="7"/>
  <c r="K61" i="7"/>
  <c r="L61" i="7"/>
  <c r="M61" i="7"/>
  <c r="N61" i="7"/>
  <c r="O61" i="7"/>
  <c r="P61" i="7"/>
  <c r="Q61" i="7"/>
  <c r="R61" i="7"/>
  <c r="S61" i="7"/>
  <c r="T61" i="7"/>
  <c r="U61" i="7"/>
  <c r="V61" i="7"/>
  <c r="D62" i="7"/>
  <c r="E62" i="7"/>
  <c r="F62" i="7"/>
  <c r="G62" i="7"/>
  <c r="H62" i="7"/>
  <c r="I62" i="7"/>
  <c r="J62" i="7"/>
  <c r="K62" i="7"/>
  <c r="L62" i="7"/>
  <c r="M62" i="7"/>
  <c r="N62" i="7"/>
  <c r="O62" i="7"/>
  <c r="P62" i="7"/>
  <c r="Q62" i="7"/>
  <c r="R62" i="7"/>
  <c r="S62" i="7"/>
  <c r="T62" i="7"/>
  <c r="U62" i="7"/>
  <c r="V62" i="7"/>
  <c r="D63" i="7"/>
  <c r="E63" i="7"/>
  <c r="F63" i="7"/>
  <c r="G63" i="7"/>
  <c r="H63" i="7"/>
  <c r="I63" i="7"/>
  <c r="J63" i="7"/>
  <c r="K63" i="7"/>
  <c r="L63" i="7"/>
  <c r="M63" i="7"/>
  <c r="N63" i="7"/>
  <c r="O63" i="7"/>
  <c r="P63" i="7"/>
  <c r="Q63" i="7"/>
  <c r="R63" i="7"/>
  <c r="S63" i="7"/>
  <c r="T63" i="7"/>
  <c r="U63" i="7"/>
  <c r="V63" i="7"/>
  <c r="D64" i="7"/>
  <c r="E64" i="7"/>
  <c r="F64" i="7"/>
  <c r="G64" i="7"/>
  <c r="H64" i="7"/>
  <c r="I64" i="7"/>
  <c r="J64" i="7"/>
  <c r="K64" i="7"/>
  <c r="L64" i="7"/>
  <c r="M64" i="7"/>
  <c r="N64" i="7"/>
  <c r="O64" i="7"/>
  <c r="P64" i="7"/>
  <c r="Q64" i="7"/>
  <c r="R64" i="7"/>
  <c r="S64" i="7"/>
  <c r="T64" i="7"/>
  <c r="U64" i="7"/>
  <c r="V64" i="7"/>
  <c r="G65" i="7"/>
  <c r="M65" i="7"/>
  <c r="D66" i="7"/>
  <c r="E66" i="7"/>
  <c r="F66" i="7"/>
  <c r="G66" i="7"/>
  <c r="H66" i="7"/>
  <c r="I66" i="7"/>
  <c r="J66" i="7"/>
  <c r="K66" i="7"/>
  <c r="L66" i="7"/>
  <c r="M66" i="7"/>
  <c r="N66" i="7"/>
  <c r="O66" i="7"/>
  <c r="P66" i="7"/>
  <c r="Q66" i="7"/>
  <c r="R66" i="7"/>
  <c r="S66" i="7"/>
  <c r="T66" i="7"/>
  <c r="U66" i="7"/>
  <c r="V66" i="7"/>
  <c r="D67" i="7"/>
  <c r="E67" i="7"/>
  <c r="F67" i="7"/>
  <c r="G67" i="7"/>
  <c r="H67" i="7"/>
  <c r="I67" i="7"/>
  <c r="J67" i="7"/>
  <c r="K67" i="7"/>
  <c r="L67" i="7"/>
  <c r="M67" i="7"/>
  <c r="N67" i="7"/>
  <c r="O67" i="7"/>
  <c r="P67" i="7"/>
  <c r="Q67" i="7"/>
  <c r="R67" i="7"/>
  <c r="S67" i="7"/>
  <c r="T67" i="7"/>
  <c r="U67" i="7"/>
  <c r="V67" i="7"/>
  <c r="D68" i="7"/>
  <c r="E68" i="7"/>
  <c r="F68" i="7"/>
  <c r="G68" i="7"/>
  <c r="H68" i="7"/>
  <c r="I68" i="7"/>
  <c r="J68" i="7"/>
  <c r="K68" i="7"/>
  <c r="L68" i="7"/>
  <c r="M68" i="7"/>
  <c r="N68" i="7"/>
  <c r="O68" i="7"/>
  <c r="P68" i="7"/>
  <c r="Q68" i="7"/>
  <c r="R68" i="7"/>
  <c r="S68" i="7"/>
  <c r="T68" i="7"/>
  <c r="U68" i="7"/>
  <c r="V68" i="7"/>
  <c r="D69" i="7"/>
  <c r="E69" i="7"/>
  <c r="F69" i="7"/>
  <c r="G69" i="7"/>
  <c r="H69" i="7"/>
  <c r="I69" i="7"/>
  <c r="J69" i="7"/>
  <c r="K69" i="7"/>
  <c r="L69" i="7"/>
  <c r="M69" i="7"/>
  <c r="N69" i="7"/>
  <c r="O69" i="7"/>
  <c r="P69" i="7"/>
  <c r="Q69" i="7"/>
  <c r="R69" i="7"/>
  <c r="S69" i="7"/>
  <c r="T69" i="7"/>
  <c r="U69" i="7"/>
  <c r="V69" i="7"/>
  <c r="D70" i="7"/>
  <c r="E70" i="7"/>
  <c r="F70" i="7"/>
  <c r="G70" i="7"/>
  <c r="H70" i="7"/>
  <c r="I70" i="7"/>
  <c r="J70" i="7"/>
  <c r="K70" i="7"/>
  <c r="L70" i="7"/>
  <c r="M70" i="7"/>
  <c r="N70" i="7"/>
  <c r="O70" i="7"/>
  <c r="P70" i="7"/>
  <c r="Q70" i="7"/>
  <c r="R70" i="7"/>
  <c r="S70" i="7"/>
  <c r="T70" i="7"/>
  <c r="U70" i="7"/>
  <c r="V70" i="7"/>
  <c r="K72" i="7"/>
  <c r="D74" i="7"/>
  <c r="E74" i="7"/>
  <c r="F74" i="7"/>
  <c r="G74" i="7"/>
  <c r="H74" i="7"/>
  <c r="I74" i="7"/>
  <c r="J74" i="7"/>
  <c r="K74" i="7"/>
  <c r="L74" i="7"/>
  <c r="M74" i="7"/>
  <c r="N74" i="7"/>
  <c r="O74" i="7"/>
  <c r="P74" i="7"/>
  <c r="Q74" i="7"/>
  <c r="R74" i="7"/>
  <c r="S74" i="7"/>
  <c r="T74" i="7"/>
  <c r="U74" i="7"/>
  <c r="V74" i="7"/>
  <c r="Y39" i="43"/>
  <c r="Y35" i="43"/>
  <c r="V66" i="43"/>
  <c r="G50" i="43"/>
  <c r="I51" i="43"/>
  <c r="M73" i="43"/>
  <c r="P74" i="43"/>
  <c r="S73" i="43"/>
  <c r="S51" i="43"/>
  <c r="F51" i="43"/>
  <c r="I74" i="43"/>
  <c r="N51" i="43"/>
  <c r="V51" i="43"/>
  <c r="Y32" i="43"/>
  <c r="C32" i="43"/>
  <c r="D32" i="43"/>
  <c r="E32" i="43"/>
  <c r="F32" i="43"/>
  <c r="G32" i="43"/>
  <c r="H32" i="43"/>
  <c r="I32" i="43"/>
  <c r="J32" i="43"/>
  <c r="K32" i="43"/>
  <c r="L32" i="43"/>
  <c r="M32" i="43"/>
  <c r="N32" i="43"/>
  <c r="O32" i="43"/>
  <c r="P32" i="43"/>
  <c r="Q32" i="43"/>
  <c r="R32" i="43"/>
  <c r="S32" i="43"/>
  <c r="T32" i="43"/>
  <c r="U32" i="43"/>
  <c r="V32" i="43"/>
  <c r="C33" i="43"/>
  <c r="D33" i="43"/>
  <c r="E33" i="43"/>
  <c r="F33" i="43"/>
  <c r="G33" i="43"/>
  <c r="H33" i="43"/>
  <c r="I33" i="43"/>
  <c r="J33" i="43"/>
  <c r="K33" i="43"/>
  <c r="L33" i="43"/>
  <c r="M33" i="43"/>
  <c r="N33" i="43"/>
  <c r="O33" i="43"/>
  <c r="P33" i="43"/>
  <c r="Q33" i="43"/>
  <c r="R33" i="43"/>
  <c r="S33" i="43"/>
  <c r="T33" i="43"/>
  <c r="U33" i="43"/>
  <c r="V33" i="43"/>
  <c r="Y33" i="43"/>
  <c r="C34" i="43"/>
  <c r="D34" i="43"/>
  <c r="E34" i="43"/>
  <c r="F34" i="43"/>
  <c r="G34" i="43"/>
  <c r="H34" i="43"/>
  <c r="I34" i="43"/>
  <c r="J34" i="43"/>
  <c r="K34" i="43"/>
  <c r="L34" i="43"/>
  <c r="M34" i="43"/>
  <c r="N34" i="43"/>
  <c r="O34" i="43"/>
  <c r="P34" i="43"/>
  <c r="Q34" i="43"/>
  <c r="R34" i="43"/>
  <c r="S34" i="43"/>
  <c r="T34" i="43"/>
  <c r="U34" i="43"/>
  <c r="V34" i="43"/>
  <c r="C35" i="43"/>
  <c r="D35" i="43"/>
  <c r="E35" i="43"/>
  <c r="F35" i="43"/>
  <c r="G35" i="43"/>
  <c r="H35" i="43"/>
  <c r="I35" i="43"/>
  <c r="J35" i="43"/>
  <c r="K35" i="43"/>
  <c r="L35" i="43"/>
  <c r="M35" i="43"/>
  <c r="N35" i="43"/>
  <c r="O35" i="43"/>
  <c r="P35" i="43"/>
  <c r="Q35" i="43"/>
  <c r="R35" i="43"/>
  <c r="S35" i="43"/>
  <c r="T35" i="43"/>
  <c r="U35" i="43"/>
  <c r="V35" i="43"/>
  <c r="C36" i="43"/>
  <c r="D36" i="43"/>
  <c r="E36" i="43"/>
  <c r="F36" i="43"/>
  <c r="G36" i="43"/>
  <c r="H36" i="43"/>
  <c r="I36" i="43"/>
  <c r="J36" i="43"/>
  <c r="K36" i="43"/>
  <c r="L36" i="43"/>
  <c r="M36" i="43"/>
  <c r="N36" i="43"/>
  <c r="O36" i="43"/>
  <c r="P36" i="43"/>
  <c r="Q36" i="43"/>
  <c r="R36" i="43"/>
  <c r="S36" i="43"/>
  <c r="T36" i="43"/>
  <c r="U36" i="43"/>
  <c r="V36" i="43"/>
  <c r="C37" i="43"/>
  <c r="D37" i="43"/>
  <c r="E37" i="43"/>
  <c r="F37" i="43"/>
  <c r="G37" i="43"/>
  <c r="H37" i="43"/>
  <c r="I37" i="43"/>
  <c r="J37" i="43"/>
  <c r="K37" i="43"/>
  <c r="L37" i="43"/>
  <c r="M37" i="43"/>
  <c r="N37" i="43"/>
  <c r="O37" i="43"/>
  <c r="P37" i="43"/>
  <c r="Q37" i="43"/>
  <c r="R37" i="43"/>
  <c r="S37" i="43"/>
  <c r="T37" i="43"/>
  <c r="U37" i="43"/>
  <c r="V37" i="43"/>
  <c r="Y37" i="43"/>
  <c r="C38" i="43"/>
  <c r="D38" i="43"/>
  <c r="E38" i="43"/>
  <c r="F38" i="43"/>
  <c r="G38" i="43"/>
  <c r="H38" i="43"/>
  <c r="I38" i="43"/>
  <c r="J38" i="43"/>
  <c r="K38" i="43"/>
  <c r="L38" i="43"/>
  <c r="M38" i="43"/>
  <c r="N38" i="43"/>
  <c r="O38" i="43"/>
  <c r="P38" i="43"/>
  <c r="Q38" i="43"/>
  <c r="R38" i="43"/>
  <c r="S38" i="43"/>
  <c r="T38" i="43"/>
  <c r="U38" i="43"/>
  <c r="V38" i="43"/>
  <c r="C39" i="43"/>
  <c r="D39" i="43"/>
  <c r="E39" i="43"/>
  <c r="F39" i="43"/>
  <c r="G39" i="43"/>
  <c r="H39" i="43"/>
  <c r="I39" i="43"/>
  <c r="J39" i="43"/>
  <c r="K39" i="43"/>
  <c r="L39" i="43"/>
  <c r="M39" i="43"/>
  <c r="N39" i="43"/>
  <c r="O39" i="43"/>
  <c r="P39" i="43"/>
  <c r="Q39" i="43"/>
  <c r="R39" i="43"/>
  <c r="S39" i="43"/>
  <c r="T39" i="43"/>
  <c r="U39" i="43"/>
  <c r="V39" i="43"/>
  <c r="C40" i="43"/>
  <c r="D40" i="43"/>
  <c r="E40" i="43"/>
  <c r="F40" i="43"/>
  <c r="G40" i="43"/>
  <c r="H40" i="43"/>
  <c r="I40" i="43"/>
  <c r="J40" i="43"/>
  <c r="K40" i="43"/>
  <c r="L40" i="43"/>
  <c r="M40" i="43"/>
  <c r="N40" i="43"/>
  <c r="O40" i="43"/>
  <c r="P40" i="43"/>
  <c r="Q40" i="43"/>
  <c r="R40" i="43"/>
  <c r="S40" i="43"/>
  <c r="T40" i="43"/>
  <c r="U40" i="43"/>
  <c r="V40" i="43"/>
  <c r="C41" i="43"/>
  <c r="D41" i="43"/>
  <c r="E41" i="43"/>
  <c r="F41" i="43"/>
  <c r="G41" i="43"/>
  <c r="H41" i="43"/>
  <c r="I41" i="43"/>
  <c r="J41" i="43"/>
  <c r="K41" i="43"/>
  <c r="L41" i="43"/>
  <c r="M41" i="43"/>
  <c r="N41" i="43"/>
  <c r="O41" i="43"/>
  <c r="P41" i="43"/>
  <c r="Q41" i="43"/>
  <c r="R41" i="43"/>
  <c r="S41" i="43"/>
  <c r="T41" i="43"/>
  <c r="U41" i="43"/>
  <c r="V41" i="43"/>
  <c r="Y41" i="43"/>
  <c r="C42" i="43"/>
  <c r="D42" i="43"/>
  <c r="E42" i="43"/>
  <c r="F42" i="43"/>
  <c r="G42" i="43"/>
  <c r="H42" i="43"/>
  <c r="I42" i="43"/>
  <c r="J42" i="43"/>
  <c r="K42" i="43"/>
  <c r="L42" i="43"/>
  <c r="M42" i="43"/>
  <c r="N42" i="43"/>
  <c r="O42" i="43"/>
  <c r="P42" i="43"/>
  <c r="Q42" i="43"/>
  <c r="R42" i="43"/>
  <c r="S42" i="43"/>
  <c r="T42" i="43"/>
  <c r="U42" i="43"/>
  <c r="V42" i="43"/>
  <c r="C43" i="43"/>
  <c r="D43" i="43"/>
  <c r="E43" i="43"/>
  <c r="F43" i="43"/>
  <c r="G43" i="43"/>
  <c r="H43" i="43"/>
  <c r="I43" i="43"/>
  <c r="J43" i="43"/>
  <c r="K43" i="43"/>
  <c r="L43" i="43"/>
  <c r="M43" i="43"/>
  <c r="N43" i="43"/>
  <c r="O43" i="43"/>
  <c r="P43" i="43"/>
  <c r="Q43" i="43"/>
  <c r="R43" i="43"/>
  <c r="S43" i="43"/>
  <c r="T43" i="43"/>
  <c r="U43" i="43"/>
  <c r="V43" i="43"/>
  <c r="C44" i="43"/>
  <c r="D44" i="43"/>
  <c r="E44" i="43"/>
  <c r="F44" i="43"/>
  <c r="G44" i="43"/>
  <c r="H44" i="43"/>
  <c r="I44" i="43"/>
  <c r="J44" i="43"/>
  <c r="K44" i="43"/>
  <c r="L44" i="43"/>
  <c r="M44" i="43"/>
  <c r="N44" i="43"/>
  <c r="O44" i="43"/>
  <c r="P44" i="43"/>
  <c r="Q44" i="43"/>
  <c r="R44" i="43"/>
  <c r="S44" i="43"/>
  <c r="T44" i="43"/>
  <c r="U44" i="43"/>
  <c r="V44" i="43"/>
  <c r="C45" i="43"/>
  <c r="D45" i="43"/>
  <c r="E45" i="43"/>
  <c r="F45" i="43"/>
  <c r="G45" i="43"/>
  <c r="H45" i="43"/>
  <c r="I45" i="43"/>
  <c r="J45" i="43"/>
  <c r="K45" i="43"/>
  <c r="L45" i="43"/>
  <c r="M45" i="43"/>
  <c r="N45" i="43"/>
  <c r="O45" i="43"/>
  <c r="P45" i="43"/>
  <c r="Q45" i="43"/>
  <c r="R45" i="43"/>
  <c r="S45" i="43"/>
  <c r="T45" i="43"/>
  <c r="U45" i="43"/>
  <c r="V45" i="43"/>
  <c r="Y45" i="43"/>
  <c r="C46" i="43"/>
  <c r="D46" i="43"/>
  <c r="E46" i="43"/>
  <c r="F46" i="43"/>
  <c r="G46" i="43"/>
  <c r="H46" i="43"/>
  <c r="I46" i="43"/>
  <c r="J46" i="43"/>
  <c r="K46" i="43"/>
  <c r="L46" i="43"/>
  <c r="M46" i="43"/>
  <c r="N46" i="43"/>
  <c r="O46" i="43"/>
  <c r="P46" i="43"/>
  <c r="Q46" i="43"/>
  <c r="R46" i="43"/>
  <c r="S46" i="43"/>
  <c r="T46" i="43"/>
  <c r="U46" i="43"/>
  <c r="V46" i="43"/>
  <c r="C47" i="43"/>
  <c r="D47" i="43"/>
  <c r="E47" i="43"/>
  <c r="F47" i="43"/>
  <c r="G47" i="43"/>
  <c r="H47" i="43"/>
  <c r="I47" i="43"/>
  <c r="J47" i="43"/>
  <c r="K47" i="43"/>
  <c r="L47" i="43"/>
  <c r="M47" i="43"/>
  <c r="N47" i="43"/>
  <c r="O47" i="43"/>
  <c r="P47" i="43"/>
  <c r="Q47" i="43"/>
  <c r="T47" i="43"/>
  <c r="U47" i="43"/>
  <c r="V47" i="43"/>
  <c r="Y47" i="43"/>
  <c r="C48" i="43"/>
  <c r="D48" i="43"/>
  <c r="E48" i="43"/>
  <c r="F48" i="43"/>
  <c r="G48" i="43"/>
  <c r="H48" i="43"/>
  <c r="I48" i="43"/>
  <c r="J48" i="43"/>
  <c r="K48" i="43"/>
  <c r="L48" i="43"/>
  <c r="M48" i="43"/>
  <c r="N48" i="43"/>
  <c r="O48" i="43"/>
  <c r="P48" i="43"/>
  <c r="Q48" i="43"/>
  <c r="R48" i="43"/>
  <c r="S48" i="43"/>
  <c r="T48" i="43"/>
  <c r="U48" i="43"/>
  <c r="V48" i="43"/>
  <c r="D50" i="43"/>
  <c r="F50" i="43"/>
  <c r="H50" i="43"/>
  <c r="I50" i="43"/>
  <c r="N50" i="43"/>
  <c r="P50" i="43"/>
  <c r="Q50" i="43"/>
  <c r="T50" i="43"/>
  <c r="V50" i="43"/>
  <c r="P51" i="43"/>
  <c r="C52" i="43"/>
  <c r="D52" i="43"/>
  <c r="E52" i="43"/>
  <c r="F52" i="43"/>
  <c r="G52" i="43"/>
  <c r="H52" i="43"/>
  <c r="I52" i="43"/>
  <c r="J52" i="43"/>
  <c r="K52" i="43"/>
  <c r="L52" i="43"/>
  <c r="M52" i="43"/>
  <c r="N52" i="43"/>
  <c r="O52" i="43"/>
  <c r="P52" i="43"/>
  <c r="Q52" i="43"/>
  <c r="R52" i="43"/>
  <c r="S52" i="43"/>
  <c r="T52" i="43"/>
  <c r="U52" i="43"/>
  <c r="V52" i="43"/>
  <c r="Y52" i="43"/>
  <c r="D55" i="43"/>
  <c r="E55" i="43"/>
  <c r="F55" i="43"/>
  <c r="G55" i="43"/>
  <c r="H55" i="43"/>
  <c r="I55" i="43"/>
  <c r="J55" i="43"/>
  <c r="K55" i="43"/>
  <c r="L55" i="43"/>
  <c r="M55" i="43"/>
  <c r="N55" i="43"/>
  <c r="O55" i="43"/>
  <c r="P55" i="43"/>
  <c r="Q55" i="43"/>
  <c r="R55" i="43"/>
  <c r="S55" i="43"/>
  <c r="T55" i="43"/>
  <c r="U55" i="43"/>
  <c r="V55" i="43"/>
  <c r="D56" i="43"/>
  <c r="E56" i="43"/>
  <c r="F56" i="43"/>
  <c r="G56" i="43"/>
  <c r="H56" i="43"/>
  <c r="I56" i="43"/>
  <c r="J56" i="43"/>
  <c r="K56" i="43"/>
  <c r="L56" i="43"/>
  <c r="M56" i="43"/>
  <c r="N56" i="43"/>
  <c r="O56" i="43"/>
  <c r="P56" i="43"/>
  <c r="Q56" i="43"/>
  <c r="R56" i="43"/>
  <c r="S56" i="43"/>
  <c r="T56" i="43"/>
  <c r="U56" i="43"/>
  <c r="V56" i="43"/>
  <c r="D57" i="43"/>
  <c r="E57" i="43"/>
  <c r="F57" i="43"/>
  <c r="G57" i="43"/>
  <c r="H57" i="43"/>
  <c r="I57" i="43"/>
  <c r="J57" i="43"/>
  <c r="K57" i="43"/>
  <c r="L57" i="43"/>
  <c r="M57" i="43"/>
  <c r="N57" i="43"/>
  <c r="O57" i="43"/>
  <c r="P57" i="43"/>
  <c r="Q57" i="43"/>
  <c r="R57" i="43"/>
  <c r="S57" i="43"/>
  <c r="T57" i="43"/>
  <c r="U57" i="43"/>
  <c r="V57" i="43"/>
  <c r="D58" i="43"/>
  <c r="E58" i="43"/>
  <c r="F58" i="43"/>
  <c r="G58" i="43"/>
  <c r="H58" i="43"/>
  <c r="I58" i="43"/>
  <c r="J58" i="43"/>
  <c r="K58" i="43"/>
  <c r="L58" i="43"/>
  <c r="M58" i="43"/>
  <c r="N58" i="43"/>
  <c r="O58" i="43"/>
  <c r="P58" i="43"/>
  <c r="Q58" i="43"/>
  <c r="R58" i="43"/>
  <c r="S58" i="43"/>
  <c r="T58" i="43"/>
  <c r="U58" i="43"/>
  <c r="V58" i="43"/>
  <c r="D59" i="43"/>
  <c r="E59" i="43"/>
  <c r="F59" i="43"/>
  <c r="G59" i="43"/>
  <c r="H59" i="43"/>
  <c r="I59" i="43"/>
  <c r="J59" i="43"/>
  <c r="K59" i="43"/>
  <c r="L59" i="43"/>
  <c r="M59" i="43"/>
  <c r="N59" i="43"/>
  <c r="O59" i="43"/>
  <c r="P59" i="43"/>
  <c r="Q59" i="43"/>
  <c r="R59" i="43"/>
  <c r="S59" i="43"/>
  <c r="T59" i="43"/>
  <c r="U59" i="43"/>
  <c r="V59" i="43"/>
  <c r="D60" i="43"/>
  <c r="E60" i="43"/>
  <c r="F60" i="43"/>
  <c r="G60" i="43"/>
  <c r="H60" i="43"/>
  <c r="I60" i="43"/>
  <c r="J60" i="43"/>
  <c r="K60" i="43"/>
  <c r="L60" i="43"/>
  <c r="M60" i="43"/>
  <c r="N60" i="43"/>
  <c r="O60" i="43"/>
  <c r="P60" i="43"/>
  <c r="Q60" i="43"/>
  <c r="R60" i="43"/>
  <c r="S60" i="43"/>
  <c r="T60" i="43"/>
  <c r="U60" i="43"/>
  <c r="V60" i="43"/>
  <c r="D61" i="43"/>
  <c r="E61" i="43"/>
  <c r="F61" i="43"/>
  <c r="G61" i="43"/>
  <c r="H61" i="43"/>
  <c r="I61" i="43"/>
  <c r="J61" i="43"/>
  <c r="K61" i="43"/>
  <c r="L61" i="43"/>
  <c r="M61" i="43"/>
  <c r="N61" i="43"/>
  <c r="O61" i="43"/>
  <c r="P61" i="43"/>
  <c r="Q61" i="43"/>
  <c r="R61" i="43"/>
  <c r="S61" i="43"/>
  <c r="T61" i="43"/>
  <c r="U61" i="43"/>
  <c r="V61" i="43"/>
  <c r="D62" i="43"/>
  <c r="E62" i="43"/>
  <c r="F62" i="43"/>
  <c r="G62" i="43"/>
  <c r="H62" i="43"/>
  <c r="I62" i="43"/>
  <c r="J62" i="43"/>
  <c r="K62" i="43"/>
  <c r="L62" i="43"/>
  <c r="M62" i="43"/>
  <c r="N62" i="43"/>
  <c r="O62" i="43"/>
  <c r="P62" i="43"/>
  <c r="Q62" i="43"/>
  <c r="R62" i="43"/>
  <c r="S62" i="43"/>
  <c r="T62" i="43"/>
  <c r="U62" i="43"/>
  <c r="V62" i="43"/>
  <c r="D63" i="43"/>
  <c r="E63" i="43"/>
  <c r="F63" i="43"/>
  <c r="G63" i="43"/>
  <c r="H63" i="43"/>
  <c r="I63" i="43"/>
  <c r="J63" i="43"/>
  <c r="K63" i="43"/>
  <c r="L63" i="43"/>
  <c r="M63" i="43"/>
  <c r="N63" i="43"/>
  <c r="O63" i="43"/>
  <c r="P63" i="43"/>
  <c r="Q63" i="43"/>
  <c r="R63" i="43"/>
  <c r="S63" i="43"/>
  <c r="T63" i="43"/>
  <c r="U63" i="43"/>
  <c r="V63" i="43"/>
  <c r="D64" i="43"/>
  <c r="E64" i="43"/>
  <c r="F64" i="43"/>
  <c r="G64" i="43"/>
  <c r="H64" i="43"/>
  <c r="I64" i="43"/>
  <c r="J64" i="43"/>
  <c r="K64" i="43"/>
  <c r="L64" i="43"/>
  <c r="M64" i="43"/>
  <c r="N64" i="43"/>
  <c r="O64" i="43"/>
  <c r="P64" i="43"/>
  <c r="Q64" i="43"/>
  <c r="R64" i="43"/>
  <c r="S64" i="43"/>
  <c r="T64" i="43"/>
  <c r="U64" i="43"/>
  <c r="V64" i="43"/>
  <c r="D65" i="43"/>
  <c r="E65" i="43"/>
  <c r="F65" i="43"/>
  <c r="G65" i="43"/>
  <c r="H65" i="43"/>
  <c r="I65" i="43"/>
  <c r="J65" i="43"/>
  <c r="K65" i="43"/>
  <c r="L65" i="43"/>
  <c r="M65" i="43"/>
  <c r="N65" i="43"/>
  <c r="O65" i="43"/>
  <c r="P65" i="43"/>
  <c r="Q65" i="43"/>
  <c r="R65" i="43"/>
  <c r="S65" i="43"/>
  <c r="T65" i="43"/>
  <c r="U65" i="43"/>
  <c r="V65" i="43"/>
  <c r="D66" i="43"/>
  <c r="E66" i="43"/>
  <c r="F66" i="43"/>
  <c r="G66" i="43"/>
  <c r="H66" i="43"/>
  <c r="I66" i="43"/>
  <c r="J66" i="43"/>
  <c r="K66" i="43"/>
  <c r="L66" i="43"/>
  <c r="M66" i="43"/>
  <c r="N66" i="43"/>
  <c r="O66" i="43"/>
  <c r="P66" i="43"/>
  <c r="Q66" i="43"/>
  <c r="R66" i="43"/>
  <c r="S66" i="43"/>
  <c r="T66" i="43"/>
  <c r="D67" i="43"/>
  <c r="E67" i="43"/>
  <c r="F67" i="43"/>
  <c r="G67" i="43"/>
  <c r="H67" i="43"/>
  <c r="I67" i="43"/>
  <c r="J67" i="43"/>
  <c r="K67" i="43"/>
  <c r="L67" i="43"/>
  <c r="M67" i="43"/>
  <c r="N67" i="43"/>
  <c r="O67" i="43"/>
  <c r="P67" i="43"/>
  <c r="Q67" i="43"/>
  <c r="R67" i="43"/>
  <c r="S67" i="43"/>
  <c r="T67" i="43"/>
  <c r="U67" i="43"/>
  <c r="V67" i="43"/>
  <c r="D68" i="43"/>
  <c r="E68" i="43"/>
  <c r="F68" i="43"/>
  <c r="G68" i="43"/>
  <c r="H68" i="43"/>
  <c r="I68" i="43"/>
  <c r="J68" i="43"/>
  <c r="K68" i="43"/>
  <c r="L68" i="43"/>
  <c r="M68" i="43"/>
  <c r="N68" i="43"/>
  <c r="O68" i="43"/>
  <c r="P68" i="43"/>
  <c r="Q68" i="43"/>
  <c r="R68" i="43"/>
  <c r="S68" i="43"/>
  <c r="T68" i="43"/>
  <c r="U68" i="43"/>
  <c r="V68" i="43"/>
  <c r="D69" i="43"/>
  <c r="E69" i="43"/>
  <c r="F69" i="43"/>
  <c r="G69" i="43"/>
  <c r="H69" i="43"/>
  <c r="I69" i="43"/>
  <c r="J69" i="43"/>
  <c r="K69" i="43"/>
  <c r="L69" i="43"/>
  <c r="M69" i="43"/>
  <c r="N69" i="43"/>
  <c r="O69" i="43"/>
  <c r="P69" i="43"/>
  <c r="Q69" i="43"/>
  <c r="R69" i="43"/>
  <c r="S69" i="43"/>
  <c r="T69" i="43"/>
  <c r="U69" i="43"/>
  <c r="V69" i="43"/>
  <c r="D70" i="43"/>
  <c r="E70" i="43"/>
  <c r="F70" i="43"/>
  <c r="G70" i="43"/>
  <c r="H70" i="43"/>
  <c r="I70" i="43"/>
  <c r="J70" i="43"/>
  <c r="K70" i="43"/>
  <c r="L70" i="43"/>
  <c r="M70" i="43"/>
  <c r="N70" i="43"/>
  <c r="O70" i="43"/>
  <c r="P70" i="43"/>
  <c r="Q70" i="43"/>
  <c r="R70" i="43"/>
  <c r="S70" i="43"/>
  <c r="T70" i="43"/>
  <c r="U70" i="43"/>
  <c r="V70" i="43"/>
  <c r="D71" i="43"/>
  <c r="E71" i="43"/>
  <c r="F71" i="43"/>
  <c r="G71" i="43"/>
  <c r="H71" i="43"/>
  <c r="I71" i="43"/>
  <c r="J71" i="43"/>
  <c r="K71" i="43"/>
  <c r="L71" i="43"/>
  <c r="M71" i="43"/>
  <c r="N71" i="43"/>
  <c r="O71" i="43"/>
  <c r="P71" i="43"/>
  <c r="Q71" i="43"/>
  <c r="R71" i="43"/>
  <c r="S71" i="43"/>
  <c r="T71" i="43"/>
  <c r="U71" i="43"/>
  <c r="V71" i="43"/>
  <c r="F73" i="43"/>
  <c r="I73" i="43"/>
  <c r="K73" i="43"/>
  <c r="O73" i="43"/>
  <c r="Q73" i="43"/>
  <c r="D75" i="43"/>
  <c r="E75" i="43"/>
  <c r="F75" i="43"/>
  <c r="G75" i="43"/>
  <c r="H75" i="43"/>
  <c r="I75" i="43"/>
  <c r="J75" i="43"/>
  <c r="K75" i="43"/>
  <c r="L75" i="43"/>
  <c r="M75" i="43"/>
  <c r="N75" i="43"/>
  <c r="O75" i="43"/>
  <c r="P75" i="43"/>
  <c r="Q75" i="43"/>
  <c r="R75" i="43"/>
  <c r="S75" i="43"/>
  <c r="T75" i="43"/>
  <c r="U75" i="43"/>
  <c r="V75" i="43"/>
  <c r="Y32" i="6"/>
  <c r="Y33" i="6"/>
  <c r="Y34" i="6"/>
  <c r="Y35" i="6"/>
  <c r="Y37" i="6"/>
  <c r="Y39" i="6"/>
  <c r="Y41" i="6"/>
  <c r="Y42" i="6"/>
  <c r="E43" i="6"/>
  <c r="F43" i="6"/>
  <c r="H65" i="6"/>
  <c r="I65" i="6"/>
  <c r="J43" i="6"/>
  <c r="L43" i="6"/>
  <c r="M43" i="6"/>
  <c r="O65" i="6"/>
  <c r="P65" i="6"/>
  <c r="Q65" i="6"/>
  <c r="R43" i="6"/>
  <c r="U43" i="6"/>
  <c r="Y43" i="6"/>
  <c r="G43" i="6"/>
  <c r="I43" i="6"/>
  <c r="K43" i="6"/>
  <c r="O43" i="6"/>
  <c r="Q43" i="6"/>
  <c r="S43" i="6"/>
  <c r="Y45" i="6"/>
  <c r="G51" i="6"/>
  <c r="K72" i="6"/>
  <c r="K50" i="6"/>
  <c r="N72" i="6"/>
  <c r="P50" i="6"/>
  <c r="P73" i="6"/>
  <c r="S72" i="6"/>
  <c r="C32" i="6"/>
  <c r="D32" i="6"/>
  <c r="E32" i="6"/>
  <c r="F32" i="6"/>
  <c r="G32" i="6"/>
  <c r="H32" i="6"/>
  <c r="I32" i="6"/>
  <c r="J32" i="6"/>
  <c r="K32" i="6"/>
  <c r="L32" i="6"/>
  <c r="M32" i="6"/>
  <c r="N32" i="6"/>
  <c r="O32" i="6"/>
  <c r="P32" i="6"/>
  <c r="Q32" i="6"/>
  <c r="R32" i="6"/>
  <c r="S32" i="6"/>
  <c r="T32" i="6"/>
  <c r="U32" i="6"/>
  <c r="V32" i="6"/>
  <c r="C33" i="6"/>
  <c r="D33" i="6"/>
  <c r="E33" i="6"/>
  <c r="F33" i="6"/>
  <c r="G33" i="6"/>
  <c r="H33" i="6"/>
  <c r="I33" i="6"/>
  <c r="J33" i="6"/>
  <c r="K33" i="6"/>
  <c r="L33" i="6"/>
  <c r="M33" i="6"/>
  <c r="N33" i="6"/>
  <c r="O33" i="6"/>
  <c r="P33" i="6"/>
  <c r="Q33" i="6"/>
  <c r="R33" i="6"/>
  <c r="S33" i="6"/>
  <c r="T33" i="6"/>
  <c r="U33" i="6"/>
  <c r="V33" i="6"/>
  <c r="C34" i="6"/>
  <c r="D34" i="6"/>
  <c r="E34" i="6"/>
  <c r="F34" i="6"/>
  <c r="G34" i="6"/>
  <c r="H34" i="6"/>
  <c r="I34" i="6"/>
  <c r="J34" i="6"/>
  <c r="K34" i="6"/>
  <c r="L34" i="6"/>
  <c r="M34" i="6"/>
  <c r="N34" i="6"/>
  <c r="O34" i="6"/>
  <c r="P34" i="6"/>
  <c r="Q34" i="6"/>
  <c r="R34" i="6"/>
  <c r="S34" i="6"/>
  <c r="T34" i="6"/>
  <c r="U34" i="6"/>
  <c r="V34" i="6"/>
  <c r="C35" i="6"/>
  <c r="D35" i="6"/>
  <c r="E35" i="6"/>
  <c r="F35" i="6"/>
  <c r="G35" i="6"/>
  <c r="H35" i="6"/>
  <c r="I35" i="6"/>
  <c r="J35" i="6"/>
  <c r="K35" i="6"/>
  <c r="L35" i="6"/>
  <c r="M35" i="6"/>
  <c r="N35" i="6"/>
  <c r="O35" i="6"/>
  <c r="P35" i="6"/>
  <c r="Q35" i="6"/>
  <c r="R35" i="6"/>
  <c r="S35" i="6"/>
  <c r="T35" i="6"/>
  <c r="U35" i="6"/>
  <c r="V35" i="6"/>
  <c r="C36" i="6"/>
  <c r="D36" i="6"/>
  <c r="E36" i="6"/>
  <c r="F36" i="6"/>
  <c r="G36" i="6"/>
  <c r="H36" i="6"/>
  <c r="I36" i="6"/>
  <c r="J36" i="6"/>
  <c r="K36" i="6"/>
  <c r="L36" i="6"/>
  <c r="M36" i="6"/>
  <c r="N36" i="6"/>
  <c r="O36" i="6"/>
  <c r="P36" i="6"/>
  <c r="Q36" i="6"/>
  <c r="R36" i="6"/>
  <c r="S36" i="6"/>
  <c r="T36" i="6"/>
  <c r="U36" i="6"/>
  <c r="V36" i="6"/>
  <c r="Y36" i="6"/>
  <c r="C37" i="6"/>
  <c r="D37" i="6"/>
  <c r="E37" i="6"/>
  <c r="F37" i="6"/>
  <c r="G37" i="6"/>
  <c r="H37" i="6"/>
  <c r="I37" i="6"/>
  <c r="J37" i="6"/>
  <c r="K37" i="6"/>
  <c r="L37" i="6"/>
  <c r="M37" i="6"/>
  <c r="N37" i="6"/>
  <c r="O37" i="6"/>
  <c r="P37" i="6"/>
  <c r="Q37" i="6"/>
  <c r="R37" i="6"/>
  <c r="S37" i="6"/>
  <c r="T37" i="6"/>
  <c r="U37" i="6"/>
  <c r="V37" i="6"/>
  <c r="C38" i="6"/>
  <c r="D38" i="6"/>
  <c r="E38" i="6"/>
  <c r="F38" i="6"/>
  <c r="G38" i="6"/>
  <c r="H38" i="6"/>
  <c r="I38" i="6"/>
  <c r="J38" i="6"/>
  <c r="K38" i="6"/>
  <c r="L38" i="6"/>
  <c r="M38" i="6"/>
  <c r="N38" i="6"/>
  <c r="O38" i="6"/>
  <c r="P38" i="6"/>
  <c r="Q38" i="6"/>
  <c r="R38" i="6"/>
  <c r="S38" i="6"/>
  <c r="T38" i="6"/>
  <c r="U38" i="6"/>
  <c r="V38" i="6"/>
  <c r="Y38" i="6"/>
  <c r="C39" i="6"/>
  <c r="D39" i="6"/>
  <c r="E39" i="6"/>
  <c r="F39" i="6"/>
  <c r="G39" i="6"/>
  <c r="H39" i="6"/>
  <c r="I39" i="6"/>
  <c r="J39" i="6"/>
  <c r="K39" i="6"/>
  <c r="L39" i="6"/>
  <c r="M39" i="6"/>
  <c r="N39" i="6"/>
  <c r="O39" i="6"/>
  <c r="P39" i="6"/>
  <c r="Q39" i="6"/>
  <c r="R39" i="6"/>
  <c r="S39" i="6"/>
  <c r="T39" i="6"/>
  <c r="U39" i="6"/>
  <c r="V39" i="6"/>
  <c r="C40" i="6"/>
  <c r="D40" i="6"/>
  <c r="E40" i="6"/>
  <c r="F40" i="6"/>
  <c r="G40" i="6"/>
  <c r="H40" i="6"/>
  <c r="I40" i="6"/>
  <c r="J40" i="6"/>
  <c r="K40" i="6"/>
  <c r="L40" i="6"/>
  <c r="M40" i="6"/>
  <c r="N40" i="6"/>
  <c r="O40" i="6"/>
  <c r="P40" i="6"/>
  <c r="Q40" i="6"/>
  <c r="R40" i="6"/>
  <c r="S40" i="6"/>
  <c r="T40" i="6"/>
  <c r="U40" i="6"/>
  <c r="V40" i="6"/>
  <c r="C41" i="6"/>
  <c r="D41" i="6"/>
  <c r="E41" i="6"/>
  <c r="F41" i="6"/>
  <c r="G41" i="6"/>
  <c r="H41" i="6"/>
  <c r="I41" i="6"/>
  <c r="J41" i="6"/>
  <c r="K41" i="6"/>
  <c r="L41" i="6"/>
  <c r="M41" i="6"/>
  <c r="N41" i="6"/>
  <c r="O41" i="6"/>
  <c r="P41" i="6"/>
  <c r="Q41" i="6"/>
  <c r="R41" i="6"/>
  <c r="S41" i="6"/>
  <c r="T41" i="6"/>
  <c r="U41" i="6"/>
  <c r="V41" i="6"/>
  <c r="C42" i="6"/>
  <c r="D42" i="6"/>
  <c r="E42" i="6"/>
  <c r="F42" i="6"/>
  <c r="G42" i="6"/>
  <c r="H42" i="6"/>
  <c r="I42" i="6"/>
  <c r="J42" i="6"/>
  <c r="K42" i="6"/>
  <c r="L42" i="6"/>
  <c r="M42" i="6"/>
  <c r="N42" i="6"/>
  <c r="O42" i="6"/>
  <c r="P42" i="6"/>
  <c r="Q42" i="6"/>
  <c r="R42" i="6"/>
  <c r="S42" i="6"/>
  <c r="T42" i="6"/>
  <c r="U42" i="6"/>
  <c r="V42" i="6"/>
  <c r="D43" i="6"/>
  <c r="H43" i="6"/>
  <c r="P43" i="6"/>
  <c r="T43" i="6"/>
  <c r="V43" i="6"/>
  <c r="C44" i="6"/>
  <c r="D44" i="6"/>
  <c r="E44" i="6"/>
  <c r="F44" i="6"/>
  <c r="G44" i="6"/>
  <c r="H44" i="6"/>
  <c r="I44" i="6"/>
  <c r="J44" i="6"/>
  <c r="K44" i="6"/>
  <c r="L44" i="6"/>
  <c r="M44" i="6"/>
  <c r="N44" i="6"/>
  <c r="O44" i="6"/>
  <c r="P44" i="6"/>
  <c r="Q44" i="6"/>
  <c r="R44" i="6"/>
  <c r="S44" i="6"/>
  <c r="T44" i="6"/>
  <c r="U44" i="6"/>
  <c r="V44" i="6"/>
  <c r="Y44" i="6"/>
  <c r="C45" i="6"/>
  <c r="D45" i="6"/>
  <c r="E45" i="6"/>
  <c r="F45" i="6"/>
  <c r="G45" i="6"/>
  <c r="H45" i="6"/>
  <c r="I45" i="6"/>
  <c r="J45" i="6"/>
  <c r="K45" i="6"/>
  <c r="L45" i="6"/>
  <c r="M45" i="6"/>
  <c r="N45" i="6"/>
  <c r="O45" i="6"/>
  <c r="P45" i="6"/>
  <c r="Q45" i="6"/>
  <c r="R45" i="6"/>
  <c r="S45" i="6"/>
  <c r="T45" i="6"/>
  <c r="U45" i="6"/>
  <c r="V45" i="6"/>
  <c r="C46" i="6"/>
  <c r="D46" i="6"/>
  <c r="E46" i="6"/>
  <c r="F46" i="6"/>
  <c r="G46" i="6"/>
  <c r="H46" i="6"/>
  <c r="I46" i="6"/>
  <c r="J46" i="6"/>
  <c r="K46" i="6"/>
  <c r="L46" i="6"/>
  <c r="M46" i="6"/>
  <c r="N46" i="6"/>
  <c r="O46" i="6"/>
  <c r="P46" i="6"/>
  <c r="Q46" i="6"/>
  <c r="R46" i="6"/>
  <c r="S46" i="6"/>
  <c r="T46" i="6"/>
  <c r="U46" i="6"/>
  <c r="V46" i="6"/>
  <c r="Y46" i="6"/>
  <c r="C47" i="6"/>
  <c r="D47" i="6"/>
  <c r="E47" i="6"/>
  <c r="F47" i="6"/>
  <c r="G47" i="6"/>
  <c r="H47" i="6"/>
  <c r="I47" i="6"/>
  <c r="J47" i="6"/>
  <c r="K47" i="6"/>
  <c r="L47" i="6"/>
  <c r="M47" i="6"/>
  <c r="N47" i="6"/>
  <c r="O47" i="6"/>
  <c r="P47" i="6"/>
  <c r="Q47" i="6"/>
  <c r="R47" i="6"/>
  <c r="T47" i="6"/>
  <c r="U47" i="6"/>
  <c r="V47" i="6"/>
  <c r="Y47" i="6"/>
  <c r="C48" i="6"/>
  <c r="D48" i="6"/>
  <c r="E48" i="6"/>
  <c r="F48" i="6"/>
  <c r="G48" i="6"/>
  <c r="H48" i="6"/>
  <c r="I48" i="6"/>
  <c r="J48" i="6"/>
  <c r="K48" i="6"/>
  <c r="L48" i="6"/>
  <c r="M48" i="6"/>
  <c r="N48" i="6"/>
  <c r="O48" i="6"/>
  <c r="P48" i="6"/>
  <c r="Q48" i="6"/>
  <c r="R48" i="6"/>
  <c r="S48" i="6"/>
  <c r="T48" i="6"/>
  <c r="U48" i="6"/>
  <c r="V48" i="6"/>
  <c r="Y48" i="6"/>
  <c r="C50" i="6"/>
  <c r="E50" i="6"/>
  <c r="I50" i="6"/>
  <c r="J50" i="6"/>
  <c r="L50" i="6"/>
  <c r="M50" i="6"/>
  <c r="O50" i="6"/>
  <c r="R50" i="6"/>
  <c r="S50" i="6"/>
  <c r="U50" i="6"/>
  <c r="C51" i="6"/>
  <c r="E51" i="6"/>
  <c r="I51" i="6"/>
  <c r="M51" i="6"/>
  <c r="O51" i="6"/>
  <c r="S51" i="6"/>
  <c r="U51" i="6"/>
  <c r="C52" i="6"/>
  <c r="D52" i="6"/>
  <c r="E52" i="6"/>
  <c r="F52" i="6"/>
  <c r="G52" i="6"/>
  <c r="H52" i="6"/>
  <c r="I52" i="6"/>
  <c r="J52" i="6"/>
  <c r="K52" i="6"/>
  <c r="L52" i="6"/>
  <c r="M52" i="6"/>
  <c r="N52" i="6"/>
  <c r="O52" i="6"/>
  <c r="P52" i="6"/>
  <c r="Q52" i="6"/>
  <c r="R52" i="6"/>
  <c r="S52" i="6"/>
  <c r="T52" i="6"/>
  <c r="U52" i="6"/>
  <c r="V52" i="6"/>
  <c r="Y52" i="6"/>
  <c r="D54" i="6"/>
  <c r="E54" i="6"/>
  <c r="F54" i="6"/>
  <c r="G54" i="6"/>
  <c r="H54" i="6"/>
  <c r="I54" i="6"/>
  <c r="J54" i="6"/>
  <c r="K54" i="6"/>
  <c r="L54" i="6"/>
  <c r="M54" i="6"/>
  <c r="N54" i="6"/>
  <c r="O54" i="6"/>
  <c r="P54" i="6"/>
  <c r="Q54" i="6"/>
  <c r="R54" i="6"/>
  <c r="S54" i="6"/>
  <c r="T54" i="6"/>
  <c r="U54" i="6"/>
  <c r="V54" i="6"/>
  <c r="D55" i="6"/>
  <c r="E55" i="6"/>
  <c r="F55" i="6"/>
  <c r="G55" i="6"/>
  <c r="H55" i="6"/>
  <c r="I55" i="6"/>
  <c r="J55" i="6"/>
  <c r="K55" i="6"/>
  <c r="L55" i="6"/>
  <c r="M55" i="6"/>
  <c r="N55" i="6"/>
  <c r="O55" i="6"/>
  <c r="P55" i="6"/>
  <c r="Q55" i="6"/>
  <c r="R55" i="6"/>
  <c r="S55" i="6"/>
  <c r="T55" i="6"/>
  <c r="U55" i="6"/>
  <c r="V55" i="6"/>
  <c r="D56" i="6"/>
  <c r="E56" i="6"/>
  <c r="F56" i="6"/>
  <c r="G56" i="6"/>
  <c r="H56" i="6"/>
  <c r="I56" i="6"/>
  <c r="J56" i="6"/>
  <c r="K56" i="6"/>
  <c r="L56" i="6"/>
  <c r="M56" i="6"/>
  <c r="N56" i="6"/>
  <c r="O56" i="6"/>
  <c r="P56" i="6"/>
  <c r="Q56" i="6"/>
  <c r="R56" i="6"/>
  <c r="S56" i="6"/>
  <c r="T56" i="6"/>
  <c r="U56" i="6"/>
  <c r="V56" i="6"/>
  <c r="D57" i="6"/>
  <c r="E57" i="6"/>
  <c r="F57" i="6"/>
  <c r="G57" i="6"/>
  <c r="H57" i="6"/>
  <c r="I57" i="6"/>
  <c r="J57" i="6"/>
  <c r="K57" i="6"/>
  <c r="L57" i="6"/>
  <c r="M57" i="6"/>
  <c r="N57" i="6"/>
  <c r="O57" i="6"/>
  <c r="P57" i="6"/>
  <c r="Q57" i="6"/>
  <c r="R57" i="6"/>
  <c r="S57" i="6"/>
  <c r="T57" i="6"/>
  <c r="U57" i="6"/>
  <c r="V57" i="6"/>
  <c r="D58" i="6"/>
  <c r="E58" i="6"/>
  <c r="F58" i="6"/>
  <c r="G58" i="6"/>
  <c r="H58" i="6"/>
  <c r="I58" i="6"/>
  <c r="J58" i="6"/>
  <c r="K58" i="6"/>
  <c r="L58" i="6"/>
  <c r="M58" i="6"/>
  <c r="N58" i="6"/>
  <c r="O58" i="6"/>
  <c r="P58" i="6"/>
  <c r="Q58" i="6"/>
  <c r="R58" i="6"/>
  <c r="S58" i="6"/>
  <c r="T58" i="6"/>
  <c r="U58" i="6"/>
  <c r="V58" i="6"/>
  <c r="D59" i="6"/>
  <c r="E59" i="6"/>
  <c r="F59" i="6"/>
  <c r="G59" i="6"/>
  <c r="H59" i="6"/>
  <c r="I59" i="6"/>
  <c r="J59" i="6"/>
  <c r="K59" i="6"/>
  <c r="L59" i="6"/>
  <c r="M59" i="6"/>
  <c r="N59" i="6"/>
  <c r="O59" i="6"/>
  <c r="P59" i="6"/>
  <c r="Q59" i="6"/>
  <c r="R59" i="6"/>
  <c r="S59" i="6"/>
  <c r="T59" i="6"/>
  <c r="U59" i="6"/>
  <c r="V59" i="6"/>
  <c r="D60" i="6"/>
  <c r="E60" i="6"/>
  <c r="F60" i="6"/>
  <c r="G60" i="6"/>
  <c r="H60" i="6"/>
  <c r="I60" i="6"/>
  <c r="J60" i="6"/>
  <c r="K60" i="6"/>
  <c r="L60" i="6"/>
  <c r="M60" i="6"/>
  <c r="N60" i="6"/>
  <c r="O60" i="6"/>
  <c r="P60" i="6"/>
  <c r="Q60" i="6"/>
  <c r="R60" i="6"/>
  <c r="S60" i="6"/>
  <c r="T60" i="6"/>
  <c r="U60" i="6"/>
  <c r="V60" i="6"/>
  <c r="D61" i="6"/>
  <c r="E61" i="6"/>
  <c r="F61" i="6"/>
  <c r="G61" i="6"/>
  <c r="H61" i="6"/>
  <c r="I61" i="6"/>
  <c r="J61" i="6"/>
  <c r="K61" i="6"/>
  <c r="L61" i="6"/>
  <c r="M61" i="6"/>
  <c r="N61" i="6"/>
  <c r="O61" i="6"/>
  <c r="P61" i="6"/>
  <c r="Q61" i="6"/>
  <c r="R61" i="6"/>
  <c r="S61" i="6"/>
  <c r="T61" i="6"/>
  <c r="U61" i="6"/>
  <c r="V61" i="6"/>
  <c r="D62" i="6"/>
  <c r="E62" i="6"/>
  <c r="F62" i="6"/>
  <c r="G62" i="6"/>
  <c r="H62" i="6"/>
  <c r="I62" i="6"/>
  <c r="J62" i="6"/>
  <c r="K62" i="6"/>
  <c r="L62" i="6"/>
  <c r="M62" i="6"/>
  <c r="N62" i="6"/>
  <c r="O62" i="6"/>
  <c r="P62" i="6"/>
  <c r="Q62" i="6"/>
  <c r="R62" i="6"/>
  <c r="S62" i="6"/>
  <c r="T62" i="6"/>
  <c r="U62" i="6"/>
  <c r="V62" i="6"/>
  <c r="D63" i="6"/>
  <c r="E63" i="6"/>
  <c r="F63" i="6"/>
  <c r="G63" i="6"/>
  <c r="H63" i="6"/>
  <c r="I63" i="6"/>
  <c r="J63" i="6"/>
  <c r="K63" i="6"/>
  <c r="L63" i="6"/>
  <c r="M63" i="6"/>
  <c r="N63" i="6"/>
  <c r="O63" i="6"/>
  <c r="P63" i="6"/>
  <c r="Q63" i="6"/>
  <c r="R63" i="6"/>
  <c r="S63" i="6"/>
  <c r="T63" i="6"/>
  <c r="U63" i="6"/>
  <c r="V63" i="6"/>
  <c r="D64" i="6"/>
  <c r="E64" i="6"/>
  <c r="F64" i="6"/>
  <c r="G64" i="6"/>
  <c r="H64" i="6"/>
  <c r="I64" i="6"/>
  <c r="J64" i="6"/>
  <c r="K64" i="6"/>
  <c r="L64" i="6"/>
  <c r="M64" i="6"/>
  <c r="N64" i="6"/>
  <c r="O64" i="6"/>
  <c r="P64" i="6"/>
  <c r="Q64" i="6"/>
  <c r="R64" i="6"/>
  <c r="S64" i="6"/>
  <c r="T64" i="6"/>
  <c r="U64" i="6"/>
  <c r="V64" i="6"/>
  <c r="D65" i="6"/>
  <c r="E65" i="6"/>
  <c r="F65" i="6"/>
  <c r="L65" i="6"/>
  <c r="M65" i="6"/>
  <c r="T65" i="6"/>
  <c r="U65" i="6"/>
  <c r="D66" i="6"/>
  <c r="E66" i="6"/>
  <c r="F66" i="6"/>
  <c r="G66" i="6"/>
  <c r="H66" i="6"/>
  <c r="I66" i="6"/>
  <c r="J66" i="6"/>
  <c r="K66" i="6"/>
  <c r="L66" i="6"/>
  <c r="M66" i="6"/>
  <c r="N66" i="6"/>
  <c r="O66" i="6"/>
  <c r="P66" i="6"/>
  <c r="Q66" i="6"/>
  <c r="R66" i="6"/>
  <c r="S66" i="6"/>
  <c r="T66" i="6"/>
  <c r="U66" i="6"/>
  <c r="V66" i="6"/>
  <c r="D67" i="6"/>
  <c r="E67" i="6"/>
  <c r="F67" i="6"/>
  <c r="G67" i="6"/>
  <c r="H67" i="6"/>
  <c r="I67" i="6"/>
  <c r="J67" i="6"/>
  <c r="K67" i="6"/>
  <c r="L67" i="6"/>
  <c r="M67" i="6"/>
  <c r="N67" i="6"/>
  <c r="O67" i="6"/>
  <c r="P67" i="6"/>
  <c r="Q67" i="6"/>
  <c r="R67" i="6"/>
  <c r="S67" i="6"/>
  <c r="T67" i="6"/>
  <c r="U67" i="6"/>
  <c r="V67" i="6"/>
  <c r="D68" i="6"/>
  <c r="E68" i="6"/>
  <c r="F68" i="6"/>
  <c r="G68" i="6"/>
  <c r="H68" i="6"/>
  <c r="I68" i="6"/>
  <c r="J68" i="6"/>
  <c r="K68" i="6"/>
  <c r="L68" i="6"/>
  <c r="M68" i="6"/>
  <c r="N68" i="6"/>
  <c r="O68" i="6"/>
  <c r="P68" i="6"/>
  <c r="Q68" i="6"/>
  <c r="R68" i="6"/>
  <c r="S68" i="6"/>
  <c r="T68" i="6"/>
  <c r="U68" i="6"/>
  <c r="V68" i="6"/>
  <c r="D69" i="6"/>
  <c r="E69" i="6"/>
  <c r="F69" i="6"/>
  <c r="G69" i="6"/>
  <c r="H69" i="6"/>
  <c r="I69" i="6"/>
  <c r="J69" i="6"/>
  <c r="K69" i="6"/>
  <c r="L69" i="6"/>
  <c r="M69" i="6"/>
  <c r="N69" i="6"/>
  <c r="O69" i="6"/>
  <c r="P69" i="6"/>
  <c r="Q69" i="6"/>
  <c r="R69" i="6"/>
  <c r="U69" i="6"/>
  <c r="V69" i="6"/>
  <c r="D70" i="6"/>
  <c r="E70" i="6"/>
  <c r="F70" i="6"/>
  <c r="G70" i="6"/>
  <c r="H70" i="6"/>
  <c r="I70" i="6"/>
  <c r="J70" i="6"/>
  <c r="K70" i="6"/>
  <c r="L70" i="6"/>
  <c r="M70" i="6"/>
  <c r="N70" i="6"/>
  <c r="O70" i="6"/>
  <c r="P70" i="6"/>
  <c r="Q70" i="6"/>
  <c r="R70" i="6"/>
  <c r="S70" i="6"/>
  <c r="T70" i="6"/>
  <c r="U70" i="6"/>
  <c r="V70" i="6"/>
  <c r="H72" i="6"/>
  <c r="M72" i="6"/>
  <c r="P72" i="6"/>
  <c r="D74" i="6"/>
  <c r="E74" i="6"/>
  <c r="F74" i="6"/>
  <c r="G74" i="6"/>
  <c r="H74" i="6"/>
  <c r="I74" i="6"/>
  <c r="J74" i="6"/>
  <c r="K74" i="6"/>
  <c r="L74" i="6"/>
  <c r="M74" i="6"/>
  <c r="N74" i="6"/>
  <c r="O74" i="6"/>
  <c r="P74" i="6"/>
  <c r="Q74" i="6"/>
  <c r="R74" i="6"/>
  <c r="S74" i="6"/>
  <c r="T74" i="6"/>
  <c r="U74" i="6"/>
  <c r="V74" i="6"/>
  <c r="Y34" i="42"/>
  <c r="Y42" i="42"/>
  <c r="Y47" i="42"/>
  <c r="Y48" i="42"/>
  <c r="D52" i="42"/>
  <c r="G74" i="42"/>
  <c r="G51" i="42"/>
  <c r="M74" i="42"/>
  <c r="M51" i="42"/>
  <c r="O74" i="42"/>
  <c r="R74" i="42"/>
  <c r="S51" i="42"/>
  <c r="U74" i="42"/>
  <c r="V52" i="42"/>
  <c r="E52" i="42"/>
  <c r="N75" i="42"/>
  <c r="R52" i="42"/>
  <c r="Y36" i="42"/>
  <c r="C33" i="42"/>
  <c r="D33" i="42"/>
  <c r="E33" i="42"/>
  <c r="F33" i="42"/>
  <c r="G33" i="42"/>
  <c r="H33" i="42"/>
  <c r="I33" i="42"/>
  <c r="J33" i="42"/>
  <c r="K33" i="42"/>
  <c r="L33" i="42"/>
  <c r="M33" i="42"/>
  <c r="N33" i="42"/>
  <c r="O33" i="42"/>
  <c r="P33" i="42"/>
  <c r="Q33" i="42"/>
  <c r="R33" i="42"/>
  <c r="S33" i="42"/>
  <c r="T33" i="42"/>
  <c r="U33" i="42"/>
  <c r="V33" i="42"/>
  <c r="C34" i="42"/>
  <c r="D34" i="42"/>
  <c r="E34" i="42"/>
  <c r="F34" i="42"/>
  <c r="G34" i="42"/>
  <c r="H34" i="42"/>
  <c r="I34" i="42"/>
  <c r="J34" i="42"/>
  <c r="K34" i="42"/>
  <c r="L34" i="42"/>
  <c r="M34" i="42"/>
  <c r="N34" i="42"/>
  <c r="O34" i="42"/>
  <c r="P34" i="42"/>
  <c r="Q34" i="42"/>
  <c r="R34" i="42"/>
  <c r="S34" i="42"/>
  <c r="T34" i="42"/>
  <c r="U34" i="42"/>
  <c r="V34" i="42"/>
  <c r="C35" i="42"/>
  <c r="D35" i="42"/>
  <c r="E35" i="42"/>
  <c r="F35" i="42"/>
  <c r="G35" i="42"/>
  <c r="H35" i="42"/>
  <c r="I35" i="42"/>
  <c r="J35" i="42"/>
  <c r="K35" i="42"/>
  <c r="L35" i="42"/>
  <c r="M35" i="42"/>
  <c r="N35" i="42"/>
  <c r="O35" i="42"/>
  <c r="P35" i="42"/>
  <c r="Q35" i="42"/>
  <c r="R35" i="42"/>
  <c r="S35" i="42"/>
  <c r="T35" i="42"/>
  <c r="U35" i="42"/>
  <c r="V35" i="42"/>
  <c r="C36" i="42"/>
  <c r="D36" i="42"/>
  <c r="E36" i="42"/>
  <c r="F36" i="42"/>
  <c r="G36" i="42"/>
  <c r="H36" i="42"/>
  <c r="I36" i="42"/>
  <c r="J36" i="42"/>
  <c r="K36" i="42"/>
  <c r="L36" i="42"/>
  <c r="M36" i="42"/>
  <c r="N36" i="42"/>
  <c r="O36" i="42"/>
  <c r="P36" i="42"/>
  <c r="Q36" i="42"/>
  <c r="R36" i="42"/>
  <c r="S36" i="42"/>
  <c r="T36" i="42"/>
  <c r="U36" i="42"/>
  <c r="V36" i="42"/>
  <c r="C37" i="42"/>
  <c r="D37" i="42"/>
  <c r="E37" i="42"/>
  <c r="F37" i="42"/>
  <c r="G37" i="42"/>
  <c r="H37" i="42"/>
  <c r="I37" i="42"/>
  <c r="J37" i="42"/>
  <c r="K37" i="42"/>
  <c r="L37" i="42"/>
  <c r="M37" i="42"/>
  <c r="N37" i="42"/>
  <c r="O37" i="42"/>
  <c r="P37" i="42"/>
  <c r="Q37" i="42"/>
  <c r="R37" i="42"/>
  <c r="S37" i="42"/>
  <c r="T37" i="42"/>
  <c r="U37" i="42"/>
  <c r="V37" i="42"/>
  <c r="C38" i="42"/>
  <c r="D38" i="42"/>
  <c r="E38" i="42"/>
  <c r="F38" i="42"/>
  <c r="G38" i="42"/>
  <c r="H38" i="42"/>
  <c r="I38" i="42"/>
  <c r="J38" i="42"/>
  <c r="K38" i="42"/>
  <c r="L38" i="42"/>
  <c r="M38" i="42"/>
  <c r="N38" i="42"/>
  <c r="O38" i="42"/>
  <c r="P38" i="42"/>
  <c r="Q38" i="42"/>
  <c r="R38" i="42"/>
  <c r="S38" i="42"/>
  <c r="T38" i="42"/>
  <c r="U38" i="42"/>
  <c r="V38" i="42"/>
  <c r="C39" i="42"/>
  <c r="D39" i="42"/>
  <c r="E39" i="42"/>
  <c r="F39" i="42"/>
  <c r="G39" i="42"/>
  <c r="H39" i="42"/>
  <c r="I39" i="42"/>
  <c r="J39" i="42"/>
  <c r="K39" i="42"/>
  <c r="L39" i="42"/>
  <c r="M39" i="42"/>
  <c r="N39" i="42"/>
  <c r="O39" i="42"/>
  <c r="P39" i="42"/>
  <c r="Q39" i="42"/>
  <c r="R39" i="42"/>
  <c r="S39" i="42"/>
  <c r="T39" i="42"/>
  <c r="U39" i="42"/>
  <c r="V39" i="42"/>
  <c r="C40" i="42"/>
  <c r="D40" i="42"/>
  <c r="E40" i="42"/>
  <c r="F40" i="42"/>
  <c r="G40" i="42"/>
  <c r="H40" i="42"/>
  <c r="I40" i="42"/>
  <c r="J40" i="42"/>
  <c r="K40" i="42"/>
  <c r="L40" i="42"/>
  <c r="M40" i="42"/>
  <c r="N40" i="42"/>
  <c r="O40" i="42"/>
  <c r="P40" i="42"/>
  <c r="Q40" i="42"/>
  <c r="R40" i="42"/>
  <c r="S40" i="42"/>
  <c r="T40" i="42"/>
  <c r="U40" i="42"/>
  <c r="V40" i="42"/>
  <c r="C41" i="42"/>
  <c r="D41" i="42"/>
  <c r="E41" i="42"/>
  <c r="F41" i="42"/>
  <c r="G41" i="42"/>
  <c r="H41" i="42"/>
  <c r="I41" i="42"/>
  <c r="J41" i="42"/>
  <c r="K41" i="42"/>
  <c r="L41" i="42"/>
  <c r="M41" i="42"/>
  <c r="N41" i="42"/>
  <c r="O41" i="42"/>
  <c r="P41" i="42"/>
  <c r="Q41" i="42"/>
  <c r="R41" i="42"/>
  <c r="S41" i="42"/>
  <c r="T41" i="42"/>
  <c r="U41" i="42"/>
  <c r="V41" i="42"/>
  <c r="C42" i="42"/>
  <c r="D42" i="42"/>
  <c r="E42" i="42"/>
  <c r="F42" i="42"/>
  <c r="G42" i="42"/>
  <c r="H42" i="42"/>
  <c r="I42" i="42"/>
  <c r="J42" i="42"/>
  <c r="K42" i="42"/>
  <c r="L42" i="42"/>
  <c r="M42" i="42"/>
  <c r="N42" i="42"/>
  <c r="O42" i="42"/>
  <c r="P42" i="42"/>
  <c r="Q42" i="42"/>
  <c r="R42" i="42"/>
  <c r="S42" i="42"/>
  <c r="T42" i="42"/>
  <c r="U42" i="42"/>
  <c r="V42" i="42"/>
  <c r="C43" i="42"/>
  <c r="D43" i="42"/>
  <c r="E43" i="42"/>
  <c r="F43" i="42"/>
  <c r="G43" i="42"/>
  <c r="H43" i="42"/>
  <c r="I43" i="42"/>
  <c r="J43" i="42"/>
  <c r="K43" i="42"/>
  <c r="L43" i="42"/>
  <c r="M43" i="42"/>
  <c r="N43" i="42"/>
  <c r="O43" i="42"/>
  <c r="P43" i="42"/>
  <c r="Q43" i="42"/>
  <c r="R43" i="42"/>
  <c r="S43" i="42"/>
  <c r="T43" i="42"/>
  <c r="U43" i="42"/>
  <c r="V43" i="42"/>
  <c r="C44" i="42"/>
  <c r="D44" i="42"/>
  <c r="E44" i="42"/>
  <c r="F44" i="42"/>
  <c r="G44" i="42"/>
  <c r="H44" i="42"/>
  <c r="I44" i="42"/>
  <c r="J44" i="42"/>
  <c r="K44" i="42"/>
  <c r="L44" i="42"/>
  <c r="M44" i="42"/>
  <c r="N44" i="42"/>
  <c r="O44" i="42"/>
  <c r="P44" i="42"/>
  <c r="Q44" i="42"/>
  <c r="R44" i="42"/>
  <c r="S44" i="42"/>
  <c r="T44" i="42"/>
  <c r="V44" i="42"/>
  <c r="C45" i="42"/>
  <c r="D45" i="42"/>
  <c r="E45" i="42"/>
  <c r="F45" i="42"/>
  <c r="G45" i="42"/>
  <c r="H45" i="42"/>
  <c r="I45" i="42"/>
  <c r="J45" i="42"/>
  <c r="K45" i="42"/>
  <c r="L45" i="42"/>
  <c r="M45" i="42"/>
  <c r="N45" i="42"/>
  <c r="O45" i="42"/>
  <c r="P45" i="42"/>
  <c r="Q45" i="42"/>
  <c r="R45" i="42"/>
  <c r="S45" i="42"/>
  <c r="T45" i="42"/>
  <c r="U45" i="42"/>
  <c r="V45" i="42"/>
  <c r="C46" i="42"/>
  <c r="D46" i="42"/>
  <c r="E46" i="42"/>
  <c r="F46" i="42"/>
  <c r="G46" i="42"/>
  <c r="H46" i="42"/>
  <c r="I46" i="42"/>
  <c r="J46" i="42"/>
  <c r="K46" i="42"/>
  <c r="L46" i="42"/>
  <c r="M46" i="42"/>
  <c r="N46" i="42"/>
  <c r="O46" i="42"/>
  <c r="P46" i="42"/>
  <c r="Q46" i="42"/>
  <c r="R46" i="42"/>
  <c r="S46" i="42"/>
  <c r="T46" i="42"/>
  <c r="U46" i="42"/>
  <c r="V46" i="42"/>
  <c r="C47" i="42"/>
  <c r="D47" i="42"/>
  <c r="E47" i="42"/>
  <c r="F47" i="42"/>
  <c r="G47" i="42"/>
  <c r="H47" i="42"/>
  <c r="I47" i="42"/>
  <c r="J47" i="42"/>
  <c r="K47" i="42"/>
  <c r="L47" i="42"/>
  <c r="M47" i="42"/>
  <c r="N47" i="42"/>
  <c r="O47" i="42"/>
  <c r="P47" i="42"/>
  <c r="Q47" i="42"/>
  <c r="R47" i="42"/>
  <c r="S47" i="42"/>
  <c r="T47" i="42"/>
  <c r="U47" i="42"/>
  <c r="V47" i="42"/>
  <c r="C48" i="42"/>
  <c r="D48" i="42"/>
  <c r="E48" i="42"/>
  <c r="F48" i="42"/>
  <c r="G48" i="42"/>
  <c r="H48" i="42"/>
  <c r="I48" i="42"/>
  <c r="J48" i="42"/>
  <c r="K48" i="42"/>
  <c r="L48" i="42"/>
  <c r="M48" i="42"/>
  <c r="N48" i="42"/>
  <c r="O48" i="42"/>
  <c r="P48" i="42"/>
  <c r="Q48" i="42"/>
  <c r="R48" i="42"/>
  <c r="S48" i="42"/>
  <c r="T48" i="42"/>
  <c r="U48" i="42"/>
  <c r="V48" i="42"/>
  <c r="C49" i="42"/>
  <c r="D49" i="42"/>
  <c r="E49" i="42"/>
  <c r="F49" i="42"/>
  <c r="G49" i="42"/>
  <c r="H49" i="42"/>
  <c r="I49" i="42"/>
  <c r="J49" i="42"/>
  <c r="K49" i="42"/>
  <c r="L49" i="42"/>
  <c r="M49" i="42"/>
  <c r="N49" i="42"/>
  <c r="O49" i="42"/>
  <c r="P49" i="42"/>
  <c r="Q49" i="42"/>
  <c r="R49" i="42"/>
  <c r="S49" i="42"/>
  <c r="T49" i="42"/>
  <c r="U49" i="42"/>
  <c r="V49" i="42"/>
  <c r="Y49" i="42"/>
  <c r="D51" i="42"/>
  <c r="E51" i="42"/>
  <c r="F51" i="42"/>
  <c r="N51" i="42"/>
  <c r="P51" i="42"/>
  <c r="Q51" i="42"/>
  <c r="R51" i="42"/>
  <c r="V51" i="42"/>
  <c r="C53" i="42"/>
  <c r="D53" i="42"/>
  <c r="E53" i="42"/>
  <c r="F53" i="42"/>
  <c r="G53" i="42"/>
  <c r="H53" i="42"/>
  <c r="I53" i="42"/>
  <c r="J53" i="42"/>
  <c r="K53" i="42"/>
  <c r="L53" i="42"/>
  <c r="M53" i="42"/>
  <c r="N53" i="42"/>
  <c r="O53" i="42"/>
  <c r="P53" i="42"/>
  <c r="Q53" i="42"/>
  <c r="R53" i="42"/>
  <c r="S53" i="42"/>
  <c r="T53" i="42"/>
  <c r="U53" i="42"/>
  <c r="V53" i="42"/>
  <c r="D56" i="42"/>
  <c r="E56" i="42"/>
  <c r="F56" i="42"/>
  <c r="G56" i="42"/>
  <c r="H56" i="42"/>
  <c r="I56" i="42"/>
  <c r="J56" i="42"/>
  <c r="K56" i="42"/>
  <c r="L56" i="42"/>
  <c r="M56" i="42"/>
  <c r="N56" i="42"/>
  <c r="O56" i="42"/>
  <c r="P56" i="42"/>
  <c r="Q56" i="42"/>
  <c r="R56" i="42"/>
  <c r="S56" i="42"/>
  <c r="T56" i="42"/>
  <c r="U56" i="42"/>
  <c r="V56" i="42"/>
  <c r="D57" i="42"/>
  <c r="E57" i="42"/>
  <c r="F57" i="42"/>
  <c r="G57" i="42"/>
  <c r="H57" i="42"/>
  <c r="I57" i="42"/>
  <c r="J57" i="42"/>
  <c r="K57" i="42"/>
  <c r="L57" i="42"/>
  <c r="M57" i="42"/>
  <c r="N57" i="42"/>
  <c r="O57" i="42"/>
  <c r="P57" i="42"/>
  <c r="Q57" i="42"/>
  <c r="R57" i="42"/>
  <c r="S57" i="42"/>
  <c r="T57" i="42"/>
  <c r="U57" i="42"/>
  <c r="V57" i="42"/>
  <c r="D58" i="42"/>
  <c r="E58" i="42"/>
  <c r="F58" i="42"/>
  <c r="G58" i="42"/>
  <c r="H58" i="42"/>
  <c r="I58" i="42"/>
  <c r="J58" i="42"/>
  <c r="K58" i="42"/>
  <c r="L58" i="42"/>
  <c r="M58" i="42"/>
  <c r="N58" i="42"/>
  <c r="O58" i="42"/>
  <c r="P58" i="42"/>
  <c r="Q58" i="42"/>
  <c r="R58" i="42"/>
  <c r="S58" i="42"/>
  <c r="T58" i="42"/>
  <c r="U58" i="42"/>
  <c r="V58" i="42"/>
  <c r="D59" i="42"/>
  <c r="E59" i="42"/>
  <c r="F59" i="42"/>
  <c r="G59" i="42"/>
  <c r="H59" i="42"/>
  <c r="I59" i="42"/>
  <c r="J59" i="42"/>
  <c r="K59" i="42"/>
  <c r="L59" i="42"/>
  <c r="M59" i="42"/>
  <c r="N59" i="42"/>
  <c r="O59" i="42"/>
  <c r="P59" i="42"/>
  <c r="Q59" i="42"/>
  <c r="R59" i="42"/>
  <c r="S59" i="42"/>
  <c r="T59" i="42"/>
  <c r="U59" i="42"/>
  <c r="V59" i="42"/>
  <c r="D60" i="42"/>
  <c r="E60" i="42"/>
  <c r="F60" i="42"/>
  <c r="G60" i="42"/>
  <c r="H60" i="42"/>
  <c r="I60" i="42"/>
  <c r="J60" i="42"/>
  <c r="K60" i="42"/>
  <c r="L60" i="42"/>
  <c r="M60" i="42"/>
  <c r="N60" i="42"/>
  <c r="O60" i="42"/>
  <c r="P60" i="42"/>
  <c r="Q60" i="42"/>
  <c r="R60" i="42"/>
  <c r="S60" i="42"/>
  <c r="T60" i="42"/>
  <c r="U60" i="42"/>
  <c r="V60" i="42"/>
  <c r="D61" i="42"/>
  <c r="E61" i="42"/>
  <c r="F61" i="42"/>
  <c r="G61" i="42"/>
  <c r="H61" i="42"/>
  <c r="I61" i="42"/>
  <c r="J61" i="42"/>
  <c r="K61" i="42"/>
  <c r="L61" i="42"/>
  <c r="M61" i="42"/>
  <c r="N61" i="42"/>
  <c r="O61" i="42"/>
  <c r="P61" i="42"/>
  <c r="Q61" i="42"/>
  <c r="R61" i="42"/>
  <c r="S61" i="42"/>
  <c r="T61" i="42"/>
  <c r="U61" i="42"/>
  <c r="V61" i="42"/>
  <c r="D62" i="42"/>
  <c r="E62" i="42"/>
  <c r="F62" i="42"/>
  <c r="G62" i="42"/>
  <c r="H62" i="42"/>
  <c r="I62" i="42"/>
  <c r="J62" i="42"/>
  <c r="K62" i="42"/>
  <c r="L62" i="42"/>
  <c r="M62" i="42"/>
  <c r="N62" i="42"/>
  <c r="O62" i="42"/>
  <c r="P62" i="42"/>
  <c r="Q62" i="42"/>
  <c r="R62" i="42"/>
  <c r="S62" i="42"/>
  <c r="T62" i="42"/>
  <c r="U62" i="42"/>
  <c r="V62" i="42"/>
  <c r="D63" i="42"/>
  <c r="E63" i="42"/>
  <c r="F63" i="42"/>
  <c r="G63" i="42"/>
  <c r="H63" i="42"/>
  <c r="I63" i="42"/>
  <c r="J63" i="42"/>
  <c r="K63" i="42"/>
  <c r="L63" i="42"/>
  <c r="M63" i="42"/>
  <c r="N63" i="42"/>
  <c r="O63" i="42"/>
  <c r="P63" i="42"/>
  <c r="Q63" i="42"/>
  <c r="R63" i="42"/>
  <c r="S63" i="42"/>
  <c r="T63" i="42"/>
  <c r="U63" i="42"/>
  <c r="V63" i="42"/>
  <c r="D64" i="42"/>
  <c r="E64" i="42"/>
  <c r="F64" i="42"/>
  <c r="G64" i="42"/>
  <c r="H64" i="42"/>
  <c r="I64" i="42"/>
  <c r="J64" i="42"/>
  <c r="K64" i="42"/>
  <c r="L64" i="42"/>
  <c r="M64" i="42"/>
  <c r="N64" i="42"/>
  <c r="O64" i="42"/>
  <c r="P64" i="42"/>
  <c r="Q64" i="42"/>
  <c r="R64" i="42"/>
  <c r="S64" i="42"/>
  <c r="T64" i="42"/>
  <c r="U64" i="42"/>
  <c r="V64" i="42"/>
  <c r="D65" i="42"/>
  <c r="E65" i="42"/>
  <c r="F65" i="42"/>
  <c r="G65" i="42"/>
  <c r="H65" i="42"/>
  <c r="I65" i="42"/>
  <c r="J65" i="42"/>
  <c r="K65" i="42"/>
  <c r="L65" i="42"/>
  <c r="M65" i="42"/>
  <c r="N65" i="42"/>
  <c r="O65" i="42"/>
  <c r="P65" i="42"/>
  <c r="Q65" i="42"/>
  <c r="R65" i="42"/>
  <c r="S65" i="42"/>
  <c r="T65" i="42"/>
  <c r="U65" i="42"/>
  <c r="V65" i="42"/>
  <c r="D66" i="42"/>
  <c r="E66" i="42"/>
  <c r="F66" i="42"/>
  <c r="G66" i="42"/>
  <c r="H66" i="42"/>
  <c r="I66" i="42"/>
  <c r="J66" i="42"/>
  <c r="K66" i="42"/>
  <c r="L66" i="42"/>
  <c r="M66" i="42"/>
  <c r="N66" i="42"/>
  <c r="O66" i="42"/>
  <c r="P66" i="42"/>
  <c r="Q66" i="42"/>
  <c r="R66" i="42"/>
  <c r="S66" i="42"/>
  <c r="T66" i="42"/>
  <c r="U66" i="42"/>
  <c r="V66" i="42"/>
  <c r="D67" i="42"/>
  <c r="E67" i="42"/>
  <c r="F67" i="42"/>
  <c r="G67" i="42"/>
  <c r="H67" i="42"/>
  <c r="I67" i="42"/>
  <c r="J67" i="42"/>
  <c r="K67" i="42"/>
  <c r="L67" i="42"/>
  <c r="M67" i="42"/>
  <c r="N67" i="42"/>
  <c r="O67" i="42"/>
  <c r="P67" i="42"/>
  <c r="Q67" i="42"/>
  <c r="R67" i="42"/>
  <c r="S67" i="42"/>
  <c r="T67" i="42"/>
  <c r="D68" i="42"/>
  <c r="E68" i="42"/>
  <c r="F68" i="42"/>
  <c r="G68" i="42"/>
  <c r="H68" i="42"/>
  <c r="I68" i="42"/>
  <c r="J68" i="42"/>
  <c r="K68" i="42"/>
  <c r="L68" i="42"/>
  <c r="M68" i="42"/>
  <c r="N68" i="42"/>
  <c r="O68" i="42"/>
  <c r="P68" i="42"/>
  <c r="Q68" i="42"/>
  <c r="R68" i="42"/>
  <c r="S68" i="42"/>
  <c r="T68" i="42"/>
  <c r="U68" i="42"/>
  <c r="V68" i="42"/>
  <c r="D69" i="42"/>
  <c r="E69" i="42"/>
  <c r="F69" i="42"/>
  <c r="G69" i="42"/>
  <c r="H69" i="42"/>
  <c r="I69" i="42"/>
  <c r="J69" i="42"/>
  <c r="K69" i="42"/>
  <c r="L69" i="42"/>
  <c r="M69" i="42"/>
  <c r="N69" i="42"/>
  <c r="O69" i="42"/>
  <c r="P69" i="42"/>
  <c r="Q69" i="42"/>
  <c r="R69" i="42"/>
  <c r="S69" i="42"/>
  <c r="T69" i="42"/>
  <c r="U69" i="42"/>
  <c r="V69" i="42"/>
  <c r="D70" i="42"/>
  <c r="E70" i="42"/>
  <c r="F70" i="42"/>
  <c r="G70" i="42"/>
  <c r="H70" i="42"/>
  <c r="I70" i="42"/>
  <c r="J70" i="42"/>
  <c r="K70" i="42"/>
  <c r="L70" i="42"/>
  <c r="M70" i="42"/>
  <c r="N70" i="42"/>
  <c r="O70" i="42"/>
  <c r="P70" i="42"/>
  <c r="Q70" i="42"/>
  <c r="R70" i="42"/>
  <c r="S70" i="42"/>
  <c r="T70" i="42"/>
  <c r="U70" i="42"/>
  <c r="V70" i="42"/>
  <c r="D71" i="42"/>
  <c r="E71" i="42"/>
  <c r="F71" i="42"/>
  <c r="G71" i="42"/>
  <c r="H71" i="42"/>
  <c r="I71" i="42"/>
  <c r="J71" i="42"/>
  <c r="K71" i="42"/>
  <c r="L71" i="42"/>
  <c r="M71" i="42"/>
  <c r="N71" i="42"/>
  <c r="O71" i="42"/>
  <c r="P71" i="42"/>
  <c r="Q71" i="42"/>
  <c r="R71" i="42"/>
  <c r="S71" i="42"/>
  <c r="T71" i="42"/>
  <c r="U71" i="42"/>
  <c r="V71" i="42"/>
  <c r="D72" i="42"/>
  <c r="E72" i="42"/>
  <c r="F72" i="42"/>
  <c r="G72" i="42"/>
  <c r="H72" i="42"/>
  <c r="I72" i="42"/>
  <c r="J72" i="42"/>
  <c r="K72" i="42"/>
  <c r="L72" i="42"/>
  <c r="M72" i="42"/>
  <c r="N72" i="42"/>
  <c r="O72" i="42"/>
  <c r="P72" i="42"/>
  <c r="Q72" i="42"/>
  <c r="R72" i="42"/>
  <c r="S72" i="42"/>
  <c r="T72" i="42"/>
  <c r="U72" i="42"/>
  <c r="V72" i="42"/>
  <c r="D74" i="42"/>
  <c r="E74" i="42"/>
  <c r="Q74" i="42"/>
  <c r="D76" i="42"/>
  <c r="E76" i="42"/>
  <c r="F76" i="42"/>
  <c r="G76" i="42"/>
  <c r="H76" i="42"/>
  <c r="I76" i="42"/>
  <c r="J76" i="42"/>
  <c r="K76" i="42"/>
  <c r="L76" i="42"/>
  <c r="M76" i="42"/>
  <c r="N76" i="42"/>
  <c r="O76" i="42"/>
  <c r="P76" i="42"/>
  <c r="Q76" i="42"/>
  <c r="R76" i="42"/>
  <c r="S76" i="42"/>
  <c r="T76" i="42"/>
  <c r="U76" i="42"/>
  <c r="V76" i="42"/>
  <c r="Y32" i="5"/>
  <c r="Y33" i="5"/>
  <c r="Y34" i="5"/>
  <c r="Y36" i="5"/>
  <c r="Y40" i="5"/>
  <c r="Y47" i="5"/>
  <c r="E50" i="5"/>
  <c r="E51" i="5"/>
  <c r="F50" i="5"/>
  <c r="H73" i="5"/>
  <c r="H50" i="5"/>
  <c r="M50" i="5"/>
  <c r="M51" i="5"/>
  <c r="N51" i="5"/>
  <c r="P50" i="5"/>
  <c r="U50" i="5"/>
  <c r="V51" i="5"/>
  <c r="F51" i="5"/>
  <c r="H74" i="5"/>
  <c r="O51" i="5"/>
  <c r="C32" i="5"/>
  <c r="D32" i="5"/>
  <c r="E32" i="5"/>
  <c r="F32" i="5"/>
  <c r="G32" i="5"/>
  <c r="H32" i="5"/>
  <c r="I32" i="5"/>
  <c r="J32" i="5"/>
  <c r="K32" i="5"/>
  <c r="L32" i="5"/>
  <c r="M32" i="5"/>
  <c r="N32" i="5"/>
  <c r="O32" i="5"/>
  <c r="P32" i="5"/>
  <c r="Q32" i="5"/>
  <c r="R32" i="5"/>
  <c r="S32" i="5"/>
  <c r="T32" i="5"/>
  <c r="U32" i="5"/>
  <c r="V32" i="5"/>
  <c r="C33" i="5"/>
  <c r="D33" i="5"/>
  <c r="E33" i="5"/>
  <c r="F33" i="5"/>
  <c r="G33" i="5"/>
  <c r="H33" i="5"/>
  <c r="I33" i="5"/>
  <c r="J33" i="5"/>
  <c r="K33" i="5"/>
  <c r="L33" i="5"/>
  <c r="M33" i="5"/>
  <c r="N33" i="5"/>
  <c r="O33" i="5"/>
  <c r="P33" i="5"/>
  <c r="Q33" i="5"/>
  <c r="R33" i="5"/>
  <c r="S33" i="5"/>
  <c r="T33" i="5"/>
  <c r="U33" i="5"/>
  <c r="V33" i="5"/>
  <c r="C34" i="5"/>
  <c r="D34" i="5"/>
  <c r="E34" i="5"/>
  <c r="F34" i="5"/>
  <c r="G34" i="5"/>
  <c r="H34" i="5"/>
  <c r="I34" i="5"/>
  <c r="J34" i="5"/>
  <c r="K34" i="5"/>
  <c r="L34" i="5"/>
  <c r="M34" i="5"/>
  <c r="N34" i="5"/>
  <c r="O34" i="5"/>
  <c r="P34" i="5"/>
  <c r="Q34" i="5"/>
  <c r="R34" i="5"/>
  <c r="S34" i="5"/>
  <c r="T34" i="5"/>
  <c r="U34" i="5"/>
  <c r="V34" i="5"/>
  <c r="C35" i="5"/>
  <c r="D35" i="5"/>
  <c r="E35" i="5"/>
  <c r="F35" i="5"/>
  <c r="G35" i="5"/>
  <c r="H35" i="5"/>
  <c r="I35" i="5"/>
  <c r="J35" i="5"/>
  <c r="K35" i="5"/>
  <c r="L35" i="5"/>
  <c r="M35" i="5"/>
  <c r="N35" i="5"/>
  <c r="O35" i="5"/>
  <c r="P35" i="5"/>
  <c r="Q35" i="5"/>
  <c r="R35" i="5"/>
  <c r="S35" i="5"/>
  <c r="T35" i="5"/>
  <c r="U35" i="5"/>
  <c r="V35" i="5"/>
  <c r="Y35" i="5"/>
  <c r="C36" i="5"/>
  <c r="D36" i="5"/>
  <c r="E36" i="5"/>
  <c r="F36" i="5"/>
  <c r="G36" i="5"/>
  <c r="H36" i="5"/>
  <c r="I36" i="5"/>
  <c r="J36" i="5"/>
  <c r="K36" i="5"/>
  <c r="L36" i="5"/>
  <c r="M36" i="5"/>
  <c r="N36" i="5"/>
  <c r="O36" i="5"/>
  <c r="P36" i="5"/>
  <c r="Q36" i="5"/>
  <c r="R36" i="5"/>
  <c r="S36" i="5"/>
  <c r="T36" i="5"/>
  <c r="U36" i="5"/>
  <c r="V36" i="5"/>
  <c r="C37" i="5"/>
  <c r="D37" i="5"/>
  <c r="E37" i="5"/>
  <c r="F37" i="5"/>
  <c r="G37" i="5"/>
  <c r="H37" i="5"/>
  <c r="I37" i="5"/>
  <c r="J37" i="5"/>
  <c r="K37" i="5"/>
  <c r="L37" i="5"/>
  <c r="M37" i="5"/>
  <c r="N37" i="5"/>
  <c r="O37" i="5"/>
  <c r="P37" i="5"/>
  <c r="Q37" i="5"/>
  <c r="R37" i="5"/>
  <c r="S37" i="5"/>
  <c r="T37" i="5"/>
  <c r="U37" i="5"/>
  <c r="V37" i="5"/>
  <c r="Y37" i="5"/>
  <c r="C38" i="5"/>
  <c r="D38" i="5"/>
  <c r="E38" i="5"/>
  <c r="F38" i="5"/>
  <c r="G38" i="5"/>
  <c r="H38" i="5"/>
  <c r="I38" i="5"/>
  <c r="J38" i="5"/>
  <c r="K38" i="5"/>
  <c r="L38" i="5"/>
  <c r="M38" i="5"/>
  <c r="N38" i="5"/>
  <c r="O38" i="5"/>
  <c r="P38" i="5"/>
  <c r="Q38" i="5"/>
  <c r="R38" i="5"/>
  <c r="S38" i="5"/>
  <c r="T38" i="5"/>
  <c r="U38" i="5"/>
  <c r="V38" i="5"/>
  <c r="Y38" i="5"/>
  <c r="C39" i="5"/>
  <c r="D39" i="5"/>
  <c r="E39" i="5"/>
  <c r="F39" i="5"/>
  <c r="G39" i="5"/>
  <c r="H39" i="5"/>
  <c r="I39" i="5"/>
  <c r="J39" i="5"/>
  <c r="K39" i="5"/>
  <c r="L39" i="5"/>
  <c r="M39" i="5"/>
  <c r="N39" i="5"/>
  <c r="O39" i="5"/>
  <c r="P39" i="5"/>
  <c r="Q39" i="5"/>
  <c r="R39" i="5"/>
  <c r="S39" i="5"/>
  <c r="T39" i="5"/>
  <c r="U39" i="5"/>
  <c r="V39" i="5"/>
  <c r="Y39" i="5"/>
  <c r="C40" i="5"/>
  <c r="D40" i="5"/>
  <c r="E40" i="5"/>
  <c r="F40" i="5"/>
  <c r="G40" i="5"/>
  <c r="H40" i="5"/>
  <c r="I40" i="5"/>
  <c r="J40" i="5"/>
  <c r="K40" i="5"/>
  <c r="L40" i="5"/>
  <c r="M40" i="5"/>
  <c r="N40" i="5"/>
  <c r="O40" i="5"/>
  <c r="P40" i="5"/>
  <c r="Q40" i="5"/>
  <c r="R40" i="5"/>
  <c r="S40" i="5"/>
  <c r="T40" i="5"/>
  <c r="U40" i="5"/>
  <c r="V40" i="5"/>
  <c r="C41" i="5"/>
  <c r="D41" i="5"/>
  <c r="E41" i="5"/>
  <c r="F41" i="5"/>
  <c r="G41" i="5"/>
  <c r="H41" i="5"/>
  <c r="I41" i="5"/>
  <c r="J41" i="5"/>
  <c r="K41" i="5"/>
  <c r="L41" i="5"/>
  <c r="M41" i="5"/>
  <c r="N41" i="5"/>
  <c r="O41" i="5"/>
  <c r="P41" i="5"/>
  <c r="Q41" i="5"/>
  <c r="R41" i="5"/>
  <c r="S41" i="5"/>
  <c r="T41" i="5"/>
  <c r="U41" i="5"/>
  <c r="Y41" i="5"/>
  <c r="C42" i="5"/>
  <c r="D42" i="5"/>
  <c r="E42" i="5"/>
  <c r="F42" i="5"/>
  <c r="G42" i="5"/>
  <c r="H42" i="5"/>
  <c r="I42" i="5"/>
  <c r="J42" i="5"/>
  <c r="K42" i="5"/>
  <c r="L42" i="5"/>
  <c r="M42" i="5"/>
  <c r="N42" i="5"/>
  <c r="O42" i="5"/>
  <c r="P42" i="5"/>
  <c r="Q42" i="5"/>
  <c r="R42" i="5"/>
  <c r="S42" i="5"/>
  <c r="T42" i="5"/>
  <c r="U42" i="5"/>
  <c r="V42" i="5"/>
  <c r="Y42" i="5"/>
  <c r="C43" i="5"/>
  <c r="D43" i="5"/>
  <c r="E43" i="5"/>
  <c r="F43" i="5"/>
  <c r="G43" i="5"/>
  <c r="H43" i="5"/>
  <c r="I43" i="5"/>
  <c r="J43" i="5"/>
  <c r="K43" i="5"/>
  <c r="L43" i="5"/>
  <c r="M43" i="5"/>
  <c r="N43" i="5"/>
  <c r="O43" i="5"/>
  <c r="P43" i="5"/>
  <c r="Q43" i="5"/>
  <c r="R43" i="5"/>
  <c r="S43" i="5"/>
  <c r="T43" i="5"/>
  <c r="V43" i="5"/>
  <c r="C44" i="5"/>
  <c r="D44" i="5"/>
  <c r="E44" i="5"/>
  <c r="F44" i="5"/>
  <c r="G44" i="5"/>
  <c r="H44" i="5"/>
  <c r="I44" i="5"/>
  <c r="J44" i="5"/>
  <c r="K44" i="5"/>
  <c r="L44" i="5"/>
  <c r="M44" i="5"/>
  <c r="N44" i="5"/>
  <c r="O44" i="5"/>
  <c r="P44" i="5"/>
  <c r="Q44" i="5"/>
  <c r="R44" i="5"/>
  <c r="S44" i="5"/>
  <c r="T44" i="5"/>
  <c r="U44" i="5"/>
  <c r="V44" i="5"/>
  <c r="Y44" i="5"/>
  <c r="C45" i="5"/>
  <c r="D45" i="5"/>
  <c r="E45" i="5"/>
  <c r="F45" i="5"/>
  <c r="G45" i="5"/>
  <c r="H45" i="5"/>
  <c r="I45" i="5"/>
  <c r="J45" i="5"/>
  <c r="K45" i="5"/>
  <c r="L45" i="5"/>
  <c r="M45" i="5"/>
  <c r="N45" i="5"/>
  <c r="O45" i="5"/>
  <c r="P45" i="5"/>
  <c r="Q45" i="5"/>
  <c r="R45" i="5"/>
  <c r="S45" i="5"/>
  <c r="T45" i="5"/>
  <c r="U45" i="5"/>
  <c r="V45" i="5"/>
  <c r="Y45" i="5"/>
  <c r="C46" i="5"/>
  <c r="D46" i="5"/>
  <c r="E46" i="5"/>
  <c r="F46" i="5"/>
  <c r="G46" i="5"/>
  <c r="H46" i="5"/>
  <c r="I46" i="5"/>
  <c r="J46" i="5"/>
  <c r="K46" i="5"/>
  <c r="L46" i="5"/>
  <c r="M46" i="5"/>
  <c r="N46" i="5"/>
  <c r="O46" i="5"/>
  <c r="P46" i="5"/>
  <c r="Q46" i="5"/>
  <c r="R46" i="5"/>
  <c r="S46" i="5"/>
  <c r="T46" i="5"/>
  <c r="U46" i="5"/>
  <c r="V46" i="5"/>
  <c r="Y46" i="5"/>
  <c r="C47" i="5"/>
  <c r="D47" i="5"/>
  <c r="E47" i="5"/>
  <c r="F47" i="5"/>
  <c r="G47" i="5"/>
  <c r="H47" i="5"/>
  <c r="I47" i="5"/>
  <c r="J47" i="5"/>
  <c r="K47" i="5"/>
  <c r="L47" i="5"/>
  <c r="M47" i="5"/>
  <c r="N47" i="5"/>
  <c r="O47" i="5"/>
  <c r="P47" i="5"/>
  <c r="Q47" i="5"/>
  <c r="R47" i="5"/>
  <c r="S47" i="5"/>
  <c r="T47" i="5"/>
  <c r="U47" i="5"/>
  <c r="V47" i="5"/>
  <c r="C48" i="5"/>
  <c r="D48" i="5"/>
  <c r="E48" i="5"/>
  <c r="F48" i="5"/>
  <c r="G48" i="5"/>
  <c r="H48" i="5"/>
  <c r="I48" i="5"/>
  <c r="J48" i="5"/>
  <c r="K48" i="5"/>
  <c r="L48" i="5"/>
  <c r="M48" i="5"/>
  <c r="N48" i="5"/>
  <c r="O48" i="5"/>
  <c r="P48" i="5"/>
  <c r="Q48" i="5"/>
  <c r="R48" i="5"/>
  <c r="S48" i="5"/>
  <c r="T48" i="5"/>
  <c r="U48" i="5"/>
  <c r="V48" i="5"/>
  <c r="Y48" i="5"/>
  <c r="C50" i="5"/>
  <c r="D50" i="5"/>
  <c r="L50" i="5"/>
  <c r="O50" i="5"/>
  <c r="S50" i="5"/>
  <c r="T50" i="5"/>
  <c r="C51" i="5"/>
  <c r="C52" i="5"/>
  <c r="D52" i="5"/>
  <c r="E52" i="5"/>
  <c r="F52" i="5"/>
  <c r="G52" i="5"/>
  <c r="H52" i="5"/>
  <c r="I52" i="5"/>
  <c r="J52" i="5"/>
  <c r="K52" i="5"/>
  <c r="L52" i="5"/>
  <c r="M52" i="5"/>
  <c r="N52" i="5"/>
  <c r="O52" i="5"/>
  <c r="P52" i="5"/>
  <c r="Q52" i="5"/>
  <c r="R52" i="5"/>
  <c r="S52" i="5"/>
  <c r="T52" i="5"/>
  <c r="U52" i="5"/>
  <c r="V52" i="5"/>
  <c r="Y52" i="5"/>
  <c r="D55" i="5"/>
  <c r="E55" i="5"/>
  <c r="F55" i="5"/>
  <c r="G55" i="5"/>
  <c r="H55" i="5"/>
  <c r="I55" i="5"/>
  <c r="J55" i="5"/>
  <c r="K55" i="5"/>
  <c r="L55" i="5"/>
  <c r="M55" i="5"/>
  <c r="N55" i="5"/>
  <c r="O55" i="5"/>
  <c r="P55" i="5"/>
  <c r="Q55" i="5"/>
  <c r="R55" i="5"/>
  <c r="S55" i="5"/>
  <c r="T55" i="5"/>
  <c r="U55" i="5"/>
  <c r="V55" i="5"/>
  <c r="D56" i="5"/>
  <c r="E56" i="5"/>
  <c r="F56" i="5"/>
  <c r="G56" i="5"/>
  <c r="H56" i="5"/>
  <c r="I56" i="5"/>
  <c r="J56" i="5"/>
  <c r="K56" i="5"/>
  <c r="L56" i="5"/>
  <c r="M56" i="5"/>
  <c r="N56" i="5"/>
  <c r="O56" i="5"/>
  <c r="P56" i="5"/>
  <c r="Q56" i="5"/>
  <c r="R56" i="5"/>
  <c r="S56" i="5"/>
  <c r="T56" i="5"/>
  <c r="U56" i="5"/>
  <c r="V56" i="5"/>
  <c r="D57" i="5"/>
  <c r="E57" i="5"/>
  <c r="F57" i="5"/>
  <c r="G57" i="5"/>
  <c r="H57" i="5"/>
  <c r="I57" i="5"/>
  <c r="J57" i="5"/>
  <c r="K57" i="5"/>
  <c r="L57" i="5"/>
  <c r="M57" i="5"/>
  <c r="N57" i="5"/>
  <c r="O57" i="5"/>
  <c r="P57" i="5"/>
  <c r="Q57" i="5"/>
  <c r="R57" i="5"/>
  <c r="S57" i="5"/>
  <c r="T57" i="5"/>
  <c r="U57" i="5"/>
  <c r="V57" i="5"/>
  <c r="D58" i="5"/>
  <c r="E58" i="5"/>
  <c r="F58" i="5"/>
  <c r="G58" i="5"/>
  <c r="H58" i="5"/>
  <c r="I58" i="5"/>
  <c r="J58" i="5"/>
  <c r="K58" i="5"/>
  <c r="L58" i="5"/>
  <c r="M58" i="5"/>
  <c r="N58" i="5"/>
  <c r="O58" i="5"/>
  <c r="P58" i="5"/>
  <c r="Q58" i="5"/>
  <c r="R58" i="5"/>
  <c r="S58" i="5"/>
  <c r="T58" i="5"/>
  <c r="U58" i="5"/>
  <c r="V58" i="5"/>
  <c r="D59" i="5"/>
  <c r="E59" i="5"/>
  <c r="F59" i="5"/>
  <c r="G59" i="5"/>
  <c r="H59" i="5"/>
  <c r="I59" i="5"/>
  <c r="J59" i="5"/>
  <c r="K59" i="5"/>
  <c r="L59" i="5"/>
  <c r="M59" i="5"/>
  <c r="N59" i="5"/>
  <c r="O59" i="5"/>
  <c r="P59" i="5"/>
  <c r="Q59" i="5"/>
  <c r="R59" i="5"/>
  <c r="S59" i="5"/>
  <c r="T59" i="5"/>
  <c r="U59" i="5"/>
  <c r="V59" i="5"/>
  <c r="D60" i="5"/>
  <c r="E60" i="5"/>
  <c r="F60" i="5"/>
  <c r="G60" i="5"/>
  <c r="H60" i="5"/>
  <c r="I60" i="5"/>
  <c r="J60" i="5"/>
  <c r="K60" i="5"/>
  <c r="L60" i="5"/>
  <c r="M60" i="5"/>
  <c r="N60" i="5"/>
  <c r="O60" i="5"/>
  <c r="P60" i="5"/>
  <c r="Q60" i="5"/>
  <c r="R60" i="5"/>
  <c r="S60" i="5"/>
  <c r="T60" i="5"/>
  <c r="U60" i="5"/>
  <c r="V60" i="5"/>
  <c r="D61" i="5"/>
  <c r="E61" i="5"/>
  <c r="F61" i="5"/>
  <c r="G61" i="5"/>
  <c r="H61" i="5"/>
  <c r="I61" i="5"/>
  <c r="J61" i="5"/>
  <c r="K61" i="5"/>
  <c r="L61" i="5"/>
  <c r="M61" i="5"/>
  <c r="N61" i="5"/>
  <c r="O61" i="5"/>
  <c r="P61" i="5"/>
  <c r="Q61" i="5"/>
  <c r="R61" i="5"/>
  <c r="S61" i="5"/>
  <c r="T61" i="5"/>
  <c r="U61" i="5"/>
  <c r="V61" i="5"/>
  <c r="D62" i="5"/>
  <c r="E62" i="5"/>
  <c r="F62" i="5"/>
  <c r="G62" i="5"/>
  <c r="H62" i="5"/>
  <c r="I62" i="5"/>
  <c r="J62" i="5"/>
  <c r="K62" i="5"/>
  <c r="L62" i="5"/>
  <c r="M62" i="5"/>
  <c r="N62" i="5"/>
  <c r="O62" i="5"/>
  <c r="P62" i="5"/>
  <c r="Q62" i="5"/>
  <c r="R62" i="5"/>
  <c r="S62" i="5"/>
  <c r="T62" i="5"/>
  <c r="U62" i="5"/>
  <c r="V62" i="5"/>
  <c r="D63" i="5"/>
  <c r="E63" i="5"/>
  <c r="F63" i="5"/>
  <c r="G63" i="5"/>
  <c r="H63" i="5"/>
  <c r="I63" i="5"/>
  <c r="J63" i="5"/>
  <c r="K63" i="5"/>
  <c r="L63" i="5"/>
  <c r="M63" i="5"/>
  <c r="N63" i="5"/>
  <c r="O63" i="5"/>
  <c r="P63" i="5"/>
  <c r="Q63" i="5"/>
  <c r="R63" i="5"/>
  <c r="S63" i="5"/>
  <c r="T63" i="5"/>
  <c r="U63" i="5"/>
  <c r="V63" i="5"/>
  <c r="D64" i="5"/>
  <c r="E64" i="5"/>
  <c r="F64" i="5"/>
  <c r="G64" i="5"/>
  <c r="H64" i="5"/>
  <c r="I64" i="5"/>
  <c r="J64" i="5"/>
  <c r="K64" i="5"/>
  <c r="L64" i="5"/>
  <c r="M64" i="5"/>
  <c r="N64" i="5"/>
  <c r="O64" i="5"/>
  <c r="P64" i="5"/>
  <c r="Q64" i="5"/>
  <c r="R64" i="5"/>
  <c r="S64" i="5"/>
  <c r="T64" i="5"/>
  <c r="U64" i="5"/>
  <c r="D65" i="5"/>
  <c r="E65" i="5"/>
  <c r="F65" i="5"/>
  <c r="G65" i="5"/>
  <c r="H65" i="5"/>
  <c r="I65" i="5"/>
  <c r="J65" i="5"/>
  <c r="K65" i="5"/>
  <c r="L65" i="5"/>
  <c r="M65" i="5"/>
  <c r="N65" i="5"/>
  <c r="O65" i="5"/>
  <c r="P65" i="5"/>
  <c r="Q65" i="5"/>
  <c r="R65" i="5"/>
  <c r="S65" i="5"/>
  <c r="T65" i="5"/>
  <c r="U65" i="5"/>
  <c r="V65" i="5"/>
  <c r="D66" i="5"/>
  <c r="E66" i="5"/>
  <c r="F66" i="5"/>
  <c r="G66" i="5"/>
  <c r="H66" i="5"/>
  <c r="I66" i="5"/>
  <c r="J66" i="5"/>
  <c r="K66" i="5"/>
  <c r="L66" i="5"/>
  <c r="M66" i="5"/>
  <c r="N66" i="5"/>
  <c r="O66" i="5"/>
  <c r="P66" i="5"/>
  <c r="Q66" i="5"/>
  <c r="R66" i="5"/>
  <c r="S66" i="5"/>
  <c r="T66" i="5"/>
  <c r="D67" i="5"/>
  <c r="E67" i="5"/>
  <c r="F67" i="5"/>
  <c r="G67" i="5"/>
  <c r="H67" i="5"/>
  <c r="I67" i="5"/>
  <c r="J67" i="5"/>
  <c r="K67" i="5"/>
  <c r="L67" i="5"/>
  <c r="M67" i="5"/>
  <c r="N67" i="5"/>
  <c r="O67" i="5"/>
  <c r="P67" i="5"/>
  <c r="Q67" i="5"/>
  <c r="R67" i="5"/>
  <c r="S67" i="5"/>
  <c r="T67" i="5"/>
  <c r="U67" i="5"/>
  <c r="V67" i="5"/>
  <c r="D68" i="5"/>
  <c r="E68" i="5"/>
  <c r="F68" i="5"/>
  <c r="G68" i="5"/>
  <c r="H68" i="5"/>
  <c r="I68" i="5"/>
  <c r="J68" i="5"/>
  <c r="K68" i="5"/>
  <c r="L68" i="5"/>
  <c r="M68" i="5"/>
  <c r="N68" i="5"/>
  <c r="O68" i="5"/>
  <c r="P68" i="5"/>
  <c r="Q68" i="5"/>
  <c r="R68" i="5"/>
  <c r="S68" i="5"/>
  <c r="T68" i="5"/>
  <c r="U68" i="5"/>
  <c r="V68" i="5"/>
  <c r="D69" i="5"/>
  <c r="E69" i="5"/>
  <c r="F69" i="5"/>
  <c r="G69" i="5"/>
  <c r="H69" i="5"/>
  <c r="I69" i="5"/>
  <c r="J69" i="5"/>
  <c r="K69" i="5"/>
  <c r="L69" i="5"/>
  <c r="M69" i="5"/>
  <c r="N69" i="5"/>
  <c r="O69" i="5"/>
  <c r="P69" i="5"/>
  <c r="Q69" i="5"/>
  <c r="R69" i="5"/>
  <c r="S69" i="5"/>
  <c r="T69" i="5"/>
  <c r="U69" i="5"/>
  <c r="V69" i="5"/>
  <c r="D70" i="5"/>
  <c r="E70" i="5"/>
  <c r="F70" i="5"/>
  <c r="G70" i="5"/>
  <c r="H70" i="5"/>
  <c r="I70" i="5"/>
  <c r="J70" i="5"/>
  <c r="K70" i="5"/>
  <c r="L70" i="5"/>
  <c r="M70" i="5"/>
  <c r="N70" i="5"/>
  <c r="O70" i="5"/>
  <c r="P70" i="5"/>
  <c r="Q70" i="5"/>
  <c r="R70" i="5"/>
  <c r="S70" i="5"/>
  <c r="T70" i="5"/>
  <c r="U70" i="5"/>
  <c r="V70" i="5"/>
  <c r="D71" i="5"/>
  <c r="E71" i="5"/>
  <c r="F71" i="5"/>
  <c r="G71" i="5"/>
  <c r="H71" i="5"/>
  <c r="I71" i="5"/>
  <c r="J71" i="5"/>
  <c r="K71" i="5"/>
  <c r="L71" i="5"/>
  <c r="M71" i="5"/>
  <c r="N71" i="5"/>
  <c r="O71" i="5"/>
  <c r="P71" i="5"/>
  <c r="Q71" i="5"/>
  <c r="R71" i="5"/>
  <c r="S71" i="5"/>
  <c r="T71" i="5"/>
  <c r="U71" i="5"/>
  <c r="V71" i="5"/>
  <c r="N73" i="5"/>
  <c r="D75" i="5"/>
  <c r="E75" i="5"/>
  <c r="F75" i="5"/>
  <c r="G75" i="5"/>
  <c r="H75" i="5"/>
  <c r="I75" i="5"/>
  <c r="J75" i="5"/>
  <c r="K75" i="5"/>
  <c r="L75" i="5"/>
  <c r="M75" i="5"/>
  <c r="N75" i="5"/>
  <c r="O75" i="5"/>
  <c r="P75" i="5"/>
  <c r="Q75" i="5"/>
  <c r="R75" i="5"/>
  <c r="S75" i="5"/>
  <c r="T75" i="5"/>
  <c r="U75" i="5"/>
  <c r="V75" i="5"/>
  <c r="Y46" i="41"/>
  <c r="Y33" i="41"/>
  <c r="Y35" i="41"/>
  <c r="Y36" i="41"/>
  <c r="Y37" i="41"/>
  <c r="Y40" i="41"/>
  <c r="Y42" i="41"/>
  <c r="Y43" i="41"/>
  <c r="Y44" i="41"/>
  <c r="Y45" i="41"/>
  <c r="E47" i="41"/>
  <c r="H68" i="41"/>
  <c r="K47" i="41"/>
  <c r="P68" i="41"/>
  <c r="S47" i="41"/>
  <c r="U47" i="41"/>
  <c r="D69" i="41"/>
  <c r="I48" i="41"/>
  <c r="P48" i="41"/>
  <c r="C31" i="41"/>
  <c r="D31" i="41"/>
  <c r="E31" i="41"/>
  <c r="F31" i="41"/>
  <c r="G31" i="41"/>
  <c r="H31" i="41"/>
  <c r="I31" i="41"/>
  <c r="J31" i="41"/>
  <c r="K31" i="41"/>
  <c r="L31" i="41"/>
  <c r="M31" i="41"/>
  <c r="N31" i="41"/>
  <c r="O31" i="41"/>
  <c r="P31" i="41"/>
  <c r="Q31" i="41"/>
  <c r="R31" i="41"/>
  <c r="S31" i="41"/>
  <c r="T31" i="41"/>
  <c r="U31" i="41"/>
  <c r="V31" i="41"/>
  <c r="C32" i="41"/>
  <c r="D32" i="41"/>
  <c r="E32" i="41"/>
  <c r="F32" i="41"/>
  <c r="G32" i="41"/>
  <c r="H32" i="41"/>
  <c r="I32" i="41"/>
  <c r="J32" i="41"/>
  <c r="K32" i="41"/>
  <c r="L32" i="41"/>
  <c r="M32" i="41"/>
  <c r="N32" i="41"/>
  <c r="O32" i="41"/>
  <c r="P32" i="41"/>
  <c r="Q32" i="41"/>
  <c r="R32" i="41"/>
  <c r="S32" i="41"/>
  <c r="T32" i="41"/>
  <c r="U32" i="41"/>
  <c r="V32" i="41"/>
  <c r="Y32" i="41"/>
  <c r="C33" i="41"/>
  <c r="D33" i="41"/>
  <c r="E33" i="41"/>
  <c r="F33" i="41"/>
  <c r="G33" i="41"/>
  <c r="H33" i="41"/>
  <c r="I33" i="41"/>
  <c r="J33" i="41"/>
  <c r="K33" i="41"/>
  <c r="L33" i="41"/>
  <c r="M33" i="41"/>
  <c r="N33" i="41"/>
  <c r="O33" i="41"/>
  <c r="P33" i="41"/>
  <c r="Q33" i="41"/>
  <c r="R33" i="41"/>
  <c r="S33" i="41"/>
  <c r="T33" i="41"/>
  <c r="U33" i="41"/>
  <c r="V33" i="41"/>
  <c r="C34" i="41"/>
  <c r="D34" i="41"/>
  <c r="E34" i="41"/>
  <c r="F34" i="41"/>
  <c r="G34" i="41"/>
  <c r="H34" i="41"/>
  <c r="I34" i="41"/>
  <c r="J34" i="41"/>
  <c r="K34" i="41"/>
  <c r="L34" i="41"/>
  <c r="M34" i="41"/>
  <c r="N34" i="41"/>
  <c r="O34" i="41"/>
  <c r="P34" i="41"/>
  <c r="Q34" i="41"/>
  <c r="R34" i="41"/>
  <c r="S34" i="41"/>
  <c r="T34" i="41"/>
  <c r="U34" i="41"/>
  <c r="V34" i="41"/>
  <c r="Y34" i="41"/>
  <c r="C35" i="41"/>
  <c r="D35" i="41"/>
  <c r="E35" i="41"/>
  <c r="F35" i="41"/>
  <c r="G35" i="41"/>
  <c r="H35" i="41"/>
  <c r="I35" i="41"/>
  <c r="J35" i="41"/>
  <c r="K35" i="41"/>
  <c r="L35" i="41"/>
  <c r="M35" i="41"/>
  <c r="N35" i="41"/>
  <c r="O35" i="41"/>
  <c r="P35" i="41"/>
  <c r="Q35" i="41"/>
  <c r="R35" i="41"/>
  <c r="S35" i="41"/>
  <c r="T35" i="41"/>
  <c r="U35" i="41"/>
  <c r="V35" i="41"/>
  <c r="C36" i="41"/>
  <c r="D36" i="41"/>
  <c r="E36" i="41"/>
  <c r="F36" i="41"/>
  <c r="G36" i="41"/>
  <c r="H36" i="41"/>
  <c r="I36" i="41"/>
  <c r="J36" i="41"/>
  <c r="K36" i="41"/>
  <c r="L36" i="41"/>
  <c r="M36" i="41"/>
  <c r="N36" i="41"/>
  <c r="O36" i="41"/>
  <c r="P36" i="41"/>
  <c r="Q36" i="41"/>
  <c r="R36" i="41"/>
  <c r="S36" i="41"/>
  <c r="T36" i="41"/>
  <c r="U36" i="41"/>
  <c r="C37" i="41"/>
  <c r="D37" i="41"/>
  <c r="E37" i="41"/>
  <c r="F37" i="41"/>
  <c r="G37" i="41"/>
  <c r="H37" i="41"/>
  <c r="I37" i="41"/>
  <c r="J37" i="41"/>
  <c r="K37" i="41"/>
  <c r="L37" i="41"/>
  <c r="M37" i="41"/>
  <c r="N37" i="41"/>
  <c r="O37" i="41"/>
  <c r="P37" i="41"/>
  <c r="Q37" i="41"/>
  <c r="R37" i="41"/>
  <c r="S37" i="41"/>
  <c r="T37" i="41"/>
  <c r="U37" i="41"/>
  <c r="V37" i="41"/>
  <c r="C38" i="41"/>
  <c r="D38" i="41"/>
  <c r="E38" i="41"/>
  <c r="F38" i="41"/>
  <c r="G38" i="41"/>
  <c r="H38" i="41"/>
  <c r="I38" i="41"/>
  <c r="J38" i="41"/>
  <c r="K38" i="41"/>
  <c r="L38" i="41"/>
  <c r="M38" i="41"/>
  <c r="N38" i="41"/>
  <c r="O38" i="41"/>
  <c r="P38" i="41"/>
  <c r="Q38" i="41"/>
  <c r="R38" i="41"/>
  <c r="S38" i="41"/>
  <c r="T38" i="41"/>
  <c r="U38" i="41"/>
  <c r="V38" i="41"/>
  <c r="Y38" i="41"/>
  <c r="C39" i="41"/>
  <c r="D39" i="41"/>
  <c r="E39" i="41"/>
  <c r="F39" i="41"/>
  <c r="G39" i="41"/>
  <c r="H39" i="41"/>
  <c r="I39" i="41"/>
  <c r="J39" i="41"/>
  <c r="K39" i="41"/>
  <c r="L39" i="41"/>
  <c r="M39" i="41"/>
  <c r="N39" i="41"/>
  <c r="O39" i="41"/>
  <c r="P39" i="41"/>
  <c r="Q39" i="41"/>
  <c r="R39" i="41"/>
  <c r="S39" i="41"/>
  <c r="T39" i="41"/>
  <c r="U39" i="41"/>
  <c r="V39" i="41"/>
  <c r="Y39" i="41"/>
  <c r="C40" i="41"/>
  <c r="D40" i="41"/>
  <c r="E40" i="41"/>
  <c r="F40" i="41"/>
  <c r="G40" i="41"/>
  <c r="H40" i="41"/>
  <c r="I40" i="41"/>
  <c r="J40" i="41"/>
  <c r="K40" i="41"/>
  <c r="L40" i="41"/>
  <c r="M40" i="41"/>
  <c r="N40" i="41"/>
  <c r="O40" i="41"/>
  <c r="P40" i="41"/>
  <c r="Q40" i="41"/>
  <c r="R40" i="41"/>
  <c r="S40" i="41"/>
  <c r="T40" i="41"/>
  <c r="U40" i="41"/>
  <c r="V40" i="41"/>
  <c r="C41" i="41"/>
  <c r="D41" i="41"/>
  <c r="E41" i="41"/>
  <c r="F41" i="41"/>
  <c r="G41" i="41"/>
  <c r="H41" i="41"/>
  <c r="I41" i="41"/>
  <c r="J41" i="41"/>
  <c r="K41" i="41"/>
  <c r="L41" i="41"/>
  <c r="M41" i="41"/>
  <c r="N41" i="41"/>
  <c r="O41" i="41"/>
  <c r="P41" i="41"/>
  <c r="Q41" i="41"/>
  <c r="R41" i="41"/>
  <c r="S41" i="41"/>
  <c r="U41" i="41"/>
  <c r="V41" i="41"/>
  <c r="C42" i="41"/>
  <c r="D42" i="41"/>
  <c r="E42" i="41"/>
  <c r="F42" i="41"/>
  <c r="G42" i="41"/>
  <c r="H42" i="41"/>
  <c r="I42" i="41"/>
  <c r="J42" i="41"/>
  <c r="K42" i="41"/>
  <c r="L42" i="41"/>
  <c r="M42" i="41"/>
  <c r="N42" i="41"/>
  <c r="O42" i="41"/>
  <c r="P42" i="41"/>
  <c r="Q42" i="41"/>
  <c r="R42" i="41"/>
  <c r="S42" i="41"/>
  <c r="T42" i="41"/>
  <c r="U42" i="41"/>
  <c r="V42" i="41"/>
  <c r="C43" i="41"/>
  <c r="D43" i="41"/>
  <c r="E43" i="41"/>
  <c r="F43" i="41"/>
  <c r="G43" i="41"/>
  <c r="H43" i="41"/>
  <c r="I43" i="41"/>
  <c r="J43" i="41"/>
  <c r="K43" i="41"/>
  <c r="L43" i="41"/>
  <c r="M43" i="41"/>
  <c r="N43" i="41"/>
  <c r="O43" i="41"/>
  <c r="P43" i="41"/>
  <c r="Q43" i="41"/>
  <c r="R43" i="41"/>
  <c r="S43" i="41"/>
  <c r="T43" i="41"/>
  <c r="U43" i="41"/>
  <c r="V43" i="41"/>
  <c r="C44" i="41"/>
  <c r="D44" i="41"/>
  <c r="E44" i="41"/>
  <c r="F44" i="41"/>
  <c r="G44" i="41"/>
  <c r="H44" i="41"/>
  <c r="I44" i="41"/>
  <c r="J44" i="41"/>
  <c r="K44" i="41"/>
  <c r="L44" i="41"/>
  <c r="M44" i="41"/>
  <c r="N44" i="41"/>
  <c r="O44" i="41"/>
  <c r="P44" i="41"/>
  <c r="Q44" i="41"/>
  <c r="R44" i="41"/>
  <c r="S44" i="41"/>
  <c r="T44" i="41"/>
  <c r="U44" i="41"/>
  <c r="V44" i="41"/>
  <c r="C45" i="41"/>
  <c r="D45" i="41"/>
  <c r="E45" i="41"/>
  <c r="F45" i="41"/>
  <c r="G45" i="41"/>
  <c r="H45" i="41"/>
  <c r="I45" i="41"/>
  <c r="J45" i="41"/>
  <c r="K45" i="41"/>
  <c r="L45" i="41"/>
  <c r="M45" i="41"/>
  <c r="N45" i="41"/>
  <c r="O45" i="41"/>
  <c r="P45" i="41"/>
  <c r="Q45" i="41"/>
  <c r="R45" i="41"/>
  <c r="S45" i="41"/>
  <c r="T45" i="41"/>
  <c r="U45" i="41"/>
  <c r="V45" i="41"/>
  <c r="C46" i="41"/>
  <c r="D46" i="41"/>
  <c r="E46" i="41"/>
  <c r="F46" i="41"/>
  <c r="G46" i="41"/>
  <c r="H46" i="41"/>
  <c r="I46" i="41"/>
  <c r="J46" i="41"/>
  <c r="K46" i="41"/>
  <c r="L46" i="41"/>
  <c r="M46" i="41"/>
  <c r="N46" i="41"/>
  <c r="O46" i="41"/>
  <c r="P46" i="41"/>
  <c r="Q46" i="41"/>
  <c r="R46" i="41"/>
  <c r="S46" i="41"/>
  <c r="T46" i="41"/>
  <c r="U46" i="41"/>
  <c r="V46" i="41"/>
  <c r="C47" i="41"/>
  <c r="D47" i="41"/>
  <c r="G47" i="41"/>
  <c r="H47" i="41"/>
  <c r="I47" i="41"/>
  <c r="L47" i="41"/>
  <c r="P47" i="41"/>
  <c r="Q47" i="41"/>
  <c r="T47" i="41"/>
  <c r="H48" i="41"/>
  <c r="L48" i="41"/>
  <c r="T48" i="41"/>
  <c r="C49" i="41"/>
  <c r="D49" i="41"/>
  <c r="E49" i="41"/>
  <c r="F49" i="41"/>
  <c r="G49" i="41"/>
  <c r="H49" i="41"/>
  <c r="I49" i="41"/>
  <c r="J49" i="41"/>
  <c r="K49" i="41"/>
  <c r="L49" i="41"/>
  <c r="M49" i="41"/>
  <c r="N49" i="41"/>
  <c r="O49" i="41"/>
  <c r="P49" i="41"/>
  <c r="Q49" i="41"/>
  <c r="R49" i="41"/>
  <c r="S49" i="41"/>
  <c r="T49" i="41"/>
  <c r="U49" i="41"/>
  <c r="V49" i="41"/>
  <c r="Y49" i="41"/>
  <c r="D52" i="41"/>
  <c r="E52" i="41"/>
  <c r="F52" i="41"/>
  <c r="G52" i="41"/>
  <c r="H52" i="41"/>
  <c r="I52" i="41"/>
  <c r="J52" i="41"/>
  <c r="K52" i="41"/>
  <c r="L52" i="41"/>
  <c r="M52" i="41"/>
  <c r="N52" i="41"/>
  <c r="O52" i="41"/>
  <c r="P52" i="41"/>
  <c r="Q52" i="41"/>
  <c r="R52" i="41"/>
  <c r="S52" i="41"/>
  <c r="T52" i="41"/>
  <c r="U52" i="41"/>
  <c r="V52" i="41"/>
  <c r="D53" i="41"/>
  <c r="E53" i="41"/>
  <c r="F53" i="41"/>
  <c r="G53" i="41"/>
  <c r="H53" i="41"/>
  <c r="I53" i="41"/>
  <c r="J53" i="41"/>
  <c r="K53" i="41"/>
  <c r="L53" i="41"/>
  <c r="M53" i="41"/>
  <c r="N53" i="41"/>
  <c r="O53" i="41"/>
  <c r="P53" i="41"/>
  <c r="Q53" i="41"/>
  <c r="R53" i="41"/>
  <c r="S53" i="41"/>
  <c r="T53" i="41"/>
  <c r="U53" i="41"/>
  <c r="V53" i="41"/>
  <c r="D54" i="41"/>
  <c r="E54" i="41"/>
  <c r="F54" i="41"/>
  <c r="G54" i="41"/>
  <c r="H54" i="41"/>
  <c r="I54" i="41"/>
  <c r="J54" i="41"/>
  <c r="K54" i="41"/>
  <c r="L54" i="41"/>
  <c r="M54" i="41"/>
  <c r="N54" i="41"/>
  <c r="O54" i="41"/>
  <c r="P54" i="41"/>
  <c r="Q54" i="41"/>
  <c r="R54" i="41"/>
  <c r="S54" i="41"/>
  <c r="T54" i="41"/>
  <c r="U54" i="41"/>
  <c r="V54" i="41"/>
  <c r="D55" i="41"/>
  <c r="E55" i="41"/>
  <c r="F55" i="41"/>
  <c r="G55" i="41"/>
  <c r="H55" i="41"/>
  <c r="I55" i="41"/>
  <c r="J55" i="41"/>
  <c r="K55" i="41"/>
  <c r="L55" i="41"/>
  <c r="M55" i="41"/>
  <c r="N55" i="41"/>
  <c r="O55" i="41"/>
  <c r="P55" i="41"/>
  <c r="Q55" i="41"/>
  <c r="R55" i="41"/>
  <c r="S55" i="41"/>
  <c r="T55" i="41"/>
  <c r="U55" i="41"/>
  <c r="V55" i="41"/>
  <c r="D56" i="41"/>
  <c r="E56" i="41"/>
  <c r="F56" i="41"/>
  <c r="G56" i="41"/>
  <c r="H56" i="41"/>
  <c r="I56" i="41"/>
  <c r="J56" i="41"/>
  <c r="K56" i="41"/>
  <c r="L56" i="41"/>
  <c r="M56" i="41"/>
  <c r="N56" i="41"/>
  <c r="O56" i="41"/>
  <c r="P56" i="41"/>
  <c r="Q56" i="41"/>
  <c r="R56" i="41"/>
  <c r="S56" i="41"/>
  <c r="T56" i="41"/>
  <c r="U56" i="41"/>
  <c r="V56" i="41"/>
  <c r="D57" i="41"/>
  <c r="E57" i="41"/>
  <c r="F57" i="41"/>
  <c r="G57" i="41"/>
  <c r="H57" i="41"/>
  <c r="I57" i="41"/>
  <c r="J57" i="41"/>
  <c r="K57" i="41"/>
  <c r="L57" i="41"/>
  <c r="M57" i="41"/>
  <c r="N57" i="41"/>
  <c r="O57" i="41"/>
  <c r="P57" i="41"/>
  <c r="Q57" i="41"/>
  <c r="R57" i="41"/>
  <c r="S57" i="41"/>
  <c r="T57" i="41"/>
  <c r="U57" i="41"/>
  <c r="D58" i="41"/>
  <c r="E58" i="41"/>
  <c r="F58" i="41"/>
  <c r="G58" i="41"/>
  <c r="H58" i="41"/>
  <c r="I58" i="41"/>
  <c r="J58" i="41"/>
  <c r="K58" i="41"/>
  <c r="L58" i="41"/>
  <c r="M58" i="41"/>
  <c r="N58" i="41"/>
  <c r="O58" i="41"/>
  <c r="P58" i="41"/>
  <c r="Q58" i="41"/>
  <c r="R58" i="41"/>
  <c r="S58" i="41"/>
  <c r="T58" i="41"/>
  <c r="U58" i="41"/>
  <c r="V58" i="41"/>
  <c r="D59" i="41"/>
  <c r="E59" i="41"/>
  <c r="F59" i="41"/>
  <c r="G59" i="41"/>
  <c r="H59" i="41"/>
  <c r="I59" i="41"/>
  <c r="J59" i="41"/>
  <c r="K59" i="41"/>
  <c r="L59" i="41"/>
  <c r="M59" i="41"/>
  <c r="N59" i="41"/>
  <c r="O59" i="41"/>
  <c r="P59" i="41"/>
  <c r="Q59" i="41"/>
  <c r="R59" i="41"/>
  <c r="S59" i="41"/>
  <c r="T59" i="41"/>
  <c r="U59" i="41"/>
  <c r="V59" i="41"/>
  <c r="D60" i="41"/>
  <c r="E60" i="41"/>
  <c r="F60" i="41"/>
  <c r="G60" i="41"/>
  <c r="H60" i="41"/>
  <c r="I60" i="41"/>
  <c r="J60" i="41"/>
  <c r="K60" i="41"/>
  <c r="L60" i="41"/>
  <c r="M60" i="41"/>
  <c r="N60" i="41"/>
  <c r="O60" i="41"/>
  <c r="P60" i="41"/>
  <c r="Q60" i="41"/>
  <c r="R60" i="41"/>
  <c r="S60" i="41"/>
  <c r="T60" i="41"/>
  <c r="U60" i="41"/>
  <c r="V60" i="41"/>
  <c r="D61" i="41"/>
  <c r="E61" i="41"/>
  <c r="F61" i="41"/>
  <c r="G61" i="41"/>
  <c r="H61" i="41"/>
  <c r="I61" i="41"/>
  <c r="J61" i="41"/>
  <c r="K61" i="41"/>
  <c r="L61" i="41"/>
  <c r="M61" i="41"/>
  <c r="N61" i="41"/>
  <c r="O61" i="41"/>
  <c r="P61" i="41"/>
  <c r="Q61" i="41"/>
  <c r="R61" i="41"/>
  <c r="S61" i="41"/>
  <c r="T61" i="41"/>
  <c r="U61" i="41"/>
  <c r="V61" i="41"/>
  <c r="D62" i="41"/>
  <c r="E62" i="41"/>
  <c r="F62" i="41"/>
  <c r="G62" i="41"/>
  <c r="H62" i="41"/>
  <c r="I62" i="41"/>
  <c r="J62" i="41"/>
  <c r="K62" i="41"/>
  <c r="L62" i="41"/>
  <c r="M62" i="41"/>
  <c r="N62" i="41"/>
  <c r="O62" i="41"/>
  <c r="P62" i="41"/>
  <c r="Q62" i="41"/>
  <c r="R62" i="41"/>
  <c r="S62" i="41"/>
  <c r="U62" i="41"/>
  <c r="V62" i="41"/>
  <c r="D63" i="41"/>
  <c r="E63" i="41"/>
  <c r="F63" i="41"/>
  <c r="G63" i="41"/>
  <c r="H63" i="41"/>
  <c r="I63" i="41"/>
  <c r="J63" i="41"/>
  <c r="K63" i="41"/>
  <c r="L63" i="41"/>
  <c r="M63" i="41"/>
  <c r="N63" i="41"/>
  <c r="O63" i="41"/>
  <c r="P63" i="41"/>
  <c r="Q63" i="41"/>
  <c r="R63" i="41"/>
  <c r="S63" i="41"/>
  <c r="T63" i="41"/>
  <c r="U63" i="41"/>
  <c r="V63" i="41"/>
  <c r="D64" i="41"/>
  <c r="E64" i="41"/>
  <c r="F64" i="41"/>
  <c r="G64" i="41"/>
  <c r="H64" i="41"/>
  <c r="I64" i="41"/>
  <c r="J64" i="41"/>
  <c r="K64" i="41"/>
  <c r="L64" i="41"/>
  <c r="M64" i="41"/>
  <c r="N64" i="41"/>
  <c r="O64" i="41"/>
  <c r="P64" i="41"/>
  <c r="Q64" i="41"/>
  <c r="R64" i="41"/>
  <c r="S64" i="41"/>
  <c r="T64" i="41"/>
  <c r="U64" i="41"/>
  <c r="V64" i="41"/>
  <c r="D65" i="41"/>
  <c r="E65" i="41"/>
  <c r="F65" i="41"/>
  <c r="G65" i="41"/>
  <c r="H65" i="41"/>
  <c r="I65" i="41"/>
  <c r="J65" i="41"/>
  <c r="K65" i="41"/>
  <c r="L65" i="41"/>
  <c r="M65" i="41"/>
  <c r="N65" i="41"/>
  <c r="O65" i="41"/>
  <c r="P65" i="41"/>
  <c r="Q65" i="41"/>
  <c r="R65" i="41"/>
  <c r="S65" i="41"/>
  <c r="T65" i="41"/>
  <c r="U65" i="41"/>
  <c r="V65" i="41"/>
  <c r="D66" i="41"/>
  <c r="E66" i="41"/>
  <c r="F66" i="41"/>
  <c r="G66" i="41"/>
  <c r="H66" i="41"/>
  <c r="I66" i="41"/>
  <c r="J66" i="41"/>
  <c r="K66" i="41"/>
  <c r="L66" i="41"/>
  <c r="M66" i="41"/>
  <c r="N66" i="41"/>
  <c r="O66" i="41"/>
  <c r="P66" i="41"/>
  <c r="Q66" i="41"/>
  <c r="R66" i="41"/>
  <c r="S66" i="41"/>
  <c r="T66" i="41"/>
  <c r="U66" i="41"/>
  <c r="V66" i="41"/>
  <c r="D67" i="41"/>
  <c r="E67" i="41"/>
  <c r="F67" i="41"/>
  <c r="G67" i="41"/>
  <c r="H67" i="41"/>
  <c r="I67" i="41"/>
  <c r="J67" i="41"/>
  <c r="K67" i="41"/>
  <c r="L67" i="41"/>
  <c r="M67" i="41"/>
  <c r="N67" i="41"/>
  <c r="O67" i="41"/>
  <c r="P67" i="41"/>
  <c r="Q67" i="41"/>
  <c r="R67" i="41"/>
  <c r="S67" i="41"/>
  <c r="T67" i="41"/>
  <c r="U67" i="41"/>
  <c r="V67" i="41"/>
  <c r="D68" i="41"/>
  <c r="E68" i="41"/>
  <c r="I68" i="41"/>
  <c r="M68" i="41"/>
  <c r="Q68" i="41"/>
  <c r="U68" i="41"/>
  <c r="D70" i="41"/>
  <c r="E70" i="41"/>
  <c r="F70" i="41"/>
  <c r="G70" i="41"/>
  <c r="H70" i="41"/>
  <c r="I70" i="41"/>
  <c r="J70" i="41"/>
  <c r="K70" i="41"/>
  <c r="L70" i="41"/>
  <c r="M70" i="41"/>
  <c r="N70" i="41"/>
  <c r="O70" i="41"/>
  <c r="P70" i="41"/>
  <c r="Q70" i="41"/>
  <c r="R70" i="41"/>
  <c r="S70" i="41"/>
  <c r="T70" i="41"/>
  <c r="U70" i="41"/>
  <c r="V70" i="41"/>
  <c r="Y32" i="4"/>
  <c r="Y34" i="4"/>
  <c r="Y36" i="4"/>
  <c r="Y37" i="4"/>
  <c r="Y39" i="4"/>
  <c r="Y40" i="4"/>
  <c r="Y42" i="4"/>
  <c r="Y44" i="4"/>
  <c r="Y46" i="4"/>
  <c r="C48" i="4"/>
  <c r="D26" i="4"/>
  <c r="E26" i="4"/>
  <c r="F26" i="4"/>
  <c r="F68" i="4"/>
  <c r="G26" i="4"/>
  <c r="G47" i="4"/>
  <c r="H26" i="4"/>
  <c r="H27" i="4"/>
  <c r="I26" i="4"/>
  <c r="J26" i="4"/>
  <c r="J27" i="4"/>
  <c r="K26" i="4"/>
  <c r="K27" i="4"/>
  <c r="K48" i="4"/>
  <c r="L26" i="4"/>
  <c r="L68" i="4"/>
  <c r="M26" i="4"/>
  <c r="M47" i="4"/>
  <c r="N26" i="4"/>
  <c r="O26" i="4"/>
  <c r="P26" i="4"/>
  <c r="P27" i="4"/>
  <c r="Q26" i="4"/>
  <c r="Q47" i="4"/>
  <c r="R26" i="4"/>
  <c r="R27" i="4"/>
  <c r="S26" i="4"/>
  <c r="S27" i="4"/>
  <c r="T26" i="4"/>
  <c r="T68" i="4"/>
  <c r="E27" i="4"/>
  <c r="E48" i="4"/>
  <c r="I27" i="4"/>
  <c r="I48" i="4"/>
  <c r="M27" i="4"/>
  <c r="M48" i="4"/>
  <c r="O27" i="4"/>
  <c r="O48" i="4"/>
  <c r="Q27" i="4"/>
  <c r="Q48" i="4"/>
  <c r="C31" i="4"/>
  <c r="D31" i="4"/>
  <c r="E31" i="4"/>
  <c r="F31" i="4"/>
  <c r="G31" i="4"/>
  <c r="H31" i="4"/>
  <c r="I31" i="4"/>
  <c r="J31" i="4"/>
  <c r="K31" i="4"/>
  <c r="L31" i="4"/>
  <c r="M31" i="4"/>
  <c r="N31" i="4"/>
  <c r="O31" i="4"/>
  <c r="P31" i="4"/>
  <c r="Q31" i="4"/>
  <c r="R31" i="4"/>
  <c r="S31" i="4"/>
  <c r="T31" i="4"/>
  <c r="U31" i="4"/>
  <c r="Y31" i="4"/>
  <c r="C32" i="4"/>
  <c r="D32" i="4"/>
  <c r="E32" i="4"/>
  <c r="F32" i="4"/>
  <c r="G32" i="4"/>
  <c r="H32" i="4"/>
  <c r="I32" i="4"/>
  <c r="J32" i="4"/>
  <c r="K32" i="4"/>
  <c r="L32" i="4"/>
  <c r="M32" i="4"/>
  <c r="N32" i="4"/>
  <c r="O32" i="4"/>
  <c r="P32" i="4"/>
  <c r="Q32" i="4"/>
  <c r="R32" i="4"/>
  <c r="S32" i="4"/>
  <c r="T32" i="4"/>
  <c r="U32" i="4"/>
  <c r="C33" i="4"/>
  <c r="D33" i="4"/>
  <c r="E33" i="4"/>
  <c r="F33" i="4"/>
  <c r="G33" i="4"/>
  <c r="H33" i="4"/>
  <c r="I33" i="4"/>
  <c r="J33" i="4"/>
  <c r="K33" i="4"/>
  <c r="L33" i="4"/>
  <c r="M33" i="4"/>
  <c r="N33" i="4"/>
  <c r="O33" i="4"/>
  <c r="P33" i="4"/>
  <c r="Q33" i="4"/>
  <c r="R33" i="4"/>
  <c r="S33" i="4"/>
  <c r="T33" i="4"/>
  <c r="U33" i="4"/>
  <c r="Y33" i="4"/>
  <c r="C34" i="4"/>
  <c r="D34" i="4"/>
  <c r="E34" i="4"/>
  <c r="F34" i="4"/>
  <c r="G34" i="4"/>
  <c r="H34" i="4"/>
  <c r="I34" i="4"/>
  <c r="J34" i="4"/>
  <c r="K34" i="4"/>
  <c r="L34" i="4"/>
  <c r="M34" i="4"/>
  <c r="N34" i="4"/>
  <c r="O34" i="4"/>
  <c r="P34" i="4"/>
  <c r="Q34" i="4"/>
  <c r="R34" i="4"/>
  <c r="S34" i="4"/>
  <c r="T34" i="4"/>
  <c r="U34" i="4"/>
  <c r="C35" i="4"/>
  <c r="D35" i="4"/>
  <c r="E35" i="4"/>
  <c r="F35" i="4"/>
  <c r="G35" i="4"/>
  <c r="H35" i="4"/>
  <c r="I35" i="4"/>
  <c r="J35" i="4"/>
  <c r="K35" i="4"/>
  <c r="L35" i="4"/>
  <c r="M35" i="4"/>
  <c r="N35" i="4"/>
  <c r="O35" i="4"/>
  <c r="P35" i="4"/>
  <c r="Q35" i="4"/>
  <c r="R35" i="4"/>
  <c r="S35" i="4"/>
  <c r="T35" i="4"/>
  <c r="U35" i="4"/>
  <c r="Y35" i="4"/>
  <c r="C36" i="4"/>
  <c r="D36" i="4"/>
  <c r="E36" i="4"/>
  <c r="F36" i="4"/>
  <c r="G36" i="4"/>
  <c r="H36" i="4"/>
  <c r="I36" i="4"/>
  <c r="J36" i="4"/>
  <c r="K36" i="4"/>
  <c r="L36" i="4"/>
  <c r="M36" i="4"/>
  <c r="N36" i="4"/>
  <c r="O36" i="4"/>
  <c r="P36" i="4"/>
  <c r="Q36" i="4"/>
  <c r="R36" i="4"/>
  <c r="S36" i="4"/>
  <c r="T36" i="4"/>
  <c r="U36" i="4"/>
  <c r="C37" i="4"/>
  <c r="D37" i="4"/>
  <c r="E37" i="4"/>
  <c r="F37" i="4"/>
  <c r="G37" i="4"/>
  <c r="H37" i="4"/>
  <c r="I37" i="4"/>
  <c r="J37" i="4"/>
  <c r="K37" i="4"/>
  <c r="L37" i="4"/>
  <c r="M37" i="4"/>
  <c r="N37" i="4"/>
  <c r="O37" i="4"/>
  <c r="P37" i="4"/>
  <c r="Q37" i="4"/>
  <c r="R37" i="4"/>
  <c r="S37" i="4"/>
  <c r="T37" i="4"/>
  <c r="U37" i="4"/>
  <c r="C38" i="4"/>
  <c r="D38" i="4"/>
  <c r="E38" i="4"/>
  <c r="F38" i="4"/>
  <c r="G38" i="4"/>
  <c r="H38" i="4"/>
  <c r="I38" i="4"/>
  <c r="J38" i="4"/>
  <c r="K38" i="4"/>
  <c r="L38" i="4"/>
  <c r="M38" i="4"/>
  <c r="N38" i="4"/>
  <c r="O38" i="4"/>
  <c r="P38" i="4"/>
  <c r="Q38" i="4"/>
  <c r="R38" i="4"/>
  <c r="S38" i="4"/>
  <c r="T38" i="4"/>
  <c r="U38" i="4"/>
  <c r="Y38" i="4"/>
  <c r="C39" i="4"/>
  <c r="D39" i="4"/>
  <c r="E39" i="4"/>
  <c r="F39" i="4"/>
  <c r="G39" i="4"/>
  <c r="H39" i="4"/>
  <c r="I39" i="4"/>
  <c r="J39" i="4"/>
  <c r="K39" i="4"/>
  <c r="L39" i="4"/>
  <c r="M39" i="4"/>
  <c r="N39" i="4"/>
  <c r="O39" i="4"/>
  <c r="P39" i="4"/>
  <c r="Q39" i="4"/>
  <c r="R39" i="4"/>
  <c r="S39" i="4"/>
  <c r="T39" i="4"/>
  <c r="U39" i="4"/>
  <c r="C40" i="4"/>
  <c r="D40" i="4"/>
  <c r="E40" i="4"/>
  <c r="F40" i="4"/>
  <c r="G40" i="4"/>
  <c r="H40" i="4"/>
  <c r="I40" i="4"/>
  <c r="J40" i="4"/>
  <c r="K40" i="4"/>
  <c r="L40" i="4"/>
  <c r="M40" i="4"/>
  <c r="N40" i="4"/>
  <c r="O40" i="4"/>
  <c r="P40" i="4"/>
  <c r="Q40" i="4"/>
  <c r="R40" i="4"/>
  <c r="S40" i="4"/>
  <c r="T40" i="4"/>
  <c r="U40" i="4"/>
  <c r="C41" i="4"/>
  <c r="D41" i="4"/>
  <c r="E41" i="4"/>
  <c r="G41" i="4"/>
  <c r="H41" i="4"/>
  <c r="I41" i="4"/>
  <c r="K41" i="4"/>
  <c r="L41" i="4"/>
  <c r="M41" i="4"/>
  <c r="O41" i="4"/>
  <c r="P41" i="4"/>
  <c r="Q41" i="4"/>
  <c r="R41" i="4"/>
  <c r="S41" i="4"/>
  <c r="U41" i="4"/>
  <c r="C42" i="4"/>
  <c r="D42" i="4"/>
  <c r="E42" i="4"/>
  <c r="F42" i="4"/>
  <c r="G42" i="4"/>
  <c r="H42" i="4"/>
  <c r="I42" i="4"/>
  <c r="J42" i="4"/>
  <c r="K42" i="4"/>
  <c r="L42" i="4"/>
  <c r="M42" i="4"/>
  <c r="N42" i="4"/>
  <c r="O42" i="4"/>
  <c r="P42" i="4"/>
  <c r="Q42" i="4"/>
  <c r="R42" i="4"/>
  <c r="S42" i="4"/>
  <c r="T42" i="4"/>
  <c r="U42" i="4"/>
  <c r="C43" i="4"/>
  <c r="D43" i="4"/>
  <c r="E43" i="4"/>
  <c r="F43" i="4"/>
  <c r="G43" i="4"/>
  <c r="H43" i="4"/>
  <c r="I43" i="4"/>
  <c r="J43" i="4"/>
  <c r="K43" i="4"/>
  <c r="L43" i="4"/>
  <c r="M43" i="4"/>
  <c r="N43" i="4"/>
  <c r="O43" i="4"/>
  <c r="P43" i="4"/>
  <c r="Q43" i="4"/>
  <c r="R43" i="4"/>
  <c r="S43" i="4"/>
  <c r="T43" i="4"/>
  <c r="U43" i="4"/>
  <c r="Y43" i="4"/>
  <c r="C44" i="4"/>
  <c r="D44" i="4"/>
  <c r="E44" i="4"/>
  <c r="F44" i="4"/>
  <c r="G44" i="4"/>
  <c r="H44" i="4"/>
  <c r="I44" i="4"/>
  <c r="J44" i="4"/>
  <c r="K44" i="4"/>
  <c r="L44" i="4"/>
  <c r="M44" i="4"/>
  <c r="N44" i="4"/>
  <c r="O44" i="4"/>
  <c r="P44" i="4"/>
  <c r="Q44" i="4"/>
  <c r="R44" i="4"/>
  <c r="S44" i="4"/>
  <c r="T44" i="4"/>
  <c r="U44" i="4"/>
  <c r="C45" i="4"/>
  <c r="D45" i="4"/>
  <c r="E45" i="4"/>
  <c r="F45" i="4"/>
  <c r="G45" i="4"/>
  <c r="H45" i="4"/>
  <c r="I45" i="4"/>
  <c r="J45" i="4"/>
  <c r="K45" i="4"/>
  <c r="L45" i="4"/>
  <c r="M45" i="4"/>
  <c r="N45" i="4"/>
  <c r="O45" i="4"/>
  <c r="P45" i="4"/>
  <c r="Q45" i="4"/>
  <c r="R45" i="4"/>
  <c r="S45" i="4"/>
  <c r="T45" i="4"/>
  <c r="U45" i="4"/>
  <c r="Y45" i="4"/>
  <c r="C46" i="4"/>
  <c r="D46" i="4"/>
  <c r="E46" i="4"/>
  <c r="F46" i="4"/>
  <c r="G46" i="4"/>
  <c r="H46" i="4"/>
  <c r="I46" i="4"/>
  <c r="J46" i="4"/>
  <c r="K46" i="4"/>
  <c r="L46" i="4"/>
  <c r="M46" i="4"/>
  <c r="N46" i="4"/>
  <c r="O46" i="4"/>
  <c r="P46" i="4"/>
  <c r="Q46" i="4"/>
  <c r="R46" i="4"/>
  <c r="S46" i="4"/>
  <c r="T46" i="4"/>
  <c r="U46" i="4"/>
  <c r="C47" i="4"/>
  <c r="E47" i="4"/>
  <c r="I47" i="4"/>
  <c r="O47" i="4"/>
  <c r="P47" i="4"/>
  <c r="U47" i="4"/>
  <c r="C49" i="4"/>
  <c r="D49" i="4"/>
  <c r="E49" i="4"/>
  <c r="F49" i="4"/>
  <c r="G49" i="4"/>
  <c r="H49" i="4"/>
  <c r="I49" i="4"/>
  <c r="J49" i="4"/>
  <c r="K49" i="4"/>
  <c r="L49" i="4"/>
  <c r="M49" i="4"/>
  <c r="N49" i="4"/>
  <c r="O49" i="4"/>
  <c r="P49" i="4"/>
  <c r="Q49" i="4"/>
  <c r="R49" i="4"/>
  <c r="S49" i="4"/>
  <c r="T49" i="4"/>
  <c r="U49" i="4"/>
  <c r="Y49" i="4"/>
  <c r="D52" i="4"/>
  <c r="E52" i="4"/>
  <c r="F52" i="4"/>
  <c r="G52" i="4"/>
  <c r="H52" i="4"/>
  <c r="I52" i="4"/>
  <c r="J52" i="4"/>
  <c r="K52" i="4"/>
  <c r="L52" i="4"/>
  <c r="M52" i="4"/>
  <c r="N52" i="4"/>
  <c r="O52" i="4"/>
  <c r="P52" i="4"/>
  <c r="Q52" i="4"/>
  <c r="R52" i="4"/>
  <c r="S52" i="4"/>
  <c r="T52" i="4"/>
  <c r="U52" i="4"/>
  <c r="D53" i="4"/>
  <c r="E53" i="4"/>
  <c r="F53" i="4"/>
  <c r="G53" i="4"/>
  <c r="H53" i="4"/>
  <c r="I53" i="4"/>
  <c r="J53" i="4"/>
  <c r="K53" i="4"/>
  <c r="L53" i="4"/>
  <c r="M53" i="4"/>
  <c r="N53" i="4"/>
  <c r="O53" i="4"/>
  <c r="P53" i="4"/>
  <c r="Q53" i="4"/>
  <c r="R53" i="4"/>
  <c r="S53" i="4"/>
  <c r="T53" i="4"/>
  <c r="U53" i="4"/>
  <c r="D54" i="4"/>
  <c r="E54" i="4"/>
  <c r="F54" i="4"/>
  <c r="G54" i="4"/>
  <c r="H54" i="4"/>
  <c r="I54" i="4"/>
  <c r="J54" i="4"/>
  <c r="K54" i="4"/>
  <c r="L54" i="4"/>
  <c r="M54" i="4"/>
  <c r="N54" i="4"/>
  <c r="O54" i="4"/>
  <c r="P54" i="4"/>
  <c r="Q54" i="4"/>
  <c r="R54" i="4"/>
  <c r="S54" i="4"/>
  <c r="T54" i="4"/>
  <c r="U54" i="4"/>
  <c r="D55" i="4"/>
  <c r="E55" i="4"/>
  <c r="F55" i="4"/>
  <c r="G55" i="4"/>
  <c r="H55" i="4"/>
  <c r="I55" i="4"/>
  <c r="J55" i="4"/>
  <c r="K55" i="4"/>
  <c r="L55" i="4"/>
  <c r="M55" i="4"/>
  <c r="N55" i="4"/>
  <c r="O55" i="4"/>
  <c r="P55" i="4"/>
  <c r="Q55" i="4"/>
  <c r="R55" i="4"/>
  <c r="S55" i="4"/>
  <c r="T55" i="4"/>
  <c r="U55" i="4"/>
  <c r="D56" i="4"/>
  <c r="E56" i="4"/>
  <c r="F56" i="4"/>
  <c r="G56" i="4"/>
  <c r="H56" i="4"/>
  <c r="I56" i="4"/>
  <c r="J56" i="4"/>
  <c r="K56" i="4"/>
  <c r="L56" i="4"/>
  <c r="M56" i="4"/>
  <c r="N56" i="4"/>
  <c r="O56" i="4"/>
  <c r="P56" i="4"/>
  <c r="Q56" i="4"/>
  <c r="R56" i="4"/>
  <c r="S56" i="4"/>
  <c r="T56" i="4"/>
  <c r="U56" i="4"/>
  <c r="D57" i="4"/>
  <c r="E57" i="4"/>
  <c r="F57" i="4"/>
  <c r="G57" i="4"/>
  <c r="H57" i="4"/>
  <c r="I57" i="4"/>
  <c r="J57" i="4"/>
  <c r="K57" i="4"/>
  <c r="L57" i="4"/>
  <c r="M57" i="4"/>
  <c r="N57" i="4"/>
  <c r="O57" i="4"/>
  <c r="P57" i="4"/>
  <c r="Q57" i="4"/>
  <c r="R57" i="4"/>
  <c r="S57" i="4"/>
  <c r="T57" i="4"/>
  <c r="U57" i="4"/>
  <c r="D58" i="4"/>
  <c r="E58" i="4"/>
  <c r="F58" i="4"/>
  <c r="G58" i="4"/>
  <c r="H58" i="4"/>
  <c r="I58" i="4"/>
  <c r="J58" i="4"/>
  <c r="K58" i="4"/>
  <c r="L58" i="4"/>
  <c r="M58" i="4"/>
  <c r="N58" i="4"/>
  <c r="O58" i="4"/>
  <c r="P58" i="4"/>
  <c r="Q58" i="4"/>
  <c r="R58" i="4"/>
  <c r="S58" i="4"/>
  <c r="T58" i="4"/>
  <c r="U58" i="4"/>
  <c r="D59" i="4"/>
  <c r="E59" i="4"/>
  <c r="F59" i="4"/>
  <c r="G59" i="4"/>
  <c r="H59" i="4"/>
  <c r="I59" i="4"/>
  <c r="J59" i="4"/>
  <c r="K59" i="4"/>
  <c r="L59" i="4"/>
  <c r="M59" i="4"/>
  <c r="N59" i="4"/>
  <c r="O59" i="4"/>
  <c r="P59" i="4"/>
  <c r="Q59" i="4"/>
  <c r="R59" i="4"/>
  <c r="S59" i="4"/>
  <c r="T59" i="4"/>
  <c r="U59" i="4"/>
  <c r="D60" i="4"/>
  <c r="E60" i="4"/>
  <c r="F60" i="4"/>
  <c r="G60" i="4"/>
  <c r="H60" i="4"/>
  <c r="I60" i="4"/>
  <c r="J60" i="4"/>
  <c r="K60" i="4"/>
  <c r="L60" i="4"/>
  <c r="M60" i="4"/>
  <c r="N60" i="4"/>
  <c r="O60" i="4"/>
  <c r="P60" i="4"/>
  <c r="Q60" i="4"/>
  <c r="R60" i="4"/>
  <c r="S60" i="4"/>
  <c r="T60" i="4"/>
  <c r="U60" i="4"/>
  <c r="D61" i="4"/>
  <c r="E61" i="4"/>
  <c r="F61" i="4"/>
  <c r="G61" i="4"/>
  <c r="H61" i="4"/>
  <c r="I61" i="4"/>
  <c r="J61" i="4"/>
  <c r="K61" i="4"/>
  <c r="L61" i="4"/>
  <c r="M61" i="4"/>
  <c r="N61" i="4"/>
  <c r="O61" i="4"/>
  <c r="P61" i="4"/>
  <c r="Q61" i="4"/>
  <c r="R61" i="4"/>
  <c r="S61" i="4"/>
  <c r="T61" i="4"/>
  <c r="U61" i="4"/>
  <c r="D62" i="4"/>
  <c r="E62" i="4"/>
  <c r="H62" i="4"/>
  <c r="I62" i="4"/>
  <c r="L62" i="4"/>
  <c r="M62" i="4"/>
  <c r="P62" i="4"/>
  <c r="Q62" i="4"/>
  <c r="R62" i="4"/>
  <c r="S62" i="4"/>
  <c r="U62" i="4"/>
  <c r="D63" i="4"/>
  <c r="E63" i="4"/>
  <c r="F63" i="4"/>
  <c r="G63" i="4"/>
  <c r="H63" i="4"/>
  <c r="I63" i="4"/>
  <c r="J63" i="4"/>
  <c r="K63" i="4"/>
  <c r="L63" i="4"/>
  <c r="M63" i="4"/>
  <c r="N63" i="4"/>
  <c r="O63" i="4"/>
  <c r="P63" i="4"/>
  <c r="Q63" i="4"/>
  <c r="R63" i="4"/>
  <c r="S63" i="4"/>
  <c r="T63" i="4"/>
  <c r="U63" i="4"/>
  <c r="D64" i="4"/>
  <c r="E64" i="4"/>
  <c r="F64" i="4"/>
  <c r="G64" i="4"/>
  <c r="H64" i="4"/>
  <c r="I64" i="4"/>
  <c r="J64" i="4"/>
  <c r="K64" i="4"/>
  <c r="L64" i="4"/>
  <c r="M64" i="4"/>
  <c r="N64" i="4"/>
  <c r="O64" i="4"/>
  <c r="P64" i="4"/>
  <c r="Q64" i="4"/>
  <c r="R64" i="4"/>
  <c r="S64" i="4"/>
  <c r="T64" i="4"/>
  <c r="U64" i="4"/>
  <c r="D65" i="4"/>
  <c r="E65" i="4"/>
  <c r="F65" i="4"/>
  <c r="G65" i="4"/>
  <c r="H65" i="4"/>
  <c r="I65" i="4"/>
  <c r="J65" i="4"/>
  <c r="K65" i="4"/>
  <c r="L65" i="4"/>
  <c r="M65" i="4"/>
  <c r="N65" i="4"/>
  <c r="O65" i="4"/>
  <c r="P65" i="4"/>
  <c r="Q65" i="4"/>
  <c r="R65" i="4"/>
  <c r="S65" i="4"/>
  <c r="T65" i="4"/>
  <c r="U65" i="4"/>
  <c r="D66" i="4"/>
  <c r="E66" i="4"/>
  <c r="F66" i="4"/>
  <c r="G66" i="4"/>
  <c r="H66" i="4"/>
  <c r="I66" i="4"/>
  <c r="J66" i="4"/>
  <c r="K66" i="4"/>
  <c r="L66" i="4"/>
  <c r="M66" i="4"/>
  <c r="N66" i="4"/>
  <c r="O66" i="4"/>
  <c r="P66" i="4"/>
  <c r="Q66" i="4"/>
  <c r="R66" i="4"/>
  <c r="S66" i="4"/>
  <c r="T66" i="4"/>
  <c r="U66" i="4"/>
  <c r="D67" i="4"/>
  <c r="E67" i="4"/>
  <c r="F67" i="4"/>
  <c r="G67" i="4"/>
  <c r="H67" i="4"/>
  <c r="I67" i="4"/>
  <c r="J67" i="4"/>
  <c r="K67" i="4"/>
  <c r="L67" i="4"/>
  <c r="M67" i="4"/>
  <c r="N67" i="4"/>
  <c r="O67" i="4"/>
  <c r="P67" i="4"/>
  <c r="Q67" i="4"/>
  <c r="R67" i="4"/>
  <c r="S67" i="4"/>
  <c r="T67" i="4"/>
  <c r="U67" i="4"/>
  <c r="I68" i="4"/>
  <c r="D70" i="4"/>
  <c r="E70" i="4"/>
  <c r="F70" i="4"/>
  <c r="G70" i="4"/>
  <c r="H70" i="4"/>
  <c r="I70" i="4"/>
  <c r="J70" i="4"/>
  <c r="K70" i="4"/>
  <c r="L70" i="4"/>
  <c r="M70" i="4"/>
  <c r="N70" i="4"/>
  <c r="O70" i="4"/>
  <c r="P70" i="4"/>
  <c r="Q70" i="4"/>
  <c r="R70" i="4"/>
  <c r="S70" i="4"/>
  <c r="T70" i="4"/>
  <c r="U70" i="4"/>
  <c r="C9" i="3"/>
  <c r="D9" i="3"/>
  <c r="E9" i="3"/>
  <c r="F9" i="3"/>
  <c r="G9" i="3"/>
  <c r="H9" i="3"/>
  <c r="I9" i="3"/>
  <c r="J9" i="3"/>
  <c r="K9" i="3"/>
  <c r="L9" i="3"/>
  <c r="M9" i="3"/>
  <c r="N9" i="3"/>
  <c r="O9" i="3"/>
  <c r="P9" i="3"/>
  <c r="Q9" i="3"/>
  <c r="S9" i="3"/>
  <c r="T9" i="3"/>
  <c r="U9" i="3"/>
  <c r="V9" i="3"/>
  <c r="C10" i="3"/>
  <c r="D10" i="3"/>
  <c r="E10" i="3"/>
  <c r="F10" i="3"/>
  <c r="G10" i="3"/>
  <c r="H10" i="3"/>
  <c r="I10" i="3"/>
  <c r="J10" i="3"/>
  <c r="K10" i="3"/>
  <c r="L10" i="3"/>
  <c r="M10" i="3"/>
  <c r="N10" i="3"/>
  <c r="O10" i="3"/>
  <c r="P10" i="3"/>
  <c r="Q10" i="3"/>
  <c r="S10" i="3"/>
  <c r="T10" i="3"/>
  <c r="U10" i="3"/>
  <c r="V10" i="3"/>
  <c r="R10" i="3"/>
  <c r="C11" i="3"/>
  <c r="D11" i="3"/>
  <c r="E11" i="3"/>
  <c r="F11" i="3"/>
  <c r="G11" i="3"/>
  <c r="H11" i="3"/>
  <c r="I11" i="3"/>
  <c r="J11" i="3"/>
  <c r="K11" i="3"/>
  <c r="L11" i="3"/>
  <c r="M11" i="3"/>
  <c r="N11" i="3"/>
  <c r="O11" i="3"/>
  <c r="P11" i="3"/>
  <c r="Q11" i="3"/>
  <c r="S11" i="3"/>
  <c r="T11" i="3"/>
  <c r="U11" i="3"/>
  <c r="V11" i="3"/>
  <c r="C12" i="3"/>
  <c r="D12" i="3"/>
  <c r="E12" i="3"/>
  <c r="F12" i="3"/>
  <c r="G12" i="3"/>
  <c r="H12" i="3"/>
  <c r="I12" i="3"/>
  <c r="J12" i="3"/>
  <c r="K12" i="3"/>
  <c r="L12" i="3"/>
  <c r="M12" i="3"/>
  <c r="N12" i="3"/>
  <c r="O12" i="3"/>
  <c r="P12" i="3"/>
  <c r="Q12" i="3"/>
  <c r="S12" i="3"/>
  <c r="T12" i="3"/>
  <c r="U12" i="3"/>
  <c r="V12" i="3"/>
  <c r="C13" i="3"/>
  <c r="D13" i="3"/>
  <c r="E13" i="3"/>
  <c r="F13" i="3"/>
  <c r="G13" i="3"/>
  <c r="H13" i="3"/>
  <c r="I13" i="3"/>
  <c r="J13" i="3"/>
  <c r="K13" i="3"/>
  <c r="L13" i="3"/>
  <c r="M13" i="3"/>
  <c r="N13" i="3"/>
  <c r="O13" i="3"/>
  <c r="P13" i="3"/>
  <c r="Q13" i="3"/>
  <c r="S13" i="3"/>
  <c r="T13" i="3"/>
  <c r="U13" i="3"/>
  <c r="V13" i="3"/>
  <c r="C14" i="3"/>
  <c r="D14" i="3"/>
  <c r="E14" i="3"/>
  <c r="F14" i="3"/>
  <c r="G14" i="3"/>
  <c r="H14" i="3"/>
  <c r="I14" i="3"/>
  <c r="J14" i="3"/>
  <c r="K14" i="3"/>
  <c r="L14" i="3"/>
  <c r="M14" i="3"/>
  <c r="N14" i="3"/>
  <c r="O14" i="3"/>
  <c r="P14" i="3"/>
  <c r="Q14" i="3"/>
  <c r="S14" i="3"/>
  <c r="T14" i="3"/>
  <c r="U14" i="3"/>
  <c r="V14" i="3"/>
  <c r="C15" i="3"/>
  <c r="D15" i="3"/>
  <c r="E15" i="3"/>
  <c r="F15" i="3"/>
  <c r="G15" i="3"/>
  <c r="H15" i="3"/>
  <c r="I15" i="3"/>
  <c r="J15" i="3"/>
  <c r="K15" i="3"/>
  <c r="L15" i="3"/>
  <c r="M15" i="3"/>
  <c r="N15" i="3"/>
  <c r="O15" i="3"/>
  <c r="P15" i="3"/>
  <c r="Q15" i="3"/>
  <c r="S15" i="3"/>
  <c r="T15" i="3"/>
  <c r="U15" i="3"/>
  <c r="V15" i="3"/>
  <c r="C16" i="3"/>
  <c r="D16" i="3"/>
  <c r="E16" i="3"/>
  <c r="F16" i="3"/>
  <c r="G16" i="3"/>
  <c r="H16" i="3"/>
  <c r="I16" i="3"/>
  <c r="J16" i="3"/>
  <c r="K16" i="3"/>
  <c r="L16" i="3"/>
  <c r="M16" i="3"/>
  <c r="N16" i="3"/>
  <c r="O16" i="3"/>
  <c r="P16" i="3"/>
  <c r="Q16" i="3"/>
  <c r="S16" i="3"/>
  <c r="T16" i="3"/>
  <c r="U16" i="3"/>
  <c r="V16" i="3"/>
  <c r="C17" i="3"/>
  <c r="D17" i="3"/>
  <c r="E17" i="3"/>
  <c r="F17" i="3"/>
  <c r="G17" i="3"/>
  <c r="H17" i="3"/>
  <c r="I17" i="3"/>
  <c r="J17" i="3"/>
  <c r="K17" i="3"/>
  <c r="L17" i="3"/>
  <c r="M17" i="3"/>
  <c r="N17" i="3"/>
  <c r="O17" i="3"/>
  <c r="P17" i="3"/>
  <c r="Q17" i="3"/>
  <c r="S17" i="3"/>
  <c r="T17" i="3"/>
  <c r="U17" i="3"/>
  <c r="V17" i="3"/>
  <c r="C18" i="3"/>
  <c r="D18" i="3"/>
  <c r="E18" i="3"/>
  <c r="F18" i="3"/>
  <c r="G18" i="3"/>
  <c r="H18" i="3"/>
  <c r="I18" i="3"/>
  <c r="J18" i="3"/>
  <c r="K18" i="3"/>
  <c r="L18" i="3"/>
  <c r="M18" i="3"/>
  <c r="N18" i="3"/>
  <c r="O18" i="3"/>
  <c r="P18" i="3"/>
  <c r="Q18" i="3"/>
  <c r="S18" i="3"/>
  <c r="T18" i="3"/>
  <c r="U18" i="3"/>
  <c r="V18" i="3"/>
  <c r="C19" i="3"/>
  <c r="D19" i="3"/>
  <c r="E19" i="3"/>
  <c r="F19" i="3"/>
  <c r="G19" i="3"/>
  <c r="H19" i="3"/>
  <c r="I19" i="3"/>
  <c r="J19" i="3"/>
  <c r="K19" i="3"/>
  <c r="L19" i="3"/>
  <c r="M19" i="3"/>
  <c r="N19" i="3"/>
  <c r="O19" i="3"/>
  <c r="P19" i="3"/>
  <c r="Q19" i="3"/>
  <c r="S19" i="3"/>
  <c r="T19" i="3"/>
  <c r="U19" i="3"/>
  <c r="V19" i="3"/>
  <c r="C20" i="3"/>
  <c r="D20" i="3"/>
  <c r="E20" i="3"/>
  <c r="F20" i="3"/>
  <c r="G20" i="3"/>
  <c r="H20" i="3"/>
  <c r="I20" i="3"/>
  <c r="J20" i="3"/>
  <c r="K20" i="3"/>
  <c r="L20" i="3"/>
  <c r="M20" i="3"/>
  <c r="N20" i="3"/>
  <c r="O20" i="3"/>
  <c r="P20" i="3"/>
  <c r="Q20" i="3"/>
  <c r="S20" i="3"/>
  <c r="T20" i="3"/>
  <c r="U20" i="3"/>
  <c r="V20" i="3"/>
  <c r="C21" i="3"/>
  <c r="D21" i="3"/>
  <c r="E21" i="3"/>
  <c r="F21" i="3"/>
  <c r="G21" i="3"/>
  <c r="H21" i="3"/>
  <c r="I21" i="3"/>
  <c r="J21" i="3"/>
  <c r="K21" i="3"/>
  <c r="L21" i="3"/>
  <c r="M21" i="3"/>
  <c r="N21" i="3"/>
  <c r="O21" i="3"/>
  <c r="P21" i="3"/>
  <c r="Q21" i="3"/>
  <c r="S21" i="3"/>
  <c r="T21" i="3"/>
  <c r="U21" i="3"/>
  <c r="V21" i="3"/>
  <c r="C22" i="3"/>
  <c r="D22" i="3"/>
  <c r="E22" i="3"/>
  <c r="F22" i="3"/>
  <c r="G22" i="3"/>
  <c r="H22" i="3"/>
  <c r="I22" i="3"/>
  <c r="J22" i="3"/>
  <c r="K22" i="3"/>
  <c r="L22" i="3"/>
  <c r="M22" i="3"/>
  <c r="N22" i="3"/>
  <c r="O22" i="3"/>
  <c r="P22" i="3"/>
  <c r="Q22" i="3"/>
  <c r="S22" i="3"/>
  <c r="T22" i="3"/>
  <c r="U22" i="3"/>
  <c r="V22" i="3"/>
  <c r="C23" i="3"/>
  <c r="D23" i="3"/>
  <c r="E23" i="3"/>
  <c r="F23" i="3"/>
  <c r="G23" i="3"/>
  <c r="H23" i="3"/>
  <c r="I23" i="3"/>
  <c r="J23" i="3"/>
  <c r="K23" i="3"/>
  <c r="L23" i="3"/>
  <c r="M23" i="3"/>
  <c r="N23" i="3"/>
  <c r="O23" i="3"/>
  <c r="P23" i="3"/>
  <c r="Q23" i="3"/>
  <c r="S23" i="3"/>
  <c r="T23" i="3"/>
  <c r="U23" i="3"/>
  <c r="V23" i="3"/>
  <c r="C24" i="3"/>
  <c r="D24" i="3"/>
  <c r="E24" i="3"/>
  <c r="F24" i="3"/>
  <c r="G24" i="3"/>
  <c r="H24" i="3"/>
  <c r="I24" i="3"/>
  <c r="J24" i="3"/>
  <c r="K24" i="3"/>
  <c r="L24" i="3"/>
  <c r="M24" i="3"/>
  <c r="N24" i="3"/>
  <c r="O24" i="3"/>
  <c r="P24" i="3"/>
  <c r="Q24" i="3"/>
  <c r="S24" i="3"/>
  <c r="T24" i="3"/>
  <c r="U24" i="3"/>
  <c r="V24" i="3"/>
  <c r="C25" i="3"/>
  <c r="D25" i="3"/>
  <c r="E25" i="3"/>
  <c r="F25" i="3"/>
  <c r="G25" i="3"/>
  <c r="H25" i="3"/>
  <c r="I25" i="3"/>
  <c r="J25" i="3"/>
  <c r="K25" i="3"/>
  <c r="L25" i="3"/>
  <c r="M25" i="3"/>
  <c r="N25" i="3"/>
  <c r="O25" i="3"/>
  <c r="P25" i="3"/>
  <c r="Q25" i="3"/>
  <c r="S25" i="3"/>
  <c r="T25" i="3"/>
  <c r="U25" i="3"/>
  <c r="V25" i="3"/>
  <c r="C26" i="3"/>
  <c r="D26" i="3"/>
  <c r="E26" i="3"/>
  <c r="F26" i="3"/>
  <c r="G26" i="3"/>
  <c r="H26" i="3"/>
  <c r="I26" i="3"/>
  <c r="J26" i="3"/>
  <c r="K26" i="3"/>
  <c r="L26" i="3"/>
  <c r="M26" i="3"/>
  <c r="N26" i="3"/>
  <c r="O26" i="3"/>
  <c r="P26" i="3"/>
  <c r="Q26" i="3"/>
  <c r="S26" i="3"/>
  <c r="T26" i="3"/>
  <c r="U26" i="3"/>
  <c r="V26" i="3"/>
  <c r="C27" i="3"/>
  <c r="D27" i="3"/>
  <c r="E27" i="3"/>
  <c r="F27" i="3"/>
  <c r="G27" i="3"/>
  <c r="H27" i="3"/>
  <c r="I27" i="3"/>
  <c r="J27" i="3"/>
  <c r="K27" i="3"/>
  <c r="L27" i="3"/>
  <c r="M27" i="3"/>
  <c r="N27" i="3"/>
  <c r="O27" i="3"/>
  <c r="P27" i="3"/>
  <c r="Q27" i="3"/>
  <c r="S27" i="3"/>
  <c r="T27" i="3"/>
  <c r="U27" i="3"/>
  <c r="V27" i="3"/>
  <c r="C28" i="3"/>
  <c r="D28" i="3"/>
  <c r="E28" i="3"/>
  <c r="F28" i="3"/>
  <c r="G28" i="3"/>
  <c r="H28" i="3"/>
  <c r="I28" i="3"/>
  <c r="J28" i="3"/>
  <c r="K28" i="3"/>
  <c r="L28" i="3"/>
  <c r="M28" i="3"/>
  <c r="N28" i="3"/>
  <c r="O28" i="3"/>
  <c r="P28" i="3"/>
  <c r="Q28" i="3"/>
  <c r="S28" i="3"/>
  <c r="T28" i="3"/>
  <c r="U28" i="3"/>
  <c r="V28" i="3"/>
  <c r="C29" i="3"/>
  <c r="D29" i="3"/>
  <c r="E29" i="3"/>
  <c r="F29" i="3"/>
  <c r="G29" i="3"/>
  <c r="H29" i="3"/>
  <c r="I29" i="3"/>
  <c r="J29" i="3"/>
  <c r="K29" i="3"/>
  <c r="L29" i="3"/>
  <c r="M29" i="3"/>
  <c r="N29" i="3"/>
  <c r="O29" i="3"/>
  <c r="P29" i="3"/>
  <c r="Q29" i="3"/>
  <c r="S29" i="3"/>
  <c r="T29" i="3"/>
  <c r="U29" i="3"/>
  <c r="V29" i="3"/>
  <c r="C30" i="3"/>
  <c r="D30" i="3"/>
  <c r="E30" i="3"/>
  <c r="F30" i="3"/>
  <c r="G30" i="3"/>
  <c r="H30" i="3"/>
  <c r="I30" i="3"/>
  <c r="J30" i="3"/>
  <c r="K30" i="3"/>
  <c r="L30" i="3"/>
  <c r="M30" i="3"/>
  <c r="N30" i="3"/>
  <c r="O30" i="3"/>
  <c r="P30" i="3"/>
  <c r="Q30" i="3"/>
  <c r="S30" i="3"/>
  <c r="T30" i="3"/>
  <c r="U30" i="3"/>
  <c r="V30" i="3"/>
  <c r="C31" i="3"/>
  <c r="D31" i="3"/>
  <c r="E31" i="3"/>
  <c r="F31" i="3"/>
  <c r="G31" i="3"/>
  <c r="H31" i="3"/>
  <c r="I31" i="3"/>
  <c r="J31" i="3"/>
  <c r="K31" i="3"/>
  <c r="L31" i="3"/>
  <c r="M31" i="3"/>
  <c r="N31" i="3"/>
  <c r="O31" i="3"/>
  <c r="P31" i="3"/>
  <c r="Q31" i="3"/>
  <c r="S31" i="3"/>
  <c r="T31" i="3"/>
  <c r="U31" i="3"/>
  <c r="V31" i="3"/>
  <c r="C32" i="3"/>
  <c r="D32" i="3"/>
  <c r="E32" i="3"/>
  <c r="F32" i="3"/>
  <c r="G32" i="3"/>
  <c r="H32" i="3"/>
  <c r="I32" i="3"/>
  <c r="J32" i="3"/>
  <c r="K32" i="3"/>
  <c r="L32" i="3"/>
  <c r="M32" i="3"/>
  <c r="N32" i="3"/>
  <c r="O32" i="3"/>
  <c r="P32" i="3"/>
  <c r="Q32" i="3"/>
  <c r="S32" i="3"/>
  <c r="T32" i="3"/>
  <c r="U32" i="3"/>
  <c r="V32" i="3"/>
  <c r="C33" i="3"/>
  <c r="D33" i="3"/>
  <c r="E33" i="3"/>
  <c r="F33" i="3"/>
  <c r="G33" i="3"/>
  <c r="H33" i="3"/>
  <c r="I33" i="3"/>
  <c r="J33" i="3"/>
  <c r="K33" i="3"/>
  <c r="L33" i="3"/>
  <c r="M33" i="3"/>
  <c r="N33" i="3"/>
  <c r="O33" i="3"/>
  <c r="P33" i="3"/>
  <c r="Q33" i="3"/>
  <c r="S33" i="3"/>
  <c r="T33" i="3"/>
  <c r="U33" i="3"/>
  <c r="V33" i="3"/>
  <c r="V38" i="40"/>
  <c r="V34" i="3"/>
  <c r="C34" i="3"/>
  <c r="D38" i="40"/>
  <c r="D34" i="3"/>
  <c r="G41" i="40"/>
  <c r="G34" i="3"/>
  <c r="J59" i="40"/>
  <c r="J34" i="3"/>
  <c r="K34" i="3"/>
  <c r="L41" i="40"/>
  <c r="L34" i="3"/>
  <c r="M41" i="40"/>
  <c r="N39" i="40"/>
  <c r="N34" i="3"/>
  <c r="O34" i="3"/>
  <c r="P38" i="40"/>
  <c r="P34" i="3"/>
  <c r="Q38" i="40"/>
  <c r="R44" i="40"/>
  <c r="S51" i="40"/>
  <c r="U38" i="40"/>
  <c r="C38" i="40"/>
  <c r="F38" i="40"/>
  <c r="G38" i="40"/>
  <c r="H38" i="40"/>
  <c r="K38" i="40"/>
  <c r="O38" i="40"/>
  <c r="T38" i="40"/>
  <c r="C39" i="40"/>
  <c r="D39" i="40"/>
  <c r="G39" i="40"/>
  <c r="H39" i="40"/>
  <c r="K39" i="40"/>
  <c r="L39" i="40"/>
  <c r="O39" i="40"/>
  <c r="Q39" i="40"/>
  <c r="T39" i="40"/>
  <c r="U39" i="40"/>
  <c r="C40" i="40"/>
  <c r="D40" i="40"/>
  <c r="F40" i="40"/>
  <c r="H40" i="40"/>
  <c r="K40" i="40"/>
  <c r="L40" i="40"/>
  <c r="O40" i="40"/>
  <c r="R40" i="40"/>
  <c r="S40" i="40"/>
  <c r="T40" i="40"/>
  <c r="C41" i="40"/>
  <c r="D41" i="40"/>
  <c r="H41" i="40"/>
  <c r="K41" i="40"/>
  <c r="O41" i="40"/>
  <c r="T41" i="40"/>
  <c r="V41" i="40"/>
  <c r="C42" i="40"/>
  <c r="E42" i="40"/>
  <c r="G42" i="40"/>
  <c r="H42" i="40"/>
  <c r="K42" i="40"/>
  <c r="M42" i="40"/>
  <c r="O42" i="40"/>
  <c r="Q42" i="40"/>
  <c r="T42" i="40"/>
  <c r="U42" i="40"/>
  <c r="V42" i="40"/>
  <c r="C43" i="40"/>
  <c r="F43" i="40"/>
  <c r="H43" i="40"/>
  <c r="K43" i="40"/>
  <c r="O43" i="40"/>
  <c r="P43" i="40"/>
  <c r="T43" i="40"/>
  <c r="C44" i="40"/>
  <c r="D44" i="40"/>
  <c r="F44" i="40"/>
  <c r="J44" i="40"/>
  <c r="K44" i="40"/>
  <c r="O44" i="40"/>
  <c r="T44" i="40"/>
  <c r="V44" i="40"/>
  <c r="C45" i="40"/>
  <c r="F45" i="40"/>
  <c r="G45" i="40"/>
  <c r="H45" i="40"/>
  <c r="K45" i="40"/>
  <c r="N45" i="40"/>
  <c r="O45" i="40"/>
  <c r="T45" i="40"/>
  <c r="C46" i="40"/>
  <c r="D46" i="40"/>
  <c r="F46" i="40"/>
  <c r="H46" i="40"/>
  <c r="J46" i="40"/>
  <c r="K46" i="40"/>
  <c r="M46" i="40"/>
  <c r="O46" i="40"/>
  <c r="Q46" i="40"/>
  <c r="T46" i="40"/>
  <c r="V46" i="40"/>
  <c r="C47" i="40"/>
  <c r="H47" i="40"/>
  <c r="J47" i="40"/>
  <c r="K47" i="40"/>
  <c r="O47" i="40"/>
  <c r="T47" i="40"/>
  <c r="V47" i="40"/>
  <c r="C48" i="40"/>
  <c r="F48" i="40"/>
  <c r="H48" i="40"/>
  <c r="K48" i="40"/>
  <c r="O48" i="40"/>
  <c r="P48" i="40"/>
  <c r="T48" i="40"/>
  <c r="C49" i="40"/>
  <c r="D49" i="40"/>
  <c r="F49" i="40"/>
  <c r="J49" i="40"/>
  <c r="K49" i="40"/>
  <c r="O49" i="40"/>
  <c r="T49" i="40"/>
  <c r="V49" i="40"/>
  <c r="C50" i="40"/>
  <c r="E50" i="40"/>
  <c r="F50" i="40"/>
  <c r="K50" i="40"/>
  <c r="M50" i="40"/>
  <c r="O50" i="40"/>
  <c r="Q50" i="40"/>
  <c r="R50" i="40"/>
  <c r="T50" i="40"/>
  <c r="U50" i="40"/>
  <c r="C51" i="40"/>
  <c r="D51" i="40"/>
  <c r="F51" i="40"/>
  <c r="H51" i="40"/>
  <c r="K51" i="40"/>
  <c r="O51" i="40"/>
  <c r="P51" i="40"/>
  <c r="T51" i="40"/>
  <c r="V51" i="40"/>
  <c r="C52" i="40"/>
  <c r="H52" i="40"/>
  <c r="J52" i="40"/>
  <c r="K52" i="40"/>
  <c r="O52" i="40"/>
  <c r="R52" i="40"/>
  <c r="T52" i="40"/>
  <c r="C53" i="40"/>
  <c r="D53" i="40"/>
  <c r="F53" i="40"/>
  <c r="H53" i="40"/>
  <c r="J53" i="40"/>
  <c r="K53" i="40"/>
  <c r="O53" i="40"/>
  <c r="P53" i="40"/>
  <c r="T53" i="40"/>
  <c r="C54" i="40"/>
  <c r="D54" i="40"/>
  <c r="E54" i="40"/>
  <c r="F54" i="40"/>
  <c r="H54" i="40"/>
  <c r="J54" i="40"/>
  <c r="K54" i="40"/>
  <c r="M54" i="40"/>
  <c r="N54" i="40"/>
  <c r="O54" i="40"/>
  <c r="Q54" i="40"/>
  <c r="R54" i="40"/>
  <c r="T54" i="40"/>
  <c r="U54" i="40"/>
  <c r="C55" i="40"/>
  <c r="D55" i="40"/>
  <c r="F55" i="40"/>
  <c r="K55" i="40"/>
  <c r="L55" i="40"/>
  <c r="O55" i="40"/>
  <c r="R55" i="40"/>
  <c r="T55" i="40"/>
  <c r="C56" i="40"/>
  <c r="D56" i="40"/>
  <c r="F56" i="40"/>
  <c r="H56" i="40"/>
  <c r="K56" i="40"/>
  <c r="L56" i="40"/>
  <c r="O56" i="40"/>
  <c r="T56" i="40"/>
  <c r="V56" i="40"/>
  <c r="C57" i="40"/>
  <c r="G57" i="40"/>
  <c r="H57" i="40"/>
  <c r="K57" i="40"/>
  <c r="L57" i="40"/>
  <c r="N57" i="40"/>
  <c r="O57" i="40"/>
  <c r="T57" i="40"/>
  <c r="V57" i="40"/>
  <c r="C58" i="40"/>
  <c r="E58" i="40"/>
  <c r="G58" i="40"/>
  <c r="H58" i="40"/>
  <c r="I58" i="40"/>
  <c r="K58" i="40"/>
  <c r="L58" i="40"/>
  <c r="M58" i="40"/>
  <c r="O58" i="40"/>
  <c r="Q58" i="40"/>
  <c r="T58" i="40"/>
  <c r="U58" i="40"/>
  <c r="C59" i="40"/>
  <c r="D59" i="40"/>
  <c r="F59" i="40"/>
  <c r="H59" i="40"/>
  <c r="K59" i="40"/>
  <c r="N59" i="40"/>
  <c r="O59" i="40"/>
  <c r="T59" i="40"/>
  <c r="V59" i="40"/>
  <c r="C60" i="40"/>
  <c r="F60" i="40"/>
  <c r="G60" i="40"/>
  <c r="K60" i="40"/>
  <c r="O60" i="40"/>
  <c r="R60" i="40"/>
  <c r="T60" i="40"/>
  <c r="C61" i="40"/>
  <c r="D61" i="40"/>
  <c r="F61" i="40"/>
  <c r="H61" i="40"/>
  <c r="K61" i="40"/>
  <c r="L61" i="40"/>
  <c r="O61" i="40"/>
  <c r="P61" i="40"/>
  <c r="R61" i="40"/>
  <c r="T61" i="40"/>
  <c r="C62" i="40"/>
  <c r="D62" i="40"/>
  <c r="H62" i="40"/>
  <c r="J62" i="40"/>
  <c r="K62" i="40"/>
  <c r="M62" i="40"/>
  <c r="N62" i="40"/>
  <c r="O62" i="40"/>
  <c r="Q62" i="40"/>
  <c r="R62" i="40"/>
  <c r="T62" i="40"/>
  <c r="C63" i="40"/>
  <c r="D63" i="40"/>
  <c r="G63" i="40"/>
  <c r="H63" i="40"/>
  <c r="K63" i="40"/>
  <c r="L63" i="40"/>
  <c r="O63" i="40"/>
  <c r="T63" i="40"/>
  <c r="V63" i="40"/>
  <c r="D67" i="40"/>
  <c r="E67" i="40"/>
  <c r="F67" i="40"/>
  <c r="G67" i="40"/>
  <c r="H67" i="40"/>
  <c r="I67" i="40"/>
  <c r="J67" i="40"/>
  <c r="K67" i="40"/>
  <c r="L67" i="40"/>
  <c r="M67" i="40"/>
  <c r="N67" i="40"/>
  <c r="O67" i="40"/>
  <c r="P67" i="40"/>
  <c r="Q67" i="40"/>
  <c r="R67" i="40"/>
  <c r="S67" i="40"/>
  <c r="T67" i="40"/>
  <c r="U67" i="40"/>
  <c r="V67" i="40"/>
  <c r="D68" i="40"/>
  <c r="E68" i="40"/>
  <c r="F68" i="40"/>
  <c r="G68" i="40"/>
  <c r="H68" i="40"/>
  <c r="I68" i="40"/>
  <c r="J68" i="40"/>
  <c r="K68" i="40"/>
  <c r="L68" i="40"/>
  <c r="M68" i="40"/>
  <c r="N68" i="40"/>
  <c r="O68" i="40"/>
  <c r="P68" i="40"/>
  <c r="Q68" i="40"/>
  <c r="R68" i="40"/>
  <c r="S68" i="40"/>
  <c r="T68" i="40"/>
  <c r="U68" i="40"/>
  <c r="V68" i="40"/>
  <c r="D69" i="40"/>
  <c r="E69" i="40"/>
  <c r="F69" i="40"/>
  <c r="G69" i="40"/>
  <c r="H69" i="40"/>
  <c r="I69" i="40"/>
  <c r="J69" i="40"/>
  <c r="K69" i="40"/>
  <c r="L69" i="40"/>
  <c r="M69" i="40"/>
  <c r="N69" i="40"/>
  <c r="O69" i="40"/>
  <c r="P69" i="40"/>
  <c r="Q69" i="40"/>
  <c r="R69" i="40"/>
  <c r="S69" i="40"/>
  <c r="T69" i="40"/>
  <c r="U69" i="40"/>
  <c r="V69" i="40"/>
  <c r="D70" i="40"/>
  <c r="E70" i="40"/>
  <c r="F70" i="40"/>
  <c r="G70" i="40"/>
  <c r="H70" i="40"/>
  <c r="I70" i="40"/>
  <c r="J70" i="40"/>
  <c r="K70" i="40"/>
  <c r="L70" i="40"/>
  <c r="M70" i="40"/>
  <c r="N70" i="40"/>
  <c r="O70" i="40"/>
  <c r="P70" i="40"/>
  <c r="Q70" i="40"/>
  <c r="R70" i="40"/>
  <c r="S70" i="40"/>
  <c r="T70" i="40"/>
  <c r="U70" i="40"/>
  <c r="V70" i="40"/>
  <c r="D71" i="40"/>
  <c r="E71" i="40"/>
  <c r="F71" i="40"/>
  <c r="G71" i="40"/>
  <c r="H71" i="40"/>
  <c r="I71" i="40"/>
  <c r="J71" i="40"/>
  <c r="K71" i="40"/>
  <c r="L71" i="40"/>
  <c r="M71" i="40"/>
  <c r="N71" i="40"/>
  <c r="O71" i="40"/>
  <c r="P71" i="40"/>
  <c r="Q71" i="40"/>
  <c r="R71" i="40"/>
  <c r="S71" i="40"/>
  <c r="T71" i="40"/>
  <c r="U71" i="40"/>
  <c r="V71" i="40"/>
  <c r="D72" i="40"/>
  <c r="E72" i="40"/>
  <c r="F72" i="40"/>
  <c r="G72" i="40"/>
  <c r="H72" i="40"/>
  <c r="I72" i="40"/>
  <c r="J72" i="40"/>
  <c r="K72" i="40"/>
  <c r="L72" i="40"/>
  <c r="M72" i="40"/>
  <c r="N72" i="40"/>
  <c r="O72" i="40"/>
  <c r="P72" i="40"/>
  <c r="Q72" i="40"/>
  <c r="R72" i="40"/>
  <c r="S72" i="40"/>
  <c r="T72" i="40"/>
  <c r="U72" i="40"/>
  <c r="V72" i="40"/>
  <c r="D73" i="40"/>
  <c r="E73" i="40"/>
  <c r="F73" i="40"/>
  <c r="G73" i="40"/>
  <c r="H73" i="40"/>
  <c r="I73" i="40"/>
  <c r="J73" i="40"/>
  <c r="K73" i="40"/>
  <c r="L73" i="40"/>
  <c r="M73" i="40"/>
  <c r="N73" i="40"/>
  <c r="O73" i="40"/>
  <c r="P73" i="40"/>
  <c r="Q73" i="40"/>
  <c r="R73" i="40"/>
  <c r="S73" i="40"/>
  <c r="T73" i="40"/>
  <c r="U73" i="40"/>
  <c r="V73" i="40"/>
  <c r="D74" i="40"/>
  <c r="E74" i="40"/>
  <c r="F74" i="40"/>
  <c r="G74" i="40"/>
  <c r="H74" i="40"/>
  <c r="I74" i="40"/>
  <c r="J74" i="40"/>
  <c r="K74" i="40"/>
  <c r="L74" i="40"/>
  <c r="M74" i="40"/>
  <c r="N74" i="40"/>
  <c r="O74" i="40"/>
  <c r="P74" i="40"/>
  <c r="Q74" i="40"/>
  <c r="R74" i="40"/>
  <c r="S74" i="40"/>
  <c r="T74" i="40"/>
  <c r="U74" i="40"/>
  <c r="V74" i="40"/>
  <c r="D75" i="40"/>
  <c r="E75" i="40"/>
  <c r="F75" i="40"/>
  <c r="G75" i="40"/>
  <c r="H75" i="40"/>
  <c r="I75" i="40"/>
  <c r="J75" i="40"/>
  <c r="K75" i="40"/>
  <c r="L75" i="40"/>
  <c r="M75" i="40"/>
  <c r="N75" i="40"/>
  <c r="O75" i="40"/>
  <c r="P75" i="40"/>
  <c r="Q75" i="40"/>
  <c r="R75" i="40"/>
  <c r="S75" i="40"/>
  <c r="T75" i="40"/>
  <c r="U75" i="40"/>
  <c r="V75" i="40"/>
  <c r="D76" i="40"/>
  <c r="E76" i="40"/>
  <c r="F76" i="40"/>
  <c r="G76" i="40"/>
  <c r="H76" i="40"/>
  <c r="I76" i="40"/>
  <c r="J76" i="40"/>
  <c r="K76" i="40"/>
  <c r="L76" i="40"/>
  <c r="M76" i="40"/>
  <c r="N76" i="40"/>
  <c r="O76" i="40"/>
  <c r="P76" i="40"/>
  <c r="Q76" i="40"/>
  <c r="R76" i="40"/>
  <c r="S76" i="40"/>
  <c r="T76" i="40"/>
  <c r="U76" i="40"/>
  <c r="V76" i="40"/>
  <c r="D77" i="40"/>
  <c r="E77" i="40"/>
  <c r="F77" i="40"/>
  <c r="G77" i="40"/>
  <c r="H77" i="40"/>
  <c r="I77" i="40"/>
  <c r="J77" i="40"/>
  <c r="K77" i="40"/>
  <c r="L77" i="40"/>
  <c r="M77" i="40"/>
  <c r="N77" i="40"/>
  <c r="O77" i="40"/>
  <c r="P77" i="40"/>
  <c r="Q77" i="40"/>
  <c r="R77" i="40"/>
  <c r="S77" i="40"/>
  <c r="T77" i="40"/>
  <c r="U77" i="40"/>
  <c r="V77" i="40"/>
  <c r="D78" i="40"/>
  <c r="E78" i="40"/>
  <c r="F78" i="40"/>
  <c r="G78" i="40"/>
  <c r="H78" i="40"/>
  <c r="I78" i="40"/>
  <c r="J78" i="40"/>
  <c r="K78" i="40"/>
  <c r="L78" i="40"/>
  <c r="M78" i="40"/>
  <c r="N78" i="40"/>
  <c r="O78" i="40"/>
  <c r="P78" i="40"/>
  <c r="Q78" i="40"/>
  <c r="R78" i="40"/>
  <c r="S78" i="40"/>
  <c r="T78" i="40"/>
  <c r="U78" i="40"/>
  <c r="V78" i="40"/>
  <c r="D79" i="40"/>
  <c r="E79" i="40"/>
  <c r="F79" i="40"/>
  <c r="G79" i="40"/>
  <c r="H79" i="40"/>
  <c r="I79" i="40"/>
  <c r="J79" i="40"/>
  <c r="K79" i="40"/>
  <c r="L79" i="40"/>
  <c r="M79" i="40"/>
  <c r="N79" i="40"/>
  <c r="O79" i="40"/>
  <c r="P79" i="40"/>
  <c r="Q79" i="40"/>
  <c r="R79" i="40"/>
  <c r="S79" i="40"/>
  <c r="T79" i="40"/>
  <c r="U79" i="40"/>
  <c r="V79" i="40"/>
  <c r="D80" i="40"/>
  <c r="E80" i="40"/>
  <c r="F80" i="40"/>
  <c r="G80" i="40"/>
  <c r="H80" i="40"/>
  <c r="I80" i="40"/>
  <c r="J80" i="40"/>
  <c r="K80" i="40"/>
  <c r="L80" i="40"/>
  <c r="M80" i="40"/>
  <c r="N80" i="40"/>
  <c r="O80" i="40"/>
  <c r="P80" i="40"/>
  <c r="Q80" i="40"/>
  <c r="R80" i="40"/>
  <c r="S80" i="40"/>
  <c r="T80" i="40"/>
  <c r="U80" i="40"/>
  <c r="V80" i="40"/>
  <c r="D81" i="40"/>
  <c r="E81" i="40"/>
  <c r="F81" i="40"/>
  <c r="G81" i="40"/>
  <c r="H81" i="40"/>
  <c r="I81" i="40"/>
  <c r="J81" i="40"/>
  <c r="K81" i="40"/>
  <c r="L81" i="40"/>
  <c r="M81" i="40"/>
  <c r="N81" i="40"/>
  <c r="O81" i="40"/>
  <c r="P81" i="40"/>
  <c r="Q81" i="40"/>
  <c r="R81" i="40"/>
  <c r="S81" i="40"/>
  <c r="T81" i="40"/>
  <c r="U81" i="40"/>
  <c r="V81" i="40"/>
  <c r="D82" i="40"/>
  <c r="E82" i="40"/>
  <c r="F82" i="40"/>
  <c r="G82" i="40"/>
  <c r="H82" i="40"/>
  <c r="I82" i="40"/>
  <c r="J82" i="40"/>
  <c r="K82" i="40"/>
  <c r="L82" i="40"/>
  <c r="M82" i="40"/>
  <c r="N82" i="40"/>
  <c r="O82" i="40"/>
  <c r="P82" i="40"/>
  <c r="Q82" i="40"/>
  <c r="R82" i="40"/>
  <c r="S82" i="40"/>
  <c r="T82" i="40"/>
  <c r="U82" i="40"/>
  <c r="V82" i="40"/>
  <c r="D83" i="40"/>
  <c r="E83" i="40"/>
  <c r="F83" i="40"/>
  <c r="G83" i="40"/>
  <c r="H83" i="40"/>
  <c r="I83" i="40"/>
  <c r="J83" i="40"/>
  <c r="K83" i="40"/>
  <c r="L83" i="40"/>
  <c r="M83" i="40"/>
  <c r="N83" i="40"/>
  <c r="O83" i="40"/>
  <c r="P83" i="40"/>
  <c r="Q83" i="40"/>
  <c r="R83" i="40"/>
  <c r="S83" i="40"/>
  <c r="T83" i="40"/>
  <c r="U83" i="40"/>
  <c r="V83" i="40"/>
  <c r="D84" i="40"/>
  <c r="E84" i="40"/>
  <c r="F84" i="40"/>
  <c r="G84" i="40"/>
  <c r="H84" i="40"/>
  <c r="I84" i="40"/>
  <c r="J84" i="40"/>
  <c r="K84" i="40"/>
  <c r="L84" i="40"/>
  <c r="M84" i="40"/>
  <c r="N84" i="40"/>
  <c r="O84" i="40"/>
  <c r="P84" i="40"/>
  <c r="Q84" i="40"/>
  <c r="R84" i="40"/>
  <c r="S84" i="40"/>
  <c r="T84" i="40"/>
  <c r="U84" i="40"/>
  <c r="V84" i="40"/>
  <c r="D85" i="40"/>
  <c r="E85" i="40"/>
  <c r="F85" i="40"/>
  <c r="G85" i="40"/>
  <c r="H85" i="40"/>
  <c r="I85" i="40"/>
  <c r="J85" i="40"/>
  <c r="K85" i="40"/>
  <c r="L85" i="40"/>
  <c r="M85" i="40"/>
  <c r="N85" i="40"/>
  <c r="O85" i="40"/>
  <c r="P85" i="40"/>
  <c r="Q85" i="40"/>
  <c r="R85" i="40"/>
  <c r="S85" i="40"/>
  <c r="T85" i="40"/>
  <c r="U85" i="40"/>
  <c r="V85" i="40"/>
  <c r="D86" i="40"/>
  <c r="E86" i="40"/>
  <c r="F86" i="40"/>
  <c r="G86" i="40"/>
  <c r="H86" i="40"/>
  <c r="I86" i="40"/>
  <c r="J86" i="40"/>
  <c r="K86" i="40"/>
  <c r="L86" i="40"/>
  <c r="M86" i="40"/>
  <c r="N86" i="40"/>
  <c r="O86" i="40"/>
  <c r="P86" i="40"/>
  <c r="Q86" i="40"/>
  <c r="R86" i="40"/>
  <c r="S86" i="40"/>
  <c r="T86" i="40"/>
  <c r="U86" i="40"/>
  <c r="V86" i="40"/>
  <c r="D87" i="40"/>
  <c r="E87" i="40"/>
  <c r="F87" i="40"/>
  <c r="G87" i="40"/>
  <c r="H87" i="40"/>
  <c r="I87" i="40"/>
  <c r="J87" i="40"/>
  <c r="K87" i="40"/>
  <c r="L87" i="40"/>
  <c r="M87" i="40"/>
  <c r="N87" i="40"/>
  <c r="O87" i="40"/>
  <c r="P87" i="40"/>
  <c r="Q87" i="40"/>
  <c r="R87" i="40"/>
  <c r="S87" i="40"/>
  <c r="T87" i="40"/>
  <c r="U87" i="40"/>
  <c r="V87" i="40"/>
  <c r="D88" i="40"/>
  <c r="E88" i="40"/>
  <c r="F88" i="40"/>
  <c r="G88" i="40"/>
  <c r="H88" i="40"/>
  <c r="I88" i="40"/>
  <c r="J88" i="40"/>
  <c r="K88" i="40"/>
  <c r="L88" i="40"/>
  <c r="M88" i="40"/>
  <c r="N88" i="40"/>
  <c r="O88" i="40"/>
  <c r="P88" i="40"/>
  <c r="Q88" i="40"/>
  <c r="R88" i="40"/>
  <c r="S88" i="40"/>
  <c r="T88" i="40"/>
  <c r="U88" i="40"/>
  <c r="V88" i="40"/>
  <c r="D89" i="40"/>
  <c r="E89" i="40"/>
  <c r="F89" i="40"/>
  <c r="G89" i="40"/>
  <c r="H89" i="40"/>
  <c r="I89" i="40"/>
  <c r="J89" i="40"/>
  <c r="K89" i="40"/>
  <c r="L89" i="40"/>
  <c r="M89" i="40"/>
  <c r="N89" i="40"/>
  <c r="O89" i="40"/>
  <c r="P89" i="40"/>
  <c r="Q89" i="40"/>
  <c r="R89" i="40"/>
  <c r="S89" i="40"/>
  <c r="T89" i="40"/>
  <c r="U89" i="40"/>
  <c r="V89" i="40"/>
  <c r="D90" i="40"/>
  <c r="E90" i="40"/>
  <c r="F90" i="40"/>
  <c r="G90" i="40"/>
  <c r="H90" i="40"/>
  <c r="I90" i="40"/>
  <c r="J90" i="40"/>
  <c r="K90" i="40"/>
  <c r="L90" i="40"/>
  <c r="M90" i="40"/>
  <c r="N90" i="40"/>
  <c r="O90" i="40"/>
  <c r="P90" i="40"/>
  <c r="Q90" i="40"/>
  <c r="R90" i="40"/>
  <c r="S90" i="40"/>
  <c r="T90" i="40"/>
  <c r="U90" i="40"/>
  <c r="V90" i="40"/>
  <c r="D91" i="40"/>
  <c r="E91" i="40"/>
  <c r="F91" i="40"/>
  <c r="G91" i="40"/>
  <c r="H91" i="40"/>
  <c r="I91" i="40"/>
  <c r="J91" i="40"/>
  <c r="K91" i="40"/>
  <c r="L91" i="40"/>
  <c r="M91" i="40"/>
  <c r="N91" i="40"/>
  <c r="O91" i="40"/>
  <c r="P91" i="40"/>
  <c r="Q91" i="40"/>
  <c r="R91" i="40"/>
  <c r="S91" i="40"/>
  <c r="T91" i="40"/>
  <c r="U91" i="40"/>
  <c r="V91" i="40"/>
  <c r="H92" i="40"/>
  <c r="L92" i="40"/>
  <c r="R9" i="3"/>
  <c r="R12" i="3"/>
  <c r="R13" i="3"/>
  <c r="S72" i="1"/>
  <c r="Y15" i="3"/>
  <c r="S75" i="1"/>
  <c r="S76" i="1"/>
  <c r="R77" i="1"/>
  <c r="Y20" i="3"/>
  <c r="R79" i="1"/>
  <c r="R23" i="3"/>
  <c r="Y24" i="3"/>
  <c r="R25" i="3"/>
  <c r="R26" i="3"/>
  <c r="R85" i="1"/>
  <c r="R28" i="3"/>
  <c r="S87" i="1"/>
  <c r="R30" i="3"/>
  <c r="R31" i="3"/>
  <c r="T34" i="3"/>
  <c r="V40" i="1"/>
  <c r="C38" i="1"/>
  <c r="D38" i="1"/>
  <c r="E38" i="1"/>
  <c r="F38" i="1"/>
  <c r="G38" i="1"/>
  <c r="H38" i="1"/>
  <c r="I38" i="1"/>
  <c r="J38" i="1"/>
  <c r="K38" i="1"/>
  <c r="L38" i="1"/>
  <c r="M38" i="1"/>
  <c r="N38" i="1"/>
  <c r="O38" i="1"/>
  <c r="P38" i="1"/>
  <c r="Q38" i="1"/>
  <c r="S38" i="1"/>
  <c r="V38" i="1"/>
  <c r="C39" i="1"/>
  <c r="D39" i="1"/>
  <c r="E39" i="1"/>
  <c r="F39" i="1"/>
  <c r="G39" i="1"/>
  <c r="H39" i="1"/>
  <c r="I39" i="1"/>
  <c r="J39" i="1"/>
  <c r="K39" i="1"/>
  <c r="L39" i="1"/>
  <c r="M39" i="1"/>
  <c r="N39" i="1"/>
  <c r="O39" i="1"/>
  <c r="P39" i="1"/>
  <c r="Q39" i="1"/>
  <c r="S39" i="1"/>
  <c r="V39" i="1"/>
  <c r="C40" i="1"/>
  <c r="D40" i="1"/>
  <c r="E40" i="1"/>
  <c r="F40" i="1"/>
  <c r="G40" i="1"/>
  <c r="H40" i="1"/>
  <c r="I40" i="1"/>
  <c r="J40" i="1"/>
  <c r="K40" i="1"/>
  <c r="L40" i="1"/>
  <c r="M40" i="1"/>
  <c r="N40" i="1"/>
  <c r="O40" i="1"/>
  <c r="P40" i="1"/>
  <c r="Q40" i="1"/>
  <c r="S40" i="1"/>
  <c r="T40" i="1"/>
  <c r="C41" i="1"/>
  <c r="D41" i="1"/>
  <c r="E41" i="1"/>
  <c r="F41" i="1"/>
  <c r="G41" i="1"/>
  <c r="H41" i="1"/>
  <c r="I41" i="1"/>
  <c r="J41" i="1"/>
  <c r="K41" i="1"/>
  <c r="L41" i="1"/>
  <c r="M41" i="1"/>
  <c r="N41" i="1"/>
  <c r="O41" i="1"/>
  <c r="P41" i="1"/>
  <c r="Q41" i="1"/>
  <c r="S41" i="1"/>
  <c r="T41" i="1"/>
  <c r="U41" i="1"/>
  <c r="V41" i="1"/>
  <c r="C42" i="1"/>
  <c r="D42" i="1"/>
  <c r="E42" i="1"/>
  <c r="F42" i="1"/>
  <c r="G42" i="1"/>
  <c r="H42" i="1"/>
  <c r="I42" i="1"/>
  <c r="J42" i="1"/>
  <c r="K42" i="1"/>
  <c r="L42" i="1"/>
  <c r="M42" i="1"/>
  <c r="N42" i="1"/>
  <c r="O42" i="1"/>
  <c r="P42" i="1"/>
  <c r="Q42" i="1"/>
  <c r="S42" i="1"/>
  <c r="V42" i="1"/>
  <c r="C43" i="1"/>
  <c r="D43" i="1"/>
  <c r="E43" i="1"/>
  <c r="F43" i="1"/>
  <c r="G43" i="1"/>
  <c r="H43" i="1"/>
  <c r="I43" i="1"/>
  <c r="J43" i="1"/>
  <c r="K43" i="1"/>
  <c r="L43" i="1"/>
  <c r="M43" i="1"/>
  <c r="N43" i="1"/>
  <c r="O43" i="1"/>
  <c r="P43" i="1"/>
  <c r="Q43" i="1"/>
  <c r="S43" i="1"/>
  <c r="V43" i="1"/>
  <c r="C44" i="1"/>
  <c r="D44" i="1"/>
  <c r="E44" i="1"/>
  <c r="F44" i="1"/>
  <c r="G44" i="1"/>
  <c r="H44" i="1"/>
  <c r="I44" i="1"/>
  <c r="J44" i="1"/>
  <c r="K44" i="1"/>
  <c r="L44" i="1"/>
  <c r="M44" i="1"/>
  <c r="N44" i="1"/>
  <c r="O44" i="1"/>
  <c r="P44" i="1"/>
  <c r="Q44" i="1"/>
  <c r="S44" i="1"/>
  <c r="T44" i="1"/>
  <c r="V44" i="1"/>
  <c r="C45" i="1"/>
  <c r="D45" i="1"/>
  <c r="E45" i="1"/>
  <c r="F45" i="1"/>
  <c r="G45" i="1"/>
  <c r="H45" i="1"/>
  <c r="I45" i="1"/>
  <c r="J45" i="1"/>
  <c r="K45" i="1"/>
  <c r="L45" i="1"/>
  <c r="M45" i="1"/>
  <c r="N45" i="1"/>
  <c r="O45" i="1"/>
  <c r="P45" i="1"/>
  <c r="Q45" i="1"/>
  <c r="S45" i="1"/>
  <c r="T45" i="1"/>
  <c r="U45" i="1"/>
  <c r="V45" i="1"/>
  <c r="C46" i="1"/>
  <c r="D46" i="1"/>
  <c r="E46" i="1"/>
  <c r="F46" i="1"/>
  <c r="G46" i="1"/>
  <c r="H46" i="1"/>
  <c r="I46" i="1"/>
  <c r="J46" i="1"/>
  <c r="K46" i="1"/>
  <c r="L46" i="1"/>
  <c r="M46" i="1"/>
  <c r="N46" i="1"/>
  <c r="O46" i="1"/>
  <c r="P46" i="1"/>
  <c r="Q46" i="1"/>
  <c r="S46" i="1"/>
  <c r="V46" i="1"/>
  <c r="C47" i="1"/>
  <c r="D47" i="1"/>
  <c r="E47" i="1"/>
  <c r="F47" i="1"/>
  <c r="G47" i="1"/>
  <c r="H47" i="1"/>
  <c r="I47" i="1"/>
  <c r="J47" i="1"/>
  <c r="K47" i="1"/>
  <c r="L47" i="1"/>
  <c r="M47" i="1"/>
  <c r="N47" i="1"/>
  <c r="O47" i="1"/>
  <c r="P47" i="1"/>
  <c r="Q47" i="1"/>
  <c r="S47" i="1"/>
  <c r="V47" i="1"/>
  <c r="C48" i="1"/>
  <c r="D48" i="1"/>
  <c r="E48" i="1"/>
  <c r="F48" i="1"/>
  <c r="G48" i="1"/>
  <c r="H48" i="1"/>
  <c r="I48" i="1"/>
  <c r="J48" i="1"/>
  <c r="K48" i="1"/>
  <c r="L48" i="1"/>
  <c r="M48" i="1"/>
  <c r="N48" i="1"/>
  <c r="O48" i="1"/>
  <c r="P48" i="1"/>
  <c r="Q48" i="1"/>
  <c r="S48" i="1"/>
  <c r="T48" i="1"/>
  <c r="V48" i="1"/>
  <c r="C49" i="1"/>
  <c r="D49" i="1"/>
  <c r="E49" i="1"/>
  <c r="F49" i="1"/>
  <c r="G49" i="1"/>
  <c r="H49" i="1"/>
  <c r="I49" i="1"/>
  <c r="J49" i="1"/>
  <c r="K49" i="1"/>
  <c r="L49" i="1"/>
  <c r="M49" i="1"/>
  <c r="N49" i="1"/>
  <c r="O49" i="1"/>
  <c r="P49" i="1"/>
  <c r="Q49" i="1"/>
  <c r="S49" i="1"/>
  <c r="T49" i="1"/>
  <c r="U49" i="1"/>
  <c r="V49" i="1"/>
  <c r="C50" i="1"/>
  <c r="D50" i="1"/>
  <c r="E50" i="1"/>
  <c r="F50" i="1"/>
  <c r="G50" i="1"/>
  <c r="H50" i="1"/>
  <c r="I50" i="1"/>
  <c r="J50" i="1"/>
  <c r="K50" i="1"/>
  <c r="L50" i="1"/>
  <c r="M50" i="1"/>
  <c r="N50" i="1"/>
  <c r="O50" i="1"/>
  <c r="P50" i="1"/>
  <c r="Q50" i="1"/>
  <c r="S50" i="1"/>
  <c r="V50" i="1"/>
  <c r="C51" i="1"/>
  <c r="D51" i="1"/>
  <c r="E51" i="1"/>
  <c r="F51" i="1"/>
  <c r="G51" i="1"/>
  <c r="H51" i="1"/>
  <c r="I51" i="1"/>
  <c r="J51" i="1"/>
  <c r="K51" i="1"/>
  <c r="L51" i="1"/>
  <c r="M51" i="1"/>
  <c r="N51" i="1"/>
  <c r="O51" i="1"/>
  <c r="P51" i="1"/>
  <c r="Q51" i="1"/>
  <c r="S51" i="1"/>
  <c r="V51" i="1"/>
  <c r="C52" i="1"/>
  <c r="D52" i="1"/>
  <c r="E52" i="1"/>
  <c r="F52" i="1"/>
  <c r="G52" i="1"/>
  <c r="H52" i="1"/>
  <c r="I52" i="1"/>
  <c r="J52" i="1"/>
  <c r="K52" i="1"/>
  <c r="L52" i="1"/>
  <c r="M52" i="1"/>
  <c r="N52" i="1"/>
  <c r="O52" i="1"/>
  <c r="P52" i="1"/>
  <c r="Q52" i="1"/>
  <c r="S52" i="1"/>
  <c r="T52" i="1"/>
  <c r="V52" i="1"/>
  <c r="C53" i="1"/>
  <c r="D53" i="1"/>
  <c r="E53" i="1"/>
  <c r="F53" i="1"/>
  <c r="G53" i="1"/>
  <c r="H53" i="1"/>
  <c r="I53" i="1"/>
  <c r="J53" i="1"/>
  <c r="K53" i="1"/>
  <c r="L53" i="1"/>
  <c r="M53" i="1"/>
  <c r="N53" i="1"/>
  <c r="O53" i="1"/>
  <c r="P53" i="1"/>
  <c r="Q53" i="1"/>
  <c r="S53" i="1"/>
  <c r="T53" i="1"/>
  <c r="U53" i="1"/>
  <c r="V53" i="1"/>
  <c r="C54" i="1"/>
  <c r="D54" i="1"/>
  <c r="E54" i="1"/>
  <c r="F54" i="1"/>
  <c r="G54" i="1"/>
  <c r="H54" i="1"/>
  <c r="I54" i="1"/>
  <c r="J54" i="1"/>
  <c r="K54" i="1"/>
  <c r="L54" i="1"/>
  <c r="M54" i="1"/>
  <c r="N54" i="1"/>
  <c r="O54" i="1"/>
  <c r="P54" i="1"/>
  <c r="Q54" i="1"/>
  <c r="S54" i="1"/>
  <c r="V54" i="1"/>
  <c r="C55" i="1"/>
  <c r="D55" i="1"/>
  <c r="E55" i="1"/>
  <c r="F55" i="1"/>
  <c r="G55" i="1"/>
  <c r="H55" i="1"/>
  <c r="I55" i="1"/>
  <c r="J55" i="1"/>
  <c r="K55" i="1"/>
  <c r="L55" i="1"/>
  <c r="M55" i="1"/>
  <c r="N55" i="1"/>
  <c r="O55" i="1"/>
  <c r="P55" i="1"/>
  <c r="Q55" i="1"/>
  <c r="S55" i="1"/>
  <c r="V55" i="1"/>
  <c r="C56" i="1"/>
  <c r="D56" i="1"/>
  <c r="E56" i="1"/>
  <c r="F56" i="1"/>
  <c r="G56" i="1"/>
  <c r="H56" i="1"/>
  <c r="I56" i="1"/>
  <c r="J56" i="1"/>
  <c r="K56" i="1"/>
  <c r="L56" i="1"/>
  <c r="M56" i="1"/>
  <c r="N56" i="1"/>
  <c r="O56" i="1"/>
  <c r="P56" i="1"/>
  <c r="Q56" i="1"/>
  <c r="S56" i="1"/>
  <c r="T56" i="1"/>
  <c r="V56" i="1"/>
  <c r="C57" i="1"/>
  <c r="D57" i="1"/>
  <c r="E57" i="1"/>
  <c r="F57" i="1"/>
  <c r="G57" i="1"/>
  <c r="H57" i="1"/>
  <c r="I57" i="1"/>
  <c r="J57" i="1"/>
  <c r="K57" i="1"/>
  <c r="L57" i="1"/>
  <c r="M57" i="1"/>
  <c r="N57" i="1"/>
  <c r="O57" i="1"/>
  <c r="P57" i="1"/>
  <c r="Q57" i="1"/>
  <c r="S57" i="1"/>
  <c r="T57" i="1"/>
  <c r="U57" i="1"/>
  <c r="V57" i="1"/>
  <c r="C58" i="1"/>
  <c r="D58" i="1"/>
  <c r="E58" i="1"/>
  <c r="F58" i="1"/>
  <c r="G58" i="1"/>
  <c r="H58" i="1"/>
  <c r="I58" i="1"/>
  <c r="J58" i="1"/>
  <c r="K58" i="1"/>
  <c r="L58" i="1"/>
  <c r="M58" i="1"/>
  <c r="N58" i="1"/>
  <c r="O58" i="1"/>
  <c r="P58" i="1"/>
  <c r="Q58" i="1"/>
  <c r="S58" i="1"/>
  <c r="V58" i="1"/>
  <c r="C59" i="1"/>
  <c r="D59" i="1"/>
  <c r="E59" i="1"/>
  <c r="F59" i="1"/>
  <c r="G59" i="1"/>
  <c r="H59" i="1"/>
  <c r="I59" i="1"/>
  <c r="J59" i="1"/>
  <c r="K59" i="1"/>
  <c r="L59" i="1"/>
  <c r="M59" i="1"/>
  <c r="N59" i="1"/>
  <c r="O59" i="1"/>
  <c r="P59" i="1"/>
  <c r="Q59" i="1"/>
  <c r="S59" i="1"/>
  <c r="V59" i="1"/>
  <c r="C60" i="1"/>
  <c r="D60" i="1"/>
  <c r="E60" i="1"/>
  <c r="F60" i="1"/>
  <c r="G60" i="1"/>
  <c r="H60" i="1"/>
  <c r="I60" i="1"/>
  <c r="J60" i="1"/>
  <c r="K60" i="1"/>
  <c r="L60" i="1"/>
  <c r="M60" i="1"/>
  <c r="N60" i="1"/>
  <c r="O60" i="1"/>
  <c r="P60" i="1"/>
  <c r="Q60" i="1"/>
  <c r="S60" i="1"/>
  <c r="T60" i="1"/>
  <c r="V60" i="1"/>
  <c r="C61" i="1"/>
  <c r="D61" i="1"/>
  <c r="E61" i="1"/>
  <c r="F61" i="1"/>
  <c r="G61" i="1"/>
  <c r="H61" i="1"/>
  <c r="I61" i="1"/>
  <c r="J61" i="1"/>
  <c r="K61" i="1"/>
  <c r="L61" i="1"/>
  <c r="M61" i="1"/>
  <c r="N61" i="1"/>
  <c r="O61" i="1"/>
  <c r="P61" i="1"/>
  <c r="Q61" i="1"/>
  <c r="S61" i="1"/>
  <c r="T61" i="1"/>
  <c r="U61" i="1"/>
  <c r="V61" i="1"/>
  <c r="C62" i="1"/>
  <c r="D62" i="1"/>
  <c r="E62" i="1"/>
  <c r="F62" i="1"/>
  <c r="G62" i="1"/>
  <c r="H62" i="1"/>
  <c r="I62" i="1"/>
  <c r="J62" i="1"/>
  <c r="K62" i="1"/>
  <c r="L62" i="1"/>
  <c r="M62" i="1"/>
  <c r="N62" i="1"/>
  <c r="O62" i="1"/>
  <c r="P62" i="1"/>
  <c r="Q62" i="1"/>
  <c r="S62" i="1"/>
  <c r="V62" i="1"/>
  <c r="C63" i="1"/>
  <c r="D63" i="1"/>
  <c r="E63" i="1"/>
  <c r="F63" i="1"/>
  <c r="G63" i="1"/>
  <c r="H63" i="1"/>
  <c r="I63" i="1"/>
  <c r="J63" i="1"/>
  <c r="K63" i="1"/>
  <c r="L63" i="1"/>
  <c r="M63" i="1"/>
  <c r="N63" i="1"/>
  <c r="O63" i="1"/>
  <c r="P63" i="1"/>
  <c r="Q63" i="1"/>
  <c r="S63" i="1"/>
  <c r="V63" i="1"/>
  <c r="D67" i="1"/>
  <c r="E67" i="1"/>
  <c r="F67" i="1"/>
  <c r="G67" i="1"/>
  <c r="H67" i="1"/>
  <c r="I67" i="1"/>
  <c r="J67" i="1"/>
  <c r="K67" i="1"/>
  <c r="L67" i="1"/>
  <c r="M67" i="1"/>
  <c r="N67" i="1"/>
  <c r="O67" i="1"/>
  <c r="P67" i="1"/>
  <c r="Q67" i="1"/>
  <c r="T67" i="1"/>
  <c r="U67" i="1"/>
  <c r="V67" i="1"/>
  <c r="D68" i="1"/>
  <c r="E68" i="1"/>
  <c r="F68" i="1"/>
  <c r="G68" i="1"/>
  <c r="H68" i="1"/>
  <c r="I68" i="1"/>
  <c r="J68" i="1"/>
  <c r="K68" i="1"/>
  <c r="L68" i="1"/>
  <c r="M68" i="1"/>
  <c r="N68" i="1"/>
  <c r="O68" i="1"/>
  <c r="P68" i="1"/>
  <c r="Q68" i="1"/>
  <c r="R68" i="1"/>
  <c r="T68" i="1"/>
  <c r="U68" i="1"/>
  <c r="V68" i="1"/>
  <c r="D69" i="1"/>
  <c r="E69" i="1"/>
  <c r="F69" i="1"/>
  <c r="G69" i="1"/>
  <c r="H69" i="1"/>
  <c r="I69" i="1"/>
  <c r="J69" i="1"/>
  <c r="K69" i="1"/>
  <c r="L69" i="1"/>
  <c r="M69" i="1"/>
  <c r="N69" i="1"/>
  <c r="O69" i="1"/>
  <c r="P69" i="1"/>
  <c r="Q69" i="1"/>
  <c r="T69" i="1"/>
  <c r="U69" i="1"/>
  <c r="V69" i="1"/>
  <c r="D70" i="1"/>
  <c r="E70" i="1"/>
  <c r="F70" i="1"/>
  <c r="G70" i="1"/>
  <c r="H70" i="1"/>
  <c r="I70" i="1"/>
  <c r="J70" i="1"/>
  <c r="K70" i="1"/>
  <c r="L70" i="1"/>
  <c r="M70" i="1"/>
  <c r="N70" i="1"/>
  <c r="O70" i="1"/>
  <c r="P70" i="1"/>
  <c r="Q70" i="1"/>
  <c r="T70" i="1"/>
  <c r="U70" i="1"/>
  <c r="V70" i="1"/>
  <c r="D71" i="1"/>
  <c r="E71" i="1"/>
  <c r="F71" i="1"/>
  <c r="G71" i="1"/>
  <c r="H71" i="1"/>
  <c r="I71" i="1"/>
  <c r="J71" i="1"/>
  <c r="K71" i="1"/>
  <c r="L71" i="1"/>
  <c r="M71" i="1"/>
  <c r="N71" i="1"/>
  <c r="O71" i="1"/>
  <c r="P71" i="1"/>
  <c r="Q71" i="1"/>
  <c r="T71" i="1"/>
  <c r="U71" i="1"/>
  <c r="V71" i="1"/>
  <c r="D72" i="1"/>
  <c r="E72" i="1"/>
  <c r="F72" i="1"/>
  <c r="G72" i="1"/>
  <c r="H72" i="1"/>
  <c r="I72" i="1"/>
  <c r="J72" i="1"/>
  <c r="K72" i="1"/>
  <c r="L72" i="1"/>
  <c r="M72" i="1"/>
  <c r="N72" i="1"/>
  <c r="O72" i="1"/>
  <c r="P72" i="1"/>
  <c r="Q72" i="1"/>
  <c r="T72" i="1"/>
  <c r="U72" i="1"/>
  <c r="V72" i="1"/>
  <c r="D73" i="1"/>
  <c r="E73" i="1"/>
  <c r="F73" i="1"/>
  <c r="G73" i="1"/>
  <c r="H73" i="1"/>
  <c r="I73" i="1"/>
  <c r="J73" i="1"/>
  <c r="K73" i="1"/>
  <c r="L73" i="1"/>
  <c r="M73" i="1"/>
  <c r="N73" i="1"/>
  <c r="O73" i="1"/>
  <c r="P73" i="1"/>
  <c r="Q73" i="1"/>
  <c r="T73" i="1"/>
  <c r="U73" i="1"/>
  <c r="V73" i="1"/>
  <c r="D74" i="1"/>
  <c r="E74" i="1"/>
  <c r="F74" i="1"/>
  <c r="G74" i="1"/>
  <c r="H74" i="1"/>
  <c r="I74" i="1"/>
  <c r="J74" i="1"/>
  <c r="K74" i="1"/>
  <c r="L74" i="1"/>
  <c r="M74" i="1"/>
  <c r="N74" i="1"/>
  <c r="O74" i="1"/>
  <c r="P74" i="1"/>
  <c r="Q74" i="1"/>
  <c r="T74" i="1"/>
  <c r="U74" i="1"/>
  <c r="V74" i="1"/>
  <c r="D75" i="1"/>
  <c r="E75" i="1"/>
  <c r="F75" i="1"/>
  <c r="G75" i="1"/>
  <c r="H75" i="1"/>
  <c r="I75" i="1"/>
  <c r="J75" i="1"/>
  <c r="K75" i="1"/>
  <c r="L75" i="1"/>
  <c r="M75" i="1"/>
  <c r="N75" i="1"/>
  <c r="O75" i="1"/>
  <c r="P75" i="1"/>
  <c r="Q75" i="1"/>
  <c r="T75" i="1"/>
  <c r="U75" i="1"/>
  <c r="V75" i="1"/>
  <c r="D76" i="1"/>
  <c r="E76" i="1"/>
  <c r="F76" i="1"/>
  <c r="G76" i="1"/>
  <c r="H76" i="1"/>
  <c r="I76" i="1"/>
  <c r="J76" i="1"/>
  <c r="K76" i="1"/>
  <c r="L76" i="1"/>
  <c r="M76" i="1"/>
  <c r="N76" i="1"/>
  <c r="O76" i="1"/>
  <c r="P76" i="1"/>
  <c r="Q76" i="1"/>
  <c r="T76" i="1"/>
  <c r="U76" i="1"/>
  <c r="V76" i="1"/>
  <c r="D77" i="1"/>
  <c r="E77" i="1"/>
  <c r="F77" i="1"/>
  <c r="G77" i="1"/>
  <c r="H77" i="1"/>
  <c r="I77" i="1"/>
  <c r="J77" i="1"/>
  <c r="K77" i="1"/>
  <c r="L77" i="1"/>
  <c r="M77" i="1"/>
  <c r="N77" i="1"/>
  <c r="O77" i="1"/>
  <c r="P77" i="1"/>
  <c r="Q77" i="1"/>
  <c r="T77" i="1"/>
  <c r="U77" i="1"/>
  <c r="V77" i="1"/>
  <c r="D78" i="1"/>
  <c r="E78" i="1"/>
  <c r="F78" i="1"/>
  <c r="G78" i="1"/>
  <c r="H78" i="1"/>
  <c r="I78" i="1"/>
  <c r="J78" i="1"/>
  <c r="K78" i="1"/>
  <c r="L78" i="1"/>
  <c r="M78" i="1"/>
  <c r="N78" i="1"/>
  <c r="O78" i="1"/>
  <c r="P78" i="1"/>
  <c r="Q78" i="1"/>
  <c r="T78" i="1"/>
  <c r="U78" i="1"/>
  <c r="V78" i="1"/>
  <c r="D79" i="1"/>
  <c r="E79" i="1"/>
  <c r="F79" i="1"/>
  <c r="G79" i="1"/>
  <c r="H79" i="1"/>
  <c r="I79" i="1"/>
  <c r="J79" i="1"/>
  <c r="K79" i="1"/>
  <c r="L79" i="1"/>
  <c r="M79" i="1"/>
  <c r="N79" i="1"/>
  <c r="O79" i="1"/>
  <c r="P79" i="1"/>
  <c r="Q79" i="1"/>
  <c r="T79" i="1"/>
  <c r="U79" i="1"/>
  <c r="V79" i="1"/>
  <c r="D80" i="1"/>
  <c r="E80" i="1"/>
  <c r="F80" i="1"/>
  <c r="G80" i="1"/>
  <c r="H80" i="1"/>
  <c r="I80" i="1"/>
  <c r="J80" i="1"/>
  <c r="K80" i="1"/>
  <c r="L80" i="1"/>
  <c r="M80" i="1"/>
  <c r="N80" i="1"/>
  <c r="O80" i="1"/>
  <c r="P80" i="1"/>
  <c r="Q80" i="1"/>
  <c r="T80" i="1"/>
  <c r="U80" i="1"/>
  <c r="V80" i="1"/>
  <c r="D81" i="1"/>
  <c r="E81" i="1"/>
  <c r="F81" i="1"/>
  <c r="G81" i="1"/>
  <c r="H81" i="1"/>
  <c r="I81" i="1"/>
  <c r="J81" i="1"/>
  <c r="K81" i="1"/>
  <c r="L81" i="1"/>
  <c r="M81" i="1"/>
  <c r="N81" i="1"/>
  <c r="O81" i="1"/>
  <c r="P81" i="1"/>
  <c r="Q81" i="1"/>
  <c r="T81" i="1"/>
  <c r="U81" i="1"/>
  <c r="V81" i="1"/>
  <c r="D82" i="1"/>
  <c r="E82" i="1"/>
  <c r="F82" i="1"/>
  <c r="G82" i="1"/>
  <c r="H82" i="1"/>
  <c r="I82" i="1"/>
  <c r="J82" i="1"/>
  <c r="K82" i="1"/>
  <c r="L82" i="1"/>
  <c r="M82" i="1"/>
  <c r="N82" i="1"/>
  <c r="O82" i="1"/>
  <c r="P82" i="1"/>
  <c r="Q82" i="1"/>
  <c r="T82" i="1"/>
  <c r="U82" i="1"/>
  <c r="V82" i="1"/>
  <c r="D83" i="1"/>
  <c r="E83" i="1"/>
  <c r="F83" i="1"/>
  <c r="G83" i="1"/>
  <c r="H83" i="1"/>
  <c r="I83" i="1"/>
  <c r="J83" i="1"/>
  <c r="K83" i="1"/>
  <c r="L83" i="1"/>
  <c r="M83" i="1"/>
  <c r="N83" i="1"/>
  <c r="O83" i="1"/>
  <c r="P83" i="1"/>
  <c r="Q83" i="1"/>
  <c r="T83" i="1"/>
  <c r="U83" i="1"/>
  <c r="V83" i="1"/>
  <c r="D84" i="1"/>
  <c r="E84" i="1"/>
  <c r="F84" i="1"/>
  <c r="G84" i="1"/>
  <c r="H84" i="1"/>
  <c r="I84" i="1"/>
  <c r="J84" i="1"/>
  <c r="K84" i="1"/>
  <c r="L84" i="1"/>
  <c r="M84" i="1"/>
  <c r="N84" i="1"/>
  <c r="O84" i="1"/>
  <c r="P84" i="1"/>
  <c r="Q84" i="1"/>
  <c r="T84" i="1"/>
  <c r="U84" i="1"/>
  <c r="V84" i="1"/>
  <c r="D85" i="1"/>
  <c r="E85" i="1"/>
  <c r="F85" i="1"/>
  <c r="G85" i="1"/>
  <c r="H85" i="1"/>
  <c r="I85" i="1"/>
  <c r="J85" i="1"/>
  <c r="K85" i="1"/>
  <c r="L85" i="1"/>
  <c r="M85" i="1"/>
  <c r="N85" i="1"/>
  <c r="O85" i="1"/>
  <c r="P85" i="1"/>
  <c r="Q85" i="1"/>
  <c r="T85" i="1"/>
  <c r="U85" i="1"/>
  <c r="V85" i="1"/>
  <c r="D86" i="1"/>
  <c r="E86" i="1"/>
  <c r="F86" i="1"/>
  <c r="G86" i="1"/>
  <c r="H86" i="1"/>
  <c r="I86" i="1"/>
  <c r="J86" i="1"/>
  <c r="K86" i="1"/>
  <c r="L86" i="1"/>
  <c r="M86" i="1"/>
  <c r="N86" i="1"/>
  <c r="O86" i="1"/>
  <c r="P86" i="1"/>
  <c r="Q86" i="1"/>
  <c r="T86" i="1"/>
  <c r="U86" i="1"/>
  <c r="V86" i="1"/>
  <c r="D87" i="1"/>
  <c r="E87" i="1"/>
  <c r="F87" i="1"/>
  <c r="G87" i="1"/>
  <c r="H87" i="1"/>
  <c r="I87" i="1"/>
  <c r="J87" i="1"/>
  <c r="K87" i="1"/>
  <c r="L87" i="1"/>
  <c r="M87" i="1"/>
  <c r="N87" i="1"/>
  <c r="O87" i="1"/>
  <c r="P87" i="1"/>
  <c r="Q87" i="1"/>
  <c r="T87" i="1"/>
  <c r="U87" i="1"/>
  <c r="V87" i="1"/>
  <c r="D88" i="1"/>
  <c r="E88" i="1"/>
  <c r="F88" i="1"/>
  <c r="G88" i="1"/>
  <c r="H88" i="1"/>
  <c r="I88" i="1"/>
  <c r="J88" i="1"/>
  <c r="K88" i="1"/>
  <c r="L88" i="1"/>
  <c r="M88" i="1"/>
  <c r="N88" i="1"/>
  <c r="O88" i="1"/>
  <c r="P88" i="1"/>
  <c r="Q88" i="1"/>
  <c r="R88" i="1"/>
  <c r="T88" i="1"/>
  <c r="U88" i="1"/>
  <c r="V88" i="1"/>
  <c r="D89" i="1"/>
  <c r="E89" i="1"/>
  <c r="F89" i="1"/>
  <c r="G89" i="1"/>
  <c r="H89" i="1"/>
  <c r="I89" i="1"/>
  <c r="J89" i="1"/>
  <c r="K89" i="1"/>
  <c r="L89" i="1"/>
  <c r="M89" i="1"/>
  <c r="N89" i="1"/>
  <c r="O89" i="1"/>
  <c r="P89" i="1"/>
  <c r="Q89" i="1"/>
  <c r="T89" i="1"/>
  <c r="U89" i="1"/>
  <c r="V89" i="1"/>
  <c r="D90" i="1"/>
  <c r="E90" i="1"/>
  <c r="F90" i="1"/>
  <c r="G90" i="1"/>
  <c r="H90" i="1"/>
  <c r="I90" i="1"/>
  <c r="J90" i="1"/>
  <c r="K90" i="1"/>
  <c r="L90" i="1"/>
  <c r="M90" i="1"/>
  <c r="N90" i="1"/>
  <c r="O90" i="1"/>
  <c r="P90" i="1"/>
  <c r="Q90" i="1"/>
  <c r="T90" i="1"/>
  <c r="U90" i="1"/>
  <c r="V90" i="1"/>
  <c r="D91" i="1"/>
  <c r="E91" i="1"/>
  <c r="F91" i="1"/>
  <c r="G91" i="1"/>
  <c r="H91" i="1"/>
  <c r="I91" i="1"/>
  <c r="J91" i="1"/>
  <c r="K91" i="1"/>
  <c r="L91" i="1"/>
  <c r="M91" i="1"/>
  <c r="N91" i="1"/>
  <c r="O91" i="1"/>
  <c r="P91" i="1"/>
  <c r="Q91" i="1"/>
  <c r="T91" i="1"/>
  <c r="U91" i="1"/>
  <c r="V91" i="1"/>
  <c r="D92" i="1"/>
  <c r="E92" i="1"/>
  <c r="F92" i="1"/>
  <c r="G92" i="1"/>
  <c r="H92" i="1"/>
  <c r="I92" i="1"/>
  <c r="J92" i="1"/>
  <c r="K92" i="1"/>
  <c r="L92" i="1"/>
  <c r="M92" i="1"/>
  <c r="N92" i="1"/>
  <c r="O92" i="1"/>
  <c r="P92" i="1"/>
  <c r="Q92" i="1"/>
  <c r="T92" i="1"/>
  <c r="M50" i="26"/>
  <c r="R65" i="26"/>
  <c r="F65" i="26"/>
  <c r="G69" i="62"/>
  <c r="J62" i="25"/>
  <c r="Q62" i="25"/>
  <c r="R69" i="25"/>
  <c r="F69" i="25"/>
  <c r="U73" i="61"/>
  <c r="E73" i="61"/>
  <c r="E50" i="61"/>
  <c r="Y28" i="3"/>
  <c r="D72" i="24"/>
  <c r="F65" i="24"/>
  <c r="Q65" i="24"/>
  <c r="E43" i="24"/>
  <c r="Y46" i="22"/>
  <c r="T65" i="22"/>
  <c r="H65" i="22"/>
  <c r="D65" i="22"/>
  <c r="G65" i="22"/>
  <c r="C43" i="22"/>
  <c r="K73" i="57"/>
  <c r="Y46" i="20"/>
  <c r="K73" i="20"/>
  <c r="T65" i="20"/>
  <c r="O65" i="20"/>
  <c r="R82" i="1"/>
  <c r="P73" i="56"/>
  <c r="F72" i="19"/>
  <c r="G65" i="19"/>
  <c r="F62" i="18"/>
  <c r="M62" i="18"/>
  <c r="E62" i="18"/>
  <c r="J41" i="18"/>
  <c r="N69" i="18"/>
  <c r="F69" i="18"/>
  <c r="D62" i="17"/>
  <c r="G62" i="17"/>
  <c r="T69" i="17"/>
  <c r="P69" i="17"/>
  <c r="S73" i="53"/>
  <c r="S74" i="53"/>
  <c r="R71" i="52"/>
  <c r="T49" i="52"/>
  <c r="R48" i="52"/>
  <c r="N48" i="52"/>
  <c r="F48" i="52"/>
  <c r="M62" i="15"/>
  <c r="H62" i="15"/>
  <c r="D41" i="15"/>
  <c r="R18" i="3"/>
  <c r="G96" i="109"/>
  <c r="F92" i="114"/>
  <c r="T92" i="112"/>
  <c r="Y42" i="111"/>
  <c r="J69" i="29"/>
  <c r="F62" i="29"/>
  <c r="E48" i="29"/>
  <c r="N69" i="29"/>
  <c r="J62" i="29"/>
  <c r="E49" i="29"/>
  <c r="I62" i="29"/>
  <c r="Y38" i="65"/>
  <c r="Y52" i="65"/>
  <c r="Y42" i="65"/>
  <c r="H73" i="64"/>
  <c r="Q73" i="64"/>
  <c r="P73" i="64"/>
  <c r="Y37" i="27"/>
  <c r="Y34" i="27"/>
  <c r="Y46" i="27"/>
  <c r="G72" i="27"/>
  <c r="S65" i="27"/>
  <c r="J50" i="27"/>
  <c r="U72" i="27"/>
  <c r="K72" i="27"/>
  <c r="K51" i="27"/>
  <c r="N50" i="27"/>
  <c r="Q43" i="27"/>
  <c r="O72" i="27"/>
  <c r="F65" i="27"/>
  <c r="R50" i="27"/>
  <c r="S51" i="63"/>
  <c r="K50" i="63"/>
  <c r="G73" i="63"/>
  <c r="P73" i="63"/>
  <c r="E38" i="40"/>
  <c r="E39" i="40"/>
  <c r="R47" i="4"/>
  <c r="J47" i="41"/>
  <c r="J68" i="41"/>
  <c r="G74" i="5"/>
  <c r="U43" i="5"/>
  <c r="U66" i="5"/>
  <c r="Y40" i="42"/>
  <c r="Y38" i="42"/>
  <c r="Y43" i="42"/>
  <c r="I40" i="40"/>
  <c r="I38" i="40"/>
  <c r="J47" i="4"/>
  <c r="V47" i="41"/>
  <c r="V48" i="41"/>
  <c r="V68" i="41"/>
  <c r="U62" i="1"/>
  <c r="U58" i="1"/>
  <c r="U54" i="1"/>
  <c r="U50" i="1"/>
  <c r="U46" i="1"/>
  <c r="U42" i="1"/>
  <c r="U38" i="1"/>
  <c r="U61" i="40"/>
  <c r="Q61" i="40"/>
  <c r="M61" i="40"/>
  <c r="E61" i="40"/>
  <c r="U57" i="40"/>
  <c r="Q57" i="40"/>
  <c r="M57" i="40"/>
  <c r="I57" i="40"/>
  <c r="E57" i="40"/>
  <c r="Q53" i="40"/>
  <c r="M53" i="40"/>
  <c r="I53" i="40"/>
  <c r="E53" i="40"/>
  <c r="Q49" i="40"/>
  <c r="M49" i="40"/>
  <c r="I49" i="40"/>
  <c r="Q45" i="40"/>
  <c r="M45" i="40"/>
  <c r="E45" i="40"/>
  <c r="Q41" i="40"/>
  <c r="E41" i="40"/>
  <c r="Q34" i="3"/>
  <c r="R33" i="3"/>
  <c r="V66" i="5"/>
  <c r="T73" i="5"/>
  <c r="L51" i="5"/>
  <c r="H51" i="5"/>
  <c r="E73" i="5"/>
  <c r="Y43" i="5"/>
  <c r="Y41" i="42"/>
  <c r="U44" i="42"/>
  <c r="U67" i="42"/>
  <c r="V67" i="42"/>
  <c r="Q74" i="43"/>
  <c r="S51" i="44"/>
  <c r="G74" i="44"/>
  <c r="C51" i="44"/>
  <c r="M40" i="40"/>
  <c r="M38" i="40"/>
  <c r="M39" i="40"/>
  <c r="N68" i="4"/>
  <c r="R47" i="41"/>
  <c r="V92" i="1"/>
  <c r="R71" i="1"/>
  <c r="R67" i="1"/>
  <c r="U63" i="1"/>
  <c r="T62" i="1"/>
  <c r="U59" i="1"/>
  <c r="T58" i="1"/>
  <c r="U55" i="1"/>
  <c r="T54" i="1"/>
  <c r="U51" i="1"/>
  <c r="T50" i="1"/>
  <c r="U47" i="1"/>
  <c r="T46" i="1"/>
  <c r="U43" i="1"/>
  <c r="T42" i="1"/>
  <c r="U39" i="1"/>
  <c r="T38" i="1"/>
  <c r="Y30" i="3"/>
  <c r="J92" i="40"/>
  <c r="F92" i="40"/>
  <c r="Q60" i="40"/>
  <c r="M60" i="40"/>
  <c r="I60" i="40"/>
  <c r="U56" i="40"/>
  <c r="Q56" i="40"/>
  <c r="M56" i="40"/>
  <c r="E56" i="40"/>
  <c r="U52" i="40"/>
  <c r="Q52" i="40"/>
  <c r="M52" i="40"/>
  <c r="I52" i="40"/>
  <c r="E52" i="40"/>
  <c r="Q48" i="40"/>
  <c r="M48" i="40"/>
  <c r="I48" i="40"/>
  <c r="E48" i="40"/>
  <c r="Q44" i="40"/>
  <c r="M44" i="40"/>
  <c r="I44" i="40"/>
  <c r="Q40" i="40"/>
  <c r="M34" i="3"/>
  <c r="Y41" i="4"/>
  <c r="Y37" i="42"/>
  <c r="O51" i="42"/>
  <c r="K51" i="42"/>
  <c r="C51" i="42"/>
  <c r="Y44" i="42"/>
  <c r="N51" i="6"/>
  <c r="E34" i="3"/>
  <c r="F27" i="4"/>
  <c r="F69" i="4"/>
  <c r="N47" i="41"/>
  <c r="N48" i="41"/>
  <c r="N68" i="41"/>
  <c r="F47" i="41"/>
  <c r="F68" i="41"/>
  <c r="U92" i="1"/>
  <c r="S89" i="1"/>
  <c r="S88" i="1"/>
  <c r="S84" i="1"/>
  <c r="T63" i="1"/>
  <c r="U60" i="1"/>
  <c r="T59" i="1"/>
  <c r="U56" i="1"/>
  <c r="T55" i="1"/>
  <c r="U52" i="1"/>
  <c r="T51" i="1"/>
  <c r="U48" i="1"/>
  <c r="T47" i="1"/>
  <c r="U44" i="1"/>
  <c r="T43" i="1"/>
  <c r="U40" i="1"/>
  <c r="T39" i="1"/>
  <c r="Y13" i="3"/>
  <c r="I92" i="40"/>
  <c r="U63" i="40"/>
  <c r="Q63" i="40"/>
  <c r="M63" i="40"/>
  <c r="E63" i="40"/>
  <c r="U59" i="40"/>
  <c r="Q59" i="40"/>
  <c r="M59" i="40"/>
  <c r="I59" i="40"/>
  <c r="E59" i="40"/>
  <c r="U55" i="40"/>
  <c r="Q55" i="40"/>
  <c r="M55" i="40"/>
  <c r="I55" i="40"/>
  <c r="E55" i="40"/>
  <c r="Q51" i="40"/>
  <c r="M51" i="40"/>
  <c r="I51" i="40"/>
  <c r="U47" i="40"/>
  <c r="Q47" i="40"/>
  <c r="M47" i="40"/>
  <c r="E47" i="40"/>
  <c r="U43" i="40"/>
  <c r="Q43" i="40"/>
  <c r="M43" i="40"/>
  <c r="I43" i="40"/>
  <c r="E43" i="40"/>
  <c r="T41" i="4"/>
  <c r="T62" i="4"/>
  <c r="N41" i="4"/>
  <c r="N62" i="4"/>
  <c r="O62" i="4"/>
  <c r="J41" i="4"/>
  <c r="J62" i="4"/>
  <c r="K62" i="4"/>
  <c r="F41" i="4"/>
  <c r="F62" i="4"/>
  <c r="G62" i="4"/>
  <c r="C48" i="41"/>
  <c r="Y41" i="41"/>
  <c r="T41" i="41"/>
  <c r="T62" i="41"/>
  <c r="Y33" i="42"/>
  <c r="N52" i="42"/>
  <c r="K51" i="43"/>
  <c r="C51" i="43"/>
  <c r="C51" i="7"/>
  <c r="D73" i="7"/>
  <c r="Q51" i="44"/>
  <c r="J72" i="6"/>
  <c r="U66" i="43"/>
  <c r="S50" i="43"/>
  <c r="O50" i="43"/>
  <c r="K50" i="43"/>
  <c r="C50" i="43"/>
  <c r="Y43" i="43"/>
  <c r="U72" i="7"/>
  <c r="Y45" i="7"/>
  <c r="Q73" i="44"/>
  <c r="Y45" i="44"/>
  <c r="Y41" i="44"/>
  <c r="Y37" i="44"/>
  <c r="Y33" i="44"/>
  <c r="U65" i="8"/>
  <c r="M65" i="8"/>
  <c r="E65" i="8"/>
  <c r="L51" i="11"/>
  <c r="Q50" i="12"/>
  <c r="S73" i="6"/>
  <c r="T73" i="43"/>
  <c r="P73" i="43"/>
  <c r="D73" i="43"/>
  <c r="Y48" i="43"/>
  <c r="Y46" i="43"/>
  <c r="Y42" i="43"/>
  <c r="Y38" i="43"/>
  <c r="Y34" i="43"/>
  <c r="Y48" i="7"/>
  <c r="Y44" i="7"/>
  <c r="Y40" i="7"/>
  <c r="Y36" i="7"/>
  <c r="Y32" i="7"/>
  <c r="M51" i="7"/>
  <c r="D73" i="44"/>
  <c r="Y48" i="44"/>
  <c r="Y44" i="44"/>
  <c r="Y32" i="44"/>
  <c r="U43" i="8"/>
  <c r="Q43" i="8"/>
  <c r="M43" i="8"/>
  <c r="I43" i="8"/>
  <c r="S70" i="9"/>
  <c r="K70" i="9"/>
  <c r="D73" i="11"/>
  <c r="C51" i="48"/>
  <c r="V66" i="45"/>
  <c r="Y35" i="9"/>
  <c r="Y43" i="9"/>
  <c r="Y36" i="9"/>
  <c r="Y44" i="9"/>
  <c r="Y37" i="9"/>
  <c r="U69" i="9"/>
  <c r="Q49" i="9"/>
  <c r="Q48" i="9"/>
  <c r="M70" i="9"/>
  <c r="M48" i="9"/>
  <c r="E49" i="9"/>
  <c r="C49" i="46"/>
  <c r="K65" i="6"/>
  <c r="C43" i="6"/>
  <c r="Y44" i="43"/>
  <c r="Y40" i="43"/>
  <c r="Y36" i="43"/>
  <c r="Y46" i="7"/>
  <c r="Y42" i="7"/>
  <c r="Y38" i="7"/>
  <c r="Y42" i="44"/>
  <c r="Y38" i="44"/>
  <c r="U66" i="45"/>
  <c r="U43" i="45"/>
  <c r="S51" i="45"/>
  <c r="S74" i="45"/>
  <c r="P74" i="45"/>
  <c r="O73" i="45"/>
  <c r="P73" i="45"/>
  <c r="K73" i="45"/>
  <c r="P62" i="9"/>
  <c r="Y42" i="9"/>
  <c r="Y48" i="8"/>
  <c r="Y44" i="8"/>
  <c r="Y40" i="8"/>
  <c r="Y36" i="8"/>
  <c r="V70" i="46"/>
  <c r="F70" i="46"/>
  <c r="Q62" i="10"/>
  <c r="C48" i="10"/>
  <c r="S63" i="47"/>
  <c r="T49" i="47"/>
  <c r="D49" i="47"/>
  <c r="Q72" i="11"/>
  <c r="Y37" i="11"/>
  <c r="U66" i="48"/>
  <c r="Y43" i="48"/>
  <c r="U49" i="12"/>
  <c r="M49" i="12"/>
  <c r="I49" i="12"/>
  <c r="Y49" i="12"/>
  <c r="L70" i="13"/>
  <c r="C49" i="13"/>
  <c r="K71" i="50"/>
  <c r="C49" i="50"/>
  <c r="D71" i="50"/>
  <c r="S71" i="54"/>
  <c r="K48" i="46"/>
  <c r="C48" i="46"/>
  <c r="S41" i="46"/>
  <c r="D41" i="10"/>
  <c r="F70" i="47"/>
  <c r="Y44" i="47"/>
  <c r="Y36" i="47"/>
  <c r="L72" i="11"/>
  <c r="D72" i="11"/>
  <c r="Y48" i="11"/>
  <c r="Y42" i="48"/>
  <c r="Y38" i="48"/>
  <c r="Y34" i="48"/>
  <c r="Y42" i="12"/>
  <c r="Y34" i="12"/>
  <c r="Y43" i="12"/>
  <c r="Q74" i="49"/>
  <c r="S51" i="14"/>
  <c r="N51" i="14"/>
  <c r="F51" i="14"/>
  <c r="V48" i="46"/>
  <c r="R48" i="46"/>
  <c r="N48" i="46"/>
  <c r="J48" i="46"/>
  <c r="F48" i="46"/>
  <c r="F49" i="46"/>
  <c r="Y43" i="47"/>
  <c r="Y35" i="47"/>
  <c r="Y52" i="48"/>
  <c r="E50" i="48"/>
  <c r="Y41" i="48"/>
  <c r="Y37" i="48"/>
  <c r="Y45" i="12"/>
  <c r="Y41" i="12"/>
  <c r="Y37" i="12"/>
  <c r="M49" i="50"/>
  <c r="E71" i="50"/>
  <c r="T49" i="17"/>
  <c r="Y38" i="49"/>
  <c r="Y34" i="49"/>
  <c r="F70" i="13"/>
  <c r="Y41" i="54"/>
  <c r="V63" i="54"/>
  <c r="H48" i="18"/>
  <c r="L49" i="55"/>
  <c r="D49" i="55"/>
  <c r="Q65" i="19"/>
  <c r="R73" i="56"/>
  <c r="H72" i="20"/>
  <c r="E50" i="20"/>
  <c r="V69" i="21"/>
  <c r="Q48" i="21"/>
  <c r="M69" i="21"/>
  <c r="N70" i="21"/>
  <c r="M48" i="21"/>
  <c r="I49" i="21"/>
  <c r="E48" i="21"/>
  <c r="T62" i="21"/>
  <c r="T41" i="21"/>
  <c r="U62" i="21"/>
  <c r="P41" i="21"/>
  <c r="H41" i="21"/>
  <c r="I62" i="21"/>
  <c r="V73" i="22"/>
  <c r="U73" i="22"/>
  <c r="R50" i="22"/>
  <c r="S72" i="22"/>
  <c r="Y41" i="49"/>
  <c r="Y37" i="49"/>
  <c r="Y33" i="49"/>
  <c r="U48" i="50"/>
  <c r="M48" i="50"/>
  <c r="E48" i="50"/>
  <c r="G51" i="14"/>
  <c r="E51" i="51"/>
  <c r="S43" i="51"/>
  <c r="L51" i="51"/>
  <c r="D74" i="51"/>
  <c r="T63" i="52"/>
  <c r="S41" i="52"/>
  <c r="U50" i="16"/>
  <c r="E50" i="16"/>
  <c r="Q51" i="53"/>
  <c r="Y43" i="53"/>
  <c r="V66" i="53"/>
  <c r="O69" i="17"/>
  <c r="T48" i="17"/>
  <c r="N48" i="17"/>
  <c r="D48" i="17"/>
  <c r="I41" i="17"/>
  <c r="D27" i="17"/>
  <c r="D70" i="17"/>
  <c r="F70" i="54"/>
  <c r="K69" i="18"/>
  <c r="D41" i="18"/>
  <c r="U48" i="18"/>
  <c r="N49" i="18"/>
  <c r="N48" i="18"/>
  <c r="Y48" i="18"/>
  <c r="C48" i="18"/>
  <c r="Q50" i="19"/>
  <c r="G72" i="19"/>
  <c r="N73" i="56"/>
  <c r="K72" i="20"/>
  <c r="L72" i="20"/>
  <c r="V70" i="58"/>
  <c r="U49" i="58"/>
  <c r="U48" i="58"/>
  <c r="U70" i="58"/>
  <c r="I48" i="58"/>
  <c r="U63" i="58"/>
  <c r="T41" i="58"/>
  <c r="U51" i="22"/>
  <c r="V72" i="22"/>
  <c r="U50" i="22"/>
  <c r="U72" i="22"/>
  <c r="J65" i="22"/>
  <c r="P51" i="59"/>
  <c r="Q50" i="23"/>
  <c r="Q28" i="23"/>
  <c r="Q72" i="23"/>
  <c r="M50" i="23"/>
  <c r="M28" i="23"/>
  <c r="M51" i="23"/>
  <c r="N72" i="23"/>
  <c r="I50" i="23"/>
  <c r="I28" i="23"/>
  <c r="I72" i="23"/>
  <c r="J72" i="23"/>
  <c r="E50" i="23"/>
  <c r="E72" i="23"/>
  <c r="U65" i="23"/>
  <c r="T43" i="23"/>
  <c r="T65" i="23"/>
  <c r="P43" i="23"/>
  <c r="P65" i="23"/>
  <c r="L43" i="23"/>
  <c r="L65" i="23"/>
  <c r="H43" i="23"/>
  <c r="H65" i="23"/>
  <c r="E65" i="23"/>
  <c r="D43" i="23"/>
  <c r="D65" i="23"/>
  <c r="P51" i="24"/>
  <c r="I72" i="24"/>
  <c r="J72" i="24"/>
  <c r="I50" i="24"/>
  <c r="P43" i="24"/>
  <c r="Y40" i="49"/>
  <c r="Y36" i="49"/>
  <c r="D41" i="13"/>
  <c r="Y44" i="50"/>
  <c r="Y36" i="50"/>
  <c r="G65" i="14"/>
  <c r="C50" i="14"/>
  <c r="T66" i="51"/>
  <c r="T50" i="51"/>
  <c r="H50" i="51"/>
  <c r="D50" i="51"/>
  <c r="N49" i="15"/>
  <c r="I70" i="52"/>
  <c r="S63" i="52"/>
  <c r="I65" i="16"/>
  <c r="I50" i="53"/>
  <c r="M62" i="17"/>
  <c r="M48" i="18"/>
  <c r="F49" i="18"/>
  <c r="F48" i="18"/>
  <c r="O70" i="21"/>
  <c r="T73" i="59"/>
  <c r="S50" i="59"/>
  <c r="K50" i="59"/>
  <c r="K51" i="59"/>
  <c r="C50" i="59"/>
  <c r="Y39" i="50"/>
  <c r="Y35" i="50"/>
  <c r="F65" i="14"/>
  <c r="S66" i="51"/>
  <c r="K48" i="15"/>
  <c r="U41" i="15"/>
  <c r="D70" i="52"/>
  <c r="C50" i="53"/>
  <c r="V51" i="53"/>
  <c r="K27" i="17"/>
  <c r="C49" i="18"/>
  <c r="S70" i="55"/>
  <c r="S48" i="55"/>
  <c r="T70" i="55"/>
  <c r="O48" i="55"/>
  <c r="O49" i="55"/>
  <c r="G70" i="55"/>
  <c r="G48" i="55"/>
  <c r="H70" i="55"/>
  <c r="C48" i="55"/>
  <c r="D70" i="55"/>
  <c r="N50" i="56"/>
  <c r="H51" i="20"/>
  <c r="Q43" i="20"/>
  <c r="R65" i="20"/>
  <c r="E51" i="57"/>
  <c r="S49" i="58"/>
  <c r="H72" i="22"/>
  <c r="T43" i="22"/>
  <c r="U65" i="22"/>
  <c r="L43" i="22"/>
  <c r="M65" i="22"/>
  <c r="D43" i="22"/>
  <c r="V69" i="25"/>
  <c r="U48" i="25"/>
  <c r="O70" i="25"/>
  <c r="N48" i="25"/>
  <c r="K69" i="25"/>
  <c r="Y41" i="58"/>
  <c r="T51" i="23"/>
  <c r="D51" i="23"/>
  <c r="C50" i="60"/>
  <c r="T72" i="24"/>
  <c r="S50" i="24"/>
  <c r="S43" i="24"/>
  <c r="T65" i="24"/>
  <c r="J73" i="61"/>
  <c r="O69" i="25"/>
  <c r="S62" i="25"/>
  <c r="Y43" i="20"/>
  <c r="Y43" i="22"/>
  <c r="R50" i="60"/>
  <c r="S73" i="60"/>
  <c r="N50" i="60"/>
  <c r="O73" i="60"/>
  <c r="J50" i="60"/>
  <c r="K73" i="60"/>
  <c r="F50" i="60"/>
  <c r="G73" i="60"/>
  <c r="M51" i="24"/>
  <c r="C50" i="24"/>
  <c r="Y43" i="24"/>
  <c r="C43" i="24"/>
  <c r="D65" i="24"/>
  <c r="E48" i="25"/>
  <c r="F70" i="25"/>
  <c r="V66" i="56"/>
  <c r="Y43" i="56"/>
  <c r="C50" i="20"/>
  <c r="C51" i="57"/>
  <c r="V66" i="57"/>
  <c r="Y43" i="57"/>
  <c r="S48" i="21"/>
  <c r="K48" i="21"/>
  <c r="G48" i="21"/>
  <c r="C48" i="21"/>
  <c r="Y43" i="59"/>
  <c r="G74" i="60"/>
  <c r="F50" i="24"/>
  <c r="G72" i="24"/>
  <c r="H48" i="25"/>
  <c r="K41" i="25"/>
  <c r="L62" i="25"/>
  <c r="Y48" i="62"/>
  <c r="U43" i="28"/>
  <c r="U65" i="28"/>
  <c r="Q65" i="28"/>
  <c r="I43" i="28"/>
  <c r="E43" i="28"/>
  <c r="E65" i="28"/>
  <c r="P49" i="62"/>
  <c r="H74" i="63"/>
  <c r="D74" i="63"/>
  <c r="S50" i="64"/>
  <c r="O50" i="64"/>
  <c r="K50" i="64"/>
  <c r="G50" i="64"/>
  <c r="C50" i="64"/>
  <c r="Y43" i="64"/>
  <c r="P72" i="28"/>
  <c r="P50" i="28"/>
  <c r="H50" i="28"/>
  <c r="Q51" i="64"/>
  <c r="U50" i="61"/>
  <c r="V66" i="61"/>
  <c r="Y43" i="61"/>
  <c r="Y41" i="62"/>
  <c r="Q72" i="26"/>
  <c r="U43" i="63"/>
  <c r="U66" i="63"/>
  <c r="T43" i="64"/>
  <c r="O62" i="29"/>
  <c r="G62" i="29"/>
  <c r="T63" i="66"/>
  <c r="P65" i="110"/>
  <c r="L65" i="110"/>
  <c r="H65" i="110"/>
  <c r="D65" i="110"/>
  <c r="R33" i="113"/>
  <c r="N33" i="113"/>
  <c r="J33" i="113"/>
  <c r="F33" i="113"/>
  <c r="Y39" i="115"/>
  <c r="Y40" i="115"/>
  <c r="Y41" i="115"/>
  <c r="Y43" i="115"/>
  <c r="Y44" i="115"/>
  <c r="Y45" i="115"/>
  <c r="Y47" i="115"/>
  <c r="Y48" i="115"/>
  <c r="Y49" i="115"/>
  <c r="Y51" i="115"/>
  <c r="Y52" i="115"/>
  <c r="Y53" i="115"/>
  <c r="Y55" i="115"/>
  <c r="Y56" i="115"/>
  <c r="Y57" i="115"/>
  <c r="Y59" i="115"/>
  <c r="Y60" i="115"/>
  <c r="Y61" i="115"/>
  <c r="Y63" i="115"/>
  <c r="Y62" i="115"/>
  <c r="Y58" i="115"/>
  <c r="Y54" i="115"/>
  <c r="Y50" i="115"/>
  <c r="Y46" i="115"/>
  <c r="Y42" i="115"/>
  <c r="Y38" i="115"/>
  <c r="S69" i="29"/>
  <c r="H70" i="66"/>
  <c r="Y48" i="16"/>
  <c r="Y44" i="16"/>
  <c r="Y36" i="16"/>
  <c r="U92" i="115"/>
  <c r="V48" i="17"/>
  <c r="V48" i="54"/>
  <c r="V48" i="55"/>
  <c r="V50" i="60"/>
  <c r="V49" i="25"/>
  <c r="V49" i="62"/>
  <c r="Y42" i="62"/>
  <c r="Y34" i="62"/>
  <c r="Y42" i="54"/>
  <c r="Y39" i="54"/>
  <c r="Y39" i="18"/>
  <c r="V51" i="51"/>
  <c r="V51" i="59"/>
  <c r="Y43" i="62"/>
  <c r="Y38" i="62"/>
  <c r="L70" i="18"/>
  <c r="K49" i="18"/>
  <c r="D51" i="51"/>
  <c r="K51" i="14"/>
  <c r="C52" i="42"/>
  <c r="S52" i="42"/>
  <c r="C49" i="62"/>
  <c r="U51" i="59"/>
  <c r="C51" i="24"/>
  <c r="C49" i="55"/>
  <c r="S49" i="55"/>
  <c r="C51" i="59"/>
  <c r="Q73" i="24"/>
  <c r="C51" i="14"/>
  <c r="J70" i="21"/>
  <c r="M49" i="21"/>
  <c r="H49" i="18"/>
  <c r="I71" i="12"/>
  <c r="Q51" i="7"/>
  <c r="R51" i="22"/>
  <c r="M49" i="9"/>
  <c r="F51" i="6"/>
  <c r="F48" i="41"/>
  <c r="R48" i="41"/>
  <c r="F51" i="24"/>
  <c r="D70" i="21"/>
  <c r="C49" i="21"/>
  <c r="E49" i="25"/>
  <c r="S51" i="24"/>
  <c r="T73" i="24"/>
  <c r="S51" i="59"/>
  <c r="I51" i="24"/>
  <c r="Q74" i="53"/>
  <c r="K51" i="45"/>
  <c r="F73" i="6"/>
  <c r="G52" i="42"/>
  <c r="Y25" i="3"/>
  <c r="J48" i="41"/>
  <c r="C49" i="25"/>
  <c r="I49" i="25"/>
  <c r="C51" i="60"/>
  <c r="Q51" i="23"/>
  <c r="N49" i="25"/>
  <c r="Q51" i="56"/>
  <c r="E74" i="61"/>
  <c r="V71" i="58"/>
  <c r="C51" i="53"/>
  <c r="C51" i="45"/>
  <c r="S65" i="59"/>
  <c r="Q92" i="40"/>
  <c r="N92" i="40"/>
  <c r="G92" i="40"/>
  <c r="J63" i="40"/>
  <c r="V61" i="40"/>
  <c r="V58" i="40"/>
  <c r="P58" i="40"/>
  <c r="D57" i="40"/>
  <c r="R56" i="40"/>
  <c r="P55" i="40"/>
  <c r="J55" i="40"/>
  <c r="V54" i="40"/>
  <c r="V52" i="40"/>
  <c r="N52" i="40"/>
  <c r="D52" i="40"/>
  <c r="N51" i="40"/>
  <c r="G51" i="40"/>
  <c r="V50" i="40"/>
  <c r="J50" i="40"/>
  <c r="D50" i="40"/>
  <c r="P49" i="40"/>
  <c r="G49" i="40"/>
  <c r="V48" i="40"/>
  <c r="D48" i="40"/>
  <c r="R47" i="40"/>
  <c r="N46" i="40"/>
  <c r="V45" i="40"/>
  <c r="D45" i="40"/>
  <c r="P44" i="40"/>
  <c r="G44" i="40"/>
  <c r="V43" i="40"/>
  <c r="D43" i="40"/>
  <c r="L42" i="40"/>
  <c r="J41" i="40"/>
  <c r="V40" i="40"/>
  <c r="R39" i="40"/>
  <c r="N38" i="40"/>
  <c r="P92" i="40"/>
  <c r="D92" i="40"/>
  <c r="N63" i="40"/>
  <c r="V62" i="40"/>
  <c r="P62" i="40"/>
  <c r="L62" i="40"/>
  <c r="G62" i="40"/>
  <c r="N61" i="40"/>
  <c r="G61" i="40"/>
  <c r="V60" i="40"/>
  <c r="L60" i="40"/>
  <c r="D60" i="40"/>
  <c r="D58" i="40"/>
  <c r="J57" i="40"/>
  <c r="P56" i="40"/>
  <c r="V55" i="40"/>
  <c r="P54" i="40"/>
  <c r="L54" i="40"/>
  <c r="V53" i="40"/>
  <c r="N53" i="40"/>
  <c r="R51" i="40"/>
  <c r="L51" i="40"/>
  <c r="G50" i="40"/>
  <c r="J48" i="40"/>
  <c r="D47" i="40"/>
  <c r="R46" i="40"/>
  <c r="J43" i="40"/>
  <c r="D42" i="40"/>
  <c r="R41" i="40"/>
  <c r="N40" i="40"/>
  <c r="G40" i="40"/>
  <c r="V39" i="40"/>
  <c r="S44" i="40"/>
  <c r="S49" i="40"/>
  <c r="S54" i="40"/>
  <c r="S55" i="40"/>
  <c r="S60" i="40"/>
  <c r="S92" i="40"/>
  <c r="S38" i="40"/>
  <c r="S45" i="40"/>
  <c r="T92" i="40"/>
  <c r="S39" i="40"/>
  <c r="S41" i="40"/>
  <c r="S43" i="40"/>
  <c r="S47" i="40"/>
  <c r="S48" i="40"/>
  <c r="S50" i="40"/>
  <c r="S52" i="40"/>
  <c r="S53" i="40"/>
  <c r="S56" i="40"/>
  <c r="S58" i="40"/>
  <c r="S62" i="40"/>
  <c r="S34" i="3"/>
  <c r="S57" i="40"/>
  <c r="S59" i="40"/>
  <c r="S63" i="40"/>
  <c r="S42" i="40"/>
  <c r="S61" i="40"/>
  <c r="S46" i="40"/>
  <c r="L49" i="40"/>
  <c r="N48" i="40"/>
  <c r="N47" i="40"/>
  <c r="R45" i="40"/>
  <c r="L45" i="40"/>
  <c r="L44" i="40"/>
  <c r="N43" i="40"/>
  <c r="P42" i="40"/>
  <c r="N41" i="40"/>
  <c r="P40" i="40"/>
  <c r="J39" i="40"/>
  <c r="R38" i="40"/>
  <c r="L38" i="40"/>
  <c r="U46" i="40"/>
  <c r="U62" i="40"/>
  <c r="U49" i="40"/>
  <c r="U60" i="40"/>
  <c r="U44" i="40"/>
  <c r="U92" i="40"/>
  <c r="U51" i="40"/>
  <c r="I46" i="40"/>
  <c r="I62" i="40"/>
  <c r="I39" i="40"/>
  <c r="I61" i="40"/>
  <c r="I45" i="40"/>
  <c r="I41" i="40"/>
  <c r="I56" i="40"/>
  <c r="I63" i="40"/>
  <c r="I47" i="40"/>
  <c r="F34" i="3"/>
  <c r="F39" i="40"/>
  <c r="F41" i="40"/>
  <c r="F42" i="40"/>
  <c r="F47" i="40"/>
  <c r="F52" i="40"/>
  <c r="F57" i="40"/>
  <c r="F58" i="40"/>
  <c r="F63" i="40"/>
  <c r="I34" i="3"/>
  <c r="M92" i="40"/>
  <c r="U40" i="40"/>
  <c r="U48" i="40"/>
  <c r="V92" i="40"/>
  <c r="U41" i="40"/>
  <c r="U45" i="40"/>
  <c r="U53" i="40"/>
  <c r="U34" i="3"/>
  <c r="O92" i="40"/>
  <c r="R63" i="40"/>
  <c r="F62" i="40"/>
  <c r="P60" i="40"/>
  <c r="J60" i="40"/>
  <c r="P59" i="40"/>
  <c r="R57" i="40"/>
  <c r="N56" i="40"/>
  <c r="G56" i="40"/>
  <c r="G55" i="40"/>
  <c r="I54" i="40"/>
  <c r="L52" i="40"/>
  <c r="G52" i="40"/>
  <c r="N50" i="40"/>
  <c r="I50" i="40"/>
  <c r="R49" i="40"/>
  <c r="L47" i="40"/>
  <c r="G47" i="40"/>
  <c r="P46" i="40"/>
  <c r="L46" i="40"/>
  <c r="G46" i="40"/>
  <c r="P45" i="40"/>
  <c r="I42" i="40"/>
  <c r="H34" i="3"/>
  <c r="H44" i="40"/>
  <c r="H49" i="40"/>
  <c r="H50" i="40"/>
  <c r="H55" i="40"/>
  <c r="H60" i="40"/>
  <c r="E46" i="40"/>
  <c r="E62" i="40"/>
  <c r="E40" i="40"/>
  <c r="E49" i="40"/>
  <c r="E60" i="40"/>
  <c r="E44" i="40"/>
  <c r="E92" i="40"/>
  <c r="E51" i="40"/>
  <c r="R42" i="40"/>
  <c r="R43" i="40"/>
  <c r="R48" i="40"/>
  <c r="R53" i="40"/>
  <c r="R58" i="40"/>
  <c r="R59" i="40"/>
  <c r="R92" i="40"/>
  <c r="P39" i="40"/>
  <c r="P41" i="40"/>
  <c r="P47" i="40"/>
  <c r="P50" i="40"/>
  <c r="P52" i="40"/>
  <c r="P57" i="40"/>
  <c r="P63" i="40"/>
  <c r="N42" i="40"/>
  <c r="N44" i="40"/>
  <c r="N49" i="40"/>
  <c r="N55" i="40"/>
  <c r="N58" i="40"/>
  <c r="N60" i="40"/>
  <c r="L43" i="40"/>
  <c r="L48" i="40"/>
  <c r="L50" i="40"/>
  <c r="L53" i="40"/>
  <c r="L59" i="40"/>
  <c r="J38" i="40"/>
  <c r="J40" i="40"/>
  <c r="J42" i="40"/>
  <c r="J45" i="40"/>
  <c r="J51" i="40"/>
  <c r="J56" i="40"/>
  <c r="J58" i="40"/>
  <c r="J61" i="40"/>
  <c r="K92" i="40"/>
  <c r="G43" i="40"/>
  <c r="G48" i="40"/>
  <c r="G53" i="40"/>
  <c r="G54" i="40"/>
  <c r="G59" i="40"/>
  <c r="T92" i="114"/>
  <c r="L92" i="114"/>
  <c r="P62" i="114"/>
  <c r="T61" i="114"/>
  <c r="D61" i="114"/>
  <c r="H60" i="114"/>
  <c r="P58" i="114"/>
  <c r="T57" i="114"/>
  <c r="D57" i="114"/>
  <c r="H56" i="114"/>
  <c r="P54" i="114"/>
  <c r="T53" i="114"/>
  <c r="D53" i="114"/>
  <c r="H52" i="114"/>
  <c r="P50" i="114"/>
  <c r="T49" i="114"/>
  <c r="D49" i="114"/>
  <c r="H48" i="114"/>
  <c r="P46" i="114"/>
  <c r="T45" i="114"/>
  <c r="D45" i="114"/>
  <c r="H44" i="114"/>
  <c r="P42" i="114"/>
  <c r="T41" i="114"/>
  <c r="D41" i="114"/>
  <c r="H40" i="114"/>
  <c r="P38" i="114"/>
  <c r="T33" i="116"/>
  <c r="D33" i="116"/>
  <c r="D92" i="114"/>
  <c r="T62" i="114"/>
  <c r="D62" i="114"/>
  <c r="H61" i="114"/>
  <c r="L60" i="114"/>
  <c r="T58" i="114"/>
  <c r="D58" i="114"/>
  <c r="H57" i="114"/>
  <c r="L56" i="114"/>
  <c r="T54" i="114"/>
  <c r="D54" i="114"/>
  <c r="H53" i="114"/>
  <c r="L52" i="114"/>
  <c r="T50" i="114"/>
  <c r="D50" i="114"/>
  <c r="H49" i="114"/>
  <c r="L48" i="114"/>
  <c r="T46" i="114"/>
  <c r="D46" i="114"/>
  <c r="H45" i="114"/>
  <c r="L44" i="114"/>
  <c r="T42" i="114"/>
  <c r="D42" i="114"/>
  <c r="H41" i="114"/>
  <c r="L40" i="114"/>
  <c r="T38" i="114"/>
  <c r="D38" i="114"/>
  <c r="H33" i="116"/>
  <c r="U92" i="114"/>
  <c r="L62" i="114"/>
  <c r="P61" i="114"/>
  <c r="T60" i="114"/>
  <c r="D60" i="114"/>
  <c r="L58" i="114"/>
  <c r="P57" i="114"/>
  <c r="T56" i="114"/>
  <c r="D56" i="114"/>
  <c r="L54" i="114"/>
  <c r="P53" i="114"/>
  <c r="T52" i="114"/>
  <c r="D52" i="114"/>
  <c r="L50" i="114"/>
  <c r="P49" i="114"/>
  <c r="T48" i="114"/>
  <c r="D48" i="114"/>
  <c r="L46" i="114"/>
  <c r="P45" i="114"/>
  <c r="T44" i="114"/>
  <c r="D44" i="114"/>
  <c r="L42" i="114"/>
  <c r="P41" i="114"/>
  <c r="Y60" i="114"/>
  <c r="Y56" i="114"/>
  <c r="Y52" i="114"/>
  <c r="Y44" i="114"/>
  <c r="Y40" i="114"/>
  <c r="R92" i="114"/>
  <c r="E92" i="114"/>
  <c r="Q62" i="114"/>
  <c r="M62" i="114"/>
  <c r="I62" i="114"/>
  <c r="E62" i="114"/>
  <c r="Q58" i="114"/>
  <c r="M58" i="114"/>
  <c r="I58" i="114"/>
  <c r="E58" i="114"/>
  <c r="Q54" i="114"/>
  <c r="M54" i="114"/>
  <c r="I54" i="114"/>
  <c r="E54" i="114"/>
  <c r="Q50" i="114"/>
  <c r="M50" i="114"/>
  <c r="I50" i="114"/>
  <c r="E50" i="114"/>
  <c r="Q46" i="114"/>
  <c r="M46" i="114"/>
  <c r="I46" i="114"/>
  <c r="E46" i="114"/>
  <c r="Q42" i="114"/>
  <c r="M42" i="114"/>
  <c r="I42" i="114"/>
  <c r="E42" i="114"/>
  <c r="Q38" i="114"/>
  <c r="M38" i="114"/>
  <c r="I38" i="114"/>
  <c r="E38" i="114"/>
  <c r="M92" i="114"/>
  <c r="Q60" i="114"/>
  <c r="M60" i="114"/>
  <c r="I60" i="114"/>
  <c r="E60" i="114"/>
  <c r="Q56" i="114"/>
  <c r="M56" i="114"/>
  <c r="I56" i="114"/>
  <c r="E56" i="114"/>
  <c r="Q52" i="114"/>
  <c r="M52" i="114"/>
  <c r="I52" i="114"/>
  <c r="E52" i="114"/>
  <c r="Q48" i="114"/>
  <c r="M48" i="114"/>
  <c r="I48" i="114"/>
  <c r="E48" i="114"/>
  <c r="Q44" i="114"/>
  <c r="M44" i="114"/>
  <c r="I44" i="114"/>
  <c r="E44" i="114"/>
  <c r="Q40" i="114"/>
  <c r="M40" i="114"/>
  <c r="I40" i="114"/>
  <c r="E40" i="114"/>
  <c r="Y62" i="114"/>
  <c r="Y58" i="114"/>
  <c r="Y50" i="114"/>
  <c r="Y46" i="114"/>
  <c r="Y42" i="114"/>
  <c r="J92" i="114"/>
  <c r="Y61" i="114"/>
  <c r="Y57" i="114"/>
  <c r="Y49" i="114"/>
  <c r="Y45" i="114"/>
  <c r="Y41" i="114"/>
  <c r="N92" i="114"/>
  <c r="Q92" i="114"/>
  <c r="Q61" i="114"/>
  <c r="M61" i="114"/>
  <c r="I61" i="114"/>
  <c r="E61" i="114"/>
  <c r="Q57" i="114"/>
  <c r="M57" i="114"/>
  <c r="I57" i="114"/>
  <c r="E57" i="114"/>
  <c r="Q53" i="114"/>
  <c r="M53" i="114"/>
  <c r="I53" i="114"/>
  <c r="E53" i="114"/>
  <c r="Q49" i="114"/>
  <c r="M49" i="114"/>
  <c r="I49" i="114"/>
  <c r="E49" i="114"/>
  <c r="Q45" i="114"/>
  <c r="M45" i="114"/>
  <c r="I45" i="114"/>
  <c r="E45" i="114"/>
  <c r="Q41" i="114"/>
  <c r="M41" i="114"/>
  <c r="I41" i="114"/>
  <c r="E41" i="114"/>
  <c r="J92" i="112"/>
  <c r="R92" i="112"/>
  <c r="M92" i="112"/>
  <c r="I60" i="112"/>
  <c r="I56" i="112"/>
  <c r="Q54" i="112"/>
  <c r="I52" i="112"/>
  <c r="Q50" i="112"/>
  <c r="I48" i="112"/>
  <c r="Q46" i="112"/>
  <c r="I44" i="112"/>
  <c r="Q42" i="112"/>
  <c r="I40" i="112"/>
  <c r="Q38" i="112"/>
  <c r="K92" i="112"/>
  <c r="N92" i="112"/>
  <c r="Q60" i="112"/>
  <c r="Q56" i="112"/>
  <c r="I54" i="112"/>
  <c r="Q52" i="112"/>
  <c r="I50" i="112"/>
  <c r="Q48" i="112"/>
  <c r="I46" i="112"/>
  <c r="Q44" i="112"/>
  <c r="I42" i="112"/>
  <c r="Q40" i="112"/>
  <c r="I38" i="112"/>
  <c r="Q33" i="113"/>
  <c r="E33" i="113"/>
  <c r="G39" i="112"/>
  <c r="G43" i="112"/>
  <c r="G47" i="112"/>
  <c r="G51" i="112"/>
  <c r="G55" i="112"/>
  <c r="G59" i="112"/>
  <c r="G63" i="112"/>
  <c r="G33" i="113"/>
  <c r="G41" i="112"/>
  <c r="G45" i="112"/>
  <c r="G49" i="112"/>
  <c r="G53" i="112"/>
  <c r="G57" i="112"/>
  <c r="G61" i="112"/>
  <c r="H92" i="112"/>
  <c r="G40" i="112"/>
  <c r="G44" i="112"/>
  <c r="G48" i="112"/>
  <c r="G52" i="112"/>
  <c r="G56" i="112"/>
  <c r="S54" i="112"/>
  <c r="O50" i="112"/>
  <c r="S46" i="112"/>
  <c r="S42" i="112"/>
  <c r="G42" i="112"/>
  <c r="S38" i="112"/>
  <c r="K38" i="112"/>
  <c r="G92" i="112"/>
  <c r="O33" i="113"/>
  <c r="S60" i="112"/>
  <c r="K60" i="112"/>
  <c r="G60" i="112"/>
  <c r="S39" i="112"/>
  <c r="S43" i="112"/>
  <c r="S47" i="112"/>
  <c r="S51" i="112"/>
  <c r="S55" i="112"/>
  <c r="S59" i="112"/>
  <c r="S63" i="112"/>
  <c r="S33" i="113"/>
  <c r="S41" i="112"/>
  <c r="S45" i="112"/>
  <c r="S49" i="112"/>
  <c r="S53" i="112"/>
  <c r="S57" i="112"/>
  <c r="S61" i="112"/>
  <c r="S40" i="112"/>
  <c r="S44" i="112"/>
  <c r="S48" i="112"/>
  <c r="S52" i="112"/>
  <c r="P92" i="112"/>
  <c r="O39" i="112"/>
  <c r="O43" i="112"/>
  <c r="O47" i="112"/>
  <c r="O51" i="112"/>
  <c r="O55" i="112"/>
  <c r="O59" i="112"/>
  <c r="O63" i="112"/>
  <c r="O41" i="112"/>
  <c r="O45" i="112"/>
  <c r="O49" i="112"/>
  <c r="O53" i="112"/>
  <c r="O57" i="112"/>
  <c r="O61" i="112"/>
  <c r="O92" i="112"/>
  <c r="O40" i="112"/>
  <c r="O44" i="112"/>
  <c r="O48" i="112"/>
  <c r="O52" i="112"/>
  <c r="O56" i="112"/>
  <c r="O54" i="112"/>
  <c r="G54" i="112"/>
  <c r="S50" i="112"/>
  <c r="K50" i="112"/>
  <c r="O46" i="112"/>
  <c r="G46" i="112"/>
  <c r="K42" i="112"/>
  <c r="G38" i="112"/>
  <c r="L92" i="112"/>
  <c r="K39" i="112"/>
  <c r="K43" i="112"/>
  <c r="K47" i="112"/>
  <c r="K51" i="112"/>
  <c r="K55" i="112"/>
  <c r="K59" i="112"/>
  <c r="K63" i="112"/>
  <c r="K41" i="112"/>
  <c r="K45" i="112"/>
  <c r="K49" i="112"/>
  <c r="K53" i="112"/>
  <c r="K57" i="112"/>
  <c r="K61" i="112"/>
  <c r="K40" i="112"/>
  <c r="K44" i="112"/>
  <c r="K48" i="112"/>
  <c r="K52" i="112"/>
  <c r="K56" i="112"/>
  <c r="S92" i="112"/>
  <c r="K54" i="112"/>
  <c r="G50" i="112"/>
  <c r="K46" i="112"/>
  <c r="O42" i="112"/>
  <c r="O38" i="112"/>
  <c r="F92" i="112"/>
  <c r="Q92" i="112"/>
  <c r="Q63" i="112"/>
  <c r="M63" i="112"/>
  <c r="I63" i="112"/>
  <c r="E63" i="112"/>
  <c r="Q59" i="112"/>
  <c r="M59" i="112"/>
  <c r="I59" i="112"/>
  <c r="E59" i="112"/>
  <c r="Q55" i="112"/>
  <c r="M55" i="112"/>
  <c r="I55" i="112"/>
  <c r="E55" i="112"/>
  <c r="Q51" i="112"/>
  <c r="M51" i="112"/>
  <c r="I51" i="112"/>
  <c r="E51" i="112"/>
  <c r="Q47" i="112"/>
  <c r="M47" i="112"/>
  <c r="I47" i="112"/>
  <c r="E47" i="112"/>
  <c r="Q43" i="112"/>
  <c r="M43" i="112"/>
  <c r="I43" i="112"/>
  <c r="E43" i="112"/>
  <c r="Q39" i="112"/>
  <c r="M39" i="112"/>
  <c r="I39" i="112"/>
  <c r="E39" i="112"/>
  <c r="I92" i="112"/>
  <c r="Q61" i="112"/>
  <c r="M61" i="112"/>
  <c r="I61" i="112"/>
  <c r="E61" i="112"/>
  <c r="Q57" i="112"/>
  <c r="M57" i="112"/>
  <c r="I57" i="112"/>
  <c r="E57" i="112"/>
  <c r="Q53" i="112"/>
  <c r="M53" i="112"/>
  <c r="I53" i="112"/>
  <c r="E53" i="112"/>
  <c r="Q49" i="112"/>
  <c r="M49" i="112"/>
  <c r="I49" i="112"/>
  <c r="E49" i="112"/>
  <c r="Q45" i="112"/>
  <c r="M45" i="112"/>
  <c r="I45" i="112"/>
  <c r="E45" i="112"/>
  <c r="I41" i="112"/>
  <c r="I96" i="110"/>
  <c r="V65" i="110"/>
  <c r="E65" i="110"/>
  <c r="H96" i="110"/>
  <c r="E96" i="110"/>
  <c r="V96" i="110"/>
  <c r="N96" i="110"/>
  <c r="U97" i="110"/>
  <c r="E97" i="110"/>
  <c r="W96" i="110"/>
  <c r="O96" i="110"/>
  <c r="U65" i="110"/>
  <c r="I65" i="110"/>
  <c r="S66" i="110"/>
  <c r="T97" i="110"/>
  <c r="K66" i="110"/>
  <c r="L97" i="110"/>
  <c r="S97" i="110"/>
  <c r="R66" i="110"/>
  <c r="N66" i="110"/>
  <c r="U66" i="110"/>
  <c r="V97" i="110"/>
  <c r="R97" i="110"/>
  <c r="Q66" i="110"/>
  <c r="N97" i="110"/>
  <c r="M66" i="110"/>
  <c r="M97" i="110"/>
  <c r="I66" i="110"/>
  <c r="E66" i="110"/>
  <c r="P66" i="110"/>
  <c r="H66" i="110"/>
  <c r="L96" i="110"/>
  <c r="T96" i="110"/>
  <c r="S65" i="110"/>
  <c r="K65" i="110"/>
  <c r="O97" i="110"/>
  <c r="Z65" i="110"/>
  <c r="T66" i="110"/>
  <c r="D66" i="110"/>
  <c r="F96" i="110"/>
  <c r="S96" i="110"/>
  <c r="J96" i="110"/>
  <c r="V66" i="110"/>
  <c r="R65" i="110"/>
  <c r="G65" i="110"/>
  <c r="P96" i="110"/>
  <c r="G96" i="110"/>
  <c r="K96" i="110"/>
  <c r="R96" i="110"/>
  <c r="Q65" i="110"/>
  <c r="W65" i="110"/>
  <c r="Z65" i="109"/>
  <c r="I65" i="109"/>
  <c r="I96" i="109"/>
  <c r="R96" i="109"/>
  <c r="H65" i="109"/>
  <c r="K96" i="109"/>
  <c r="M96" i="109"/>
  <c r="O97" i="109"/>
  <c r="O66" i="109"/>
  <c r="L97" i="109"/>
  <c r="K66" i="109"/>
  <c r="K97" i="109"/>
  <c r="G66" i="109"/>
  <c r="G97" i="109"/>
  <c r="M97" i="109"/>
  <c r="L66" i="109"/>
  <c r="Q96" i="109"/>
  <c r="F96" i="109"/>
  <c r="M65" i="109"/>
  <c r="P96" i="109"/>
  <c r="E96" i="109"/>
  <c r="R66" i="109"/>
  <c r="L65" i="109"/>
  <c r="P97" i="109"/>
  <c r="O96" i="109"/>
  <c r="E65" i="109"/>
  <c r="Q48" i="66"/>
  <c r="S70" i="66"/>
  <c r="V27" i="66"/>
  <c r="V49" i="66"/>
  <c r="I48" i="66"/>
  <c r="G70" i="66"/>
  <c r="V48" i="66"/>
  <c r="U48" i="66"/>
  <c r="V70" i="66"/>
  <c r="U70" i="66"/>
  <c r="D48" i="66"/>
  <c r="P71" i="66"/>
  <c r="Y26" i="66"/>
  <c r="W71" i="66"/>
  <c r="L70" i="66"/>
  <c r="L48" i="66"/>
  <c r="G27" i="66"/>
  <c r="G49" i="66"/>
  <c r="K70" i="66"/>
  <c r="P70" i="66"/>
  <c r="T71" i="66"/>
  <c r="N70" i="66"/>
  <c r="J70" i="66"/>
  <c r="R70" i="66"/>
  <c r="E48" i="66"/>
  <c r="S49" i="66"/>
  <c r="O48" i="66"/>
  <c r="Q49" i="66"/>
  <c r="E49" i="66"/>
  <c r="P49" i="66"/>
  <c r="Q71" i="66"/>
  <c r="L49" i="66"/>
  <c r="H49" i="66"/>
  <c r="H71" i="66"/>
  <c r="D49" i="66"/>
  <c r="E71" i="66"/>
  <c r="D71" i="66"/>
  <c r="O70" i="66"/>
  <c r="R48" i="66"/>
  <c r="J48" i="66"/>
  <c r="O49" i="66"/>
  <c r="R27" i="66"/>
  <c r="R71" i="66"/>
  <c r="N27" i="66"/>
  <c r="J27" i="66"/>
  <c r="F27" i="66"/>
  <c r="F71" i="66"/>
  <c r="Y48" i="66"/>
  <c r="M48" i="66"/>
  <c r="F70" i="66"/>
  <c r="M70" i="66"/>
  <c r="M27" i="66"/>
  <c r="I27" i="66"/>
  <c r="D70" i="66"/>
  <c r="Q70" i="66"/>
  <c r="L71" i="66"/>
  <c r="E70" i="66"/>
  <c r="Y48" i="29"/>
  <c r="S62" i="29"/>
  <c r="S91" i="1"/>
  <c r="E62" i="29"/>
  <c r="R91" i="1"/>
  <c r="R62" i="29"/>
  <c r="H48" i="29"/>
  <c r="U41" i="29"/>
  <c r="T69" i="29"/>
  <c r="O69" i="29"/>
  <c r="H69" i="29"/>
  <c r="Y41" i="29"/>
  <c r="V48" i="29"/>
  <c r="V69" i="29"/>
  <c r="E69" i="29"/>
  <c r="D48" i="29"/>
  <c r="N48" i="29"/>
  <c r="N70" i="29"/>
  <c r="N49" i="29"/>
  <c r="Q62" i="29"/>
  <c r="L69" i="29"/>
  <c r="H62" i="29"/>
  <c r="T49" i="29"/>
  <c r="S48" i="29"/>
  <c r="L41" i="29"/>
  <c r="O70" i="29"/>
  <c r="G69" i="29"/>
  <c r="Q70" i="29"/>
  <c r="K69" i="29"/>
  <c r="P62" i="29"/>
  <c r="D62" i="29"/>
  <c r="L49" i="29"/>
  <c r="D49" i="29"/>
  <c r="U48" i="29"/>
  <c r="V62" i="29"/>
  <c r="E70" i="29"/>
  <c r="S73" i="65"/>
  <c r="D51" i="65"/>
  <c r="T74" i="65"/>
  <c r="R73" i="65"/>
  <c r="R50" i="65"/>
  <c r="Q73" i="65"/>
  <c r="F73" i="65"/>
  <c r="I50" i="65"/>
  <c r="H74" i="65"/>
  <c r="R51" i="65"/>
  <c r="S74" i="65"/>
  <c r="G74" i="65"/>
  <c r="F51" i="65"/>
  <c r="I74" i="65"/>
  <c r="I51" i="65"/>
  <c r="E51" i="65"/>
  <c r="E74" i="65"/>
  <c r="F74" i="65"/>
  <c r="U73" i="65"/>
  <c r="S51" i="65"/>
  <c r="N50" i="65"/>
  <c r="Y50" i="65"/>
  <c r="K73" i="65"/>
  <c r="L74" i="65"/>
  <c r="N73" i="65"/>
  <c r="I73" i="65"/>
  <c r="Q50" i="65"/>
  <c r="M50" i="65"/>
  <c r="F50" i="65"/>
  <c r="V73" i="65"/>
  <c r="G73" i="65"/>
  <c r="J73" i="65"/>
  <c r="G51" i="65"/>
  <c r="G73" i="28"/>
  <c r="F51" i="28"/>
  <c r="K72" i="28"/>
  <c r="M72" i="28"/>
  <c r="H72" i="28"/>
  <c r="R65" i="28"/>
  <c r="U72" i="28"/>
  <c r="F50" i="28"/>
  <c r="D43" i="28"/>
  <c r="Q72" i="28"/>
  <c r="R43" i="28"/>
  <c r="R32" i="3"/>
  <c r="Y32" i="3"/>
  <c r="S90" i="1"/>
  <c r="R51" i="28"/>
  <c r="S73" i="28"/>
  <c r="N43" i="28"/>
  <c r="O65" i="28"/>
  <c r="N65" i="28"/>
  <c r="F43" i="28"/>
  <c r="Y43" i="28"/>
  <c r="V73" i="28"/>
  <c r="U51" i="28"/>
  <c r="U73" i="28"/>
  <c r="T51" i="28"/>
  <c r="P51" i="28"/>
  <c r="H51" i="28"/>
  <c r="K73" i="28"/>
  <c r="N51" i="28"/>
  <c r="O73" i="28"/>
  <c r="Q50" i="28"/>
  <c r="R72" i="28"/>
  <c r="Q73" i="28"/>
  <c r="M50" i="28"/>
  <c r="I50" i="28"/>
  <c r="I73" i="28"/>
  <c r="J72" i="28"/>
  <c r="E50" i="28"/>
  <c r="F72" i="28"/>
  <c r="J65" i="28"/>
  <c r="F65" i="28"/>
  <c r="T73" i="28"/>
  <c r="S51" i="28"/>
  <c r="P73" i="28"/>
  <c r="H73" i="28"/>
  <c r="G51" i="28"/>
  <c r="D50" i="28"/>
  <c r="L50" i="28"/>
  <c r="T50" i="28"/>
  <c r="M65" i="28"/>
  <c r="I72" i="28"/>
  <c r="L72" i="28"/>
  <c r="T72" i="28"/>
  <c r="I65" i="28"/>
  <c r="O72" i="28"/>
  <c r="G72" i="28"/>
  <c r="L43" i="28"/>
  <c r="V50" i="28"/>
  <c r="V51" i="64"/>
  <c r="O73" i="64"/>
  <c r="U73" i="64"/>
  <c r="G73" i="64"/>
  <c r="L73" i="64"/>
  <c r="D73" i="64"/>
  <c r="S74" i="64"/>
  <c r="Y51" i="64"/>
  <c r="R51" i="64"/>
  <c r="R74" i="64"/>
  <c r="S51" i="64"/>
  <c r="T74" i="64"/>
  <c r="N73" i="64"/>
  <c r="R50" i="64"/>
  <c r="J50" i="64"/>
  <c r="Y50" i="64"/>
  <c r="V74" i="64"/>
  <c r="K73" i="64"/>
  <c r="S73" i="64"/>
  <c r="Q72" i="27"/>
  <c r="E65" i="27"/>
  <c r="U50" i="27"/>
  <c r="F50" i="27"/>
  <c r="P50" i="27"/>
  <c r="V50" i="27"/>
  <c r="Y43" i="27"/>
  <c r="K73" i="27"/>
  <c r="H65" i="27"/>
  <c r="G65" i="27"/>
  <c r="F72" i="27"/>
  <c r="E72" i="27"/>
  <c r="D72" i="27"/>
  <c r="U65" i="27"/>
  <c r="O43" i="27"/>
  <c r="P72" i="27"/>
  <c r="U43" i="27"/>
  <c r="J73" i="27"/>
  <c r="I51" i="27"/>
  <c r="T73" i="27"/>
  <c r="T51" i="27"/>
  <c r="P73" i="27"/>
  <c r="P51" i="27"/>
  <c r="L73" i="27"/>
  <c r="L51" i="27"/>
  <c r="M73" i="27"/>
  <c r="O73" i="27"/>
  <c r="S73" i="27"/>
  <c r="D65" i="27"/>
  <c r="K65" i="27"/>
  <c r="I50" i="27"/>
  <c r="T72" i="27"/>
  <c r="L72" i="27"/>
  <c r="N72" i="27"/>
  <c r="I72" i="27"/>
  <c r="Q65" i="27"/>
  <c r="L43" i="27"/>
  <c r="L65" i="27"/>
  <c r="M72" i="27"/>
  <c r="Q50" i="27"/>
  <c r="J72" i="27"/>
  <c r="H43" i="27"/>
  <c r="Q73" i="27"/>
  <c r="G73" i="27"/>
  <c r="H72" i="27"/>
  <c r="Y52" i="63"/>
  <c r="Y47" i="63"/>
  <c r="Y46" i="63"/>
  <c r="Y35" i="63"/>
  <c r="Y34" i="63"/>
  <c r="Y32" i="63"/>
  <c r="Y40" i="63"/>
  <c r="Y38" i="63"/>
  <c r="Y37" i="63"/>
  <c r="Y36" i="63"/>
  <c r="R51" i="63"/>
  <c r="O73" i="63"/>
  <c r="L74" i="63"/>
  <c r="M73" i="63"/>
  <c r="I73" i="63"/>
  <c r="P74" i="63"/>
  <c r="J73" i="63"/>
  <c r="T74" i="63"/>
  <c r="J51" i="63"/>
  <c r="K74" i="63"/>
  <c r="I74" i="63"/>
  <c r="I51" i="63"/>
  <c r="J74" i="63"/>
  <c r="Y50" i="63"/>
  <c r="R73" i="63"/>
  <c r="N73" i="63"/>
  <c r="I50" i="63"/>
  <c r="F73" i="63"/>
  <c r="O65" i="26"/>
  <c r="T72" i="26"/>
  <c r="L72" i="26"/>
  <c r="S73" i="26"/>
  <c r="F72" i="26"/>
  <c r="Y43" i="26"/>
  <c r="I50" i="26"/>
  <c r="J72" i="26"/>
  <c r="O50" i="26"/>
  <c r="P73" i="26"/>
  <c r="U72" i="26"/>
  <c r="K72" i="26"/>
  <c r="E72" i="26"/>
  <c r="Q65" i="26"/>
  <c r="N65" i="26"/>
  <c r="N73" i="26"/>
  <c r="M51" i="26"/>
  <c r="M73" i="26"/>
  <c r="T73" i="26"/>
  <c r="T51" i="26"/>
  <c r="P51" i="26"/>
  <c r="Q73" i="26"/>
  <c r="J73" i="26"/>
  <c r="Q51" i="26"/>
  <c r="R73" i="26"/>
  <c r="U73" i="26"/>
  <c r="Y50" i="26"/>
  <c r="G65" i="26"/>
  <c r="Q50" i="26"/>
  <c r="L73" i="26"/>
  <c r="R72" i="26"/>
  <c r="G72" i="26"/>
  <c r="T65" i="26"/>
  <c r="D65" i="26"/>
  <c r="R51" i="26"/>
  <c r="L51" i="26"/>
  <c r="T50" i="26"/>
  <c r="V72" i="26"/>
  <c r="V65" i="26"/>
  <c r="S65" i="26"/>
  <c r="I51" i="26"/>
  <c r="H72" i="26"/>
  <c r="U65" i="26"/>
  <c r="E65" i="26"/>
  <c r="J50" i="26"/>
  <c r="P50" i="26"/>
  <c r="J65" i="26"/>
  <c r="E50" i="26"/>
  <c r="U50" i="26"/>
  <c r="P72" i="26"/>
  <c r="M70" i="62"/>
  <c r="L49" i="62"/>
  <c r="Q49" i="62"/>
  <c r="Q70" i="62"/>
  <c r="R69" i="62"/>
  <c r="H69" i="62"/>
  <c r="L48" i="62"/>
  <c r="T69" i="62"/>
  <c r="K69" i="62"/>
  <c r="J69" i="62"/>
  <c r="I70" i="62"/>
  <c r="F70" i="62"/>
  <c r="E49" i="62"/>
  <c r="E70" i="62"/>
  <c r="M49" i="62"/>
  <c r="S69" i="62"/>
  <c r="H70" i="62"/>
  <c r="U69" i="62"/>
  <c r="P69" i="62"/>
  <c r="E69" i="62"/>
  <c r="U48" i="62"/>
  <c r="O48" i="62"/>
  <c r="D70" i="62"/>
  <c r="G70" i="62"/>
  <c r="N69" i="62"/>
  <c r="I69" i="62"/>
  <c r="M48" i="62"/>
  <c r="R49" i="62"/>
  <c r="V69" i="62"/>
  <c r="L69" i="62"/>
  <c r="F69" i="62"/>
  <c r="E48" i="62"/>
  <c r="N70" i="62"/>
  <c r="Y46" i="25"/>
  <c r="Y42" i="25"/>
  <c r="Y37" i="25"/>
  <c r="Y33" i="25"/>
  <c r="S49" i="25"/>
  <c r="T70" i="25"/>
  <c r="S69" i="25"/>
  <c r="J49" i="25"/>
  <c r="P49" i="25"/>
  <c r="M70" i="25"/>
  <c r="M62" i="25"/>
  <c r="Q69" i="25"/>
  <c r="M49" i="25"/>
  <c r="T69" i="25"/>
  <c r="E62" i="25"/>
  <c r="J70" i="25"/>
  <c r="Y48" i="25"/>
  <c r="D49" i="25"/>
  <c r="O48" i="25"/>
  <c r="P62" i="25"/>
  <c r="I62" i="25"/>
  <c r="K49" i="25"/>
  <c r="L70" i="25"/>
  <c r="U49" i="25"/>
  <c r="U70" i="25"/>
  <c r="V70" i="25"/>
  <c r="P70" i="25"/>
  <c r="O49" i="25"/>
  <c r="F49" i="25"/>
  <c r="G70" i="25"/>
  <c r="Q49" i="25"/>
  <c r="Q70" i="25"/>
  <c r="H49" i="25"/>
  <c r="I70" i="25"/>
  <c r="G49" i="25"/>
  <c r="H70" i="25"/>
  <c r="N70" i="25"/>
  <c r="H69" i="25"/>
  <c r="Y41" i="25"/>
  <c r="K48" i="25"/>
  <c r="N62" i="25"/>
  <c r="H62" i="25"/>
  <c r="E70" i="25"/>
  <c r="D62" i="25"/>
  <c r="T62" i="25"/>
  <c r="L69" i="25"/>
  <c r="U69" i="25"/>
  <c r="U62" i="25"/>
  <c r="R62" i="25"/>
  <c r="P69" i="25"/>
  <c r="D69" i="25"/>
  <c r="G62" i="25"/>
  <c r="G48" i="25"/>
  <c r="U41" i="25"/>
  <c r="K62" i="25"/>
  <c r="N69" i="25"/>
  <c r="F62" i="25"/>
  <c r="M69" i="25"/>
  <c r="F48" i="25"/>
  <c r="V50" i="61"/>
  <c r="M73" i="61"/>
  <c r="S50" i="61"/>
  <c r="T73" i="61"/>
  <c r="Q50" i="61"/>
  <c r="G73" i="61"/>
  <c r="M50" i="61"/>
  <c r="P73" i="61"/>
  <c r="S51" i="61"/>
  <c r="T74" i="61"/>
  <c r="Q74" i="61"/>
  <c r="P51" i="61"/>
  <c r="M51" i="61"/>
  <c r="F51" i="61"/>
  <c r="G74" i="61"/>
  <c r="L74" i="61"/>
  <c r="K51" i="61"/>
  <c r="P74" i="61"/>
  <c r="U74" i="61"/>
  <c r="T51" i="61"/>
  <c r="Q51" i="61"/>
  <c r="R74" i="61"/>
  <c r="G51" i="61"/>
  <c r="V74" i="61"/>
  <c r="D74" i="61"/>
  <c r="U51" i="61"/>
  <c r="H73" i="61"/>
  <c r="D73" i="61"/>
  <c r="M74" i="61"/>
  <c r="I73" i="61"/>
  <c r="F74" i="61"/>
  <c r="O51" i="61"/>
  <c r="D51" i="61"/>
  <c r="Y50" i="61"/>
  <c r="G50" i="61"/>
  <c r="S74" i="61"/>
  <c r="O73" i="61"/>
  <c r="J74" i="61"/>
  <c r="Q73" i="61"/>
  <c r="S73" i="61"/>
  <c r="N73" i="61"/>
  <c r="F50" i="61"/>
  <c r="R86" i="1"/>
  <c r="R72" i="24"/>
  <c r="K65" i="24"/>
  <c r="J50" i="24"/>
  <c r="G51" i="24"/>
  <c r="U65" i="24"/>
  <c r="P72" i="24"/>
  <c r="Q72" i="24"/>
  <c r="D43" i="24"/>
  <c r="D51" i="24"/>
  <c r="D50" i="24"/>
  <c r="Q43" i="24"/>
  <c r="O65" i="24"/>
  <c r="L65" i="24"/>
  <c r="N72" i="24"/>
  <c r="O51" i="24"/>
  <c r="P73" i="24"/>
  <c r="H51" i="24"/>
  <c r="I73" i="24"/>
  <c r="O73" i="24"/>
  <c r="H73" i="24"/>
  <c r="E51" i="24"/>
  <c r="F73" i="24"/>
  <c r="Y50" i="24"/>
  <c r="N73" i="24"/>
  <c r="J65" i="24"/>
  <c r="N51" i="24"/>
  <c r="O43" i="24"/>
  <c r="J73" i="24"/>
  <c r="S73" i="24"/>
  <c r="K73" i="24"/>
  <c r="S72" i="24"/>
  <c r="I65" i="24"/>
  <c r="N65" i="24"/>
  <c r="H72" i="24"/>
  <c r="F72" i="24"/>
  <c r="H65" i="24"/>
  <c r="K51" i="24"/>
  <c r="E50" i="24"/>
  <c r="N43" i="24"/>
  <c r="M65" i="24"/>
  <c r="L72" i="24"/>
  <c r="U73" i="24"/>
  <c r="S86" i="1"/>
  <c r="G65" i="24"/>
  <c r="V73" i="23"/>
  <c r="Y27" i="23"/>
  <c r="Y50" i="23"/>
  <c r="U66" i="60"/>
  <c r="Y20" i="60"/>
  <c r="Y43" i="60"/>
  <c r="U43" i="60"/>
  <c r="N74" i="60"/>
  <c r="M51" i="60"/>
  <c r="O51" i="60"/>
  <c r="P74" i="60"/>
  <c r="T74" i="60"/>
  <c r="P51" i="60"/>
  <c r="E51" i="60"/>
  <c r="V74" i="60"/>
  <c r="F51" i="60"/>
  <c r="O74" i="60"/>
  <c r="I51" i="60"/>
  <c r="E50" i="60"/>
  <c r="R73" i="60"/>
  <c r="J73" i="60"/>
  <c r="T51" i="60"/>
  <c r="Q73" i="60"/>
  <c r="O50" i="60"/>
  <c r="L51" i="60"/>
  <c r="L74" i="60"/>
  <c r="M74" i="60"/>
  <c r="D51" i="60"/>
  <c r="Y51" i="60"/>
  <c r="D74" i="60"/>
  <c r="Y50" i="60"/>
  <c r="S74" i="60"/>
  <c r="I73" i="60"/>
  <c r="S51" i="60"/>
  <c r="D50" i="60"/>
  <c r="D73" i="60"/>
  <c r="Q74" i="60"/>
  <c r="M73" i="60"/>
  <c r="H73" i="60"/>
  <c r="V66" i="60"/>
  <c r="V51" i="60"/>
  <c r="P73" i="60"/>
  <c r="E73" i="60"/>
  <c r="S51" i="23"/>
  <c r="T73" i="23"/>
  <c r="M65" i="23"/>
  <c r="K72" i="23"/>
  <c r="R65" i="23"/>
  <c r="U43" i="23"/>
  <c r="J73" i="23"/>
  <c r="N73" i="23"/>
  <c r="I51" i="23"/>
  <c r="I65" i="23"/>
  <c r="J65" i="23"/>
  <c r="K50" i="23"/>
  <c r="F50" i="23"/>
  <c r="H28" i="23"/>
  <c r="V65" i="23"/>
  <c r="S65" i="23"/>
  <c r="N65" i="23"/>
  <c r="Y43" i="23"/>
  <c r="P72" i="23"/>
  <c r="O73" i="23"/>
  <c r="O51" i="23"/>
  <c r="P73" i="23"/>
  <c r="K73" i="23"/>
  <c r="K51" i="23"/>
  <c r="L73" i="23"/>
  <c r="Q73" i="23"/>
  <c r="P51" i="23"/>
  <c r="L51" i="23"/>
  <c r="M73" i="23"/>
  <c r="E51" i="23"/>
  <c r="E73" i="23"/>
  <c r="F73" i="23"/>
  <c r="U73" i="23"/>
  <c r="R72" i="23"/>
  <c r="U50" i="23"/>
  <c r="G73" i="23"/>
  <c r="O72" i="23"/>
  <c r="O65" i="23"/>
  <c r="G65" i="23"/>
  <c r="O50" i="23"/>
  <c r="R43" i="23"/>
  <c r="U51" i="23"/>
  <c r="M72" i="23"/>
  <c r="V72" i="23"/>
  <c r="L72" i="23"/>
  <c r="F65" i="23"/>
  <c r="F43" i="23"/>
  <c r="R28" i="23"/>
  <c r="R73" i="23"/>
  <c r="F72" i="23"/>
  <c r="S72" i="23"/>
  <c r="K65" i="23"/>
  <c r="L50" i="23"/>
  <c r="S42" i="59"/>
  <c r="T65" i="59"/>
  <c r="F74" i="59"/>
  <c r="E51" i="59"/>
  <c r="V74" i="59"/>
  <c r="Y50" i="59"/>
  <c r="P73" i="59"/>
  <c r="I74" i="59"/>
  <c r="D50" i="59"/>
  <c r="D73" i="59"/>
  <c r="O50" i="59"/>
  <c r="O73" i="59"/>
  <c r="E73" i="59"/>
  <c r="N51" i="59"/>
  <c r="U74" i="59"/>
  <c r="T74" i="59"/>
  <c r="T51" i="59"/>
  <c r="Q51" i="59"/>
  <c r="Q74" i="59"/>
  <c r="R74" i="59"/>
  <c r="O51" i="59"/>
  <c r="P74" i="59"/>
  <c r="J74" i="59"/>
  <c r="E74" i="59"/>
  <c r="D74" i="59"/>
  <c r="D51" i="59"/>
  <c r="K74" i="59"/>
  <c r="J51" i="59"/>
  <c r="M74" i="59"/>
  <c r="L51" i="59"/>
  <c r="L74" i="59"/>
  <c r="J73" i="59"/>
  <c r="J50" i="59"/>
  <c r="O74" i="59"/>
  <c r="G50" i="59"/>
  <c r="H51" i="59"/>
  <c r="N73" i="59"/>
  <c r="H73" i="59"/>
  <c r="R73" i="59"/>
  <c r="M73" i="59"/>
  <c r="E73" i="22"/>
  <c r="D73" i="22"/>
  <c r="E72" i="22"/>
  <c r="R43" i="22"/>
  <c r="S65" i="22"/>
  <c r="R72" i="22"/>
  <c r="P65" i="22"/>
  <c r="I72" i="22"/>
  <c r="P73" i="22"/>
  <c r="T73" i="22"/>
  <c r="V65" i="22"/>
  <c r="D72" i="22"/>
  <c r="D50" i="22"/>
  <c r="K65" i="22"/>
  <c r="E65" i="22"/>
  <c r="I51" i="22"/>
  <c r="J73" i="22"/>
  <c r="K73" i="22"/>
  <c r="L51" i="22"/>
  <c r="M73" i="22"/>
  <c r="I73" i="22"/>
  <c r="H51" i="22"/>
  <c r="S73" i="22"/>
  <c r="F72" i="22"/>
  <c r="N65" i="22"/>
  <c r="I50" i="22"/>
  <c r="P43" i="22"/>
  <c r="Y50" i="22"/>
  <c r="J43" i="22"/>
  <c r="K72" i="22"/>
  <c r="L65" i="22"/>
  <c r="J72" i="22"/>
  <c r="O73" i="22"/>
  <c r="M72" i="22"/>
  <c r="S51" i="22"/>
  <c r="Q50" i="22"/>
  <c r="Y51" i="22"/>
  <c r="H73" i="22"/>
  <c r="E43" i="22"/>
  <c r="H50" i="22"/>
  <c r="L72" i="22"/>
  <c r="O65" i="22"/>
  <c r="G72" i="22"/>
  <c r="D51" i="22"/>
  <c r="Q49" i="58"/>
  <c r="Q71" i="58"/>
  <c r="I70" i="58"/>
  <c r="U71" i="58"/>
  <c r="Q48" i="58"/>
  <c r="H48" i="58"/>
  <c r="Y48" i="58"/>
  <c r="T71" i="58"/>
  <c r="P48" i="58"/>
  <c r="Y49" i="58"/>
  <c r="N70" i="58"/>
  <c r="F70" i="58"/>
  <c r="O70" i="58"/>
  <c r="J70" i="58"/>
  <c r="R49" i="58"/>
  <c r="N48" i="58"/>
  <c r="E70" i="58"/>
  <c r="M70" i="58"/>
  <c r="H70" i="58"/>
  <c r="R71" i="58"/>
  <c r="Q70" i="58"/>
  <c r="K70" i="58"/>
  <c r="D70" i="58"/>
  <c r="H70" i="21"/>
  <c r="G49" i="21"/>
  <c r="R49" i="21"/>
  <c r="S70" i="21"/>
  <c r="E62" i="21"/>
  <c r="P62" i="21"/>
  <c r="S62" i="21"/>
  <c r="R48" i="21"/>
  <c r="M41" i="21"/>
  <c r="I70" i="21"/>
  <c r="G69" i="21"/>
  <c r="V62" i="21"/>
  <c r="M62" i="21"/>
  <c r="O48" i="21"/>
  <c r="Y41" i="21"/>
  <c r="L41" i="21"/>
  <c r="U48" i="21"/>
  <c r="S69" i="21"/>
  <c r="I69" i="21"/>
  <c r="N69" i="21"/>
  <c r="L69" i="21"/>
  <c r="O49" i="21"/>
  <c r="J69" i="21"/>
  <c r="V49" i="21"/>
  <c r="K49" i="21"/>
  <c r="L70" i="21"/>
  <c r="T49" i="21"/>
  <c r="U70" i="21"/>
  <c r="P69" i="21"/>
  <c r="H69" i="21"/>
  <c r="J62" i="21"/>
  <c r="F48" i="21"/>
  <c r="O41" i="21"/>
  <c r="Y49" i="21"/>
  <c r="T70" i="21"/>
  <c r="E70" i="21"/>
  <c r="Y48" i="21"/>
  <c r="L62" i="21"/>
  <c r="J49" i="21"/>
  <c r="K69" i="21"/>
  <c r="H49" i="21"/>
  <c r="E49" i="21"/>
  <c r="F69" i="21"/>
  <c r="R69" i="21"/>
  <c r="M70" i="21"/>
  <c r="U69" i="21"/>
  <c r="G62" i="21"/>
  <c r="T48" i="21"/>
  <c r="R73" i="57"/>
  <c r="Y52" i="57"/>
  <c r="R74" i="57"/>
  <c r="G51" i="57"/>
  <c r="O73" i="57"/>
  <c r="Y41" i="57"/>
  <c r="Y39" i="57"/>
  <c r="Y37" i="57"/>
  <c r="Y35" i="57"/>
  <c r="Y33" i="57"/>
  <c r="J74" i="57"/>
  <c r="J51" i="57"/>
  <c r="I74" i="57"/>
  <c r="L73" i="57"/>
  <c r="S74" i="57"/>
  <c r="D74" i="57"/>
  <c r="U50" i="57"/>
  <c r="O50" i="57"/>
  <c r="S73" i="57"/>
  <c r="J73" i="57"/>
  <c r="K51" i="57"/>
  <c r="H73" i="57"/>
  <c r="G73" i="57"/>
  <c r="D73" i="57"/>
  <c r="L50" i="57"/>
  <c r="N73" i="57"/>
  <c r="E73" i="57"/>
  <c r="O74" i="57"/>
  <c r="O51" i="57"/>
  <c r="T51" i="57"/>
  <c r="U74" i="57"/>
  <c r="I73" i="57"/>
  <c r="Q73" i="57"/>
  <c r="H51" i="57"/>
  <c r="E74" i="57"/>
  <c r="E50" i="57"/>
  <c r="U73" i="57"/>
  <c r="P73" i="57"/>
  <c r="T73" i="57"/>
  <c r="T50" i="57"/>
  <c r="R51" i="57"/>
  <c r="L51" i="57"/>
  <c r="F50" i="57"/>
  <c r="Y50" i="57"/>
  <c r="M74" i="57"/>
  <c r="R24" i="3"/>
  <c r="S82" i="1"/>
  <c r="Y50" i="20"/>
  <c r="U65" i="20"/>
  <c r="V72" i="20"/>
  <c r="J72" i="20"/>
  <c r="U43" i="20"/>
  <c r="S65" i="20"/>
  <c r="V50" i="20"/>
  <c r="S72" i="20"/>
  <c r="C43" i="20"/>
  <c r="N72" i="20"/>
  <c r="R43" i="20"/>
  <c r="H73" i="20"/>
  <c r="U72" i="20"/>
  <c r="N65" i="20"/>
  <c r="F65" i="20"/>
  <c r="G65" i="20"/>
  <c r="L65" i="20"/>
  <c r="R72" i="20"/>
  <c r="Q50" i="20"/>
  <c r="I65" i="20"/>
  <c r="Q51" i="20"/>
  <c r="R73" i="20"/>
  <c r="O73" i="20"/>
  <c r="N51" i="20"/>
  <c r="D51" i="20"/>
  <c r="D73" i="20"/>
  <c r="E73" i="20"/>
  <c r="M73" i="20"/>
  <c r="L51" i="20"/>
  <c r="L73" i="20"/>
  <c r="I51" i="20"/>
  <c r="J73" i="20"/>
  <c r="I73" i="20"/>
  <c r="Q73" i="20"/>
  <c r="T72" i="20"/>
  <c r="M72" i="20"/>
  <c r="L50" i="20"/>
  <c r="F73" i="20"/>
  <c r="K65" i="20"/>
  <c r="N73" i="20"/>
  <c r="H65" i="20"/>
  <c r="F72" i="20"/>
  <c r="G73" i="20"/>
  <c r="P73" i="20"/>
  <c r="Q72" i="20"/>
  <c r="G72" i="20"/>
  <c r="T50" i="20"/>
  <c r="I50" i="20"/>
  <c r="P43" i="20"/>
  <c r="I72" i="20"/>
  <c r="E72" i="20"/>
  <c r="P65" i="20"/>
  <c r="T73" i="20"/>
  <c r="D50" i="20"/>
  <c r="T65" i="19"/>
  <c r="H65" i="19"/>
  <c r="U65" i="19"/>
  <c r="G43" i="19"/>
  <c r="E65" i="19"/>
  <c r="Y20" i="19"/>
  <c r="E73" i="56"/>
  <c r="I50" i="56"/>
  <c r="V73" i="56"/>
  <c r="H50" i="56"/>
  <c r="F73" i="56"/>
  <c r="D73" i="56"/>
  <c r="S73" i="56"/>
  <c r="M50" i="56"/>
  <c r="U51" i="56"/>
  <c r="L51" i="56"/>
  <c r="D51" i="56"/>
  <c r="R74" i="56"/>
  <c r="R51" i="56"/>
  <c r="S74" i="56"/>
  <c r="T74" i="56"/>
  <c r="S51" i="56"/>
  <c r="O74" i="56"/>
  <c r="N51" i="56"/>
  <c r="N74" i="56"/>
  <c r="M51" i="56"/>
  <c r="M74" i="56"/>
  <c r="I74" i="56"/>
  <c r="H51" i="56"/>
  <c r="H74" i="56"/>
  <c r="V74" i="56"/>
  <c r="D74" i="56"/>
  <c r="T73" i="56"/>
  <c r="Y50" i="56"/>
  <c r="H73" i="56"/>
  <c r="I73" i="56"/>
  <c r="I51" i="56"/>
  <c r="E50" i="56"/>
  <c r="G73" i="56"/>
  <c r="Q73" i="56"/>
  <c r="M73" i="56"/>
  <c r="K50" i="56"/>
  <c r="O73" i="56"/>
  <c r="L73" i="56"/>
  <c r="U73" i="56"/>
  <c r="V51" i="56"/>
  <c r="S65" i="19"/>
  <c r="S72" i="19"/>
  <c r="O50" i="19"/>
  <c r="J65" i="19"/>
  <c r="U72" i="19"/>
  <c r="D50" i="19"/>
  <c r="D65" i="19"/>
  <c r="R72" i="19"/>
  <c r="L72" i="19"/>
  <c r="V73" i="19"/>
  <c r="O51" i="19"/>
  <c r="V65" i="19"/>
  <c r="N65" i="19"/>
  <c r="D51" i="19"/>
  <c r="C43" i="19"/>
  <c r="I72" i="19"/>
  <c r="S50" i="19"/>
  <c r="M43" i="19"/>
  <c r="D43" i="19"/>
  <c r="N51" i="19"/>
  <c r="J51" i="19"/>
  <c r="M72" i="19"/>
  <c r="T51" i="19"/>
  <c r="F73" i="19"/>
  <c r="E51" i="19"/>
  <c r="S51" i="19"/>
  <c r="T73" i="19"/>
  <c r="S73" i="19"/>
  <c r="Q51" i="19"/>
  <c r="R73" i="19"/>
  <c r="E73" i="19"/>
  <c r="Y43" i="19"/>
  <c r="D73" i="19"/>
  <c r="K65" i="19"/>
  <c r="J73" i="19"/>
  <c r="L65" i="19"/>
  <c r="J72" i="19"/>
  <c r="R81" i="1"/>
  <c r="F65" i="19"/>
  <c r="Q73" i="19"/>
  <c r="Y50" i="19"/>
  <c r="T50" i="19"/>
  <c r="E72" i="19"/>
  <c r="O65" i="19"/>
  <c r="P65" i="19"/>
  <c r="N72" i="19"/>
  <c r="T72" i="19"/>
  <c r="K72" i="19"/>
  <c r="E50" i="19"/>
  <c r="O72" i="19"/>
  <c r="M65" i="19"/>
  <c r="U50" i="19"/>
  <c r="R43" i="19"/>
  <c r="Y41" i="55"/>
  <c r="Y45" i="55"/>
  <c r="H71" i="55"/>
  <c r="G49" i="55"/>
  <c r="T49" i="55"/>
  <c r="T71" i="55"/>
  <c r="M71" i="55"/>
  <c r="M49" i="55"/>
  <c r="U71" i="55"/>
  <c r="U49" i="55"/>
  <c r="Y48" i="55"/>
  <c r="O70" i="55"/>
  <c r="N70" i="55"/>
  <c r="F70" i="55"/>
  <c r="T48" i="55"/>
  <c r="K70" i="55"/>
  <c r="M70" i="55"/>
  <c r="Q49" i="55"/>
  <c r="J48" i="55"/>
  <c r="M48" i="55"/>
  <c r="I71" i="55"/>
  <c r="N71" i="55"/>
  <c r="O71" i="55"/>
  <c r="N49" i="55"/>
  <c r="G71" i="55"/>
  <c r="F49" i="55"/>
  <c r="E71" i="55"/>
  <c r="F71" i="55"/>
  <c r="E49" i="55"/>
  <c r="S71" i="55"/>
  <c r="U70" i="55"/>
  <c r="E70" i="55"/>
  <c r="V71" i="55"/>
  <c r="L70" i="55"/>
  <c r="P70" i="55"/>
  <c r="H49" i="55"/>
  <c r="U48" i="55"/>
  <c r="P48" i="55"/>
  <c r="E48" i="55"/>
  <c r="N48" i="55"/>
  <c r="E48" i="18"/>
  <c r="I70" i="18"/>
  <c r="R69" i="18"/>
  <c r="Q69" i="18"/>
  <c r="H62" i="18"/>
  <c r="P48" i="18"/>
  <c r="I49" i="18"/>
  <c r="Y41" i="18"/>
  <c r="V48" i="18"/>
  <c r="U62" i="18"/>
  <c r="P69" i="18"/>
  <c r="L48" i="18"/>
  <c r="C41" i="18"/>
  <c r="P70" i="18"/>
  <c r="V62" i="18"/>
  <c r="S69" i="18"/>
  <c r="R48" i="18"/>
  <c r="H41" i="18"/>
  <c r="K70" i="18"/>
  <c r="R62" i="18"/>
  <c r="G49" i="18"/>
  <c r="H70" i="18"/>
  <c r="G70" i="18"/>
  <c r="M49" i="18"/>
  <c r="M70" i="18"/>
  <c r="N70" i="18"/>
  <c r="V70" i="18"/>
  <c r="U70" i="18"/>
  <c r="U49" i="18"/>
  <c r="O70" i="18"/>
  <c r="R70" i="18"/>
  <c r="O62" i="18"/>
  <c r="R49" i="18"/>
  <c r="S41" i="18"/>
  <c r="H69" i="18"/>
  <c r="I69" i="18"/>
  <c r="V69" i="18"/>
  <c r="J69" i="18"/>
  <c r="Q70" i="18"/>
  <c r="J70" i="18"/>
  <c r="Q41" i="18"/>
  <c r="Q62" i="18"/>
  <c r="N62" i="18"/>
  <c r="O69" i="18"/>
  <c r="V49" i="17"/>
  <c r="W70" i="17"/>
  <c r="E27" i="17"/>
  <c r="L27" i="17"/>
  <c r="P27" i="17"/>
  <c r="Q27" i="17"/>
  <c r="Y27" i="17"/>
  <c r="V70" i="17"/>
  <c r="W69" i="17"/>
  <c r="Y26" i="17"/>
  <c r="R71" i="54"/>
  <c r="Q71" i="54"/>
  <c r="Q49" i="54"/>
  <c r="M70" i="54"/>
  <c r="R70" i="54"/>
  <c r="N48" i="54"/>
  <c r="K70" i="54"/>
  <c r="Y48" i="54"/>
  <c r="U48" i="54"/>
  <c r="E70" i="54"/>
  <c r="L70" i="54"/>
  <c r="O48" i="54"/>
  <c r="T71" i="54"/>
  <c r="U70" i="54"/>
  <c r="P70" i="54"/>
  <c r="H48" i="54"/>
  <c r="Y49" i="54"/>
  <c r="J70" i="54"/>
  <c r="G70" i="54"/>
  <c r="R48" i="54"/>
  <c r="R21" i="3"/>
  <c r="S79" i="1"/>
  <c r="Y21" i="3"/>
  <c r="J41" i="17"/>
  <c r="P70" i="17"/>
  <c r="E62" i="17"/>
  <c r="N69" i="17"/>
  <c r="E69" i="17"/>
  <c r="O62" i="17"/>
  <c r="T62" i="17"/>
  <c r="N62" i="17"/>
  <c r="M48" i="17"/>
  <c r="L69" i="17"/>
  <c r="F69" i="17"/>
  <c r="O41" i="17"/>
  <c r="L41" i="17"/>
  <c r="D41" i="17"/>
  <c r="O70" i="17"/>
  <c r="S69" i="17"/>
  <c r="H48" i="17"/>
  <c r="S70" i="17"/>
  <c r="T70" i="17"/>
  <c r="S49" i="17"/>
  <c r="F49" i="17"/>
  <c r="G70" i="17"/>
  <c r="N70" i="17"/>
  <c r="H62" i="17"/>
  <c r="Q69" i="17"/>
  <c r="D49" i="17"/>
  <c r="K49" i="17"/>
  <c r="Q41" i="17"/>
  <c r="U69" i="17"/>
  <c r="H70" i="17"/>
  <c r="M69" i="17"/>
  <c r="G69" i="17"/>
  <c r="F62" i="17"/>
  <c r="E48" i="17"/>
  <c r="E41" i="17"/>
  <c r="J70" i="17"/>
  <c r="K70" i="17"/>
  <c r="R69" i="17"/>
  <c r="U62" i="17"/>
  <c r="S62" i="17"/>
  <c r="I70" i="17"/>
  <c r="I69" i="17"/>
  <c r="I62" i="17"/>
  <c r="L48" i="17"/>
  <c r="F48" i="17"/>
  <c r="Y48" i="17"/>
  <c r="U49" i="17"/>
  <c r="U70" i="17"/>
  <c r="Q62" i="17"/>
  <c r="K73" i="53"/>
  <c r="G73" i="53"/>
  <c r="I51" i="53"/>
  <c r="J73" i="53"/>
  <c r="U50" i="53"/>
  <c r="J51" i="53"/>
  <c r="F74" i="53"/>
  <c r="T73" i="53"/>
  <c r="F73" i="53"/>
  <c r="G74" i="53"/>
  <c r="N73" i="53"/>
  <c r="N51" i="53"/>
  <c r="I74" i="53"/>
  <c r="K74" i="53"/>
  <c r="K51" i="53"/>
  <c r="E74" i="53"/>
  <c r="D74" i="53"/>
  <c r="D51" i="53"/>
  <c r="U74" i="53"/>
  <c r="T51" i="53"/>
  <c r="T74" i="53"/>
  <c r="R74" i="53"/>
  <c r="D73" i="53"/>
  <c r="Y50" i="53"/>
  <c r="H74" i="53"/>
  <c r="M73" i="53"/>
  <c r="H51" i="53"/>
  <c r="T50" i="53"/>
  <c r="N50" i="53"/>
  <c r="N74" i="53"/>
  <c r="S50" i="53"/>
  <c r="K50" i="53"/>
  <c r="U73" i="53"/>
  <c r="L73" i="53"/>
  <c r="O74" i="53"/>
  <c r="P74" i="53"/>
  <c r="H73" i="53"/>
  <c r="H73" i="16"/>
  <c r="H51" i="16"/>
  <c r="U65" i="16"/>
  <c r="M50" i="16"/>
  <c r="S78" i="1"/>
  <c r="U72" i="16"/>
  <c r="I72" i="16"/>
  <c r="O65" i="16"/>
  <c r="D51" i="16"/>
  <c r="I51" i="16"/>
  <c r="V72" i="16"/>
  <c r="R72" i="16"/>
  <c r="L72" i="16"/>
  <c r="T65" i="16"/>
  <c r="L65" i="16"/>
  <c r="J65" i="16"/>
  <c r="V51" i="16"/>
  <c r="R20" i="3"/>
  <c r="V73" i="16"/>
  <c r="O73" i="16"/>
  <c r="F51" i="16"/>
  <c r="Q72" i="16"/>
  <c r="Y50" i="16"/>
  <c r="K65" i="16"/>
  <c r="U51" i="16"/>
  <c r="R78" i="1"/>
  <c r="P72" i="16"/>
  <c r="H72" i="16"/>
  <c r="F50" i="16"/>
  <c r="P51" i="16"/>
  <c r="L51" i="16"/>
  <c r="Y51" i="16"/>
  <c r="F72" i="16"/>
  <c r="R65" i="16"/>
  <c r="J73" i="16"/>
  <c r="J51" i="16"/>
  <c r="K73" i="16"/>
  <c r="M65" i="16"/>
  <c r="Y43" i="16"/>
  <c r="G73" i="16"/>
  <c r="T72" i="16"/>
  <c r="N65" i="16"/>
  <c r="J50" i="16"/>
  <c r="V65" i="16"/>
  <c r="Q65" i="16"/>
  <c r="Q73" i="16"/>
  <c r="P73" i="16"/>
  <c r="S72" i="16"/>
  <c r="M72" i="16"/>
  <c r="S65" i="16"/>
  <c r="T43" i="16"/>
  <c r="D43" i="16"/>
  <c r="H65" i="16"/>
  <c r="I50" i="16"/>
  <c r="U73" i="16"/>
  <c r="S43" i="16"/>
  <c r="C43" i="16"/>
  <c r="V49" i="52"/>
  <c r="Y27" i="52"/>
  <c r="Y49" i="52"/>
  <c r="M48" i="52"/>
  <c r="P70" i="52"/>
  <c r="M70" i="52"/>
  <c r="K48" i="52"/>
  <c r="V48" i="52"/>
  <c r="O70" i="52"/>
  <c r="V71" i="52"/>
  <c r="U71" i="52"/>
  <c r="U49" i="52"/>
  <c r="S49" i="52"/>
  <c r="S71" i="52"/>
  <c r="T71" i="52"/>
  <c r="R70" i="52"/>
  <c r="S70" i="52"/>
  <c r="G48" i="52"/>
  <c r="V70" i="52"/>
  <c r="F70" i="52"/>
  <c r="U70" i="52"/>
  <c r="G70" i="52"/>
  <c r="T70" i="52"/>
  <c r="R49" i="52"/>
  <c r="Q70" i="52"/>
  <c r="S48" i="52"/>
  <c r="E48" i="52"/>
  <c r="J48" i="52"/>
  <c r="K70" i="52"/>
  <c r="L69" i="15"/>
  <c r="I69" i="15"/>
  <c r="T69" i="15"/>
  <c r="S62" i="15"/>
  <c r="S48" i="15"/>
  <c r="O41" i="15"/>
  <c r="K70" i="15"/>
  <c r="N62" i="15"/>
  <c r="U69" i="15"/>
  <c r="P69" i="15"/>
  <c r="K62" i="15"/>
  <c r="F48" i="15"/>
  <c r="U70" i="15"/>
  <c r="H69" i="15"/>
  <c r="K69" i="15"/>
  <c r="E69" i="15"/>
  <c r="O69" i="15"/>
  <c r="O62" i="15"/>
  <c r="D62" i="15"/>
  <c r="E49" i="15"/>
  <c r="F70" i="15"/>
  <c r="Q49" i="15"/>
  <c r="O70" i="15"/>
  <c r="J49" i="15"/>
  <c r="R69" i="15"/>
  <c r="L62" i="15"/>
  <c r="Q62" i="15"/>
  <c r="T70" i="15"/>
  <c r="V48" i="15"/>
  <c r="I62" i="15"/>
  <c r="J62" i="15"/>
  <c r="M69" i="15"/>
  <c r="S41" i="15"/>
  <c r="Y41" i="15"/>
  <c r="F62" i="15"/>
  <c r="Y48" i="15"/>
  <c r="R62" i="15"/>
  <c r="Q69" i="15"/>
  <c r="E62" i="15"/>
  <c r="N69" i="15"/>
  <c r="F69" i="15"/>
  <c r="G62" i="15"/>
  <c r="U48" i="15"/>
  <c r="R70" i="15"/>
  <c r="G70" i="15"/>
  <c r="S69" i="15"/>
  <c r="P70" i="15"/>
  <c r="N73" i="51"/>
  <c r="M73" i="51"/>
  <c r="E74" i="51"/>
  <c r="L73" i="51"/>
  <c r="U50" i="51"/>
  <c r="M50" i="51"/>
  <c r="N51" i="51"/>
  <c r="S51" i="51"/>
  <c r="T74" i="51"/>
  <c r="O51" i="51"/>
  <c r="L74" i="51"/>
  <c r="K51" i="51"/>
  <c r="K74" i="51"/>
  <c r="H51" i="51"/>
  <c r="H74" i="51"/>
  <c r="M51" i="51"/>
  <c r="N74" i="51"/>
  <c r="M74" i="51"/>
  <c r="Y50" i="51"/>
  <c r="S74" i="51"/>
  <c r="G73" i="51"/>
  <c r="F50" i="51"/>
  <c r="L50" i="51"/>
  <c r="R74" i="51"/>
  <c r="P73" i="51"/>
  <c r="O50" i="51"/>
  <c r="I74" i="51"/>
  <c r="Q73" i="51"/>
  <c r="T73" i="51"/>
  <c r="O73" i="51"/>
  <c r="J73" i="51"/>
  <c r="S50" i="51"/>
  <c r="Y50" i="14"/>
  <c r="Y42" i="14"/>
  <c r="Y41" i="14"/>
  <c r="Y39" i="14"/>
  <c r="Y38" i="14"/>
  <c r="Y37" i="14"/>
  <c r="Y35" i="14"/>
  <c r="Y34" i="14"/>
  <c r="Y33" i="14"/>
  <c r="Y32" i="14"/>
  <c r="Y48" i="14"/>
  <c r="Y47" i="14"/>
  <c r="Y46" i="14"/>
  <c r="M73" i="14"/>
  <c r="L51" i="14"/>
  <c r="D51" i="14"/>
  <c r="D73" i="14"/>
  <c r="K65" i="14"/>
  <c r="S73" i="14"/>
  <c r="U65" i="14"/>
  <c r="M51" i="14"/>
  <c r="U43" i="14"/>
  <c r="V73" i="14"/>
  <c r="H73" i="14"/>
  <c r="L73" i="14"/>
  <c r="J51" i="14"/>
  <c r="P72" i="14"/>
  <c r="H72" i="14"/>
  <c r="E65" i="14"/>
  <c r="T65" i="14"/>
  <c r="N65" i="14"/>
  <c r="Y43" i="14"/>
  <c r="S65" i="14"/>
  <c r="O73" i="14"/>
  <c r="P65" i="14"/>
  <c r="M50" i="14"/>
  <c r="E50" i="14"/>
  <c r="S43" i="14"/>
  <c r="N72" i="14"/>
  <c r="I72" i="14"/>
  <c r="R43" i="14"/>
  <c r="M65" i="14"/>
  <c r="H65" i="14"/>
  <c r="I51" i="14"/>
  <c r="J73" i="14"/>
  <c r="I73" i="14"/>
  <c r="P51" i="14"/>
  <c r="R76" i="1"/>
  <c r="Y18" i="3"/>
  <c r="O51" i="14"/>
  <c r="T73" i="14"/>
  <c r="R72" i="14"/>
  <c r="J72" i="14"/>
  <c r="F72" i="14"/>
  <c r="I65" i="14"/>
  <c r="H50" i="14"/>
  <c r="Q72" i="14"/>
  <c r="U49" i="50"/>
  <c r="O70" i="50"/>
  <c r="T49" i="50"/>
  <c r="H71" i="50"/>
  <c r="T48" i="50"/>
  <c r="H49" i="50"/>
  <c r="T70" i="50"/>
  <c r="K70" i="50"/>
  <c r="K48" i="50"/>
  <c r="L49" i="50"/>
  <c r="Y48" i="50"/>
  <c r="L71" i="50"/>
  <c r="J71" i="50"/>
  <c r="I71" i="50"/>
  <c r="I49" i="50"/>
  <c r="V49" i="50"/>
  <c r="V71" i="50"/>
  <c r="N71" i="50"/>
  <c r="R71" i="50"/>
  <c r="Q49" i="50"/>
  <c r="O71" i="50"/>
  <c r="N49" i="50"/>
  <c r="Q48" i="50"/>
  <c r="K49" i="50"/>
  <c r="V70" i="50"/>
  <c r="N70" i="50"/>
  <c r="J70" i="50"/>
  <c r="Y49" i="50"/>
  <c r="U71" i="50"/>
  <c r="S71" i="50"/>
  <c r="Q70" i="50"/>
  <c r="I70" i="50"/>
  <c r="S48" i="50"/>
  <c r="N48" i="50"/>
  <c r="H48" i="50"/>
  <c r="T71" i="50"/>
  <c r="R70" i="50"/>
  <c r="F70" i="50"/>
  <c r="I48" i="50"/>
  <c r="U70" i="13"/>
  <c r="T49" i="13"/>
  <c r="V69" i="13"/>
  <c r="N69" i="13"/>
  <c r="F69" i="13"/>
  <c r="U62" i="13"/>
  <c r="M62" i="13"/>
  <c r="E62" i="13"/>
  <c r="M41" i="13"/>
  <c r="V70" i="13"/>
  <c r="J49" i="13"/>
  <c r="Y41" i="13"/>
  <c r="U69" i="13"/>
  <c r="M69" i="13"/>
  <c r="E69" i="13"/>
  <c r="J62" i="13"/>
  <c r="H49" i="13"/>
  <c r="T48" i="13"/>
  <c r="P48" i="13"/>
  <c r="H48" i="13"/>
  <c r="D48" i="13"/>
  <c r="L69" i="13"/>
  <c r="S62" i="13"/>
  <c r="O62" i="13"/>
  <c r="G62" i="13"/>
  <c r="V62" i="13"/>
  <c r="F62" i="13"/>
  <c r="U49" i="13"/>
  <c r="V48" i="13"/>
  <c r="R48" i="13"/>
  <c r="N48" i="13"/>
  <c r="J48" i="13"/>
  <c r="F48" i="13"/>
  <c r="Q70" i="13"/>
  <c r="J70" i="13"/>
  <c r="O70" i="13"/>
  <c r="N49" i="13"/>
  <c r="T70" i="13"/>
  <c r="S49" i="13"/>
  <c r="P70" i="13"/>
  <c r="O49" i="13"/>
  <c r="H70" i="13"/>
  <c r="G49" i="13"/>
  <c r="G70" i="13"/>
  <c r="Y49" i="13"/>
  <c r="F49" i="13"/>
  <c r="K70" i="13"/>
  <c r="R70" i="13"/>
  <c r="G41" i="13"/>
  <c r="S70" i="13"/>
  <c r="E70" i="13"/>
  <c r="T69" i="13"/>
  <c r="P69" i="13"/>
  <c r="H69" i="13"/>
  <c r="P62" i="13"/>
  <c r="L62" i="13"/>
  <c r="F41" i="13"/>
  <c r="N70" i="13"/>
  <c r="O69" i="13"/>
  <c r="K62" i="13"/>
  <c r="E74" i="49"/>
  <c r="E51" i="49"/>
  <c r="Q51" i="49"/>
  <c r="H74" i="49"/>
  <c r="N73" i="49"/>
  <c r="I73" i="49"/>
  <c r="M50" i="49"/>
  <c r="Y50" i="49"/>
  <c r="R73" i="49"/>
  <c r="M73" i="49"/>
  <c r="Q50" i="49"/>
  <c r="R51" i="49"/>
  <c r="L74" i="49"/>
  <c r="T74" i="49"/>
  <c r="V73" i="49"/>
  <c r="F73" i="49"/>
  <c r="U50" i="49"/>
  <c r="E50" i="49"/>
  <c r="O74" i="49"/>
  <c r="N51" i="49"/>
  <c r="N74" i="49"/>
  <c r="M51" i="49"/>
  <c r="I51" i="49"/>
  <c r="I74" i="49"/>
  <c r="M74" i="49"/>
  <c r="V51" i="49"/>
  <c r="F74" i="49"/>
  <c r="Y51" i="49"/>
  <c r="S73" i="49"/>
  <c r="O73" i="49"/>
  <c r="K73" i="49"/>
  <c r="G73" i="49"/>
  <c r="N50" i="49"/>
  <c r="O50" i="12"/>
  <c r="H71" i="12"/>
  <c r="G50" i="12"/>
  <c r="I64" i="12"/>
  <c r="V70" i="12"/>
  <c r="J71" i="12"/>
  <c r="H70" i="12"/>
  <c r="U64" i="12"/>
  <c r="E64" i="12"/>
  <c r="P49" i="12"/>
  <c r="J49" i="12"/>
  <c r="V50" i="12"/>
  <c r="Q71" i="12"/>
  <c r="R71" i="12"/>
  <c r="J70" i="12"/>
  <c r="K70" i="12"/>
  <c r="S50" i="12"/>
  <c r="P43" i="12"/>
  <c r="M70" i="12"/>
  <c r="E70" i="12"/>
  <c r="O49" i="12"/>
  <c r="D49" i="12"/>
  <c r="T70" i="12"/>
  <c r="U50" i="12"/>
  <c r="U71" i="12"/>
  <c r="K71" i="12"/>
  <c r="K50" i="12"/>
  <c r="F71" i="12"/>
  <c r="O71" i="12"/>
  <c r="G71" i="12"/>
  <c r="T64" i="12"/>
  <c r="L64" i="12"/>
  <c r="D64" i="12"/>
  <c r="I50" i="12"/>
  <c r="N71" i="12"/>
  <c r="U70" i="12"/>
  <c r="N70" i="12"/>
  <c r="S74" i="1"/>
  <c r="T71" i="12"/>
  <c r="D71" i="12"/>
  <c r="O70" i="12"/>
  <c r="G70" i="12"/>
  <c r="S64" i="12"/>
  <c r="O64" i="12"/>
  <c r="K64" i="12"/>
  <c r="G64" i="12"/>
  <c r="T49" i="12"/>
  <c r="L71" i="12"/>
  <c r="E71" i="12"/>
  <c r="P64" i="12"/>
  <c r="H64" i="12"/>
  <c r="R70" i="12"/>
  <c r="R74" i="1"/>
  <c r="L70" i="12"/>
  <c r="K73" i="48"/>
  <c r="M74" i="48"/>
  <c r="S50" i="48"/>
  <c r="J74" i="48"/>
  <c r="F73" i="48"/>
  <c r="K50" i="48"/>
  <c r="V51" i="48"/>
  <c r="G73" i="48"/>
  <c r="R50" i="48"/>
  <c r="J73" i="48"/>
  <c r="M51" i="48"/>
  <c r="I51" i="48"/>
  <c r="H74" i="48"/>
  <c r="Q50" i="48"/>
  <c r="O51" i="48"/>
  <c r="P74" i="48"/>
  <c r="O74" i="48"/>
  <c r="K74" i="48"/>
  <c r="U51" i="48"/>
  <c r="V74" i="48"/>
  <c r="L74" i="48"/>
  <c r="K51" i="48"/>
  <c r="U74" i="48"/>
  <c r="R51" i="48"/>
  <c r="F50" i="48"/>
  <c r="R74" i="48"/>
  <c r="R73" i="48"/>
  <c r="H73" i="48"/>
  <c r="G51" i="48"/>
  <c r="O73" i="48"/>
  <c r="Q74" i="48"/>
  <c r="J51" i="48"/>
  <c r="S73" i="48"/>
  <c r="E74" i="48"/>
  <c r="O50" i="48"/>
  <c r="D74" i="48"/>
  <c r="V73" i="48"/>
  <c r="L73" i="48"/>
  <c r="Y36" i="11"/>
  <c r="Y41" i="11"/>
  <c r="Y35" i="11"/>
  <c r="Y50" i="11"/>
  <c r="Y40" i="11"/>
  <c r="Y45" i="11"/>
  <c r="Y47" i="11"/>
  <c r="Y42" i="11"/>
  <c r="Y34" i="11"/>
  <c r="Y44" i="11"/>
  <c r="Y33" i="11"/>
  <c r="Y52" i="11"/>
  <c r="Y46" i="11"/>
  <c r="Y39" i="11"/>
  <c r="G65" i="11"/>
  <c r="T72" i="11"/>
  <c r="D51" i="11"/>
  <c r="S73" i="1"/>
  <c r="F72" i="11"/>
  <c r="H65" i="11"/>
  <c r="N43" i="11"/>
  <c r="T51" i="11"/>
  <c r="N65" i="11"/>
  <c r="P43" i="11"/>
  <c r="H51" i="11"/>
  <c r="I73" i="11"/>
  <c r="P51" i="11"/>
  <c r="Q73" i="11"/>
  <c r="P73" i="11"/>
  <c r="M73" i="11"/>
  <c r="N73" i="11"/>
  <c r="M51" i="11"/>
  <c r="H73" i="11"/>
  <c r="G51" i="11"/>
  <c r="V73" i="11"/>
  <c r="U51" i="11"/>
  <c r="S73" i="11"/>
  <c r="R73" i="11"/>
  <c r="R51" i="11"/>
  <c r="F73" i="11"/>
  <c r="E51" i="11"/>
  <c r="P72" i="11"/>
  <c r="E72" i="11"/>
  <c r="U72" i="11"/>
  <c r="S72" i="11"/>
  <c r="K72" i="11"/>
  <c r="R65" i="11"/>
  <c r="M65" i="11"/>
  <c r="U50" i="11"/>
  <c r="M50" i="11"/>
  <c r="E50" i="11"/>
  <c r="T73" i="11"/>
  <c r="I72" i="11"/>
  <c r="R15" i="3"/>
  <c r="R73" i="1"/>
  <c r="R72" i="11"/>
  <c r="V65" i="11"/>
  <c r="Q65" i="11"/>
  <c r="F65" i="11"/>
  <c r="F51" i="11"/>
  <c r="P50" i="11"/>
  <c r="H50" i="11"/>
  <c r="Y43" i="11"/>
  <c r="H72" i="11"/>
  <c r="M72" i="11"/>
  <c r="O72" i="11"/>
  <c r="G72" i="11"/>
  <c r="J65" i="11"/>
  <c r="G50" i="11"/>
  <c r="Y37" i="47"/>
  <c r="Y40" i="47"/>
  <c r="Y42" i="47"/>
  <c r="V70" i="47"/>
  <c r="D71" i="47"/>
  <c r="G70" i="47"/>
  <c r="N71" i="47"/>
  <c r="N70" i="47"/>
  <c r="I70" i="47"/>
  <c r="I48" i="47"/>
  <c r="M49" i="47"/>
  <c r="V49" i="47"/>
  <c r="F49" i="47"/>
  <c r="Y48" i="47"/>
  <c r="M48" i="47"/>
  <c r="H48" i="47"/>
  <c r="Q49" i="47"/>
  <c r="I49" i="47"/>
  <c r="P49" i="47"/>
  <c r="Q71" i="47"/>
  <c r="I71" i="47"/>
  <c r="H49" i="47"/>
  <c r="H71" i="47"/>
  <c r="S70" i="47"/>
  <c r="O49" i="47"/>
  <c r="J71" i="47"/>
  <c r="J70" i="47"/>
  <c r="O71" i="47"/>
  <c r="Q70" i="47"/>
  <c r="Q48" i="47"/>
  <c r="L49" i="47"/>
  <c r="L71" i="47"/>
  <c r="K70" i="47"/>
  <c r="E70" i="47"/>
  <c r="U70" i="47"/>
  <c r="R70" i="47"/>
  <c r="U48" i="47"/>
  <c r="P70" i="47"/>
  <c r="H70" i="47"/>
  <c r="D48" i="47"/>
  <c r="F49" i="10"/>
  <c r="S69" i="10"/>
  <c r="S48" i="10"/>
  <c r="T62" i="10"/>
  <c r="P69" i="10"/>
  <c r="O48" i="10"/>
  <c r="I69" i="10"/>
  <c r="K41" i="10"/>
  <c r="U48" i="10"/>
  <c r="Y33" i="10"/>
  <c r="H62" i="10"/>
  <c r="J48" i="10"/>
  <c r="N70" i="10"/>
  <c r="U41" i="10"/>
  <c r="M62" i="10"/>
  <c r="F69" i="10"/>
  <c r="D62" i="10"/>
  <c r="V49" i="10"/>
  <c r="Y44" i="10"/>
  <c r="P62" i="10"/>
  <c r="I62" i="10"/>
  <c r="Y35" i="10"/>
  <c r="Y32" i="10"/>
  <c r="N62" i="10"/>
  <c r="K62" i="10"/>
  <c r="G62" i="10"/>
  <c r="O69" i="10"/>
  <c r="Q69" i="10"/>
  <c r="M49" i="10"/>
  <c r="H48" i="10"/>
  <c r="Y41" i="10"/>
  <c r="N69" i="10"/>
  <c r="O62" i="10"/>
  <c r="N48" i="10"/>
  <c r="S70" i="10"/>
  <c r="L70" i="10"/>
  <c r="P41" i="10"/>
  <c r="J62" i="10"/>
  <c r="N41" i="10"/>
  <c r="Y48" i="10"/>
  <c r="F62" i="10"/>
  <c r="D49" i="10"/>
  <c r="D70" i="10"/>
  <c r="E70" i="10"/>
  <c r="L49" i="10"/>
  <c r="M70" i="10"/>
  <c r="J70" i="10"/>
  <c r="I49" i="10"/>
  <c r="T49" i="10"/>
  <c r="U70" i="10"/>
  <c r="O70" i="10"/>
  <c r="N49" i="10"/>
  <c r="T70" i="10"/>
  <c r="G49" i="10"/>
  <c r="G70" i="10"/>
  <c r="H70" i="10"/>
  <c r="O49" i="10"/>
  <c r="P70" i="10"/>
  <c r="D69" i="10"/>
  <c r="T69" i="10"/>
  <c r="R49" i="10"/>
  <c r="S62" i="10"/>
  <c r="T48" i="10"/>
  <c r="I48" i="10"/>
  <c r="D48" i="10"/>
  <c r="Q70" i="10"/>
  <c r="G69" i="10"/>
  <c r="H69" i="10"/>
  <c r="G48" i="10"/>
  <c r="E62" i="10"/>
  <c r="U62" i="10"/>
  <c r="I70" i="10"/>
  <c r="U69" i="10"/>
  <c r="M69" i="10"/>
  <c r="E69" i="10"/>
  <c r="R62" i="10"/>
  <c r="J41" i="10"/>
  <c r="K69" i="10"/>
  <c r="L69" i="10"/>
  <c r="R69" i="10"/>
  <c r="J69" i="10"/>
  <c r="L48" i="10"/>
  <c r="Y41" i="46"/>
  <c r="Y44" i="46"/>
  <c r="Y36" i="46"/>
  <c r="Y37" i="46"/>
  <c r="Y34" i="46"/>
  <c r="Y40" i="46"/>
  <c r="Y50" i="46"/>
  <c r="Y39" i="46"/>
  <c r="M71" i="46"/>
  <c r="L49" i="46"/>
  <c r="E70" i="46"/>
  <c r="P48" i="46"/>
  <c r="H71" i="46"/>
  <c r="S48" i="46"/>
  <c r="P70" i="46"/>
  <c r="L48" i="46"/>
  <c r="K70" i="46"/>
  <c r="T71" i="46"/>
  <c r="S71" i="46"/>
  <c r="S49" i="46"/>
  <c r="P71" i="46"/>
  <c r="O49" i="46"/>
  <c r="O71" i="46"/>
  <c r="L71" i="46"/>
  <c r="K71" i="46"/>
  <c r="K49" i="46"/>
  <c r="U49" i="46"/>
  <c r="V71" i="46"/>
  <c r="M49" i="46"/>
  <c r="N71" i="46"/>
  <c r="F71" i="46"/>
  <c r="E49" i="46"/>
  <c r="U71" i="46"/>
  <c r="G71" i="46"/>
  <c r="Q71" i="46"/>
  <c r="N70" i="46"/>
  <c r="G49" i="46"/>
  <c r="M70" i="46"/>
  <c r="Y48" i="46"/>
  <c r="G48" i="46"/>
  <c r="E71" i="46"/>
  <c r="R70" i="46"/>
  <c r="R71" i="46"/>
  <c r="Q70" i="46"/>
  <c r="L70" i="46"/>
  <c r="U48" i="46"/>
  <c r="M48" i="46"/>
  <c r="E48" i="46"/>
  <c r="O48" i="46"/>
  <c r="J70" i="46"/>
  <c r="T70" i="46"/>
  <c r="O70" i="46"/>
  <c r="I70" i="46"/>
  <c r="Y45" i="9"/>
  <c r="Y50" i="9"/>
  <c r="Y39" i="9"/>
  <c r="Y32" i="9"/>
  <c r="Y31" i="9"/>
  <c r="R70" i="9"/>
  <c r="V69" i="9"/>
  <c r="H62" i="9"/>
  <c r="T69" i="9"/>
  <c r="G62" i="9"/>
  <c r="T48" i="9"/>
  <c r="P41" i="9"/>
  <c r="L70" i="9"/>
  <c r="N49" i="9"/>
  <c r="I69" i="9"/>
  <c r="E69" i="9"/>
  <c r="I62" i="9"/>
  <c r="E62" i="9"/>
  <c r="E70" i="9"/>
  <c r="O69" i="9"/>
  <c r="N62" i="9"/>
  <c r="E48" i="9"/>
  <c r="Q69" i="9"/>
  <c r="T70" i="9"/>
  <c r="G69" i="9"/>
  <c r="O62" i="9"/>
  <c r="N41" i="9"/>
  <c r="K62" i="9"/>
  <c r="P70" i="9"/>
  <c r="O49" i="9"/>
  <c r="G49" i="9"/>
  <c r="F49" i="9"/>
  <c r="G70" i="9"/>
  <c r="F70" i="9"/>
  <c r="I48" i="9"/>
  <c r="L69" i="9"/>
  <c r="O48" i="9"/>
  <c r="E41" i="9"/>
  <c r="Y41" i="9"/>
  <c r="Y48" i="9"/>
  <c r="T49" i="9"/>
  <c r="U70" i="9"/>
  <c r="O70" i="9"/>
  <c r="S69" i="9"/>
  <c r="L62" i="9"/>
  <c r="H48" i="9"/>
  <c r="H41" i="9"/>
  <c r="D41" i="9"/>
  <c r="Q70" i="9"/>
  <c r="M69" i="9"/>
  <c r="D62" i="9"/>
  <c r="S71" i="1"/>
  <c r="P69" i="9"/>
  <c r="H69" i="9"/>
  <c r="G48" i="9"/>
  <c r="Y47" i="45"/>
  <c r="Y41" i="45"/>
  <c r="Y33" i="45"/>
  <c r="Y36" i="45"/>
  <c r="Y43" i="45"/>
  <c r="Y52" i="45"/>
  <c r="Y46" i="45"/>
  <c r="Y38" i="45"/>
  <c r="Y35" i="45"/>
  <c r="Y45" i="45"/>
  <c r="Y37" i="45"/>
  <c r="Y40" i="45"/>
  <c r="T50" i="45"/>
  <c r="O51" i="45"/>
  <c r="I73" i="45"/>
  <c r="M50" i="45"/>
  <c r="I50" i="45"/>
  <c r="D50" i="45"/>
  <c r="J74" i="45"/>
  <c r="S73" i="45"/>
  <c r="U73" i="45"/>
  <c r="L51" i="45"/>
  <c r="M74" i="45"/>
  <c r="L74" i="45"/>
  <c r="L73" i="45"/>
  <c r="R74" i="45"/>
  <c r="Q74" i="45"/>
  <c r="V73" i="45"/>
  <c r="N73" i="45"/>
  <c r="F73" i="45"/>
  <c r="Y50" i="45"/>
  <c r="G73" i="45"/>
  <c r="I74" i="45"/>
  <c r="S70" i="1"/>
  <c r="H73" i="8"/>
  <c r="G51" i="8"/>
  <c r="R70" i="1"/>
  <c r="Q72" i="8"/>
  <c r="K65" i="8"/>
  <c r="D51" i="8"/>
  <c r="P73" i="8"/>
  <c r="P72" i="8"/>
  <c r="I72" i="8"/>
  <c r="G65" i="8"/>
  <c r="G50" i="8"/>
  <c r="S43" i="8"/>
  <c r="J51" i="8"/>
  <c r="R65" i="8"/>
  <c r="N65" i="8"/>
  <c r="Y50" i="8"/>
  <c r="E73" i="8"/>
  <c r="K72" i="8"/>
  <c r="Y43" i="8"/>
  <c r="Y12" i="3"/>
  <c r="U72" i="8"/>
  <c r="H72" i="8"/>
  <c r="S65" i="8"/>
  <c r="K43" i="8"/>
  <c r="N72" i="8"/>
  <c r="P65" i="8"/>
  <c r="S51" i="8"/>
  <c r="S73" i="8"/>
  <c r="J73" i="8"/>
  <c r="I51" i="8"/>
  <c r="I73" i="8"/>
  <c r="K73" i="8"/>
  <c r="K51" i="8"/>
  <c r="L73" i="8"/>
  <c r="F65" i="8"/>
  <c r="Q65" i="8"/>
  <c r="T72" i="8"/>
  <c r="L72" i="8"/>
  <c r="D72" i="8"/>
  <c r="H65" i="8"/>
  <c r="V50" i="8"/>
  <c r="N50" i="8"/>
  <c r="F50" i="8"/>
  <c r="J43" i="8"/>
  <c r="V51" i="8"/>
  <c r="F73" i="8"/>
  <c r="U51" i="8"/>
  <c r="E51" i="8"/>
  <c r="J72" i="8"/>
  <c r="D50" i="8"/>
  <c r="Y50" i="44"/>
  <c r="Q74" i="44"/>
  <c r="P51" i="44"/>
  <c r="Q66" i="44"/>
  <c r="N51" i="44"/>
  <c r="D51" i="44"/>
  <c r="K50" i="44"/>
  <c r="L74" i="44"/>
  <c r="H73" i="44"/>
  <c r="L51" i="44"/>
  <c r="H50" i="44"/>
  <c r="S43" i="44"/>
  <c r="H51" i="44"/>
  <c r="R73" i="44"/>
  <c r="M73" i="44"/>
  <c r="K73" i="44"/>
  <c r="P66" i="44"/>
  <c r="Y43" i="44"/>
  <c r="T73" i="44"/>
  <c r="P73" i="44"/>
  <c r="S66" i="44"/>
  <c r="S74" i="44"/>
  <c r="R74" i="44"/>
  <c r="R51" i="44"/>
  <c r="U73" i="44"/>
  <c r="P74" i="44"/>
  <c r="U43" i="44"/>
  <c r="M43" i="44"/>
  <c r="E43" i="44"/>
  <c r="L73" i="44"/>
  <c r="O73" i="44"/>
  <c r="U66" i="44"/>
  <c r="M66" i="44"/>
  <c r="E66" i="44"/>
  <c r="R50" i="44"/>
  <c r="J50" i="44"/>
  <c r="V73" i="44"/>
  <c r="N73" i="44"/>
  <c r="F73" i="44"/>
  <c r="V66" i="44"/>
  <c r="F66" i="44"/>
  <c r="I51" i="44"/>
  <c r="E73" i="44"/>
  <c r="G51" i="44"/>
  <c r="E74" i="44"/>
  <c r="O43" i="44"/>
  <c r="G43" i="44"/>
  <c r="T73" i="7"/>
  <c r="S51" i="7"/>
  <c r="N73" i="7"/>
  <c r="Q73" i="7"/>
  <c r="U50" i="7"/>
  <c r="R72" i="7"/>
  <c r="Y43" i="7"/>
  <c r="H65" i="7"/>
  <c r="E72" i="7"/>
  <c r="U65" i="7"/>
  <c r="E65" i="7"/>
  <c r="M73" i="7"/>
  <c r="F72" i="7"/>
  <c r="V65" i="7"/>
  <c r="F65" i="7"/>
  <c r="R65" i="7"/>
  <c r="I72" i="7"/>
  <c r="S72" i="7"/>
  <c r="D51" i="7"/>
  <c r="K43" i="7"/>
  <c r="P73" i="7"/>
  <c r="O51" i="7"/>
  <c r="O73" i="7"/>
  <c r="G73" i="7"/>
  <c r="G51" i="7"/>
  <c r="H73" i="7"/>
  <c r="R51" i="7"/>
  <c r="S73" i="7"/>
  <c r="H72" i="7"/>
  <c r="R73" i="7"/>
  <c r="M72" i="7"/>
  <c r="O72" i="7"/>
  <c r="G72" i="7"/>
  <c r="S65" i="7"/>
  <c r="K65" i="7"/>
  <c r="Q50" i="7"/>
  <c r="I50" i="7"/>
  <c r="O43" i="7"/>
  <c r="G43" i="7"/>
  <c r="L73" i="7"/>
  <c r="P72" i="7"/>
  <c r="R50" i="7"/>
  <c r="Y50" i="7"/>
  <c r="Q72" i="7"/>
  <c r="T72" i="7"/>
  <c r="L72" i="7"/>
  <c r="D72" i="7"/>
  <c r="Q65" i="7"/>
  <c r="I65" i="7"/>
  <c r="R73" i="43"/>
  <c r="V73" i="43"/>
  <c r="L51" i="43"/>
  <c r="O51" i="43"/>
  <c r="H51" i="43"/>
  <c r="L74" i="43"/>
  <c r="G73" i="43"/>
  <c r="F74" i="43"/>
  <c r="E51" i="43"/>
  <c r="M51" i="43"/>
  <c r="N74" i="43"/>
  <c r="J51" i="43"/>
  <c r="J74" i="43"/>
  <c r="K74" i="43"/>
  <c r="D51" i="43"/>
  <c r="E74" i="43"/>
  <c r="D74" i="43"/>
  <c r="V74" i="43"/>
  <c r="U51" i="43"/>
  <c r="T51" i="43"/>
  <c r="T74" i="43"/>
  <c r="U74" i="43"/>
  <c r="G74" i="43"/>
  <c r="U73" i="43"/>
  <c r="J73" i="43"/>
  <c r="E73" i="43"/>
  <c r="R50" i="43"/>
  <c r="M50" i="43"/>
  <c r="Y51" i="43"/>
  <c r="Y50" i="43"/>
  <c r="H73" i="43"/>
  <c r="M74" i="43"/>
  <c r="Q51" i="43"/>
  <c r="N73" i="43"/>
  <c r="L50" i="43"/>
  <c r="L73" i="43"/>
  <c r="O74" i="43"/>
  <c r="U50" i="43"/>
  <c r="J50" i="43"/>
  <c r="E50" i="43"/>
  <c r="Y40" i="6"/>
  <c r="R73" i="6"/>
  <c r="Q51" i="6"/>
  <c r="H73" i="6"/>
  <c r="I73" i="6"/>
  <c r="N73" i="6"/>
  <c r="R72" i="6"/>
  <c r="U72" i="6"/>
  <c r="E72" i="6"/>
  <c r="D50" i="6"/>
  <c r="K51" i="6"/>
  <c r="R51" i="6"/>
  <c r="G73" i="6"/>
  <c r="T72" i="6"/>
  <c r="L72" i="6"/>
  <c r="D72" i="6"/>
  <c r="Q50" i="6"/>
  <c r="H50" i="6"/>
  <c r="Y50" i="6"/>
  <c r="Y51" i="6"/>
  <c r="P51" i="6"/>
  <c r="Q72" i="6"/>
  <c r="I72" i="6"/>
  <c r="V65" i="6"/>
  <c r="T50" i="6"/>
  <c r="G50" i="6"/>
  <c r="V73" i="6"/>
  <c r="V51" i="6"/>
  <c r="L51" i="6"/>
  <c r="M73" i="6"/>
  <c r="L73" i="6"/>
  <c r="U73" i="6"/>
  <c r="T73" i="6"/>
  <c r="T51" i="6"/>
  <c r="E73" i="6"/>
  <c r="D51" i="6"/>
  <c r="D73" i="6"/>
  <c r="O73" i="6"/>
  <c r="S65" i="6"/>
  <c r="H51" i="6"/>
  <c r="Q73" i="6"/>
  <c r="N65" i="6"/>
  <c r="V50" i="6"/>
  <c r="N50" i="6"/>
  <c r="F50" i="6"/>
  <c r="O72" i="6"/>
  <c r="G72" i="6"/>
  <c r="G65" i="6"/>
  <c r="F72" i="6"/>
  <c r="V72" i="6"/>
  <c r="R65" i="6"/>
  <c r="N43" i="6"/>
  <c r="J65" i="6"/>
  <c r="Y35" i="42"/>
  <c r="Y53" i="42"/>
  <c r="Y46" i="42"/>
  <c r="Y45" i="42"/>
  <c r="Y39" i="42"/>
  <c r="K52" i="42"/>
  <c r="L75" i="42"/>
  <c r="D75" i="42"/>
  <c r="S74" i="42"/>
  <c r="P74" i="42"/>
  <c r="L51" i="42"/>
  <c r="E75" i="42"/>
  <c r="L74" i="42"/>
  <c r="V74" i="42"/>
  <c r="F74" i="42"/>
  <c r="M52" i="42"/>
  <c r="Y51" i="42"/>
  <c r="T75" i="42"/>
  <c r="T52" i="42"/>
  <c r="J75" i="42"/>
  <c r="I52" i="42"/>
  <c r="I75" i="42"/>
  <c r="H75" i="42"/>
  <c r="H52" i="42"/>
  <c r="K75" i="42"/>
  <c r="J52" i="42"/>
  <c r="P52" i="42"/>
  <c r="P75" i="42"/>
  <c r="U51" i="42"/>
  <c r="J51" i="42"/>
  <c r="T74" i="42"/>
  <c r="N74" i="42"/>
  <c r="I74" i="42"/>
  <c r="T51" i="42"/>
  <c r="I51" i="42"/>
  <c r="K74" i="42"/>
  <c r="J74" i="42"/>
  <c r="S75" i="42"/>
  <c r="H74" i="42"/>
  <c r="H51" i="42"/>
  <c r="D74" i="5"/>
  <c r="D51" i="5"/>
  <c r="U74" i="5"/>
  <c r="G73" i="5"/>
  <c r="K50" i="5"/>
  <c r="F74" i="5"/>
  <c r="D73" i="5"/>
  <c r="V73" i="5"/>
  <c r="F73" i="5"/>
  <c r="G50" i="5"/>
  <c r="T51" i="5"/>
  <c r="M73" i="5"/>
  <c r="S67" i="1"/>
  <c r="O73" i="5"/>
  <c r="N50" i="5"/>
  <c r="S51" i="5"/>
  <c r="T74" i="5"/>
  <c r="S74" i="5"/>
  <c r="R51" i="5"/>
  <c r="K51" i="5"/>
  <c r="L74" i="5"/>
  <c r="I74" i="5"/>
  <c r="R74" i="5"/>
  <c r="Q51" i="5"/>
  <c r="J51" i="5"/>
  <c r="K74" i="5"/>
  <c r="J74" i="5"/>
  <c r="I51" i="5"/>
  <c r="E74" i="5"/>
  <c r="V74" i="5"/>
  <c r="Y50" i="5"/>
  <c r="I73" i="5"/>
  <c r="P73" i="5"/>
  <c r="O74" i="5"/>
  <c r="S73" i="5"/>
  <c r="K73" i="5"/>
  <c r="V50" i="5"/>
  <c r="R50" i="5"/>
  <c r="J50" i="5"/>
  <c r="Y9" i="3"/>
  <c r="L73" i="5"/>
  <c r="U73" i="5"/>
  <c r="U51" i="5"/>
  <c r="N74" i="5"/>
  <c r="R73" i="5"/>
  <c r="J73" i="5"/>
  <c r="G51" i="5"/>
  <c r="Q50" i="5"/>
  <c r="I50" i="5"/>
  <c r="M74" i="5"/>
  <c r="Q73" i="5"/>
  <c r="P48" i="4"/>
  <c r="P69" i="4"/>
  <c r="P68" i="4"/>
  <c r="T47" i="4"/>
  <c r="L47" i="4"/>
  <c r="L27" i="4"/>
  <c r="O68" i="4"/>
  <c r="Q68" i="4"/>
  <c r="S47" i="4"/>
  <c r="K47" i="4"/>
  <c r="H47" i="4"/>
  <c r="S48" i="4"/>
  <c r="S69" i="4"/>
  <c r="R48" i="4"/>
  <c r="R69" i="4"/>
  <c r="J48" i="4"/>
  <c r="J69" i="4"/>
  <c r="K69" i="4"/>
  <c r="H48" i="4"/>
  <c r="Y26" i="4"/>
  <c r="Y47" i="4"/>
  <c r="G68" i="4"/>
  <c r="F47" i="4"/>
  <c r="N47" i="4"/>
  <c r="J68" i="4"/>
  <c r="R68" i="4"/>
  <c r="U68" i="4"/>
  <c r="M68" i="4"/>
  <c r="E68" i="4"/>
  <c r="T27" i="4"/>
  <c r="F48" i="4"/>
  <c r="N27" i="4"/>
  <c r="K68" i="4"/>
  <c r="S68" i="4"/>
  <c r="M69" i="4"/>
  <c r="H68" i="4"/>
  <c r="D47" i="4"/>
  <c r="G27" i="4"/>
  <c r="Q69" i="4"/>
  <c r="I69" i="4"/>
  <c r="D68" i="4"/>
  <c r="D27" i="4"/>
  <c r="S68" i="41"/>
  <c r="S48" i="41"/>
  <c r="D48" i="41"/>
  <c r="Q48" i="41"/>
  <c r="R69" i="41"/>
  <c r="Q69" i="41"/>
  <c r="M48" i="41"/>
  <c r="M69" i="41"/>
  <c r="N69" i="41"/>
  <c r="J69" i="41"/>
  <c r="V69" i="41"/>
  <c r="I69" i="41"/>
  <c r="O47" i="41"/>
  <c r="G68" i="41"/>
  <c r="Y47" i="41"/>
  <c r="U48" i="41"/>
  <c r="K68" i="41"/>
  <c r="T68" i="41"/>
  <c r="L68" i="41"/>
  <c r="M47" i="41"/>
  <c r="O69" i="41"/>
  <c r="O68" i="41"/>
  <c r="R68" i="41"/>
  <c r="R72" i="1"/>
  <c r="Y23" i="3"/>
  <c r="Y19" i="3"/>
  <c r="Y14" i="3"/>
  <c r="Y17" i="3"/>
  <c r="S77" i="1"/>
  <c r="R19" i="3"/>
  <c r="S81" i="1"/>
  <c r="R14" i="3"/>
  <c r="R83" i="1"/>
  <c r="Y26" i="3"/>
  <c r="R84" i="1"/>
  <c r="R90" i="1"/>
  <c r="S68" i="1"/>
  <c r="Y11" i="3"/>
  <c r="Y33" i="3"/>
  <c r="Y22" i="3"/>
  <c r="Y16" i="3"/>
  <c r="S85" i="1"/>
  <c r="R75" i="1"/>
  <c r="R11" i="3"/>
  <c r="S69" i="1"/>
  <c r="R80" i="1"/>
  <c r="R87" i="1"/>
  <c r="S80" i="1"/>
  <c r="R16" i="3"/>
  <c r="R69" i="1"/>
  <c r="S83" i="1"/>
  <c r="R46" i="1"/>
  <c r="R27" i="3"/>
  <c r="R89" i="1"/>
  <c r="R29" i="3"/>
  <c r="R22" i="3"/>
  <c r="R17" i="3"/>
  <c r="Y49" i="40"/>
  <c r="Y45" i="40"/>
  <c r="Y42" i="40"/>
  <c r="Y58" i="40"/>
  <c r="Y47" i="40"/>
  <c r="Y63" i="40"/>
  <c r="Y53" i="40"/>
  <c r="Y40" i="40"/>
  <c r="Y46" i="40"/>
  <c r="Y62" i="40"/>
  <c r="Y51" i="40"/>
  <c r="Y44" i="40"/>
  <c r="Y48" i="40"/>
  <c r="Y50" i="40"/>
  <c r="Y56" i="40"/>
  <c r="Y55" i="40"/>
  <c r="Y52" i="40"/>
  <c r="Y39" i="40"/>
  <c r="Y60" i="40"/>
  <c r="Y61" i="40"/>
  <c r="Y54" i="40"/>
  <c r="Y43" i="40"/>
  <c r="Y41" i="40"/>
  <c r="Y59" i="40"/>
  <c r="Y57" i="40"/>
  <c r="Y33" i="116"/>
  <c r="Y47" i="114"/>
  <c r="Y63" i="114"/>
  <c r="Y39" i="114"/>
  <c r="Y55" i="114"/>
  <c r="Y43" i="114"/>
  <c r="Y59" i="114"/>
  <c r="Y51" i="114"/>
  <c r="Y53" i="114"/>
  <c r="Y38" i="114"/>
  <c r="Y54" i="114"/>
  <c r="Y48" i="114"/>
  <c r="Y33" i="113"/>
  <c r="Y41" i="112"/>
  <c r="Y45" i="112"/>
  <c r="Y49" i="112"/>
  <c r="Y53" i="112"/>
  <c r="Y57" i="112"/>
  <c r="Y61" i="112"/>
  <c r="Y47" i="112"/>
  <c r="Y63" i="112"/>
  <c r="Y48" i="112"/>
  <c r="Y59" i="112"/>
  <c r="Y39" i="112"/>
  <c r="Y44" i="112"/>
  <c r="Y50" i="112"/>
  <c r="Y55" i="112"/>
  <c r="Y60" i="112"/>
  <c r="Y52" i="112"/>
  <c r="Y38" i="112"/>
  <c r="Y54" i="112"/>
  <c r="Y40" i="112"/>
  <c r="Y46" i="112"/>
  <c r="Y51" i="112"/>
  <c r="Y56" i="112"/>
  <c r="Y62" i="112"/>
  <c r="Y42" i="112"/>
  <c r="Y58" i="112"/>
  <c r="Y43" i="112"/>
  <c r="G97" i="110"/>
  <c r="F66" i="110"/>
  <c r="G66" i="110"/>
  <c r="H97" i="110"/>
  <c r="J66" i="110"/>
  <c r="K97" i="110"/>
  <c r="P97" i="110"/>
  <c r="O66" i="110"/>
  <c r="Z66" i="110"/>
  <c r="F97" i="110"/>
  <c r="J97" i="110"/>
  <c r="H66" i="109"/>
  <c r="I97" i="109"/>
  <c r="N97" i="109"/>
  <c r="M66" i="109"/>
  <c r="E97" i="109"/>
  <c r="F97" i="109"/>
  <c r="Z66" i="109"/>
  <c r="E66" i="109"/>
  <c r="Q97" i="109"/>
  <c r="P66" i="109"/>
  <c r="Q66" i="109"/>
  <c r="R97" i="109"/>
  <c r="H97" i="109"/>
  <c r="I66" i="109"/>
  <c r="J97" i="109"/>
  <c r="U71" i="66"/>
  <c r="U49" i="66"/>
  <c r="V71" i="66"/>
  <c r="Y27" i="66"/>
  <c r="Y49" i="66"/>
  <c r="R49" i="66"/>
  <c r="S71" i="66"/>
  <c r="I49" i="66"/>
  <c r="J71" i="66"/>
  <c r="K71" i="66"/>
  <c r="J49" i="66"/>
  <c r="N71" i="66"/>
  <c r="M49" i="66"/>
  <c r="N49" i="66"/>
  <c r="O71" i="66"/>
  <c r="I71" i="66"/>
  <c r="F49" i="66"/>
  <c r="G71" i="66"/>
  <c r="M71" i="66"/>
  <c r="R49" i="29"/>
  <c r="R70" i="29"/>
  <c r="S70" i="29"/>
  <c r="O49" i="29"/>
  <c r="P70" i="29"/>
  <c r="G70" i="29"/>
  <c r="F49" i="29"/>
  <c r="F70" i="29"/>
  <c r="H70" i="29"/>
  <c r="G49" i="29"/>
  <c r="J49" i="29"/>
  <c r="K70" i="29"/>
  <c r="J70" i="29"/>
  <c r="K49" i="29"/>
  <c r="L70" i="29"/>
  <c r="Y49" i="29"/>
  <c r="V70" i="29"/>
  <c r="U49" i="29"/>
  <c r="T70" i="29"/>
  <c r="S49" i="29"/>
  <c r="U70" i="29"/>
  <c r="M51" i="65"/>
  <c r="M74" i="65"/>
  <c r="N74" i="65"/>
  <c r="K74" i="65"/>
  <c r="J51" i="65"/>
  <c r="O74" i="65"/>
  <c r="N51" i="65"/>
  <c r="Y51" i="65"/>
  <c r="V74" i="65"/>
  <c r="U51" i="65"/>
  <c r="U74" i="65"/>
  <c r="Q74" i="65"/>
  <c r="R74" i="65"/>
  <c r="Q51" i="65"/>
  <c r="J74" i="65"/>
  <c r="L51" i="28"/>
  <c r="L73" i="28"/>
  <c r="M73" i="28"/>
  <c r="M51" i="28"/>
  <c r="N73" i="28"/>
  <c r="E51" i="28"/>
  <c r="F73" i="28"/>
  <c r="I51" i="28"/>
  <c r="J73" i="28"/>
  <c r="Q51" i="28"/>
  <c r="R73" i="28"/>
  <c r="D73" i="28"/>
  <c r="Y51" i="28"/>
  <c r="E73" i="28"/>
  <c r="D51" i="28"/>
  <c r="U51" i="64"/>
  <c r="U74" i="64"/>
  <c r="U51" i="27"/>
  <c r="U73" i="27"/>
  <c r="V73" i="27"/>
  <c r="E73" i="27"/>
  <c r="D73" i="27"/>
  <c r="Y51" i="27"/>
  <c r="D51" i="27"/>
  <c r="E51" i="27"/>
  <c r="F73" i="27"/>
  <c r="Q51" i="27"/>
  <c r="R73" i="27"/>
  <c r="H73" i="27"/>
  <c r="H51" i="27"/>
  <c r="I73" i="27"/>
  <c r="M51" i="27"/>
  <c r="N73" i="27"/>
  <c r="E51" i="63"/>
  <c r="E74" i="63"/>
  <c r="F74" i="63"/>
  <c r="M74" i="63"/>
  <c r="M51" i="63"/>
  <c r="N74" i="63"/>
  <c r="O74" i="63"/>
  <c r="N51" i="63"/>
  <c r="R74" i="63"/>
  <c r="Q51" i="63"/>
  <c r="Q74" i="63"/>
  <c r="F51" i="63"/>
  <c r="G74" i="63"/>
  <c r="Y51" i="63"/>
  <c r="I73" i="26"/>
  <c r="H51" i="26"/>
  <c r="O73" i="26"/>
  <c r="O51" i="26"/>
  <c r="E51" i="26"/>
  <c r="F73" i="26"/>
  <c r="G73" i="26"/>
  <c r="G51" i="26"/>
  <c r="H73" i="26"/>
  <c r="K73" i="26"/>
  <c r="J51" i="26"/>
  <c r="V73" i="26"/>
  <c r="U51" i="26"/>
  <c r="D51" i="26"/>
  <c r="Y51" i="26"/>
  <c r="D73" i="26"/>
  <c r="E73" i="26"/>
  <c r="R70" i="62"/>
  <c r="S70" i="62"/>
  <c r="H49" i="62"/>
  <c r="U70" i="62"/>
  <c r="U49" i="62"/>
  <c r="V70" i="62"/>
  <c r="J49" i="62"/>
  <c r="J70" i="62"/>
  <c r="P70" i="62"/>
  <c r="O49" i="62"/>
  <c r="K49" i="62"/>
  <c r="K70" i="62"/>
  <c r="L70" i="62"/>
  <c r="O70" i="62"/>
  <c r="N49" i="62"/>
  <c r="Y49" i="62"/>
  <c r="Y49" i="25"/>
  <c r="D70" i="25"/>
  <c r="R70" i="25"/>
  <c r="S70" i="25"/>
  <c r="R49" i="25"/>
  <c r="H51" i="61"/>
  <c r="I74" i="61"/>
  <c r="H74" i="61"/>
  <c r="Y51" i="61"/>
  <c r="K74" i="61"/>
  <c r="J51" i="61"/>
  <c r="N51" i="61"/>
  <c r="O74" i="61"/>
  <c r="N74" i="61"/>
  <c r="D73" i="24"/>
  <c r="R51" i="24"/>
  <c r="R73" i="24"/>
  <c r="E73" i="24"/>
  <c r="G73" i="24"/>
  <c r="L51" i="24"/>
  <c r="M73" i="24"/>
  <c r="Y51" i="24"/>
  <c r="L73" i="24"/>
  <c r="V51" i="23"/>
  <c r="Y28" i="23"/>
  <c r="Y51" i="23"/>
  <c r="E74" i="60"/>
  <c r="F74" i="60"/>
  <c r="R74" i="60"/>
  <c r="Q51" i="60"/>
  <c r="H51" i="60"/>
  <c r="I74" i="60"/>
  <c r="H74" i="60"/>
  <c r="I73" i="23"/>
  <c r="H73" i="23"/>
  <c r="H51" i="23"/>
  <c r="R51" i="23"/>
  <c r="S73" i="23"/>
  <c r="N74" i="59"/>
  <c r="M51" i="59"/>
  <c r="H74" i="59"/>
  <c r="G51" i="59"/>
  <c r="Y51" i="59"/>
  <c r="G74" i="59"/>
  <c r="N73" i="22"/>
  <c r="N51" i="22"/>
  <c r="F51" i="22"/>
  <c r="G73" i="22"/>
  <c r="Q51" i="22"/>
  <c r="Q73" i="22"/>
  <c r="R73" i="22"/>
  <c r="L73" i="22"/>
  <c r="K51" i="22"/>
  <c r="F73" i="22"/>
  <c r="F70" i="21"/>
  <c r="V70" i="21"/>
  <c r="U49" i="21"/>
  <c r="R70" i="21"/>
  <c r="Q49" i="21"/>
  <c r="Q70" i="21"/>
  <c r="G70" i="21"/>
  <c r="F49" i="21"/>
  <c r="H74" i="57"/>
  <c r="K74" i="57"/>
  <c r="U51" i="57"/>
  <c r="V74" i="57"/>
  <c r="L74" i="57"/>
  <c r="T74" i="57"/>
  <c r="S51" i="57"/>
  <c r="F51" i="57"/>
  <c r="G74" i="57"/>
  <c r="N74" i="57"/>
  <c r="M51" i="57"/>
  <c r="F74" i="57"/>
  <c r="P51" i="57"/>
  <c r="Q74" i="57"/>
  <c r="Y51" i="57"/>
  <c r="P74" i="57"/>
  <c r="R51" i="20"/>
  <c r="S73" i="20"/>
  <c r="V73" i="20"/>
  <c r="U51" i="20"/>
  <c r="T51" i="20"/>
  <c r="U73" i="20"/>
  <c r="Y51" i="20"/>
  <c r="U74" i="56"/>
  <c r="K74" i="56"/>
  <c r="K51" i="56"/>
  <c r="L74" i="56"/>
  <c r="F74" i="56"/>
  <c r="Y51" i="56"/>
  <c r="E51" i="56"/>
  <c r="O51" i="56"/>
  <c r="P74" i="56"/>
  <c r="F51" i="56"/>
  <c r="G74" i="56"/>
  <c r="Q74" i="56"/>
  <c r="P51" i="56"/>
  <c r="E74" i="56"/>
  <c r="G73" i="19"/>
  <c r="G51" i="19"/>
  <c r="Y51" i="19"/>
  <c r="K73" i="19"/>
  <c r="U51" i="19"/>
  <c r="P73" i="19"/>
  <c r="U73" i="19"/>
  <c r="O73" i="19"/>
  <c r="K51" i="19"/>
  <c r="L73" i="19"/>
  <c r="H73" i="19"/>
  <c r="I73" i="19"/>
  <c r="H51" i="19"/>
  <c r="N73" i="19"/>
  <c r="M51" i="19"/>
  <c r="M73" i="19"/>
  <c r="J71" i="55"/>
  <c r="I49" i="55"/>
  <c r="K71" i="55"/>
  <c r="K49" i="55"/>
  <c r="L71" i="55"/>
  <c r="P71" i="55"/>
  <c r="P49" i="55"/>
  <c r="Q71" i="55"/>
  <c r="Y49" i="55"/>
  <c r="T70" i="18"/>
  <c r="S49" i="18"/>
  <c r="S70" i="18"/>
  <c r="F70" i="18"/>
  <c r="E49" i="18"/>
  <c r="E70" i="18"/>
  <c r="Y49" i="18"/>
  <c r="V71" i="54"/>
  <c r="U49" i="54"/>
  <c r="U71" i="54"/>
  <c r="Y49" i="17"/>
  <c r="P49" i="17"/>
  <c r="Q70" i="17"/>
  <c r="F70" i="17"/>
  <c r="E49" i="17"/>
  <c r="L49" i="17"/>
  <c r="M70" i="17"/>
  <c r="E70" i="17"/>
  <c r="R70" i="17"/>
  <c r="Q49" i="17"/>
  <c r="L70" i="17"/>
  <c r="V74" i="53"/>
  <c r="U51" i="53"/>
  <c r="Y51" i="53"/>
  <c r="J74" i="53"/>
  <c r="L51" i="53"/>
  <c r="M74" i="53"/>
  <c r="L74" i="53"/>
  <c r="F73" i="16"/>
  <c r="M51" i="16"/>
  <c r="N73" i="16"/>
  <c r="E73" i="16"/>
  <c r="E51" i="16"/>
  <c r="I73" i="16"/>
  <c r="M73" i="16"/>
  <c r="T73" i="16"/>
  <c r="S51" i="16"/>
  <c r="S73" i="16"/>
  <c r="L73" i="16"/>
  <c r="Q51" i="16"/>
  <c r="R73" i="16"/>
  <c r="I70" i="15"/>
  <c r="H49" i="15"/>
  <c r="J70" i="15"/>
  <c r="I49" i="15"/>
  <c r="V70" i="15"/>
  <c r="U49" i="15"/>
  <c r="D49" i="15"/>
  <c r="E70" i="15"/>
  <c r="D70" i="15"/>
  <c r="Y49" i="15"/>
  <c r="M70" i="15"/>
  <c r="L49" i="15"/>
  <c r="L70" i="15"/>
  <c r="M49" i="15"/>
  <c r="N70" i="15"/>
  <c r="G49" i="15"/>
  <c r="H70" i="15"/>
  <c r="Q70" i="15"/>
  <c r="P49" i="15"/>
  <c r="S70" i="15"/>
  <c r="R49" i="15"/>
  <c r="U51" i="51"/>
  <c r="V74" i="51"/>
  <c r="U74" i="51"/>
  <c r="T51" i="51"/>
  <c r="G74" i="51"/>
  <c r="F74" i="51"/>
  <c r="F51" i="51"/>
  <c r="P51" i="51"/>
  <c r="Q74" i="51"/>
  <c r="P74" i="51"/>
  <c r="I51" i="51"/>
  <c r="J74" i="51"/>
  <c r="Y51" i="51"/>
  <c r="E51" i="14"/>
  <c r="F73" i="14"/>
  <c r="E73" i="14"/>
  <c r="P73" i="14"/>
  <c r="Q51" i="14"/>
  <c r="R73" i="14"/>
  <c r="Y51" i="14"/>
  <c r="Q73" i="14"/>
  <c r="F49" i="50"/>
  <c r="G71" i="50"/>
  <c r="F71" i="50"/>
  <c r="P49" i="50"/>
  <c r="P71" i="50"/>
  <c r="Q71" i="50"/>
  <c r="U74" i="49"/>
  <c r="U51" i="49"/>
  <c r="R74" i="49"/>
  <c r="S74" i="49"/>
  <c r="G74" i="49"/>
  <c r="F51" i="49"/>
  <c r="K74" i="49"/>
  <c r="J51" i="49"/>
  <c r="J74" i="49"/>
  <c r="V74" i="49"/>
  <c r="P50" i="12"/>
  <c r="P71" i="12"/>
  <c r="V71" i="12"/>
  <c r="M71" i="12"/>
  <c r="L50" i="12"/>
  <c r="Y50" i="12"/>
  <c r="Y51" i="48"/>
  <c r="T74" i="48"/>
  <c r="S51" i="48"/>
  <c r="G74" i="48"/>
  <c r="F51" i="48"/>
  <c r="S74" i="48"/>
  <c r="E51" i="48"/>
  <c r="F74" i="48"/>
  <c r="K51" i="11"/>
  <c r="L73" i="11"/>
  <c r="K73" i="11"/>
  <c r="J73" i="11"/>
  <c r="J51" i="11"/>
  <c r="Y51" i="11"/>
  <c r="F71" i="47"/>
  <c r="E49" i="47"/>
  <c r="V71" i="47"/>
  <c r="U49" i="47"/>
  <c r="U71" i="47"/>
  <c r="G71" i="47"/>
  <c r="E71" i="47"/>
  <c r="S71" i="47"/>
  <c r="R49" i="47"/>
  <c r="Y49" i="47"/>
  <c r="R71" i="47"/>
  <c r="K71" i="47"/>
  <c r="J49" i="47"/>
  <c r="E49" i="10"/>
  <c r="F70" i="10"/>
  <c r="C49" i="10"/>
  <c r="K70" i="10"/>
  <c r="K49" i="10"/>
  <c r="Y49" i="10"/>
  <c r="Q49" i="10"/>
  <c r="R70" i="10"/>
  <c r="D71" i="46"/>
  <c r="D49" i="46"/>
  <c r="Y49" i="46"/>
  <c r="I49" i="46"/>
  <c r="J71" i="46"/>
  <c r="I71" i="46"/>
  <c r="Y49" i="9"/>
  <c r="J70" i="9"/>
  <c r="I49" i="9"/>
  <c r="N70" i="9"/>
  <c r="H70" i="9"/>
  <c r="V70" i="9"/>
  <c r="U49" i="9"/>
  <c r="I70" i="9"/>
  <c r="H49" i="9"/>
  <c r="J51" i="45"/>
  <c r="K74" i="45"/>
  <c r="H74" i="45"/>
  <c r="G51" i="45"/>
  <c r="T51" i="45"/>
  <c r="T74" i="45"/>
  <c r="U74" i="45"/>
  <c r="G74" i="45"/>
  <c r="F74" i="45"/>
  <c r="F51" i="45"/>
  <c r="D51" i="45"/>
  <c r="E74" i="45"/>
  <c r="Y51" i="45"/>
  <c r="D74" i="45"/>
  <c r="V74" i="45"/>
  <c r="V51" i="45"/>
  <c r="N74" i="45"/>
  <c r="O74" i="45"/>
  <c r="N51" i="45"/>
  <c r="T51" i="8"/>
  <c r="U73" i="8"/>
  <c r="N51" i="8"/>
  <c r="O73" i="8"/>
  <c r="R73" i="8"/>
  <c r="Q51" i="8"/>
  <c r="Q73" i="8"/>
  <c r="G73" i="8"/>
  <c r="F51" i="8"/>
  <c r="Y51" i="8"/>
  <c r="N73" i="8"/>
  <c r="T73" i="8"/>
  <c r="V73" i="8"/>
  <c r="Y51" i="44"/>
  <c r="E51" i="44"/>
  <c r="F74" i="44"/>
  <c r="H74" i="44"/>
  <c r="I74" i="44"/>
  <c r="J74" i="44"/>
  <c r="K74" i="44"/>
  <c r="J51" i="44"/>
  <c r="V74" i="44"/>
  <c r="U51" i="44"/>
  <c r="U74" i="44"/>
  <c r="N74" i="44"/>
  <c r="M51" i="44"/>
  <c r="M74" i="44"/>
  <c r="T51" i="7"/>
  <c r="U73" i="7"/>
  <c r="F73" i="7"/>
  <c r="E51" i="7"/>
  <c r="V73" i="7"/>
  <c r="U51" i="7"/>
  <c r="E73" i="7"/>
  <c r="I51" i="7"/>
  <c r="I73" i="7"/>
  <c r="J73" i="7"/>
  <c r="Y51" i="7"/>
  <c r="J51" i="7"/>
  <c r="K73" i="7"/>
  <c r="G51" i="43"/>
  <c r="H74" i="43"/>
  <c r="R74" i="43"/>
  <c r="S74" i="43"/>
  <c r="R51" i="43"/>
  <c r="J73" i="6"/>
  <c r="K73" i="6"/>
  <c r="J51" i="6"/>
  <c r="F52" i="42"/>
  <c r="G75" i="42"/>
  <c r="F75" i="42"/>
  <c r="O75" i="42"/>
  <c r="O52" i="42"/>
  <c r="M75" i="42"/>
  <c r="L52" i="42"/>
  <c r="Y52" i="42"/>
  <c r="Q52" i="42"/>
  <c r="R75" i="42"/>
  <c r="Q75" i="42"/>
  <c r="V75" i="42"/>
  <c r="U52" i="42"/>
  <c r="U75" i="42"/>
  <c r="P51" i="5"/>
  <c r="Q74" i="5"/>
  <c r="P74" i="5"/>
  <c r="R54" i="1"/>
  <c r="Y51" i="5"/>
  <c r="L69" i="4"/>
  <c r="L48" i="4"/>
  <c r="U69" i="4"/>
  <c r="U48" i="4"/>
  <c r="T48" i="4"/>
  <c r="T69" i="4"/>
  <c r="Y27" i="4"/>
  <c r="Y48" i="4"/>
  <c r="D48" i="4"/>
  <c r="E69" i="4"/>
  <c r="D69" i="4"/>
  <c r="G48" i="4"/>
  <c r="G69" i="4"/>
  <c r="O69" i="4"/>
  <c r="N48" i="4"/>
  <c r="N69" i="4"/>
  <c r="H69" i="4"/>
  <c r="T69" i="41"/>
  <c r="U69" i="41"/>
  <c r="S69" i="41"/>
  <c r="F69" i="41"/>
  <c r="E69" i="41"/>
  <c r="E48" i="41"/>
  <c r="Y48" i="41"/>
  <c r="K48" i="41"/>
  <c r="L69" i="41"/>
  <c r="K69" i="41"/>
  <c r="O48" i="41"/>
  <c r="P69" i="41"/>
  <c r="G48" i="41"/>
  <c r="H69" i="41"/>
  <c r="G69" i="41"/>
  <c r="Y10" i="3"/>
  <c r="R60" i="1"/>
  <c r="R40" i="1"/>
  <c r="Y29" i="3"/>
  <c r="Y27" i="3"/>
  <c r="R48" i="1"/>
  <c r="R63" i="1"/>
  <c r="R61" i="1"/>
  <c r="R53" i="1"/>
  <c r="R50" i="1"/>
  <c r="R62" i="1"/>
  <c r="R38" i="1"/>
  <c r="R57" i="1"/>
  <c r="R39" i="1"/>
  <c r="R47" i="1"/>
  <c r="R49" i="1"/>
  <c r="R56" i="1"/>
  <c r="Y56" i="1"/>
  <c r="R58" i="1"/>
  <c r="R59" i="1"/>
  <c r="R52" i="1"/>
  <c r="S92" i="1"/>
  <c r="R45" i="1"/>
  <c r="R34" i="3"/>
  <c r="R92" i="1"/>
  <c r="R43" i="1"/>
  <c r="R41" i="1"/>
  <c r="R55" i="1"/>
  <c r="R42" i="1"/>
  <c r="R44" i="1"/>
  <c r="R51" i="1"/>
  <c r="Y31" i="3"/>
  <c r="Y60" i="1"/>
  <c r="Y58" i="1"/>
  <c r="Y39" i="1"/>
  <c r="Y59" i="1"/>
  <c r="Y55" i="1"/>
  <c r="Y42" i="1"/>
  <c r="Y47" i="1"/>
  <c r="Y48" i="1"/>
  <c r="Y63" i="1"/>
  <c r="Y34" i="3"/>
  <c r="Y43" i="1"/>
  <c r="Y52" i="1"/>
  <c r="Y44" i="1"/>
  <c r="Y38" i="1"/>
  <c r="Y57" i="1"/>
  <c r="Y50" i="1"/>
  <c r="Y54" i="1"/>
  <c r="Y62" i="1"/>
  <c r="Y61" i="1"/>
  <c r="Y53" i="1"/>
  <c r="Y49" i="1"/>
  <c r="Y40" i="1"/>
  <c r="Y46" i="1"/>
  <c r="Y41" i="1"/>
  <c r="Y51" i="1"/>
  <c r="Y45" i="1"/>
</calcChain>
</file>

<file path=xl/sharedStrings.xml><?xml version="1.0" encoding="utf-8"?>
<sst xmlns="http://schemas.openxmlformats.org/spreadsheetml/2006/main" count="7862" uniqueCount="932">
  <si>
    <r>
      <t xml:space="preserve">C) De los totales por países y por segmentos: </t>
    </r>
    <r>
      <rPr>
        <sz val="10"/>
        <rFont val="Times New Roman"/>
        <family val="1"/>
      </rPr>
      <t xml:space="preserve">Dado que el nivel de desagragación es de 6 dígitos se puede dar el caso de que </t>
    </r>
  </si>
  <si>
    <r>
      <t>E) Los países constituyentes de América Latina y el Caribe</t>
    </r>
    <r>
      <rPr>
        <sz val="10"/>
        <rFont val="Times New Roman"/>
        <family val="1"/>
      </rPr>
      <t>: Los países que integran América Latina y el Caribe, según</t>
    </r>
  </si>
  <si>
    <r>
      <t>F) De los cuadros de Balanza Comercial</t>
    </r>
    <r>
      <rPr>
        <sz val="10"/>
        <rFont val="Times New Roman"/>
        <family val="1"/>
      </rPr>
      <t>: se incluyeron ademas de las regiones de América Latina y le Caribe y</t>
    </r>
  </si>
  <si>
    <r>
      <t>G) Del concepto de "Partidas"</t>
    </r>
    <r>
      <rPr>
        <sz val="10"/>
        <rFont val="Times New Roman"/>
        <family val="1"/>
      </rPr>
      <t>: Se refiere al nivel de desagregación a 6 dígitos del Sistema Armonizado</t>
    </r>
  </si>
  <si>
    <t>ÍNDICE</t>
  </si>
  <si>
    <t>Cuadro 1</t>
  </si>
  <si>
    <t>Valor (millones de dólares)</t>
  </si>
  <si>
    <t>Total</t>
  </si>
  <si>
    <t>Participación (porcentaje)</t>
  </si>
  <si>
    <t xml:space="preserve">Tasa de crecimiento </t>
  </si>
  <si>
    <t>--</t>
  </si>
  <si>
    <t>Cuadro 2</t>
  </si>
  <si>
    <t>Cuadro 3</t>
  </si>
  <si>
    <t>(Millones dòlares)</t>
  </si>
  <si>
    <t>CHINA</t>
  </si>
  <si>
    <t>América Latina y el Caribe</t>
  </si>
  <si>
    <t>Centroamérica</t>
  </si>
  <si>
    <t xml:space="preserve">   Costa Rica</t>
  </si>
  <si>
    <t xml:space="preserve">   El Salvador</t>
  </si>
  <si>
    <t xml:space="preserve">   Guatemala </t>
  </si>
  <si>
    <t xml:space="preserve">   Honduras</t>
  </si>
  <si>
    <t xml:space="preserve">   Nicaragua</t>
  </si>
  <si>
    <t>Subtotal</t>
  </si>
  <si>
    <t>Resto</t>
  </si>
  <si>
    <t>Cuadro 5</t>
  </si>
  <si>
    <t>(Millones de dólares)</t>
  </si>
  <si>
    <t>Argentina</t>
  </si>
  <si>
    <t>Brasil</t>
  </si>
  <si>
    <t>Cuadro 55</t>
  </si>
  <si>
    <t>s3</t>
  </si>
  <si>
    <t>s4</t>
  </si>
  <si>
    <t>s9</t>
  </si>
  <si>
    <t>NOTAS ACLARATORIAS LOS CUADROS EN GENERAL</t>
  </si>
  <si>
    <t>NOTAS ACLARATORIAS DE LOS CUADROS EN GENERAL</t>
  </si>
  <si>
    <t>contenida en la International Trade Administration (ITA), en la sección y subsecciones INFORMATION</t>
  </si>
  <si>
    <t xml:space="preserve">AND TELECOMMUNICATIONS TECHNOLOGIES// Information Technology// Computer Hardware;  </t>
  </si>
  <si>
    <t xml:space="preserve">llamada "Harmonized Tariff Schedule (HTS) and Schedule B Codes for Computer Hardware" y, preparada </t>
  </si>
  <si>
    <t xml:space="preserve">por el U.S. Department of Commerce, Office of Information Technologies. Dicha información se tomó de la  </t>
  </si>
  <si>
    <t xml:space="preserve">página web http://www.ita.doc.gov, operada por la Information Technology Industries (ITI), división de la </t>
  </si>
  <si>
    <t xml:space="preserve"> ITA, U.S. Department of Commerce, que señala como fuente al U.S. Census Bureau. Los códigos NAICS  </t>
  </si>
  <si>
    <t>B) De los segmentos de la "Cadena Electrónica":</t>
  </si>
  <si>
    <t>ciertas subpartidas formen parte de  2 o más segmentos, como no es posible asignarle una participación a un segmento en específico se cae en una</t>
  </si>
  <si>
    <t>doble contabilidad que no es posible corregirla al momento de poner los totales por segmentos.</t>
  </si>
  <si>
    <t xml:space="preserve">para importaciones como para exportaciones (por lo tanto puede que no coincidan los países), adicionalmente a </t>
  </si>
  <si>
    <t>tener las regiones América Latina y el Caribe y Centroamérica, además de Argentina, Brasil, Costa Rica, Guatemala, El Salvador,</t>
  </si>
  <si>
    <t xml:space="preserve">listados recientemente, para el caso de los latinoamericanos se les ubicará en la parte final de los cuadros, y para los no latino- </t>
  </si>
  <si>
    <t xml:space="preserve">americanos permitirá la inclusión de algun otro(s) país(es) ya que la plaza de China, Hong Kong o República Dominicana estará ocupada </t>
  </si>
  <si>
    <t>desde el principio.</t>
  </si>
  <si>
    <t xml:space="preserve">el criterio de la CEPAL son:  Anguila, Antigua y Barbuda, Antillas Neerlandesas, Argentina, Aruba, Bahamas, </t>
  </si>
  <si>
    <t xml:space="preserve">Barbados, Belice, Bolivia, Brasil, Chile, Colombia, Costa Rica, Cuba Dominica, Ecuador, El Salvador, Grenada, Guadalupe, </t>
  </si>
  <si>
    <t>Guatemala, Guyana, Guyana Francesa, Haití, Honduras, Islas Caimán, Islas Turcos y Caicos, Islas Vírgenes de los Estados</t>
  </si>
  <si>
    <t xml:space="preserve"> Unidos, Islas Vírgenes Británicas, Jamaica, Martinica, Montserrat, Nicaragua, Panamá, Paraguay, Perú, Puerto Rico, </t>
  </si>
  <si>
    <t xml:space="preserve">República Dominicana, Saint Kits y Nevis, Santa Lucia, San Vicente y las Granadinas, Suriname, Trinidad y Tobago, Uruguay y </t>
  </si>
  <si>
    <t>Venezuela</t>
  </si>
  <si>
    <t xml:space="preserve">el más reciente, en 2002, la TCPA sería de 1996 a 2003; no importando si hubiera entre ellos periodos sin dato. Se decidió </t>
  </si>
  <si>
    <t>hacer esto debido a motivos de espacio y sencillez de los cuadros.</t>
  </si>
  <si>
    <t>Tasa de crecimiento</t>
  </si>
  <si>
    <t xml:space="preserve">ARGENTINA                </t>
  </si>
  <si>
    <t xml:space="preserve">BRASIL                   </t>
  </si>
  <si>
    <t xml:space="preserve">CHILE                    </t>
  </si>
  <si>
    <t xml:space="preserve">COLOMBIA                 </t>
  </si>
  <si>
    <t xml:space="preserve">COSTA RICA               </t>
  </si>
  <si>
    <t xml:space="preserve">EL SALVADOR              </t>
  </si>
  <si>
    <t xml:space="preserve">GUATEMALA                </t>
  </si>
  <si>
    <t xml:space="preserve">HONDURAS                 </t>
  </si>
  <si>
    <t xml:space="preserve">NICARAGUA                </t>
  </si>
  <si>
    <t xml:space="preserve">VENEZUELA                </t>
  </si>
  <si>
    <t xml:space="preserve">ALEMANIA                 </t>
  </si>
  <si>
    <t xml:space="preserve">G BRETAÑA E IRLA         </t>
  </si>
  <si>
    <t xml:space="preserve">FINLANDIA                </t>
  </si>
  <si>
    <t xml:space="preserve">IRLANDA                  </t>
  </si>
  <si>
    <t xml:space="preserve">CHINA                    </t>
  </si>
  <si>
    <t xml:space="preserve">PUERTO RICO              </t>
  </si>
  <si>
    <t xml:space="preserve">EMIRATOS ARABES UNIDOS   </t>
  </si>
  <si>
    <t xml:space="preserve">COREA DEL SUR            </t>
  </si>
  <si>
    <t xml:space="preserve">IRAN                     </t>
  </si>
  <si>
    <t>Cuadro 9</t>
  </si>
  <si>
    <t>Cuadro 7</t>
  </si>
  <si>
    <t>Cuadro 11</t>
  </si>
  <si>
    <t>Cuadro 13</t>
  </si>
  <si>
    <t>Cuadro 15</t>
  </si>
  <si>
    <t>Cuadro 17</t>
  </si>
  <si>
    <t>Cuadro 19</t>
  </si>
  <si>
    <t>Cuadro 21</t>
  </si>
  <si>
    <t>VENEZUELA</t>
  </si>
  <si>
    <t xml:space="preserve">ALEMANIA     </t>
  </si>
  <si>
    <t xml:space="preserve">CHINA         </t>
  </si>
  <si>
    <t xml:space="preserve">MALASIA                </t>
  </si>
  <si>
    <t>Cuadro 23</t>
  </si>
  <si>
    <t>Cuadro 25</t>
  </si>
  <si>
    <t>Cuadro 27</t>
  </si>
  <si>
    <t>Cuadro 29</t>
  </si>
  <si>
    <t>Cuadro 31</t>
  </si>
  <si>
    <t>Cuadro 33</t>
  </si>
  <si>
    <t>Cuadro 35</t>
  </si>
  <si>
    <t>Cuadro 37</t>
  </si>
  <si>
    <t>Cuadro 39</t>
  </si>
  <si>
    <t>Cuadro 41</t>
  </si>
  <si>
    <t>Cuadro 43</t>
  </si>
  <si>
    <t>Cuadro 45</t>
  </si>
  <si>
    <t>Cuadro 47</t>
  </si>
  <si>
    <t>Cuadro 49</t>
  </si>
  <si>
    <t>Cuadro 51</t>
  </si>
  <si>
    <t>Cuadro 53</t>
  </si>
  <si>
    <t>Office machines</t>
  </si>
  <si>
    <t>Telecommunications equipment</t>
  </si>
  <si>
    <t>Consumer electronics</t>
  </si>
  <si>
    <t>Blank and prerecorded media</t>
  </si>
  <si>
    <t>Navigational instruments and remote control apparatus</t>
  </si>
  <si>
    <t>Radio and television broadcasting equipment</t>
  </si>
  <si>
    <t>Electric sound and visual signalling apparatus</t>
  </si>
  <si>
    <t>Electrical capacitors and resistors</t>
  </si>
  <si>
    <t>Printed circuits</t>
  </si>
  <si>
    <t>Circuit apparatus exceeding 1000V</t>
  </si>
  <si>
    <t>Circuit apparatus not exceeding 1000V</t>
  </si>
  <si>
    <t>Circuit apparatus assemblies</t>
  </si>
  <si>
    <t>Parts of circuit apparatus</t>
  </si>
  <si>
    <t>Electron tubes</t>
  </si>
  <si>
    <t>Semiconductors and integrated circuits</t>
  </si>
  <si>
    <t>MIscellaneous electrical equipment</t>
  </si>
  <si>
    <t>Computers, peripherals, and parts</t>
  </si>
  <si>
    <t>Photographic film and paper</t>
  </si>
  <si>
    <t>Optical fibers, optical fiber bundles, and cables</t>
  </si>
  <si>
    <t>Optical goods, including ophthalmic goods</t>
  </si>
  <si>
    <t>Photographic cameras and equipment</t>
  </si>
  <si>
    <t>Medical goods</t>
  </si>
  <si>
    <t>Watches and clocks</t>
  </si>
  <si>
    <t>Drawing, drafting, and calculating instruments</t>
  </si>
  <si>
    <t>Measuring, testing, and controlling instruments</t>
  </si>
  <si>
    <t>Cuadro 12</t>
  </si>
  <si>
    <t>Cuadro 8</t>
  </si>
  <si>
    <t>Cuadro 6</t>
  </si>
  <si>
    <t>Cuadro 10</t>
  </si>
  <si>
    <t>Cuadro 14</t>
  </si>
  <si>
    <t>Cuadro 16</t>
  </si>
  <si>
    <t>Cuadro 20</t>
  </si>
  <si>
    <t>Cuadro 24</t>
  </si>
  <si>
    <t>Cuadro 26</t>
  </si>
  <si>
    <t>Cuadro 28</t>
  </si>
  <si>
    <t>Cuadro 30</t>
  </si>
  <si>
    <t>Cuadro 32</t>
  </si>
  <si>
    <t>Cuadro 34</t>
  </si>
  <si>
    <t>Cuadro 36</t>
  </si>
  <si>
    <t>Cuadro 38</t>
  </si>
  <si>
    <t>Cuadro 40</t>
  </si>
  <si>
    <t>Cuadro 42</t>
  </si>
  <si>
    <t>Cuadro 44</t>
  </si>
  <si>
    <t>Cuadro 46</t>
  </si>
  <si>
    <t>Cuadro 48</t>
  </si>
  <si>
    <t>Cuadro 50</t>
  </si>
  <si>
    <t>Cuadro 52</t>
  </si>
  <si>
    <t>Cuadro 54</t>
  </si>
  <si>
    <t>EL001</t>
  </si>
  <si>
    <t>EL002</t>
  </si>
  <si>
    <t>EL003</t>
  </si>
  <si>
    <t>EL004</t>
  </si>
  <si>
    <t>EL005</t>
  </si>
  <si>
    <t>EL006</t>
  </si>
  <si>
    <t>EL007</t>
  </si>
  <si>
    <t>EL008</t>
  </si>
  <si>
    <t>EL009</t>
  </si>
  <si>
    <t>EL010</t>
  </si>
  <si>
    <t>EL011</t>
  </si>
  <si>
    <t>EL012</t>
  </si>
  <si>
    <t>EL013</t>
  </si>
  <si>
    <t>EL014</t>
  </si>
  <si>
    <t>EL015</t>
  </si>
  <si>
    <t>EL016</t>
  </si>
  <si>
    <t>EL017</t>
  </si>
  <si>
    <t>EL018</t>
  </si>
  <si>
    <t>EL019</t>
  </si>
  <si>
    <t>EL020</t>
  </si>
  <si>
    <t>EL021</t>
  </si>
  <si>
    <t>EL022</t>
  </si>
  <si>
    <t>EL023</t>
  </si>
  <si>
    <t>EL024</t>
  </si>
  <si>
    <t>EL025</t>
  </si>
  <si>
    <t>TOTAL</t>
  </si>
  <si>
    <t xml:space="preserve">              SEGMENTOS DE LA CADENA ELECTRÓNICA </t>
  </si>
  <si>
    <r>
      <t>A) De la Industria Electrónica:</t>
    </r>
    <r>
      <rPr>
        <sz val="10"/>
        <rFont val="Times New Roman"/>
        <family val="1"/>
      </rPr>
      <t xml:space="preserve"> hace referencia a la "cadena" </t>
    </r>
    <r>
      <rPr>
        <b/>
        <sz val="10"/>
        <rFont val="Times New Roman"/>
        <family val="1"/>
      </rPr>
      <t>ELECTRONIC COMPUTER EQUIPMENT;</t>
    </r>
  </si>
  <si>
    <r>
      <t>H) De las Tasas de Crecimiento Promedio Anual (TCPA):</t>
    </r>
    <r>
      <rPr>
        <sz val="10"/>
        <rFont val="Times New Roman"/>
        <family val="1"/>
      </rPr>
      <t xml:space="preserve"> están calculadas para los datos existentes, es decir, aunque</t>
    </r>
  </si>
  <si>
    <t>I. DESCRIPCIÓN DE SEGMENTOS DE LA CADENA ELECTRÓNICA Y CODIGOS CORRESPONDIENTES A LOS EL001-EL005</t>
  </si>
  <si>
    <t>II. DESCRIPCIÓN DE CÓDIGOS CORRESPONDIENTES A LOS EL006-EL015</t>
  </si>
  <si>
    <t>III. DESCRIPCIÓN DE LOS CÓDIGOS CORRESPONDIENTES A LOS EL016-EL025</t>
  </si>
  <si>
    <t>MÉXICO: CADENA ELECTRÓNICA</t>
  </si>
  <si>
    <t>CUADRO</t>
  </si>
  <si>
    <t>TÍTULO</t>
  </si>
  <si>
    <t>A1</t>
  </si>
  <si>
    <t>A2</t>
  </si>
  <si>
    <t>A3</t>
  </si>
  <si>
    <t>A4</t>
  </si>
  <si>
    <t>A5</t>
  </si>
  <si>
    <t>A6</t>
  </si>
  <si>
    <t>A7</t>
  </si>
  <si>
    <t>A8</t>
  </si>
  <si>
    <t>A9</t>
  </si>
  <si>
    <t>A10</t>
  </si>
  <si>
    <t>A11</t>
  </si>
  <si>
    <t>A12</t>
  </si>
  <si>
    <t>A13</t>
  </si>
  <si>
    <t>A14</t>
  </si>
  <si>
    <t>A15</t>
  </si>
  <si>
    <t>A16</t>
  </si>
  <si>
    <t>A17</t>
  </si>
  <si>
    <t>A18</t>
  </si>
  <si>
    <t>A19</t>
  </si>
  <si>
    <t>A20</t>
  </si>
  <si>
    <t>A21</t>
  </si>
  <si>
    <t>A22</t>
  </si>
  <si>
    <t>A23</t>
  </si>
  <si>
    <t>A24</t>
  </si>
  <si>
    <t>A25</t>
  </si>
  <si>
    <t>A26</t>
  </si>
  <si>
    <t>A27</t>
  </si>
  <si>
    <t>A28</t>
  </si>
  <si>
    <t>A29</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</si>
  <si>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</si>
  <si>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</si>
  <si>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</si>
  <si>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</si>
  <si>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</si>
  <si>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</si>
  <si>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</si>
  <si>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</si>
  <si>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</si>
  <si>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</si>
  <si>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</si>
  <si>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</si>
  <si>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</si>
  <si>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</si>
  <si>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</si>
  <si>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</si>
  <si>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</si>
  <si>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</si>
  <si>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</si>
  <si>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</si>
  <si>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</si>
  <si>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</si>
  <si>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</si>
  <si>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</si>
  <si>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</si>
  <si>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</si>
  <si>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</si>
  <si>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</si>
  <si>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</si>
  <si>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</si>
  <si>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</si>
  <si>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A62</t>
  </si>
  <si>
    <t>A63</t>
  </si>
  <si>
    <t>Cuadro 4</t>
  </si>
  <si>
    <t>Participación</t>
  </si>
  <si>
    <t>Tasa de Crecimiento</t>
  </si>
  <si>
    <t xml:space="preserve">                                                                                      Tasa de crecimiento </t>
  </si>
  <si>
    <t xml:space="preserve">Participación </t>
  </si>
  <si>
    <t xml:space="preserve">Tasa de Crecimiento </t>
  </si>
  <si>
    <t xml:space="preserve">Tasas de crecimiento </t>
  </si>
  <si>
    <t xml:space="preserve">Participaicón </t>
  </si>
  <si>
    <t>CONTENIDO</t>
  </si>
  <si>
    <t>INDICE</t>
  </si>
  <si>
    <t>Cuadro 56</t>
  </si>
  <si>
    <t>Cuadro 57</t>
  </si>
  <si>
    <t>Cuadro 58</t>
  </si>
  <si>
    <t>Cuadro 59</t>
  </si>
  <si>
    <t>Cuadro 60</t>
  </si>
  <si>
    <t>Cuadro 61</t>
  </si>
  <si>
    <t>Cuadro 62</t>
  </si>
  <si>
    <t>Cuadro 63</t>
  </si>
  <si>
    <t> 852990</t>
  </si>
  <si>
    <t>Las Demás</t>
  </si>
  <si>
    <t> 901380</t>
  </si>
  <si>
    <t> 851712</t>
  </si>
  <si>
    <t>Telephones For Cellular Networks Or For Other Wir</t>
  </si>
  <si>
    <t> 851770</t>
  </si>
  <si>
    <t>Parts Of Tel Sets,O App F Trans/Recep Of Vce/Img/</t>
  </si>
  <si>
    <t> 854231</t>
  </si>
  <si>
    <t>Eic Procsr &amp; Cntlr,W/N Combi W Mem,Con- Vert,Logi</t>
  </si>
  <si>
    <t> 854239</t>
  </si>
  <si>
    <t> 847330</t>
  </si>
  <si>
    <t>Partes Y Accesorios De Máquinas De La Partida 847</t>
  </si>
  <si>
    <t> 853690</t>
  </si>
  <si>
    <t>Los Demás Aparatos</t>
  </si>
  <si>
    <t> 853890</t>
  </si>
  <si>
    <t> 853400</t>
  </si>
  <si>
    <t> 851762</t>
  </si>
  <si>
    <t>Machines F R/C/T Or Rege Of Voice,Images Or Data,</t>
  </si>
  <si>
    <t> 847170</t>
  </si>
  <si>
    <t>Unidades De Memoria</t>
  </si>
  <si>
    <t> 847130</t>
  </si>
  <si>
    <t>Máquinas Automáticas Para Tratamiento O Procesami</t>
  </si>
  <si>
    <t> 844399</t>
  </si>
  <si>
    <t>Pts &amp; Access,Of Printing Mchy,By Means Of Plates,</t>
  </si>
  <si>
    <t> 850440</t>
  </si>
  <si>
    <t> 854232</t>
  </si>
  <si>
    <t>Electronic Integrated Circuits,Memories</t>
  </si>
  <si>
    <t> 901890</t>
  </si>
  <si>
    <t>Los Demás Instrumentos Y Aparatos</t>
  </si>
  <si>
    <t> 903289</t>
  </si>
  <si>
    <t>Los Demás</t>
  </si>
  <si>
    <t> 854370</t>
  </si>
  <si>
    <t>Other Machines And Apparatus</t>
  </si>
  <si>
    <t> 853650</t>
  </si>
  <si>
    <t>Los Demás Interruptores, Seccionadores Y Conmutado</t>
  </si>
  <si>
    <t> 853710</t>
  </si>
  <si>
    <t>Para Una Tensión Inferior O Igual A 1 000 V</t>
  </si>
  <si>
    <t> 847150</t>
  </si>
  <si>
    <t>Unidades De Proceso Digitales (Excepto Las De Las</t>
  </si>
  <si>
    <t> 852580</t>
  </si>
  <si>
    <t> 852871</t>
  </si>
  <si>
    <t>Tv Rece,W/O Vid Disp/Screen,W/N W Radio- Broad Re</t>
  </si>
  <si>
    <t> 901390</t>
  </si>
  <si>
    <t> 852872</t>
  </si>
  <si>
    <t>O Television Receivers,Colour,W/N Incorp Radio-Br</t>
  </si>
  <si>
    <t> 901839</t>
  </si>
  <si>
    <t> 847149</t>
  </si>
  <si>
    <t>Las Demás Presentadas En Forma De Sistemas</t>
  </si>
  <si>
    <t> 847141</t>
  </si>
  <si>
    <t>Que Incluyan En La Misma Envoltura, Al Menos, Una</t>
  </si>
  <si>
    <t> 853224</t>
  </si>
  <si>
    <t>Con Dieléctrico De Cerámica, Multicapas</t>
  </si>
  <si>
    <t> 853221</t>
  </si>
  <si>
    <t>De Tantalio</t>
  </si>
  <si>
    <t> 844332</t>
  </si>
  <si>
    <t>Other Printing Machines, Capable Of Connecting To</t>
  </si>
  <si>
    <t> 852721</t>
  </si>
  <si>
    <t>Combinados Con Grabador O Reproductor De Sonido</t>
  </si>
  <si>
    <t>Cuadro 18</t>
  </si>
  <si>
    <t>ESTADOS UNIDOS</t>
  </si>
  <si>
    <t>COREA DEL SUR</t>
  </si>
  <si>
    <t>Japón</t>
  </si>
  <si>
    <t>MALASIA</t>
  </si>
  <si>
    <t>Taiwán</t>
  </si>
  <si>
    <t>TAILANDIA</t>
  </si>
  <si>
    <t>HOLANDA</t>
  </si>
  <si>
    <t>COLOMBIA</t>
  </si>
  <si>
    <t>FINLANDIA</t>
  </si>
  <si>
    <t>REINO UNIDO</t>
  </si>
  <si>
    <t>ESTADO UNIDOS</t>
  </si>
  <si>
    <t>GUATEMALA</t>
  </si>
  <si>
    <t>ALEMANIA</t>
  </si>
  <si>
    <t>COSTA RICA</t>
  </si>
  <si>
    <t xml:space="preserve">BRASIL              </t>
  </si>
  <si>
    <t>ITALIA</t>
  </si>
  <si>
    <t>Parts For Apparatus Of Headings 85.25 To 85.28, Ne</t>
  </si>
  <si>
    <t>Optical Devices, Appliances And Instruments, Nes,</t>
  </si>
  <si>
    <t>Telephones For Cellular Networks Or For Other Wire</t>
  </si>
  <si>
    <t>Parts Of Tel Sets,O App F Trans/Recep Of Vce/Img/D</t>
  </si>
  <si>
    <t>Eic Procsr &amp; Cntlr,W/N Combi W Mem,Con- Vert,Logic</t>
  </si>
  <si>
    <t>Electronic Integrated Circuits, Incl Hybrid And Mo</t>
  </si>
  <si>
    <t>Parts And Accessories Of Automatic Data Processing</t>
  </si>
  <si>
    <t>Electrical App For Switching Or Protec Elec Circui</t>
  </si>
  <si>
    <t>Parts For Use With The Apparatus Of Headings 85.35</t>
  </si>
  <si>
    <t>Printed Circuits</t>
  </si>
  <si>
    <t>Storage Units</t>
  </si>
  <si>
    <t>Portable Adpm, Wt &lt;= 10 Kg, With Cpu, Keyboard And</t>
  </si>
  <si>
    <t>Pts &amp; Access,Of Printing Mchy,By Means Of Plates,C</t>
  </si>
  <si>
    <t>Static Electric Converters, Nes</t>
  </si>
  <si>
    <t>Instruments And Appliances Used In Medical Or Vete</t>
  </si>
  <si>
    <t>Automatic Regulating Or Controlling Instruments An</t>
  </si>
  <si>
    <t>Electrical Switches For A Voltage Not Exceeding 1,</t>
  </si>
  <si>
    <t>Boards, Panels, Including Numerical Control Panels</t>
  </si>
  <si>
    <t>Process Units O/T 8471.41/.49, W/N Cntg In Same Hs</t>
  </si>
  <si>
    <t>Television Cameras, Digital Cameras And Video Came</t>
  </si>
  <si>
    <t>Tv Rece,W/O Vid Disp/Screen,W/N W Radio- Broad Rec</t>
  </si>
  <si>
    <t>Parts And Accessories Of Optical Appliances And In</t>
  </si>
  <si>
    <t xml:space="preserve"> --</t>
  </si>
  <si>
    <t xml:space="preserve">D) De la selección de los Países: se tomaron los principales 4 países de acuerdo a su valor de 2010, tanto  </t>
  </si>
  <si>
    <t>A todos los países se les indica el lugar que les corresponde de acuerdo al año 2010.</t>
  </si>
  <si>
    <t>aparece en el encabezado de esa columna el período "1995-2010", por ejemplo, sí Nicaragua no tiene datos de 1996 a 1998,</t>
  </si>
  <si>
    <t xml:space="preserve">sino hasta 1999, esta TCPA "1993-2010" será más bien para "1999-2010". O bien, sí hubiera un dato en 1996 y otro, </t>
  </si>
  <si>
    <t>-</t>
  </si>
  <si>
    <t>Cuadro 22</t>
  </si>
  <si>
    <t>A61</t>
  </si>
  <si>
    <t xml:space="preserve">CANADÁ                  </t>
  </si>
  <si>
    <t xml:space="preserve">REINO UNIDO   </t>
  </si>
  <si>
    <t xml:space="preserve">REINO UNIDO         </t>
  </si>
  <si>
    <t xml:space="preserve">REINO UNIDO        </t>
  </si>
  <si>
    <t>}</t>
  </si>
  <si>
    <t xml:space="preserve">BÉLGICA                  </t>
  </si>
  <si>
    <t xml:space="preserve">CANADÁ                   </t>
  </si>
  <si>
    <t>HUNGRÍA</t>
  </si>
  <si>
    <t xml:space="preserve">PANAMÁ                   </t>
  </si>
  <si>
    <t xml:space="preserve">PERÚ                     </t>
  </si>
  <si>
    <t xml:space="preserve">JAPÓN                    </t>
  </si>
  <si>
    <t xml:space="preserve">MALASIA                  </t>
  </si>
  <si>
    <t xml:space="preserve">HUNGRÍA                  </t>
  </si>
  <si>
    <t xml:space="preserve">CANADÁ  </t>
  </si>
  <si>
    <t xml:space="preserve">HUNGRÍA         </t>
  </si>
  <si>
    <t xml:space="preserve">ECUADOR                  </t>
  </si>
  <si>
    <t xml:space="preserve">FRANCIA                  </t>
  </si>
  <si>
    <t xml:space="preserve">REP DOMINICANA           </t>
  </si>
  <si>
    <t xml:space="preserve">ESPAÑA                   </t>
  </si>
  <si>
    <t xml:space="preserve">SINGAPUR                 </t>
  </si>
  <si>
    <t xml:space="preserve">INDIA                    </t>
  </si>
  <si>
    <t>MÉXICO: IMPORTACIONES DE EL018 (1995-2013).</t>
  </si>
  <si>
    <t xml:space="preserve">POLONIA                  </t>
  </si>
  <si>
    <t xml:space="preserve">FILIPINAS                </t>
  </si>
  <si>
    <t xml:space="preserve">CANADA                   </t>
  </si>
  <si>
    <t xml:space="preserve">BELGICA                  </t>
  </si>
  <si>
    <t xml:space="preserve">SUIZA                    </t>
  </si>
  <si>
    <t xml:space="preserve">HONG KONG                </t>
  </si>
  <si>
    <t>TERRITORIO BRITÁNICO</t>
  </si>
  <si>
    <t xml:space="preserve">PANAMÁ                  </t>
  </si>
  <si>
    <t xml:space="preserve">JAPON                    </t>
  </si>
  <si>
    <t xml:space="preserve">PAISES BAJOS             </t>
  </si>
  <si>
    <t>1995-2014</t>
  </si>
  <si>
    <t>MÉXICO: IMPORTACIONES DE EL001 (1995-2014).</t>
  </si>
  <si>
    <t>MÉXICO: PRINCIPALES 25 PRODUCTOS DE IMPORTACIÓN DE LA CADENA ELECTRÓNICA (1995-2014).</t>
  </si>
  <si>
    <t>Parts and accessories for machines, appliances, instruments or other apparatus in chapter 90, specified neither in this chapter nor elsewhere</t>
  </si>
  <si>
    <t>Parts and accessories for regulating or controlling instruments and apparatus, n.e.s.</t>
  </si>
  <si>
    <t>Regulating or controlling instruments and apparatus (excl. hydraulic or pneumatic, manostats, thermostats, and taps, cocks and valves of heading 8481)</t>
  </si>
  <si>
    <t>Hydraulic or pneumatic regulating or controlling instruments and apparatus (excl. manostats and taps, cocks and valves of heading 8481)</t>
  </si>
  <si>
    <t>Manostats (excl. taps, cocks and valves of heading 8481)</t>
  </si>
  <si>
    <t>Thermostats</t>
  </si>
  <si>
    <t>Parts and accessories for instruments, appliances and machines for measuring and checking, n.e.s.</t>
  </si>
  <si>
    <t>Instruments, appliances and machines for measuring or checking, not elsewhere specified in chapter 90 (excl. optical)</t>
  </si>
  <si>
    <t>Optical instruments, appliances and machines for measuring or checking, not elsewhere specified or included in chapter 90</t>
  </si>
  <si>
    <t>Optical instruments and appliances for inspecting semiconductor wafers or devices or for inspecting photomasks or reticles used in manufacturing semiconductor devices</t>
  </si>
  <si>
    <t>Test benches for motors, generators, pumps, etc.</t>
  </si>
  <si>
    <t>Machines for balancing mechanical parts</t>
  </si>
  <si>
    <t>Parts and accessories for instruments and apparatus for measuring or checking electrical quantities or for detecting ionising radiations, n.e.s.</t>
  </si>
  <si>
    <t>Instruments and apparatus for measuring or checking electrical quantities, without recording device, n.e.s.</t>
  </si>
  <si>
    <t>Instruments and apparatus for measuring or checking electrical quantities, with recording device (excl. appliances specially designed for telecommunications, multimeters, oscilloscopes and oscillographs, and apparatus for measuring or checking semiconductor wafers or devices)</t>
  </si>
  <si>
    <t>Instruments and apparatus for measuring or checking semiconductor wafers or devices</t>
  </si>
  <si>
    <t>Instruments and apparatus for measuring or checking electrical quantities, specifically for telecommunications, e.g. cross-talk meters, gain measuring instruments, distortion factor meters, psophometers</t>
  </si>
  <si>
    <t>Instruments and apparatus for measuring or checking voltage, current, resistance or electrical power, with recording device (excl. multimeters, and oscilloscopes and oscillographs)</t>
  </si>
  <si>
    <t>Instruments and apparatus for measuring or checking voltage, current, resistance or electrical power, without recording device (excl. multimeters, and oscilloscopes and oscillographs)</t>
  </si>
  <si>
    <t>Multimeters with recording device</t>
  </si>
  <si>
    <t>Multimeters for voltage, current, resistance or electrical power, without recording device</t>
  </si>
  <si>
    <t>Oscilloscopes and oscillographs</t>
  </si>
  <si>
    <t>Instruments and apparatus for measuring or detecting ionising radiations</t>
  </si>
  <si>
    <t>Parts and accessories for revolution counters, production counters, taximeters, milometers, pedometers and the like, speed indicators and tachometers, and stroboscopes, n.e.s.</t>
  </si>
  <si>
    <t>Speed indicators and tachometers, stroboscopes</t>
  </si>
  <si>
    <t>Revolution counters, production counters, taximeters, milometers, pedometers and the like (excl. gas, liquid and electricity meters)</t>
  </si>
  <si>
    <t>Parts and accessories for gas, liquid or electricity supply or production meters, n.e.s.</t>
  </si>
  <si>
    <t>Electricity supply or production meters, incl. calibrating meters therefor</t>
  </si>
  <si>
    <t>Liquid meters, incl. calibrating meters therefor</t>
  </si>
  <si>
    <t>Gas meters, incl. calibrating meters therefor</t>
  </si>
  <si>
    <t>Microtomes; parts and accessories of instruments and apparatus for physical or chemical analysis, instruments and apparatus for measuring or checking viscosity, porosity, expansion, surface tension or the like, instruments and apparatus for measuring or checking quantities of heat, sound or light, and of microtomes, n.e.s.</t>
  </si>
  <si>
    <t>Instruments and apparatus for physical or chemical analysis, or for measuring or checking viscosity, porosity, expansion, surface tension or the like, or for measuring or checking quantities of heat, sound or light, n.e.s.</t>
  </si>
  <si>
    <t>Instruments and apparatus for physical or chemical analysis, using UV, visible or IR optical radiations (excl. spectrometers, spectrophotometers, spectrographs, and gas or smoke analysis apparatus)</t>
  </si>
  <si>
    <t>Spectrometers, spectrophotometers and spectrographs using optical radiations, such as UV, visible, IR</t>
  </si>
  <si>
    <t>Chromatographs and electrophoresis instruments</t>
  </si>
  <si>
    <t>Gas or smoke analysis apparatus</t>
  </si>
  <si>
    <t>Parts and accessories for instruments and apparatus for measuring or checking the flow, level, pressure or other variables of liquids or gases, n.e.s.</t>
  </si>
  <si>
    <t>Instruments or apparatus for measuring or checking variables of liquids or gases, n.e.s.</t>
  </si>
  <si>
    <t>Instruments and apparatus for measuring or checking pressure of liquids or gases (excl. regulators)</t>
  </si>
  <si>
    <t>Instruments and apparatus for measuring or checking the flow or level of liquids (excl. meters and regulators)</t>
  </si>
  <si>
    <t>Parts and accessories for hydrometers, areometers and similar floating instruments, thermometers, pyrometers, barometers, hygrometers and psychrometers, n.e.s.</t>
  </si>
  <si>
    <t>Hydrometers, areometers and similar floating instruments, barometers, hygrometers and psychrometers, whether or not combined with each other or with thermometers</t>
  </si>
  <si>
    <t>Thermometers and pyrometers, not combined with other instruments (excl. liquid-filled thermometers for direct reading)</t>
  </si>
  <si>
    <t>Thermometers, liquid-filled, for direct reading, not combined with other instruments</t>
  </si>
  <si>
    <t>Parts and accessories for machines and appliances for testing the mechanical properties of materials, n.e.s.</t>
  </si>
  <si>
    <t>Machines and appliances for testing the mechanical properties of materials (excl. metals)</t>
  </si>
  <si>
    <t>Machines and appliances for testing metals</t>
  </si>
  <si>
    <t>Instruments, apparatus and models designed for demonstrational purposes, e.g. in education or exhibitions, unsuitable for other uses (excl. ground flying trainers of heading 8805, collectors' pieces of heading 9705 and antiques of an age &gt; 100 years of heading 9706)</t>
  </si>
  <si>
    <t>Balances of a sensitivity of 50 mg or better, with or without weights</t>
  </si>
  <si>
    <t>Parts and accessories for instruments and appliances used in geodesy, topography, photogrammetrical surveying, hydrography, oceanography, hydrology, meteorology or geophysics, and for rangefinders, n.e.s.</t>
  </si>
  <si>
    <t>Instruments and appliances used in geodesy, topography, hydrography, oceanography, hydrology, meteorology or geophysics (excl. compasses, rangefinders, theodolites, tachymeters "tacheometers", levels and photogrammetrical surveying instruments and appliances)</t>
  </si>
  <si>
    <t>Photogrammetrical surveying instruments and appliances</t>
  </si>
  <si>
    <t>Levels</t>
  </si>
  <si>
    <t>Theodolites and tachymeters "tacheometers"</t>
  </si>
  <si>
    <t>Rangefinders</t>
  </si>
  <si>
    <t>Parts and accessories for drawing, marking-out or mathematical calculating instruments and instruments for measuring length for use in the hand, n.e.s.</t>
  </si>
  <si>
    <t>Instruments for measuring length, for use in the hand, n.e.s.</t>
  </si>
  <si>
    <t>Micrometers, callipers and gauges (excl. gauges without adjustable devices of subheading 9031.80)</t>
  </si>
  <si>
    <t>Drawing, marking-out and mathematical calculating instruments (excl. drafting tables and machines and calculating machines)</t>
  </si>
  <si>
    <t>Drafting tables and machines, whether or not automatic (excl. units for automatic data-processing equipment)</t>
  </si>
  <si>
    <t>Clock or watch parts, n.e.s.</t>
  </si>
  <si>
    <t>Plates and bridges for clocks or watches</t>
  </si>
  <si>
    <t>Dials for clocks or watches</t>
  </si>
  <si>
    <t>Springs for clocks or watches, incl. hairsprings</t>
  </si>
  <si>
    <t>Watch straps, watch bands and watch bracelets, and parts thereof, n.e.s.</t>
  </si>
  <si>
    <t>Watch straps, watch bands and watch bracelets, and parts thereof, of base metal, whether or not gold- or silver-plated, n.e.s.</t>
  </si>
  <si>
    <t>Watch straps, watch bands and watch bracelets, and parts thereof, of precious metal or of metal clad with precious metal, n.e.s.</t>
  </si>
  <si>
    <t>Parts of clock and watch cases, n.e.s. (excl. for wrist-watches, pocket-watches and other watches of heading 9101 or 9102)</t>
  </si>
  <si>
    <t>Clock and watch cases (excl. for wrist-watches, pocket-watches and other watches of heading 9101 or 9102)</t>
  </si>
  <si>
    <t>Parts of cases for wrist-watches, pocket-watches and other watches of heading 9101 or 9102, n.e.s.</t>
  </si>
  <si>
    <t>Cases for wrist-watches, pocket-watches and other watches of heading 9101 or 9102, of materials other than precious metal, clad with precious metal or base metal</t>
  </si>
  <si>
    <t>Cases for wrist-watches, pocket-watches and other watches of heading 9101 or 9102, of base metal, whether or not gold- or silver-plated</t>
  </si>
  <si>
    <t>Cases for wrist-watches, pocket-watches and other watches of heading 9101 or 9102, of precious metal or of metal clad with precious metal</t>
  </si>
  <si>
    <t>Complete, unassembled or partly assembled clock movements "movement sets"; incomplete clock movements, assembled (excl. rough clock movements and watch movements)</t>
  </si>
  <si>
    <t>Rough clock movements</t>
  </si>
  <si>
    <t>Incomplete watch movements, assembled</t>
  </si>
  <si>
    <t>Complete watch movements, unassembled or partly assembled movement sets</t>
  </si>
  <si>
    <t>Clock movements, complete and assembled (excl. electrically operated and watch movements)</t>
  </si>
  <si>
    <t>Watch movements, complete and assembled, with hand winding only</t>
  </si>
  <si>
    <t>Watch movements, complete and assembled, with automatic winding</t>
  </si>
  <si>
    <t>Watch movements, complete and assembled, electrically operated, with combined opto-electronic and mechanical display, whether or not with dial and hands</t>
  </si>
  <si>
    <t>Watch movements, complete and assembled, electrically operated, with opto-electronic display only</t>
  </si>
  <si>
    <t>Watch movements, complete and assembled, electrically operated, with mechanical display only or with a device to which a mechanical display can be incorporated</t>
  </si>
  <si>
    <t>Time switches with clock or watch movement or with synchronous motor</t>
  </si>
  <si>
    <t>Time of day recording apparatus and apparatus for measuring, recording or otherwise indicating intervals of time, with clock or watch movement or with synchronous motor (excl. clocks of heading 9101 to 9105, time registers and time recorders)</t>
  </si>
  <si>
    <t>Time registers and time recorders</t>
  </si>
  <si>
    <t>Clocks (excl. electrically operated, wrist-watches, pocket-watches and other watches of heading 9101 or 9102, clocks with watch movements of heading 9103, instrument panel clocks and the like of heading 9104, alarm clocks and wall clocks)</t>
  </si>
  <si>
    <t>Clocks, electrically operated (excl. wrist-watches, pocket-watches and other watches of heading 9101 or 9102, clocks with watch movements of heading 9103, instrument panel clocks and the like of heading 9104, alarm clocks and wall clocks)</t>
  </si>
  <si>
    <t>Wall clocks (excl. electrically operated)</t>
  </si>
  <si>
    <t>Wall clocks, electrically operated</t>
  </si>
  <si>
    <t>Alarm clocks (excl. electrically operated)</t>
  </si>
  <si>
    <t>Alarm clocks, electrically operated</t>
  </si>
  <si>
    <t>Instrument panel clocks and clocks of a similar type for vehicles, aircraft, vessels and other vehicles</t>
  </si>
  <si>
    <t>Clocks with watch movements (excl. electrically operated, wrist-watches, pocket-watches and other watches of heading 9101 or 9102, and instrument panel clocks and the like of heading 9104)</t>
  </si>
  <si>
    <t>Clocks with watch movements, electrically operated (excl. wrist-watches, pocket-watches and other watches of heading 9101 or 9102, and instrument panel clocks and the like of heading 9104)</t>
  </si>
  <si>
    <t>Pocket-watches and the like, incl. stop-watches, with hand or automatic winding (excl. of precious metal or of metal clad with precious metal)</t>
  </si>
  <si>
    <t>Pocket-watches and the like, incl. stop-watches, electrically operated (excl. of precious metal or of metal clad with precious metal)</t>
  </si>
  <si>
    <t>Wrist-watches, whether or not incorporating a stop-watch facility, with hand winding only (excl. of precious metal or of metal clad with precious metal)</t>
  </si>
  <si>
    <t>Wrist-watches, whether or not incorporating a stop-watch facility, with automatic winding (excl. of precious metal or of metal clad with precious metal)</t>
  </si>
  <si>
    <t>Wrist-watches, whether or not incorporating a stop-watch facility, electrically operated, with combined mechanical and opto-electronic display (excl. of precious metal or of metal clad with precious metal)</t>
  </si>
  <si>
    <t>Wrist-watches, whether or not incorporating a stop-watch facility, electrically operated, with opto-electronic display only (excl. of precious metal or of metal clad with precious metal)</t>
  </si>
  <si>
    <t>Wrist-watches, whether or not incorporating a stop-watch facility, electrically operated, with mechanical display only (excl. of precious metal or of metal clad with precious metal)</t>
  </si>
  <si>
    <t>Pocket-watches and the like, incl. stop-watches, of precious metal or of metal clad with precious metal, with hand or automatic winding (excl. with backs made of steel and wrist-watches)</t>
  </si>
  <si>
    <t>Pocket-watches and the like, incl. stop-watches, of precious metal or of metal clad with precious metal, electrically operated (excl. with backs made of steel and wrist-watches)</t>
  </si>
  <si>
    <t>Wrist-watches of precious metal or of metal clad with precious metal, whether or not incorporating a stop-watch facility, with hand winding only (excl. with backs made of steel)</t>
  </si>
  <si>
    <t>Wrist-watches of precious metal or of metal clad with precious metal, whether or not incorporating a stop-watch facility, with automatic winding (excl. with backs made of steel)</t>
  </si>
  <si>
    <t>Wrist-watches of precious metal or of metal clad with precious metal, whether or not incorporating a stop-watch facility, electrically operated, with opto-electronic display and with combined mechanical and opto-electronic display (excl. with backs made of steel)</t>
  </si>
  <si>
    <t>Wrist-watches of precious metal or of metal clad with precious metal, whether or not incorporating a stop-watch facility, electrically operated, with mechanical display only (excl. with backs made of steel)</t>
  </si>
  <si>
    <t>X-ray generators other than X-ray tubes, high tension generators, control panels and desks, screens, examination or treatment tables, chairs and the like, and general parts and accessories for apparatus of heading 9022, n.e.s.</t>
  </si>
  <si>
    <t>X-ray tubes</t>
  </si>
  <si>
    <t>Apparatus based on the use of alpha, beta or gamma radiations (other than for medical, surgical, dental or veterinary uses)</t>
  </si>
  <si>
    <t>Apparatus based on the use of alpha, beta or gamma radiations, for medical, surgical, dental or veterinary uses</t>
  </si>
  <si>
    <t>Apparatus based on the use of X-rays (other than for medical, surgical, dental or veterinary uses)</t>
  </si>
  <si>
    <t>Apparatus based on the use of X-rays, for medical, surgical or veterinary uses (excl. for dental purposes and computer tomography apparatus)</t>
  </si>
  <si>
    <t>Apparatus based on the use of X-rays for dental uses</t>
  </si>
  <si>
    <t>Computer tomography apparatus</t>
  </si>
  <si>
    <t>Articles and appliances, which are worn or carried, or implanted in the body, to compensate for a defect or disability (excl. artificial parts of the body, complete hearing aids and complete pacemakers for stimulating heart muscles)</t>
  </si>
  <si>
    <t>Pacemakers for stimulating heart muscles (excl. parts and accessories)</t>
  </si>
  <si>
    <t>Hearing aids (excl. parts and accessories)</t>
  </si>
  <si>
    <t>Artificial parts of the body (excl. artificial teeth and dental fittings and artificial joints)</t>
  </si>
  <si>
    <t>Artificial joints for orthopaedic purposes</t>
  </si>
  <si>
    <t>Dental fittings (excl. artificial teeth)</t>
  </si>
  <si>
    <t>Artificial teeth</t>
  </si>
  <si>
    <t>Orthopaedic or fracture appliances</t>
  </si>
  <si>
    <t>Breathing appliances and gas masks (excl. protective masks having neither mechanical parts nor replaceable filters, and artificial respiration or other therapeutic respiration apparatus)</t>
  </si>
  <si>
    <t>Ozone therapy, oxygen therapy, aerosol therapy, artificial respiration or other therapeutic respiration apparatus</t>
  </si>
  <si>
    <t>Mechano-therapy appliances; massage apparatus; psychological aptitude-testing apparatus</t>
  </si>
  <si>
    <t>Instruments and appliances used in medical, surgical or veterinary sciences, n.e.s.</t>
  </si>
  <si>
    <t>Ophthalmic instruments and appliances, n.e.s.</t>
  </si>
  <si>
    <t>Instruments and appliances used in dental sciences, n.e.s.</t>
  </si>
  <si>
    <t>Dental drill engines, whether or not combined on a single base with other dental equipment</t>
  </si>
  <si>
    <t>Needles, catheters, cannulae and the like, used in medical, surgical, dental or veterinary sciences (excl. syringes, tubular metal needles and needles for sutures)</t>
  </si>
  <si>
    <t>Tubular metal needles and needles for sutures, used in medical, surgical, dental or veterinary sciences</t>
  </si>
  <si>
    <t>Syringes, with or without needles, used in medical, surgical, dental or veterinary sciences</t>
  </si>
  <si>
    <t>Ultraviolet or infra-red ray apparatus used in medical, surgical, dental or veterinary sciences</t>
  </si>
  <si>
    <t>Electro-diagnostic apparatus, incl. apparatus for functional exploratory examination or for checking physiological parameters (excl. electro-cardiographs, ultrasonic scanning apparatus, magnetic resonance imaging apparatus and scintigraphic apparatus)</t>
  </si>
  <si>
    <t>Scintigraphic apparatus</t>
  </si>
  <si>
    <t>Magnetic resonance imaging apparatus</t>
  </si>
  <si>
    <t>Ultrasonic scanning apparatus</t>
  </si>
  <si>
    <t>Electro-cardiographs</t>
  </si>
  <si>
    <t>Parts and accessories for carriages for disabled persons, n.e.s.</t>
  </si>
  <si>
    <t>Carriages for disabled persons, motorised or otherwise mechanically propelled (excl. specially designed motor vehicles and bicycles)</t>
  </si>
  <si>
    <t>Carriages for disabled persons, not mechanically propelled</t>
  </si>
  <si>
    <t>Parts and accessories for apparatus and equipment for photographic or cinematographic laboratories, negatoscopes and projection screens, n.e.s.</t>
  </si>
  <si>
    <t>Projection screens</t>
  </si>
  <si>
    <t>Apparatus and equipment for photographic or cinematographic laboratories, n.e.s.; negatoscopes</t>
  </si>
  <si>
    <t>Apparatus and equipment for automatically developing photographic or cinematographic film or paper in rolls or for automatically exposing developed film to rolls of photographic paper</t>
  </si>
  <si>
    <t>Parts and accessories for image projectors, photographic enlargers and reducers, n.e.s.</t>
  </si>
  <si>
    <t>Parts and accessories for cinematographic projectors, n.e.s.</t>
  </si>
  <si>
    <t>Parts and accessories for cinematographic cameras, n.e.s.</t>
  </si>
  <si>
    <t>Cinematographic projectors</t>
  </si>
  <si>
    <t>Parts and accessories for photographic flashlights and flashlight apparatus, n.e.s.</t>
  </si>
  <si>
    <t>Parts and accessories for photographic cameras, n.e.s.</t>
  </si>
  <si>
    <t>Photographic flashlights and flashlight apparatus (excl. with electronic discharge lamps)</t>
  </si>
  <si>
    <t>Electronic discharge lamp flashlight apparatus for photographic purposes</t>
  </si>
  <si>
    <t>Cameras for roll film of a width of &gt; 35 mm or for film in the flat (excl. instant print cameras and special cameras of subheading 9006.10 or 9006.30)</t>
  </si>
  <si>
    <t>Cameras for roll film of a width of 35 mm (excl. instant print cameras, single lens reflex cameras and special cameras of subheading 9006.10 or 9006.30)</t>
  </si>
  <si>
    <t>Cameras for roll film of a width of &lt; 35 mm (excl. instant print cameras, single lens reflex "SLR" cameras and special cameras of subheading 9006.10 or 9006.30)</t>
  </si>
  <si>
    <t>Cameras with a through-the-lens viewfinder [single lens reflex "SLR"] for roll film of a width of &lt;= 35 mm (excl. instant print cameras and special camereas of subheading 9006.10 or 9006.30)</t>
  </si>
  <si>
    <t>Instant print cameras (excl. special cameras of subheading 9006.10 or 9006.30)</t>
  </si>
  <si>
    <t>Cameras specially designed for underwater use, for aerial survey or for medical or surgical examination of internal organs; comparison cameras for forensic or criminological laboratories</t>
  </si>
  <si>
    <t>Cameras of a kind used for preparing printing plates or cylinders</t>
  </si>
  <si>
    <t>Parts and accessories of other office machines of heading 8472, n.e.s.</t>
  </si>
  <si>
    <t>Office machines, n.e.s.</t>
  </si>
  <si>
    <t>Parts and accessories of printers, copying machines and facsimile machines, n.e.s. (excl. of printing machinery used for printing by means of plates, cylinders and other printing components of heading 8442)</t>
  </si>
  <si>
    <t>Printers, copying machines and facsimile machines, whether or not combined (excl. those capable of connecting to an automatic data processing machine or to a network and printing machinery used for printing by means of plates, cylinders and other printing components of heading 8442)</t>
  </si>
  <si>
    <t>Parts and accessories for liquid crystal devices "LCD", lasers and other appliances and instruments not elsewhere specified in chapter 90, n.e.s.</t>
  </si>
  <si>
    <t>Liquid crystal devices, n.e.s. and other optical appliances and instruments not elsewhere specified in chapter 90</t>
  </si>
  <si>
    <t>Lasers (excl. laser diodes)</t>
  </si>
  <si>
    <t>Telescopic sights for fitting to arms; periscopes; telescopes designed to form parts of machines, appliances, instruments or apparatus of chapter 90 or Section 16, chapters 84 and 85</t>
  </si>
  <si>
    <t>Parts and accessories for electron microscopes, proton microscopes and diffraction apparatus, n.e.s.</t>
  </si>
  <si>
    <t>Electron microscopes, proton microscopes and diffraction apparatus</t>
  </si>
  <si>
    <t>Parts and accessories for compound optical microscopes, n.e.s.</t>
  </si>
  <si>
    <t>Optical microscopes (excl. for photomicrography, cinephotomicrography or microprojection, stereoscopic microscopes, binocular microscopes for ophthalmology and instruments, appliances and machines of heading 9031)</t>
  </si>
  <si>
    <t>Optical microscopes, for photomicrography, cinephotomicrography or microprojection (excl. stereoscopic microscopes)</t>
  </si>
  <si>
    <t>Stereoscopic optical microscopes</t>
  </si>
  <si>
    <t>Parts and accessories, incl. mountings, for binoculars, monoculars, astronomical and other optical telescopes, and other astronomical instruments, n.e.s.</t>
  </si>
  <si>
    <t>Monoculars, astronomical and other optical telescopes and other astronomical instruments (excl. binoculars, instruments for radio-astronomy and other instruments or apparatus specified elsewhere)</t>
  </si>
  <si>
    <t>Binoculars</t>
  </si>
  <si>
    <t>Spectacles, goggles and the like, corrective, protective or other (excl. spectacles for testing eyesight, sunglasses, contact lenses, spectacle lenses and frames and mountings for spectacles)</t>
  </si>
  <si>
    <t>Sunglasses</t>
  </si>
  <si>
    <t>Parts of frames and mountings for spectacles, goggles or the like, n.e.s.</t>
  </si>
  <si>
    <t>Frames and mountings for spectacles, goggles or the like (excl. of plastics)</t>
  </si>
  <si>
    <t>Frames and mountings for spectacles, goggles or the like, of plastics</t>
  </si>
  <si>
    <t>Lenses, prisms, mirrors and other optical elements, mounted, of any material, being parts of or fittings for instruments or apparatus (excl. objective lenses for cameras, projectors or photographic enlargers or reducers, such elements of glass not optically worked, and filters)</t>
  </si>
  <si>
    <t>Filters, optical, being parts of or fittings for instruments, apparatus and appliances, framed or mounted</t>
  </si>
  <si>
    <t>Objective lenses (excl. for cameras, projectors or photographic enlargers or reducers)</t>
  </si>
  <si>
    <t>Objective lenses for cameras, projectors or photographic enlargers or reducers</t>
  </si>
  <si>
    <t>Lenses, prisms, mirrors and other optical elements, of any material, unmounted (excl. such elements of glass not optically worked, contact lenses and spectacle lenses)</t>
  </si>
  <si>
    <t>Spectacle lenses of materials other than glass</t>
  </si>
  <si>
    <t>Spectacle lenses of glass</t>
  </si>
  <si>
    <t>Contact lenses</t>
  </si>
  <si>
    <t>Sheets and plates of polarising material</t>
  </si>
  <si>
    <t>Optical fibres, optical fibre bundles and cables (excl. made up of individually sheathed fibres of heading 8544)</t>
  </si>
  <si>
    <t>Optical fibre cables made up of individually sheathed fibres, whether or not containing electric conductors or fitted with connectors</t>
  </si>
  <si>
    <t>Sensitising emulsions "for photographic uses"</t>
  </si>
  <si>
    <t>Cinematographic film, exposed and developed, whether or not incorporating soundtrack or consisting only of soundtrack, width &lt; 35 mm</t>
  </si>
  <si>
    <t>Cinematographic film, exposed and developed, whether or not incorporating soundtrack or consisting only of soundtrack, width &gt;= 35 mm</t>
  </si>
  <si>
    <t>Photographic plates and film, exposed and developed (excl. products made of paper, paperboard or textiles, cinematographic film and film for offset reproduction)</t>
  </si>
  <si>
    <t>Photographic plates and film, exposed and developed, for offset reproduction (excl. products made of paper, paperboard or textiles and ready-to-use plates)</t>
  </si>
  <si>
    <t>Photographic plates, film, paper, paperboard and textiles, exposed but not developed</t>
  </si>
  <si>
    <t>Photographic paper, paperboard and textiles, sensitised, unexposed, for monochrome photography (excl. products in rolls &gt; 610 mm wide)</t>
  </si>
  <si>
    <t>Photographic paper, paperboard and textiles, sensitised, unexposed, for colour photography "polychrome" (excl. products in rolls &gt; 610 mm wide)</t>
  </si>
  <si>
    <t>Photographic paper, paperboard and textiles, sensitised, unexposed, in rolls &gt; 610 mm wide</t>
  </si>
  <si>
    <t>Photographic film, sensitised, in rolls, unexposed, with perforations, for colour photography "polychrome", width &gt; 35 mm (excl. that of paper, paperboard or textiles)</t>
  </si>
  <si>
    <t>Photographic film, sensitised, in rolls, unexposed, with perforations, for colour photography "polychrome", width &gt; 16 mm but &lt;= 35 mm, length &gt; 30 m (excl. of paper, paperboard and textiles; for slides)</t>
  </si>
  <si>
    <t>Photographic film, sensitised, in rolls, unexposed, with perforations, for colour photography "polychrome", width &gt; 16 mm but &lt;= 35 mm, length &lt;= 30 m (excl. of paper, paperboard and textiles; for slides)</t>
  </si>
  <si>
    <t>Photographic film, sensitised, in rolls, unexposed, with perforations, for colour photography "polychrome", width &gt; 16 mm to 35 mm, length &lt;= 30 m, for slides</t>
  </si>
  <si>
    <t>Photographic film, sensitised, in rolls, unexposed, with perforations, for colour photography "polychrome", width &lt;= 16 mm (excl. of paper, paperboard or textiles)</t>
  </si>
  <si>
    <t>Photographic film "incl. instant print film"m, sensitised, in rolls, unexposed, without perforations, width &gt; 105 mm to 610 mm (excl. that of paper, paperboard or textiles)</t>
  </si>
  <si>
    <t>Photographic film "incl. instant print film", sensitised, in rolls, unexposed, without perforations, width &gt; 610 mm, length &lt;= 200 m (excl. that of paper, paperboard or textiles)</t>
  </si>
  <si>
    <t>Photographic film "incl. instant print film", sensitised, in rolls, unexposed, without perforations, width &gt; 610 mm, length &gt; 200 m, for monochrome photography (excl. that of paper, paperboard or textiles)</t>
  </si>
  <si>
    <t>Photographic film "incl. instant print film", sensitised, in rolls, unexposed, without perforations, width &gt; 610 mm, length &gt; 200 m, for colour photography "polychrome" (excl. that of paper, paperboard or textiles)</t>
  </si>
  <si>
    <t>Photographic film "incl. instant print film", sensitised, in rolls, unexposed, without perforations, width &lt;= 105 mm, for monochrome photography (excl. film with silver halide emulsion, film made of paper, paperboard or textiles and X-ray film)</t>
  </si>
  <si>
    <t>Photographic film "incl. instant print film", in rolls, sensitised, unexposed, without perforations, width &lt;= 105 mm, with silver halide emulsion for monochrome photography (excl. that of paper, paperboard or textiles and X-ray film)</t>
  </si>
  <si>
    <t>Photographic film "incl. instant print film", in rolls, sensitised, unexposed, without perforations, width &lt;= 105 mm, for colour photography "polychrome" (excl. that of paper, paperboard or textiles)</t>
  </si>
  <si>
    <t>Photographic film in rolls, unexposed, for X-ray (excl. of paper, paperboard or textiles)</t>
  </si>
  <si>
    <t>Photographic plates and film in the flat for monochrome photography, sensitised, unexposed, of any material other than paper, paperboard or textiles (excl. X-ray film and photographic plates, film in the flat with any side &gt; 255 mm, and instant print film)</t>
  </si>
  <si>
    <t>Photographic plates and film in the flat, sensitised, unexposed, of any material other than paper, paperboard or textiles, for colour photography "polychrome" (excl. instant print film)</t>
  </si>
  <si>
    <t>Photographic plates and film in the flat, sensitised, unexposed, with any side &gt; 255 mm</t>
  </si>
  <si>
    <t>Instant print film in the flat, sensitised, unexposed, whether or not in packs</t>
  </si>
  <si>
    <t>Photographic plates and film in the flat, sensitised, unexposed, for X-ray (excl. of paper, paperboard and textiles)</t>
  </si>
  <si>
    <t>Projectors of a kind solely or principally used in an automatic data-processing machine of heading 8471</t>
  </si>
  <si>
    <t>Monitors of a kind solely or principally used in an automatic data-processing machine of heading 8471 (excl. with cathode ray tube)</t>
  </si>
  <si>
    <t>Cathode-ray tube monitors of a kind solely or principally used in an automatic data-processing machine of heading 8471</t>
  </si>
  <si>
    <t>Parts of electrical transformers and inductors, n.e.s.</t>
  </si>
  <si>
    <t>Inductors (excl. inductors for discharge lamps or tubes)</t>
  </si>
  <si>
    <t>Static converters</t>
  </si>
  <si>
    <t>Transformers, having a power handling capacity &gt; 1 kVA but &lt;= 16 kVA (excl. liquid dielectric transformers)</t>
  </si>
  <si>
    <t>Transformers having a power handling capacity &lt;= 1 kVA (excl. liquid dielectric transformers)</t>
  </si>
  <si>
    <t>Machines and mechanical appliances, n.e.s.</t>
  </si>
  <si>
    <t>Parts and accessories equally suitable for use with two or more typewriters, word-processing machines, calculating machines, automatic data-processing machines or other machines, equipment or devices of heading 8469 to 8472, n.e.s.</t>
  </si>
  <si>
    <t>Parts and accessories of automatic data-processing machines or for other machines of heading 8471, n.e.s.</t>
  </si>
  <si>
    <t>Magnetic or optical readers, machines for transcribing data onto data media in coded form and machines for processing such data, n.e.s.</t>
  </si>
  <si>
    <t>Units for automatic data-processing machines (excl. processing units, input or output units and storage units)</t>
  </si>
  <si>
    <t>Storage units for automatic data-processing machines</t>
  </si>
  <si>
    <t>Input or output units for automatic data-processing machines, whether or not containing storage units in the same housing</t>
  </si>
  <si>
    <t>Processing units for automatic data-processing machines, whether or not containing in the same housing one or two of the following types of unit: storage units, input units, output units (excl. those of heading 8471.41 or 8471.49 and excl. peripheral units)</t>
  </si>
  <si>
    <t>Data-processing machines, automatic, presented in the form of systems "comprising at least a central processing unit, one input unit and one output unit" (excl. portable weighing &lt;= 10 kg and excl. peripheral units)</t>
  </si>
  <si>
    <t>Data-processing machines, automatic, comprising in the same housing at least a central processing unit, and one input unit and one output unit, whether or not combined (excl. portable weighing &lt;= 10 kg and excl. those presented in the form of systems and peripheral units)</t>
  </si>
  <si>
    <t>Data-processing machines, automatic, portable, weighing &lt;= 10 kg, consisting of at least a central processing unit, a keyboard and a display (excl. peripheral units)</t>
  </si>
  <si>
    <t>Cash registers incorporating a calculating device</t>
  </si>
  <si>
    <t>Machine tools for working wood, cork, bone, hard rubber, hard plastics or similar hard materials (excl. machines for working in the hand, machines of subheading 8465.10, sawing machines, planing, milling or moulding "by cutting" machines, grinding, sanding or polishing machines, bending or assembling machines, drilling or mortising machines and splitting, slicing or paring machines)</t>
  </si>
  <si>
    <t>Machine tools for working stones, concrete, asbestos cement or similar mineral substances or for cold-working glass (excl. sawing machines, grinding machines, polishing machines, hand-operated machines and machines for scribing or scoring semiconductor wafers)</t>
  </si>
  <si>
    <t>Grinding or polishing machines, for working stone, ceramics, concrete, asbestos-cement or like mineral materials or for cold-working glass (excl. machines for working in the hand)</t>
  </si>
  <si>
    <t>Sawing machines for working stone, ceramics, concrete, asbestos-cement or like mineral materials or for cold-working glass (excl. machines for working in the hand)</t>
  </si>
  <si>
    <t>Bending, folding, straightening or flattening machines, incl. presses, not numerically controlled, for working metal</t>
  </si>
  <si>
    <t>Bending, folding, straightening or flattening machines, incl. presses, numerically controlled, for working metal</t>
  </si>
  <si>
    <t>Machine tools for working any material by removal of material, operated by laser or other light or photon beam processes (excl. soldering and welding machines, incl. those which can be used for cutting, material testing machines and machines for the manufacture of semiconductor devices or of electronic integrated circuits)</t>
  </si>
  <si>
    <t>Machines which only perform one of the functions of printing, copying or facsimile transmission, capable of connecting to an automatic data processing machine or to a network</t>
  </si>
  <si>
    <t>Machines which perform two or more of the functions of printing, copying or facsimile transmission, capable of connecting to an automatic data processing machine or to a network</t>
  </si>
  <si>
    <t>Mechanical appliances, whether or not hand-operated, for projecting, dispersing or spraying liquids or powders, n.e.s.</t>
  </si>
  <si>
    <t>Parts of electrical machines and apparatus, having individual functions, n.e.s. in chapter 85</t>
  </si>
  <si>
    <t>Machines and apparatus for electroplating, electrolysis or electrophoresis</t>
  </si>
  <si>
    <t>Signal generators, electrical</t>
  </si>
  <si>
    <t>Electrical particle accelerators for electrons, protons, etc. (excl. ion implanters for doping semiconductor materials)</t>
  </si>
  <si>
    <t>Mounted piezoelectric crystals</t>
  </si>
  <si>
    <t>Parts of electronic integrated circuits, n.e.s.</t>
  </si>
  <si>
    <t>Electronic integrated circuits (excl. such as processors, controllers, memories and amplifiers)</t>
  </si>
  <si>
    <t>Electronic integrated circuits as amplifiers</t>
  </si>
  <si>
    <t>Electronic integrated circuits as memories</t>
  </si>
  <si>
    <t>Electronic integrated circuits as processors and controllers, whether or not combined with memories, converters, logic circuits, amplifiers, clock and timing circuits, or other circuits</t>
  </si>
  <si>
    <t>Parts of diodes, transistors and similar semiconductor devices; photosensitive semiconductor devices, light emitting diodes and mounted piezoelectric crystals, n.e.s.</t>
  </si>
  <si>
    <t>Semiconductor devices, n.e.s.</t>
  </si>
  <si>
    <t>Photosensitive semiconductor devices, incl. photovoltaic cells whether or not assembled in modules or made up into panels; light emitting diodes (excl. photovoltaic generators)</t>
  </si>
  <si>
    <t>Thyristors, diacs and triacs (excl. photosensitive semiconductor devices)</t>
  </si>
  <si>
    <t>Transistors with a dissipation rate &gt;= 1 W (excl. photosensitive transistors)</t>
  </si>
  <si>
    <t>Transistors with a dissipation rate &lt; 1 W (excl. photosensitive transistors)</t>
  </si>
  <si>
    <t>Diodes (excl. photosensitive or light emitting diodes)</t>
  </si>
  <si>
    <t>Cards incorporating one or more electronic integrated circuits "smart cards"</t>
  </si>
  <si>
    <t>Parts of thermionic, cold cathode or photo cathode valves and tubes, n.e.s. (excl. parts of cathode ray tubes)</t>
  </si>
  <si>
    <t>Parts of cathode ray tubes, n.e.s.</t>
  </si>
  <si>
    <t>Electronic valves and tubes (excl. receiver or amplifier valves and tubes, microwave tubes, photo-cathode tubes, cathode ray tubes, black and white or other monochrome data-graphic display tubes and colour data-graphic display tubes with a phosphor dot screen pitch of &lt; 0,4 mm)</t>
  </si>
  <si>
    <t>Receiver or amplifier valves and tubes (excl. microwave tubes, photo-cathode tubes and cathode ray tubes)</t>
  </si>
  <si>
    <t>Microwave tubes, e.g. travelling wave tubes and carcinotrons (excl. magnetrons and grid-controlled tubes)</t>
  </si>
  <si>
    <t>Magnetrons</t>
  </si>
  <si>
    <t>Cathoderay tubes (excl. television and video-monitor cathoderay tubes, television camera tubes, image converters or intensifiers, other photo-cathode tubes, black and white or other monochrome data-graphic display tubes and colour data-graphic display tubes with a phosphor dot screen pitch of &lt; 0,4 mm)</t>
  </si>
  <si>
    <t>Data/graphic display tubes, monochrome; data/graphic display tubes, colour, with a phosphor dot screen pitch of &lt; 0,4 mm (excl. photo cathode tubes and cathode ray tubes)</t>
  </si>
  <si>
    <t>Television camera tubes; image converters and intensifiers; other photo cathode tubes (excl. cathode ray television picture tubes incl. video monitor cathode ray tubes)</t>
  </si>
  <si>
    <t>Cathode ray television picture tubes, incl. video monitor cathode ray tubes, black and white or other monochrome, with a screen width-to-height ratio of &lt; 1,5 and a diagonal measurement of the screen &gt; 72 cm</t>
  </si>
  <si>
    <t>Cathode ray television picture tubes, incl. video monitor cathode ray tubes, colour</t>
  </si>
  <si>
    <t>Parts suitable for use solely or principally with the apparatus of heading 8535, 8536 or 8537, n.e.s. (excl. boards, panels, consoles, desks, cabinets and other bases for the goods of heading 8537, not equipped with their apparatus)</t>
  </si>
  <si>
    <t>Boards, panels, consoles, desks, cabinets and other bases for the goods of heading 8537, not equipped with their apparatus</t>
  </si>
  <si>
    <t>Boards, cabinets and similar combinations of apparatus for electric control or the distribution of electricity, for a voltage &gt; 1.000 V</t>
  </si>
  <si>
    <t>Boards, cabinets and similar combinations of apparatus for electric control or the distribution of electricity, for a voltage &lt;= 1.000 V</t>
  </si>
  <si>
    <t>Electrical apparatus for switching electrical circuits, or for making connections to or in electrical circuits, for a voltage &lt;= 1.000 V (excl. fuses, automatic circuit breakers and other apparatus for protecting electrical circuits, relays and other switches, lamp holders, plugs and sockets)</t>
  </si>
  <si>
    <t>Connectors for optical fibres, optical fibre bundles or cables</t>
  </si>
  <si>
    <t>Plugs and sockets for a voltage &lt;= 1.000 V (excl. lamp holders)</t>
  </si>
  <si>
    <t>Lamp holders for a voltage &lt;= 1.000 V</t>
  </si>
  <si>
    <t>Switches for a voltage &lt;= 1.000 V (excl. relays and automatic circuit breakers)</t>
  </si>
  <si>
    <t>Relays for a voltage &gt; 60 V but &lt;= 1.000 V</t>
  </si>
  <si>
    <t>Relays for a voltage &lt;= 60 V</t>
  </si>
  <si>
    <t>Apparatus for protecting electrical circuits for a voltage &lt;= 1.000 V (excl. fuses and automatic circuit breakers)</t>
  </si>
  <si>
    <t>Automatic circuit breakers for a voltage &lt;= 1.000 V</t>
  </si>
  <si>
    <t>Fuses for a voltage &lt;= 1.000 V</t>
  </si>
  <si>
    <t>Electrical apparatus for switching or protecting electrical circuits, or for making connections to or in electrical circuits, for a voltage &gt; 1.000 V (excl. fuses, automatic circuit breakers, isolating switches, make-and-break switches, lightning arresters, voltage limiters, surge suppressors and control desks, cabinets, panels etc. of heading 8537)</t>
  </si>
  <si>
    <t>Lightning arresters, voltage limiters and surge suppressors, for a voltage &gt; 1.000 V</t>
  </si>
  <si>
    <t>Isolating switches and make-and-break switches, for a voltage &gt; 1.000 V</t>
  </si>
  <si>
    <t>Automatic circuit breakers for a voltage &gt;= 72,5 kV</t>
  </si>
  <si>
    <t>Automatic circuit breakers for a voltage &gt; 1.000 V but &lt; 72,5 kV</t>
  </si>
  <si>
    <t>Fuses for a voltage &gt; 1.000 V</t>
  </si>
  <si>
    <t>Parts of electrical resistors, incl. rheostats and potentiometers, n.e.s.</t>
  </si>
  <si>
    <t>Electrical variable resistors, incl. rheostats and potentiometers (excl. wirewound variable resistors and heating resistors)</t>
  </si>
  <si>
    <t>Wirewound variable electrical resistors, incl. rheostats and potentiometers, for a power handling capacity &gt; 20 W (excl. heating resistors)</t>
  </si>
  <si>
    <t>Wirewound variable electrical resistors, incl. rheostats and potentiometers, for a power handling capacity &lt;= 20 W (excl. heating resistors)</t>
  </si>
  <si>
    <t>Fixed electrical resistors for a power handling capacity &gt; 20 W (excl. heating resistors)</t>
  </si>
  <si>
    <t>Fixed electrical resistors for a power handling capacity &lt;= 20 W (excl. heating resistors)</t>
  </si>
  <si>
    <t>Fixed carbon resistors, composition or film types (excl. heating resistors)</t>
  </si>
  <si>
    <t>Parts of electrical "pre-set" capacitors, fixed, variable or adjustable, n.e.s.</t>
  </si>
  <si>
    <t>Variable or adjustable "pre-set" electrical capacitors</t>
  </si>
  <si>
    <t>Fixed electrical capacitors (excl. tantalum, aluminium electrolytic, ceramic, paper, plastic and power capacitors)</t>
  </si>
  <si>
    <t>Fixed electrical capacitors, dielectric of paper or plastics (excl. power capacitors)</t>
  </si>
  <si>
    <t>Fixed electrical capacitors, ceramic dielectric, multilayer (excl. power capacitors)</t>
  </si>
  <si>
    <t>Fixed electrical capacitors, ceramic dielectric, single layer (excl. power capacitors)</t>
  </si>
  <si>
    <t>Fixed electrical capacitors, aluminium electrolytic (excl. power capacitors)</t>
  </si>
  <si>
    <t>Fixed electrical capacitors, tantalum (excl. power capacitors)</t>
  </si>
  <si>
    <t>Fixed capacitors designed for use in 50/60 Hz circuits and having a reactive power-handling capacity of &gt;= 0,5 kvar "power capacitors"</t>
  </si>
  <si>
    <t>Parts of electric sound or visual signalling apparatus, n.e.s.</t>
  </si>
  <si>
    <t>Electric sound or visual signalling apparatus (excl. indicator panels with liquid crystal devices or light emitting diodes, burglar or fire alarms and similar apparatus and apparatus for cycles, motor vehicles and traffic signalling)</t>
  </si>
  <si>
    <t>Indicator panels with liquid crystal devices "LCD" or light emitting diodes "LED" (excl. those for cycles, motor vehicles and traffic signalling)</t>
  </si>
  <si>
    <t>Burglar or fire alarms and similar apparatus</t>
  </si>
  <si>
    <t>Parts of electrical signalling, safety or traffic control equipment, n.e.s.</t>
  </si>
  <si>
    <t>Parts suitable for use solely or principally with transmission and reception apparatus for radio-broadcasting or television, television cameras,digital cameras, video camera recorders, radar apparatus, radio navigational aid apparatus or radio remote control apparatus, monitors and projectors, n.e.s. (excl. for aerials and aerial reflectors of all kinds)</t>
  </si>
  <si>
    <t>Aerials and aerial reflectors of all kinds; parts suitable for use therewith, n.e.s.</t>
  </si>
  <si>
    <t>Reception apparatus for television, black and white or other monochrome, whether or not incorporating radio-broadcast receivers or sound or video recording or reproducing apparatus, designed to incorporate a video display or screen</t>
  </si>
  <si>
    <t>Reception apparatus for television, colour, whether or not incorporating radio-broadcast receivers or sound or video recording or reproducing apparatus, designed to incorporate a video display or screen</t>
  </si>
  <si>
    <t>Reception apparatus for television, whether or not incorporating radio-broadcast receivers or sound or video recording or reproducing apparatus, not designed to incorporate a video display or screen</t>
  </si>
  <si>
    <t>Projectors, not incorporating television reception apparatus (excl. of a kind solely or principally used in an automatic data-processing machine of heading 8471)</t>
  </si>
  <si>
    <t>Monitors, not incorporating television reception apparatus (excl. with cathode ray tube and those of a kind solely or principally used in an automatic data-processing machine of heading 8471)</t>
  </si>
  <si>
    <t>Cathode-ray tube monitors, not incorporating television reception apparatus (excl. of a kind solely or principally used in an automatic data-processing machine of heading 8471)</t>
  </si>
  <si>
    <t>Television cameras, digital cameras and video camera recorders</t>
  </si>
  <si>
    <t>Transmission apparatus for radio-broadcasting or television, not incorporating reception apparatus</t>
  </si>
  <si>
    <t>Parts and accessories for compasses and other navigational instruments and appliances, n.e.s.</t>
  </si>
  <si>
    <t>Navigational instruments and apparatus (excl. for aeronautical or space navigation, compasses and radio navigational equipment)</t>
  </si>
  <si>
    <t>Instruments and appliances for aeronautical or space navigation (excl. compasses and radio navigational equipment)</t>
  </si>
  <si>
    <t>Direction finding compasses</t>
  </si>
  <si>
    <t>Radio remote control apparatus</t>
  </si>
  <si>
    <t>Radio navigational aid apparatus</t>
  </si>
  <si>
    <t>Radar apparatus</t>
  </si>
  <si>
    <t>Media for the recording of sound or of other phenomena, whether or not recorded, incl. matrices and masters for the production of discs (excl. magnetic, optical and semiconductor media, and products of chapter 37)</t>
  </si>
  <si>
    <t>Semiconductor media, unrecorded, for the recording of sound or of other phenomena (excl. solid-state non-volatile data storage devices, smart cards and goods of chapter 37)</t>
  </si>
  <si>
    <t>Solid-state, non-volatile data storage devices for recording data from an external source [flash memory cards or flash electronic storage cards] (excl. goods of chapter 37)</t>
  </si>
  <si>
    <t>Magnetic media for the recording of sound or of other phenomena (excl. cards incorporating a magnetic stripe and goods of chapter 37)</t>
  </si>
  <si>
    <t>Cards incorporating a magnetic stripe for the recording of sound or of other phenomena</t>
  </si>
  <si>
    <t>Parts of machines and apparatus for soldering or welding or for hot spraying of metals, metal carbides or cermets, n.e.s. (excl. wire bonders of a kind used for the manufacture of semiconductor devices)</t>
  </si>
  <si>
    <t>Radio-broadcast receivers, for mains operation only, not combined with sound recording or reproducing apparatus and not combined with a clock (excl. those of a kind used in motor vehicles)</t>
  </si>
  <si>
    <t>Radio-broadcast receivers, for mains operation only, not combined with sound recording or reproducing apparatus but combined with a clock (excl. those of a kind used in motor vehicles)</t>
  </si>
  <si>
    <t>Radio-broadcast receivers, for mains operation only, combined with sound recording or reproducing apparatus (excl. those of a kind used in motor vehicles)</t>
  </si>
  <si>
    <t>Radio-broadcast receivers not capable of operating without an external source of power, of a kind used in motor vehicles, not combined with sound recording or reproducing apparatus</t>
  </si>
  <si>
    <t>Radio-broadcast receivers not capable of operating without an external source of power, of a kind used in motor vehicles, combined with sound recording or reproducing apparatus</t>
  </si>
  <si>
    <t>Radio-broadcast receivers capable of operating without an external source of power, not combined with sound-reproducing apparatus</t>
  </si>
  <si>
    <t>Radio-broadcast receivers capable of operating without an external source of power, combined with sound recording or reproducing apparatus (excl. pocket-size radiocassette players)</t>
  </si>
  <si>
    <t>Pocket-size radiocassette players [dimensions &lt;= 170 mm x 100 mm x 45 mm], with built-in amplifier, without built-in loudspeakers, capable of operating without an external source of electric power</t>
  </si>
  <si>
    <t>Parts and accessories suitable for use solely or principally with sound reproducing and recording apparatus and with video equipment for recording and reproducing pictures and sound (excl. pick-up devices for grooved recording media)</t>
  </si>
  <si>
    <t>Pick-up cartridges</t>
  </si>
  <si>
    <t>Video recording or reproducing apparatus, whether or not incorporating a video tuner (excl. magnetic tape-type and video camera recorders)</t>
  </si>
  <si>
    <t>Magnetic tape-type video recording or reproducing apparatus, whether or not incorporating a video tuner (excl. video camera recorders)</t>
  </si>
  <si>
    <t>Sound recording or sound reproducing apparatus (excl. using magnetic, optical or semiconductor media, those operated by coins, banknotes, bank cards, tokens or by other means of payment, turntables and telephone answering machines)</t>
  </si>
  <si>
    <t>Sound recording or sound reproducing apparatus, using magnetic, optical or semiconductor media (excl. those operated by coins, banknotes, bank cards, tokens or by other means of payment, turntables and telephone answering machines)</t>
  </si>
  <si>
    <t>Turntables "record-decks"</t>
  </si>
  <si>
    <t>Sound recording or sound reproducing apparatus, operated by coins, banknotes, bank cards, tokens or by other means of payment [juke boxes]</t>
  </si>
  <si>
    <t>Parts of microphones, loudspeakers, headphones and earphones, earphones, audio-frequency electric amplifiers or electric sound amplifier sets, n.e.s.</t>
  </si>
  <si>
    <t>Electric sound amplifier sets</t>
  </si>
  <si>
    <t>Audio-frequency electric amplifiers</t>
  </si>
  <si>
    <t>Headphones and earphones, whether or not combined with microphone, and sets consisting of a microphone and one or more loudspeakers (excl. telephone sets, hearing aids and helmets with built-in headphones, whether or not incorporating a microphone)</t>
  </si>
  <si>
    <t>Loudspeakers, without enclosure</t>
  </si>
  <si>
    <t>Multiple loudspeakers, mounted in the same enclosure</t>
  </si>
  <si>
    <t>Single loudspeakers, mounted in their enclosures</t>
  </si>
  <si>
    <t>Microphones and stands therefor (excl. cordless microphones with built-in transmitter)</t>
  </si>
  <si>
    <t>Parts and accessories for machine tools for working metal without removing material, n.e.s.</t>
  </si>
  <si>
    <t>Parts and accessories for machine tools for working metal by removing material, n.e.s.</t>
  </si>
  <si>
    <t>Parts of aircraft and spacecraft, n.e.s.</t>
  </si>
  <si>
    <t>Spacecraft, incl. satellites, and suborbital and spacecraft launch vehicles</t>
  </si>
  <si>
    <t>Coaxial cable and other coaxial electric conductors, insulated</t>
  </si>
  <si>
    <t>Electrical machines and apparatus, having individual functions, n.e.s. in chapter 85</t>
  </si>
  <si>
    <t>Transmission apparatus for radio-broadcasting or television, incorporating reception apparatus</t>
  </si>
  <si>
    <t>Optical media for the recording of sound or of other phenomena (excl. unrecorded and goods of chapter 37)</t>
  </si>
  <si>
    <t>Optical media for the recording of sound or of other phenomena, unrecorded (excl. goods of chapter 37)</t>
  </si>
  <si>
    <t>Telephone answering machines</t>
  </si>
  <si>
    <t>Parts of telephone sets, telephones for cellular networks or for other wireless networks and of other apparatus for the transmission or reception of voice, images or other data, n.e.s.</t>
  </si>
  <si>
    <t>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and transmission or reception apparatus of heading 8443, 8525, 8527 or 8528)</t>
  </si>
  <si>
    <t>Machines for the reception, conversion and transmission or regeneration of voice, images or other data, incl. switching and routing apparatus (excl. telephone sets, telephones for cellular networks or for other wireless networks)</t>
  </si>
  <si>
    <t>Base stations of apparatus for the transmission or reception of voice, images or other data</t>
  </si>
  <si>
    <t>Telephone sets (excl. line telephone sets with cordless handsets and telephones for cellular networks or for other wireless networks)</t>
  </si>
  <si>
    <t>Telephones for cellular networks "mobile telephones" or for other wireless networks</t>
  </si>
  <si>
    <t>Line telephone sets with cordless handsets</t>
  </si>
  <si>
    <t>Parts and accessories of non-electronic calculators for accounting machines, cash registers or other machines, incorporating a calculating device, of heading 8470, n.e.s.</t>
  </si>
  <si>
    <t>Parts and accessories of electronic calculating machines of subheading 8470.10, 8470.21 or 8470.29, n.e.s.</t>
  </si>
  <si>
    <t>Parts and accessories for typewriters or word-processing machines of heading 8469, n.e.s.</t>
  </si>
  <si>
    <t>Machines for sorting or folding mail or for inserting mail in envelopes or bands, machines for opening, closing or sealing mail and machines for affixing or cancelling postage stamps</t>
  </si>
  <si>
    <t>Duplicating machines "hectograph or stencil" (excl. printing machines and photocopying or thermo-copying machines)</t>
  </si>
  <si>
    <t>Accounting machines, postage-franking machines, ticket-issuing machines and similar machines, incorporating a calculating device (excl. calculating machin, cash registers and automatic vending machines)</t>
  </si>
  <si>
    <t>Calculating machines, non-electronic</t>
  </si>
  <si>
    <t>Electronic calculating machines not incorporating a printing device, with mains connection (excl. data-processing machines of heading 8471)</t>
  </si>
  <si>
    <t>Electronic calculating machines incorporating a printing device, with mains connection (excl. data-processing machines of heading 8471)</t>
  </si>
  <si>
    <t>Electronic calculators capable of operation without an external source of electric power and pocket-size "dimensions &lt;= 170 mm x 100 mm x 45 mm" data recording, reproducing and displaying machines with calculating functions</t>
  </si>
  <si>
    <t>Descripción</t>
  </si>
  <si>
    <t>Código</t>
  </si>
  <si>
    <t>Segmento</t>
  </si>
  <si>
    <t>1995-2016</t>
  </si>
  <si>
    <t>Panama</t>
  </si>
  <si>
    <t>MÉXICO: IMPORTACIONES TOTALES DE ELECTRÓNICA POR PAÍS (1995-2016).</t>
  </si>
  <si>
    <t>MÉXICO: EXPORTACIONES TOTALES DE LA CADENA ELECTRÓNICA POR PAÍS (1995-2016).</t>
  </si>
  <si>
    <t>MÉXICO: EXPORTACIONES DE EL001 (1995-2016).</t>
  </si>
  <si>
    <t>MÉXICO: IMPORTACIONES DEL EL002 (1995-2016).</t>
  </si>
  <si>
    <t>MÉXICO: EXPORTACIONES DEL EL002 (1995-2016).</t>
  </si>
  <si>
    <t>MÉXICO: EXPORTACIONES DE EL003 (1995-2016).</t>
  </si>
  <si>
    <t>MÉXICO: IMPORTACIONES DE EL003 (1995-2016).</t>
  </si>
  <si>
    <t>MÉXICO: EXPORTACIONES DE EL004 (1995-2016)</t>
  </si>
  <si>
    <t>MÉXICO: IMPORTACIONES DE EL004 (1995-2016)</t>
  </si>
  <si>
    <t>MÉXICO: EXPORTACIONES DE EL005 (1995-2016).</t>
  </si>
  <si>
    <t>MÉXICO: IMPORTACIONES DE EL005 (1995-2016)</t>
  </si>
  <si>
    <t>MÉXICO: EXPORTACIONES DE EL006 (1995-2016)</t>
  </si>
  <si>
    <t>MÉXICO: IMPORTACIONES DE EL006 (1995-2016).</t>
  </si>
  <si>
    <t>MÉXICO: EXPORTACIONES DE EL007 (1995-2016)</t>
  </si>
  <si>
    <t>MÉXICO: IMPORTACIONES DE EL007 (1995-2016)</t>
  </si>
  <si>
    <t>MÉXICO: EXPORTACIONES DE EL008 (1995-2016)</t>
  </si>
  <si>
    <t>MÉXICO: IMPORTACIONES DE EL008 (1995-2016)</t>
  </si>
  <si>
    <t>MÉXICO: EXPORTACIONES DE EL009 (1995-2016)</t>
  </si>
  <si>
    <t>MÉXICO: IMPORTACIONES DE EL009 (1995-2016)</t>
  </si>
  <si>
    <t>MÉXICO: EXPORTACIONES DE EL010 (1995-2016)</t>
  </si>
  <si>
    <t>MÉXICO: IMPORTACIONES DE EL010 (1995-2016)</t>
  </si>
  <si>
    <t>MÉXICO: EXPORTACIONES DE EL011 (1995-2016)</t>
  </si>
  <si>
    <t>MÉXICO: IMPORTACIONES DE EL011 (1995-2016)</t>
  </si>
  <si>
    <t>MÉXICO: EXPORTACIONES DE EL012 (1995-2016)</t>
  </si>
  <si>
    <t>MÉXICO: IMPORTACIONES DE EL012 (1995-2016)</t>
  </si>
  <si>
    <t>MÉXICO:EXPORTACIONES DE EL013 (1995-2016)</t>
  </si>
  <si>
    <t>MÉXICO: IMPORTACIONES DE EL013 (1995-2016)</t>
  </si>
  <si>
    <t>MÉXICO: EXPORTACIONES DE EL014 (1995-2016)</t>
  </si>
  <si>
    <t>MÉXICO: IMPORTACIONES DE EL014 (1995-2016)</t>
  </si>
  <si>
    <t>MÉXICO: EXPORTACIONES DE EL015 (1995-2016)</t>
  </si>
  <si>
    <t>MÉXICO: IMPORTACIONES DE EL015 (1995-2016)</t>
  </si>
  <si>
    <t>MÉXICO: EXPORTACIONES DE EL016 (1995-2016)</t>
  </si>
  <si>
    <t>MÉXICO: IMPORTACIONES DE EL016 (1995-2016)</t>
  </si>
  <si>
    <t>MÉXICO: EXPORTACIONES DE EL017 (1995-2016)</t>
  </si>
  <si>
    <t>MÉXICO: IMPORTACIONES DE EL017 (1995-2016)</t>
  </si>
  <si>
    <t>MÉXICO: EXPORTACIONES DE EL018 (1995-2016)</t>
  </si>
  <si>
    <t>MÉXICO: EXPORTACIONES DE EL019 (1995-2016)</t>
  </si>
  <si>
    <t>MÉXICO: IMPORTACIONES DE EL019 (1995-2016)</t>
  </si>
  <si>
    <t>MÉXICO: EXPORTACIONES DE EL020 (1995-2016)</t>
  </si>
  <si>
    <t>MÉXICO: IMPORTACIONES DE EL020 (1995-2016)</t>
  </si>
  <si>
    <t>MÉXICO: EXPORTACIONES DE EL021 (1995-2016)</t>
  </si>
  <si>
    <t>MÉXICO: IMPORTACIONES DE EL021 (1995-2016)</t>
  </si>
  <si>
    <t>MÉXICO: EXPORTACIONESDE EL022 (1995-2016)</t>
  </si>
  <si>
    <t>MÉXICO: IMPORTACIONES DE EL022 (1995-2016)</t>
  </si>
  <si>
    <t>MÉXICO: EXPORTACIONES DE EL023(1995-2016)</t>
  </si>
  <si>
    <t>MÉXICO: IMPORTACIONES DE EL023(1995-2016)</t>
  </si>
  <si>
    <t>MÉXICO: EXPORTACIONES DE EL024 (1995-2016)</t>
  </si>
  <si>
    <t>MÉXICO: IMPORTACIONES DE EL024 (1995-2016)</t>
  </si>
  <si>
    <t>MÉXICO: EXPORTACIONES DE EL025 (1995-2016)</t>
  </si>
  <si>
    <t>MÉXICO: IMPORTACIONES DE EL025 (1995-2016)</t>
  </si>
  <si>
    <t>MÉXICO: PRINCIPALES 25 PRODUCTOS DE EXPORTACIÓN DE LA CADENA ELECTRÓNICA (1995-2016)</t>
  </si>
  <si>
    <t>MÉXICO: EXPORTACIONES TOTALES DE ESTADOS UNIDOS DE LA CADENA ELECTRÓNICA POR SEGMENTO (1995-2016)</t>
  </si>
  <si>
    <t>MÉXICO: IMPORTACIONES TOTALES DE ESTADOS UNIDOS DE LA CADENA ELECTRÓNICA POR SEGMENTO (1995-2016)</t>
  </si>
  <si>
    <t>MÉXICO: BALANZA COMERCIAL DE DE ESTADOS UNIDOS DE LA CADENA ELECTRÓNICA POR SEGMENTO (1995-2016)</t>
  </si>
  <si>
    <t>MÉXICO: EXPORTACIONES TOTALES DE CHINA DE LA CADENA ELECTRÓNICA POR SEGMENTO (1995-2016)</t>
  </si>
  <si>
    <t>MÉXICO: BALANZA COMERCIAL DE CHINA DE LA CADENA ELECTRÓNICA POR SEGMENTO (1995-2016)</t>
  </si>
  <si>
    <t>MÉXICO: EXPORTACIONES TOTALES DE LA CADENA ELECTRÓNICA POR SEGMENTO (1995-2016)</t>
  </si>
  <si>
    <t>MÉXICO: IMPORTACIONES TOTALES DE LA CADENA ELECTRÓNICA POR SEGMENTO (1995-2016)</t>
  </si>
  <si>
    <t>MÉXICO: BALANZA COMERCIAL DE LA CADENA ELECTRÓNICA POR SEGMENTO (1995-2016)</t>
  </si>
  <si>
    <t>MÉXICO: IMPORTACIONES TOTALES DE CHINA DE LA CADENA ELECTRÓNICA POR SEGMENTO (1995-2016)</t>
  </si>
  <si>
    <t>Fuente: elaboración propia con base en World Trade Atlas 2017.</t>
  </si>
  <si>
    <t>Fuente: elaboración propia con base en WTA (2017)</t>
  </si>
  <si>
    <t>ANEXO ESTADÍSTICO 1995 - 2016</t>
  </si>
  <si>
    <t>DESCRIPCIONES. Segmentos de la Cadena electrónica. 1995-2016</t>
  </si>
  <si>
    <t>MEXICO: EXPORTACIONES TOTALES DE LA CADENA ELECTRÓNICA POR SEGMENTO (1995-2016)</t>
  </si>
  <si>
    <t>MEXICO: IMPORTACIONES TOTALES DE LA CADENA ELECTRÓNICA POR SEGMENTO (1995-2016)</t>
  </si>
  <si>
    <t>MEXICO: BALANZA COMERCIAL DE LA CADENA ELECTRÓNICA POR SEGMENTO (1995-2016)</t>
  </si>
  <si>
    <t>MEXICO: EXPORTACIONES TOTALES DE LA CADENA ELECTRÓNICA POR PAÍS (1995-2016).</t>
  </si>
  <si>
    <t>MEXICO: IMPORTACIONES TOTALES DE ELECTRÓNICA POR PAÍS (1995-2016).</t>
  </si>
  <si>
    <t>MEXICO: EXPORTACIONES DE EL001 (1995-2016).Office machines</t>
  </si>
  <si>
    <t>MÉXICO: IMPORTACIONES DE EL001 (1995-2016).Office machines</t>
  </si>
  <si>
    <t>MÉXICO: EXPORTACIONES DE EL002 (1995-2016). Telecommunications equipment</t>
  </si>
  <si>
    <t>MÉXICO: IMPORTACIONES DE EL002 (1995-2016). Telecommunications equipment</t>
  </si>
  <si>
    <t>MÉXICO: EXPORTACIONES DE EL003 (1995-2016). Consumer electronics</t>
  </si>
  <si>
    <t>MÉXICO: IMPORTACIONES DE EL003 (1995-2016). Consumer electronics</t>
  </si>
  <si>
    <t>MÉXICO: EXPORTACIONES DE EL004 (1995-2016). Blank and prerecorded media</t>
  </si>
  <si>
    <t>MÉXICO: IMPORTACIONES DE EL004 (1995-2016). Blank and prerecorded media</t>
  </si>
  <si>
    <t>MÉXICO: EXPORTACIONES DE EL005 (1995-2016). Navigational instruments and remote control apparatus</t>
  </si>
  <si>
    <t>MÉXICO: IMPORTACIONES DE EL005 (1995-2016). Navigational instruments and remote control apparatus</t>
  </si>
  <si>
    <t>MÉXICO: EXPORTACIONES DE EL006 (1995-2016). Radio and television broadcasting equipment</t>
  </si>
  <si>
    <t>MÉXICO: IMPORTACIONES DE EL006 (1995-2016). Radio and television broadcasting equipment</t>
  </si>
  <si>
    <t>MÉXICO: EXPORTACIONES DE EL007 (1995-2016). Electric sound and visual signalling apparatus</t>
  </si>
  <si>
    <t>MÉXICO: IMPORTACIONES DE EL007 (1995-2016). Electric sound and visual signalling apparatus</t>
  </si>
  <si>
    <t>MÉXICO: EXPORTACIONES DE EL008 (1995-2016). Electrical capacitors and resistors</t>
  </si>
  <si>
    <t>MÉXICO: IMPORTACIONES DE EL008 (1995-2016). Electrical capacitors and resistors</t>
  </si>
  <si>
    <t>MÉXICO: EXPORTACIONES DE EL009 (1995-2016). Printed circuits</t>
  </si>
  <si>
    <t>MÉXICO: IMPORTACIONES DE EL009 (1995-2016). Printed circuits</t>
  </si>
  <si>
    <t>MÉXICO: EXPORTACIONES DE EL010 (1995-2016). Circuit apparatus exceeding 1000V</t>
  </si>
  <si>
    <t>MÉXICO: IMPORTACIONES DE EL010 (1995-2016). Circuit apparatus exceeding 1000V</t>
  </si>
  <si>
    <t>MÉXICO: EXPORTACIONES DE EL011 (1995-2016). Circuit apparatus not exceeding 1000V</t>
  </si>
  <si>
    <t>MÉXICO: IMPORTACIONES DE EL011 (1995-2016). Circuit apparatus not exceeding 1000V</t>
  </si>
  <si>
    <t>MÉXICO: EXPORTACIONES DE EL012 (1995-2016).Circuit apparatus assemblies</t>
  </si>
  <si>
    <t>MÉXICO: IMPORTACIONES DE EL012 (1995-2016).Circuit apparatus assemblies</t>
  </si>
  <si>
    <t>MÉXICO: EXPORTACIONES DE EL013 (1995-2016).Parts of circuit apparatus</t>
  </si>
  <si>
    <t>MÉXICO: IMPORTACIONES DE EL013 (1995-2016). Parts of circuit apparatus</t>
  </si>
  <si>
    <t>MÉXICO: EXPORTACIONES DE EL014 (1995-2016). Electron tubes</t>
  </si>
  <si>
    <t>MÉXICO: IMPORTACIONES DE EL014 (1995-2016) Electron tubes</t>
  </si>
  <si>
    <t>MÉXICO: EXPORTACIONES DE EL015 (1995-2016). Semiconductors and integrated circuits</t>
  </si>
  <si>
    <t>MÉXICO: IMPORTACIONES DE EL015 (1995-2016). Semiconductors and integrated circuits</t>
  </si>
  <si>
    <t>MÉXICO: EXPORTACIONES DE EL016 (1995-2016).MIscellaneous electrical equipment</t>
  </si>
  <si>
    <t>MÉXICO: IMPORTACIONES DE EL016 (1995-2016). MIscellaneous electrical equipment</t>
  </si>
  <si>
    <t>MÉXICO: EXPORTACIONES DE EL017 (1995-2016). Computers, peripherals, and parts</t>
  </si>
  <si>
    <t>MÉXICO: IMPORTACIONES DE EL017 (1995-2016). Computers, peripherals, and parts</t>
  </si>
  <si>
    <t>MÉXICO: EXPORTACIONES DE EL018 (1995-2016). Photographic film and paper</t>
  </si>
  <si>
    <t>MÉXICO: IMPORTACIONES DE EL018 (1995-2016). Photographic film and paper</t>
  </si>
  <si>
    <t>MÉXICO: EXPORTACIONES DE EL019 (1995-2016). Optical fibers, optical fiber bundles, and cables</t>
  </si>
  <si>
    <t>MÉXICO: IMPORTACIONES DE EL019 (1995-2016). Optical fibers, optical fiber bundles, and cables</t>
  </si>
  <si>
    <t>MÉXICO: EXPORTACIONES DE EL020 (1995-2016). Optical goods, including ophthalmic goods</t>
  </si>
  <si>
    <t>MÉXICO: IMPORTACIONES DE EL020 (1995-2016). Optical goods, including ophthalmic goods</t>
  </si>
  <si>
    <t>MÉXICO: EXPORTACIONES DE EL021 (1995-2016). Photographic cameras and equipment</t>
  </si>
  <si>
    <t>MÉXICO: IMPORTACIONES DE EL021 (1995-2016). Photographic cameras and equipment</t>
  </si>
  <si>
    <t>MÉXICO: EXPORTACIONES DE EL022 (1995-2016). Medical goods</t>
  </si>
  <si>
    <t>MÉXICO: IMPORTACIONES DE EL022 (1995-2016). Medical goods</t>
  </si>
  <si>
    <t>MÉXICO: EXPORTACIONES DE EL023 (1995-2016). Watches and clocks</t>
  </si>
  <si>
    <t>MÉXICO: IMPORTACIONES DE EL023 (1995-2016). Watches and clocks</t>
  </si>
  <si>
    <t>MÉXICO: IMPORTACIONES DE EL024 (1995-2016). Drawing, drafting, and calculating instruments</t>
  </si>
  <si>
    <t>MÉXICO: EXPORTACIONES DE EL024 (1995-2016).Drawing, drafting, and calculating instruments</t>
  </si>
  <si>
    <t>MÉXICO: IMPORTACIONES DE EL025 (1995-2016). Measuring, testing, and controlling instruments</t>
  </si>
  <si>
    <t>MÉXICO: EXPORTACIONES DE EL025 (1995-2016).Measuring, testing, and controlling instruments</t>
  </si>
  <si>
    <t>MÉXICO: PRINCIPALES 25 PRODUCTOS DE EXPORTACIÓN DE LA CADENA ELECTRÓNICA (1995-2016).</t>
  </si>
  <si>
    <t>MÉXICO: PRINCIPALES 25 PRODUCTOS DE IMPORTACIÓN DE LA CADENA ELECTRÓNICA (1995-2016).</t>
  </si>
  <si>
    <t>Centroamérica y a los páises Argentina, Brasil, Costa Rica, Guatenala, El Salvador, Honduras, Nicaragua y Panamá.</t>
  </si>
  <si>
    <t xml:space="preserve">Honduras, Nicaragua y Panamá.  Cuando se da el caso de que los principales países incluyen a los </t>
  </si>
  <si>
    <t>I) De la fuente: elaboración propia con base en WTA 2015 y Global Trade Atlas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</si>
</sst>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31" x14ac:knownFonts="1">
    <font>
      <sz val="10"/>
      <name val="Arial"/>
    </font>
    <font>
      <sz val="10"/>
      <name val="Arial"/>
      <family val="2"/>
    </font>
    <font>
      <u/>
      <sz val="5"/>
      <color indexed="12"/>
      <name val="Arial"/>
      <family val="2"/>
    </font>
    <font>
      <sz val="12"/>
      <name val="Times New Roman"/>
      <family val="1"/>
    </font>
    <font>
      <sz val="8"/>
      <name val="Arial"/>
      <family val="2"/>
    </font>
    <font>
      <sz val="10"/>
      <name val="Times New Roman"/>
      <family val="1"/>
    </font>
    <font>
      <b/>
      <sz val="10"/>
      <name val="Times New Roman"/>
      <family val="1"/>
    </font>
    <font>
      <u/>
      <sz val="10"/>
      <color indexed="12"/>
      <name val="Times New Roman"/>
      <family val="1"/>
    </font>
    <font>
      <sz val="10"/>
      <name val="Arial"/>
      <family val="2"/>
    </font>
    <font>
      <b/>
      <u/>
      <sz val="10"/>
      <name val="Times New Roman"/>
      <family val="1"/>
    </font>
    <font>
      <sz val="10"/>
      <color indexed="12"/>
      <name val="Times New Roman"/>
      <family val="1"/>
    </font>
    <font>
      <sz val="10"/>
      <name val="Arial"/>
      <family val="2"/>
    </font>
    <font>
      <sz val="14"/>
      <name val="Times New Roman"/>
      <family val="1"/>
    </font>
    <font>
      <u/>
      <sz val="14"/>
      <color indexed="12"/>
      <name val="Times New Roman"/>
      <family val="1"/>
    </font>
    <font>
      <sz val="14"/>
      <color indexed="12"/>
      <name val="Times New Roman"/>
      <family val="1"/>
    </font>
    <font>
      <u/>
      <sz val="14"/>
      <name val="Times New Roman"/>
      <family val="1"/>
    </font>
    <font>
      <u/>
      <sz val="10"/>
      <color indexed="12"/>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sz val="11"/>
      <name val="Calibri"/>
      <family val="2"/>
      <scheme val="minor"/>
    </font>
    <font>
      <sz val="10"/>
      <color rgb="FF0000FF"/>
      <name val="Times New Roman"/>
      <family val="1"/>
    </font>
    <font>
      <b/>
      <u/>
      <sz val="10"/>
      <color rgb="FF0000FF"/>
      <name val="Times New Roman"/>
      <family val="1"/>
    </font>
    <font>
      <u/>
      <sz val="10"/>
      <color rgb="FF0000FF"/>
      <name val="Times New Roman"/>
      <family val="1"/>
    </font>
    <font>
      <b/>
      <sz val="10"/>
      <color rgb="FF0000FF"/>
      <name val="Times New Roman"/>
      <family val="1"/>
    </font>
    <font>
      <sz val="10"/>
      <color theme="1"/>
      <name val="Times New Roman"/>
      <family val="1"/>
    </font>
    <font>
      <sz val="10"/>
      <color theme="1"/>
      <name val="Calibri"/>
      <family val="2"/>
      <scheme val="minor"/>
    </font>
    <font>
      <b/>
      <sz val="10"/>
      <color theme="1"/>
      <name val="Times New Roman"/>
      <family val="1"/>
    </font>
    <font>
      <sz val="10"/>
      <color rgb="FF000000"/>
      <name val="Arial"/>
      <family val="2"/>
    </font>
    <font>
      <sz val="10"/>
      <name val="Calibri"/>
      <family val="2"/>
      <scheme val="minor"/>
    </font>
  </fonts>
  <fills count="6">
    <fill>
      <patternFill patternType="none"/>
    </fill>
    <fill>
      <patternFill patternType="gray125"/>
    </fill>
    <fill>
      <patternFill patternType="solid">
        <fgColor theme="7" tint="0.39997558519241921"/>
        <bgColor indexed="65"/>
      </patternFill>
    </fill>
    <fill>
      <patternFill patternType="solid">
        <fgColor theme="7"/>
      </patternFill>
    </fill>
    <fill>
      <patternFill patternType="solid">
        <fgColor rgb="FFFFC7CE"/>
      </patternFill>
    </fill>
    <fill>
      <patternFill patternType="solid">
        <fgColor theme="0"/>
        <bgColor indexed="64"/>
      </patternFill>
    </fill>
  </fills>
  <borders count="8">
    <border>
      <left/>
      <right/>
      <top/>
      <bottom/>
      <diagonal/>
    </border>
    <border>
      <left/>
      <right/>
      <top/>
      <bottom style="double">
        <color indexed="64"/>
      </bottom>
      <diagonal/>
    </border>
    <border>
      <left/>
      <right/>
      <top style="double">
        <color indexed="64"/>
      </top>
      <bottom style="thin">
        <color indexed="64"/>
      </bottom>
      <diagonal/>
    </border>
    <border>
      <left/>
      <right/>
      <top style="thin">
        <color indexed="64"/>
      </top>
      <bottom style="double">
        <color indexed="64"/>
      </bottom>
      <diagonal/>
    </border>
    <border>
      <left/>
      <right/>
      <top style="double">
        <color indexed="64"/>
      </top>
      <bottom/>
      <diagonal/>
    </border>
    <border>
      <left/>
      <right/>
      <top/>
      <bottom style="thin">
        <color indexed="64"/>
      </bottom>
      <diagonal/>
    </border>
    <border>
      <left/>
      <right/>
      <top style="double">
        <color indexed="64"/>
      </top>
      <bottom style="double">
        <color indexed="64"/>
      </bottom>
      <diagonal/>
    </border>
    <border>
      <left/>
      <right/>
      <top style="thin">
        <color indexed="64"/>
      </top>
      <bottom/>
      <diagonal/>
    </border>
  </borders>
  <cellStyleXfs count="384">
    <xf numFmtId="0" fontId="0" fillId="0" borderId="0"/>
    <xf numFmtId="0" fontId="19" fillId="2" borderId="0" applyNumberFormat="0" applyBorder="0" applyAlignment="0" applyProtection="0"/>
    <xf numFmtId="0" fontId="19" fillId="3" borderId="0" applyNumberFormat="0" applyBorder="0" applyAlignment="0" applyProtection="0"/>
    <xf numFmtId="0" fontId="2" fillId="0" borderId="0" applyNumberFormat="0" applyFill="0" applyBorder="0" applyAlignment="0" applyProtection="0">
      <alignment vertical="top"/>
      <protection locked="0"/>
    </xf>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 fillId="0" borderId="0"/>
    <xf numFmtId="0" fontId="8"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365">
    <xf numFmtId="0" fontId="0" fillId="0" borderId="0" xfId="0"/>
    <xf numFmtId="0" fontId="5" fillId="5" borderId="0" xfId="0" applyFont="1" applyFill="1" applyBorder="1"/>
    <xf numFmtId="0" fontId="6" fillId="5" borderId="0" xfId="0" applyFont="1" applyFill="1" applyBorder="1" applyAlignment="1">
      <alignment horizontal="center"/>
    </xf>
    <xf numFmtId="0" fontId="6" fillId="5" borderId="0" xfId="0" applyFont="1" applyFill="1"/>
    <xf numFmtId="0" fontId="5" fillId="5" borderId="0" xfId="0" applyFont="1" applyFill="1"/>
    <xf numFmtId="0" fontId="6" fillId="5" borderId="0" xfId="0" applyFont="1" applyFill="1" applyBorder="1"/>
    <xf numFmtId="0" fontId="5" fillId="5" borderId="0" xfId="0" applyNumberFormat="1" applyFont="1" applyFill="1" applyAlignment="1">
      <alignment horizontal="left"/>
    </xf>
    <xf numFmtId="0" fontId="5" fillId="5" borderId="0" xfId="0" applyNumberFormat="1" applyFont="1" applyFill="1" applyAlignment="1"/>
    <xf numFmtId="0" fontId="5" fillId="5" borderId="0" xfId="0" applyFont="1" applyFill="1" applyBorder="1" applyAlignment="1">
      <alignment horizontal="left"/>
    </xf>
    <xf numFmtId="0" fontId="5" fillId="5" borderId="0" xfId="369" applyFont="1" applyFill="1"/>
    <xf numFmtId="0" fontId="5" fillId="5" borderId="0" xfId="369" applyFont="1" applyFill="1" applyBorder="1"/>
    <xf numFmtId="0" fontId="7" fillId="5" borderId="0" xfId="3" applyFont="1" applyFill="1" applyBorder="1" applyAlignment="1" applyProtection="1"/>
    <xf numFmtId="0" fontId="6" fillId="5" borderId="0" xfId="0" applyFont="1" applyFill="1" applyAlignment="1">
      <alignment horizontal="center" vertical="center"/>
    </xf>
    <xf numFmtId="0" fontId="5" fillId="5" borderId="0" xfId="0" applyFont="1" applyFill="1" applyAlignment="1">
      <alignment horizontal="left"/>
    </xf>
    <xf numFmtId="0" fontId="6" fillId="5" borderId="0" xfId="0" applyFont="1" applyFill="1" applyAlignment="1">
      <alignment horizontal="left" vertical="center"/>
    </xf>
    <xf numFmtId="0" fontId="6" fillId="5" borderId="0" xfId="0" applyFont="1" applyFill="1" applyAlignment="1"/>
    <xf numFmtId="0" fontId="5" fillId="5" borderId="0" xfId="366" applyFont="1" applyFill="1" applyAlignment="1">
      <alignment horizontal="center"/>
    </xf>
    <xf numFmtId="0" fontId="6" fillId="5" borderId="0" xfId="3" applyFont="1" applyFill="1" applyAlignment="1" applyProtection="1">
      <alignment horizontal="left" vertical="center"/>
    </xf>
    <xf numFmtId="3" fontId="5" fillId="5" borderId="0" xfId="366" applyNumberFormat="1" applyFont="1" applyFill="1" applyAlignment="1">
      <alignment horizontal="right"/>
    </xf>
    <xf numFmtId="3" fontId="5" fillId="5" borderId="0" xfId="0" applyNumberFormat="1" applyFont="1" applyFill="1"/>
    <xf numFmtId="0" fontId="13" fillId="5" borderId="0" xfId="3" applyFont="1" applyFill="1" applyBorder="1" applyAlignment="1" applyProtection="1"/>
    <xf numFmtId="0" fontId="5" fillId="5" borderId="0" xfId="0" applyFont="1" applyFill="1" applyAlignment="1">
      <alignment horizontal="right"/>
    </xf>
    <xf numFmtId="0" fontId="5" fillId="5" borderId="0" xfId="366" applyFont="1" applyFill="1" applyAlignment="1">
      <alignment horizontal="right"/>
    </xf>
    <xf numFmtId="0" fontId="5" fillId="5" borderId="1" xfId="366" applyFont="1" applyFill="1" applyBorder="1"/>
    <xf numFmtId="0" fontId="5" fillId="5" borderId="1" xfId="366" applyFont="1" applyFill="1" applyBorder="1" applyAlignment="1">
      <alignment horizontal="right"/>
    </xf>
    <xf numFmtId="0" fontId="5" fillId="5" borderId="2" xfId="366" applyFont="1" applyFill="1" applyBorder="1" applyAlignment="1">
      <alignment horizontal="right"/>
    </xf>
    <xf numFmtId="0" fontId="5" fillId="5" borderId="3" xfId="0" applyFont="1" applyFill="1" applyBorder="1"/>
    <xf numFmtId="3" fontId="5" fillId="5" borderId="0" xfId="0" applyNumberFormat="1" applyFont="1" applyFill="1" applyBorder="1" applyAlignment="1"/>
    <xf numFmtId="3" fontId="5" fillId="5" borderId="0" xfId="0" applyNumberFormat="1" applyFont="1" applyFill="1" applyAlignment="1">
      <alignment horizontal="right"/>
    </xf>
    <xf numFmtId="0" fontId="5" fillId="5" borderId="1" xfId="0" applyFont="1" applyFill="1" applyBorder="1"/>
    <xf numFmtId="0" fontId="5" fillId="5" borderId="1" xfId="0" applyFont="1" applyFill="1" applyBorder="1" applyAlignment="1">
      <alignment horizontal="left"/>
    </xf>
    <xf numFmtId="3" fontId="12" fillId="5" borderId="1" xfId="367" applyNumberFormat="1" applyFont="1" applyFill="1" applyBorder="1" applyAlignment="1">
      <alignment horizontal="right"/>
    </xf>
    <xf numFmtId="0" fontId="5" fillId="5" borderId="0" xfId="0" applyFont="1" applyFill="1" applyBorder="1" applyAlignment="1">
      <alignment horizontal="left" wrapText="1"/>
    </xf>
    <xf numFmtId="3" fontId="5" fillId="5" borderId="0" xfId="366" quotePrefix="1" applyNumberFormat="1" applyFont="1" applyFill="1" applyAlignment="1">
      <alignment horizontal="right"/>
    </xf>
    <xf numFmtId="0" fontId="12" fillId="5" borderId="0" xfId="367" applyFont="1" applyFill="1" applyAlignment="1">
      <alignment horizontal="left"/>
    </xf>
    <xf numFmtId="2" fontId="12" fillId="5" borderId="0" xfId="366" applyNumberFormat="1" applyFont="1" applyFill="1" applyAlignment="1">
      <alignment horizontal="right"/>
    </xf>
    <xf numFmtId="2" fontId="5" fillId="5" borderId="0" xfId="366" applyNumberFormat="1" applyFont="1" applyFill="1" applyAlignment="1">
      <alignment horizontal="right"/>
    </xf>
    <xf numFmtId="0" fontId="10" fillId="5" borderId="0" xfId="3" applyFont="1" applyFill="1" applyAlignment="1" applyProtection="1"/>
    <xf numFmtId="0" fontId="5" fillId="5" borderId="2" xfId="0" applyFont="1" applyFill="1" applyBorder="1" applyAlignment="1">
      <alignment horizontal="center"/>
    </xf>
    <xf numFmtId="0" fontId="5" fillId="5" borderId="0" xfId="368" applyFont="1" applyFill="1" applyAlignment="1">
      <alignment horizontal="left"/>
    </xf>
    <xf numFmtId="0" fontId="14" fillId="5" borderId="0" xfId="3" applyFont="1" applyFill="1" applyAlignment="1" applyProtection="1"/>
    <xf numFmtId="0" fontId="12" fillId="5" borderId="0" xfId="0" applyFont="1" applyFill="1"/>
    <xf numFmtId="3" fontId="5" fillId="5" borderId="0" xfId="236" applyNumberFormat="1" applyFont="1" applyFill="1" applyBorder="1" applyAlignment="1"/>
    <xf numFmtId="0" fontId="5" fillId="5" borderId="0" xfId="0" applyFont="1" applyFill="1" applyAlignment="1">
      <alignment horizontal="left" wrapText="1"/>
    </xf>
    <xf numFmtId="2" fontId="5" fillId="5" borderId="0" xfId="0" applyNumberFormat="1" applyFont="1" applyFill="1" applyAlignment="1">
      <alignment horizontal="right"/>
    </xf>
    <xf numFmtId="165" fontId="5" fillId="5" borderId="0" xfId="0" applyNumberFormat="1" applyFont="1" applyFill="1" applyAlignment="1">
      <alignment horizontal="right"/>
    </xf>
    <xf numFmtId="164" fontId="5" fillId="5" borderId="0" xfId="0" applyNumberFormat="1" applyFont="1" applyFill="1" applyAlignment="1">
      <alignment horizontal="left"/>
    </xf>
    <xf numFmtId="3" fontId="5" fillId="5" borderId="0" xfId="0" applyNumberFormat="1" applyFont="1" applyFill="1" applyAlignment="1"/>
    <xf numFmtId="164" fontId="5" fillId="5" borderId="0" xfId="0" applyNumberFormat="1" applyFont="1" applyFill="1" applyAlignment="1"/>
    <xf numFmtId="164" fontId="5" fillId="5" borderId="1" xfId="0" applyNumberFormat="1" applyFont="1" applyFill="1" applyBorder="1"/>
    <xf numFmtId="164" fontId="5" fillId="5" borderId="1" xfId="0" applyNumberFormat="1" applyFont="1" applyFill="1" applyBorder="1" applyAlignment="1"/>
    <xf numFmtId="3" fontId="5" fillId="5" borderId="1" xfId="0" applyNumberFormat="1" applyFont="1" applyFill="1" applyBorder="1" applyAlignment="1"/>
    <xf numFmtId="3" fontId="5" fillId="5" borderId="4" xfId="0" applyNumberFormat="1" applyFont="1" applyFill="1" applyBorder="1" applyAlignment="1">
      <alignment horizontal="right"/>
    </xf>
    <xf numFmtId="0" fontId="5" fillId="5" borderId="1" xfId="0" applyNumberFormat="1" applyFont="1" applyFill="1" applyBorder="1" applyAlignment="1"/>
    <xf numFmtId="3" fontId="5" fillId="5" borderId="1" xfId="0" applyNumberFormat="1" applyFont="1" applyFill="1" applyBorder="1" applyAlignment="1">
      <alignment horizontal="right"/>
    </xf>
    <xf numFmtId="0" fontId="12" fillId="5" borderId="1" xfId="0" applyFont="1" applyFill="1" applyBorder="1" applyAlignment="1">
      <alignment horizontal="left"/>
    </xf>
    <xf numFmtId="3" fontId="5" fillId="5" borderId="0" xfId="0" applyNumberFormat="1" applyFont="1" applyFill="1" applyAlignment="1">
      <alignment horizontal="center"/>
    </xf>
    <xf numFmtId="0" fontId="12" fillId="5" borderId="0" xfId="366" applyFont="1" applyFill="1"/>
    <xf numFmtId="0" fontId="5" fillId="5" borderId="0" xfId="366" applyFont="1" applyFill="1" applyBorder="1"/>
    <xf numFmtId="0" fontId="5" fillId="5" borderId="2" xfId="366" applyFont="1" applyFill="1" applyBorder="1" applyAlignment="1">
      <alignment horizontal="center"/>
    </xf>
    <xf numFmtId="0" fontId="5" fillId="5" borderId="0" xfId="0" applyFont="1" applyFill="1" applyBorder="1" applyAlignment="1">
      <alignment horizontal="center" vertical="center"/>
    </xf>
    <xf numFmtId="3" fontId="5" fillId="5" borderId="0" xfId="366" applyNumberFormat="1" applyFont="1" applyFill="1" applyAlignment="1">
      <alignment horizontal="right" indent="1"/>
    </xf>
    <xf numFmtId="0" fontId="5" fillId="5" borderId="0" xfId="0" applyFont="1" applyFill="1" applyAlignment="1">
      <alignment horizontal="center" vertical="center"/>
    </xf>
    <xf numFmtId="0" fontId="5" fillId="5" borderId="1" xfId="0" applyFont="1" applyFill="1" applyBorder="1" applyAlignment="1">
      <alignment horizontal="center" vertical="center"/>
    </xf>
    <xf numFmtId="3" fontId="5" fillId="5" borderId="1" xfId="366" applyNumberFormat="1" applyFont="1" applyFill="1" applyBorder="1" applyAlignment="1">
      <alignment horizontal="right" indent="1"/>
    </xf>
    <xf numFmtId="2" fontId="5" fillId="5" borderId="0" xfId="366" applyNumberFormat="1" applyFont="1" applyFill="1" applyAlignment="1">
      <alignment horizontal="right" indent="1"/>
    </xf>
    <xf numFmtId="2" fontId="5" fillId="5" borderId="1" xfId="366" applyNumberFormat="1" applyFont="1" applyFill="1" applyBorder="1" applyAlignment="1">
      <alignment horizontal="right" indent="1"/>
    </xf>
    <xf numFmtId="0" fontId="12" fillId="5" borderId="1" xfId="0" applyFont="1" applyFill="1" applyBorder="1" applyAlignment="1">
      <alignment horizontal="center" vertical="center"/>
    </xf>
    <xf numFmtId="0" fontId="12" fillId="5" borderId="1" xfId="0" applyFont="1" applyFill="1" applyBorder="1"/>
    <xf numFmtId="164" fontId="5" fillId="5" borderId="0" xfId="366" quotePrefix="1" applyNumberFormat="1" applyFont="1" applyFill="1" applyAlignment="1">
      <alignment horizontal="right" indent="1"/>
    </xf>
    <xf numFmtId="164" fontId="5" fillId="5" borderId="0" xfId="366" applyNumberFormat="1" applyFont="1" applyFill="1" applyAlignment="1">
      <alignment horizontal="right" indent="1"/>
    </xf>
    <xf numFmtId="0" fontId="5" fillId="5" borderId="1" xfId="366" applyFont="1" applyFill="1" applyBorder="1" applyAlignment="1">
      <alignment horizontal="center" vertical="center"/>
    </xf>
    <xf numFmtId="0" fontId="5" fillId="5" borderId="0" xfId="366" applyFont="1" applyFill="1"/>
    <xf numFmtId="0" fontId="12" fillId="5" borderId="0" xfId="366" applyFont="1" applyFill="1" applyAlignment="1">
      <alignment horizontal="right"/>
    </xf>
    <xf numFmtId="0" fontId="5" fillId="5" borderId="5" xfId="366" applyFont="1" applyFill="1" applyBorder="1" applyAlignment="1">
      <alignment horizontal="right"/>
    </xf>
    <xf numFmtId="3" fontId="5" fillId="5" borderId="0" xfId="0" applyNumberFormat="1" applyFont="1" applyFill="1" applyBorder="1" applyAlignment="1">
      <alignment horizontal="right"/>
    </xf>
    <xf numFmtId="3" fontId="5" fillId="5" borderId="0" xfId="0" applyNumberFormat="1" applyFont="1" applyFill="1" applyBorder="1" applyAlignment="1">
      <alignment horizontal="left"/>
    </xf>
    <xf numFmtId="3" fontId="5" fillId="5" borderId="1" xfId="0" applyNumberFormat="1" applyFont="1" applyFill="1" applyBorder="1" applyAlignment="1">
      <alignment horizontal="left"/>
    </xf>
    <xf numFmtId="3" fontId="5" fillId="5" borderId="1" xfId="366" applyNumberFormat="1" applyFont="1" applyFill="1" applyBorder="1" applyAlignment="1">
      <alignment horizontal="right"/>
    </xf>
    <xf numFmtId="0" fontId="5" fillId="5" borderId="0" xfId="367" applyFont="1" applyFill="1" applyAlignment="1">
      <alignment horizontal="left"/>
    </xf>
    <xf numFmtId="0" fontId="5" fillId="5" borderId="0" xfId="0" applyFont="1" applyFill="1" applyBorder="1" applyAlignment="1"/>
    <xf numFmtId="0" fontId="5" fillId="5" borderId="0" xfId="0" applyFont="1" applyFill="1" applyBorder="1" applyAlignment="1">
      <alignment horizontal="right"/>
    </xf>
    <xf numFmtId="165" fontId="5" fillId="5" borderId="0" xfId="0" applyNumberFormat="1" applyFont="1" applyFill="1" applyBorder="1" applyAlignment="1">
      <alignment horizontal="right"/>
    </xf>
    <xf numFmtId="0" fontId="5" fillId="5" borderId="6" xfId="0" applyFont="1" applyFill="1" applyBorder="1" applyAlignment="1">
      <alignment horizontal="left"/>
    </xf>
    <xf numFmtId="3" fontId="5" fillId="5" borderId="0" xfId="370" applyNumberFormat="1" applyFont="1" applyFill="1" applyBorder="1" applyAlignment="1">
      <alignment horizontal="right"/>
    </xf>
    <xf numFmtId="3" fontId="5" fillId="5" borderId="1" xfId="370" applyNumberFormat="1" applyFont="1" applyFill="1" applyBorder="1" applyAlignment="1">
      <alignment horizontal="right"/>
    </xf>
    <xf numFmtId="3" fontId="5" fillId="5" borderId="6" xfId="366" applyNumberFormat="1" applyFont="1" applyFill="1" applyBorder="1" applyAlignment="1">
      <alignment horizontal="right"/>
    </xf>
    <xf numFmtId="3" fontId="12" fillId="5" borderId="6" xfId="366" applyNumberFormat="1" applyFont="1" applyFill="1" applyBorder="1" applyAlignment="1">
      <alignment horizontal="right"/>
    </xf>
    <xf numFmtId="3" fontId="5" fillId="5" borderId="0" xfId="366" applyNumberFormat="1" applyFont="1" applyFill="1" applyBorder="1" applyAlignment="1">
      <alignment horizontal="right"/>
    </xf>
    <xf numFmtId="2" fontId="5" fillId="5" borderId="4" xfId="366" applyNumberFormat="1" applyFont="1" applyFill="1" applyBorder="1" applyAlignment="1">
      <alignment horizontal="right"/>
    </xf>
    <xf numFmtId="9" fontId="5" fillId="5" borderId="0" xfId="370" applyNumberFormat="1" applyFont="1" applyFill="1" applyBorder="1" applyAlignment="1">
      <alignment horizontal="right"/>
    </xf>
    <xf numFmtId="2" fontId="5" fillId="5" borderId="7" xfId="366" applyNumberFormat="1" applyFont="1" applyFill="1" applyBorder="1" applyAlignment="1">
      <alignment horizontal="right"/>
    </xf>
    <xf numFmtId="164" fontId="5" fillId="5" borderId="0" xfId="366" quotePrefix="1" applyNumberFormat="1" applyFont="1" applyFill="1" applyAlignment="1">
      <alignment horizontal="right"/>
    </xf>
    <xf numFmtId="164" fontId="5" fillId="5" borderId="0" xfId="366" applyNumberFormat="1" applyFont="1" applyFill="1" applyAlignment="1">
      <alignment horizontal="right"/>
    </xf>
    <xf numFmtId="0" fontId="5" fillId="5" borderId="0" xfId="366" applyFont="1" applyFill="1" applyBorder="1" applyAlignment="1">
      <alignment horizontal="right"/>
    </xf>
    <xf numFmtId="0" fontId="12" fillId="5" borderId="6" xfId="0" applyFont="1" applyFill="1" applyBorder="1" applyAlignment="1">
      <alignment horizontal="left"/>
    </xf>
    <xf numFmtId="3" fontId="5" fillId="5" borderId="0" xfId="0" applyNumberFormat="1" applyFont="1" applyFill="1" applyBorder="1" applyAlignment="1">
      <alignment horizontal="left" wrapText="1"/>
    </xf>
    <xf numFmtId="3" fontId="5" fillId="5" borderId="0" xfId="366" applyNumberFormat="1" applyFont="1" applyFill="1" applyAlignment="1">
      <alignment horizontal="center"/>
    </xf>
    <xf numFmtId="2" fontId="5" fillId="5" borderId="0" xfId="366" applyNumberFormat="1" applyFont="1" applyFill="1" applyBorder="1" applyAlignment="1">
      <alignment horizontal="right"/>
    </xf>
    <xf numFmtId="3" fontId="12" fillId="5" borderId="6" xfId="0" applyNumberFormat="1" applyFont="1" applyFill="1" applyBorder="1" applyAlignment="1">
      <alignment horizontal="left"/>
    </xf>
    <xf numFmtId="3" fontId="5" fillId="5" borderId="1" xfId="366" applyNumberFormat="1" applyFont="1" applyFill="1" applyBorder="1" applyAlignment="1">
      <alignment horizontal="center"/>
    </xf>
    <xf numFmtId="0" fontId="12" fillId="5" borderId="0" xfId="0" applyFont="1" applyFill="1" applyAlignment="1">
      <alignment horizontal="right"/>
    </xf>
    <xf numFmtId="0" fontId="5" fillId="5" borderId="5" xfId="0" applyFont="1" applyFill="1" applyBorder="1"/>
    <xf numFmtId="165" fontId="5" fillId="5" borderId="0" xfId="366" applyNumberFormat="1" applyFont="1" applyFill="1" applyAlignment="1">
      <alignment horizontal="right"/>
    </xf>
    <xf numFmtId="0" fontId="5" fillId="5" borderId="4" xfId="366" applyFont="1" applyFill="1" applyBorder="1" applyAlignment="1">
      <alignment horizontal="right"/>
    </xf>
    <xf numFmtId="3" fontId="1" fillId="5" borderId="0" xfId="0" applyNumberFormat="1" applyFont="1" applyFill="1"/>
    <xf numFmtId="0" fontId="5" fillId="5" borderId="0" xfId="367" applyFont="1" applyFill="1" applyBorder="1" applyAlignment="1">
      <alignment horizontal="center"/>
    </xf>
    <xf numFmtId="2" fontId="12" fillId="5" borderId="4" xfId="366" applyNumberFormat="1" applyFont="1" applyFill="1" applyBorder="1" applyAlignment="1">
      <alignment horizontal="right"/>
    </xf>
    <xf numFmtId="0" fontId="5" fillId="5" borderId="1" xfId="0" applyFont="1" applyFill="1" applyBorder="1" applyAlignment="1">
      <alignment horizontal="right"/>
    </xf>
    <xf numFmtId="0" fontId="5" fillId="5" borderId="0" xfId="0" applyFont="1" applyFill="1" applyBorder="1" applyAlignment="1">
      <alignment horizontal="center"/>
    </xf>
    <xf numFmtId="164" fontId="5" fillId="5" borderId="1" xfId="366" quotePrefix="1" applyNumberFormat="1" applyFont="1" applyFill="1" applyBorder="1" applyAlignment="1">
      <alignment horizontal="right"/>
    </xf>
    <xf numFmtId="164" fontId="5" fillId="5" borderId="1" xfId="366" applyNumberFormat="1" applyFont="1" applyFill="1" applyBorder="1" applyAlignment="1">
      <alignment horizontal="right"/>
    </xf>
    <xf numFmtId="3" fontId="5" fillId="5" borderId="0" xfId="366" quotePrefix="1" applyNumberFormat="1" applyFont="1" applyFill="1" applyBorder="1" applyAlignment="1">
      <alignment horizontal="right"/>
    </xf>
    <xf numFmtId="2" fontId="12" fillId="5" borderId="0" xfId="366" applyNumberFormat="1" applyFont="1" applyFill="1" applyBorder="1" applyAlignment="1">
      <alignment horizontal="right"/>
    </xf>
    <xf numFmtId="0" fontId="5" fillId="5" borderId="3" xfId="0" applyFont="1" applyFill="1" applyBorder="1" applyAlignment="1">
      <alignment horizontal="right"/>
    </xf>
    <xf numFmtId="3" fontId="5" fillId="5" borderId="1" xfId="367" applyNumberFormat="1" applyFont="1" applyFill="1" applyBorder="1" applyAlignment="1">
      <alignment horizontal="center"/>
    </xf>
    <xf numFmtId="0" fontId="5" fillId="5" borderId="6" xfId="0" applyFont="1" applyFill="1" applyBorder="1"/>
    <xf numFmtId="3" fontId="5" fillId="5" borderId="6" xfId="367" applyNumberFormat="1" applyFont="1" applyFill="1" applyBorder="1" applyAlignment="1">
      <alignment horizontal="center"/>
    </xf>
    <xf numFmtId="3" fontId="5" fillId="5" borderId="6" xfId="0" applyNumberFormat="1" applyFont="1" applyFill="1" applyBorder="1" applyAlignment="1">
      <alignment horizontal="right"/>
    </xf>
    <xf numFmtId="3" fontId="5" fillId="5" borderId="0" xfId="367" applyNumberFormat="1" applyFont="1" applyFill="1" applyBorder="1" applyAlignment="1">
      <alignment horizontal="right"/>
    </xf>
    <xf numFmtId="0" fontId="12" fillId="5" borderId="6" xfId="0" applyFont="1" applyFill="1" applyBorder="1" applyAlignment="1">
      <alignment horizontal="center"/>
    </xf>
    <xf numFmtId="3" fontId="5" fillId="5" borderId="1" xfId="0" applyNumberFormat="1" applyFont="1" applyFill="1" applyBorder="1"/>
    <xf numFmtId="3" fontId="5" fillId="5" borderId="0" xfId="10" applyNumberFormat="1" applyFont="1" applyFill="1"/>
    <xf numFmtId="0" fontId="5" fillId="5" borderId="0" xfId="0" applyFont="1" applyFill="1" applyBorder="1" applyAlignment="1">
      <alignment horizontal="left" vertical="center"/>
    </xf>
    <xf numFmtId="3" fontId="5" fillId="5" borderId="0" xfId="366" applyNumberFormat="1" applyFont="1" applyFill="1" applyAlignment="1">
      <alignment horizontal="right" vertical="center"/>
    </xf>
    <xf numFmtId="3" fontId="5" fillId="5" borderId="0" xfId="0" applyNumberFormat="1" applyFont="1" applyFill="1" applyAlignment="1">
      <alignment vertical="center"/>
    </xf>
    <xf numFmtId="0" fontId="12" fillId="5" borderId="1" xfId="0" applyFont="1" applyFill="1" applyBorder="1" applyAlignment="1">
      <alignment horizontal="right"/>
    </xf>
    <xf numFmtId="0" fontId="5" fillId="5" borderId="1" xfId="367" applyFont="1" applyFill="1" applyBorder="1" applyAlignment="1">
      <alignment horizontal="center"/>
    </xf>
    <xf numFmtId="9" fontId="5" fillId="5" borderId="1" xfId="370" applyNumberFormat="1" applyFont="1" applyFill="1" applyBorder="1" applyAlignment="1">
      <alignment horizontal="right"/>
    </xf>
    <xf numFmtId="2" fontId="5" fillId="5" borderId="0" xfId="366" applyNumberFormat="1" applyFont="1" applyFill="1" applyBorder="1" applyAlignment="1">
      <alignment horizontal="center"/>
    </xf>
    <xf numFmtId="0" fontId="1" fillId="5" borderId="0" xfId="0" applyFont="1" applyFill="1" applyBorder="1" applyAlignment="1"/>
    <xf numFmtId="3" fontId="5" fillId="5" borderId="0" xfId="229" applyNumberFormat="1" applyFont="1" applyFill="1" applyBorder="1" applyAlignment="1"/>
    <xf numFmtId="3" fontId="5" fillId="5" borderId="0" xfId="230" applyNumberFormat="1" applyFont="1" applyFill="1" applyBorder="1" applyAlignment="1"/>
    <xf numFmtId="2" fontId="5" fillId="5" borderId="1" xfId="366" applyNumberFormat="1" applyFont="1" applyFill="1" applyBorder="1" applyAlignment="1">
      <alignment horizontal="right"/>
    </xf>
    <xf numFmtId="0" fontId="12" fillId="5" borderId="4" xfId="0" applyFont="1" applyFill="1" applyBorder="1"/>
    <xf numFmtId="0" fontId="12" fillId="5" borderId="4" xfId="0" applyFont="1" applyFill="1" applyBorder="1" applyAlignment="1">
      <alignment horizontal="left"/>
    </xf>
    <xf numFmtId="0" fontId="12" fillId="5" borderId="4" xfId="0" applyFont="1" applyFill="1" applyBorder="1" applyAlignment="1">
      <alignment horizontal="right"/>
    </xf>
    <xf numFmtId="0" fontId="5" fillId="5" borderId="0" xfId="367" applyFont="1" applyFill="1" applyBorder="1" applyAlignment="1">
      <alignment horizontal="right"/>
    </xf>
    <xf numFmtId="0" fontId="5" fillId="5" borderId="0" xfId="0" quotePrefix="1" applyFont="1" applyFill="1" applyAlignment="1">
      <alignment horizontal="right"/>
    </xf>
    <xf numFmtId="0" fontId="5" fillId="5" borderId="3" xfId="366" applyFont="1" applyFill="1" applyBorder="1" applyAlignment="1">
      <alignment horizontal="center"/>
    </xf>
    <xf numFmtId="0" fontId="5" fillId="5" borderId="0" xfId="366" applyFont="1" applyFill="1" applyBorder="1" applyAlignment="1">
      <alignment horizontal="center"/>
    </xf>
    <xf numFmtId="0" fontId="12" fillId="5" borderId="0" xfId="366" applyFont="1" applyFill="1" applyAlignment="1">
      <alignment horizontal="center"/>
    </xf>
    <xf numFmtId="3" fontId="5" fillId="5" borderId="1" xfId="367" applyNumberFormat="1" applyFont="1" applyFill="1" applyBorder="1" applyAlignment="1">
      <alignment horizontal="right"/>
    </xf>
    <xf numFmtId="0" fontId="5" fillId="5" borderId="0" xfId="366" applyFont="1" applyFill="1" applyAlignment="1">
      <alignment horizontal="center"/>
    </xf>
    <xf numFmtId="0" fontId="5" fillId="5" borderId="1" xfId="366" applyFont="1" applyFill="1" applyBorder="1" applyAlignment="1">
      <alignment horizontal="center"/>
    </xf>
    <xf numFmtId="0" fontId="5" fillId="5" borderId="3" xfId="366" applyFont="1" applyFill="1" applyBorder="1" applyAlignment="1">
      <alignment horizontal="right"/>
    </xf>
    <xf numFmtId="0" fontId="5" fillId="5" borderId="1" xfId="0" applyFont="1" applyFill="1" applyBorder="1" applyAlignment="1">
      <alignment horizontal="center"/>
    </xf>
    <xf numFmtId="0" fontId="5" fillId="5" borderId="4" xfId="0" applyFont="1" applyFill="1" applyBorder="1" applyAlignment="1">
      <alignment horizontal="left"/>
    </xf>
    <xf numFmtId="0" fontId="5" fillId="5" borderId="0" xfId="0" applyFont="1" applyFill="1" applyAlignment="1">
      <alignment horizontal="center"/>
    </xf>
    <xf numFmtId="0" fontId="5" fillId="5" borderId="3" xfId="0" applyFont="1" applyFill="1" applyBorder="1" applyAlignment="1">
      <alignment horizontal="center"/>
    </xf>
    <xf numFmtId="0" fontId="12" fillId="5" borderId="0" xfId="0" applyFont="1" applyFill="1" applyAlignment="1">
      <alignment horizontal="center"/>
    </xf>
    <xf numFmtId="0" fontId="6" fillId="5" borderId="0" xfId="0" applyFont="1" applyFill="1" applyAlignment="1">
      <alignment horizontal="right"/>
    </xf>
    <xf numFmtId="0" fontId="6" fillId="5" borderId="0" xfId="0" applyFont="1" applyFill="1" applyAlignment="1">
      <alignment horizontal="center"/>
    </xf>
    <xf numFmtId="3" fontId="21" fillId="5" borderId="0" xfId="30" applyNumberFormat="1" applyFont="1" applyFill="1" applyBorder="1" applyAlignment="1"/>
    <xf numFmtId="3" fontId="21" fillId="5" borderId="0" xfId="336" applyNumberFormat="1" applyFont="1" applyFill="1" applyBorder="1" applyAlignment="1"/>
    <xf numFmtId="3" fontId="5" fillId="5" borderId="0" xfId="10" applyNumberFormat="1" applyFont="1" applyFill="1" applyBorder="1" applyAlignment="1"/>
    <xf numFmtId="3" fontId="1" fillId="5" borderId="0" xfId="230" applyNumberFormat="1" applyFont="1" applyFill="1" applyBorder="1" applyAlignment="1"/>
    <xf numFmtId="3" fontId="21" fillId="5" borderId="1" xfId="42" applyNumberFormat="1" applyFont="1" applyFill="1" applyBorder="1" applyAlignment="1"/>
    <xf numFmtId="0" fontId="1" fillId="5" borderId="0" xfId="0" applyFont="1" applyFill="1"/>
    <xf numFmtId="3" fontId="21" fillId="5" borderId="0" xfId="170" applyNumberFormat="1" applyFont="1" applyFill="1" applyBorder="1" applyAlignment="1"/>
    <xf numFmtId="3" fontId="21" fillId="5" borderId="0" xfId="216" applyNumberFormat="1" applyFont="1" applyFill="1" applyBorder="1" applyAlignment="1"/>
    <xf numFmtId="1" fontId="21" fillId="5" borderId="0" xfId="12" applyNumberFormat="1" applyFont="1" applyFill="1"/>
    <xf numFmtId="3" fontId="21" fillId="5" borderId="0" xfId="122" applyNumberFormat="1" applyFont="1" applyFill="1" applyBorder="1" applyAlignment="1"/>
    <xf numFmtId="3" fontId="1" fillId="5" borderId="0" xfId="236" applyNumberFormat="1" applyFont="1" applyFill="1" applyBorder="1" applyAlignment="1"/>
    <xf numFmtId="1" fontId="21" fillId="5" borderId="0" xfId="12" applyNumberFormat="1" applyFont="1" applyFill="1" applyBorder="1"/>
    <xf numFmtId="3" fontId="21" fillId="5" borderId="0" xfId="182" applyNumberFormat="1" applyFont="1" applyFill="1" applyBorder="1" applyAlignment="1"/>
    <xf numFmtId="3" fontId="21" fillId="5" borderId="0" xfId="220" applyNumberFormat="1" applyFont="1" applyFill="1" applyBorder="1" applyAlignment="1"/>
    <xf numFmtId="1" fontId="21" fillId="5" borderId="0" xfId="12" applyNumberFormat="1" applyFont="1" applyFill="1" applyBorder="1" applyAlignment="1"/>
    <xf numFmtId="3" fontId="21" fillId="5" borderId="0" xfId="146" applyNumberFormat="1" applyFont="1" applyFill="1" applyBorder="1" applyAlignment="1"/>
    <xf numFmtId="1" fontId="21" fillId="5" borderId="0" xfId="118" applyNumberFormat="1" applyFont="1" applyFill="1" applyBorder="1" applyAlignment="1"/>
    <xf numFmtId="3" fontId="21" fillId="5" borderId="0" xfId="158" applyNumberFormat="1" applyFont="1" applyFill="1" applyBorder="1" applyAlignment="1"/>
    <xf numFmtId="3" fontId="21" fillId="5" borderId="0" xfId="12" applyNumberFormat="1" applyFont="1" applyFill="1" applyBorder="1" applyAlignment="1"/>
    <xf numFmtId="0" fontId="21" fillId="5" borderId="0" xfId="12" applyFont="1" applyFill="1" applyBorder="1" applyAlignment="1"/>
    <xf numFmtId="3" fontId="21" fillId="5" borderId="0" xfId="10" applyNumberFormat="1" applyFont="1" applyFill="1" applyBorder="1" applyAlignment="1"/>
    <xf numFmtId="3" fontId="21" fillId="5" borderId="0" xfId="134" applyNumberFormat="1" applyFont="1" applyFill="1" applyBorder="1" applyAlignment="1"/>
    <xf numFmtId="0" fontId="21" fillId="5" borderId="0" xfId="340" applyFont="1" applyFill="1" applyBorder="1" applyAlignment="1"/>
    <xf numFmtId="3" fontId="21" fillId="5" borderId="0" xfId="340" applyNumberFormat="1" applyFont="1" applyFill="1" applyBorder="1" applyAlignment="1"/>
    <xf numFmtId="3" fontId="21" fillId="5" borderId="0" xfId="224" applyNumberFormat="1" applyFont="1" applyFill="1"/>
    <xf numFmtId="3" fontId="21" fillId="5" borderId="0" xfId="10" applyNumberFormat="1" applyFont="1" applyFill="1"/>
    <xf numFmtId="3" fontId="21" fillId="5" borderId="1" xfId="340" applyNumberFormat="1" applyFont="1" applyFill="1" applyBorder="1" applyAlignment="1"/>
    <xf numFmtId="3" fontId="21" fillId="5" borderId="1" xfId="10" applyNumberFormat="1" applyFont="1" applyFill="1" applyBorder="1" applyAlignment="1"/>
    <xf numFmtId="0" fontId="21" fillId="5" borderId="0" xfId="353" applyFont="1" applyFill="1" applyBorder="1" applyAlignment="1"/>
    <xf numFmtId="3" fontId="21" fillId="5" borderId="0" xfId="353" applyNumberFormat="1" applyFont="1" applyFill="1" applyBorder="1" applyAlignment="1"/>
    <xf numFmtId="3" fontId="21" fillId="5" borderId="0" xfId="12" applyNumberFormat="1" applyFont="1" applyFill="1"/>
    <xf numFmtId="3" fontId="1" fillId="5" borderId="0" xfId="0" applyNumberFormat="1" applyFont="1" applyFill="1" applyBorder="1" applyAlignment="1"/>
    <xf numFmtId="3" fontId="21" fillId="5" borderId="0" xfId="4" applyNumberFormat="1" applyFont="1" applyFill="1" applyBorder="1" applyAlignment="1">
      <alignment horizontal="left"/>
    </xf>
    <xf numFmtId="3" fontId="21" fillId="5" borderId="0" xfId="4" applyNumberFormat="1" applyFont="1" applyFill="1" applyBorder="1" applyAlignment="1">
      <alignment horizontal="right"/>
    </xf>
    <xf numFmtId="3" fontId="21" fillId="5" borderId="0" xfId="4" applyNumberFormat="1" applyFont="1" applyFill="1" applyAlignment="1">
      <alignment horizontal="right"/>
    </xf>
    <xf numFmtId="3" fontId="1" fillId="5" borderId="1" xfId="0" applyNumberFormat="1" applyFont="1" applyFill="1" applyBorder="1" applyAlignment="1"/>
    <xf numFmtId="3" fontId="5" fillId="5" borderId="0" xfId="245" applyNumberFormat="1" applyFont="1" applyFill="1" applyAlignment="1">
      <alignment horizontal="right"/>
    </xf>
    <xf numFmtId="3" fontId="5" fillId="5" borderId="0" xfId="308" applyNumberFormat="1" applyFont="1" applyFill="1" applyAlignment="1">
      <alignment horizontal="right"/>
    </xf>
    <xf numFmtId="0" fontId="21" fillId="5" borderId="0" xfId="4" applyFont="1" applyFill="1" applyBorder="1" applyAlignment="1">
      <alignment horizontal="left"/>
    </xf>
    <xf numFmtId="0" fontId="15" fillId="5" borderId="0" xfId="3" applyFont="1" applyFill="1" applyBorder="1" applyAlignment="1" applyProtection="1"/>
    <xf numFmtId="0" fontId="5" fillId="5" borderId="0" xfId="203" applyFont="1" applyFill="1" applyBorder="1" applyAlignment="1"/>
    <xf numFmtId="0" fontId="21" fillId="5" borderId="0" xfId="2" applyFont="1" applyFill="1" applyBorder="1" applyAlignment="1"/>
    <xf numFmtId="3" fontId="21" fillId="5" borderId="0" xfId="2" applyNumberFormat="1" applyFont="1" applyFill="1" applyAlignment="1">
      <alignment horizontal="right"/>
    </xf>
    <xf numFmtId="3" fontId="21" fillId="5" borderId="0" xfId="2" applyNumberFormat="1" applyFont="1" applyFill="1"/>
    <xf numFmtId="0" fontId="21" fillId="5" borderId="0" xfId="2" applyFont="1" applyFill="1" applyBorder="1" applyAlignment="1">
      <alignment horizontal="left"/>
    </xf>
    <xf numFmtId="3" fontId="21" fillId="5" borderId="0" xfId="2" applyNumberFormat="1" applyFont="1" applyFill="1" applyBorder="1" applyAlignment="1"/>
    <xf numFmtId="3" fontId="5" fillId="5" borderId="0" xfId="10" applyNumberFormat="1" applyFont="1" applyFill="1" applyBorder="1" applyAlignment="1">
      <alignment horizontal="right"/>
    </xf>
    <xf numFmtId="3" fontId="21" fillId="5" borderId="0" xfId="2" applyNumberFormat="1" applyFont="1" applyFill="1" applyBorder="1" applyAlignment="1">
      <alignment horizontal="right"/>
    </xf>
    <xf numFmtId="3" fontId="5" fillId="5" borderId="0" xfId="10" applyNumberFormat="1" applyFont="1" applyFill="1" applyAlignment="1">
      <alignment horizontal="right"/>
    </xf>
    <xf numFmtId="3" fontId="5" fillId="5" borderId="0" xfId="10" applyNumberFormat="1" applyFont="1" applyFill="1" applyAlignment="1">
      <alignment horizontal="right" vertical="center"/>
    </xf>
    <xf numFmtId="3" fontId="5" fillId="5" borderId="0" xfId="10" applyNumberFormat="1" applyFont="1" applyFill="1" applyBorder="1" applyAlignment="1">
      <alignment vertical="center"/>
    </xf>
    <xf numFmtId="3" fontId="5" fillId="5" borderId="1" xfId="10" applyNumberFormat="1" applyFont="1" applyFill="1" applyBorder="1" applyAlignment="1">
      <alignment horizontal="right"/>
    </xf>
    <xf numFmtId="3" fontId="5" fillId="5" borderId="1" xfId="10" applyNumberFormat="1" applyFont="1" applyFill="1" applyBorder="1" applyAlignment="1"/>
    <xf numFmtId="3" fontId="5" fillId="5" borderId="0" xfId="203" applyNumberFormat="1" applyFont="1" applyFill="1" applyBorder="1" applyAlignment="1">
      <alignment horizontal="right"/>
    </xf>
    <xf numFmtId="3" fontId="21" fillId="5" borderId="0" xfId="1" applyNumberFormat="1" applyFont="1" applyFill="1" applyAlignment="1">
      <alignment horizontal="right"/>
    </xf>
    <xf numFmtId="3" fontId="21" fillId="5" borderId="0" xfId="1" applyNumberFormat="1" applyFont="1" applyFill="1" applyBorder="1" applyAlignment="1">
      <alignment horizontal="right"/>
    </xf>
    <xf numFmtId="3" fontId="21" fillId="5" borderId="0" xfId="1" applyNumberFormat="1" applyFont="1" applyFill="1" applyBorder="1" applyAlignment="1"/>
    <xf numFmtId="0" fontId="5" fillId="5" borderId="0" xfId="4" applyFont="1" applyFill="1" applyBorder="1" applyAlignment="1">
      <alignment horizontal="left"/>
    </xf>
    <xf numFmtId="3" fontId="5" fillId="5" borderId="0" xfId="4" applyNumberFormat="1" applyFont="1" applyFill="1" applyAlignment="1">
      <alignment horizontal="right"/>
    </xf>
    <xf numFmtId="3" fontId="5" fillId="5" borderId="1" xfId="203" applyNumberFormat="1" applyFont="1" applyFill="1" applyBorder="1" applyAlignment="1">
      <alignment horizontal="right"/>
    </xf>
    <xf numFmtId="3" fontId="5" fillId="5" borderId="1" xfId="10" applyNumberFormat="1" applyFont="1" applyFill="1" applyBorder="1"/>
    <xf numFmtId="3" fontId="21" fillId="5" borderId="1" xfId="10" applyNumberFormat="1" applyFont="1" applyFill="1" applyBorder="1"/>
    <xf numFmtId="0" fontId="22" fillId="5" borderId="0" xfId="366" applyFont="1" applyFill="1" applyAlignment="1">
      <alignment horizontal="left"/>
    </xf>
    <xf numFmtId="0" fontId="22" fillId="5" borderId="0" xfId="0" applyFont="1" applyFill="1"/>
    <xf numFmtId="0" fontId="22" fillId="5" borderId="0" xfId="366" applyFont="1" applyFill="1" applyAlignment="1">
      <alignment horizontal="center"/>
    </xf>
    <xf numFmtId="0" fontId="23" fillId="5" borderId="0" xfId="0" applyNumberFormat="1" applyFont="1" applyFill="1" applyAlignment="1">
      <alignment horizontal="left"/>
    </xf>
    <xf numFmtId="0" fontId="23" fillId="5" borderId="0" xfId="0" applyNumberFormat="1" applyFont="1" applyFill="1" applyAlignment="1"/>
    <xf numFmtId="0" fontId="22" fillId="5" borderId="0" xfId="0" applyNumberFormat="1" applyFont="1" applyFill="1" applyAlignment="1"/>
    <xf numFmtId="0" fontId="22" fillId="5" borderId="0" xfId="0" applyFont="1" applyFill="1" applyAlignment="1">
      <alignment horizontal="center"/>
    </xf>
    <xf numFmtId="0" fontId="24" fillId="5" borderId="0" xfId="3" applyFont="1" applyFill="1" applyAlignment="1" applyProtection="1">
      <alignment horizontal="left" vertical="center"/>
    </xf>
    <xf numFmtId="0" fontId="22" fillId="5" borderId="0" xfId="0" applyFont="1" applyFill="1" applyAlignment="1">
      <alignment horizontal="left"/>
    </xf>
    <xf numFmtId="0" fontId="25" fillId="5" borderId="0" xfId="0" applyFont="1" applyFill="1" applyAlignment="1">
      <alignment horizontal="center"/>
    </xf>
    <xf numFmtId="0" fontId="25" fillId="5" borderId="0" xfId="0" applyFont="1" applyFill="1" applyAlignment="1">
      <alignment horizontal="left" vertical="center"/>
    </xf>
    <xf numFmtId="0" fontId="16" fillId="5" borderId="0" xfId="3" applyFont="1" applyFill="1" applyAlignment="1" applyProtection="1">
      <alignment horizontal="left"/>
    </xf>
    <xf numFmtId="0" fontId="5" fillId="5" borderId="0" xfId="366" applyFont="1" applyFill="1" applyAlignment="1">
      <alignment horizontal="center"/>
    </xf>
    <xf numFmtId="3" fontId="5" fillId="5" borderId="1" xfId="367" applyNumberFormat="1" applyFont="1" applyFill="1" applyBorder="1" applyAlignment="1">
      <alignment horizontal="right"/>
    </xf>
    <xf numFmtId="0" fontId="5" fillId="5" borderId="0" xfId="366" applyFont="1" applyFill="1" applyAlignment="1">
      <alignment horizontal="center"/>
    </xf>
    <xf numFmtId="0" fontId="5" fillId="5" borderId="3" xfId="366" applyFont="1" applyFill="1" applyBorder="1" applyAlignment="1">
      <alignment horizontal="center"/>
    </xf>
    <xf numFmtId="0" fontId="5" fillId="5" borderId="3" xfId="366" applyFont="1" applyFill="1" applyBorder="1" applyAlignment="1">
      <alignment horizontal="right"/>
    </xf>
    <xf numFmtId="0" fontId="5" fillId="5" borderId="0" xfId="366" applyFont="1" applyFill="1" applyBorder="1" applyAlignment="1">
      <alignment horizontal="center"/>
    </xf>
    <xf numFmtId="0" fontId="5" fillId="5" borderId="0" xfId="0" applyFont="1" applyFill="1" applyAlignment="1">
      <alignment horizontal="center"/>
    </xf>
    <xf numFmtId="0" fontId="5" fillId="5" borderId="0" xfId="366" applyFont="1" applyFill="1" applyBorder="1" applyAlignment="1">
      <alignment horizontal="center"/>
    </xf>
    <xf numFmtId="0" fontId="5" fillId="5" borderId="0" xfId="0" applyFont="1" applyFill="1" applyAlignment="1">
      <alignment horizontal="center"/>
    </xf>
    <xf numFmtId="0" fontId="12" fillId="5" borderId="0" xfId="0" applyFont="1" applyFill="1" applyAlignment="1">
      <alignment horizontal="center"/>
    </xf>
    <xf numFmtId="0" fontId="5" fillId="5" borderId="3" xfId="366" applyFont="1" applyFill="1" applyBorder="1" applyAlignment="1">
      <alignment horizontal="center"/>
    </xf>
    <xf numFmtId="3" fontId="5" fillId="5" borderId="1" xfId="367" applyNumberFormat="1" applyFont="1" applyFill="1" applyBorder="1" applyAlignment="1">
      <alignment horizontal="right"/>
    </xf>
    <xf numFmtId="0" fontId="5" fillId="5" borderId="0" xfId="366" applyFont="1" applyFill="1" applyAlignment="1">
      <alignment horizontal="center"/>
    </xf>
    <xf numFmtId="0" fontId="5" fillId="5" borderId="3" xfId="366" applyFont="1" applyFill="1" applyBorder="1" applyAlignment="1">
      <alignment horizontal="right"/>
    </xf>
    <xf numFmtId="0" fontId="5" fillId="5" borderId="0" xfId="0" applyFont="1" applyFill="1" applyAlignment="1">
      <alignment horizontal="center"/>
    </xf>
    <xf numFmtId="0" fontId="12" fillId="5" borderId="0" xfId="0" applyFont="1" applyFill="1" applyAlignment="1">
      <alignment horizontal="center"/>
    </xf>
    <xf numFmtId="3" fontId="21" fillId="5" borderId="0" xfId="10" applyNumberFormat="1" applyFont="1" applyFill="1" applyBorder="1"/>
    <xf numFmtId="0" fontId="5" fillId="5" borderId="0" xfId="0" applyNumberFormat="1" applyFont="1" applyFill="1" applyBorder="1" applyAlignment="1"/>
    <xf numFmtId="3" fontId="26" fillId="5" borderId="0" xfId="365" applyNumberFormat="1" applyFont="1" applyFill="1" applyBorder="1" applyAlignment="1"/>
    <xf numFmtId="3" fontId="26" fillId="5" borderId="0" xfId="262" applyNumberFormat="1" applyFont="1" applyFill="1" applyBorder="1"/>
    <xf numFmtId="3" fontId="5" fillId="5" borderId="1" xfId="10" applyNumberFormat="1" applyFont="1" applyFill="1" applyBorder="1"/>
    <xf numFmtId="3" fontId="5" fillId="5" borderId="1" xfId="370" applyNumberFormat="1" applyFont="1" applyFill="1" applyBorder="1" applyAlignment="1">
      <alignment horizontal="right"/>
    </xf>
    <xf numFmtId="3" fontId="5" fillId="5" borderId="0" xfId="1" applyNumberFormat="1" applyFont="1" applyFill="1" applyBorder="1" applyAlignment="1"/>
    <xf numFmtId="3" fontId="5" fillId="5" borderId="0" xfId="2" applyNumberFormat="1" applyFont="1" applyFill="1" applyBorder="1" applyAlignment="1"/>
    <xf numFmtId="3" fontId="5" fillId="5" borderId="0" xfId="2" applyNumberFormat="1" applyFont="1" applyFill="1" applyAlignment="1">
      <alignment horizontal="right"/>
    </xf>
    <xf numFmtId="3" fontId="5" fillId="5" borderId="0" xfId="2" applyNumberFormat="1" applyFont="1" applyFill="1"/>
    <xf numFmtId="3" fontId="5" fillId="5" borderId="0" xfId="4" applyNumberFormat="1" applyFont="1" applyFill="1" applyBorder="1" applyAlignment="1">
      <alignment horizontal="right"/>
    </xf>
    <xf numFmtId="0" fontId="5" fillId="5" borderId="0" xfId="366" applyFont="1" applyFill="1" applyBorder="1" applyAlignment="1">
      <alignment horizontal="center"/>
    </xf>
    <xf numFmtId="3" fontId="5" fillId="5" borderId="1" xfId="366" applyNumberFormat="1" applyFont="1" applyFill="1" applyBorder="1" applyAlignment="1">
      <alignment horizontal="right"/>
    </xf>
    <xf numFmtId="3" fontId="5" fillId="5" borderId="1" xfId="0" applyNumberFormat="1" applyFont="1" applyFill="1" applyBorder="1" applyAlignment="1"/>
    <xf numFmtId="3" fontId="5" fillId="5" borderId="1" xfId="370" applyNumberFormat="1" applyFont="1" applyFill="1" applyBorder="1" applyAlignment="1">
      <alignment horizontal="right"/>
    </xf>
    <xf numFmtId="3" fontId="5" fillId="5" borderId="1" xfId="0" applyNumberFormat="1" applyFont="1" applyFill="1" applyBorder="1" applyAlignment="1">
      <alignment horizontal="right"/>
    </xf>
    <xf numFmtId="3" fontId="5" fillId="5" borderId="1" xfId="0" applyNumberFormat="1" applyFont="1" applyFill="1" applyBorder="1" applyAlignment="1"/>
    <xf numFmtId="3" fontId="5" fillId="5" borderId="1" xfId="366" applyNumberFormat="1" applyFont="1" applyFill="1" applyBorder="1" applyAlignment="1">
      <alignment horizontal="right"/>
    </xf>
    <xf numFmtId="3" fontId="5" fillId="5" borderId="1" xfId="370" applyNumberFormat="1" applyFont="1" applyFill="1" applyBorder="1" applyAlignment="1">
      <alignment horizontal="right"/>
    </xf>
    <xf numFmtId="0" fontId="5" fillId="5" borderId="0" xfId="366" applyFont="1" applyFill="1" applyAlignment="1">
      <alignment horizontal="center"/>
    </xf>
    <xf numFmtId="0" fontId="5" fillId="5" borderId="1" xfId="366" applyFont="1" applyFill="1" applyBorder="1" applyAlignment="1">
      <alignment horizontal="center"/>
    </xf>
    <xf numFmtId="3" fontId="5" fillId="5" borderId="0" xfId="0" applyNumberFormat="1" applyFont="1" applyFill="1" applyBorder="1"/>
    <xf numFmtId="3" fontId="26" fillId="5" borderId="0" xfId="261" applyNumberFormat="1" applyFont="1" applyFill="1" applyBorder="1" applyAlignment="1"/>
    <xf numFmtId="3" fontId="26" fillId="5" borderId="0" xfId="279" applyNumberFormat="1" applyFont="1" applyFill="1"/>
    <xf numFmtId="3" fontId="26" fillId="5" borderId="0" xfId="10" applyNumberFormat="1" applyFont="1" applyFill="1"/>
    <xf numFmtId="3" fontId="26" fillId="5" borderId="1" xfId="54" applyNumberFormat="1" applyFont="1" applyFill="1" applyBorder="1" applyAlignment="1"/>
    <xf numFmtId="0" fontId="5" fillId="5" borderId="3" xfId="366" applyFont="1" applyFill="1" applyBorder="1" applyAlignment="1">
      <alignment horizontal="right"/>
    </xf>
    <xf numFmtId="3" fontId="5" fillId="5" borderId="1" xfId="0" applyNumberFormat="1" applyFont="1" applyFill="1" applyBorder="1" applyAlignment="1"/>
    <xf numFmtId="3" fontId="5" fillId="5" borderId="1" xfId="366" applyNumberFormat="1" applyFont="1" applyFill="1" applyBorder="1" applyAlignment="1">
      <alignment horizontal="right"/>
    </xf>
    <xf numFmtId="0" fontId="5" fillId="5" borderId="0" xfId="366" applyFont="1" applyFill="1" applyBorder="1" applyAlignment="1">
      <alignment horizontal="center"/>
    </xf>
    <xf numFmtId="3" fontId="26" fillId="0" borderId="0" xfId="330" applyNumberFormat="1" applyFont="1" applyFill="1" applyBorder="1" applyAlignment="1"/>
    <xf numFmtId="3" fontId="26" fillId="0" borderId="0" xfId="335" applyNumberFormat="1" applyFont="1" applyFill="1" applyBorder="1" applyAlignment="1"/>
    <xf numFmtId="1" fontId="5" fillId="5" borderId="0" xfId="370" applyNumberFormat="1" applyFont="1" applyFill="1" applyBorder="1" applyAlignment="1">
      <alignment horizontal="right"/>
    </xf>
    <xf numFmtId="3" fontId="26" fillId="0" borderId="0" xfId="333" applyNumberFormat="1" applyFont="1" applyFill="1" applyBorder="1" applyAlignment="1"/>
    <xf numFmtId="3" fontId="18" fillId="5" borderId="0" xfId="320" applyNumberFormat="1" applyFill="1" applyBorder="1" applyAlignment="1"/>
    <xf numFmtId="3" fontId="18" fillId="5" borderId="0" xfId="296" applyNumberFormat="1" applyFill="1"/>
    <xf numFmtId="1" fontId="18" fillId="0" borderId="0" xfId="325" applyNumberFormat="1" applyFill="1" applyBorder="1" applyAlignment="1"/>
    <xf numFmtId="0" fontId="24" fillId="5" borderId="0" xfId="3" applyFont="1" applyFill="1" applyAlignment="1" applyProtection="1">
      <alignment horizontal="left"/>
    </xf>
    <xf numFmtId="3" fontId="5" fillId="5" borderId="0" xfId="78" applyNumberFormat="1" applyFont="1" applyFill="1" applyBorder="1" applyAlignment="1"/>
    <xf numFmtId="3" fontId="5" fillId="5" borderId="0" xfId="195" applyNumberFormat="1" applyFont="1" applyFill="1" applyBorder="1" applyAlignment="1"/>
    <xf numFmtId="3" fontId="5" fillId="5" borderId="0" xfId="12" applyNumberFormat="1" applyFont="1" applyFill="1" applyBorder="1" applyAlignment="1"/>
    <xf numFmtId="3" fontId="5" fillId="5" borderId="1" xfId="90" applyNumberFormat="1" applyFont="1" applyFill="1" applyBorder="1" applyAlignment="1"/>
    <xf numFmtId="3" fontId="5" fillId="5" borderId="0" xfId="90" applyNumberFormat="1" applyFont="1" applyFill="1" applyBorder="1" applyAlignment="1"/>
    <xf numFmtId="3" fontId="5" fillId="5" borderId="1" xfId="0" applyNumberFormat="1" applyFont="1" applyFill="1" applyBorder="1" applyAlignment="1">
      <alignment horizontal="right"/>
    </xf>
    <xf numFmtId="0" fontId="5" fillId="5" borderId="0" xfId="366" applyFont="1" applyFill="1" applyAlignment="1">
      <alignment horizontal="center"/>
    </xf>
    <xf numFmtId="3" fontId="5" fillId="5" borderId="1" xfId="367" applyNumberFormat="1" applyFont="1" applyFill="1" applyBorder="1" applyAlignment="1">
      <alignment horizontal="right"/>
    </xf>
    <xf numFmtId="0" fontId="5" fillId="5" borderId="3" xfId="366" applyFont="1" applyFill="1" applyBorder="1" applyAlignment="1">
      <alignment horizontal="center"/>
    </xf>
    <xf numFmtId="0" fontId="5" fillId="5" borderId="0" xfId="366" applyFont="1" applyFill="1" applyAlignment="1">
      <alignment horizontal="center"/>
    </xf>
    <xf numFmtId="3" fontId="21" fillId="5" borderId="0" xfId="10" quotePrefix="1" applyNumberFormat="1" applyFont="1" applyFill="1" applyBorder="1" applyAlignment="1"/>
    <xf numFmtId="0" fontId="5" fillId="5" borderId="0" xfId="366" applyFont="1" applyFill="1" applyBorder="1" applyAlignment="1">
      <alignment horizontal="center"/>
    </xf>
    <xf numFmtId="0" fontId="5" fillId="5" borderId="0" xfId="0" applyFont="1" applyFill="1" applyAlignment="1">
      <alignment horizontal="center"/>
    </xf>
    <xf numFmtId="0" fontId="12" fillId="5" borderId="0" xfId="0" applyFont="1" applyFill="1" applyAlignment="1">
      <alignment horizontal="center"/>
    </xf>
    <xf numFmtId="0" fontId="5" fillId="5" borderId="3" xfId="366" applyFont="1" applyFill="1" applyBorder="1" applyAlignment="1">
      <alignment horizontal="center"/>
    </xf>
    <xf numFmtId="0" fontId="5" fillId="5" borderId="0" xfId="366" applyFont="1" applyFill="1" applyBorder="1" applyAlignment="1">
      <alignment horizontal="center"/>
    </xf>
    <xf numFmtId="0" fontId="5" fillId="5" borderId="0" xfId="366" applyFont="1" applyFill="1" applyAlignment="1">
      <alignment horizontal="center"/>
    </xf>
    <xf numFmtId="3" fontId="5" fillId="5" borderId="1" xfId="367" applyNumberFormat="1" applyFont="1" applyFill="1" applyBorder="1" applyAlignment="1">
      <alignment horizontal="right"/>
    </xf>
    <xf numFmtId="0" fontId="5" fillId="5" borderId="0" xfId="0" applyFont="1" applyFill="1" applyAlignment="1">
      <alignment horizontal="center"/>
    </xf>
    <xf numFmtId="0" fontId="12" fillId="5" borderId="0" xfId="0" applyFont="1" applyFill="1" applyAlignment="1">
      <alignment horizontal="center"/>
    </xf>
    <xf numFmtId="0" fontId="5" fillId="5" borderId="0" xfId="215" applyFont="1" applyFill="1"/>
    <xf numFmtId="0" fontId="9" fillId="5" borderId="0" xfId="215" applyNumberFormat="1" applyFont="1" applyFill="1" applyAlignment="1"/>
    <xf numFmtId="0" fontId="9" fillId="5" borderId="0" xfId="215" applyFont="1" applyFill="1"/>
    <xf numFmtId="0" fontId="9" fillId="5" borderId="0" xfId="215" applyNumberFormat="1" applyFont="1" applyFill="1" applyAlignment="1">
      <alignment horizontal="left"/>
    </xf>
    <xf numFmtId="0" fontId="6" fillId="5" borderId="0" xfId="215" applyFont="1" applyFill="1" applyAlignment="1">
      <alignment horizontal="left"/>
    </xf>
    <xf numFmtId="0" fontId="5" fillId="5" borderId="0" xfId="215" applyNumberFormat="1" applyFont="1" applyFill="1" applyAlignment="1"/>
    <xf numFmtId="0" fontId="5" fillId="5" borderId="0" xfId="215" applyNumberFormat="1" applyFont="1" applyFill="1" applyAlignment="1">
      <alignment horizontal="left"/>
    </xf>
    <xf numFmtId="0" fontId="26" fillId="5" borderId="0" xfId="10" applyFont="1" applyFill="1"/>
    <xf numFmtId="0" fontId="5" fillId="0" borderId="0" xfId="0" applyFont="1"/>
    <xf numFmtId="0" fontId="27" fillId="5" borderId="0" xfId="10" applyFont="1" applyFill="1"/>
    <xf numFmtId="0" fontId="17" fillId="5" borderId="0" xfId="0" applyFont="1" applyFill="1"/>
    <xf numFmtId="0" fontId="28" fillId="5" borderId="0" xfId="10" applyFont="1" applyFill="1"/>
    <xf numFmtId="0" fontId="6" fillId="5" borderId="0" xfId="215" applyFont="1" applyFill="1"/>
    <xf numFmtId="0" fontId="6" fillId="5" borderId="0" xfId="215" applyNumberFormat="1" applyFont="1" applyFill="1" applyAlignment="1">
      <alignment horizontal="left"/>
    </xf>
    <xf numFmtId="0" fontId="6" fillId="5" borderId="0" xfId="215" applyNumberFormat="1" applyFont="1" applyFill="1" applyAlignment="1"/>
    <xf numFmtId="0" fontId="5" fillId="5" borderId="0" xfId="366" applyFont="1" applyFill="1" applyAlignment="1"/>
    <xf numFmtId="3" fontId="5" fillId="5" borderId="0" xfId="366" quotePrefix="1" applyNumberFormat="1" applyFont="1" applyFill="1" applyAlignment="1">
      <alignment horizontal="left"/>
    </xf>
    <xf numFmtId="0" fontId="5" fillId="5" borderId="0" xfId="105" applyFont="1" applyFill="1"/>
    <xf numFmtId="3" fontId="29" fillId="0" borderId="0" xfId="0" applyNumberFormat="1" applyFont="1" applyAlignment="1">
      <alignment horizontal="right" vertical="center" wrapText="1"/>
    </xf>
    <xf numFmtId="0" fontId="6" fillId="5" borderId="0" xfId="10" applyFont="1" applyFill="1"/>
    <xf numFmtId="0" fontId="5" fillId="5" borderId="0" xfId="10" applyFont="1" applyFill="1"/>
    <xf numFmtId="0" fontId="30" fillId="5" borderId="0" xfId="10" applyFont="1" applyFill="1"/>
    <xf numFmtId="0" fontId="5" fillId="5" borderId="0" xfId="105" applyNumberFormat="1" applyFont="1" applyFill="1"/>
    <xf numFmtId="3" fontId="5" fillId="5" borderId="0" xfId="370" quotePrefix="1" applyNumberFormat="1" applyFont="1" applyFill="1" applyBorder="1" applyAlignment="1">
      <alignment horizontal="right"/>
    </xf>
    <xf numFmtId="3" fontId="5" fillId="5" borderId="6" xfId="370" applyNumberFormat="1" applyFont="1" applyFill="1" applyBorder="1" applyAlignment="1">
      <alignment horizontal="right"/>
    </xf>
    <xf numFmtId="0" fontId="24" fillId="5" borderId="0" xfId="3" applyFont="1" applyFill="1" applyAlignment="1" applyProtection="1">
      <alignment horizontal="left"/>
    </xf>
    <xf numFmtId="0" fontId="24" fillId="5" borderId="0" xfId="3" applyFont="1" applyFill="1" applyAlignment="1" applyProtection="1">
      <alignment horizontal="left" wrapText="1"/>
    </xf>
    <xf numFmtId="0" fontId="5" fillId="5" borderId="3" xfId="366" applyFont="1" applyFill="1" applyBorder="1" applyAlignment="1">
      <alignment horizontal="center"/>
    </xf>
    <xf numFmtId="0" fontId="5" fillId="5" borderId="0" xfId="366" applyFont="1" applyFill="1" applyBorder="1" applyAlignment="1">
      <alignment horizontal="center"/>
    </xf>
    <xf numFmtId="0" fontId="5" fillId="5" borderId="1" xfId="367" applyFont="1" applyFill="1" applyBorder="1" applyAlignment="1">
      <alignment horizontal="center"/>
    </xf>
    <xf numFmtId="0" fontId="5" fillId="5" borderId="0" xfId="366" applyFont="1" applyFill="1" applyAlignment="1">
      <alignment horizontal="center"/>
    </xf>
    <xf numFmtId="0" fontId="12" fillId="5" borderId="1" xfId="367" applyFont="1" applyFill="1" applyBorder="1" applyAlignment="1">
      <alignment horizontal="center"/>
    </xf>
    <xf numFmtId="0" fontId="12" fillId="5" borderId="0" xfId="366" applyFont="1" applyFill="1" applyAlignment="1">
      <alignment horizontal="center"/>
    </xf>
    <xf numFmtId="3" fontId="12" fillId="5" borderId="6" xfId="367" applyNumberFormat="1" applyFont="1" applyFill="1" applyBorder="1" applyAlignment="1">
      <alignment horizontal="center"/>
    </xf>
    <xf numFmtId="0" fontId="5" fillId="5" borderId="1" xfId="0" applyNumberFormat="1" applyFont="1" applyFill="1" applyBorder="1" applyAlignment="1">
      <alignment horizontal="center"/>
    </xf>
    <xf numFmtId="3" fontId="12" fillId="5" borderId="5" xfId="367" applyNumberFormat="1" applyFont="1" applyFill="1" applyBorder="1" applyAlignment="1">
      <alignment horizontal="center"/>
    </xf>
    <xf numFmtId="3" fontId="5" fillId="5" borderId="1" xfId="367" applyNumberFormat="1" applyFont="1" applyFill="1" applyBorder="1" applyAlignment="1">
      <alignment horizontal="right"/>
    </xf>
    <xf numFmtId="3" fontId="12" fillId="5" borderId="1" xfId="367" applyNumberFormat="1" applyFont="1" applyFill="1" applyBorder="1" applyAlignment="1">
      <alignment horizontal="center"/>
    </xf>
    <xf numFmtId="3" fontId="12" fillId="5" borderId="1" xfId="366" applyNumberFormat="1" applyFont="1" applyFill="1" applyBorder="1" applyAlignment="1">
      <alignment horizontal="center"/>
    </xf>
    <xf numFmtId="0" fontId="12" fillId="5" borderId="0" xfId="366" applyFont="1" applyFill="1" applyAlignment="1">
      <alignment horizontal="center" wrapText="1"/>
    </xf>
    <xf numFmtId="0" fontId="12" fillId="5" borderId="0" xfId="0" applyFont="1" applyFill="1" applyAlignment="1">
      <alignment wrapText="1"/>
    </xf>
    <xf numFmtId="3" fontId="12" fillId="5" borderId="6" xfId="366" applyNumberFormat="1" applyFont="1" applyFill="1" applyBorder="1" applyAlignment="1">
      <alignment horizontal="center"/>
    </xf>
    <xf numFmtId="0" fontId="5" fillId="5" borderId="1" xfId="366" applyFont="1" applyFill="1" applyBorder="1" applyAlignment="1">
      <alignment horizontal="center"/>
    </xf>
    <xf numFmtId="3" fontId="12" fillId="5" borderId="6" xfId="367" applyNumberFormat="1" applyFont="1" applyFill="1" applyBorder="1" applyAlignment="1">
      <alignment horizontal="center" vertical="center"/>
    </xf>
    <xf numFmtId="3" fontId="12" fillId="5" borderId="1" xfId="367" applyNumberFormat="1" applyFont="1" applyFill="1" applyBorder="1" applyAlignment="1">
      <alignment horizontal="center" vertical="center"/>
    </xf>
    <xf numFmtId="3" fontId="12" fillId="5" borderId="6" xfId="366" applyNumberFormat="1" applyFont="1" applyFill="1" applyBorder="1" applyAlignment="1">
      <alignment horizontal="center" vertical="center"/>
    </xf>
    <xf numFmtId="3" fontId="12" fillId="5" borderId="6" xfId="0" applyNumberFormat="1" applyFont="1" applyFill="1" applyBorder="1" applyAlignment="1">
      <alignment horizontal="center"/>
    </xf>
    <xf numFmtId="0" fontId="5" fillId="5" borderId="3" xfId="0" applyNumberFormat="1" applyFont="1" applyFill="1" applyBorder="1" applyAlignment="1">
      <alignment horizontal="center"/>
    </xf>
    <xf numFmtId="0" fontId="5" fillId="5" borderId="0" xfId="0" applyNumberFormat="1" applyFont="1" applyFill="1" applyBorder="1" applyAlignment="1">
      <alignment horizontal="center"/>
    </xf>
    <xf numFmtId="0" fontId="5" fillId="5" borderId="5" xfId="367" applyFont="1" applyFill="1" applyBorder="1" applyAlignment="1">
      <alignment horizontal="center"/>
    </xf>
    <xf numFmtId="0" fontId="5" fillId="5" borderId="1" xfId="0" applyFont="1" applyFill="1" applyBorder="1" applyAlignment="1">
      <alignment horizontal="center"/>
    </xf>
    <xf numFmtId="3" fontId="12" fillId="5" borderId="4" xfId="366" applyNumberFormat="1" applyFont="1" applyFill="1" applyBorder="1" applyAlignment="1">
      <alignment horizontal="center" vertical="center"/>
    </xf>
    <xf numFmtId="3" fontId="12" fillId="5" borderId="1" xfId="366" applyNumberFormat="1" applyFont="1" applyFill="1" applyBorder="1" applyAlignment="1">
      <alignment horizontal="center" vertical="center"/>
    </xf>
    <xf numFmtId="0" fontId="5" fillId="5" borderId="4" xfId="368" applyFont="1" applyFill="1" applyBorder="1" applyAlignment="1">
      <alignment horizontal="left" vertical="center"/>
    </xf>
    <xf numFmtId="0" fontId="5" fillId="5" borderId="4" xfId="0" applyFont="1" applyFill="1" applyBorder="1" applyAlignment="1">
      <alignment horizontal="left"/>
    </xf>
    <xf numFmtId="0" fontId="5" fillId="5" borderId="0" xfId="366" applyFont="1" applyFill="1" applyAlignment="1">
      <alignment horizontal="center" wrapText="1"/>
    </xf>
    <xf numFmtId="0" fontId="5" fillId="5" borderId="5" xfId="368" applyFont="1" applyFill="1" applyBorder="1" applyAlignment="1">
      <alignment horizontal="center"/>
    </xf>
    <xf numFmtId="0" fontId="12" fillId="5" borderId="1" xfId="368" applyFont="1" applyFill="1" applyBorder="1" applyAlignment="1">
      <alignment horizontal="center"/>
    </xf>
    <xf numFmtId="0" fontId="5" fillId="5" borderId="0" xfId="0" applyFont="1" applyFill="1" applyAlignment="1">
      <alignment horizontal="center"/>
    </xf>
    <xf numFmtId="0" fontId="5" fillId="5" borderId="3" xfId="0" applyFont="1" applyFill="1" applyBorder="1" applyAlignment="1">
      <alignment horizontal="center"/>
    </xf>
    <xf numFmtId="0" fontId="5" fillId="5" borderId="5" xfId="0" applyFont="1" applyFill="1" applyBorder="1" applyAlignment="1">
      <alignment horizontal="center"/>
    </xf>
    <xf numFmtId="0" fontId="12" fillId="5" borderId="0" xfId="0" applyFont="1" applyFill="1" applyAlignment="1">
      <alignment horizontal="center"/>
    </xf>
    <xf numFmtId="0" fontId="12" fillId="5" borderId="1" xfId="0" applyFont="1" applyFill="1" applyBorder="1" applyAlignment="1">
      <alignment horizontal="center"/>
    </xf>
    <xf numFmtId="3" fontId="12" fillId="5" borderId="1" xfId="0" applyNumberFormat="1" applyFont="1" applyFill="1" applyBorder="1" applyAlignment="1">
      <alignment horizontal="center"/>
    </xf>
  </cellXfs>
  <cellStyles count="384">
    <cellStyle name="60% - Énfasis4" xfId="1" builtinId="44"/>
    <cellStyle name="Énfasis4" xfId="2" builtinId="41"/>
    <cellStyle name="Hipervínculo" xfId="3" builtinId="8"/>
    <cellStyle name="Incorrecto" xfId="4" builtinId="27"/>
    <cellStyle name="Incorrecto 2" xfId="5"/>
    <cellStyle name="Incorrecto 2 2" xfId="6"/>
    <cellStyle name="Incorrecto 2 3" xfId="7"/>
    <cellStyle name="Incorrecto 2 4" xfId="8"/>
    <cellStyle name="Incorrecto 2 5" xfId="9"/>
    <cellStyle name="Normal" xfId="0" builtinId="0"/>
    <cellStyle name="Normal 10" xfId="10"/>
    <cellStyle name="Normal 10 2" xfId="11"/>
    <cellStyle name="Normal 10 2 2" xfId="12"/>
    <cellStyle name="Normal 10 3" xfId="13"/>
    <cellStyle name="Normal 11" xfId="14"/>
    <cellStyle name="Normal 11 2" xfId="15"/>
    <cellStyle name="Normal 11 2 2" xfId="16"/>
    <cellStyle name="Normal 11 2 2 2" xfId="17"/>
    <cellStyle name="Normal 11 2 3" xfId="18"/>
    <cellStyle name="Normal 11 3" xfId="19"/>
    <cellStyle name="Normal 11 3 2" xfId="20"/>
    <cellStyle name="Normal 11 3 2 2" xfId="21"/>
    <cellStyle name="Normal 11 3 3" xfId="22"/>
    <cellStyle name="Normal 11 4" xfId="23"/>
    <cellStyle name="Normal 11 4 2" xfId="24"/>
    <cellStyle name="Normal 11 5" xfId="25"/>
    <cellStyle name="Normal 12" xfId="26"/>
    <cellStyle name="Normal 12 2" xfId="27"/>
    <cellStyle name="Normal 12 2 2" xfId="28"/>
    <cellStyle name="Normal 12 3" xfId="29"/>
    <cellStyle name="Normal 13" xfId="30"/>
    <cellStyle name="Normal 13 2" xfId="31"/>
    <cellStyle name="Normal 13 2 2" xfId="32"/>
    <cellStyle name="Normal 13 2 2 2" xfId="33"/>
    <cellStyle name="Normal 13 2 3" xfId="34"/>
    <cellStyle name="Normal 13 3" xfId="35"/>
    <cellStyle name="Normal 13 3 2" xfId="36"/>
    <cellStyle name="Normal 13 3 2 2" xfId="37"/>
    <cellStyle name="Normal 13 3 3" xfId="38"/>
    <cellStyle name="Normal 13 4" xfId="39"/>
    <cellStyle name="Normal 13 4 2" xfId="40"/>
    <cellStyle name="Normal 13 5" xfId="41"/>
    <cellStyle name="Normal 14" xfId="42"/>
    <cellStyle name="Normal 14 2" xfId="43"/>
    <cellStyle name="Normal 14 2 2" xfId="44"/>
    <cellStyle name="Normal 14 2 2 2" xfId="45"/>
    <cellStyle name="Normal 14 2 3" xfId="46"/>
    <cellStyle name="Normal 14 3" xfId="47"/>
    <cellStyle name="Normal 14 3 2" xfId="48"/>
    <cellStyle name="Normal 14 3 2 2" xfId="49"/>
    <cellStyle name="Normal 14 3 3" xfId="50"/>
    <cellStyle name="Normal 14 4" xfId="51"/>
    <cellStyle name="Normal 14 4 2" xfId="52"/>
    <cellStyle name="Normal 14 5" xfId="53"/>
    <cellStyle name="Normal 15" xfId="54"/>
    <cellStyle name="Normal 15 2" xfId="55"/>
    <cellStyle name="Normal 15 2 2" xfId="56"/>
    <cellStyle name="Normal 15 2 2 2" xfId="57"/>
    <cellStyle name="Normal 15 2 3" xfId="58"/>
    <cellStyle name="Normal 15 3" xfId="59"/>
    <cellStyle name="Normal 15 3 2" xfId="60"/>
    <cellStyle name="Normal 15 3 2 2" xfId="61"/>
    <cellStyle name="Normal 15 3 3" xfId="62"/>
    <cellStyle name="Normal 15 4" xfId="63"/>
    <cellStyle name="Normal 15 4 2" xfId="64"/>
    <cellStyle name="Normal 15 5" xfId="65"/>
    <cellStyle name="Normal 16" xfId="66"/>
    <cellStyle name="Normal 16 2" xfId="67"/>
    <cellStyle name="Normal 16 2 2" xfId="68"/>
    <cellStyle name="Normal 16 2 2 2" xfId="69"/>
    <cellStyle name="Normal 16 2 3" xfId="70"/>
    <cellStyle name="Normal 16 3" xfId="71"/>
    <cellStyle name="Normal 16 3 2" xfId="72"/>
    <cellStyle name="Normal 16 3 2 2" xfId="73"/>
    <cellStyle name="Normal 16 3 3" xfId="74"/>
    <cellStyle name="Normal 16 4" xfId="75"/>
    <cellStyle name="Normal 16 4 2" xfId="76"/>
    <cellStyle name="Normal 16 5" xfId="77"/>
    <cellStyle name="Normal 17" xfId="78"/>
    <cellStyle name="Normal 17 2" xfId="79"/>
    <cellStyle name="Normal 17 2 2" xfId="80"/>
    <cellStyle name="Normal 17 2 2 2" xfId="81"/>
    <cellStyle name="Normal 17 2 3" xfId="82"/>
    <cellStyle name="Normal 17 3" xfId="83"/>
    <cellStyle name="Normal 17 3 2" xfId="84"/>
    <cellStyle name="Normal 17 3 2 2" xfId="85"/>
    <cellStyle name="Normal 17 3 3" xfId="86"/>
    <cellStyle name="Normal 17 4" xfId="87"/>
    <cellStyle name="Normal 17 4 2" xfId="88"/>
    <cellStyle name="Normal 17 5" xfId="89"/>
    <cellStyle name="Normal 18" xfId="90"/>
    <cellStyle name="Normal 18 2" xfId="91"/>
    <cellStyle name="Normal 18 2 2" xfId="92"/>
    <cellStyle name="Normal 18 2 2 2" xfId="93"/>
    <cellStyle name="Normal 18 2 3" xfId="94"/>
    <cellStyle name="Normal 18 3" xfId="95"/>
    <cellStyle name="Normal 18 3 2" xfId="96"/>
    <cellStyle name="Normal 18 3 2 2" xfId="97"/>
    <cellStyle name="Normal 18 3 3" xfId="98"/>
    <cellStyle name="Normal 18 4" xfId="99"/>
    <cellStyle name="Normal 18 4 2" xfId="100"/>
    <cellStyle name="Normal 18 5" xfId="101"/>
    <cellStyle name="Normal 19" xfId="102"/>
    <cellStyle name="Normal 19 2" xfId="103"/>
    <cellStyle name="Normal 2" xfId="104"/>
    <cellStyle name="Normal 2 10" xfId="105"/>
    <cellStyle name="Normal 2 11" xfId="106"/>
    <cellStyle name="Normal 2 12" xfId="107"/>
    <cellStyle name="Normal 2 13" xfId="108"/>
    <cellStyle name="Normal 2 14" xfId="109"/>
    <cellStyle name="Normal 2 2" xfId="110"/>
    <cellStyle name="Normal 2 3" xfId="111"/>
    <cellStyle name="Normal 2 4" xfId="112"/>
    <cellStyle name="Normal 2 5" xfId="113"/>
    <cellStyle name="Normal 2 6" xfId="114"/>
    <cellStyle name="Normal 2 7" xfId="115"/>
    <cellStyle name="Normal 2 8" xfId="116"/>
    <cellStyle name="Normal 2 9" xfId="117"/>
    <cellStyle name="Normal 20" xfId="118"/>
    <cellStyle name="Normal 20 2" xfId="119"/>
    <cellStyle name="Normal 20 2 2" xfId="120"/>
    <cellStyle name="Normal 20 3" xfId="121"/>
    <cellStyle name="Normal 21" xfId="122"/>
    <cellStyle name="Normal 21 2" xfId="123"/>
    <cellStyle name="Normal 21 2 2" xfId="124"/>
    <cellStyle name="Normal 21 2 2 2" xfId="125"/>
    <cellStyle name="Normal 21 2 3" xfId="126"/>
    <cellStyle name="Normal 21 3" xfId="127"/>
    <cellStyle name="Normal 21 3 2" xfId="128"/>
    <cellStyle name="Normal 21 3 2 2" xfId="129"/>
    <cellStyle name="Normal 21 3 3" xfId="130"/>
    <cellStyle name="Normal 21 4" xfId="131"/>
    <cellStyle name="Normal 21 4 2" xfId="132"/>
    <cellStyle name="Normal 21 5" xfId="133"/>
    <cellStyle name="Normal 22" xfId="134"/>
    <cellStyle name="Normal 22 2" xfId="135"/>
    <cellStyle name="Normal 22 2 2" xfId="136"/>
    <cellStyle name="Normal 22 2 2 2" xfId="137"/>
    <cellStyle name="Normal 22 2 3" xfId="138"/>
    <cellStyle name="Normal 22 3" xfId="139"/>
    <cellStyle name="Normal 22 3 2" xfId="140"/>
    <cellStyle name="Normal 22 3 2 2" xfId="141"/>
    <cellStyle name="Normal 22 3 3" xfId="142"/>
    <cellStyle name="Normal 22 4" xfId="143"/>
    <cellStyle name="Normal 22 4 2" xfId="144"/>
    <cellStyle name="Normal 22 5" xfId="145"/>
    <cellStyle name="Normal 23" xfId="146"/>
    <cellStyle name="Normal 23 2" xfId="147"/>
    <cellStyle name="Normal 23 2 2" xfId="148"/>
    <cellStyle name="Normal 23 2 2 2" xfId="149"/>
    <cellStyle name="Normal 23 2 3" xfId="150"/>
    <cellStyle name="Normal 23 3" xfId="151"/>
    <cellStyle name="Normal 23 3 2" xfId="152"/>
    <cellStyle name="Normal 23 3 2 2" xfId="153"/>
    <cellStyle name="Normal 23 3 3" xfId="154"/>
    <cellStyle name="Normal 23 4" xfId="155"/>
    <cellStyle name="Normal 23 4 2" xfId="156"/>
    <cellStyle name="Normal 23 5" xfId="157"/>
    <cellStyle name="Normal 24" xfId="158"/>
    <cellStyle name="Normal 24 2" xfId="159"/>
    <cellStyle name="Normal 24 2 2" xfId="160"/>
    <cellStyle name="Normal 24 2 2 2" xfId="161"/>
    <cellStyle name="Normal 24 2 3" xfId="162"/>
    <cellStyle name="Normal 24 3" xfId="163"/>
    <cellStyle name="Normal 24 3 2" xfId="164"/>
    <cellStyle name="Normal 24 3 2 2" xfId="165"/>
    <cellStyle name="Normal 24 3 3" xfId="166"/>
    <cellStyle name="Normal 24 4" xfId="167"/>
    <cellStyle name="Normal 24 4 2" xfId="168"/>
    <cellStyle name="Normal 24 5" xfId="169"/>
    <cellStyle name="Normal 25" xfId="170"/>
    <cellStyle name="Normal 25 2" xfId="171"/>
    <cellStyle name="Normal 25 2 2" xfId="172"/>
    <cellStyle name="Normal 25 2 2 2" xfId="173"/>
    <cellStyle name="Normal 25 2 3" xfId="174"/>
    <cellStyle name="Normal 25 3" xfId="175"/>
    <cellStyle name="Normal 25 3 2" xfId="176"/>
    <cellStyle name="Normal 25 3 2 2" xfId="177"/>
    <cellStyle name="Normal 25 3 3" xfId="178"/>
    <cellStyle name="Normal 25 4" xfId="179"/>
    <cellStyle name="Normal 25 4 2" xfId="180"/>
    <cellStyle name="Normal 25 5" xfId="181"/>
    <cellStyle name="Normal 26" xfId="182"/>
    <cellStyle name="Normal 26 2" xfId="183"/>
    <cellStyle name="Normal 26 2 2" xfId="184"/>
    <cellStyle name="Normal 26 2 2 2" xfId="185"/>
    <cellStyle name="Normal 26 2 3" xfId="186"/>
    <cellStyle name="Normal 26 3" xfId="187"/>
    <cellStyle name="Normal 26 3 2" xfId="188"/>
    <cellStyle name="Normal 26 3 2 2" xfId="189"/>
    <cellStyle name="Normal 26 3 3" xfId="190"/>
    <cellStyle name="Normal 26 4" xfId="191"/>
    <cellStyle name="Normal 26 4 2" xfId="192"/>
    <cellStyle name="Normal 26 5" xfId="193"/>
    <cellStyle name="Normal 27" xfId="194"/>
    <cellStyle name="Normal 28" xfId="195"/>
    <cellStyle name="Normal 28 2" xfId="196"/>
    <cellStyle name="Normal 28 2 2" xfId="197"/>
    <cellStyle name="Normal 28 3" xfId="198"/>
    <cellStyle name="Normal 29" xfId="199"/>
    <cellStyle name="Normal 29 2" xfId="200"/>
    <cellStyle name="Normal 29 2 2" xfId="201"/>
    <cellStyle name="Normal 29 3" xfId="202"/>
    <cellStyle name="Normal 3" xfId="203"/>
    <cellStyle name="Normal 3 2" xfId="204"/>
    <cellStyle name="Normal 3 2 2" xfId="205"/>
    <cellStyle name="Normal 3 2 2 2" xfId="206"/>
    <cellStyle name="Normal 3 2 3" xfId="207"/>
    <cellStyle name="Normal 3 3" xfId="208"/>
    <cellStyle name="Normal 3 3 2" xfId="209"/>
    <cellStyle name="Normal 3 3 2 2" xfId="210"/>
    <cellStyle name="Normal 3 3 3" xfId="211"/>
    <cellStyle name="Normal 3 4" xfId="212"/>
    <cellStyle name="Normal 3 4 2" xfId="213"/>
    <cellStyle name="Normal 3 5" xfId="214"/>
    <cellStyle name="Normal 3 6" xfId="215"/>
    <cellStyle name="Normal 30" xfId="216"/>
    <cellStyle name="Normal 30 2" xfId="217"/>
    <cellStyle name="Normal 30 2 2" xfId="218"/>
    <cellStyle name="Normal 30 3" xfId="219"/>
    <cellStyle name="Normal 31" xfId="220"/>
    <cellStyle name="Normal 31 2" xfId="221"/>
    <cellStyle name="Normal 31 2 2" xfId="222"/>
    <cellStyle name="Normal 31 3" xfId="223"/>
    <cellStyle name="Normal 32" xfId="224"/>
    <cellStyle name="Normal 33" xfId="225"/>
    <cellStyle name="Normal 34" xfId="226"/>
    <cellStyle name="Normal 35" xfId="227"/>
    <cellStyle name="Normal 36" xfId="228"/>
    <cellStyle name="Normal 37" xfId="229"/>
    <cellStyle name="Normal 38" xfId="230"/>
    <cellStyle name="Normal 38 10" xfId="231"/>
    <cellStyle name="Normal 38 11" xfId="232"/>
    <cellStyle name="Normal 38 12" xfId="233"/>
    <cellStyle name="Normal 38 13" xfId="234"/>
    <cellStyle name="Normal 38 14" xfId="235"/>
    <cellStyle name="Normal 38 2" xfId="236"/>
    <cellStyle name="Normal 38 3" xfId="237"/>
    <cellStyle name="Normal 38 4" xfId="238"/>
    <cellStyle name="Normal 38 5" xfId="239"/>
    <cellStyle name="Normal 38 6" xfId="240"/>
    <cellStyle name="Normal 38 7" xfId="241"/>
    <cellStyle name="Normal 38 8" xfId="242"/>
    <cellStyle name="Normal 38 9" xfId="243"/>
    <cellStyle name="Normal 39" xfId="244"/>
    <cellStyle name="Normal 4" xfId="245"/>
    <cellStyle name="Normal 4 2" xfId="246"/>
    <cellStyle name="Normal 4 2 2" xfId="247"/>
    <cellStyle name="Normal 4 2 2 2" xfId="248"/>
    <cellStyle name="Normal 4 2 3" xfId="249"/>
    <cellStyle name="Normal 4 3" xfId="250"/>
    <cellStyle name="Normal 4 3 2" xfId="251"/>
    <cellStyle name="Normal 4 3 2 2" xfId="252"/>
    <cellStyle name="Normal 4 3 3" xfId="253"/>
    <cellStyle name="Normal 4 4" xfId="254"/>
    <cellStyle name="Normal 4 4 2" xfId="255"/>
    <cellStyle name="Normal 4 5" xfId="256"/>
    <cellStyle name="Normal 40" xfId="257"/>
    <cellStyle name="Normal 41" xfId="258"/>
    <cellStyle name="Normal 42" xfId="259"/>
    <cellStyle name="Normal 42 2" xfId="260"/>
    <cellStyle name="Normal 43" xfId="261"/>
    <cellStyle name="Normal 44" xfId="262"/>
    <cellStyle name="Normal 44 2" xfId="263"/>
    <cellStyle name="Normal 44 3" xfId="264"/>
    <cellStyle name="Normal 44 4" xfId="265"/>
    <cellStyle name="Normal 44 5" xfId="266"/>
    <cellStyle name="Normal 44 6" xfId="267"/>
    <cellStyle name="Normal 44 7" xfId="268"/>
    <cellStyle name="Normal 44 8" xfId="269"/>
    <cellStyle name="Normal 44 9" xfId="270"/>
    <cellStyle name="Normal 45 2" xfId="271"/>
    <cellStyle name="Normal 45 3" xfId="272"/>
    <cellStyle name="Normal 45 4" xfId="273"/>
    <cellStyle name="Normal 45 5" xfId="274"/>
    <cellStyle name="Normal 45 6" xfId="275"/>
    <cellStyle name="Normal 45 7" xfId="276"/>
    <cellStyle name="Normal 45 8" xfId="277"/>
    <cellStyle name="Normal 45 9" xfId="278"/>
    <cellStyle name="Normal 46" xfId="279"/>
    <cellStyle name="Normal 46 2" xfId="280"/>
    <cellStyle name="Normal 46 3" xfId="281"/>
    <cellStyle name="Normal 46 4" xfId="282"/>
    <cellStyle name="Normal 46 5" xfId="283"/>
    <cellStyle name="Normal 46 6" xfId="284"/>
    <cellStyle name="Normal 46 7" xfId="285"/>
    <cellStyle name="Normal 46 8" xfId="286"/>
    <cellStyle name="Normal 46 9" xfId="287"/>
    <cellStyle name="Normal 47 2" xfId="288"/>
    <cellStyle name="Normal 47 3" xfId="289"/>
    <cellStyle name="Normal 47 4" xfId="290"/>
    <cellStyle name="Normal 47 5" xfId="291"/>
    <cellStyle name="Normal 47 6" xfId="292"/>
    <cellStyle name="Normal 47 7" xfId="293"/>
    <cellStyle name="Normal 47 8" xfId="294"/>
    <cellStyle name="Normal 47 9" xfId="295"/>
    <cellStyle name="Normal 48" xfId="296"/>
    <cellStyle name="Normal 48 2" xfId="297"/>
    <cellStyle name="Normal 48 3" xfId="298"/>
    <cellStyle name="Normal 48 4" xfId="299"/>
    <cellStyle name="Normal 48 5" xfId="300"/>
    <cellStyle name="Normal 48 6" xfId="301"/>
    <cellStyle name="Normal 48 6 2" xfId="302"/>
    <cellStyle name="Normal 48 6 3" xfId="303"/>
    <cellStyle name="Normal 48 6 4" xfId="304"/>
    <cellStyle name="Normal 48 7" xfId="305"/>
    <cellStyle name="Normal 48 8" xfId="306"/>
    <cellStyle name="Normal 48 9" xfId="307"/>
    <cellStyle name="Normal 5" xfId="308"/>
    <cellStyle name="Normal 5 2" xfId="309"/>
    <cellStyle name="Normal 5 2 2" xfId="310"/>
    <cellStyle name="Normal 5 2 2 2" xfId="311"/>
    <cellStyle name="Normal 5 2 3" xfId="312"/>
    <cellStyle name="Normal 5 3" xfId="313"/>
    <cellStyle name="Normal 5 3 2" xfId="314"/>
    <cellStyle name="Normal 5 3 2 2" xfId="315"/>
    <cellStyle name="Normal 5 3 3" xfId="316"/>
    <cellStyle name="Normal 5 4" xfId="317"/>
    <cellStyle name="Normal 5 4 2" xfId="318"/>
    <cellStyle name="Normal 5 5" xfId="319"/>
    <cellStyle name="Normal 50" xfId="320"/>
    <cellStyle name="Normal 50 2" xfId="321"/>
    <cellStyle name="Normal 50 3" xfId="322"/>
    <cellStyle name="Normal 50 4" xfId="323"/>
    <cellStyle name="Normal 50 5" xfId="324"/>
    <cellStyle name="Normal 51" xfId="325"/>
    <cellStyle name="Normal 51 2" xfId="326"/>
    <cellStyle name="Normal 51 3" xfId="327"/>
    <cellStyle name="Normal 51 4" xfId="328"/>
    <cellStyle name="Normal 51 5" xfId="329"/>
    <cellStyle name="Normal 53" xfId="330"/>
    <cellStyle name="Normal 53 2" xfId="331"/>
    <cellStyle name="Normal 53 3" xfId="332"/>
    <cellStyle name="Normal 54" xfId="333"/>
    <cellStyle name="Normal 54 2" xfId="334"/>
    <cellStyle name="Normal 55" xfId="335"/>
    <cellStyle name="Normal 6" xfId="336"/>
    <cellStyle name="Normal 6 2" xfId="337"/>
    <cellStyle name="Normal 6 2 2" xfId="338"/>
    <cellStyle name="Normal 6 3" xfId="339"/>
    <cellStyle name="Normal 7" xfId="340"/>
    <cellStyle name="Normal 7 2" xfId="341"/>
    <cellStyle name="Normal 7 2 2" xfId="342"/>
    <cellStyle name="Normal 7 2 2 2" xfId="343"/>
    <cellStyle name="Normal 7 2 3" xfId="344"/>
    <cellStyle name="Normal 7 3" xfId="345"/>
    <cellStyle name="Normal 7 3 2" xfId="346"/>
    <cellStyle name="Normal 7 3 2 2" xfId="347"/>
    <cellStyle name="Normal 7 3 3" xfId="348"/>
    <cellStyle name="Normal 7 4" xfId="349"/>
    <cellStyle name="Normal 7 4 2" xfId="350"/>
    <cellStyle name="Normal 7 5" xfId="351"/>
    <cellStyle name="Normal 8" xfId="352"/>
    <cellStyle name="Normal 9" xfId="353"/>
    <cellStyle name="Normal 9 2" xfId="354"/>
    <cellStyle name="Normal 9 2 2" xfId="355"/>
    <cellStyle name="Normal 9 2 2 2" xfId="356"/>
    <cellStyle name="Normal 9 2 3" xfId="357"/>
    <cellStyle name="Normal 9 3" xfId="358"/>
    <cellStyle name="Normal 9 3 2" xfId="359"/>
    <cellStyle name="Normal 9 3 2 2" xfId="360"/>
    <cellStyle name="Normal 9 3 3" xfId="361"/>
    <cellStyle name="Normal 9 4" xfId="362"/>
    <cellStyle name="Normal 9 4 2" xfId="363"/>
    <cellStyle name="Normal 9 5" xfId="364"/>
    <cellStyle name="Normal_A2" xfId="365"/>
    <cellStyle name="Normal_EU,HN,CAPS,1990-02,06.05.2003" xfId="366"/>
    <cellStyle name="Normal_Honduras USM 90-02 Competidores TODO.28.05.2003" xfId="367"/>
    <cellStyle name="Normal_Honduras USM 90-02 Competidores TODO.28.05.2003 2" xfId="368"/>
    <cellStyle name="Normal_US-M-90-2002,02.05.2003" xfId="369"/>
    <cellStyle name="Porcentaje" xfId="370" builtinId="5"/>
    <cellStyle name="Porcentual 10" xfId="371"/>
    <cellStyle name="Porcentual 11" xfId="372"/>
    <cellStyle name="Porcentual 12" xfId="373"/>
    <cellStyle name="Porcentual 13" xfId="374"/>
    <cellStyle name="Porcentual 2" xfId="375"/>
    <cellStyle name="Porcentual 2 2" xfId="376"/>
    <cellStyle name="Porcentual 3" xfId="377"/>
    <cellStyle name="Porcentual 4" xfId="378"/>
    <cellStyle name="Porcentual 5" xfId="379"/>
    <cellStyle name="Porcentual 6" xfId="380"/>
    <cellStyle name="Porcentual 7" xfId="381"/>
    <cellStyle name="Porcentual 8" xfId="382"/>
    <cellStyle name="Porcentual 9" xfId="38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180974</xdr:rowOff>
    </xdr:from>
    <xdr:to>
      <xdr:col>13</xdr:col>
      <xdr:colOff>95250</xdr:colOff>
      <xdr:row>5</xdr:row>
      <xdr:rowOff>57149</xdr:rowOff>
    </xdr:to>
    <xdr:grpSp>
      <xdr:nvGrpSpPr>
        <xdr:cNvPr id="51107" name="7 Grupo"/>
        <xdr:cNvGrpSpPr>
          <a:grpSpLocks/>
        </xdr:cNvGrpSpPr>
      </xdr:nvGrpSpPr>
      <xdr:grpSpPr bwMode="auto">
        <a:xfrm>
          <a:off x="76200" y="180974"/>
          <a:ext cx="9963150" cy="1400175"/>
          <a:chOff x="0" y="19051"/>
          <a:chExt cx="9829800" cy="1180449"/>
        </a:xfrm>
      </xdr:grpSpPr>
      <xdr:sp macro="" textlink="">
        <xdr:nvSpPr>
          <xdr:cNvPr id="9" name="8 Rectángulo"/>
          <xdr:cNvSpPr/>
        </xdr:nvSpPr>
        <xdr:spPr>
          <a:xfrm>
            <a:off x="47671" y="1122723"/>
            <a:ext cx="9782129" cy="76777"/>
          </a:xfrm>
          <a:prstGeom prst="rect">
            <a:avLst/>
          </a:prstGeom>
          <a:solidFill>
            <a:schemeClr val="accent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sp macro="" textlink="">
        <xdr:nvSpPr>
          <xdr:cNvPr id="10" name="9 Rectángulo"/>
          <xdr:cNvSpPr/>
        </xdr:nvSpPr>
        <xdr:spPr>
          <a:xfrm>
            <a:off x="0" y="19051"/>
            <a:ext cx="9782129" cy="76777"/>
          </a:xfrm>
          <a:prstGeom prst="rect">
            <a:avLst/>
          </a:prstGeom>
          <a:solidFill>
            <a:schemeClr val="accent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sp macro="" textlink="">
        <xdr:nvSpPr>
          <xdr:cNvPr id="11" name="10 CuadroTexto"/>
          <xdr:cNvSpPr txBox="1"/>
        </xdr:nvSpPr>
        <xdr:spPr>
          <a:xfrm>
            <a:off x="1716163" y="124620"/>
            <a:ext cx="6311666" cy="950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lnSpc>
                <a:spcPts val="1100"/>
              </a:lnSpc>
              <a:defRPr sz="1000"/>
            </a:pPr>
            <a:r>
              <a:rPr lang="es-MX" sz="1000" b="1" i="0" u="none" strike="noStrike" baseline="0">
                <a:solidFill>
                  <a:srgbClr val="90713A"/>
                </a:solidFill>
                <a:latin typeface="Times New Roman"/>
                <a:cs typeface="Times New Roman"/>
              </a:rPr>
              <a:t>La información estadística presentada es el resultado del esfuerzo de varios años de trabajo del CECHIMEX. </a:t>
            </a:r>
          </a:p>
          <a:p>
            <a:pPr algn="l" rtl="0">
              <a:lnSpc>
                <a:spcPts val="1100"/>
              </a:lnSpc>
              <a:defRPr sz="1000"/>
            </a:pPr>
            <a:r>
              <a:rPr lang="es-MX" sz="1000" b="1" i="0" u="none" strike="noStrike" baseline="0">
                <a:solidFill>
                  <a:srgbClr val="90713A"/>
                </a:solidFill>
                <a:latin typeface="Times New Roman"/>
                <a:cs typeface="Times New Roman"/>
              </a:rPr>
              <a:t>Agradecemos citar la fuente de los respectivos cuadros así como las fuentes de información originales de la manera siguiente: </a:t>
            </a:r>
          </a:p>
          <a:p>
            <a:pPr algn="l" rtl="0">
              <a:lnSpc>
                <a:spcPts val="1100"/>
              </a:lnSpc>
              <a:defRPr sz="1000"/>
            </a:pPr>
            <a:endParaRPr lang="es-MX" sz="1000" b="1" i="0" u="none" strike="noStrike" baseline="0">
              <a:solidFill>
                <a:srgbClr val="90713A"/>
              </a:solidFill>
              <a:latin typeface="Times New Roman"/>
              <a:cs typeface="Times New Roman"/>
            </a:endParaRPr>
          </a:p>
          <a:p>
            <a:pPr algn="l" rtl="0">
              <a:defRPr sz="1000"/>
            </a:pPr>
            <a:r>
              <a:rPr lang="es-MX" sz="1000" b="1" i="0" u="none" strike="noStrike" baseline="0">
                <a:solidFill>
                  <a:srgbClr val="90713A"/>
                </a:solidFill>
                <a:latin typeface="Times New Roman"/>
                <a:cs typeface="Times New Roman"/>
              </a:rPr>
              <a:t>- General. </a:t>
            </a:r>
            <a:r>
              <a:rPr lang="es-MX" sz="1000" b="1" i="1" u="none" strike="noStrike" baseline="0">
                <a:solidFill>
                  <a:srgbClr val="90713A"/>
                </a:solidFill>
                <a:latin typeface="Times New Roman"/>
                <a:cs typeface="Times New Roman"/>
              </a:rPr>
              <a:t>Fuente: con base en CECHIMEX (2016)</a:t>
            </a:r>
          </a:p>
          <a:p>
            <a:pPr algn="l" rtl="0">
              <a:defRPr sz="1000"/>
            </a:pPr>
            <a:r>
              <a:rPr lang="es-MX" sz="1000" b="1" i="0" u="none" strike="noStrike" baseline="0">
                <a:solidFill>
                  <a:srgbClr val="90713A"/>
                </a:solidFill>
                <a:latin typeface="Times New Roman"/>
                <a:cs typeface="Times New Roman"/>
              </a:rPr>
              <a:t>- México. </a:t>
            </a:r>
            <a:r>
              <a:rPr lang="es-MX" sz="1000" b="1" i="1" u="none" strike="noStrike" baseline="0">
                <a:solidFill>
                  <a:srgbClr val="90713A"/>
                </a:solidFill>
                <a:latin typeface="Times New Roman"/>
                <a:cs typeface="Times New Roman"/>
              </a:rPr>
              <a:t>Fuente: con base en  World Trade Atlas, Edición México, Bancomext</a:t>
            </a:r>
            <a:r>
              <a:rPr lang="es-MX" sz="1000" b="1" i="0" u="none" strike="noStrike" baseline="0">
                <a:solidFill>
                  <a:srgbClr val="90713A"/>
                </a:solidFill>
                <a:latin typeface="Times New Roman"/>
                <a:cs typeface="Times New Roman"/>
              </a:rPr>
              <a:t> y Global Trade Atlas (2017)</a:t>
            </a:r>
          </a:p>
        </xdr:txBody>
      </xdr:sp>
      <xdr:pic>
        <xdr:nvPicPr>
          <xdr:cNvPr id="51111" name="1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15301" y="123826"/>
            <a:ext cx="1644319" cy="895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1112" name="1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123825"/>
            <a:ext cx="1644319" cy="895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nriquedusselpeters\Documents\preliminar\Balanza1\balanza%20a\Comercio%20Exterior\EXPORTACIONES\EXPORMES9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alanza1\balanza%20a\Comercio%20Exterior\EXPORTACIONES\EXPORMES9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0"/>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0"/>
      <sheetName val="1991"/>
      <sheetName val="1992"/>
      <sheetName val="1993"/>
      <sheetName val="1994"/>
      <sheetName val="1995"/>
      <sheetName val="1996"/>
      <sheetName val="1997"/>
      <sheetName val="1998"/>
      <sheetName val="1999"/>
      <sheetName val="2000"/>
      <sheetName val="estruct%99"/>
      <sheetName val="2000trime"/>
      <sheetName val="Hoja1"/>
      <sheetName val="Hoja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N86"/>
  <sheetViews>
    <sheetView tabSelected="1" workbookViewId="0">
      <selection activeCell="L8" sqref="L8"/>
    </sheetView>
  </sheetViews>
  <sheetFormatPr baseColWidth="10" defaultRowHeight="24" customHeight="1" x14ac:dyDescent="0.2"/>
  <cols>
    <col min="1" max="1" width="10" style="4" customWidth="1"/>
    <col min="2" max="2" width="13.42578125" style="152" customWidth="1"/>
    <col min="3" max="16384" width="11.42578125" style="4"/>
  </cols>
  <sheetData>
    <row r="7" spans="1:7" s="13" customFormat="1" ht="21.75" customHeight="1" x14ac:dyDescent="0.2">
      <c r="B7" s="148"/>
      <c r="E7" s="12" t="s">
        <v>184</v>
      </c>
    </row>
    <row r="8" spans="1:7" s="13" customFormat="1" ht="21.75" customHeight="1" x14ac:dyDescent="0.2">
      <c r="B8" s="148"/>
      <c r="E8" s="12" t="s">
        <v>870</v>
      </c>
    </row>
    <row r="9" spans="1:7" s="13" customFormat="1" ht="21.75" customHeight="1" x14ac:dyDescent="0.2">
      <c r="B9" s="148"/>
      <c r="E9" s="12" t="s">
        <v>4</v>
      </c>
    </row>
    <row r="10" spans="1:7" s="13" customFormat="1" ht="21.75" customHeight="1" x14ac:dyDescent="0.2">
      <c r="B10" s="221"/>
      <c r="C10" s="225"/>
      <c r="D10" s="223"/>
      <c r="E10" s="223"/>
      <c r="F10" s="223"/>
    </row>
    <row r="11" spans="1:7" s="13" customFormat="1" ht="21.75" customHeight="1" x14ac:dyDescent="0.2">
      <c r="B11" s="221"/>
      <c r="C11" s="222" t="s">
        <v>32</v>
      </c>
      <c r="D11" s="223"/>
      <c r="E11" s="223"/>
      <c r="F11" s="223"/>
    </row>
    <row r="12" spans="1:7" s="13" customFormat="1" ht="21.75" customHeight="1" x14ac:dyDescent="0.2">
      <c r="B12" s="221"/>
      <c r="C12" s="223"/>
      <c r="D12" s="223"/>
      <c r="E12" s="223"/>
      <c r="F12" s="223"/>
    </row>
    <row r="13" spans="1:7" s="13" customFormat="1" ht="21.75" customHeight="1" x14ac:dyDescent="0.2">
      <c r="A13" s="14"/>
      <c r="B13" s="148"/>
      <c r="C13" s="14" t="s">
        <v>186</v>
      </c>
    </row>
    <row r="14" spans="1:7" s="13" customFormat="1" ht="34.5" customHeight="1" x14ac:dyDescent="0.2">
      <c r="B14" s="148"/>
      <c r="C14" s="17" t="s">
        <v>871</v>
      </c>
    </row>
    <row r="15" spans="1:7" s="13" customFormat="1" ht="21.75" customHeight="1" x14ac:dyDescent="0.2">
      <c r="B15" s="221"/>
      <c r="C15" s="222" t="s">
        <v>181</v>
      </c>
      <c r="D15" s="223"/>
      <c r="E15" s="223"/>
      <c r="F15" s="223"/>
      <c r="G15" s="223"/>
    </row>
    <row r="16" spans="1:7" s="13" customFormat="1" ht="21.75" customHeight="1" x14ac:dyDescent="0.2">
      <c r="B16" s="221"/>
      <c r="C16" s="222" t="s">
        <v>182</v>
      </c>
      <c r="D16" s="223"/>
      <c r="E16" s="223"/>
      <c r="F16" s="223"/>
      <c r="G16" s="223"/>
    </row>
    <row r="17" spans="1:14" s="13" customFormat="1" ht="21.75" customHeight="1" x14ac:dyDescent="0.2">
      <c r="B17" s="221"/>
      <c r="C17" s="222" t="s">
        <v>183</v>
      </c>
      <c r="D17" s="223"/>
      <c r="E17" s="223"/>
      <c r="F17" s="223"/>
      <c r="G17" s="223"/>
    </row>
    <row r="18" spans="1:14" ht="24" customHeight="1" x14ac:dyDescent="0.2">
      <c r="B18" s="224"/>
      <c r="C18" s="216"/>
      <c r="D18" s="216"/>
      <c r="E18" s="216"/>
      <c r="F18" s="216"/>
      <c r="G18" s="216"/>
    </row>
    <row r="20" spans="1:14" ht="24" customHeight="1" x14ac:dyDescent="0.2">
      <c r="A20" s="3"/>
      <c r="B20" s="152" t="s">
        <v>185</v>
      </c>
      <c r="F20" s="15" t="s">
        <v>257</v>
      </c>
    </row>
    <row r="21" spans="1:14" ht="24" customHeight="1" x14ac:dyDescent="0.2">
      <c r="A21" s="3"/>
      <c r="C21" s="15"/>
    </row>
    <row r="22" spans="1:14" ht="24" customHeight="1" x14ac:dyDescent="0.2">
      <c r="B22" s="152" t="s">
        <v>187</v>
      </c>
      <c r="C22" s="280" t="s">
        <v>872</v>
      </c>
      <c r="D22" s="215"/>
      <c r="E22" s="215"/>
      <c r="F22" s="215"/>
      <c r="G22" s="215"/>
      <c r="H22" s="215"/>
      <c r="I22" s="215"/>
      <c r="J22" s="215"/>
      <c r="K22" s="215"/>
      <c r="L22" s="215"/>
      <c r="M22" s="215"/>
      <c r="N22" s="216"/>
    </row>
    <row r="23" spans="1:14" ht="24" customHeight="1" x14ac:dyDescent="0.2">
      <c r="B23" s="152" t="s">
        <v>188</v>
      </c>
      <c r="C23" s="280" t="s">
        <v>873</v>
      </c>
      <c r="D23" s="215"/>
      <c r="E23" s="215"/>
      <c r="F23" s="215"/>
      <c r="G23" s="215"/>
      <c r="H23" s="215"/>
      <c r="I23" s="215"/>
      <c r="J23" s="215"/>
      <c r="K23" s="215"/>
      <c r="L23" s="215"/>
      <c r="M23" s="215"/>
      <c r="N23" s="216"/>
    </row>
    <row r="24" spans="1:14" ht="24" customHeight="1" x14ac:dyDescent="0.2">
      <c r="B24" s="152" t="s">
        <v>189</v>
      </c>
      <c r="C24" s="326" t="s">
        <v>874</v>
      </c>
      <c r="D24" s="326"/>
      <c r="E24" s="326"/>
      <c r="F24" s="326"/>
      <c r="G24" s="326"/>
      <c r="H24" s="326"/>
      <c r="I24" s="326"/>
      <c r="J24" s="326"/>
      <c r="K24" s="326"/>
      <c r="L24" s="326"/>
      <c r="M24" s="326"/>
      <c r="N24" s="326"/>
    </row>
    <row r="25" spans="1:14" ht="24" customHeight="1" x14ac:dyDescent="0.2">
      <c r="B25" s="152" t="s">
        <v>190</v>
      </c>
      <c r="C25" s="280" t="s">
        <v>875</v>
      </c>
      <c r="D25" s="215"/>
      <c r="E25" s="215"/>
      <c r="F25" s="215"/>
      <c r="G25" s="215"/>
      <c r="H25" s="215"/>
      <c r="I25" s="215"/>
      <c r="J25" s="215"/>
      <c r="K25" s="215"/>
      <c r="L25" s="215"/>
      <c r="M25" s="215"/>
      <c r="N25" s="215"/>
    </row>
    <row r="26" spans="1:14" ht="24" customHeight="1" x14ac:dyDescent="0.2">
      <c r="B26" s="152" t="s">
        <v>191</v>
      </c>
      <c r="C26" s="280" t="s">
        <v>876</v>
      </c>
      <c r="D26" s="215"/>
      <c r="E26" s="215"/>
      <c r="F26" s="215"/>
      <c r="G26" s="215"/>
      <c r="H26" s="215"/>
      <c r="I26" s="215"/>
      <c r="J26" s="215"/>
      <c r="K26" s="215"/>
      <c r="L26" s="215"/>
      <c r="M26" s="215"/>
      <c r="N26" s="215"/>
    </row>
    <row r="27" spans="1:14" ht="24" customHeight="1" x14ac:dyDescent="0.2">
      <c r="B27" s="152" t="s">
        <v>192</v>
      </c>
      <c r="C27" s="280" t="s">
        <v>877</v>
      </c>
      <c r="D27" s="215"/>
      <c r="E27" s="215"/>
      <c r="F27" s="215"/>
      <c r="G27" s="215"/>
      <c r="H27" s="215"/>
      <c r="I27" s="215"/>
      <c r="J27" s="215"/>
      <c r="K27" s="215"/>
      <c r="L27" s="215"/>
      <c r="M27" s="215"/>
      <c r="N27" s="215"/>
    </row>
    <row r="28" spans="1:14" ht="24" customHeight="1" x14ac:dyDescent="0.2">
      <c r="B28" s="152" t="s">
        <v>193</v>
      </c>
      <c r="C28" s="280" t="s">
        <v>878</v>
      </c>
      <c r="D28" s="217"/>
      <c r="E28" s="217"/>
      <c r="F28" s="217"/>
      <c r="G28" s="217"/>
      <c r="H28" s="217"/>
      <c r="I28" s="217"/>
      <c r="J28" s="217"/>
      <c r="K28" s="217"/>
      <c r="L28" s="217"/>
      <c r="M28" s="217"/>
      <c r="N28" s="217"/>
    </row>
    <row r="29" spans="1:14" ht="24" customHeight="1" x14ac:dyDescent="0.2">
      <c r="B29" s="152" t="s">
        <v>194</v>
      </c>
      <c r="C29" s="280" t="s">
        <v>879</v>
      </c>
      <c r="D29" s="216"/>
      <c r="E29" s="216"/>
      <c r="F29" s="216"/>
      <c r="G29" s="216"/>
      <c r="H29" s="216"/>
      <c r="I29" s="216"/>
      <c r="J29" s="216"/>
      <c r="K29" s="216"/>
      <c r="L29" s="216"/>
      <c r="M29" s="216"/>
      <c r="N29" s="216"/>
    </row>
    <row r="30" spans="1:14" ht="24" customHeight="1" x14ac:dyDescent="0.2">
      <c r="B30" s="152" t="s">
        <v>195</v>
      </c>
      <c r="C30" s="280" t="s">
        <v>880</v>
      </c>
      <c r="D30" s="216"/>
      <c r="E30" s="216"/>
      <c r="F30" s="216"/>
      <c r="G30" s="216"/>
      <c r="H30" s="216"/>
      <c r="I30" s="216"/>
      <c r="J30" s="216"/>
      <c r="K30" s="216"/>
      <c r="L30" s="216"/>
      <c r="M30" s="216"/>
      <c r="N30" s="216"/>
    </row>
    <row r="31" spans="1:14" ht="24" customHeight="1" x14ac:dyDescent="0.2">
      <c r="B31" s="152" t="s">
        <v>196</v>
      </c>
      <c r="C31" s="280" t="s">
        <v>881</v>
      </c>
      <c r="D31" s="216"/>
      <c r="E31" s="216"/>
      <c r="F31" s="216"/>
      <c r="G31" s="216"/>
      <c r="H31" s="216"/>
      <c r="I31" s="216"/>
      <c r="J31" s="216"/>
      <c r="K31" s="216"/>
      <c r="L31" s="216"/>
      <c r="M31" s="216"/>
      <c r="N31" s="216"/>
    </row>
    <row r="32" spans="1:14" ht="24" customHeight="1" x14ac:dyDescent="0.2">
      <c r="B32" s="152" t="s">
        <v>197</v>
      </c>
      <c r="C32" s="280" t="s">
        <v>882</v>
      </c>
      <c r="D32" s="216"/>
      <c r="E32" s="216"/>
      <c r="F32" s="216"/>
      <c r="G32" s="216"/>
      <c r="H32" s="216"/>
      <c r="I32" s="216"/>
      <c r="J32" s="216"/>
      <c r="K32" s="216"/>
      <c r="L32" s="216"/>
      <c r="M32" s="216"/>
      <c r="N32" s="216"/>
    </row>
    <row r="33" spans="2:14" ht="24" customHeight="1" x14ac:dyDescent="0.2">
      <c r="B33" s="152" t="s">
        <v>198</v>
      </c>
      <c r="C33" s="280" t="s">
        <v>883</v>
      </c>
      <c r="D33" s="216"/>
      <c r="E33" s="216"/>
      <c r="F33" s="216"/>
      <c r="G33" s="216"/>
      <c r="H33" s="216"/>
      <c r="I33" s="216"/>
      <c r="J33" s="216"/>
      <c r="K33" s="216"/>
      <c r="L33" s="216"/>
      <c r="M33" s="216"/>
      <c r="N33" s="216"/>
    </row>
    <row r="34" spans="2:14" ht="24" customHeight="1" x14ac:dyDescent="0.2">
      <c r="B34" s="152" t="s">
        <v>199</v>
      </c>
      <c r="C34" s="280" t="s">
        <v>884</v>
      </c>
      <c r="D34" s="216"/>
      <c r="E34" s="216"/>
      <c r="F34" s="216"/>
      <c r="G34" s="216"/>
      <c r="H34" s="216"/>
      <c r="I34" s="216"/>
      <c r="J34" s="216"/>
      <c r="K34" s="216"/>
      <c r="L34" s="216"/>
      <c r="M34" s="216"/>
      <c r="N34" s="216"/>
    </row>
    <row r="35" spans="2:14" ht="24" customHeight="1" x14ac:dyDescent="0.2">
      <c r="B35" s="152" t="s">
        <v>200</v>
      </c>
      <c r="C35" s="280" t="s">
        <v>885</v>
      </c>
      <c r="D35" s="216"/>
      <c r="E35" s="216"/>
      <c r="F35" s="216"/>
      <c r="G35" s="215"/>
      <c r="H35" s="216"/>
      <c r="I35" s="216"/>
      <c r="J35" s="216"/>
      <c r="K35" s="216"/>
      <c r="L35" s="216"/>
      <c r="M35" s="216"/>
      <c r="N35" s="216"/>
    </row>
    <row r="36" spans="2:14" ht="24" customHeight="1" x14ac:dyDescent="0.2">
      <c r="B36" s="152" t="s">
        <v>201</v>
      </c>
      <c r="C36" s="280" t="s">
        <v>886</v>
      </c>
      <c r="D36" s="216"/>
      <c r="E36" s="216"/>
      <c r="F36" s="216"/>
      <c r="G36" s="217"/>
      <c r="H36" s="216"/>
      <c r="I36" s="216"/>
      <c r="J36" s="216"/>
      <c r="K36" s="216"/>
      <c r="L36" s="216"/>
      <c r="M36" s="216"/>
      <c r="N36" s="216"/>
    </row>
    <row r="37" spans="2:14" ht="24" customHeight="1" x14ac:dyDescent="0.2">
      <c r="B37" s="152" t="s">
        <v>202</v>
      </c>
      <c r="C37" s="280" t="s">
        <v>887</v>
      </c>
      <c r="D37" s="216"/>
      <c r="E37" s="216"/>
      <c r="F37" s="216"/>
      <c r="G37" s="216"/>
      <c r="H37" s="216"/>
      <c r="I37" s="216"/>
      <c r="J37" s="216"/>
      <c r="K37" s="216"/>
      <c r="L37" s="216"/>
      <c r="M37" s="216"/>
      <c r="N37" s="216"/>
    </row>
    <row r="38" spans="2:14" ht="24" customHeight="1" x14ac:dyDescent="0.2">
      <c r="B38" s="152" t="s">
        <v>203</v>
      </c>
      <c r="C38" s="280" t="s">
        <v>888</v>
      </c>
      <c r="D38" s="216"/>
      <c r="E38" s="216"/>
      <c r="F38" s="216"/>
      <c r="G38" s="216"/>
      <c r="H38" s="216"/>
      <c r="I38" s="216"/>
      <c r="J38" s="216"/>
      <c r="K38" s="216"/>
      <c r="L38" s="216"/>
      <c r="M38" s="216"/>
      <c r="N38" s="216"/>
    </row>
    <row r="39" spans="2:14" ht="24" customHeight="1" x14ac:dyDescent="0.2">
      <c r="B39" s="152" t="s">
        <v>204</v>
      </c>
      <c r="C39" s="280" t="s">
        <v>889</v>
      </c>
      <c r="D39" s="216"/>
      <c r="E39" s="216"/>
      <c r="F39" s="216"/>
      <c r="G39" s="216"/>
      <c r="H39" s="216"/>
      <c r="I39" s="216"/>
      <c r="J39" s="216"/>
      <c r="K39" s="216"/>
      <c r="L39" s="216"/>
      <c r="M39" s="216"/>
      <c r="N39" s="216"/>
    </row>
    <row r="40" spans="2:14" ht="24" customHeight="1" x14ac:dyDescent="0.2">
      <c r="B40" s="152" t="s">
        <v>205</v>
      </c>
      <c r="C40" s="280" t="s">
        <v>890</v>
      </c>
      <c r="D40" s="216"/>
      <c r="E40" s="216"/>
      <c r="F40" s="216"/>
      <c r="G40" s="216"/>
      <c r="H40" s="216"/>
      <c r="I40" s="216"/>
      <c r="J40" s="216"/>
      <c r="K40" s="216"/>
      <c r="L40" s="216"/>
      <c r="M40" s="216"/>
      <c r="N40" s="216"/>
    </row>
    <row r="41" spans="2:14" ht="24" customHeight="1" x14ac:dyDescent="0.2">
      <c r="B41" s="152" t="s">
        <v>206</v>
      </c>
      <c r="C41" s="280" t="s">
        <v>891</v>
      </c>
      <c r="D41" s="216"/>
      <c r="E41" s="216"/>
      <c r="F41" s="216"/>
      <c r="G41" s="216"/>
      <c r="H41" s="216"/>
      <c r="I41" s="216"/>
      <c r="J41" s="216"/>
      <c r="K41" s="216"/>
      <c r="L41" s="216"/>
      <c r="M41" s="216"/>
      <c r="N41" s="216"/>
    </row>
    <row r="42" spans="2:14" ht="24" customHeight="1" x14ac:dyDescent="0.2">
      <c r="B42" s="152" t="s">
        <v>207</v>
      </c>
      <c r="C42" s="280" t="s">
        <v>892</v>
      </c>
      <c r="D42" s="216"/>
      <c r="E42" s="216"/>
      <c r="F42" s="216"/>
      <c r="G42" s="216"/>
      <c r="H42" s="216"/>
      <c r="I42" s="216"/>
      <c r="J42" s="216"/>
      <c r="K42" s="216"/>
      <c r="L42" s="216"/>
      <c r="M42" s="216"/>
      <c r="N42" s="216"/>
    </row>
    <row r="43" spans="2:14" ht="24" customHeight="1" x14ac:dyDescent="0.2">
      <c r="B43" s="152" t="s">
        <v>208</v>
      </c>
      <c r="C43" s="280" t="s">
        <v>893</v>
      </c>
      <c r="D43" s="216"/>
      <c r="E43" s="216"/>
      <c r="F43" s="216"/>
      <c r="G43" s="215"/>
      <c r="H43" s="216"/>
      <c r="I43" s="216"/>
      <c r="J43" s="218"/>
      <c r="K43" s="218"/>
      <c r="L43" s="216"/>
      <c r="M43" s="216"/>
      <c r="N43" s="216"/>
    </row>
    <row r="44" spans="2:14" ht="24" customHeight="1" x14ac:dyDescent="0.2">
      <c r="B44" s="152" t="s">
        <v>209</v>
      </c>
      <c r="C44" s="280" t="s">
        <v>894</v>
      </c>
      <c r="D44" s="216"/>
      <c r="E44" s="216"/>
      <c r="F44" s="216"/>
      <c r="G44" s="217"/>
      <c r="H44" s="216"/>
      <c r="I44" s="216"/>
      <c r="J44" s="219"/>
      <c r="K44" s="219"/>
      <c r="L44" s="216"/>
      <c r="M44" s="216"/>
      <c r="N44" s="216"/>
    </row>
    <row r="45" spans="2:14" ht="24" customHeight="1" x14ac:dyDescent="0.2">
      <c r="B45" s="152" t="s">
        <v>210</v>
      </c>
      <c r="C45" s="280" t="s">
        <v>895</v>
      </c>
      <c r="D45" s="216"/>
      <c r="E45" s="216"/>
      <c r="F45" s="216"/>
      <c r="G45" s="216"/>
      <c r="H45" s="216"/>
      <c r="I45" s="216"/>
      <c r="J45" s="219"/>
      <c r="K45" s="219"/>
      <c r="L45" s="216"/>
      <c r="M45" s="216"/>
      <c r="N45" s="216"/>
    </row>
    <row r="46" spans="2:14" ht="24" customHeight="1" x14ac:dyDescent="0.2">
      <c r="B46" s="152" t="s">
        <v>211</v>
      </c>
      <c r="C46" s="280" t="s">
        <v>896</v>
      </c>
      <c r="D46" s="216"/>
      <c r="E46" s="216"/>
      <c r="F46" s="216"/>
      <c r="G46" s="216"/>
      <c r="H46" s="216"/>
      <c r="I46" s="216"/>
      <c r="J46" s="219"/>
      <c r="K46" s="219"/>
      <c r="L46" s="216"/>
      <c r="M46" s="216"/>
      <c r="N46" s="216"/>
    </row>
    <row r="47" spans="2:14" ht="24" customHeight="1" x14ac:dyDescent="0.2">
      <c r="B47" s="152" t="s">
        <v>212</v>
      </c>
      <c r="C47" s="280" t="s">
        <v>897</v>
      </c>
      <c r="D47" s="216"/>
      <c r="E47" s="216"/>
      <c r="F47" s="216"/>
      <c r="G47" s="216"/>
      <c r="H47" s="216"/>
      <c r="I47" s="216"/>
      <c r="J47" s="219"/>
      <c r="K47" s="219"/>
      <c r="L47" s="216"/>
      <c r="M47" s="216"/>
      <c r="N47" s="216"/>
    </row>
    <row r="48" spans="2:14" ht="24" customHeight="1" x14ac:dyDescent="0.2">
      <c r="B48" s="152" t="s">
        <v>213</v>
      </c>
      <c r="C48" s="280" t="s">
        <v>898</v>
      </c>
      <c r="D48" s="216"/>
      <c r="E48" s="216"/>
      <c r="F48" s="216"/>
      <c r="G48" s="216"/>
      <c r="H48" s="216"/>
      <c r="I48" s="216"/>
      <c r="J48" s="219"/>
      <c r="K48" s="219"/>
      <c r="L48" s="216"/>
      <c r="M48" s="216"/>
      <c r="N48" s="216"/>
    </row>
    <row r="49" spans="2:14" ht="24" customHeight="1" x14ac:dyDescent="0.2">
      <c r="B49" s="152" t="s">
        <v>214</v>
      </c>
      <c r="C49" s="280" t="s">
        <v>899</v>
      </c>
      <c r="D49" s="216"/>
      <c r="E49" s="216"/>
      <c r="F49" s="216"/>
      <c r="G49" s="216"/>
      <c r="H49" s="216"/>
      <c r="I49" s="216"/>
      <c r="J49" s="219"/>
      <c r="K49" s="219"/>
      <c r="L49" s="216"/>
      <c r="M49" s="216"/>
      <c r="N49" s="216"/>
    </row>
    <row r="50" spans="2:14" ht="24" customHeight="1" x14ac:dyDescent="0.2">
      <c r="B50" s="152" t="s">
        <v>215</v>
      </c>
      <c r="C50" s="226" t="s">
        <v>900</v>
      </c>
      <c r="D50" s="216"/>
      <c r="E50" s="216"/>
      <c r="F50" s="216"/>
      <c r="G50" s="216"/>
      <c r="H50" s="216"/>
      <c r="I50" s="216"/>
      <c r="J50" s="219"/>
      <c r="K50" s="219"/>
      <c r="L50" s="216"/>
      <c r="M50" s="216"/>
      <c r="N50" s="216"/>
    </row>
    <row r="51" spans="2:14" ht="24" customHeight="1" x14ac:dyDescent="0.2">
      <c r="B51" s="152" t="s">
        <v>216</v>
      </c>
      <c r="C51" s="280" t="s">
        <v>901</v>
      </c>
      <c r="D51" s="216"/>
      <c r="E51" s="216"/>
      <c r="F51" s="216"/>
      <c r="G51" s="215"/>
      <c r="H51" s="216"/>
      <c r="I51" s="216"/>
      <c r="J51" s="219"/>
      <c r="K51" s="219"/>
      <c r="L51" s="216"/>
      <c r="M51" s="216"/>
      <c r="N51" s="216"/>
    </row>
    <row r="52" spans="2:14" ht="24" customHeight="1" x14ac:dyDescent="0.2">
      <c r="B52" s="152" t="s">
        <v>217</v>
      </c>
      <c r="C52" s="280" t="s">
        <v>902</v>
      </c>
      <c r="D52" s="216"/>
      <c r="E52" s="216"/>
      <c r="F52" s="216"/>
      <c r="G52" s="217"/>
      <c r="H52" s="216"/>
      <c r="I52" s="216"/>
      <c r="J52" s="219"/>
      <c r="K52" s="219"/>
      <c r="L52" s="216"/>
      <c r="M52" s="216"/>
      <c r="N52" s="216"/>
    </row>
    <row r="53" spans="2:14" ht="24" customHeight="1" x14ac:dyDescent="0.2">
      <c r="B53" s="152" t="s">
        <v>218</v>
      </c>
      <c r="C53" s="280" t="s">
        <v>903</v>
      </c>
      <c r="D53" s="216"/>
      <c r="E53" s="216"/>
      <c r="F53" s="216"/>
      <c r="G53" s="216"/>
      <c r="H53" s="216"/>
      <c r="I53" s="216"/>
      <c r="J53" s="219"/>
      <c r="K53" s="219"/>
      <c r="L53" s="216"/>
      <c r="M53" s="216"/>
      <c r="N53" s="216"/>
    </row>
    <row r="54" spans="2:14" ht="24" customHeight="1" x14ac:dyDescent="0.2">
      <c r="B54" s="152" t="s">
        <v>219</v>
      </c>
      <c r="C54" s="280" t="s">
        <v>904</v>
      </c>
      <c r="D54" s="216"/>
      <c r="E54" s="216"/>
      <c r="F54" s="216"/>
      <c r="G54" s="216"/>
      <c r="H54" s="216"/>
      <c r="I54" s="216"/>
      <c r="J54" s="220"/>
      <c r="K54" s="220"/>
      <c r="L54" s="216"/>
      <c r="M54" s="216"/>
      <c r="N54" s="216"/>
    </row>
    <row r="55" spans="2:14" ht="24" customHeight="1" x14ac:dyDescent="0.2">
      <c r="B55" s="152" t="s">
        <v>220</v>
      </c>
      <c r="C55" s="280" t="s">
        <v>905</v>
      </c>
      <c r="D55" s="216"/>
      <c r="E55" s="216"/>
      <c r="F55" s="216"/>
      <c r="G55" s="216"/>
      <c r="H55" s="216"/>
      <c r="I55" s="216"/>
      <c r="J55" s="220"/>
      <c r="K55" s="220"/>
      <c r="L55" s="216"/>
      <c r="M55" s="216"/>
      <c r="N55" s="216"/>
    </row>
    <row r="56" spans="2:14" ht="24" customHeight="1" x14ac:dyDescent="0.2">
      <c r="B56" s="152" t="s">
        <v>221</v>
      </c>
      <c r="C56" s="280" t="s">
        <v>906</v>
      </c>
      <c r="D56" s="216"/>
      <c r="E56" s="216"/>
      <c r="F56" s="216"/>
      <c r="G56" s="216"/>
      <c r="H56" s="216"/>
      <c r="I56" s="216"/>
      <c r="J56" s="220"/>
      <c r="K56" s="220"/>
      <c r="L56" s="216"/>
      <c r="M56" s="216"/>
      <c r="N56" s="216"/>
    </row>
    <row r="57" spans="2:14" ht="24" customHeight="1" x14ac:dyDescent="0.2">
      <c r="B57" s="152" t="s">
        <v>222</v>
      </c>
      <c r="C57" s="280" t="s">
        <v>907</v>
      </c>
      <c r="D57" s="216"/>
      <c r="E57" s="216"/>
      <c r="F57" s="216"/>
      <c r="G57" s="216"/>
      <c r="H57" s="216"/>
      <c r="I57" s="216"/>
      <c r="J57" s="220"/>
      <c r="K57" s="220"/>
      <c r="L57" s="216"/>
      <c r="M57" s="216"/>
      <c r="N57" s="216"/>
    </row>
    <row r="58" spans="2:14" ht="24" customHeight="1" x14ac:dyDescent="0.2">
      <c r="B58" s="152" t="s">
        <v>223</v>
      </c>
      <c r="C58" s="280" t="s">
        <v>908</v>
      </c>
      <c r="D58" s="216"/>
      <c r="E58" s="216"/>
      <c r="F58" s="216"/>
      <c r="G58" s="216"/>
      <c r="H58" s="216"/>
      <c r="I58" s="216"/>
      <c r="J58" s="220"/>
      <c r="K58" s="220"/>
      <c r="L58" s="216"/>
      <c r="M58" s="216"/>
      <c r="N58" s="216"/>
    </row>
    <row r="59" spans="2:14" ht="24" customHeight="1" x14ac:dyDescent="0.2">
      <c r="B59" s="152" t="s">
        <v>224</v>
      </c>
      <c r="C59" s="280" t="s">
        <v>909</v>
      </c>
      <c r="D59" s="216"/>
      <c r="E59" s="216"/>
      <c r="F59" s="216"/>
      <c r="G59" s="215"/>
      <c r="H59" s="216"/>
      <c r="I59" s="216"/>
      <c r="J59" s="220"/>
      <c r="K59" s="220"/>
      <c r="L59" s="216"/>
      <c r="M59" s="216"/>
      <c r="N59" s="216"/>
    </row>
    <row r="60" spans="2:14" ht="24" customHeight="1" x14ac:dyDescent="0.2">
      <c r="B60" s="152" t="s">
        <v>225</v>
      </c>
      <c r="C60" s="280" t="s">
        <v>910</v>
      </c>
      <c r="D60" s="216"/>
      <c r="E60" s="216"/>
      <c r="F60" s="216"/>
      <c r="G60" s="217"/>
      <c r="H60" s="216"/>
      <c r="I60" s="216"/>
      <c r="J60" s="220"/>
      <c r="K60" s="220"/>
      <c r="L60" s="216"/>
      <c r="M60" s="216"/>
      <c r="N60" s="216"/>
    </row>
    <row r="61" spans="2:14" ht="24" customHeight="1" x14ac:dyDescent="0.2">
      <c r="B61" s="152" t="s">
        <v>226</v>
      </c>
      <c r="C61" s="280" t="s">
        <v>911</v>
      </c>
      <c r="D61" s="216"/>
      <c r="E61" s="216"/>
      <c r="F61" s="216"/>
      <c r="G61" s="216"/>
      <c r="H61" s="216"/>
      <c r="I61" s="216"/>
      <c r="J61" s="220"/>
      <c r="K61" s="220"/>
      <c r="L61" s="216"/>
      <c r="M61" s="216"/>
      <c r="N61" s="216"/>
    </row>
    <row r="62" spans="2:14" ht="24" customHeight="1" x14ac:dyDescent="0.2">
      <c r="B62" s="152" t="s">
        <v>227</v>
      </c>
      <c r="C62" s="280" t="s">
        <v>912</v>
      </c>
      <c r="D62" s="216"/>
      <c r="E62" s="216"/>
      <c r="F62" s="216"/>
      <c r="G62" s="216"/>
      <c r="H62" s="216"/>
      <c r="I62" s="216"/>
      <c r="J62" s="220"/>
      <c r="K62" s="220"/>
      <c r="L62" s="216"/>
      <c r="M62" s="216"/>
      <c r="N62" s="216"/>
    </row>
    <row r="63" spans="2:14" ht="24" customHeight="1" x14ac:dyDescent="0.2">
      <c r="B63" s="152" t="s">
        <v>228</v>
      </c>
      <c r="C63" s="280" t="s">
        <v>913</v>
      </c>
      <c r="D63" s="216"/>
      <c r="E63" s="216"/>
      <c r="F63" s="216"/>
      <c r="G63" s="216"/>
      <c r="H63" s="216"/>
      <c r="I63" s="216"/>
      <c r="J63" s="220"/>
      <c r="K63" s="220"/>
      <c r="L63" s="216"/>
      <c r="M63" s="216"/>
      <c r="N63" s="216"/>
    </row>
    <row r="64" spans="2:14" ht="24" customHeight="1" x14ac:dyDescent="0.2">
      <c r="B64" s="152" t="s">
        <v>229</v>
      </c>
      <c r="C64" s="280" t="s">
        <v>914</v>
      </c>
      <c r="D64" s="216"/>
      <c r="E64" s="216"/>
      <c r="F64" s="216"/>
      <c r="G64" s="216"/>
      <c r="H64" s="216"/>
      <c r="I64" s="216"/>
      <c r="J64" s="220"/>
      <c r="K64" s="220"/>
      <c r="L64" s="216"/>
      <c r="M64" s="216"/>
      <c r="N64" s="216"/>
    </row>
    <row r="65" spans="2:14" ht="24" customHeight="1" x14ac:dyDescent="0.2">
      <c r="B65" s="152" t="s">
        <v>230</v>
      </c>
      <c r="C65" s="280" t="s">
        <v>915</v>
      </c>
      <c r="D65" s="216"/>
      <c r="E65" s="216"/>
      <c r="F65" s="216"/>
      <c r="G65" s="216"/>
      <c r="H65" s="216"/>
      <c r="I65" s="216"/>
      <c r="J65" s="220"/>
      <c r="K65" s="220"/>
      <c r="L65" s="216"/>
      <c r="M65" s="216"/>
      <c r="N65" s="216"/>
    </row>
    <row r="66" spans="2:14" ht="24" customHeight="1" x14ac:dyDescent="0.2">
      <c r="B66" s="152" t="s">
        <v>231</v>
      </c>
      <c r="C66" s="280" t="s">
        <v>916</v>
      </c>
      <c r="D66" s="216"/>
      <c r="E66" s="216"/>
      <c r="F66" s="216"/>
      <c r="G66" s="216"/>
      <c r="H66" s="216"/>
      <c r="I66" s="216"/>
      <c r="J66" s="220"/>
      <c r="K66" s="220"/>
      <c r="L66" s="216"/>
      <c r="M66" s="216"/>
      <c r="N66" s="216"/>
    </row>
    <row r="67" spans="2:14" ht="24" customHeight="1" x14ac:dyDescent="0.2">
      <c r="B67" s="152" t="s">
        <v>232</v>
      </c>
      <c r="C67" s="280" t="s">
        <v>917</v>
      </c>
      <c r="D67" s="216"/>
      <c r="E67" s="216"/>
      <c r="F67" s="216"/>
      <c r="G67" s="215"/>
      <c r="H67" s="216"/>
      <c r="I67" s="216"/>
      <c r="J67" s="220"/>
      <c r="K67" s="220"/>
      <c r="L67" s="216"/>
      <c r="M67" s="216"/>
      <c r="N67" s="216"/>
    </row>
    <row r="68" spans="2:14" ht="24" customHeight="1" x14ac:dyDescent="0.2">
      <c r="B68" s="152" t="s">
        <v>233</v>
      </c>
      <c r="C68" s="280" t="s">
        <v>918</v>
      </c>
      <c r="D68" s="216"/>
      <c r="E68" s="216"/>
      <c r="F68" s="216"/>
      <c r="G68" s="217"/>
      <c r="H68" s="216"/>
      <c r="I68" s="216"/>
      <c r="J68" s="216"/>
      <c r="K68" s="216"/>
      <c r="L68" s="216"/>
      <c r="M68" s="216"/>
      <c r="N68" s="216"/>
    </row>
    <row r="69" spans="2:14" ht="24" customHeight="1" x14ac:dyDescent="0.2">
      <c r="B69" s="152" t="s">
        <v>234</v>
      </c>
      <c r="C69" s="280" t="s">
        <v>919</v>
      </c>
      <c r="D69" s="216"/>
      <c r="E69" s="216"/>
      <c r="F69" s="216"/>
      <c r="G69" s="216"/>
      <c r="H69" s="216"/>
      <c r="I69" s="216"/>
      <c r="J69" s="216"/>
      <c r="K69" s="216"/>
      <c r="L69" s="216"/>
      <c r="M69" s="216"/>
      <c r="N69" s="216"/>
    </row>
    <row r="70" spans="2:14" ht="24" customHeight="1" x14ac:dyDescent="0.2">
      <c r="B70" s="152" t="s">
        <v>235</v>
      </c>
      <c r="C70" s="280" t="s">
        <v>920</v>
      </c>
      <c r="D70" s="216"/>
      <c r="E70" s="216"/>
      <c r="F70" s="216"/>
      <c r="G70" s="216"/>
      <c r="H70" s="216"/>
      <c r="I70" s="216"/>
      <c r="J70" s="216"/>
      <c r="K70" s="216"/>
      <c r="L70" s="216"/>
      <c r="M70" s="216"/>
      <c r="N70" s="216"/>
    </row>
    <row r="71" spans="2:14" ht="24" customHeight="1" x14ac:dyDescent="0.2">
      <c r="B71" s="152" t="s">
        <v>236</v>
      </c>
      <c r="C71" s="280" t="s">
        <v>921</v>
      </c>
      <c r="D71" s="216"/>
      <c r="E71" s="216"/>
      <c r="F71" s="216"/>
      <c r="G71" s="216"/>
      <c r="H71" s="216"/>
      <c r="I71" s="216"/>
      <c r="J71" s="216"/>
      <c r="K71" s="216"/>
      <c r="L71" s="216"/>
      <c r="M71" s="216"/>
      <c r="N71" s="216"/>
    </row>
    <row r="72" spans="2:14" ht="24" customHeight="1" x14ac:dyDescent="0.2">
      <c r="B72" s="152" t="s">
        <v>237</v>
      </c>
      <c r="C72" s="280" t="s">
        <v>922</v>
      </c>
      <c r="D72" s="216"/>
      <c r="E72" s="216"/>
      <c r="F72" s="216"/>
      <c r="G72" s="216"/>
      <c r="H72" s="216"/>
      <c r="I72" s="216"/>
      <c r="J72" s="216"/>
      <c r="K72" s="216"/>
      <c r="L72" s="216"/>
      <c r="M72" s="216"/>
      <c r="N72" s="216"/>
    </row>
    <row r="73" spans="2:14" ht="24" customHeight="1" x14ac:dyDescent="0.2">
      <c r="B73" s="152" t="s">
        <v>238</v>
      </c>
      <c r="C73" s="280" t="s">
        <v>923</v>
      </c>
      <c r="D73" s="216"/>
      <c r="E73" s="216"/>
      <c r="F73" s="216"/>
      <c r="G73" s="216"/>
      <c r="H73" s="216"/>
      <c r="I73" s="216"/>
      <c r="J73" s="216"/>
      <c r="K73" s="216"/>
      <c r="L73" s="216"/>
      <c r="M73" s="216"/>
      <c r="N73" s="216"/>
    </row>
    <row r="74" spans="2:14" ht="24" customHeight="1" x14ac:dyDescent="0.2">
      <c r="B74" s="152" t="s">
        <v>239</v>
      </c>
      <c r="C74" s="280" t="s">
        <v>924</v>
      </c>
      <c r="D74" s="216"/>
      <c r="E74" s="216"/>
      <c r="F74" s="216"/>
      <c r="G74" s="216"/>
      <c r="H74" s="216"/>
      <c r="I74" s="216"/>
      <c r="J74" s="216"/>
      <c r="K74" s="216"/>
      <c r="L74" s="216"/>
      <c r="M74" s="216"/>
      <c r="N74" s="216"/>
    </row>
    <row r="75" spans="2:14" ht="24" customHeight="1" x14ac:dyDescent="0.2">
      <c r="B75" s="152" t="s">
        <v>240</v>
      </c>
      <c r="C75" s="280" t="s">
        <v>925</v>
      </c>
      <c r="D75" s="216"/>
      <c r="E75" s="216"/>
      <c r="F75" s="216"/>
      <c r="G75" s="216"/>
      <c r="H75" s="216"/>
      <c r="I75" s="216"/>
      <c r="J75" s="216"/>
      <c r="K75" s="216"/>
      <c r="L75" s="216"/>
      <c r="M75" s="216"/>
      <c r="N75" s="216"/>
    </row>
    <row r="76" spans="2:14" ht="24" customHeight="1" x14ac:dyDescent="0.2">
      <c r="B76" s="152" t="s">
        <v>241</v>
      </c>
      <c r="C76" s="280" t="s">
        <v>926</v>
      </c>
      <c r="D76" s="216"/>
      <c r="E76" s="216"/>
      <c r="F76" s="216"/>
      <c r="G76" s="216"/>
      <c r="H76" s="216"/>
      <c r="I76" s="216"/>
      <c r="J76" s="216"/>
      <c r="K76" s="216"/>
      <c r="L76" s="216"/>
      <c r="M76" s="216"/>
      <c r="N76" s="216"/>
    </row>
    <row r="77" spans="2:14" ht="24" customHeight="1" x14ac:dyDescent="0.2">
      <c r="B77" s="152" t="s">
        <v>242</v>
      </c>
      <c r="C77" s="327" t="s">
        <v>927</v>
      </c>
      <c r="D77" s="327"/>
      <c r="E77" s="327"/>
      <c r="F77" s="327"/>
      <c r="G77" s="327"/>
      <c r="H77" s="327"/>
      <c r="I77" s="327"/>
      <c r="J77" s="327"/>
      <c r="K77" s="327"/>
      <c r="L77" s="327"/>
      <c r="M77" s="327"/>
      <c r="N77" s="327"/>
    </row>
    <row r="78" spans="2:14" ht="24" customHeight="1" x14ac:dyDescent="0.2">
      <c r="B78" s="152" t="s">
        <v>243</v>
      </c>
      <c r="C78" s="327" t="s">
        <v>928</v>
      </c>
      <c r="D78" s="327"/>
      <c r="E78" s="327"/>
      <c r="F78" s="327"/>
      <c r="G78" s="327"/>
      <c r="H78" s="327"/>
      <c r="I78" s="327"/>
      <c r="J78" s="327"/>
      <c r="K78" s="327"/>
      <c r="L78" s="327"/>
      <c r="M78" s="327"/>
      <c r="N78" s="327"/>
    </row>
    <row r="79" spans="2:14" ht="24" customHeight="1" x14ac:dyDescent="0.2">
      <c r="B79" s="152" t="s">
        <v>244</v>
      </c>
      <c r="C79" s="326" t="s">
        <v>859</v>
      </c>
      <c r="D79" s="326"/>
      <c r="E79" s="326"/>
      <c r="F79" s="326"/>
      <c r="G79" s="326"/>
      <c r="H79" s="326"/>
      <c r="I79" s="326"/>
      <c r="J79" s="326"/>
      <c r="K79" s="326"/>
      <c r="L79" s="326"/>
      <c r="M79" s="326"/>
      <c r="N79" s="326"/>
    </row>
    <row r="80" spans="2:14" ht="24" customHeight="1" x14ac:dyDescent="0.2">
      <c r="B80" s="152" t="s">
        <v>245</v>
      </c>
      <c r="C80" s="326" t="s">
        <v>860</v>
      </c>
      <c r="D80" s="326"/>
      <c r="E80" s="326"/>
      <c r="F80" s="326"/>
      <c r="G80" s="326"/>
      <c r="H80" s="326"/>
      <c r="I80" s="326"/>
      <c r="J80" s="326"/>
      <c r="K80" s="326"/>
      <c r="L80" s="326"/>
      <c r="M80" s="326"/>
      <c r="N80" s="326"/>
    </row>
    <row r="81" spans="1:14" ht="24" customHeight="1" x14ac:dyDescent="0.2">
      <c r="B81" s="152" t="s">
        <v>246</v>
      </c>
      <c r="C81" s="326" t="s">
        <v>861</v>
      </c>
      <c r="D81" s="326"/>
      <c r="E81" s="326"/>
      <c r="F81" s="326"/>
      <c r="G81" s="326"/>
      <c r="H81" s="326"/>
      <c r="I81" s="326"/>
      <c r="J81" s="326"/>
      <c r="K81" s="326"/>
      <c r="L81" s="326"/>
      <c r="M81" s="326"/>
      <c r="N81" s="326"/>
    </row>
    <row r="82" spans="1:14" ht="24" customHeight="1" x14ac:dyDescent="0.2">
      <c r="B82" s="152" t="s">
        <v>371</v>
      </c>
      <c r="C82" s="326" t="s">
        <v>862</v>
      </c>
      <c r="D82" s="326"/>
      <c r="E82" s="326"/>
      <c r="F82" s="326"/>
      <c r="G82" s="326"/>
      <c r="H82" s="326"/>
      <c r="I82" s="326"/>
      <c r="J82" s="326"/>
      <c r="K82" s="326"/>
      <c r="L82" s="326"/>
      <c r="M82" s="326"/>
      <c r="N82" s="326"/>
    </row>
    <row r="83" spans="1:14" ht="24" customHeight="1" x14ac:dyDescent="0.2">
      <c r="B83" s="152" t="s">
        <v>247</v>
      </c>
      <c r="C83" s="326" t="s">
        <v>867</v>
      </c>
      <c r="D83" s="326"/>
      <c r="E83" s="326"/>
      <c r="F83" s="326"/>
      <c r="G83" s="326"/>
      <c r="H83" s="326"/>
      <c r="I83" s="326"/>
      <c r="J83" s="326"/>
      <c r="K83" s="326"/>
      <c r="L83" s="326"/>
      <c r="M83" s="326"/>
      <c r="N83" s="326"/>
    </row>
    <row r="84" spans="1:14" ht="24" customHeight="1" x14ac:dyDescent="0.2">
      <c r="B84" s="152" t="s">
        <v>248</v>
      </c>
      <c r="C84" s="326" t="s">
        <v>863</v>
      </c>
      <c r="D84" s="326"/>
      <c r="E84" s="326"/>
      <c r="F84" s="326"/>
      <c r="G84" s="326"/>
      <c r="H84" s="326"/>
      <c r="I84" s="326"/>
      <c r="J84" s="326"/>
      <c r="K84" s="326"/>
      <c r="L84" s="326"/>
      <c r="M84" s="326"/>
      <c r="N84" s="326"/>
    </row>
    <row r="85" spans="1:14" ht="24" customHeight="1" x14ac:dyDescent="0.2">
      <c r="A85" s="151"/>
      <c r="C85" s="216"/>
      <c r="D85" s="216"/>
      <c r="E85" s="216"/>
      <c r="F85" s="216"/>
      <c r="G85" s="216"/>
      <c r="H85" s="216"/>
      <c r="I85" s="216"/>
      <c r="J85" s="216"/>
      <c r="K85" s="216"/>
      <c r="L85" s="216"/>
      <c r="M85" s="216"/>
      <c r="N85" s="216"/>
    </row>
    <row r="86" spans="1:14" ht="24" customHeight="1" x14ac:dyDescent="0.2">
      <c r="A86" s="151"/>
    </row>
  </sheetData>
  <mergeCells count="9">
    <mergeCell ref="C82:N82"/>
    <mergeCell ref="C83:N83"/>
    <mergeCell ref="C84:N84"/>
    <mergeCell ref="C24:N24"/>
    <mergeCell ref="C77:N77"/>
    <mergeCell ref="C78:N78"/>
    <mergeCell ref="C79:N79"/>
    <mergeCell ref="C80:N80"/>
    <mergeCell ref="C81:N81"/>
  </mergeCells>
  <hyperlinks>
    <hyperlink ref="C22" location="'A1'!A1" display="CHINA: EXPORTACIONES TOTALES DE LA CADENA ELECTRÓNICA POR SEGMENTO (1995-2008)"/>
    <hyperlink ref="C23" location="'A2'!A1" display="CHINA: IMPORTACIONES TOTALES DE LA CADENA ELECTRÓNICA POR SEGMENTO (1995-2008)"/>
    <hyperlink ref="C24:N24" location="'A3'!A1" display="CHINA: BALANZA COMERCIAL DE LA CADENA ELECTRÓNICA POR SEGMENTO (1995-2008)"/>
    <hyperlink ref="C25" location="'A4'!A1" display="CHINA: EXPORTACIONES TOTALES DE LA CADENA ELECTRÓNICA POR PAÍS (1995-2008)."/>
    <hyperlink ref="C26" location="'A5'!A1" display="CHINA: IMPORTACIONES TOTALES DE ELECTRÓNICA POR PAÍS (1995-2008)."/>
    <hyperlink ref="C27" location="'A6'!A1" display="CHINA: EXPORTACIONES DE EL001 (1995-2008).Office machines"/>
    <hyperlink ref="C28" location="'A7'!A1" display="CHINA: IMPORTACIONES DE EL001 (1995-2008).Office machines"/>
    <hyperlink ref="C29" location="'A8'!A1" display="CHINA: EXPORTACIONES DE EL002 (1995-2008). Telecommunications equipment"/>
    <hyperlink ref="C30" location="'A9'!A1" display="CHINA: IMPORTACIONES DE EL002 (1995-2008). Telecommunications equipment"/>
    <hyperlink ref="C31" location="'A10'!A1" display="CHINA: EXPORTACIONES DE EL003 (1995-2008). Consumer electronics"/>
    <hyperlink ref="C32" location="'A11'!A1" display="CHINA: IMPORTACIONES DE EL003 (1995-2008). Consumer electronics"/>
    <hyperlink ref="C33" location="'A12'!A1" display="CHINA: EXPORTACIONES DE EL004 (1995-2008). Blank and prerecorded media"/>
    <hyperlink ref="C34" location="'A13'!A1" display="CHINA: IMPORTACIONES DE EL004 (1995-2008). Blank and prerecorded media"/>
    <hyperlink ref="C35" location="'A14'!A1" display="CHINA: EXPORTACIONES DE EL005 (1995-2008). Navigational instruments and remote control apparatus"/>
    <hyperlink ref="C36" location="'A15'!A1" display="CHINA: IMPORTACIONES DE EL005 (1995-2008). Navigational instruments and remote control apparatus"/>
    <hyperlink ref="C37" location="'A16'!A1" display="CHINA: EXPORTACIONES DE EL006 (1995-2008). Radio and television broadcasting equipment"/>
    <hyperlink ref="C38" location="'A17'!A1" display="CHINA: IMPORTACIONES DE EL006 (1995-2008). Radio and television broadcasting equipment"/>
    <hyperlink ref="C39" location="'A18'!A1" display="CHINA: EXPORTACIONES DE EL007 (1995-2008). Electric sound and visual signalling apparatus"/>
    <hyperlink ref="C40" location="'A19'!A1" display="CHINA: IMPORTACIONES DE EL007 (1995-2008). Electric sound and visual signalling apparatus"/>
    <hyperlink ref="C41" location="'A20'!A1" display="CHINA: EXPORTACIONES DE EL008 (1995-2008). Electrical capacitors and resistors"/>
    <hyperlink ref="C42" location="'A21'!A1" display="CHINA: IMPORTACIONES DE EL008 (1995-2008). Electrical capacitors and resistors"/>
    <hyperlink ref="C43" location="'A22'!A1" display="CHINA: EXPORTACIONES DE EL009 (1995-2008). Printed circuits"/>
    <hyperlink ref="C44" location="'A23'!A1" display="CHINA: IMPORTACIONES DE EL009 (1995-2008). Printed circuits"/>
    <hyperlink ref="C45" location="'A24'!A1" display="CHINA: EXPORTACIONES DE EL010 (1995-2008). Circuit apparatus exceeding 1000V"/>
    <hyperlink ref="C46" location="'A25'!A1" display="CHINA: IMPORTACIONES DE EL010 (1995-2008). Circuit apparatus exceeding 1000V"/>
    <hyperlink ref="C47" location="'A26'!A1" display="CHINA: EXPORTACIONES DE EL011 (1995-2008). Circuit apparatus not exceeding 1000V"/>
    <hyperlink ref="C48" location="'A27'!A1" display="CHINA: IMPORTACIONES DE EL011 (1995-2008). Circuit apparatus not exceeding 1000V"/>
    <hyperlink ref="C49" location="'A28'!A1" display="CHINA: EXPORTACIONES DE EL012 (1995-2008).Circuit apparatus assemblies"/>
    <hyperlink ref="C50" location="'A29'!A1" display="MÉXICO: IMPORTACIONES DE EL012 (1995-2011).Circuit apparatus assemblies"/>
    <hyperlink ref="C51" location="'A30'!A1" display="CHINA: EXPORTACIONES DE EL013 (1995-2008).Parts of circuit apparatus"/>
    <hyperlink ref="C52" location="'A31'!A1" display="CHINA: IMPORTACIONES DE EL013 (1995-2008). Parts of circuit apparatus"/>
    <hyperlink ref="C53" location="'A32'!A1" display="CHINA: EXPORTACIONES DE EL014 (1995-2008). Electron tubes"/>
    <hyperlink ref="C54" location="'A33'!A1" display="CHINA: IMPORTACIONES DE EL014 (1995-2008) Electron tubes"/>
    <hyperlink ref="C55" location="'A34'!A1" display="CHINA: EXPORTACIONES DE EL015 (1995-2008). Semiconductors and integrated circuits"/>
    <hyperlink ref="C56" location="'A35'!A1" display="CHINA: IMPORTACIONES DE EL015 (1995-2008). Semiconductors and integrated circuits"/>
    <hyperlink ref="C57" location="'A36'!A1" display="CHINA: EXPORTACIONES DE EL016 (1995-2008).MIscellaneous electrical equipment"/>
    <hyperlink ref="C58" location="'A37'!A1" display="CHINA: IMPORTACIONES DE EL016 (1995-2008). MIscellaneous electrical equipment"/>
    <hyperlink ref="C59" location="'A38'!A1" display="CHINA: EXPORTACIONES DE EL017 (1995-2008). Computers, peripherals, and parts"/>
    <hyperlink ref="C60" location="'A39'!A1" display="CHINA: IMPORTACIONES DE EL017 (1995-2008). Computers, peripherals, and parts"/>
    <hyperlink ref="C61" location="'A40'!A1" display="CHINA: EXPORTACIONES DE EL018 (1995-2008). Photographic film and paper"/>
    <hyperlink ref="C62" location="'A41'!A1" display="CHINA: IMPORTACIONES DE EL018 (1995-2008). Photographic film and paper"/>
    <hyperlink ref="C63" location="'A42'!A1" display="CHINA: EXPORTACIONES DE EL019 (1995-2008). Optical fibers, optical fiber bundles, and cables"/>
    <hyperlink ref="C64" location="'A43'!A1" display="CHINA: IMPORTACIONES DE EL019 (1995-2008). Optical fibers, optical fiber bundles, and cables"/>
    <hyperlink ref="C65" location="'A44'!A1" display="CHINA: EXPORTACIONES DE EL020 (1995-2008). Optical goods, including ophthalmic goods"/>
    <hyperlink ref="C66" location="'A45'!A1" display="CHINA: IMPORTACIONES DE EL020 (1995-2008). Optical goods, including ophthalmic goods"/>
    <hyperlink ref="C67" location="'A46'!A1" display="CHINA: EXPORTACIONES DE EL021 (1995-2008). Photographic cameras and equipment"/>
    <hyperlink ref="C68" location="'A47'!A1" display="CHINA: IMPORTACIONES DE EL021 (1995-2008). Photographic cameras and equipment"/>
    <hyperlink ref="C69" location="'A48'!A1" display="CHINA: EXPORTACIONES DE EL022 (1995-2008). Medical goods"/>
    <hyperlink ref="C70" location="'A49'!A1" display="CHINA: IMPORTACIONES DE EL022 (1995-2008). Medical goods"/>
    <hyperlink ref="C71" location="'A50'!A1" display="CHINA: EXPORTACIONES DE EL023 (1995-2008). Watches and clocks"/>
    <hyperlink ref="C72" location="'A51'!A1" display="CHINA: IMPORTACIONES DE EL023 (1995-2008). Watches and clocks"/>
    <hyperlink ref="C73" location="'A52'!A1" display="CHINA: IMPORTACIONES DE EL024 (1995-2008). Drawing, drafting, and calculating instruments"/>
    <hyperlink ref="C74" location="'A53'!A1" display="CHINA: EXPORTACIONES DE EL024 (1995-2008).Drawing, drafting, and calculating instruments"/>
    <hyperlink ref="C75" location="'A54'!A1" display="CHINA: IMPORTACIONES DE EL025 (1995-2008). Measuring, testing, and controlling instruments"/>
    <hyperlink ref="C76" location="'A55'!A1" display="CHINA: EXPORTACIONES DE EL025 (1995-2008).Measuring, testing, and controlling instruments"/>
    <hyperlink ref="C78:N78" location="'A57'!A1" display="CHINA: PRINCIPALES 25 PRODUCTOS DE IMPORTACIÓN DE LA CADENA ELECTRÓNICA (1995-2008)."/>
    <hyperlink ref="C79:N79" location="'A58'!A1" display="CHINA: EXPORTACIONES TOTALES DE ESTADOS UNIDOS DE LA CADENA ELECTRÓNICA POR SEGMENTO (1995-2008)"/>
    <hyperlink ref="C80:N80" location="'A59'!A1" display="CHINA: IMPORTACIONES TOTALES DE ESTADOS UNIDOS DE LA CADENA ELECTRÓNICA POR SEGMENTO (1995-2008)"/>
    <hyperlink ref="C81:N81" location="'A60'!A1" display="CHINA: BALANZA COMERCIAL DE DE ESTADOS UNIDOS DE LA CADENA ELECTRÓNICA POR SEGMENTO (1995-2008)"/>
    <hyperlink ref="C82:N82" location="'A61'!A1" display="CHINA: EXPORTACIONES TOTALES DE MEXICO DE LA CADENA ELECTRÓNICA POR SEGMENTO (1995-2008)"/>
    <hyperlink ref="C83:N83" location="'A62'!A1" display="CHINA: IMPORTACIONES TOTALES DE MEXICO DE LA CADENA ELECTRÓNICA POR SEGMENTO (1995-2008)"/>
    <hyperlink ref="C84:N84" location="'A63'!A1" display="CHINA: BALANZA COMERCIAL DE DE MEXICO DE LA CADENA ELECTRÓNICA POR SEGMENTO (1995-2008)"/>
    <hyperlink ref="C11" location="NOTAS!A1" display="NOTAS ACLARATORIAS LOS CUADROS EN GENERAL"/>
    <hyperlink ref="C77:N77" location="'A56'!A1" display="CHINA: PRINCIPALES 25 PRODUCTOS DE EXPORTACIÓN DE LA CADENA ELECTRÓNICA (1995-2008)."/>
  </hyperlink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2"/>
  <sheetViews>
    <sheetView topLeftCell="A31" zoomScale="60" zoomScaleNormal="60" workbookViewId="0"/>
  </sheetViews>
  <sheetFormatPr baseColWidth="10" defaultRowHeight="12.75" x14ac:dyDescent="0.2"/>
  <cols>
    <col min="1" max="1" width="11.42578125" style="4"/>
    <col min="2" max="2" width="31.140625" style="4" customWidth="1"/>
    <col min="3" max="89" width="11.42578125" style="21"/>
    <col min="90" max="16384" width="11.42578125" style="4"/>
  </cols>
  <sheetData>
    <row r="1" spans="1:25" x14ac:dyDescent="0.2">
      <c r="A1" s="11" t="s">
        <v>258</v>
      </c>
    </row>
    <row r="2" spans="1:25" ht="18.75" x14ac:dyDescent="0.3">
      <c r="A2" s="333" t="s">
        <v>24</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25"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25" ht="18.75" x14ac:dyDescent="0.3">
      <c r="A4" s="333" t="s">
        <v>808</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25" ht="13.5" thickBot="1" x14ac:dyDescent="0.25">
      <c r="A5" s="144"/>
      <c r="B5" s="23"/>
      <c r="C5" s="24"/>
      <c r="D5" s="24"/>
      <c r="E5" s="24"/>
      <c r="F5" s="24"/>
      <c r="G5" s="24"/>
      <c r="H5" s="24"/>
      <c r="I5" s="24"/>
      <c r="J5" s="24"/>
      <c r="K5" s="24"/>
      <c r="L5" s="24"/>
      <c r="M5" s="24"/>
      <c r="N5" s="24"/>
      <c r="O5" s="24"/>
      <c r="P5" s="24"/>
      <c r="Q5" s="24"/>
      <c r="R5" s="24"/>
      <c r="S5" s="24"/>
      <c r="T5" s="24"/>
      <c r="U5" s="24"/>
      <c r="V5" s="24"/>
      <c r="W5" s="24"/>
      <c r="X5" s="24"/>
      <c r="Y5" s="24"/>
    </row>
    <row r="6" spans="1:25"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25"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25" ht="13.5" thickTop="1" x14ac:dyDescent="0.2">
      <c r="A8" s="148"/>
      <c r="C8" s="22"/>
      <c r="D8" s="22"/>
      <c r="E8" s="22"/>
      <c r="F8" s="22"/>
      <c r="G8" s="22"/>
      <c r="H8" s="22"/>
      <c r="I8" s="22"/>
      <c r="J8" s="22"/>
      <c r="K8" s="22"/>
      <c r="L8" s="22"/>
      <c r="M8" s="22"/>
      <c r="N8" s="22"/>
      <c r="O8" s="22"/>
      <c r="P8" s="22"/>
      <c r="Q8" s="22"/>
      <c r="R8" s="22"/>
      <c r="S8" s="22"/>
      <c r="T8" s="22"/>
      <c r="U8" s="22"/>
      <c r="V8" s="22"/>
      <c r="W8" s="22"/>
      <c r="X8" s="22"/>
      <c r="Y8" s="22"/>
    </row>
    <row r="9" spans="1:25" ht="15" x14ac:dyDescent="0.25">
      <c r="A9" s="143"/>
      <c r="B9" s="80" t="s">
        <v>14</v>
      </c>
      <c r="C9" s="18">
        <v>119.94039100000001</v>
      </c>
      <c r="D9" s="18">
        <v>239.357518</v>
      </c>
      <c r="E9" s="18">
        <v>476.285753</v>
      </c>
      <c r="F9" s="18">
        <v>552.32874200000003</v>
      </c>
      <c r="G9" s="18">
        <v>745.76618699999995</v>
      </c>
      <c r="H9" s="18">
        <v>1058.923043</v>
      </c>
      <c r="I9" s="18">
        <v>1880.0213289999999</v>
      </c>
      <c r="J9" s="18">
        <v>3196.6181200000001</v>
      </c>
      <c r="K9" s="18">
        <v>5818.6135679999998</v>
      </c>
      <c r="L9" s="18">
        <v>8855.9500459999999</v>
      </c>
      <c r="M9" s="18">
        <v>10263.463059</v>
      </c>
      <c r="N9" s="18">
        <v>14398.750846000001</v>
      </c>
      <c r="O9" s="18">
        <v>17046.608737999999</v>
      </c>
      <c r="P9" s="18">
        <v>19853.940749000001</v>
      </c>
      <c r="Q9" s="18">
        <v>20106.596847000001</v>
      </c>
      <c r="R9" s="18">
        <v>31526.324365</v>
      </c>
      <c r="S9" s="173">
        <v>32168.954246000001</v>
      </c>
      <c r="T9" s="173">
        <v>33608.616842000003</v>
      </c>
      <c r="U9" s="173">
        <v>36768.895139</v>
      </c>
      <c r="V9" s="173">
        <v>37758.445961000005</v>
      </c>
      <c r="W9" s="173">
        <v>38781.186232</v>
      </c>
      <c r="X9" s="173">
        <v>39425.668087999999</v>
      </c>
      <c r="Y9" s="18">
        <f>SUM(C9:X9)</f>
        <v>354651.25580900005</v>
      </c>
    </row>
    <row r="10" spans="1:25" ht="15" x14ac:dyDescent="0.25">
      <c r="A10" s="143"/>
      <c r="B10" s="80" t="s">
        <v>326</v>
      </c>
      <c r="C10" s="18">
        <v>8848.7722919999997</v>
      </c>
      <c r="D10" s="18">
        <v>15222.270997</v>
      </c>
      <c r="E10" s="18">
        <v>18197.507120999999</v>
      </c>
      <c r="F10" s="18">
        <v>22167.776107000002</v>
      </c>
      <c r="G10" s="18">
        <v>26753.622495</v>
      </c>
      <c r="H10" s="18">
        <v>34690.037772999996</v>
      </c>
      <c r="I10" s="18">
        <v>28828.915971999999</v>
      </c>
      <c r="J10" s="18">
        <v>23598.522592000001</v>
      </c>
      <c r="K10" s="18">
        <v>21584.565897</v>
      </c>
      <c r="L10" s="18">
        <v>20704.008944000001</v>
      </c>
      <c r="M10" s="18">
        <v>18847.266218000001</v>
      </c>
      <c r="N10" s="18">
        <v>20128.683661999999</v>
      </c>
      <c r="O10" s="18">
        <v>19797.489363000001</v>
      </c>
      <c r="P10" s="18">
        <v>20136.469089999999</v>
      </c>
      <c r="Q10" s="18">
        <v>15901.592631</v>
      </c>
      <c r="R10" s="18">
        <v>23236.072378000001</v>
      </c>
      <c r="S10" s="173">
        <v>20217.343873999998</v>
      </c>
      <c r="T10" s="173">
        <v>21069.926894</v>
      </c>
      <c r="U10" s="173">
        <v>21281.766330999999</v>
      </c>
      <c r="V10" s="173">
        <v>22006.776239999999</v>
      </c>
      <c r="W10" s="173">
        <v>24526.635804000001</v>
      </c>
      <c r="X10" s="173">
        <v>22606.181892000001</v>
      </c>
      <c r="Y10" s="18">
        <f t="shared" ref="Y10:Y28" si="0">SUM(C10:X10)</f>
        <v>470352.20456699998</v>
      </c>
    </row>
    <row r="11" spans="1:25" ht="15" x14ac:dyDescent="0.25">
      <c r="A11" s="143"/>
      <c r="B11" s="80" t="s">
        <v>327</v>
      </c>
      <c r="C11" s="18">
        <v>294.48777200000001</v>
      </c>
      <c r="D11" s="18">
        <v>516.62163799999996</v>
      </c>
      <c r="E11" s="18">
        <v>780.91391199999998</v>
      </c>
      <c r="F11" s="18">
        <v>883.51925800000004</v>
      </c>
      <c r="G11" s="18">
        <v>1425.218654</v>
      </c>
      <c r="H11" s="18">
        <v>1840.0496390000001</v>
      </c>
      <c r="I11" s="18">
        <v>1914.3512880000001</v>
      </c>
      <c r="J11" s="18">
        <v>2236.6413069999999</v>
      </c>
      <c r="K11" s="18">
        <v>2428.0562930000001</v>
      </c>
      <c r="L11" s="18">
        <v>3352.471571</v>
      </c>
      <c r="M11" s="18">
        <v>4072.9334859999999</v>
      </c>
      <c r="N11" s="18">
        <v>7324.9699799999999</v>
      </c>
      <c r="O11" s="18">
        <v>9013.9225349999997</v>
      </c>
      <c r="P11" s="18">
        <v>9304.5661650000002</v>
      </c>
      <c r="Q11" s="18">
        <v>7888.2269690000003</v>
      </c>
      <c r="R11" s="18">
        <v>8889.7089749999996</v>
      </c>
      <c r="S11" s="173">
        <v>7835.9081960000003</v>
      </c>
      <c r="T11" s="173">
        <v>6558.0482009999996</v>
      </c>
      <c r="U11" s="173">
        <v>7018.7172680000003</v>
      </c>
      <c r="V11" s="173">
        <v>6773.2140220000001</v>
      </c>
      <c r="W11" s="173">
        <v>6830.524375</v>
      </c>
      <c r="X11" s="173">
        <v>5317.1543449999999</v>
      </c>
      <c r="Y11" s="18">
        <f t="shared" si="0"/>
        <v>102500.22584899998</v>
      </c>
    </row>
    <row r="12" spans="1:25" ht="15" x14ac:dyDescent="0.25">
      <c r="A12" s="143"/>
      <c r="B12" s="80" t="s">
        <v>328</v>
      </c>
      <c r="C12" s="18">
        <v>1009.833791</v>
      </c>
      <c r="D12" s="18">
        <v>1273.9086890000001</v>
      </c>
      <c r="E12" s="18">
        <v>1365.6791679999999</v>
      </c>
      <c r="F12" s="18">
        <v>1379.3620209999999</v>
      </c>
      <c r="G12" s="18">
        <v>1768.1842160000001</v>
      </c>
      <c r="H12" s="18">
        <v>2233.3959909999999</v>
      </c>
      <c r="I12" s="18">
        <v>3894.954072</v>
      </c>
      <c r="J12" s="18">
        <v>4405.8976309999998</v>
      </c>
      <c r="K12" s="18">
        <v>3493.1805450000002</v>
      </c>
      <c r="L12" s="18">
        <v>5128.3402459999998</v>
      </c>
      <c r="M12" s="18">
        <v>6515.8287899999996</v>
      </c>
      <c r="N12" s="18">
        <v>7397.6667239999997</v>
      </c>
      <c r="O12" s="18">
        <v>7212.1823720000002</v>
      </c>
      <c r="P12" s="18">
        <v>6920.2158310000004</v>
      </c>
      <c r="Q12" s="18">
        <v>5117.9446989999997</v>
      </c>
      <c r="R12" s="18">
        <v>6891.7910680000005</v>
      </c>
      <c r="S12" s="173">
        <v>5886.1162990000003</v>
      </c>
      <c r="T12" s="173">
        <v>6330.9278940000004</v>
      </c>
      <c r="U12" s="173">
        <v>5850.8793139999998</v>
      </c>
      <c r="V12" s="173">
        <v>5455.9351100000003</v>
      </c>
      <c r="W12" s="173">
        <v>5468.9259579999998</v>
      </c>
      <c r="X12" s="173">
        <v>5246.7595739999997</v>
      </c>
      <c r="Y12" s="18">
        <f t="shared" si="0"/>
        <v>100247.91000300003</v>
      </c>
    </row>
    <row r="13" spans="1:25" ht="15" x14ac:dyDescent="0.25">
      <c r="A13" s="143"/>
      <c r="B13" s="80" t="s">
        <v>329</v>
      </c>
      <c r="C13" s="18">
        <v>202.67967200000001</v>
      </c>
      <c r="D13" s="18">
        <v>374.982328</v>
      </c>
      <c r="E13" s="18">
        <v>508.60482999999999</v>
      </c>
      <c r="F13" s="18">
        <v>462.67577699999998</v>
      </c>
      <c r="G13" s="18">
        <v>451.18922600000002</v>
      </c>
      <c r="H13" s="18">
        <v>640.14933900000005</v>
      </c>
      <c r="I13" s="18">
        <v>1773.1250030000001</v>
      </c>
      <c r="J13" s="18">
        <v>1737.4135349999999</v>
      </c>
      <c r="K13" s="18">
        <v>2487.2000819999998</v>
      </c>
      <c r="L13" s="18">
        <v>3031.6751869999998</v>
      </c>
      <c r="M13" s="18">
        <v>3255.0782239999999</v>
      </c>
      <c r="N13" s="18">
        <v>4007.0184760000002</v>
      </c>
      <c r="O13" s="18">
        <v>4307.6056500000004</v>
      </c>
      <c r="P13" s="18">
        <v>4098.3307930000001</v>
      </c>
      <c r="Q13" s="18">
        <v>3584.559968</v>
      </c>
      <c r="R13" s="18">
        <v>4757.3364060000004</v>
      </c>
      <c r="S13" s="173">
        <v>4796.9601579999999</v>
      </c>
      <c r="T13" s="173">
        <v>4036.8469530000002</v>
      </c>
      <c r="U13" s="173">
        <v>4693.6289340000003</v>
      </c>
      <c r="V13" s="173">
        <v>5707.789409</v>
      </c>
      <c r="W13" s="173">
        <v>6689.0566559999997</v>
      </c>
      <c r="X13" s="173">
        <v>7379.6403799999998</v>
      </c>
      <c r="Y13" s="18">
        <f t="shared" si="0"/>
        <v>68983.546986000001</v>
      </c>
    </row>
    <row r="14" spans="1:25" ht="15" x14ac:dyDescent="0.25">
      <c r="A14" s="143"/>
      <c r="B14" s="80" t="s">
        <v>330</v>
      </c>
      <c r="C14" s="18">
        <v>250.100705</v>
      </c>
      <c r="D14" s="18">
        <v>419.22529400000002</v>
      </c>
      <c r="E14" s="18">
        <v>454.45071899999999</v>
      </c>
      <c r="F14" s="18">
        <v>581.71158400000002</v>
      </c>
      <c r="G14" s="18">
        <v>694.13711899999998</v>
      </c>
      <c r="H14" s="18">
        <v>919.884951</v>
      </c>
      <c r="I14" s="18">
        <v>2026.073369</v>
      </c>
      <c r="J14" s="18">
        <v>3175.3788079999999</v>
      </c>
      <c r="K14" s="18">
        <v>1538.5776350000001</v>
      </c>
      <c r="L14" s="18">
        <v>2293.530812</v>
      </c>
      <c r="M14" s="18">
        <v>2694.8695170000001</v>
      </c>
      <c r="N14" s="18">
        <v>3404.8736180000001</v>
      </c>
      <c r="O14" s="18">
        <v>4152.5135069999997</v>
      </c>
      <c r="P14" s="18">
        <v>4683.8630679999997</v>
      </c>
      <c r="Q14" s="18">
        <v>3078.3497550000002</v>
      </c>
      <c r="R14" s="18">
        <v>3715.0675430000001</v>
      </c>
      <c r="S14" s="173">
        <v>3537.8376680000001</v>
      </c>
      <c r="T14" s="173">
        <v>3633.2038040000002</v>
      </c>
      <c r="U14" s="173">
        <v>4072.9563320000002</v>
      </c>
      <c r="V14" s="291" t="s">
        <v>10</v>
      </c>
      <c r="W14" s="291">
        <v>3875.1668249999998</v>
      </c>
      <c r="X14" s="291">
        <v>4240.9985290000004</v>
      </c>
      <c r="Y14" s="18">
        <f t="shared" si="0"/>
        <v>53442.77116199999</v>
      </c>
    </row>
    <row r="15" spans="1:25" ht="15" x14ac:dyDescent="0.25">
      <c r="A15" s="143"/>
      <c r="B15" s="80" t="s">
        <v>331</v>
      </c>
      <c r="C15" s="18">
        <v>29.338884</v>
      </c>
      <c r="D15" s="18">
        <v>93.819243</v>
      </c>
      <c r="E15" s="18">
        <v>95.894892999999996</v>
      </c>
      <c r="F15" s="18">
        <v>84.543906000000007</v>
      </c>
      <c r="G15" s="18">
        <v>126.62055100000001</v>
      </c>
      <c r="H15" s="18">
        <v>198.35669300000001</v>
      </c>
      <c r="I15" s="18">
        <v>405.66348499999998</v>
      </c>
      <c r="J15" s="18">
        <v>616.93486299999995</v>
      </c>
      <c r="K15" s="18">
        <v>725.878376</v>
      </c>
      <c r="L15" s="18">
        <v>955.74376600000005</v>
      </c>
      <c r="M15" s="18">
        <v>1185.1251549999999</v>
      </c>
      <c r="N15" s="18">
        <v>1319.5766160000001</v>
      </c>
      <c r="O15" s="18">
        <v>1520.523974</v>
      </c>
      <c r="P15" s="18">
        <v>1542.659318</v>
      </c>
      <c r="Q15" s="18">
        <v>1408.079575</v>
      </c>
      <c r="R15" s="18">
        <v>2025.201611</v>
      </c>
      <c r="S15" s="173">
        <v>2202.6535349999999</v>
      </c>
      <c r="T15" s="173">
        <v>2583.407612</v>
      </c>
      <c r="U15" s="173">
        <v>3132.719505</v>
      </c>
      <c r="V15" s="173">
        <v>2955.1741059999999</v>
      </c>
      <c r="W15" s="173">
        <v>3119.2765989999998</v>
      </c>
      <c r="X15" s="173">
        <v>3422.978869</v>
      </c>
      <c r="Y15" s="18">
        <f t="shared" si="0"/>
        <v>29750.171135000001</v>
      </c>
    </row>
    <row r="16" spans="1:25" ht="15" x14ac:dyDescent="0.25">
      <c r="A16" s="143"/>
      <c r="B16" s="8" t="s">
        <v>15</v>
      </c>
      <c r="C16" s="18">
        <v>55.171894999999999</v>
      </c>
      <c r="D16" s="18">
        <v>80.14525399999998</v>
      </c>
      <c r="E16" s="18">
        <v>94.945046000000005</v>
      </c>
      <c r="F16" s="18">
        <v>105.43425400000001</v>
      </c>
      <c r="G16" s="18">
        <v>99.558853999999982</v>
      </c>
      <c r="H16" s="18">
        <v>116.05797400000003</v>
      </c>
      <c r="I16" s="18">
        <v>268.00449600000024</v>
      </c>
      <c r="J16" s="18">
        <v>496.75003700000002</v>
      </c>
      <c r="K16" s="18">
        <v>710.49262900000019</v>
      </c>
      <c r="L16" s="18">
        <v>954.31458499999997</v>
      </c>
      <c r="M16" s="18">
        <v>1023.048262</v>
      </c>
      <c r="N16" s="18">
        <v>957.95898299999988</v>
      </c>
      <c r="O16" s="18">
        <v>847.29856600000005</v>
      </c>
      <c r="P16" s="18">
        <v>923.33908900000017</v>
      </c>
      <c r="Q16" s="18">
        <v>1062.8518469999995</v>
      </c>
      <c r="R16" s="18">
        <v>1983.0699339999996</v>
      </c>
      <c r="S16" s="178">
        <v>2706.4460130000007</v>
      </c>
      <c r="T16" s="178">
        <v>3295.3995129999989</v>
      </c>
      <c r="U16" s="178">
        <v>3305.6096720000005</v>
      </c>
      <c r="V16" s="178">
        <v>2561.506269</v>
      </c>
      <c r="W16" s="178">
        <v>665.56410600000004</v>
      </c>
      <c r="X16" s="178">
        <v>457.39913399999989</v>
      </c>
      <c r="Y16" s="18">
        <f t="shared" si="0"/>
        <v>22770.366412000003</v>
      </c>
    </row>
    <row r="17" spans="1:25" ht="15" x14ac:dyDescent="0.25">
      <c r="A17" s="143"/>
      <c r="B17" s="8" t="s">
        <v>26</v>
      </c>
      <c r="C17" s="18">
        <v>6.7313809999999998</v>
      </c>
      <c r="D17" s="18">
        <v>10.091186</v>
      </c>
      <c r="E17" s="18">
        <v>6.988531</v>
      </c>
      <c r="F17" s="18">
        <v>11.256026</v>
      </c>
      <c r="G17" s="18">
        <v>11.091824000000001</v>
      </c>
      <c r="H17" s="18">
        <v>8.2357200000000006</v>
      </c>
      <c r="I17" s="18">
        <v>9.5840359999999993</v>
      </c>
      <c r="J17" s="18">
        <v>12.27641</v>
      </c>
      <c r="K17" s="18">
        <v>14.601044</v>
      </c>
      <c r="L17" s="18">
        <v>19.444317999999999</v>
      </c>
      <c r="M17" s="18">
        <v>28.255763999999999</v>
      </c>
      <c r="N17" s="18">
        <v>31.006796000000001</v>
      </c>
      <c r="O17" s="18">
        <v>34.430610999999999</v>
      </c>
      <c r="P17" s="18">
        <v>35.766834000000003</v>
      </c>
      <c r="Q17" s="18">
        <v>22.890905</v>
      </c>
      <c r="R17" s="18">
        <v>42.411178</v>
      </c>
      <c r="S17" s="178">
        <v>28.862497999999999</v>
      </c>
      <c r="T17" s="178">
        <v>15.431659</v>
      </c>
      <c r="U17" s="178">
        <v>13.117428</v>
      </c>
      <c r="V17" s="178">
        <v>20.909765</v>
      </c>
      <c r="W17" s="178">
        <v>20.030546999999999</v>
      </c>
      <c r="X17" s="178">
        <v>11.188223000000001</v>
      </c>
      <c r="Y17" s="18">
        <f t="shared" si="0"/>
        <v>414.60268400000007</v>
      </c>
    </row>
    <row r="18" spans="1:25" ht="15" x14ac:dyDescent="0.25">
      <c r="A18" s="143"/>
      <c r="B18" s="8" t="s">
        <v>27</v>
      </c>
      <c r="C18" s="18">
        <v>41.262748000000002</v>
      </c>
      <c r="D18" s="18">
        <v>54.705894999999998</v>
      </c>
      <c r="E18" s="18">
        <v>68.311719999999994</v>
      </c>
      <c r="F18" s="18">
        <v>70.503879999999995</v>
      </c>
      <c r="G18" s="18">
        <v>51.664482</v>
      </c>
      <c r="H18" s="18">
        <v>71.490390000000005</v>
      </c>
      <c r="I18" s="18">
        <v>139.62669199999999</v>
      </c>
      <c r="J18" s="18">
        <v>160.26834500000001</v>
      </c>
      <c r="K18" s="18">
        <v>220.02366699999999</v>
      </c>
      <c r="L18" s="18">
        <v>212.71302900000001</v>
      </c>
      <c r="M18" s="18">
        <v>239.95619400000001</v>
      </c>
      <c r="N18" s="18">
        <v>292.42564700000003</v>
      </c>
      <c r="O18" s="18">
        <v>256.27567299999998</v>
      </c>
      <c r="P18" s="18">
        <v>307.42135500000001</v>
      </c>
      <c r="Q18" s="18">
        <v>241.152264</v>
      </c>
      <c r="R18" s="18">
        <v>267.85650700000002</v>
      </c>
      <c r="S18" s="178">
        <v>290.332919</v>
      </c>
      <c r="T18" s="178">
        <v>251.32596899999999</v>
      </c>
      <c r="U18" s="178">
        <v>251.36147199999999</v>
      </c>
      <c r="V18" s="178">
        <v>170.47110800000002</v>
      </c>
      <c r="W18" s="178">
        <v>320.92194599999999</v>
      </c>
      <c r="X18" s="178">
        <v>258.18556999999998</v>
      </c>
      <c r="Y18" s="18">
        <f t="shared" si="0"/>
        <v>4238.2574720000002</v>
      </c>
    </row>
    <row r="19" spans="1:25" x14ac:dyDescent="0.2">
      <c r="A19" s="143"/>
      <c r="B19" s="8" t="s">
        <v>16</v>
      </c>
      <c r="C19" s="18">
        <f>SUM(C20:C25)</f>
        <v>0.9175859999999999</v>
      </c>
      <c r="D19" s="18">
        <f t="shared" ref="D19:X19" si="1">SUM(D20:D25)</f>
        <v>8.4593419999999995</v>
      </c>
      <c r="E19" s="18">
        <f t="shared" si="1"/>
        <v>10.717430999999999</v>
      </c>
      <c r="F19" s="18">
        <f t="shared" si="1"/>
        <v>14.733098</v>
      </c>
      <c r="G19" s="18">
        <f t="shared" si="1"/>
        <v>25.37181</v>
      </c>
      <c r="H19" s="18">
        <f t="shared" si="1"/>
        <v>22.948965999999999</v>
      </c>
      <c r="I19" s="18">
        <f t="shared" si="1"/>
        <v>99.694306999999995</v>
      </c>
      <c r="J19" s="18">
        <f t="shared" si="1"/>
        <v>294.51936499999999</v>
      </c>
      <c r="K19" s="18">
        <f t="shared" si="1"/>
        <v>453.325739</v>
      </c>
      <c r="L19" s="18">
        <f t="shared" si="1"/>
        <v>682.32562599999994</v>
      </c>
      <c r="M19" s="18">
        <f t="shared" si="1"/>
        <v>696.62513899999988</v>
      </c>
      <c r="N19" s="18">
        <f t="shared" si="1"/>
        <v>571.87763299999995</v>
      </c>
      <c r="O19" s="18">
        <f t="shared" si="1"/>
        <v>476.76805399999995</v>
      </c>
      <c r="P19" s="18">
        <f t="shared" si="1"/>
        <v>502.31405999999998</v>
      </c>
      <c r="Q19" s="18">
        <f t="shared" si="1"/>
        <v>718.007251</v>
      </c>
      <c r="R19" s="18">
        <f t="shared" si="1"/>
        <v>1650.3011630000001</v>
      </c>
      <c r="S19" s="18">
        <f t="shared" si="1"/>
        <v>2335.368285</v>
      </c>
      <c r="T19" s="18">
        <f t="shared" si="1"/>
        <v>2958.1250540000001</v>
      </c>
      <c r="U19" s="18">
        <f t="shared" si="1"/>
        <v>2927.2017499999997</v>
      </c>
      <c r="V19" s="18">
        <f t="shared" si="1"/>
        <v>2298.794273</v>
      </c>
      <c r="W19" s="18">
        <f t="shared" si="1"/>
        <v>300.54654000000005</v>
      </c>
      <c r="X19" s="18">
        <f t="shared" si="1"/>
        <v>165.11396200000001</v>
      </c>
      <c r="Y19" s="18">
        <f t="shared" si="0"/>
        <v>17214.056433999998</v>
      </c>
    </row>
    <row r="20" spans="1:25" ht="15" x14ac:dyDescent="0.25">
      <c r="A20" s="143"/>
      <c r="B20" s="8" t="s">
        <v>19</v>
      </c>
      <c r="C20" s="18">
        <v>7.5160000000000005E-2</v>
      </c>
      <c r="D20" s="18">
        <v>3.7368999999999999E-2</v>
      </c>
      <c r="E20" s="18">
        <v>0.140684</v>
      </c>
      <c r="F20" s="18">
        <v>9.9585999999999994E-2</v>
      </c>
      <c r="G20" s="18">
        <v>0.23922299999999999</v>
      </c>
      <c r="H20" s="18">
        <v>0.13885500000000001</v>
      </c>
      <c r="I20" s="18">
        <v>0.54826200000000003</v>
      </c>
      <c r="J20" s="18">
        <v>0.26993200000000001</v>
      </c>
      <c r="K20" s="18">
        <v>0.44219000000000003</v>
      </c>
      <c r="L20" s="18">
        <v>6.2512999999999999E-2</v>
      </c>
      <c r="M20" s="18">
        <v>0.25421700000000003</v>
      </c>
      <c r="N20" s="18">
        <v>0.22071099999999999</v>
      </c>
      <c r="O20" s="18">
        <v>8.4945999999999994E-2</v>
      </c>
      <c r="P20" s="18">
        <v>0.40387000000000001</v>
      </c>
      <c r="Q20" s="18">
        <v>0.43088100000000001</v>
      </c>
      <c r="R20" s="18">
        <v>0.20170099999999999</v>
      </c>
      <c r="S20" s="178">
        <v>6.6796999999999995E-2</v>
      </c>
      <c r="T20" s="178">
        <v>0.16162799999999999</v>
      </c>
      <c r="U20" s="178">
        <v>0.196656</v>
      </c>
      <c r="V20" s="178">
        <v>0.22969999999999999</v>
      </c>
      <c r="W20" s="178">
        <v>1.58487</v>
      </c>
      <c r="X20" s="178">
        <v>0.27455000000000002</v>
      </c>
      <c r="Y20" s="18">
        <f t="shared" si="0"/>
        <v>6.164301</v>
      </c>
    </row>
    <row r="21" spans="1:25" ht="15" x14ac:dyDescent="0.25">
      <c r="A21" s="143"/>
      <c r="B21" s="8" t="s">
        <v>18</v>
      </c>
      <c r="C21" s="18">
        <v>0.177282</v>
      </c>
      <c r="D21" s="18">
        <v>0.244452</v>
      </c>
      <c r="E21" s="18">
        <v>0.61643400000000004</v>
      </c>
      <c r="F21" s="18">
        <v>0.30571500000000001</v>
      </c>
      <c r="G21" s="18">
        <v>0.47833900000000001</v>
      </c>
      <c r="H21" s="18">
        <v>0.54071800000000003</v>
      </c>
      <c r="I21" s="18">
        <v>1.1116779999999999</v>
      </c>
      <c r="J21" s="18">
        <v>0.34377999999999997</v>
      </c>
      <c r="K21" s="18">
        <v>0.52925100000000003</v>
      </c>
      <c r="L21" s="18">
        <v>3.3647969999999998</v>
      </c>
      <c r="M21" s="18">
        <v>6.4270500000000004</v>
      </c>
      <c r="N21" s="18">
        <v>5.565124</v>
      </c>
      <c r="O21" s="18">
        <v>5.4489609999999997</v>
      </c>
      <c r="P21" s="18">
        <v>4.4581569999999999</v>
      </c>
      <c r="Q21" s="18">
        <v>3.5102190000000002</v>
      </c>
      <c r="R21" s="18">
        <v>6.9932699999999999</v>
      </c>
      <c r="S21" s="178">
        <v>7.6662460000000001</v>
      </c>
      <c r="T21" s="178">
        <v>8.3285599999999995</v>
      </c>
      <c r="U21" s="178">
        <v>7.437557</v>
      </c>
      <c r="V21" s="178">
        <v>9.5645790000000002</v>
      </c>
      <c r="W21" s="178">
        <v>8.5440419999999992</v>
      </c>
      <c r="X21" s="178">
        <v>9.1105940000000007</v>
      </c>
      <c r="Y21" s="18">
        <f t="shared" si="0"/>
        <v>90.766805000000005</v>
      </c>
    </row>
    <row r="22" spans="1:25" ht="15" x14ac:dyDescent="0.25">
      <c r="A22" s="143"/>
      <c r="B22" s="8" t="s">
        <v>20</v>
      </c>
      <c r="C22" s="18">
        <v>4.9800000000000001E-3</v>
      </c>
      <c r="D22" s="18">
        <v>8.3219999999999995E-3</v>
      </c>
      <c r="E22" s="18">
        <v>8.1240999999999994E-2</v>
      </c>
      <c r="F22" s="18">
        <v>3.2633000000000002E-2</v>
      </c>
      <c r="G22" s="18">
        <v>4.7633000000000002E-2</v>
      </c>
      <c r="H22" s="18">
        <v>0.20117599999999999</v>
      </c>
      <c r="I22" s="18">
        <v>9.7227999999999995E-2</v>
      </c>
      <c r="J22" s="18">
        <v>6.6381999999999997E-2</v>
      </c>
      <c r="K22" s="18">
        <v>5.6909000000000001E-2</v>
      </c>
      <c r="L22" s="18">
        <v>0.37004199999999998</v>
      </c>
      <c r="M22" s="18">
        <v>0.187831</v>
      </c>
      <c r="N22" s="18">
        <v>0.41317599999999999</v>
      </c>
      <c r="O22" s="18">
        <v>0.37668000000000001</v>
      </c>
      <c r="P22" s="18">
        <v>1.1065370000000001</v>
      </c>
      <c r="Q22" s="18">
        <v>1.668336</v>
      </c>
      <c r="R22" s="18">
        <v>7.4486439999999998</v>
      </c>
      <c r="S22" s="178">
        <v>9.3341460000000005</v>
      </c>
      <c r="T22" s="178">
        <v>10.769189000000001</v>
      </c>
      <c r="U22" s="178">
        <v>11.343970000000001</v>
      </c>
      <c r="V22" s="178">
        <v>11.112297</v>
      </c>
      <c r="W22" s="178">
        <v>11.238999</v>
      </c>
      <c r="X22" s="178">
        <v>11.734328</v>
      </c>
      <c r="Y22" s="18">
        <f t="shared" si="0"/>
        <v>77.700679000000008</v>
      </c>
    </row>
    <row r="23" spans="1:25" ht="15" x14ac:dyDescent="0.25">
      <c r="A23" s="143"/>
      <c r="B23" s="8" t="s">
        <v>21</v>
      </c>
      <c r="C23" s="18">
        <v>0</v>
      </c>
      <c r="D23" s="18">
        <v>4.3639999999999998E-3</v>
      </c>
      <c r="E23" s="18">
        <v>4.44E-4</v>
      </c>
      <c r="F23" s="18">
        <v>1.6000000000000001E-4</v>
      </c>
      <c r="G23" s="18">
        <v>5.0990000000000002E-3</v>
      </c>
      <c r="H23" s="18">
        <v>8.6917999999999995E-2</v>
      </c>
      <c r="I23" s="18">
        <v>1.1235E-2</v>
      </c>
      <c r="J23" s="18">
        <v>9.1500000000000001E-3</v>
      </c>
      <c r="K23" s="18">
        <v>4.0065000000000003E-2</v>
      </c>
      <c r="L23" s="18">
        <v>6.6307000000000005E-2</v>
      </c>
      <c r="M23" s="18">
        <v>0.23876700000000001</v>
      </c>
      <c r="N23" s="18">
        <v>0.84218499999999996</v>
      </c>
      <c r="O23" s="18">
        <v>0.28077099999999999</v>
      </c>
      <c r="P23" s="18">
        <v>0.30678899999999998</v>
      </c>
      <c r="Q23" s="18">
        <v>0.10956200000000001</v>
      </c>
      <c r="R23" s="18">
        <v>6.7160999999999998E-2</v>
      </c>
      <c r="S23" s="178">
        <v>5.6440999999999998E-2</v>
      </c>
      <c r="T23" s="178">
        <v>3.2274999999999998E-2</v>
      </c>
      <c r="U23" s="178">
        <v>5.0971000000000002E-2</v>
      </c>
      <c r="V23" s="178">
        <v>6.487699999999999E-2</v>
      </c>
      <c r="W23" s="178">
        <v>0.56084999999999996</v>
      </c>
      <c r="X23" s="178">
        <v>1.478234</v>
      </c>
      <c r="Y23" s="18">
        <f t="shared" si="0"/>
        <v>4.3126250000000006</v>
      </c>
    </row>
    <row r="24" spans="1:25" ht="15" x14ac:dyDescent="0.25">
      <c r="A24" s="143"/>
      <c r="B24" s="8" t="s">
        <v>17</v>
      </c>
      <c r="C24" s="18">
        <v>0.39435999999999999</v>
      </c>
      <c r="D24" s="18">
        <v>5.8957199999999998</v>
      </c>
      <c r="E24" s="18">
        <v>8.4297769999999996</v>
      </c>
      <c r="F24" s="18">
        <v>14.119548</v>
      </c>
      <c r="G24" s="18">
        <v>22.61928</v>
      </c>
      <c r="H24" s="18">
        <v>19.657996000000001</v>
      </c>
      <c r="I24" s="18">
        <v>95.429458999999994</v>
      </c>
      <c r="J24" s="18">
        <v>292.31726500000002</v>
      </c>
      <c r="K24" s="18">
        <v>450.58119599999998</v>
      </c>
      <c r="L24" s="18">
        <v>676.436689</v>
      </c>
      <c r="M24" s="18">
        <v>687.55674299999998</v>
      </c>
      <c r="N24" s="18">
        <v>563.89968699999997</v>
      </c>
      <c r="O24" s="18">
        <v>469.45641899999998</v>
      </c>
      <c r="P24" s="18">
        <v>495.48068999999998</v>
      </c>
      <c r="Q24" s="18">
        <v>708.83069999999998</v>
      </c>
      <c r="R24" s="18">
        <v>1635.1137530000001</v>
      </c>
      <c r="S24" s="178">
        <v>2317.1403970000001</v>
      </c>
      <c r="T24" s="178">
        <v>2937.2229470000002</v>
      </c>
      <c r="U24" s="178">
        <v>2906.103016</v>
      </c>
      <c r="V24" s="178">
        <v>2274.3941519999998</v>
      </c>
      <c r="W24" s="178">
        <v>276.62512600000002</v>
      </c>
      <c r="X24" s="178">
        <v>141.54230200000001</v>
      </c>
      <c r="Y24" s="18">
        <f t="shared" si="0"/>
        <v>16999.247222000002</v>
      </c>
    </row>
    <row r="25" spans="1:25" ht="15" x14ac:dyDescent="0.25">
      <c r="A25" s="297"/>
      <c r="B25" s="8" t="s">
        <v>807</v>
      </c>
      <c r="C25" s="18">
        <v>0.26580399999999993</v>
      </c>
      <c r="D25" s="18">
        <v>2.2691149999999998</v>
      </c>
      <c r="E25" s="18">
        <v>1.4488510000000001</v>
      </c>
      <c r="F25" s="18">
        <v>0.175456</v>
      </c>
      <c r="G25" s="18">
        <v>1.9822360000000001</v>
      </c>
      <c r="H25" s="18">
        <v>2.3233030000000001</v>
      </c>
      <c r="I25" s="18">
        <v>2.4964450000000005</v>
      </c>
      <c r="J25" s="18">
        <v>1.5128559999999998</v>
      </c>
      <c r="K25" s="18">
        <v>1.6761279999999998</v>
      </c>
      <c r="L25" s="18">
        <v>2.0252780000000001</v>
      </c>
      <c r="M25" s="18">
        <v>1.9605309999999996</v>
      </c>
      <c r="N25" s="18">
        <v>0.93674999999999986</v>
      </c>
      <c r="O25" s="18">
        <v>1.1202770000000002</v>
      </c>
      <c r="P25" s="18">
        <v>0.55801699999999999</v>
      </c>
      <c r="Q25" s="18">
        <v>3.4575529999999999</v>
      </c>
      <c r="R25" s="18">
        <v>0.476634</v>
      </c>
      <c r="S25" s="178">
        <v>1.1042580000000002</v>
      </c>
      <c r="T25" s="178">
        <v>1.6104549999999997</v>
      </c>
      <c r="U25" s="178">
        <v>2.0695799999999993</v>
      </c>
      <c r="V25" s="178">
        <v>3.4286679999999987</v>
      </c>
      <c r="W25" s="178">
        <v>1.9926529999999998</v>
      </c>
      <c r="X25" s="178">
        <v>0.97395399999999999</v>
      </c>
      <c r="Y25" s="18">
        <f t="shared" si="0"/>
        <v>35.864801999999997</v>
      </c>
    </row>
    <row r="26" spans="1:25" x14ac:dyDescent="0.2">
      <c r="A26" s="143"/>
      <c r="B26" s="8" t="s">
        <v>22</v>
      </c>
      <c r="C26" s="18">
        <f>SUM(C9:C16)</f>
        <v>10810.325402</v>
      </c>
      <c r="D26" s="18">
        <f t="shared" ref="D26:V26" si="2">SUM(D9:D16)</f>
        <v>18220.330961</v>
      </c>
      <c r="E26" s="18">
        <f t="shared" si="2"/>
        <v>21974.281442</v>
      </c>
      <c r="F26" s="18">
        <f t="shared" si="2"/>
        <v>26217.351649000004</v>
      </c>
      <c r="G26" s="18">
        <f t="shared" si="2"/>
        <v>32064.297301999999</v>
      </c>
      <c r="H26" s="18">
        <f t="shared" si="2"/>
        <v>41696.855403000001</v>
      </c>
      <c r="I26" s="18">
        <f t="shared" si="2"/>
        <v>40991.109013999994</v>
      </c>
      <c r="J26" s="18">
        <f t="shared" si="2"/>
        <v>39464.156892999999</v>
      </c>
      <c r="K26" s="18">
        <f t="shared" si="2"/>
        <v>38786.565025000011</v>
      </c>
      <c r="L26" s="18">
        <f t="shared" si="2"/>
        <v>45276.035156999998</v>
      </c>
      <c r="M26" s="18">
        <f t="shared" si="2"/>
        <v>47857.612710999994</v>
      </c>
      <c r="N26" s="18">
        <f t="shared" si="2"/>
        <v>58939.498904999993</v>
      </c>
      <c r="O26" s="18">
        <f t="shared" si="2"/>
        <v>63898.144704999992</v>
      </c>
      <c r="P26" s="18">
        <f t="shared" si="2"/>
        <v>67463.384103000004</v>
      </c>
      <c r="Q26" s="18">
        <f t="shared" si="2"/>
        <v>58148.202291000009</v>
      </c>
      <c r="R26" s="18">
        <f t="shared" si="2"/>
        <v>83024.572280000008</v>
      </c>
      <c r="S26" s="18">
        <f t="shared" si="2"/>
        <v>79352.219989000005</v>
      </c>
      <c r="T26" s="18">
        <f t="shared" si="2"/>
        <v>81116.377713000009</v>
      </c>
      <c r="U26" s="18">
        <f t="shared" si="2"/>
        <v>86125.172495000006</v>
      </c>
      <c r="V26" s="18">
        <f t="shared" si="2"/>
        <v>83218.841117000018</v>
      </c>
      <c r="W26" s="18">
        <f t="shared" ref="W26:X26" si="3">SUM(W9:W16)</f>
        <v>89956.336554999987</v>
      </c>
      <c r="X26" s="18">
        <f t="shared" si="3"/>
        <v>88096.780811000004</v>
      </c>
      <c r="Y26" s="18">
        <f t="shared" si="0"/>
        <v>1202698.4519229999</v>
      </c>
    </row>
    <row r="27" spans="1:25" x14ac:dyDescent="0.2">
      <c r="A27" s="143"/>
      <c r="B27" s="8" t="s">
        <v>23</v>
      </c>
      <c r="C27" s="18">
        <f>C28-C26</f>
        <v>1223.6150269999998</v>
      </c>
      <c r="D27" s="18">
        <f t="shared" ref="D27:P27" si="4">D28-D26</f>
        <v>1983.1057550000005</v>
      </c>
      <c r="E27" s="18">
        <f t="shared" si="4"/>
        <v>2506.9467839999998</v>
      </c>
      <c r="F27" s="18">
        <f t="shared" si="4"/>
        <v>2774.8855669999975</v>
      </c>
      <c r="G27" s="18">
        <f t="shared" si="4"/>
        <v>3410.6694290000014</v>
      </c>
      <c r="H27" s="18">
        <f t="shared" si="4"/>
        <v>4801.4992239999992</v>
      </c>
      <c r="I27" s="18">
        <f t="shared" si="4"/>
        <v>5742.1292500000054</v>
      </c>
      <c r="J27" s="18">
        <f t="shared" si="4"/>
        <v>5317.9803319999992</v>
      </c>
      <c r="K27" s="18">
        <f t="shared" si="4"/>
        <v>5859.1513759999871</v>
      </c>
      <c r="L27" s="18">
        <f t="shared" si="4"/>
        <v>8274.8684470000007</v>
      </c>
      <c r="M27" s="18">
        <f t="shared" si="4"/>
        <v>9205.841763000004</v>
      </c>
      <c r="N27" s="18">
        <f t="shared" si="4"/>
        <v>8860.2141800000027</v>
      </c>
      <c r="O27" s="18">
        <f t="shared" si="4"/>
        <v>9184.8272040000084</v>
      </c>
      <c r="P27" s="18">
        <f t="shared" si="4"/>
        <v>9481.5665500000032</v>
      </c>
      <c r="Q27" s="18">
        <f t="shared" ref="Q27:V27" si="5">Q28-Q26</f>
        <v>16061.885906999989</v>
      </c>
      <c r="R27" s="18">
        <f t="shared" si="5"/>
        <v>11002.306353999986</v>
      </c>
      <c r="S27" s="18">
        <f t="shared" si="5"/>
        <v>9577.8222939999978</v>
      </c>
      <c r="T27" s="18">
        <f t="shared" si="5"/>
        <v>9766.0599899999943</v>
      </c>
      <c r="U27" s="18">
        <f t="shared" si="5"/>
        <v>10729.998777999994</v>
      </c>
      <c r="V27" s="18">
        <f t="shared" si="5"/>
        <v>15368.681605999984</v>
      </c>
      <c r="W27" s="18">
        <f t="shared" ref="W27:X27" si="6">W28-W26</f>
        <v>14686.996616000019</v>
      </c>
      <c r="X27" s="18">
        <f t="shared" si="6"/>
        <v>14826.788105</v>
      </c>
      <c r="Y27" s="18">
        <f t="shared" si="0"/>
        <v>180647.84053799999</v>
      </c>
    </row>
    <row r="28" spans="1:25" ht="15.75" thickBot="1" x14ac:dyDescent="0.3">
      <c r="A28" s="143"/>
      <c r="B28" s="30" t="s">
        <v>7</v>
      </c>
      <c r="C28" s="78">
        <v>12033.940429</v>
      </c>
      <c r="D28" s="78">
        <v>20203.436716</v>
      </c>
      <c r="E28" s="78">
        <v>24481.228225999999</v>
      </c>
      <c r="F28" s="78">
        <v>28992.237216000001</v>
      </c>
      <c r="G28" s="78">
        <v>35474.966731</v>
      </c>
      <c r="H28" s="78">
        <v>46498.354627000001</v>
      </c>
      <c r="I28" s="78">
        <v>46733.238264</v>
      </c>
      <c r="J28" s="78">
        <v>44782.137224999999</v>
      </c>
      <c r="K28" s="78">
        <v>44645.716400999998</v>
      </c>
      <c r="L28" s="78">
        <v>53550.903603999999</v>
      </c>
      <c r="M28" s="78">
        <v>57063.454473999998</v>
      </c>
      <c r="N28" s="78">
        <v>67799.713084999996</v>
      </c>
      <c r="O28" s="78">
        <v>73082.971909</v>
      </c>
      <c r="P28" s="78">
        <v>76944.950653000007</v>
      </c>
      <c r="Q28" s="188">
        <v>74210.088197999998</v>
      </c>
      <c r="R28" s="78">
        <v>94026.878633999993</v>
      </c>
      <c r="S28" s="180">
        <v>88930.042283000002</v>
      </c>
      <c r="T28" s="180">
        <v>90882.437703000003</v>
      </c>
      <c r="U28" s="173">
        <v>96855.171273</v>
      </c>
      <c r="V28" s="173">
        <v>98587.522723000002</v>
      </c>
      <c r="W28" s="173">
        <v>104643.33317100001</v>
      </c>
      <c r="X28" s="173">
        <v>102923.568916</v>
      </c>
      <c r="Y28" s="18">
        <f t="shared" si="0"/>
        <v>1383346.2924609999</v>
      </c>
    </row>
    <row r="29" spans="1:25" ht="20.25" thickTop="1" thickBot="1" x14ac:dyDescent="0.35">
      <c r="A29" s="143"/>
      <c r="B29" s="95"/>
      <c r="C29" s="334" t="s">
        <v>250</v>
      </c>
      <c r="D29" s="334"/>
      <c r="E29" s="334"/>
      <c r="F29" s="334"/>
      <c r="G29" s="334"/>
      <c r="H29" s="334"/>
      <c r="I29" s="334"/>
      <c r="J29" s="334"/>
      <c r="K29" s="334"/>
      <c r="L29" s="334"/>
      <c r="M29" s="334"/>
      <c r="N29" s="334"/>
      <c r="O29" s="334"/>
      <c r="P29" s="334"/>
      <c r="Q29" s="334"/>
      <c r="R29" s="334"/>
      <c r="S29" s="334"/>
      <c r="T29" s="334"/>
      <c r="U29" s="334"/>
      <c r="V29" s="334"/>
      <c r="W29" s="334"/>
      <c r="X29" s="334"/>
      <c r="Y29" s="334"/>
    </row>
    <row r="30" spans="1:25" ht="13.5" thickTop="1" x14ac:dyDescent="0.2">
      <c r="A30" s="143"/>
      <c r="B30" s="32"/>
      <c r="C30" s="18"/>
      <c r="D30" s="18"/>
      <c r="E30" s="18"/>
      <c r="F30" s="18"/>
      <c r="G30" s="18"/>
      <c r="H30" s="18"/>
      <c r="I30" s="18"/>
      <c r="J30" s="18"/>
      <c r="K30" s="18"/>
      <c r="L30" s="18"/>
      <c r="M30" s="18"/>
      <c r="N30" s="18"/>
      <c r="O30" s="18"/>
      <c r="P30" s="18"/>
      <c r="Q30" s="18"/>
      <c r="R30" s="18"/>
      <c r="S30" s="18"/>
      <c r="T30" s="18"/>
      <c r="U30" s="18"/>
      <c r="V30" s="18"/>
      <c r="W30" s="18"/>
      <c r="X30" s="18"/>
      <c r="Y30" s="18"/>
    </row>
    <row r="31" spans="1:25" x14ac:dyDescent="0.2">
      <c r="A31" s="143"/>
      <c r="B31" s="80" t="s">
        <v>14</v>
      </c>
      <c r="C31" s="18">
        <f>C9/C$28*100</f>
        <v>0.99668426736567151</v>
      </c>
      <c r="D31" s="18">
        <f t="shared" ref="D31:Y31" si="7">D9/D$28*100</f>
        <v>1.1847366433971214</v>
      </c>
      <c r="E31" s="18">
        <f t="shared" si="7"/>
        <v>1.9455141245493814</v>
      </c>
      <c r="F31" s="18">
        <f t="shared" si="7"/>
        <v>1.905091828150417</v>
      </c>
      <c r="G31" s="18">
        <f t="shared" si="7"/>
        <v>2.1022322378904672</v>
      </c>
      <c r="H31" s="18">
        <f t="shared" si="7"/>
        <v>2.2773344379483045</v>
      </c>
      <c r="I31" s="18">
        <f t="shared" si="7"/>
        <v>4.0228783598936602</v>
      </c>
      <c r="J31" s="18">
        <f t="shared" si="7"/>
        <v>7.1381544474734477</v>
      </c>
      <c r="K31" s="18">
        <f t="shared" si="7"/>
        <v>13.032859671772837</v>
      </c>
      <c r="L31" s="18">
        <f t="shared" si="7"/>
        <v>16.537442788058769</v>
      </c>
      <c r="M31" s="18">
        <f t="shared" si="7"/>
        <v>17.986052813673194</v>
      </c>
      <c r="N31" s="18">
        <f t="shared" si="7"/>
        <v>21.237185514263746</v>
      </c>
      <c r="O31" s="18">
        <f t="shared" si="7"/>
        <v>23.325007580734066</v>
      </c>
      <c r="P31" s="18">
        <f t="shared" si="7"/>
        <v>25.802785732537103</v>
      </c>
      <c r="Q31" s="18">
        <f t="shared" ref="Q31:V40" si="8">Q9/Q$28*100</f>
        <v>27.094155707447175</v>
      </c>
      <c r="R31" s="18">
        <f t="shared" si="8"/>
        <v>33.529055545613026</v>
      </c>
      <c r="S31" s="18">
        <f t="shared" si="8"/>
        <v>36.173326156339257</v>
      </c>
      <c r="T31" s="18">
        <f t="shared" si="8"/>
        <v>36.980320611372193</v>
      </c>
      <c r="U31" s="18">
        <f t="shared" si="8"/>
        <v>37.962758886008956</v>
      </c>
      <c r="V31" s="18">
        <f t="shared" si="8"/>
        <v>38.299416516519422</v>
      </c>
      <c r="W31" s="18">
        <f t="shared" ref="W31:X31" si="9">W9/W$28*100</f>
        <v>37.060350675782466</v>
      </c>
      <c r="X31" s="18">
        <f t="shared" si="9"/>
        <v>38.305772432140245</v>
      </c>
      <c r="Y31" s="18">
        <f>Y9/Y$28*100</f>
        <v>25.637200008543669</v>
      </c>
    </row>
    <row r="32" spans="1:25" x14ac:dyDescent="0.2">
      <c r="A32" s="143"/>
      <c r="B32" s="80" t="s">
        <v>326</v>
      </c>
      <c r="C32" s="18">
        <f t="shared" ref="C32:Y32" si="10">C10/C$28*100</f>
        <v>73.531794047075209</v>
      </c>
      <c r="D32" s="18">
        <f t="shared" si="10"/>
        <v>75.344958439396621</v>
      </c>
      <c r="E32" s="18">
        <f t="shared" si="10"/>
        <v>74.332492442816047</v>
      </c>
      <c r="F32" s="18">
        <f t="shared" si="10"/>
        <v>76.461074534690368</v>
      </c>
      <c r="G32" s="18">
        <f t="shared" si="10"/>
        <v>75.415497068306465</v>
      </c>
      <c r="H32" s="18">
        <f t="shared" si="10"/>
        <v>74.604871615944617</v>
      </c>
      <c r="I32" s="18">
        <f t="shared" si="10"/>
        <v>61.688248113993346</v>
      </c>
      <c r="J32" s="18">
        <f t="shared" si="10"/>
        <v>52.696284845525263</v>
      </c>
      <c r="K32" s="18">
        <f t="shared" si="10"/>
        <v>48.346331153320989</v>
      </c>
      <c r="L32" s="18">
        <f t="shared" si="10"/>
        <v>38.662296153026091</v>
      </c>
      <c r="M32" s="18">
        <f t="shared" si="10"/>
        <v>33.028610678639232</v>
      </c>
      <c r="N32" s="18">
        <f t="shared" si="10"/>
        <v>29.688449620376446</v>
      </c>
      <c r="O32" s="18">
        <f t="shared" si="10"/>
        <v>27.089058977583786</v>
      </c>
      <c r="P32" s="18">
        <f t="shared" si="10"/>
        <v>26.169968164395591</v>
      </c>
      <c r="Q32" s="18">
        <f t="shared" si="8"/>
        <v>21.42780451705292</v>
      </c>
      <c r="R32" s="18">
        <f t="shared" si="8"/>
        <v>24.712159667074037</v>
      </c>
      <c r="S32" s="18">
        <f t="shared" si="8"/>
        <v>22.733986575270947</v>
      </c>
      <c r="T32" s="18">
        <f t="shared" si="8"/>
        <v>23.183716707572962</v>
      </c>
      <c r="U32" s="18">
        <f t="shared" si="8"/>
        <v>21.972772389214335</v>
      </c>
      <c r="V32" s="18">
        <f t="shared" si="8"/>
        <v>22.322070412330103</v>
      </c>
      <c r="W32" s="18">
        <f t="shared" ref="W32:X32" si="11">W10/W$28*100</f>
        <v>23.438316671278503</v>
      </c>
      <c r="X32" s="18">
        <f t="shared" si="11"/>
        <v>21.964047817317528</v>
      </c>
      <c r="Y32" s="18">
        <f t="shared" si="10"/>
        <v>34.001045662271181</v>
      </c>
    </row>
    <row r="33" spans="1:25" x14ac:dyDescent="0.2">
      <c r="A33" s="143"/>
      <c r="B33" s="80" t="s">
        <v>327</v>
      </c>
      <c r="C33" s="18">
        <f t="shared" ref="C33:Y33" si="12">C11/C$28*100</f>
        <v>2.4471433420953992</v>
      </c>
      <c r="D33" s="18">
        <f t="shared" si="12"/>
        <v>2.5570978109425524</v>
      </c>
      <c r="E33" s="18">
        <f t="shared" si="12"/>
        <v>3.1898477674034331</v>
      </c>
      <c r="F33" s="18">
        <f t="shared" si="12"/>
        <v>3.0474338748594763</v>
      </c>
      <c r="G33" s="18">
        <f t="shared" si="12"/>
        <v>4.0175334477609663</v>
      </c>
      <c r="H33" s="18">
        <f t="shared" si="12"/>
        <v>3.9572360221356009</v>
      </c>
      <c r="I33" s="18">
        <f t="shared" si="12"/>
        <v>4.0963377653944466</v>
      </c>
      <c r="J33" s="18">
        <f t="shared" si="12"/>
        <v>4.9944943354587741</v>
      </c>
      <c r="K33" s="18">
        <f t="shared" si="12"/>
        <v>5.4384977747733387</v>
      </c>
      <c r="L33" s="18">
        <f t="shared" si="12"/>
        <v>6.2603454757569885</v>
      </c>
      <c r="M33" s="18">
        <f t="shared" si="12"/>
        <v>7.1375515617544032</v>
      </c>
      <c r="N33" s="18">
        <f t="shared" si="12"/>
        <v>10.803836250481973</v>
      </c>
      <c r="O33" s="18">
        <f t="shared" si="12"/>
        <v>12.333820450301031</v>
      </c>
      <c r="P33" s="18">
        <f t="shared" si="12"/>
        <v>12.092497410208196</v>
      </c>
      <c r="Q33" s="18">
        <f t="shared" si="8"/>
        <v>10.629588456967488</v>
      </c>
      <c r="R33" s="18">
        <f t="shared" si="8"/>
        <v>9.4544337790933461</v>
      </c>
      <c r="S33" s="18">
        <f t="shared" si="8"/>
        <v>8.8113172948506797</v>
      </c>
      <c r="T33" s="18">
        <f t="shared" si="8"/>
        <v>7.2159686367914411</v>
      </c>
      <c r="U33" s="18">
        <f t="shared" si="8"/>
        <v>7.2466107650739202</v>
      </c>
      <c r="V33" s="18">
        <f t="shared" si="8"/>
        <v>6.8702548100641554</v>
      </c>
      <c r="W33" s="18">
        <f t="shared" ref="W33:X33" si="13">W11/W$28*100</f>
        <v>6.5274338727705548</v>
      </c>
      <c r="X33" s="18">
        <f t="shared" si="13"/>
        <v>5.1661192873515098</v>
      </c>
      <c r="Y33" s="18">
        <f t="shared" si="12"/>
        <v>7.4095854673272079</v>
      </c>
    </row>
    <row r="34" spans="1:25" x14ac:dyDescent="0.2">
      <c r="A34" s="143"/>
      <c r="B34" s="80" t="s">
        <v>328</v>
      </c>
      <c r="C34" s="18">
        <f t="shared" ref="C34:Y34" si="14">C12/C$28*100</f>
        <v>8.3915471990076611</v>
      </c>
      <c r="D34" s="18">
        <f t="shared" si="14"/>
        <v>6.3054058916181086</v>
      </c>
      <c r="E34" s="18">
        <f t="shared" si="14"/>
        <v>5.5784748844814755</v>
      </c>
      <c r="F34" s="18">
        <f t="shared" si="14"/>
        <v>4.7576943121821893</v>
      </c>
      <c r="G34" s="18">
        <f t="shared" si="14"/>
        <v>4.9843153607663924</v>
      </c>
      <c r="H34" s="18">
        <f t="shared" si="14"/>
        <v>4.8031720883799691</v>
      </c>
      <c r="I34" s="18">
        <f t="shared" si="14"/>
        <v>8.3344407892238852</v>
      </c>
      <c r="J34" s="18">
        <f t="shared" si="14"/>
        <v>9.8385157654788546</v>
      </c>
      <c r="K34" s="18">
        <f t="shared" si="14"/>
        <v>7.8242232997783363</v>
      </c>
      <c r="L34" s="18">
        <f t="shared" si="14"/>
        <v>9.5765708902378588</v>
      </c>
      <c r="M34" s="18">
        <f t="shared" si="14"/>
        <v>11.418567014671059</v>
      </c>
      <c r="N34" s="18">
        <f t="shared" si="14"/>
        <v>10.911059040508917</v>
      </c>
      <c r="O34" s="18">
        <f t="shared" si="14"/>
        <v>9.8684853442746174</v>
      </c>
      <c r="P34" s="18">
        <f t="shared" si="14"/>
        <v>8.9937231387777725</v>
      </c>
      <c r="Q34" s="18">
        <f t="shared" si="8"/>
        <v>6.8965619409382821</v>
      </c>
      <c r="R34" s="18">
        <f t="shared" si="8"/>
        <v>7.3295967792638583</v>
      </c>
      <c r="S34" s="18">
        <f t="shared" si="8"/>
        <v>6.618816485287109</v>
      </c>
      <c r="T34" s="18">
        <f t="shared" si="8"/>
        <v>6.9660630304495204</v>
      </c>
      <c r="U34" s="18">
        <f t="shared" si="8"/>
        <v>6.0408538202967694</v>
      </c>
      <c r="V34" s="18">
        <f t="shared" si="8"/>
        <v>5.5341030581825912</v>
      </c>
      <c r="W34" s="18">
        <f t="shared" ref="W34:X34" si="15">W12/W$28*100</f>
        <v>5.2262535913903907</v>
      </c>
      <c r="X34" s="18">
        <f t="shared" si="15"/>
        <v>5.0977240968801691</v>
      </c>
      <c r="Y34" s="18">
        <f t="shared" si="14"/>
        <v>7.2467689796353918</v>
      </c>
    </row>
    <row r="35" spans="1:25" x14ac:dyDescent="0.2">
      <c r="A35" s="143"/>
      <c r="B35" s="80" t="s">
        <v>329</v>
      </c>
      <c r="C35" s="18">
        <f t="shared" ref="C35:Y35" si="16">C13/C$28*100</f>
        <v>1.684233632331869</v>
      </c>
      <c r="D35" s="18">
        <f t="shared" si="16"/>
        <v>1.8560323833570098</v>
      </c>
      <c r="E35" s="18">
        <f t="shared" si="16"/>
        <v>2.0775298743379316</v>
      </c>
      <c r="F35" s="18">
        <f t="shared" si="16"/>
        <v>1.5958608973600086</v>
      </c>
      <c r="G35" s="18">
        <f t="shared" si="16"/>
        <v>1.2718524288444948</v>
      </c>
      <c r="H35" s="18">
        <f t="shared" si="16"/>
        <v>1.3767139593113416</v>
      </c>
      <c r="I35" s="18">
        <f t="shared" si="16"/>
        <v>3.7941411057018293</v>
      </c>
      <c r="J35" s="18">
        <f t="shared" si="16"/>
        <v>3.8797021371951725</v>
      </c>
      <c r="K35" s="18">
        <f t="shared" si="16"/>
        <v>5.5709713775458427</v>
      </c>
      <c r="L35" s="18">
        <f t="shared" si="16"/>
        <v>5.6612960435154038</v>
      </c>
      <c r="M35" s="18">
        <f t="shared" si="16"/>
        <v>5.7043133017527374</v>
      </c>
      <c r="N35" s="18">
        <f t="shared" si="16"/>
        <v>5.9100817594558706</v>
      </c>
      <c r="O35" s="18">
        <f t="shared" si="16"/>
        <v>5.894130380143352</v>
      </c>
      <c r="P35" s="18">
        <f t="shared" si="16"/>
        <v>5.3263154478873007</v>
      </c>
      <c r="Q35" s="88">
        <f t="shared" si="8"/>
        <v>4.8302866295429165</v>
      </c>
      <c r="R35" s="88">
        <f t="shared" si="8"/>
        <v>5.0595494342824585</v>
      </c>
      <c r="S35" s="88">
        <f t="shared" si="8"/>
        <v>5.3940828485549863</v>
      </c>
      <c r="T35" s="88">
        <f t="shared" si="8"/>
        <v>4.4418339285663171</v>
      </c>
      <c r="U35" s="18">
        <f t="shared" si="8"/>
        <v>4.846028221632424</v>
      </c>
      <c r="V35" s="18">
        <f t="shared" si="8"/>
        <v>5.7895657090777064</v>
      </c>
      <c r="W35" s="18">
        <f t="shared" ref="W35:X35" si="17">W13/W$28*100</f>
        <v>6.3922434934954362</v>
      </c>
      <c r="X35" s="18">
        <f t="shared" si="17"/>
        <v>7.1700199067356643</v>
      </c>
      <c r="Y35" s="88">
        <f t="shared" si="16"/>
        <v>4.9867157169501599</v>
      </c>
    </row>
    <row r="36" spans="1:25" x14ac:dyDescent="0.2">
      <c r="A36" s="143"/>
      <c r="B36" s="80" t="s">
        <v>330</v>
      </c>
      <c r="C36" s="18">
        <f t="shared" ref="C36:Y36" si="18">C14/C$28*100</f>
        <v>2.0782943581579865</v>
      </c>
      <c r="D36" s="18">
        <f t="shared" si="18"/>
        <v>2.0750197102258192</v>
      </c>
      <c r="E36" s="18">
        <f t="shared" si="18"/>
        <v>1.856323199165947</v>
      </c>
      <c r="F36" s="18">
        <f t="shared" si="18"/>
        <v>2.0064391018398875</v>
      </c>
      <c r="G36" s="18">
        <f t="shared" si="18"/>
        <v>1.9566956165555027</v>
      </c>
      <c r="H36" s="18">
        <f t="shared" si="18"/>
        <v>1.9783172079509546</v>
      </c>
      <c r="I36" s="18">
        <f t="shared" si="18"/>
        <v>4.3354011925185683</v>
      </c>
      <c r="J36" s="18">
        <f t="shared" si="18"/>
        <v>7.0907263582483031</v>
      </c>
      <c r="K36" s="18">
        <f t="shared" si="18"/>
        <v>3.4461931827474008</v>
      </c>
      <c r="L36" s="18">
        <f t="shared" si="18"/>
        <v>4.282898434282786</v>
      </c>
      <c r="M36" s="18">
        <f t="shared" si="18"/>
        <v>4.7225839056551893</v>
      </c>
      <c r="N36" s="18">
        <f t="shared" si="18"/>
        <v>5.0219587415234868</v>
      </c>
      <c r="O36" s="18">
        <f t="shared" si="18"/>
        <v>5.6819165922405892</v>
      </c>
      <c r="P36" s="18">
        <f t="shared" si="18"/>
        <v>6.0872910155247215</v>
      </c>
      <c r="Q36" s="18">
        <f t="shared" si="8"/>
        <v>4.1481553650585248</v>
      </c>
      <c r="R36" s="18">
        <f t="shared" si="8"/>
        <v>3.9510697334332616</v>
      </c>
      <c r="S36" s="18">
        <f t="shared" si="8"/>
        <v>3.9782255548036529</v>
      </c>
      <c r="T36" s="18">
        <f t="shared" si="8"/>
        <v>3.9976962500424538</v>
      </c>
      <c r="U36" s="18">
        <f t="shared" si="8"/>
        <v>4.205202756309002</v>
      </c>
      <c r="V36" s="18" t="str">
        <f>IFERROR(((V14/V$28*100)*100)-100,"--")</f>
        <v>--</v>
      </c>
      <c r="W36" s="18">
        <f t="shared" ref="W36:X36" si="19">W14/W$28*100</f>
        <v>3.7032142493659901</v>
      </c>
      <c r="X36" s="18">
        <f t="shared" si="19"/>
        <v>4.1205319380843148</v>
      </c>
      <c r="Y36" s="18">
        <f t="shared" si="18"/>
        <v>3.8632966635508352</v>
      </c>
    </row>
    <row r="37" spans="1:25" x14ac:dyDescent="0.2">
      <c r="A37" s="143"/>
      <c r="B37" s="80" t="s">
        <v>331</v>
      </c>
      <c r="C37" s="18">
        <f t="shared" ref="C37:Y37" si="20">C15/C$28*100</f>
        <v>0.24380114039203377</v>
      </c>
      <c r="D37" s="18">
        <f t="shared" si="20"/>
        <v>0.46437269222468658</v>
      </c>
      <c r="E37" s="18">
        <f t="shared" si="20"/>
        <v>0.39170785107160583</v>
      </c>
      <c r="F37" s="18">
        <f t="shared" si="20"/>
        <v>0.29160876882361669</v>
      </c>
      <c r="G37" s="18">
        <f t="shared" si="20"/>
        <v>0.3569293016118657</v>
      </c>
      <c r="H37" s="18">
        <f t="shared" si="20"/>
        <v>0.42658862790130009</v>
      </c>
      <c r="I37" s="18">
        <f t="shared" si="20"/>
        <v>0.86804060679119377</v>
      </c>
      <c r="J37" s="18">
        <f t="shared" si="20"/>
        <v>1.3776360424700564</v>
      </c>
      <c r="K37" s="18">
        <f t="shared" si="20"/>
        <v>1.6258634299431725</v>
      </c>
      <c r="L37" s="18">
        <f t="shared" si="20"/>
        <v>1.7847388217154387</v>
      </c>
      <c r="M37" s="18">
        <f t="shared" si="20"/>
        <v>2.0768549081443752</v>
      </c>
      <c r="N37" s="18">
        <f t="shared" si="20"/>
        <v>1.9462864309553296</v>
      </c>
      <c r="O37" s="18">
        <f t="shared" si="20"/>
        <v>2.080544803094893</v>
      </c>
      <c r="P37" s="18">
        <f t="shared" si="20"/>
        <v>2.0048870067601419</v>
      </c>
      <c r="Q37" s="18">
        <f t="shared" si="8"/>
        <v>1.8974233951091684</v>
      </c>
      <c r="R37" s="18">
        <f t="shared" si="8"/>
        <v>2.1538539196681254</v>
      </c>
      <c r="S37" s="18">
        <f t="shared" si="8"/>
        <v>2.4768385108718904</v>
      </c>
      <c r="T37" s="18">
        <f t="shared" si="8"/>
        <v>2.8425817762970529</v>
      </c>
      <c r="U37" s="18">
        <f t="shared" si="8"/>
        <v>3.234437009222757</v>
      </c>
      <c r="V37" s="18">
        <f t="shared" si="8"/>
        <v>2.9975133002409562</v>
      </c>
      <c r="W37" s="18">
        <f t="shared" ref="W37:X37" si="21">W15/W$28*100</f>
        <v>2.9808651009832805</v>
      </c>
      <c r="X37" s="18">
        <f t="shared" si="21"/>
        <v>3.325748324753127</v>
      </c>
      <c r="Y37" s="18">
        <f t="shared" si="20"/>
        <v>2.1505946339780091</v>
      </c>
    </row>
    <row r="38" spans="1:25" x14ac:dyDescent="0.2">
      <c r="A38" s="143"/>
      <c r="B38" s="8" t="s">
        <v>15</v>
      </c>
      <c r="C38" s="18">
        <f t="shared" ref="C38:Y38" si="22">C16/C$28*100</f>
        <v>0.45846907191798925</v>
      </c>
      <c r="D38" s="18">
        <f t="shared" si="22"/>
        <v>0.39669119232832989</v>
      </c>
      <c r="E38" s="18">
        <f t="shared" si="22"/>
        <v>0.38782795178211171</v>
      </c>
      <c r="F38" s="18">
        <f t="shared" si="22"/>
        <v>0.36366373941578339</v>
      </c>
      <c r="G38" s="18">
        <f t="shared" si="22"/>
        <v>0.28064537665372896</v>
      </c>
      <c r="H38" s="18">
        <f t="shared" si="22"/>
        <v>0.24959587265182315</v>
      </c>
      <c r="I38" s="18">
        <f t="shared" si="22"/>
        <v>0.57347726362555973</v>
      </c>
      <c r="J38" s="18">
        <f t="shared" si="22"/>
        <v>1.1092593337030043</v>
      </c>
      <c r="K38" s="18">
        <f t="shared" si="22"/>
        <v>1.5914015638554884</v>
      </c>
      <c r="L38" s="18">
        <f t="shared" si="22"/>
        <v>1.7820699946671248</v>
      </c>
      <c r="M38" s="18">
        <f t="shared" si="22"/>
        <v>1.7928256735072614</v>
      </c>
      <c r="N38" s="18">
        <f t="shared" si="22"/>
        <v>1.4129248331759368</v>
      </c>
      <c r="O38" s="18">
        <f t="shared" si="22"/>
        <v>1.1593652308707731</v>
      </c>
      <c r="P38" s="18">
        <f t="shared" si="22"/>
        <v>1.1999995856310295</v>
      </c>
      <c r="Q38" s="18">
        <f t="shared" si="8"/>
        <v>1.4322201641429175</v>
      </c>
      <c r="R38" s="18">
        <f t="shared" si="8"/>
        <v>2.1090457992539635</v>
      </c>
      <c r="S38" s="18">
        <f t="shared" si="8"/>
        <v>3.0433427709247463</v>
      </c>
      <c r="T38" s="18">
        <f t="shared" si="8"/>
        <v>3.6260025548271781</v>
      </c>
      <c r="U38" s="18">
        <f t="shared" si="8"/>
        <v>3.4129408151916554</v>
      </c>
      <c r="V38" s="18">
        <f t="shared" si="8"/>
        <v>2.5982053288802365</v>
      </c>
      <c r="W38" s="18">
        <f t="shared" ref="W38:X38" si="23">W16/W$28*100</f>
        <v>0.63603106459958314</v>
      </c>
      <c r="X38" s="18">
        <f t="shared" si="23"/>
        <v>0.44440660075954175</v>
      </c>
      <c r="Y38" s="18">
        <f t="shared" si="22"/>
        <v>1.646035163870001</v>
      </c>
    </row>
    <row r="39" spans="1:25" x14ac:dyDescent="0.2">
      <c r="A39" s="143"/>
      <c r="B39" s="8" t="s">
        <v>26</v>
      </c>
      <c r="C39" s="18">
        <f t="shared" ref="C39:Y39" si="24">C17/C$28*100</f>
        <v>5.5936632225454405E-2</v>
      </c>
      <c r="D39" s="18">
        <f t="shared" si="24"/>
        <v>4.9947868483228609E-2</v>
      </c>
      <c r="E39" s="18">
        <f t="shared" si="24"/>
        <v>2.8546488499208194E-2</v>
      </c>
      <c r="F39" s="18">
        <f t="shared" si="24"/>
        <v>3.8824275326321198E-2</v>
      </c>
      <c r="G39" s="18">
        <f t="shared" si="24"/>
        <v>3.1266622697935745E-2</v>
      </c>
      <c r="H39" s="18">
        <f t="shared" si="24"/>
        <v>1.7711852529116806E-2</v>
      </c>
      <c r="I39" s="18">
        <f t="shared" si="24"/>
        <v>2.0507964686416493E-2</v>
      </c>
      <c r="J39" s="18">
        <f t="shared" si="24"/>
        <v>2.7413631328758004E-2</v>
      </c>
      <c r="K39" s="18">
        <f t="shared" si="24"/>
        <v>3.2704243938782351E-2</v>
      </c>
      <c r="L39" s="18">
        <f t="shared" si="24"/>
        <v>3.630997180512114E-2</v>
      </c>
      <c r="M39" s="18">
        <f t="shared" si="24"/>
        <v>4.9516392339819283E-2</v>
      </c>
      <c r="N39" s="18">
        <f t="shared" si="24"/>
        <v>4.5732930995042727E-2</v>
      </c>
      <c r="O39" s="18">
        <f t="shared" si="24"/>
        <v>4.7111673349671139E-2</v>
      </c>
      <c r="P39" s="18">
        <f t="shared" si="24"/>
        <v>4.6483666174923319E-2</v>
      </c>
      <c r="Q39" s="18">
        <f t="shared" si="8"/>
        <v>3.0846082461086367E-2</v>
      </c>
      <c r="R39" s="18">
        <f t="shared" si="8"/>
        <v>4.5105376905135483E-2</v>
      </c>
      <c r="S39" s="18">
        <f t="shared" si="8"/>
        <v>3.245528424258648E-2</v>
      </c>
      <c r="T39" s="18">
        <f t="shared" si="8"/>
        <v>1.6979803128113723E-2</v>
      </c>
      <c r="U39" s="18">
        <f t="shared" si="8"/>
        <v>1.3543342939352897E-2</v>
      </c>
      <c r="V39" s="18">
        <f t="shared" si="8"/>
        <v>2.1209342138304742E-2</v>
      </c>
      <c r="W39" s="18">
        <f t="shared" ref="W39:X39" si="25">W17/W$28*100</f>
        <v>1.9141732581537358E-2</v>
      </c>
      <c r="X39" s="18">
        <f t="shared" si="25"/>
        <v>1.0870418814500255E-2</v>
      </c>
      <c r="Y39" s="18">
        <f t="shared" si="24"/>
        <v>2.9970997591818736E-2</v>
      </c>
    </row>
    <row r="40" spans="1:25" x14ac:dyDescent="0.2">
      <c r="A40" s="143"/>
      <c r="B40" s="8" t="s">
        <v>27</v>
      </c>
      <c r="C40" s="18">
        <f t="shared" ref="C40:Y40" si="26">C18/C$28*100</f>
        <v>0.34288642397267433</v>
      </c>
      <c r="D40" s="18">
        <f t="shared" si="26"/>
        <v>0.27077519418602658</v>
      </c>
      <c r="E40" s="18">
        <f t="shared" si="26"/>
        <v>0.27903714376327876</v>
      </c>
      <c r="F40" s="18">
        <f t="shared" si="26"/>
        <v>0.24318192306004893</v>
      </c>
      <c r="G40" s="18">
        <f t="shared" si="26"/>
        <v>0.14563644947650564</v>
      </c>
      <c r="H40" s="18">
        <f t="shared" si="26"/>
        <v>0.15374821447657847</v>
      </c>
      <c r="I40" s="18">
        <f t="shared" si="26"/>
        <v>0.29877384317182781</v>
      </c>
      <c r="J40" s="18">
        <f t="shared" si="26"/>
        <v>0.35788453819155569</v>
      </c>
      <c r="K40" s="18">
        <f t="shared" si="26"/>
        <v>0.49282145015612694</v>
      </c>
      <c r="L40" s="18">
        <f t="shared" si="26"/>
        <v>0.39721650744304404</v>
      </c>
      <c r="M40" s="18">
        <f t="shared" si="26"/>
        <v>0.4205076545257736</v>
      </c>
      <c r="N40" s="18">
        <f t="shared" si="26"/>
        <v>0.4313080892147555</v>
      </c>
      <c r="O40" s="18">
        <f t="shared" si="26"/>
        <v>0.35066400052683161</v>
      </c>
      <c r="P40" s="18">
        <f t="shared" si="26"/>
        <v>0.39953415057263925</v>
      </c>
      <c r="Q40" s="18">
        <f t="shared" si="8"/>
        <v>0.32495886995388207</v>
      </c>
      <c r="R40" s="18">
        <f t="shared" si="8"/>
        <v>0.28487227364276607</v>
      </c>
      <c r="S40" s="18">
        <f t="shared" si="8"/>
        <v>0.3264733846365217</v>
      </c>
      <c r="T40" s="18">
        <f t="shared" si="8"/>
        <v>0.27653964324914204</v>
      </c>
      <c r="U40" s="18">
        <f t="shared" si="8"/>
        <v>0.25952302669673893</v>
      </c>
      <c r="V40" s="18">
        <f t="shared" si="8"/>
        <v>0.17291347149372069</v>
      </c>
      <c r="W40" s="18">
        <f t="shared" ref="W40:X40" si="27">W18/W$28*100</f>
        <v>0.30668169320980465</v>
      </c>
      <c r="X40" s="18">
        <f t="shared" si="27"/>
        <v>0.25085174631936391</v>
      </c>
      <c r="Y40" s="18">
        <f t="shared" si="26"/>
        <v>0.3063771880618596</v>
      </c>
    </row>
    <row r="41" spans="1:25" x14ac:dyDescent="0.2">
      <c r="A41" s="143"/>
      <c r="B41" s="8" t="s">
        <v>16</v>
      </c>
      <c r="C41" s="18">
        <f t="shared" ref="C41:Y41" si="28">C19/C$28*100</f>
        <v>7.6249837317521911E-3</v>
      </c>
      <c r="D41" s="18">
        <f t="shared" si="28"/>
        <v>4.1870807026116855E-2</v>
      </c>
      <c r="E41" s="18">
        <f t="shared" si="28"/>
        <v>4.3778158926755469E-2</v>
      </c>
      <c r="F41" s="18">
        <f t="shared" si="28"/>
        <v>5.0817389117764317E-2</v>
      </c>
      <c r="G41" s="18">
        <f t="shared" si="28"/>
        <v>7.1520320772644155E-2</v>
      </c>
      <c r="H41" s="18">
        <f t="shared" si="28"/>
        <v>4.9354361426531684E-2</v>
      </c>
      <c r="I41" s="18">
        <f t="shared" si="28"/>
        <v>0.21332634053052016</v>
      </c>
      <c r="J41" s="18">
        <f t="shared" si="28"/>
        <v>0.65767152541255247</v>
      </c>
      <c r="K41" s="18">
        <f t="shared" si="28"/>
        <v>1.0153846226327912</v>
      </c>
      <c r="L41" s="18">
        <f t="shared" si="28"/>
        <v>1.2741626752849666</v>
      </c>
      <c r="M41" s="18">
        <f t="shared" si="28"/>
        <v>1.220790338442278</v>
      </c>
      <c r="N41" s="18">
        <f t="shared" si="28"/>
        <v>0.84348090423781186</v>
      </c>
      <c r="O41" s="18">
        <f t="shared" si="28"/>
        <v>0.65236544375022476</v>
      </c>
      <c r="P41" s="18">
        <f t="shared" si="28"/>
        <v>0.65282264233983922</v>
      </c>
      <c r="Q41" s="18">
        <f t="shared" si="28"/>
        <v>0.96753321338775966</v>
      </c>
      <c r="R41" s="18">
        <f t="shared" si="28"/>
        <v>1.7551376659261486</v>
      </c>
      <c r="S41" s="18">
        <f t="shared" si="28"/>
        <v>2.6260735124449979</v>
      </c>
      <c r="T41" s="18">
        <f t="shared" si="28"/>
        <v>3.2548918457348481</v>
      </c>
      <c r="U41" s="18">
        <f t="shared" si="28"/>
        <v>3.0222462172404483</v>
      </c>
      <c r="V41" s="18">
        <f t="shared" si="28"/>
        <v>2.3317294212360831</v>
      </c>
      <c r="W41" s="18">
        <f t="shared" ref="W41:X41" si="29">W19/W$28*100</f>
        <v>0.28721040403870757</v>
      </c>
      <c r="X41" s="18">
        <f t="shared" si="29"/>
        <v>0.16042385989816974</v>
      </c>
      <c r="Y41" s="18">
        <f t="shared" si="28"/>
        <v>1.2443779643472972</v>
      </c>
    </row>
    <row r="42" spans="1:25" x14ac:dyDescent="0.2">
      <c r="A42" s="143"/>
      <c r="B42" s="8" t="s">
        <v>19</v>
      </c>
      <c r="C42" s="18">
        <f t="shared" ref="C42:Y42" si="30">C20/C$28*100</f>
        <v>6.2456682782703187E-4</v>
      </c>
      <c r="D42" s="18">
        <f t="shared" si="30"/>
        <v>1.8496358082684927E-4</v>
      </c>
      <c r="E42" s="18">
        <f t="shared" si="30"/>
        <v>5.7466071024405633E-4</v>
      </c>
      <c r="F42" s="18">
        <f t="shared" si="30"/>
        <v>3.434919466823391E-4</v>
      </c>
      <c r="G42" s="18">
        <f t="shared" si="30"/>
        <v>6.7434312712393214E-4</v>
      </c>
      <c r="H42" s="18">
        <f t="shared" si="30"/>
        <v>2.9862346982783704E-4</v>
      </c>
      <c r="I42" s="18">
        <f t="shared" si="30"/>
        <v>1.1731735706026229E-3</v>
      </c>
      <c r="J42" s="18">
        <f t="shared" si="30"/>
        <v>6.0276712262251797E-4</v>
      </c>
      <c r="K42" s="18">
        <f t="shared" si="30"/>
        <v>9.9044216477192789E-4</v>
      </c>
      <c r="L42" s="18">
        <f t="shared" si="30"/>
        <v>1.1673565858435033E-4</v>
      </c>
      <c r="M42" s="18">
        <f t="shared" si="30"/>
        <v>4.4549879137764035E-4</v>
      </c>
      <c r="N42" s="18">
        <f t="shared" si="30"/>
        <v>3.2553382596663241E-4</v>
      </c>
      <c r="O42" s="18">
        <f t="shared" si="30"/>
        <v>1.1623227378570669E-4</v>
      </c>
      <c r="P42" s="18">
        <f t="shared" si="30"/>
        <v>5.2488174541996863E-4</v>
      </c>
      <c r="Q42" s="18">
        <f t="shared" si="30"/>
        <v>5.806232150679649E-4</v>
      </c>
      <c r="R42" s="18">
        <f t="shared" si="30"/>
        <v>2.145141931012322E-4</v>
      </c>
      <c r="S42" s="18">
        <f t="shared" si="30"/>
        <v>7.5111850039870056E-5</v>
      </c>
      <c r="T42" s="18">
        <f t="shared" si="30"/>
        <v>1.7784294093012065E-4</v>
      </c>
      <c r="U42" s="18">
        <f t="shared" si="30"/>
        <v>2.0304130116676706E-4</v>
      </c>
      <c r="V42" s="18">
        <f t="shared" si="30"/>
        <v>2.3299094414349462E-4</v>
      </c>
      <c r="W42" s="18">
        <f t="shared" ref="W42:X42" si="31">W20/W$28*100</f>
        <v>1.5145446460598962E-3</v>
      </c>
      <c r="X42" s="18">
        <f t="shared" si="31"/>
        <v>2.6675134071970545E-4</v>
      </c>
      <c r="Y42" s="18">
        <f t="shared" si="30"/>
        <v>4.4560794600703984E-4</v>
      </c>
    </row>
    <row r="43" spans="1:25" x14ac:dyDescent="0.2">
      <c r="A43" s="143"/>
      <c r="B43" s="8" t="s">
        <v>18</v>
      </c>
      <c r="C43" s="18">
        <f t="shared" ref="C43:Y43" si="32">C21/C$28*100</f>
        <v>1.4731832939174007E-3</v>
      </c>
      <c r="D43" s="18">
        <f t="shared" si="32"/>
        <v>1.2099525612214658E-3</v>
      </c>
      <c r="E43" s="18">
        <f t="shared" si="32"/>
        <v>2.5179864110956799E-3</v>
      </c>
      <c r="F43" s="18">
        <f t="shared" si="32"/>
        <v>1.0544719185426798E-3</v>
      </c>
      <c r="G43" s="18">
        <f t="shared" si="32"/>
        <v>1.3483846331052392E-3</v>
      </c>
      <c r="H43" s="18">
        <f t="shared" si="32"/>
        <v>1.162875556215969E-3</v>
      </c>
      <c r="I43" s="18">
        <f t="shared" si="32"/>
        <v>2.3787737406940159E-3</v>
      </c>
      <c r="J43" s="18">
        <f t="shared" si="32"/>
        <v>7.6767215971122065E-4</v>
      </c>
      <c r="K43" s="18">
        <f t="shared" si="32"/>
        <v>1.1854463152665316E-3</v>
      </c>
      <c r="L43" s="18">
        <f t="shared" si="32"/>
        <v>6.2833617615159444E-3</v>
      </c>
      <c r="M43" s="18">
        <f t="shared" si="32"/>
        <v>1.1262987947791309E-2</v>
      </c>
      <c r="N43" s="18">
        <f t="shared" si="32"/>
        <v>8.2081822278850143E-3</v>
      </c>
      <c r="O43" s="18">
        <f t="shared" si="32"/>
        <v>7.4558558001511328E-3</v>
      </c>
      <c r="P43" s="18">
        <f t="shared" si="32"/>
        <v>5.7939565392731594E-3</v>
      </c>
      <c r="Q43" s="18">
        <f t="shared" si="32"/>
        <v>4.7301102656479559E-3</v>
      </c>
      <c r="R43" s="18">
        <f t="shared" si="32"/>
        <v>7.4375222293843572E-3</v>
      </c>
      <c r="S43" s="18">
        <f t="shared" si="32"/>
        <v>8.6205356516124033E-3</v>
      </c>
      <c r="T43" s="18">
        <f t="shared" si="32"/>
        <v>9.1641027799203457E-3</v>
      </c>
      <c r="U43" s="18">
        <f t="shared" si="32"/>
        <v>7.6790499693983232E-3</v>
      </c>
      <c r="V43" s="18">
        <f t="shared" si="32"/>
        <v>9.7016120659340083E-3</v>
      </c>
      <c r="W43" s="18">
        <f t="shared" ref="W43:X43" si="33">W21/W$28*100</f>
        <v>8.1649176694687173E-3</v>
      </c>
      <c r="X43" s="18">
        <f t="shared" si="33"/>
        <v>8.8518053697064433E-3</v>
      </c>
      <c r="Y43" s="18">
        <f t="shared" si="32"/>
        <v>6.5613943157012472E-3</v>
      </c>
    </row>
    <row r="44" spans="1:25" x14ac:dyDescent="0.2">
      <c r="A44" s="143"/>
      <c r="B44" s="8" t="s">
        <v>20</v>
      </c>
      <c r="C44" s="18">
        <f t="shared" ref="C44:Y44" si="34">C22/C$28*100</f>
        <v>4.1382953733084327E-5</v>
      </c>
      <c r="D44" s="18">
        <f t="shared" si="34"/>
        <v>4.1191011791619777E-5</v>
      </c>
      <c r="E44" s="18">
        <f t="shared" si="34"/>
        <v>3.318501802688108E-4</v>
      </c>
      <c r="F44" s="18">
        <f t="shared" si="34"/>
        <v>1.1255771590469317E-4</v>
      </c>
      <c r="G44" s="18">
        <f t="shared" si="34"/>
        <v>1.3427214847357597E-4</v>
      </c>
      <c r="H44" s="18">
        <f t="shared" si="34"/>
        <v>4.3265186825166494E-4</v>
      </c>
      <c r="I44" s="18">
        <f t="shared" si="34"/>
        <v>2.0804892537245296E-4</v>
      </c>
      <c r="J44" s="18">
        <f t="shared" si="34"/>
        <v>1.4823321108252443E-4</v>
      </c>
      <c r="K44" s="18">
        <f t="shared" si="34"/>
        <v>1.274679960085159E-4</v>
      </c>
      <c r="L44" s="18">
        <f t="shared" si="34"/>
        <v>6.9100981514037352E-4</v>
      </c>
      <c r="M44" s="18">
        <f t="shared" si="34"/>
        <v>3.2916163546597413E-4</v>
      </c>
      <c r="N44" s="18">
        <f t="shared" si="34"/>
        <v>6.0940670867147225E-4</v>
      </c>
      <c r="O44" s="18">
        <f t="shared" si="34"/>
        <v>5.1541417947401883E-4</v>
      </c>
      <c r="P44" s="18">
        <f t="shared" si="34"/>
        <v>1.4380891671373856E-3</v>
      </c>
      <c r="Q44" s="18">
        <f t="shared" si="34"/>
        <v>2.2481256127181949E-3</v>
      </c>
      <c r="R44" s="18">
        <f t="shared" si="34"/>
        <v>7.9218241722070534E-3</v>
      </c>
      <c r="S44" s="18">
        <f t="shared" si="34"/>
        <v>1.0496054831837553E-2</v>
      </c>
      <c r="T44" s="18">
        <f t="shared" si="34"/>
        <v>1.1849582022869213E-2</v>
      </c>
      <c r="U44" s="18">
        <f t="shared" si="34"/>
        <v>1.171230183262535E-2</v>
      </c>
      <c r="V44" s="18">
        <f t="shared" si="34"/>
        <v>1.1271504438976591E-2</v>
      </c>
      <c r="W44" s="18">
        <f t="shared" ref="W44:X44" si="35">W22/W$28*100</f>
        <v>1.0740291482911864E-2</v>
      </c>
      <c r="X44" s="18">
        <f t="shared" si="35"/>
        <v>1.1401011569640428E-2</v>
      </c>
      <c r="Y44" s="18">
        <f t="shared" si="34"/>
        <v>5.6168639351878401E-3</v>
      </c>
    </row>
    <row r="45" spans="1:25" x14ac:dyDescent="0.2">
      <c r="A45" s="143"/>
      <c r="B45" s="8" t="s">
        <v>21</v>
      </c>
      <c r="C45" s="18">
        <f t="shared" ref="C45:Y45" si="36">C23/C$28*100</f>
        <v>0</v>
      </c>
      <c r="D45" s="18">
        <f t="shared" si="36"/>
        <v>2.160028544323825E-5</v>
      </c>
      <c r="E45" s="18">
        <f t="shared" si="36"/>
        <v>1.8136344953822827E-6</v>
      </c>
      <c r="F45" s="18">
        <f t="shared" si="36"/>
        <v>5.5187186420957021E-7</v>
      </c>
      <c r="G45" s="18">
        <f t="shared" si="36"/>
        <v>1.4373515946229796E-5</v>
      </c>
      <c r="H45" s="18">
        <f t="shared" si="36"/>
        <v>1.8692704440240491E-4</v>
      </c>
      <c r="I45" s="18">
        <f t="shared" si="36"/>
        <v>2.4040705111279769E-5</v>
      </c>
      <c r="J45" s="18">
        <f t="shared" si="36"/>
        <v>2.043225394542344E-5</v>
      </c>
      <c r="K45" s="18">
        <f t="shared" si="36"/>
        <v>8.9739852397356993E-5</v>
      </c>
      <c r="L45" s="18">
        <f t="shared" si="36"/>
        <v>1.2382050635471851E-4</v>
      </c>
      <c r="M45" s="18">
        <f t="shared" si="36"/>
        <v>4.184236692308738E-4</v>
      </c>
      <c r="N45" s="18">
        <f t="shared" si="36"/>
        <v>1.2421660235407766E-3</v>
      </c>
      <c r="O45" s="18">
        <f t="shared" si="36"/>
        <v>3.8418114735345581E-4</v>
      </c>
      <c r="P45" s="18">
        <f t="shared" si="36"/>
        <v>3.987123227663524E-4</v>
      </c>
      <c r="Q45" s="18">
        <f t="shared" si="36"/>
        <v>1.476376091990048E-4</v>
      </c>
      <c r="R45" s="18">
        <f t="shared" si="36"/>
        <v>7.1427448167693053E-5</v>
      </c>
      <c r="S45" s="18">
        <f t="shared" si="36"/>
        <v>6.3466741441985504E-5</v>
      </c>
      <c r="T45" s="18">
        <f t="shared" si="36"/>
        <v>3.5512911862546363E-5</v>
      </c>
      <c r="U45" s="18">
        <f t="shared" si="36"/>
        <v>5.2625997486836326E-5</v>
      </c>
      <c r="V45" s="18">
        <f t="shared" si="36"/>
        <v>6.5806501885927281E-5</v>
      </c>
      <c r="W45" s="18">
        <f t="shared" ref="W45:X45" si="37">W23/W$28*100</f>
        <v>5.3596343216963708E-4</v>
      </c>
      <c r="X45" s="18">
        <f t="shared" si="37"/>
        <v>1.43624440501713E-3</v>
      </c>
      <c r="Y45" s="18">
        <f t="shared" si="36"/>
        <v>3.117531035795641E-4</v>
      </c>
    </row>
    <row r="46" spans="1:25" x14ac:dyDescent="0.2">
      <c r="A46" s="143"/>
      <c r="B46" s="8" t="s">
        <v>17</v>
      </c>
      <c r="C46" s="18">
        <f t="shared" ref="C46:Y46" si="38">C24/C$28*100</f>
        <v>3.2770645851765332E-3</v>
      </c>
      <c r="D46" s="18">
        <f t="shared" si="38"/>
        <v>2.9181767849085383E-2</v>
      </c>
      <c r="E46" s="18">
        <f t="shared" si="38"/>
        <v>3.4433635935991379E-2</v>
      </c>
      <c r="F46" s="18">
        <f t="shared" si="38"/>
        <v>4.8701132978478175E-2</v>
      </c>
      <c r="G46" s="18">
        <f t="shared" si="38"/>
        <v>6.3761243728620645E-2</v>
      </c>
      <c r="H46" s="18">
        <f t="shared" si="38"/>
        <v>4.2276756151249435E-2</v>
      </c>
      <c r="I46" s="18">
        <f t="shared" si="38"/>
        <v>0.20420039899848355</v>
      </c>
      <c r="J46" s="18">
        <f t="shared" si="38"/>
        <v>0.65275416296302058</v>
      </c>
      <c r="K46" s="18">
        <f t="shared" si="38"/>
        <v>1.009237240036555</v>
      </c>
      <c r="L46" s="18">
        <f t="shared" si="38"/>
        <v>1.2631657796143581</v>
      </c>
      <c r="M46" s="18">
        <f t="shared" si="38"/>
        <v>1.2048985630781845</v>
      </c>
      <c r="N46" s="18">
        <f t="shared" si="38"/>
        <v>0.83171397243679057</v>
      </c>
      <c r="O46" s="18">
        <f t="shared" si="38"/>
        <v>0.64236087660002161</v>
      </c>
      <c r="P46" s="18">
        <f t="shared" si="38"/>
        <v>0.64394178668653379</v>
      </c>
      <c r="Q46" s="18">
        <f t="shared" si="38"/>
        <v>0.95516757520725248</v>
      </c>
      <c r="R46" s="18">
        <f t="shared" si="38"/>
        <v>1.7389854653845171</v>
      </c>
      <c r="S46" s="18">
        <f t="shared" si="38"/>
        <v>2.6055766280040871</v>
      </c>
      <c r="T46" s="18">
        <f t="shared" si="38"/>
        <v>3.2318927850491002</v>
      </c>
      <c r="U46" s="18">
        <f t="shared" si="38"/>
        <v>3.000462420131123</v>
      </c>
      <c r="V46" s="18">
        <f t="shared" si="38"/>
        <v>2.3069797162774175</v>
      </c>
      <c r="W46" s="18">
        <f t="shared" ref="W46:X46" si="39">W24/W$28*100</f>
        <v>0.26435045369585153</v>
      </c>
      <c r="X46" s="18">
        <f t="shared" si="39"/>
        <v>0.13752175861246929</v>
      </c>
      <c r="Y46" s="18">
        <f t="shared" si="38"/>
        <v>1.2288497330453685</v>
      </c>
    </row>
    <row r="47" spans="1:25" x14ac:dyDescent="0.2">
      <c r="A47" s="143"/>
      <c r="B47" s="8" t="s">
        <v>22</v>
      </c>
      <c r="C47" s="18">
        <f t="shared" ref="C47:Y47" si="40">C26/C$28*100</f>
        <v>89.831967058343835</v>
      </c>
      <c r="D47" s="18">
        <f t="shared" si="40"/>
        <v>90.184314763490264</v>
      </c>
      <c r="E47" s="18">
        <f t="shared" si="40"/>
        <v>89.759718095607937</v>
      </c>
      <c r="F47" s="18">
        <f t="shared" si="40"/>
        <v>90.428867057321753</v>
      </c>
      <c r="G47" s="18">
        <f t="shared" si="40"/>
        <v>90.38570083838988</v>
      </c>
      <c r="H47" s="18">
        <f t="shared" si="40"/>
        <v>89.67382983222393</v>
      </c>
      <c r="I47" s="18">
        <f t="shared" si="40"/>
        <v>87.712965197142495</v>
      </c>
      <c r="J47" s="18">
        <f t="shared" si="40"/>
        <v>88.124773265552875</v>
      </c>
      <c r="K47" s="18">
        <f t="shared" si="40"/>
        <v>86.876341453737425</v>
      </c>
      <c r="L47" s="18">
        <f t="shared" si="40"/>
        <v>84.547658601260451</v>
      </c>
      <c r="M47" s="18">
        <f t="shared" si="40"/>
        <v>83.867359857797439</v>
      </c>
      <c r="N47" s="18">
        <f t="shared" si="40"/>
        <v>86.931782190741686</v>
      </c>
      <c r="O47" s="18">
        <f t="shared" si="40"/>
        <v>87.432329359243099</v>
      </c>
      <c r="P47" s="18">
        <f t="shared" si="40"/>
        <v>87.677467501721864</v>
      </c>
      <c r="Q47" s="18">
        <f t="shared" ref="Q47:V49" si="41">Q26/Q$28*100</f>
        <v>78.356196176259402</v>
      </c>
      <c r="R47" s="18">
        <f t="shared" si="41"/>
        <v>88.298764657682085</v>
      </c>
      <c r="S47" s="18">
        <f t="shared" si="41"/>
        <v>89.229936196903267</v>
      </c>
      <c r="T47" s="18">
        <f t="shared" si="41"/>
        <v>89.254183495919122</v>
      </c>
      <c r="U47" s="18">
        <f t="shared" si="41"/>
        <v>88.921604662949832</v>
      </c>
      <c r="V47" s="18">
        <f t="shared" si="41"/>
        <v>84.411129135295198</v>
      </c>
      <c r="W47" s="18">
        <f t="shared" ref="W47:X47" si="42">W26/W$28*100</f>
        <v>85.964708719666191</v>
      </c>
      <c r="X47" s="18">
        <f t="shared" si="42"/>
        <v>85.594370404022101</v>
      </c>
      <c r="Y47" s="18">
        <f t="shared" si="40"/>
        <v>86.941242296126447</v>
      </c>
    </row>
    <row r="48" spans="1:25" x14ac:dyDescent="0.2">
      <c r="A48" s="143"/>
      <c r="B48" s="8" t="s">
        <v>23</v>
      </c>
      <c r="C48" s="18">
        <f t="shared" ref="C48:Y48" si="43">C27/C$28*100</f>
        <v>10.16803294165617</v>
      </c>
      <c r="D48" s="18">
        <f t="shared" si="43"/>
        <v>9.8156852365097418</v>
      </c>
      <c r="E48" s="18">
        <f t="shared" si="43"/>
        <v>10.240281904392063</v>
      </c>
      <c r="F48" s="18">
        <f t="shared" si="43"/>
        <v>9.5711329426782434</v>
      </c>
      <c r="G48" s="18">
        <f t="shared" si="43"/>
        <v>9.6142991616101181</v>
      </c>
      <c r="H48" s="18">
        <f t="shared" si="43"/>
        <v>10.326170167776073</v>
      </c>
      <c r="I48" s="18">
        <f t="shared" si="43"/>
        <v>12.287034802857516</v>
      </c>
      <c r="J48" s="18">
        <f t="shared" si="43"/>
        <v>11.875226734447129</v>
      </c>
      <c r="K48" s="18">
        <f t="shared" si="43"/>
        <v>13.123658546262574</v>
      </c>
      <c r="L48" s="18">
        <f t="shared" si="43"/>
        <v>15.45234139873955</v>
      </c>
      <c r="M48" s="18">
        <f t="shared" si="43"/>
        <v>16.132640142202558</v>
      </c>
      <c r="N48" s="18">
        <f t="shared" si="43"/>
        <v>13.068217809258304</v>
      </c>
      <c r="O48" s="18">
        <f t="shared" si="43"/>
        <v>12.567670640756903</v>
      </c>
      <c r="P48" s="18">
        <f t="shared" si="43"/>
        <v>12.322532498278139</v>
      </c>
      <c r="Q48" s="18">
        <f t="shared" si="41"/>
        <v>21.643803823740594</v>
      </c>
      <c r="R48" s="18">
        <f t="shared" si="41"/>
        <v>11.701235342317922</v>
      </c>
      <c r="S48" s="18">
        <f t="shared" si="41"/>
        <v>10.770063803096727</v>
      </c>
      <c r="T48" s="18">
        <f t="shared" si="41"/>
        <v>10.745816504080876</v>
      </c>
      <c r="U48" s="18">
        <f t="shared" si="41"/>
        <v>11.078395337050177</v>
      </c>
      <c r="V48" s="18">
        <f t="shared" si="41"/>
        <v>15.588870864704813</v>
      </c>
      <c r="W48" s="18">
        <f t="shared" ref="W48:X48" si="44">W27/W$28*100</f>
        <v>14.035291280333809</v>
      </c>
      <c r="X48" s="18">
        <f t="shared" si="44"/>
        <v>14.405629595977892</v>
      </c>
      <c r="Y48" s="18">
        <f t="shared" si="43"/>
        <v>13.058757703873553</v>
      </c>
    </row>
    <row r="49" spans="1:25" ht="13.5" thickBot="1" x14ac:dyDescent="0.25">
      <c r="A49" s="143"/>
      <c r="B49" s="30" t="s">
        <v>7</v>
      </c>
      <c r="C49" s="78">
        <f t="shared" ref="C49:Y49" si="45">C28/C$28*100</f>
        <v>100</v>
      </c>
      <c r="D49" s="78">
        <f t="shared" si="45"/>
        <v>100</v>
      </c>
      <c r="E49" s="78">
        <f t="shared" si="45"/>
        <v>100</v>
      </c>
      <c r="F49" s="78">
        <f t="shared" si="45"/>
        <v>100</v>
      </c>
      <c r="G49" s="78">
        <f t="shared" si="45"/>
        <v>100</v>
      </c>
      <c r="H49" s="78">
        <f t="shared" si="45"/>
        <v>100</v>
      </c>
      <c r="I49" s="78">
        <f t="shared" si="45"/>
        <v>100</v>
      </c>
      <c r="J49" s="78">
        <f t="shared" si="45"/>
        <v>100</v>
      </c>
      <c r="K49" s="78">
        <f t="shared" si="45"/>
        <v>100</v>
      </c>
      <c r="L49" s="78">
        <f t="shared" si="45"/>
        <v>100</v>
      </c>
      <c r="M49" s="78">
        <f t="shared" si="45"/>
        <v>100</v>
      </c>
      <c r="N49" s="78">
        <f t="shared" si="45"/>
        <v>100</v>
      </c>
      <c r="O49" s="78">
        <f t="shared" si="45"/>
        <v>100</v>
      </c>
      <c r="P49" s="78">
        <f t="shared" si="45"/>
        <v>100</v>
      </c>
      <c r="Q49" s="78">
        <f t="shared" si="41"/>
        <v>100</v>
      </c>
      <c r="R49" s="78">
        <f t="shared" si="41"/>
        <v>100</v>
      </c>
      <c r="S49" s="78">
        <f t="shared" si="41"/>
        <v>100</v>
      </c>
      <c r="T49" s="18">
        <f t="shared" si="41"/>
        <v>100</v>
      </c>
      <c r="U49" s="18">
        <f t="shared" si="41"/>
        <v>100</v>
      </c>
      <c r="V49" s="18">
        <f t="shared" si="41"/>
        <v>100</v>
      </c>
      <c r="W49" s="18">
        <f t="shared" ref="W49:X49" si="46">W28/W$28*100</f>
        <v>100</v>
      </c>
      <c r="X49" s="18">
        <f t="shared" si="46"/>
        <v>100</v>
      </c>
      <c r="Y49" s="78">
        <f t="shared" si="45"/>
        <v>100</v>
      </c>
    </row>
    <row r="50" spans="1:25" ht="20.25" thickTop="1" thickBot="1" x14ac:dyDescent="0.35">
      <c r="A50" s="143"/>
      <c r="B50" s="83"/>
      <c r="C50" s="334" t="s">
        <v>9</v>
      </c>
      <c r="D50" s="334"/>
      <c r="E50" s="334"/>
      <c r="F50" s="334"/>
      <c r="G50" s="334"/>
      <c r="H50" s="334"/>
      <c r="I50" s="334"/>
      <c r="J50" s="334"/>
      <c r="K50" s="334"/>
      <c r="L50" s="334"/>
      <c r="M50" s="334"/>
      <c r="N50" s="334"/>
      <c r="O50" s="334"/>
      <c r="P50" s="334"/>
      <c r="Q50" s="334"/>
      <c r="R50" s="334"/>
      <c r="S50" s="334"/>
      <c r="T50" s="334"/>
      <c r="U50" s="334"/>
      <c r="V50" s="334"/>
      <c r="W50" s="334"/>
      <c r="X50" s="334"/>
      <c r="Y50" s="334"/>
    </row>
    <row r="51" spans="1:25" ht="13.5" thickTop="1" x14ac:dyDescent="0.2">
      <c r="A51" s="143"/>
      <c r="B51" s="8"/>
      <c r="C51" s="18"/>
      <c r="D51" s="18"/>
      <c r="E51" s="18"/>
      <c r="F51" s="18"/>
      <c r="G51" s="18"/>
      <c r="H51" s="18"/>
      <c r="I51" s="18"/>
      <c r="J51" s="18"/>
      <c r="K51" s="18"/>
      <c r="L51" s="18"/>
      <c r="M51" s="18"/>
      <c r="N51" s="18"/>
      <c r="O51" s="18"/>
      <c r="P51" s="18"/>
      <c r="Q51" s="18"/>
      <c r="R51" s="18"/>
      <c r="S51" s="18"/>
      <c r="T51" s="18"/>
      <c r="U51" s="18"/>
      <c r="V51" s="18"/>
      <c r="W51" s="18"/>
      <c r="X51" s="18"/>
      <c r="Y51" s="18"/>
    </row>
    <row r="52" spans="1:25" x14ac:dyDescent="0.2">
      <c r="A52" s="143"/>
      <c r="B52" s="80" t="s">
        <v>14</v>
      </c>
      <c r="C52" s="33" t="s">
        <v>10</v>
      </c>
      <c r="D52" s="18">
        <f t="shared" ref="D52:V52" si="47">IF(C9=0,"--",(D9/C9)*100-100)</f>
        <v>99.563729953156468</v>
      </c>
      <c r="E52" s="18">
        <f t="shared" si="47"/>
        <v>98.985081805535771</v>
      </c>
      <c r="F52" s="18">
        <f t="shared" si="47"/>
        <v>15.965833225332688</v>
      </c>
      <c r="G52" s="18">
        <f t="shared" si="47"/>
        <v>35.022158053835227</v>
      </c>
      <c r="H52" s="18">
        <f t="shared" si="47"/>
        <v>41.991291836351394</v>
      </c>
      <c r="I52" s="18">
        <f t="shared" si="47"/>
        <v>77.540883771286474</v>
      </c>
      <c r="J52" s="18">
        <f t="shared" si="47"/>
        <v>70.03094968610327</v>
      </c>
      <c r="K52" s="18">
        <f t="shared" si="47"/>
        <v>82.024043835426909</v>
      </c>
      <c r="L52" s="18">
        <f t="shared" si="47"/>
        <v>52.200347084468888</v>
      </c>
      <c r="M52" s="18">
        <f t="shared" si="47"/>
        <v>15.893416354982008</v>
      </c>
      <c r="N52" s="18">
        <f t="shared" si="47"/>
        <v>40.291349647074327</v>
      </c>
      <c r="O52" s="18">
        <f t="shared" si="47"/>
        <v>18.389497257920652</v>
      </c>
      <c r="P52" s="18">
        <f t="shared" si="47"/>
        <v>16.468566001294718</v>
      </c>
      <c r="Q52" s="18">
        <f t="shared" si="47"/>
        <v>1.2725740506338781</v>
      </c>
      <c r="R52" s="18">
        <f t="shared" si="47"/>
        <v>56.795924267531518</v>
      </c>
      <c r="S52" s="18">
        <f t="shared" si="47"/>
        <v>2.0383913886055041</v>
      </c>
      <c r="T52" s="18">
        <f t="shared" si="47"/>
        <v>4.4753167448053262</v>
      </c>
      <c r="U52" s="18">
        <f t="shared" si="47"/>
        <v>9.4031786903252055</v>
      </c>
      <c r="V52" s="18">
        <f t="shared" si="47"/>
        <v>2.6912715714169053</v>
      </c>
      <c r="W52" s="18">
        <f t="shared" ref="W52:X52" si="48">IF(V9=0,"--",(W9/V9)*100-100)</f>
        <v>2.7086397360112926</v>
      </c>
      <c r="X52" s="18">
        <f t="shared" si="48"/>
        <v>1.6618415232183139</v>
      </c>
      <c r="Y52" s="18">
        <f>IFERROR((POWER(U9/C9,1/21)*100)-100,"--")</f>
        <v>31.342561517625256</v>
      </c>
    </row>
    <row r="53" spans="1:25" x14ac:dyDescent="0.2">
      <c r="A53" s="143"/>
      <c r="B53" s="80" t="s">
        <v>326</v>
      </c>
      <c r="C53" s="33" t="s">
        <v>10</v>
      </c>
      <c r="D53" s="18">
        <f t="shared" ref="D53:V53" si="49">IF(C10=0,"--",(D10/C10)*100-100)</f>
        <v>72.026926387993427</v>
      </c>
      <c r="E53" s="18">
        <f t="shared" si="49"/>
        <v>19.54528417334285</v>
      </c>
      <c r="F53" s="18">
        <f t="shared" si="49"/>
        <v>21.817653152163331</v>
      </c>
      <c r="G53" s="18">
        <f t="shared" si="49"/>
        <v>20.686993435268008</v>
      </c>
      <c r="H53" s="18">
        <f t="shared" si="49"/>
        <v>29.664824939064744</v>
      </c>
      <c r="I53" s="18">
        <f t="shared" si="49"/>
        <v>-16.895691608505061</v>
      </c>
      <c r="J53" s="18">
        <f t="shared" si="49"/>
        <v>-18.142872194986452</v>
      </c>
      <c r="K53" s="18">
        <f t="shared" si="49"/>
        <v>-8.534249070671649</v>
      </c>
      <c r="L53" s="18">
        <f t="shared" si="49"/>
        <v>-4.0795675817709451</v>
      </c>
      <c r="M53" s="18">
        <f t="shared" si="49"/>
        <v>-8.9680347947206656</v>
      </c>
      <c r="N53" s="18">
        <f t="shared" si="49"/>
        <v>6.7989565657866393</v>
      </c>
      <c r="O53" s="18">
        <f t="shared" si="49"/>
        <v>-1.6453847880040229</v>
      </c>
      <c r="P53" s="18">
        <f t="shared" si="49"/>
        <v>1.7122359344893709</v>
      </c>
      <c r="Q53" s="18">
        <f t="shared" si="49"/>
        <v>-21.030879048716073</v>
      </c>
      <c r="R53" s="18">
        <f t="shared" si="49"/>
        <v>46.12418338966566</v>
      </c>
      <c r="S53" s="18">
        <f t="shared" si="49"/>
        <v>-12.991560944086856</v>
      </c>
      <c r="T53" s="18">
        <f t="shared" si="49"/>
        <v>4.2170871965849415</v>
      </c>
      <c r="U53" s="18">
        <f t="shared" si="49"/>
        <v>1.0054113527101265</v>
      </c>
      <c r="V53" s="18">
        <f t="shared" si="49"/>
        <v>3.4067186798490354</v>
      </c>
      <c r="W53" s="18">
        <f t="shared" ref="W53:X53" si="50">IF(V10=0,"--",(W10/V10)*100-100)</f>
        <v>11.450380267055422</v>
      </c>
      <c r="X53" s="18">
        <f t="shared" si="50"/>
        <v>-7.8300747291513915</v>
      </c>
      <c r="Y53" s="18">
        <f t="shared" ref="Y53:Y70" si="51">IFERROR((POWER(U10/C10,1/21)*100)-100,"--")</f>
        <v>4.267459720271475</v>
      </c>
    </row>
    <row r="54" spans="1:25" x14ac:dyDescent="0.2">
      <c r="A54" s="143"/>
      <c r="B54" s="80" t="s">
        <v>327</v>
      </c>
      <c r="C54" s="33" t="s">
        <v>10</v>
      </c>
      <c r="D54" s="18">
        <f t="shared" ref="D54:V54" si="52">IF(C11=0,"--",(D11/C11)*100-100)</f>
        <v>75.430590713966865</v>
      </c>
      <c r="E54" s="18">
        <f t="shared" si="52"/>
        <v>51.157801872789548</v>
      </c>
      <c r="F54" s="18">
        <f t="shared" si="52"/>
        <v>13.139136647881884</v>
      </c>
      <c r="G54" s="18">
        <f t="shared" si="52"/>
        <v>61.311555022154351</v>
      </c>
      <c r="H54" s="18">
        <f t="shared" si="52"/>
        <v>29.106480176619982</v>
      </c>
      <c r="I54" s="18">
        <f t="shared" si="52"/>
        <v>4.0380241611514407</v>
      </c>
      <c r="J54" s="18">
        <f t="shared" si="52"/>
        <v>16.835469070920055</v>
      </c>
      <c r="K54" s="18">
        <f t="shared" si="52"/>
        <v>8.5581440976221899</v>
      </c>
      <c r="L54" s="18">
        <f t="shared" si="52"/>
        <v>38.072234184399122</v>
      </c>
      <c r="M54" s="18">
        <f t="shared" si="52"/>
        <v>21.490470530227185</v>
      </c>
      <c r="N54" s="18">
        <f t="shared" si="52"/>
        <v>79.845067570543677</v>
      </c>
      <c r="O54" s="18">
        <f t="shared" si="52"/>
        <v>23.057467260773663</v>
      </c>
      <c r="P54" s="18">
        <f t="shared" si="52"/>
        <v>3.224385708568775</v>
      </c>
      <c r="Q54" s="18">
        <f t="shared" si="52"/>
        <v>-15.221979949239255</v>
      </c>
      <c r="R54" s="18">
        <f t="shared" si="52"/>
        <v>12.695907583994853</v>
      </c>
      <c r="S54" s="18">
        <f t="shared" si="52"/>
        <v>-11.854165102182094</v>
      </c>
      <c r="T54" s="18">
        <f t="shared" si="52"/>
        <v>-16.30774586731772</v>
      </c>
      <c r="U54" s="18">
        <f t="shared" si="52"/>
        <v>7.0244843111972841</v>
      </c>
      <c r="V54" s="18">
        <f t="shared" si="52"/>
        <v>-3.4978363798654186</v>
      </c>
      <c r="W54" s="18">
        <f t="shared" ref="W54:X54" si="53">IF(V11=0,"--",(W11/V11)*100-100)</f>
        <v>0.84613232084282686</v>
      </c>
      <c r="X54" s="18">
        <f t="shared" si="53"/>
        <v>-22.155986084157703</v>
      </c>
      <c r="Y54" s="18">
        <f t="shared" si="51"/>
        <v>16.300210058442687</v>
      </c>
    </row>
    <row r="55" spans="1:25" x14ac:dyDescent="0.2">
      <c r="A55" s="143"/>
      <c r="B55" s="80" t="s">
        <v>328</v>
      </c>
      <c r="C55" s="33" t="s">
        <v>10</v>
      </c>
      <c r="D55" s="18">
        <f t="shared" ref="D55:V55" si="54">IF(C12=0,"--",(D12/C12)*100-100)</f>
        <v>26.150332891761991</v>
      </c>
      <c r="E55" s="18">
        <f t="shared" si="54"/>
        <v>7.2038506207252766</v>
      </c>
      <c r="F55" s="18">
        <f t="shared" si="54"/>
        <v>1.001908304718313</v>
      </c>
      <c r="G55" s="18">
        <f t="shared" si="54"/>
        <v>28.188553047017677</v>
      </c>
      <c r="H55" s="18">
        <f t="shared" si="54"/>
        <v>26.310141827439537</v>
      </c>
      <c r="I55" s="18">
        <f t="shared" si="54"/>
        <v>74.396035799098911</v>
      </c>
      <c r="J55" s="18">
        <f t="shared" si="54"/>
        <v>13.118089444829778</v>
      </c>
      <c r="K55" s="18">
        <f t="shared" si="54"/>
        <v>-20.715803280995473</v>
      </c>
      <c r="L55" s="18">
        <f t="shared" si="54"/>
        <v>46.810054044887607</v>
      </c>
      <c r="M55" s="18">
        <f t="shared" si="54"/>
        <v>27.055313755404825</v>
      </c>
      <c r="N55" s="18">
        <f t="shared" si="54"/>
        <v>13.53378000590466</v>
      </c>
      <c r="O55" s="18">
        <f t="shared" si="54"/>
        <v>-2.5073358792744642</v>
      </c>
      <c r="P55" s="18">
        <f t="shared" si="54"/>
        <v>-4.0482412387893589</v>
      </c>
      <c r="Q55" s="18">
        <f t="shared" si="54"/>
        <v>-26.043568235639341</v>
      </c>
      <c r="R55" s="18">
        <f t="shared" si="54"/>
        <v>34.659350057975303</v>
      </c>
      <c r="S55" s="18">
        <f t="shared" si="54"/>
        <v>-14.592357183745079</v>
      </c>
      <c r="T55" s="18">
        <f t="shared" si="54"/>
        <v>7.5569623908988888</v>
      </c>
      <c r="U55" s="18">
        <f t="shared" si="54"/>
        <v>-7.5825943374739069</v>
      </c>
      <c r="V55" s="18">
        <f t="shared" si="54"/>
        <v>-6.7501683559764416</v>
      </c>
      <c r="W55" s="18">
        <f t="shared" ref="W55:X55" si="55">IF(V12=0,"--",(W12/V12)*100-100)</f>
        <v>0.23810488464550872</v>
      </c>
      <c r="X55" s="18">
        <f t="shared" si="55"/>
        <v>-4.0623403151950299</v>
      </c>
      <c r="Y55" s="18">
        <f t="shared" si="51"/>
        <v>8.7256377707151529</v>
      </c>
    </row>
    <row r="56" spans="1:25" x14ac:dyDescent="0.2">
      <c r="A56" s="143"/>
      <c r="B56" s="80" t="s">
        <v>329</v>
      </c>
      <c r="C56" s="33" t="s">
        <v>10</v>
      </c>
      <c r="D56" s="18">
        <f t="shared" ref="D56:V56" si="56">IF(C13=0,"--",(D13/C13)*100-100)</f>
        <v>85.012302565794556</v>
      </c>
      <c r="E56" s="18">
        <f t="shared" si="56"/>
        <v>35.634346480456003</v>
      </c>
      <c r="F56" s="18">
        <f t="shared" si="56"/>
        <v>-9.0304004781079215</v>
      </c>
      <c r="G56" s="18">
        <f t="shared" si="56"/>
        <v>-2.4826350483440081</v>
      </c>
      <c r="H56" s="18">
        <f t="shared" si="56"/>
        <v>41.88045771287986</v>
      </c>
      <c r="I56" s="18">
        <f t="shared" si="56"/>
        <v>176.9861491647967</v>
      </c>
      <c r="J56" s="18">
        <f t="shared" si="56"/>
        <v>-2.0140411950414574</v>
      </c>
      <c r="K56" s="18">
        <f t="shared" si="56"/>
        <v>43.155330144242271</v>
      </c>
      <c r="L56" s="18">
        <f t="shared" si="56"/>
        <v>21.891085841480759</v>
      </c>
      <c r="M56" s="18">
        <f t="shared" si="56"/>
        <v>7.3689634680511205</v>
      </c>
      <c r="N56" s="18">
        <f t="shared" si="56"/>
        <v>23.100527860002671</v>
      </c>
      <c r="O56" s="18">
        <f t="shared" si="56"/>
        <v>7.5015170456628653</v>
      </c>
      <c r="P56" s="18">
        <f t="shared" si="56"/>
        <v>-4.8582640567388182</v>
      </c>
      <c r="Q56" s="18">
        <f t="shared" si="56"/>
        <v>-12.536099474389104</v>
      </c>
      <c r="R56" s="18">
        <f t="shared" si="56"/>
        <v>32.717445055169463</v>
      </c>
      <c r="S56" s="18">
        <f t="shared" si="56"/>
        <v>0.83289783648736204</v>
      </c>
      <c r="T56" s="18">
        <f t="shared" si="56"/>
        <v>-15.845726876266454</v>
      </c>
      <c r="U56" s="18">
        <f t="shared" si="56"/>
        <v>16.269677514326105</v>
      </c>
      <c r="V56" s="18">
        <f t="shared" si="56"/>
        <v>21.607171961412661</v>
      </c>
      <c r="W56" s="18">
        <f t="shared" ref="W56:X56" si="57">IF(V13=0,"--",(W13/V13)*100-100)</f>
        <v>17.191721289729884</v>
      </c>
      <c r="X56" s="18">
        <f t="shared" si="57"/>
        <v>10.32408244562491</v>
      </c>
      <c r="Y56" s="18">
        <f t="shared" si="51"/>
        <v>16.141022627119867</v>
      </c>
    </row>
    <row r="57" spans="1:25" x14ac:dyDescent="0.2">
      <c r="A57" s="143"/>
      <c r="B57" s="80" t="s">
        <v>330</v>
      </c>
      <c r="C57" s="33" t="s">
        <v>10</v>
      </c>
      <c r="D57" s="18">
        <f t="shared" ref="D57:U57" si="58">IF(C14=0,"--",(D14/C14)*100-100)</f>
        <v>67.622595865933278</v>
      </c>
      <c r="E57" s="18">
        <f t="shared" si="58"/>
        <v>8.4025046923814557</v>
      </c>
      <c r="F57" s="18">
        <f t="shared" si="58"/>
        <v>28.003226682099296</v>
      </c>
      <c r="G57" s="18">
        <f t="shared" si="58"/>
        <v>19.326679765758286</v>
      </c>
      <c r="H57" s="18">
        <f t="shared" si="58"/>
        <v>32.522080410455601</v>
      </c>
      <c r="I57" s="18">
        <f t="shared" si="58"/>
        <v>120.25290954020619</v>
      </c>
      <c r="J57" s="18">
        <f t="shared" si="58"/>
        <v>56.725756163867715</v>
      </c>
      <c r="K57" s="18">
        <f t="shared" si="58"/>
        <v>-51.546642840730321</v>
      </c>
      <c r="L57" s="18">
        <f t="shared" si="58"/>
        <v>49.068253679639639</v>
      </c>
      <c r="M57" s="18">
        <f t="shared" si="58"/>
        <v>17.498727416268082</v>
      </c>
      <c r="N57" s="18">
        <f t="shared" si="58"/>
        <v>26.346511269695739</v>
      </c>
      <c r="O57" s="18">
        <f t="shared" si="58"/>
        <v>21.957933623367737</v>
      </c>
      <c r="P57" s="18">
        <f t="shared" si="58"/>
        <v>12.795853887152703</v>
      </c>
      <c r="Q57" s="18">
        <f t="shared" si="58"/>
        <v>-34.277545899426784</v>
      </c>
      <c r="R57" s="18">
        <f t="shared" si="58"/>
        <v>20.683737673596482</v>
      </c>
      <c r="S57" s="18">
        <f t="shared" si="58"/>
        <v>-4.7705693893490491</v>
      </c>
      <c r="T57" s="18">
        <f t="shared" si="58"/>
        <v>2.6956051958684668</v>
      </c>
      <c r="U57" s="18">
        <f t="shared" si="58"/>
        <v>12.103712087823197</v>
      </c>
      <c r="V57" s="18" t="str">
        <f>IFERROR(((V14/U14)*100)-100,"--")</f>
        <v>--</v>
      </c>
      <c r="W57" s="18" t="str">
        <f>IFERROR(((W14/V14)*100)-100,"--")</f>
        <v>--</v>
      </c>
      <c r="X57" s="18">
        <f t="shared" ref="X57" si="59">IF(W14=0,"--",(X14/W14)*100-100)</f>
        <v>9.4404117427899621</v>
      </c>
      <c r="Y57" s="18">
        <f t="shared" si="51"/>
        <v>14.210101129956087</v>
      </c>
    </row>
    <row r="58" spans="1:25" x14ac:dyDescent="0.2">
      <c r="A58" s="143"/>
      <c r="B58" s="80" t="s">
        <v>331</v>
      </c>
      <c r="C58" s="33"/>
      <c r="D58" s="18">
        <f t="shared" ref="D58:V58" si="60">IF(C15=0,"--",(D15/C15)*100-100)</f>
        <v>219.77781772476419</v>
      </c>
      <c r="E58" s="18">
        <f t="shared" si="60"/>
        <v>2.2123926111831764</v>
      </c>
      <c r="F58" s="18">
        <f t="shared" si="60"/>
        <v>-11.836904599288715</v>
      </c>
      <c r="G58" s="18">
        <f t="shared" si="60"/>
        <v>49.768986306357789</v>
      </c>
      <c r="H58" s="18">
        <f t="shared" si="60"/>
        <v>56.654422551043865</v>
      </c>
      <c r="I58" s="18">
        <f t="shared" si="60"/>
        <v>104.51212352083323</v>
      </c>
      <c r="J58" s="18">
        <f t="shared" si="60"/>
        <v>52.080452348330027</v>
      </c>
      <c r="K58" s="18">
        <f t="shared" si="60"/>
        <v>17.658835564946827</v>
      </c>
      <c r="L58" s="18">
        <f t="shared" si="60"/>
        <v>31.667204534551416</v>
      </c>
      <c r="M58" s="18">
        <f t="shared" si="60"/>
        <v>24.000301875890017</v>
      </c>
      <c r="N58" s="18">
        <f t="shared" si="60"/>
        <v>11.344916647221126</v>
      </c>
      <c r="O58" s="18">
        <f t="shared" si="60"/>
        <v>15.228169062977685</v>
      </c>
      <c r="P58" s="18">
        <f t="shared" si="60"/>
        <v>1.4557707986523383</v>
      </c>
      <c r="Q58" s="18">
        <f t="shared" si="60"/>
        <v>-8.7238796946092805</v>
      </c>
      <c r="R58" s="18">
        <f t="shared" si="60"/>
        <v>43.827213103350346</v>
      </c>
      <c r="S58" s="18">
        <f t="shared" si="60"/>
        <v>8.7621856034559471</v>
      </c>
      <c r="T58" s="18">
        <f t="shared" si="60"/>
        <v>17.286153766348008</v>
      </c>
      <c r="U58" s="18">
        <f t="shared" si="60"/>
        <v>21.263074802769452</v>
      </c>
      <c r="V58" s="18">
        <f t="shared" si="60"/>
        <v>-5.6674527903512484</v>
      </c>
      <c r="W58" s="18">
        <f t="shared" ref="W58:X58" si="61">IF(V15=0,"--",(W15/V15)*100-100)</f>
        <v>5.5530566766545491</v>
      </c>
      <c r="X58" s="18">
        <f t="shared" si="61"/>
        <v>9.7363045680964433</v>
      </c>
      <c r="Y58" s="18">
        <f t="shared" si="51"/>
        <v>24.90913093142666</v>
      </c>
    </row>
    <row r="59" spans="1:25" x14ac:dyDescent="0.2">
      <c r="A59" s="143"/>
      <c r="B59" s="8" t="s">
        <v>15</v>
      </c>
      <c r="C59" s="33" t="s">
        <v>10</v>
      </c>
      <c r="D59" s="18">
        <f t="shared" ref="D59:V59" si="62">IF(C16=0,"--",(D16/C16)*100-100)</f>
        <v>45.26463881655684</v>
      </c>
      <c r="E59" s="18">
        <f t="shared" si="62"/>
        <v>18.466211361685907</v>
      </c>
      <c r="F59" s="18">
        <f t="shared" si="62"/>
        <v>11.04766224453671</v>
      </c>
      <c r="G59" s="18">
        <f t="shared" si="62"/>
        <v>-5.572572268591216</v>
      </c>
      <c r="H59" s="18">
        <f t="shared" si="62"/>
        <v>16.572227719696372</v>
      </c>
      <c r="I59" s="18">
        <f t="shared" si="62"/>
        <v>130.92294890482941</v>
      </c>
      <c r="J59" s="18">
        <f t="shared" si="62"/>
        <v>85.351381940995338</v>
      </c>
      <c r="K59" s="18">
        <f t="shared" si="62"/>
        <v>43.028198506203665</v>
      </c>
      <c r="L59" s="18">
        <f t="shared" si="62"/>
        <v>34.317309715538187</v>
      </c>
      <c r="M59" s="18">
        <f t="shared" si="62"/>
        <v>7.2024129234072234</v>
      </c>
      <c r="N59" s="18">
        <f t="shared" si="62"/>
        <v>-6.3622882143169193</v>
      </c>
      <c r="O59" s="18">
        <f t="shared" si="62"/>
        <v>-11.551686341877527</v>
      </c>
      <c r="P59" s="18">
        <f t="shared" si="62"/>
        <v>8.9744661505776833</v>
      </c>
      <c r="Q59" s="18">
        <f t="shared" si="62"/>
        <v>15.109590795196937</v>
      </c>
      <c r="R59" s="18">
        <f t="shared" si="62"/>
        <v>86.580090122381904</v>
      </c>
      <c r="S59" s="18">
        <f t="shared" si="62"/>
        <v>36.477587935635626</v>
      </c>
      <c r="T59" s="18">
        <f t="shared" si="62"/>
        <v>21.76113978150866</v>
      </c>
      <c r="U59" s="18">
        <f t="shared" si="62"/>
        <v>0.30983068850144946</v>
      </c>
      <c r="V59" s="18">
        <f t="shared" si="62"/>
        <v>-22.510322658567063</v>
      </c>
      <c r="W59" s="18">
        <f t="shared" ref="W59:X59" si="63">IF(V16=0,"--",(W16/V16)*100-100)</f>
        <v>-74.016690333542186</v>
      </c>
      <c r="X59" s="18">
        <f t="shared" si="63"/>
        <v>-31.27647211191406</v>
      </c>
      <c r="Y59" s="18">
        <f t="shared" si="51"/>
        <v>21.519076518083153</v>
      </c>
    </row>
    <row r="60" spans="1:25" x14ac:dyDescent="0.2">
      <c r="A60" s="143"/>
      <c r="B60" s="8" t="s">
        <v>26</v>
      </c>
      <c r="C60" s="33" t="s">
        <v>10</v>
      </c>
      <c r="D60" s="18">
        <f t="shared" ref="D60:V60" si="64">IF(C17=0,"--",(D17/C17)*100-100)</f>
        <v>49.912566232694303</v>
      </c>
      <c r="E60" s="18">
        <f t="shared" si="64"/>
        <v>-30.746187811819141</v>
      </c>
      <c r="F60" s="18">
        <f t="shared" si="64"/>
        <v>61.064263720086529</v>
      </c>
      <c r="G60" s="18">
        <f t="shared" si="64"/>
        <v>-1.4587919395353168</v>
      </c>
      <c r="H60" s="18">
        <f t="shared" si="64"/>
        <v>-25.749633243369175</v>
      </c>
      <c r="I60" s="18">
        <f t="shared" si="64"/>
        <v>16.37156192779743</v>
      </c>
      <c r="J60" s="18">
        <f t="shared" si="64"/>
        <v>28.092277616653348</v>
      </c>
      <c r="K60" s="18">
        <f t="shared" si="64"/>
        <v>18.93578008554617</v>
      </c>
      <c r="L60" s="18">
        <f t="shared" si="64"/>
        <v>33.170737654101998</v>
      </c>
      <c r="M60" s="18">
        <f t="shared" si="64"/>
        <v>45.316302685442594</v>
      </c>
      <c r="N60" s="18">
        <f t="shared" si="64"/>
        <v>9.7361798463492306</v>
      </c>
      <c r="O60" s="18">
        <f t="shared" si="64"/>
        <v>11.042143793250986</v>
      </c>
      <c r="P60" s="18">
        <f t="shared" si="64"/>
        <v>3.8809157351288519</v>
      </c>
      <c r="Q60" s="18">
        <f t="shared" si="64"/>
        <v>-35.999633067886307</v>
      </c>
      <c r="R60" s="18">
        <f t="shared" si="64"/>
        <v>85.275234858560623</v>
      </c>
      <c r="S60" s="18">
        <f t="shared" si="64"/>
        <v>-31.946011968825772</v>
      </c>
      <c r="T60" s="18">
        <f t="shared" si="64"/>
        <v>-46.533875896673948</v>
      </c>
      <c r="U60" s="18">
        <f t="shared" si="64"/>
        <v>-14.996644236371466</v>
      </c>
      <c r="V60" s="18">
        <f t="shared" si="64"/>
        <v>59.404457947091458</v>
      </c>
      <c r="W60" s="18">
        <f t="shared" ref="W60:X60" si="65">IF(V17=0,"--",(W17/V17)*100-100)</f>
        <v>-4.2048200924305092</v>
      </c>
      <c r="X60" s="18">
        <f t="shared" si="65"/>
        <v>-44.144196361686973</v>
      </c>
      <c r="Y60" s="18">
        <f t="shared" si="51"/>
        <v>3.2279631065544407</v>
      </c>
    </row>
    <row r="61" spans="1:25" x14ac:dyDescent="0.2">
      <c r="A61" s="143"/>
      <c r="B61" s="8" t="s">
        <v>27</v>
      </c>
      <c r="C61" s="33" t="s">
        <v>10</v>
      </c>
      <c r="D61" s="18">
        <f t="shared" ref="D61:V61" si="66">IF(C18=0,"--",(D18/C18)*100-100)</f>
        <v>32.57937886250329</v>
      </c>
      <c r="E61" s="18">
        <f t="shared" si="66"/>
        <v>24.870857153511523</v>
      </c>
      <c r="F61" s="18">
        <f t="shared" si="66"/>
        <v>3.2090540246973802</v>
      </c>
      <c r="G61" s="18">
        <f t="shared" si="66"/>
        <v>-26.721079747667787</v>
      </c>
      <c r="H61" s="18">
        <f t="shared" si="66"/>
        <v>38.374347777260198</v>
      </c>
      <c r="I61" s="18">
        <f t="shared" si="66"/>
        <v>95.308337246446683</v>
      </c>
      <c r="J61" s="18">
        <f t="shared" si="66"/>
        <v>14.783457736003669</v>
      </c>
      <c r="K61" s="18">
        <f t="shared" si="66"/>
        <v>37.284544243593444</v>
      </c>
      <c r="L61" s="18">
        <f t="shared" si="66"/>
        <v>-3.3226598300445431</v>
      </c>
      <c r="M61" s="18">
        <f t="shared" si="66"/>
        <v>12.807473584516543</v>
      </c>
      <c r="N61" s="18">
        <f t="shared" si="66"/>
        <v>21.866263223028113</v>
      </c>
      <c r="O61" s="18">
        <f t="shared" si="66"/>
        <v>-12.36210789678104</v>
      </c>
      <c r="P61" s="18">
        <f t="shared" si="66"/>
        <v>19.957291069137113</v>
      </c>
      <c r="Q61" s="18">
        <f t="shared" si="66"/>
        <v>-21.556437092667167</v>
      </c>
      <c r="R61" s="18">
        <f t="shared" si="66"/>
        <v>11.073602443972902</v>
      </c>
      <c r="S61" s="18">
        <f t="shared" si="66"/>
        <v>8.3912137329559044</v>
      </c>
      <c r="T61" s="18">
        <f t="shared" si="66"/>
        <v>-13.435248794505455</v>
      </c>
      <c r="U61" s="18">
        <f t="shared" si="66"/>
        <v>1.4126275983855408E-2</v>
      </c>
      <c r="V61" s="18">
        <f t="shared" si="66"/>
        <v>-32.180892066068097</v>
      </c>
      <c r="W61" s="18">
        <f t="shared" ref="W61:X61" si="67">IF(V18=0,"--",(W18/V18)*100-100)</f>
        <v>88.255916069953599</v>
      </c>
      <c r="X61" s="18">
        <f t="shared" si="67"/>
        <v>-19.548795830871597</v>
      </c>
      <c r="Y61" s="18">
        <f t="shared" si="51"/>
        <v>8.985469203395553</v>
      </c>
    </row>
    <row r="62" spans="1:25" x14ac:dyDescent="0.2">
      <c r="A62" s="143"/>
      <c r="B62" s="8" t="s">
        <v>16</v>
      </c>
      <c r="C62" s="33" t="s">
        <v>10</v>
      </c>
      <c r="D62" s="18">
        <f t="shared" ref="D62:V62" si="68">IF(C19=0,"--",(D19/C19)*100-100)</f>
        <v>821.91271444856397</v>
      </c>
      <c r="E62" s="18">
        <f t="shared" si="68"/>
        <v>26.693435494155466</v>
      </c>
      <c r="F62" s="18">
        <f t="shared" si="68"/>
        <v>37.468559396370296</v>
      </c>
      <c r="G62" s="18">
        <f t="shared" si="68"/>
        <v>72.209605881940092</v>
      </c>
      <c r="H62" s="18">
        <f t="shared" si="68"/>
        <v>-9.5493541848216665</v>
      </c>
      <c r="I62" s="18">
        <f t="shared" si="68"/>
        <v>334.41742429702498</v>
      </c>
      <c r="J62" s="18">
        <f t="shared" si="68"/>
        <v>195.4224507523785</v>
      </c>
      <c r="K62" s="18">
        <f t="shared" si="68"/>
        <v>53.920520302629342</v>
      </c>
      <c r="L62" s="18">
        <f t="shared" si="68"/>
        <v>50.515527202394281</v>
      </c>
      <c r="M62" s="18">
        <f t="shared" si="68"/>
        <v>2.0957021772475457</v>
      </c>
      <c r="N62" s="18">
        <f t="shared" si="68"/>
        <v>-17.907408018475195</v>
      </c>
      <c r="O62" s="18">
        <f t="shared" si="68"/>
        <v>-16.631106640955124</v>
      </c>
      <c r="P62" s="18">
        <f t="shared" si="68"/>
        <v>5.358162273179488</v>
      </c>
      <c r="Q62" s="18">
        <f t="shared" si="68"/>
        <v>42.939907156889063</v>
      </c>
      <c r="R62" s="18">
        <f t="shared" si="68"/>
        <v>129.84463746035345</v>
      </c>
      <c r="S62" s="18">
        <f t="shared" si="68"/>
        <v>41.511642684335925</v>
      </c>
      <c r="T62" s="18">
        <f t="shared" si="68"/>
        <v>26.666319526558112</v>
      </c>
      <c r="U62" s="18">
        <f t="shared" si="68"/>
        <v>-1.0453683815086094</v>
      </c>
      <c r="V62" s="18">
        <f t="shared" si="68"/>
        <v>-21.46785669966205</v>
      </c>
      <c r="W62" s="18">
        <f t="shared" ref="W62:X62" si="69">IF(V19=0,"--",(W19/V19)*100-100)</f>
        <v>-86.925905309143772</v>
      </c>
      <c r="X62" s="18">
        <f t="shared" si="69"/>
        <v>-45.062098535554597</v>
      </c>
      <c r="Y62" s="18">
        <f t="shared" si="51"/>
        <v>46.841191202869737</v>
      </c>
    </row>
    <row r="63" spans="1:25" x14ac:dyDescent="0.2">
      <c r="A63" s="143"/>
      <c r="B63" s="8" t="s">
        <v>19</v>
      </c>
      <c r="C63" s="33" t="s">
        <v>10</v>
      </c>
      <c r="D63" s="18">
        <f t="shared" ref="D63:V63" si="70">IF(C20=0,"--",(D20/C20)*100-100)</f>
        <v>-50.280734433209155</v>
      </c>
      <c r="E63" s="18">
        <f t="shared" si="70"/>
        <v>276.47247718697321</v>
      </c>
      <c r="F63" s="18">
        <f t="shared" si="70"/>
        <v>-29.212987973045983</v>
      </c>
      <c r="G63" s="18">
        <f t="shared" si="70"/>
        <v>140.21750045187073</v>
      </c>
      <c r="H63" s="18">
        <f t="shared" si="70"/>
        <v>-41.955832006119806</v>
      </c>
      <c r="I63" s="18">
        <f t="shared" si="70"/>
        <v>294.8449821756509</v>
      </c>
      <c r="J63" s="18">
        <f t="shared" si="70"/>
        <v>-50.765874709536682</v>
      </c>
      <c r="K63" s="18">
        <f t="shared" si="70"/>
        <v>63.815331268615807</v>
      </c>
      <c r="L63" s="18">
        <f t="shared" si="70"/>
        <v>-85.862864379565352</v>
      </c>
      <c r="M63" s="18">
        <f t="shared" si="70"/>
        <v>306.6626141762514</v>
      </c>
      <c r="N63" s="18">
        <f t="shared" si="70"/>
        <v>-13.180078436925953</v>
      </c>
      <c r="O63" s="18">
        <f t="shared" si="70"/>
        <v>-61.512566206487222</v>
      </c>
      <c r="P63" s="18">
        <f t="shared" si="70"/>
        <v>375.44322275327858</v>
      </c>
      <c r="Q63" s="18">
        <f t="shared" si="70"/>
        <v>6.6880431822120983</v>
      </c>
      <c r="R63" s="18">
        <f t="shared" si="70"/>
        <v>-53.188699432093784</v>
      </c>
      <c r="S63" s="18">
        <f t="shared" si="70"/>
        <v>-66.883158734959181</v>
      </c>
      <c r="T63" s="18">
        <f t="shared" si="70"/>
        <v>141.96895070137882</v>
      </c>
      <c r="U63" s="18">
        <f t="shared" si="70"/>
        <v>21.671987526913654</v>
      </c>
      <c r="V63" s="18">
        <f t="shared" si="70"/>
        <v>16.802945244487816</v>
      </c>
      <c r="W63" s="18">
        <f t="shared" ref="W63:X63" si="71">IF(V20=0,"--",(W20/V20)*100-100)</f>
        <v>589.97387897257295</v>
      </c>
      <c r="X63" s="18">
        <f t="shared" si="71"/>
        <v>-82.676812609236094</v>
      </c>
      <c r="Y63" s="18">
        <f t="shared" si="51"/>
        <v>4.6866853263917818</v>
      </c>
    </row>
    <row r="64" spans="1:25" x14ac:dyDescent="0.2">
      <c r="A64" s="143"/>
      <c r="B64" s="8" t="s">
        <v>18</v>
      </c>
      <c r="C64" s="33" t="s">
        <v>10</v>
      </c>
      <c r="D64" s="18">
        <f t="shared" ref="D64:V64" si="72">IF(C21=0,"--",(D21/C21)*100-100)</f>
        <v>37.888787355738316</v>
      </c>
      <c r="E64" s="18">
        <f t="shared" si="72"/>
        <v>152.16975111678366</v>
      </c>
      <c r="F64" s="18">
        <f t="shared" si="72"/>
        <v>-50.40588286823894</v>
      </c>
      <c r="G64" s="18">
        <f t="shared" si="72"/>
        <v>56.465662463405465</v>
      </c>
      <c r="H64" s="18">
        <f t="shared" si="72"/>
        <v>13.040751433606729</v>
      </c>
      <c r="I64" s="18">
        <f t="shared" si="72"/>
        <v>105.59293383982035</v>
      </c>
      <c r="J64" s="18">
        <f t="shared" si="72"/>
        <v>-69.075577640287932</v>
      </c>
      <c r="K64" s="18">
        <f t="shared" si="72"/>
        <v>53.950491593460953</v>
      </c>
      <c r="L64" s="18">
        <f t="shared" si="72"/>
        <v>535.76582755630125</v>
      </c>
      <c r="M64" s="18">
        <f t="shared" si="72"/>
        <v>91.008551184514261</v>
      </c>
      <c r="N64" s="18">
        <f t="shared" si="72"/>
        <v>-13.410911693545259</v>
      </c>
      <c r="O64" s="18">
        <f t="shared" si="72"/>
        <v>-2.0873389344065032</v>
      </c>
      <c r="P64" s="18">
        <f t="shared" si="72"/>
        <v>-18.18335642336217</v>
      </c>
      <c r="Q64" s="18">
        <f t="shared" si="72"/>
        <v>-21.263001729189881</v>
      </c>
      <c r="R64" s="18">
        <f t="shared" si="72"/>
        <v>99.226031196344138</v>
      </c>
      <c r="S64" s="18">
        <f t="shared" si="72"/>
        <v>9.6231948716408766</v>
      </c>
      <c r="T64" s="18">
        <f t="shared" si="72"/>
        <v>8.6393522983739359</v>
      </c>
      <c r="U64" s="18">
        <f t="shared" si="72"/>
        <v>-10.698163908286659</v>
      </c>
      <c r="V64" s="18">
        <f t="shared" si="72"/>
        <v>28.598395951789001</v>
      </c>
      <c r="W64" s="18">
        <f t="shared" ref="W64:X64" si="73">IF(V21=0,"--",(W21/V21)*100-100)</f>
        <v>-10.669962577547849</v>
      </c>
      <c r="X64" s="18">
        <f t="shared" si="73"/>
        <v>6.6309599133524983</v>
      </c>
      <c r="Y64" s="18">
        <f t="shared" si="51"/>
        <v>19.474316722196335</v>
      </c>
    </row>
    <row r="65" spans="1:25" x14ac:dyDescent="0.2">
      <c r="A65" s="143"/>
      <c r="B65" s="8" t="s">
        <v>20</v>
      </c>
      <c r="C65" s="33" t="s">
        <v>10</v>
      </c>
      <c r="D65" s="18">
        <f t="shared" ref="D65:V65" si="74">IF(C22=0,"--",(D22/C22)*100-100)</f>
        <v>67.108433734939752</v>
      </c>
      <c r="E65" s="18">
        <f t="shared" si="74"/>
        <v>876.21965873588078</v>
      </c>
      <c r="F65" s="18">
        <f t="shared" si="74"/>
        <v>-59.831858298149939</v>
      </c>
      <c r="G65" s="18">
        <f t="shared" si="74"/>
        <v>45.965740201636379</v>
      </c>
      <c r="H65" s="18">
        <f t="shared" si="74"/>
        <v>322.3458526651691</v>
      </c>
      <c r="I65" s="18">
        <f t="shared" si="74"/>
        <v>-51.670179345448766</v>
      </c>
      <c r="J65" s="18">
        <f t="shared" si="74"/>
        <v>-31.725428888797467</v>
      </c>
      <c r="K65" s="18">
        <f t="shared" si="74"/>
        <v>-14.27043475640987</v>
      </c>
      <c r="L65" s="18">
        <f t="shared" si="74"/>
        <v>550.23458503927316</v>
      </c>
      <c r="M65" s="18">
        <f t="shared" si="74"/>
        <v>-49.240626739667391</v>
      </c>
      <c r="N65" s="18">
        <f t="shared" si="74"/>
        <v>119.97220906027226</v>
      </c>
      <c r="O65" s="18">
        <f t="shared" si="74"/>
        <v>-8.8330396731659135</v>
      </c>
      <c r="P65" s="18">
        <f t="shared" si="74"/>
        <v>193.76048635446534</v>
      </c>
      <c r="Q65" s="18">
        <f t="shared" si="74"/>
        <v>50.770918640768429</v>
      </c>
      <c r="R65" s="18">
        <f t="shared" si="74"/>
        <v>346.47145419148177</v>
      </c>
      <c r="S65" s="18">
        <f t="shared" si="74"/>
        <v>25.313359048975911</v>
      </c>
      <c r="T65" s="18">
        <f t="shared" si="74"/>
        <v>15.374122067514278</v>
      </c>
      <c r="U65" s="18">
        <f t="shared" si="74"/>
        <v>5.3372728438511103</v>
      </c>
      <c r="V65" s="18">
        <f t="shared" si="74"/>
        <v>-2.0422568113279596</v>
      </c>
      <c r="W65" s="18">
        <f t="shared" ref="W65:X65" si="75">IF(V22=0,"--",(W22/V22)*100-100)</f>
        <v>1.1401963068481678</v>
      </c>
      <c r="X65" s="18">
        <f t="shared" si="75"/>
        <v>4.4072341317941124</v>
      </c>
      <c r="Y65" s="18">
        <f t="shared" si="51"/>
        <v>44.504926572779084</v>
      </c>
    </row>
    <row r="66" spans="1:25" x14ac:dyDescent="0.2">
      <c r="A66" s="143"/>
      <c r="B66" s="8" t="s">
        <v>21</v>
      </c>
      <c r="C66" s="33" t="s">
        <v>10</v>
      </c>
      <c r="D66" s="18" t="str">
        <f t="shared" ref="D66:V66" si="76">IF(C23=0,"--",(D23/C23)*100-100)</f>
        <v>--</v>
      </c>
      <c r="E66" s="18">
        <f t="shared" si="76"/>
        <v>-89.825847846012834</v>
      </c>
      <c r="F66" s="18">
        <f t="shared" si="76"/>
        <v>-63.963963963963963</v>
      </c>
      <c r="G66" s="18">
        <f t="shared" si="76"/>
        <v>3086.875</v>
      </c>
      <c r="H66" s="18">
        <f t="shared" si="76"/>
        <v>1604.6087468131007</v>
      </c>
      <c r="I66" s="18">
        <f t="shared" si="76"/>
        <v>-87.074023792540089</v>
      </c>
      <c r="J66" s="18">
        <f t="shared" si="76"/>
        <v>-18.55807743658211</v>
      </c>
      <c r="K66" s="18">
        <f t="shared" si="76"/>
        <v>337.86885245901647</v>
      </c>
      <c r="L66" s="18">
        <f t="shared" si="76"/>
        <v>65.498564832147764</v>
      </c>
      <c r="M66" s="18">
        <f t="shared" si="76"/>
        <v>260.09320282926387</v>
      </c>
      <c r="N66" s="18">
        <f t="shared" si="76"/>
        <v>252.72252865764528</v>
      </c>
      <c r="O66" s="18">
        <f t="shared" si="76"/>
        <v>-66.661600479704575</v>
      </c>
      <c r="P66" s="18">
        <f t="shared" si="76"/>
        <v>9.2666265390656406</v>
      </c>
      <c r="Q66" s="18">
        <f t="shared" si="76"/>
        <v>-64.287507048818568</v>
      </c>
      <c r="R66" s="18">
        <f t="shared" si="76"/>
        <v>-38.700461838958766</v>
      </c>
      <c r="S66" s="18">
        <f t="shared" si="76"/>
        <v>-15.961644406724133</v>
      </c>
      <c r="T66" s="18">
        <f t="shared" si="76"/>
        <v>-42.816392338902574</v>
      </c>
      <c r="U66" s="18">
        <f t="shared" si="76"/>
        <v>57.927188226181272</v>
      </c>
      <c r="V66" s="18">
        <f t="shared" si="76"/>
        <v>27.282180063173158</v>
      </c>
      <c r="W66" s="18">
        <f t="shared" ref="W66:X66" si="77">IF(V23=0,"--",(W23/V23)*100-100)</f>
        <v>764.48201982212504</v>
      </c>
      <c r="X66" s="18">
        <f t="shared" si="77"/>
        <v>163.57029508781318</v>
      </c>
      <c r="Y66" s="18" t="str">
        <f t="shared" si="51"/>
        <v>--</v>
      </c>
    </row>
    <row r="67" spans="1:25" x14ac:dyDescent="0.2">
      <c r="A67" s="143"/>
      <c r="B67" s="8" t="s">
        <v>17</v>
      </c>
      <c r="C67" s="33" t="s">
        <v>10</v>
      </c>
      <c r="D67" s="18">
        <f t="shared" ref="D67:V67" si="78">IF(C24=0,"--",(D24/C24)*100-100)</f>
        <v>1395.0096358657065</v>
      </c>
      <c r="E67" s="18">
        <f t="shared" si="78"/>
        <v>42.981298297748197</v>
      </c>
      <c r="F67" s="18">
        <f t="shared" si="78"/>
        <v>67.496103396329488</v>
      </c>
      <c r="G67" s="18">
        <f t="shared" si="78"/>
        <v>60.198329294960416</v>
      </c>
      <c r="H67" s="18">
        <f t="shared" si="78"/>
        <v>-13.091857919438638</v>
      </c>
      <c r="I67" s="18">
        <f t="shared" si="78"/>
        <v>385.44856250860971</v>
      </c>
      <c r="J67" s="18">
        <f t="shared" si="78"/>
        <v>206.31763824627785</v>
      </c>
      <c r="K67" s="18">
        <f t="shared" si="78"/>
        <v>54.141150711710424</v>
      </c>
      <c r="L67" s="18">
        <f t="shared" si="78"/>
        <v>50.125370300628362</v>
      </c>
      <c r="M67" s="18">
        <f t="shared" si="78"/>
        <v>1.643916449363374</v>
      </c>
      <c r="N67" s="18">
        <f t="shared" si="78"/>
        <v>-17.984996476138122</v>
      </c>
      <c r="O67" s="18">
        <f t="shared" si="78"/>
        <v>-16.748239124310771</v>
      </c>
      <c r="P67" s="18">
        <f t="shared" si="78"/>
        <v>5.5434902893510127</v>
      </c>
      <c r="Q67" s="18">
        <f t="shared" si="78"/>
        <v>43.059197725747907</v>
      </c>
      <c r="R67" s="18">
        <f t="shared" si="78"/>
        <v>130.67761497914807</v>
      </c>
      <c r="S67" s="18">
        <f t="shared" si="78"/>
        <v>41.711265821638534</v>
      </c>
      <c r="T67" s="18">
        <f t="shared" si="78"/>
        <v>26.760681001583691</v>
      </c>
      <c r="U67" s="18">
        <f t="shared" si="78"/>
        <v>-1.0595018342678202</v>
      </c>
      <c r="V67" s="18">
        <f t="shared" si="78"/>
        <v>-21.737318344257901</v>
      </c>
      <c r="W67" s="18">
        <f t="shared" ref="W67:X67" si="79">IF(V24=0,"--",(W24/V24)*100-100)</f>
        <v>-87.837414822899177</v>
      </c>
      <c r="X67" s="18">
        <f t="shared" si="79"/>
        <v>-48.832449153588456</v>
      </c>
      <c r="Y67" s="18">
        <f t="shared" si="51"/>
        <v>52.81386809196897</v>
      </c>
    </row>
    <row r="68" spans="1:25" x14ac:dyDescent="0.2">
      <c r="A68" s="143"/>
      <c r="B68" s="8" t="s">
        <v>22</v>
      </c>
      <c r="C68" s="33" t="s">
        <v>10</v>
      </c>
      <c r="D68" s="18">
        <f t="shared" ref="D68:D70" si="80">IF(C26=0,"--",(D26/C26)*100-100)</f>
        <v>68.545629141090302</v>
      </c>
      <c r="E68" s="18">
        <f t="shared" ref="E68:E70" si="81">IF(D26=0,"--",(E26/D26)*100-100)</f>
        <v>20.603086129638399</v>
      </c>
      <c r="F68" s="18">
        <f t="shared" ref="F68:F70" si="82">IF(E26=0,"--",(F26/E26)*100-100)</f>
        <v>19.309255768837644</v>
      </c>
      <c r="G68" s="18">
        <f t="shared" ref="G68:G70" si="83">IF(F26=0,"--",(G26/F26)*100-100)</f>
        <v>22.301816488863452</v>
      </c>
      <c r="H68" s="18">
        <f t="shared" ref="H68:H70" si="84">IF(G26=0,"--",(H26/G26)*100-100)</f>
        <v>30.04138219613867</v>
      </c>
      <c r="I68" s="18">
        <f t="shared" ref="I68:I70" si="85">IF(H26=0,"--",(I26/H26)*100-100)</f>
        <v>-1.6925650200212203</v>
      </c>
      <c r="J68" s="18">
        <f t="shared" ref="J68:J70" si="86">IF(I26=0,"--",(J26/I26)*100-100)</f>
        <v>-3.7250812620817015</v>
      </c>
      <c r="K68" s="18">
        <f t="shared" ref="K68:K70" si="87">IF(J26=0,"--",(K26/J26)*100-100)</f>
        <v>-1.7169804737933561</v>
      </c>
      <c r="L68" s="18">
        <f t="shared" ref="L68:L70" si="88">IF(K26=0,"--",(L26/K26)*100-100)</f>
        <v>16.73123187840217</v>
      </c>
      <c r="M68" s="18">
        <f t="shared" ref="M68:M70" si="89">IF(L26=0,"--",(M26/L26)*100-100)</f>
        <v>5.7018631270341302</v>
      </c>
      <c r="N68" s="18">
        <f t="shared" ref="N68:N70" si="90">IF(M26=0,"--",(N26/M26)*100-100)</f>
        <v>23.155952765384896</v>
      </c>
      <c r="O68" s="18">
        <f t="shared" ref="O68:O70" si="91">IF(N26=0,"--",(O26/N26)*100-100)</f>
        <v>8.4131115671554255</v>
      </c>
      <c r="P68" s="18">
        <f t="shared" ref="P68:P70" si="92">IF(O26=0,"--",(P26/O26)*100-100)</f>
        <v>5.5795663778028768</v>
      </c>
      <c r="Q68" s="18">
        <f t="shared" ref="Q68:Q70" si="93">IF(P26=0,"--",(Q26/P26)*100-100)</f>
        <v>-13.807759477019417</v>
      </c>
      <c r="R68" s="18">
        <f t="shared" ref="R68:R70" si="94">IF(Q26=0,"--",(R26/Q26)*100-100)</f>
        <v>42.780978618233718</v>
      </c>
      <c r="S68" s="18">
        <f t="shared" ref="S68:S70" si="95">IF(R26=0,"--",(S26/R26)*100-100)</f>
        <v>-4.4232113338867975</v>
      </c>
      <c r="T68" s="18">
        <f t="shared" ref="T68:T70" si="96">IF(S26=0,"--",(T26/S26)*100-100)</f>
        <v>2.2231989530280885</v>
      </c>
      <c r="U68" s="18">
        <f t="shared" ref="U68:V70" si="97">IF(T26=0,"--",(U26/T26)*100-100)</f>
        <v>6.1748255077682899</v>
      </c>
      <c r="V68" s="18">
        <f t="shared" si="97"/>
        <v>-3.3745434625036239</v>
      </c>
      <c r="W68" s="18">
        <f t="shared" ref="W68:W70" si="98">IF(V26=0,"--",(W26/V26)*100-100)</f>
        <v>8.0961178352958711</v>
      </c>
      <c r="X68" s="18">
        <f t="shared" ref="X68:X70" si="99">IF(W26=0,"--",(X26/W26)*100-100)</f>
        <v>-2.067175938031923</v>
      </c>
      <c r="Y68" s="18">
        <f t="shared" si="51"/>
        <v>10.266564348106044</v>
      </c>
    </row>
    <row r="69" spans="1:25" x14ac:dyDescent="0.2">
      <c r="A69" s="143"/>
      <c r="B69" s="8" t="s">
        <v>23</v>
      </c>
      <c r="C69" s="33" t="s">
        <v>10</v>
      </c>
      <c r="D69" s="18">
        <f t="shared" si="80"/>
        <v>62.069418178206206</v>
      </c>
      <c r="E69" s="18">
        <f t="shared" si="81"/>
        <v>26.415183742936549</v>
      </c>
      <c r="F69" s="18">
        <f t="shared" si="82"/>
        <v>10.687852837964272</v>
      </c>
      <c r="G69" s="18">
        <f t="shared" si="83"/>
        <v>22.912074990082075</v>
      </c>
      <c r="H69" s="18">
        <f t="shared" si="84"/>
        <v>40.778792080350769</v>
      </c>
      <c r="I69" s="18">
        <f t="shared" si="85"/>
        <v>19.590340060836084</v>
      </c>
      <c r="J69" s="18">
        <f t="shared" si="86"/>
        <v>-7.3866139115556564</v>
      </c>
      <c r="K69" s="18">
        <f t="shared" si="87"/>
        <v>10.176251325030066</v>
      </c>
      <c r="L69" s="18">
        <f t="shared" si="88"/>
        <v>41.229811554198335</v>
      </c>
      <c r="M69" s="18">
        <f t="shared" si="89"/>
        <v>11.250611679965999</v>
      </c>
      <c r="N69" s="18">
        <f t="shared" si="90"/>
        <v>-3.7544375832000867</v>
      </c>
      <c r="O69" s="18">
        <f t="shared" si="91"/>
        <v>3.6637153166426657</v>
      </c>
      <c r="P69" s="18">
        <f t="shared" si="92"/>
        <v>3.2307558913113184</v>
      </c>
      <c r="Q69" s="18">
        <f t="shared" si="93"/>
        <v>69.401183046065142</v>
      </c>
      <c r="R69" s="18">
        <f t="shared" si="94"/>
        <v>-31.500532268100415</v>
      </c>
      <c r="S69" s="18">
        <f t="shared" si="95"/>
        <v>-12.947140482796172</v>
      </c>
      <c r="T69" s="18">
        <f t="shared" si="96"/>
        <v>1.9653496402613087</v>
      </c>
      <c r="U69" s="18">
        <f t="shared" si="97"/>
        <v>9.870293536871884</v>
      </c>
      <c r="V69" s="18">
        <f t="shared" si="97"/>
        <v>43.230972565540327</v>
      </c>
      <c r="W69" s="18">
        <f t="shared" si="98"/>
        <v>-4.4355463108418576</v>
      </c>
      <c r="X69" s="18">
        <f t="shared" si="99"/>
        <v>0.95180446114962081</v>
      </c>
      <c r="Y69" s="18">
        <f t="shared" si="51"/>
        <v>10.387179067693893</v>
      </c>
    </row>
    <row r="70" spans="1:25" x14ac:dyDescent="0.2">
      <c r="A70" s="143"/>
      <c r="B70" s="8" t="s">
        <v>7</v>
      </c>
      <c r="C70" s="33" t="s">
        <v>10</v>
      </c>
      <c r="D70" s="18">
        <f t="shared" si="80"/>
        <v>67.887125877013091</v>
      </c>
      <c r="E70" s="18">
        <f t="shared" si="81"/>
        <v>21.173583336998433</v>
      </c>
      <c r="F70" s="18">
        <f t="shared" si="82"/>
        <v>18.426399804602681</v>
      </c>
      <c r="G70" s="18">
        <f t="shared" si="83"/>
        <v>22.360225141309087</v>
      </c>
      <c r="H70" s="18">
        <f t="shared" si="84"/>
        <v>31.073708904615103</v>
      </c>
      <c r="I70" s="18">
        <f t="shared" si="85"/>
        <v>0.50514397527436472</v>
      </c>
      <c r="J70" s="18">
        <f t="shared" si="86"/>
        <v>-4.1749750530405549</v>
      </c>
      <c r="K70" s="18">
        <f t="shared" si="87"/>
        <v>-0.30463223162972497</v>
      </c>
      <c r="L70" s="18">
        <f t="shared" si="88"/>
        <v>19.94634182373774</v>
      </c>
      <c r="M70" s="18">
        <f t="shared" si="89"/>
        <v>6.55927469679078</v>
      </c>
      <c r="N70" s="18">
        <f t="shared" si="90"/>
        <v>18.814596329585683</v>
      </c>
      <c r="O70" s="18">
        <f t="shared" si="91"/>
        <v>7.7924501205136636</v>
      </c>
      <c r="P70" s="18">
        <f t="shared" si="92"/>
        <v>5.2843756118850678</v>
      </c>
      <c r="Q70" s="18">
        <f t="shared" si="93"/>
        <v>-3.5543104931387433</v>
      </c>
      <c r="R70" s="18">
        <f t="shared" si="94"/>
        <v>26.703634124685038</v>
      </c>
      <c r="S70" s="18">
        <f t="shared" si="95"/>
        <v>-5.4206163440131263</v>
      </c>
      <c r="T70" s="18">
        <f t="shared" si="96"/>
        <v>2.1954284175272676</v>
      </c>
      <c r="U70" s="18">
        <f t="shared" si="97"/>
        <v>6.5719337211427273</v>
      </c>
      <c r="V70" s="18">
        <f t="shared" si="97"/>
        <v>1.7885998519553681</v>
      </c>
      <c r="W70" s="18">
        <f t="shared" si="98"/>
        <v>6.1425728943559363</v>
      </c>
      <c r="X70" s="18">
        <f t="shared" si="99"/>
        <v>-1.6434532453106243</v>
      </c>
      <c r="Y70" s="18">
        <f t="shared" si="51"/>
        <v>10.892611944620654</v>
      </c>
    </row>
    <row r="71" spans="1:25" ht="13.5" thickBot="1" x14ac:dyDescent="0.25">
      <c r="A71" s="144"/>
      <c r="B71" s="144"/>
      <c r="C71" s="24"/>
      <c r="D71" s="24"/>
      <c r="E71" s="24"/>
      <c r="F71" s="24"/>
      <c r="G71" s="24"/>
      <c r="H71" s="24"/>
      <c r="I71" s="24"/>
      <c r="J71" s="24"/>
      <c r="K71" s="24"/>
      <c r="L71" s="24"/>
      <c r="M71" s="24"/>
      <c r="N71" s="24"/>
      <c r="O71" s="24"/>
      <c r="P71" s="24"/>
      <c r="Q71" s="24"/>
      <c r="R71" s="24"/>
      <c r="S71" s="24"/>
      <c r="T71" s="24"/>
      <c r="U71" s="24"/>
      <c r="V71" s="24"/>
      <c r="W71" s="24"/>
      <c r="X71" s="24"/>
      <c r="Y71" s="24"/>
    </row>
    <row r="72" spans="1:25" ht="13.5" thickTop="1" x14ac:dyDescent="0.2">
      <c r="A72" s="79" t="s">
        <v>868</v>
      </c>
      <c r="B72" s="79"/>
      <c r="C72" s="36"/>
      <c r="D72" s="36"/>
      <c r="E72" s="36"/>
      <c r="F72" s="36"/>
      <c r="G72" s="36"/>
      <c r="H72" s="36"/>
      <c r="I72" s="36"/>
      <c r="J72" s="36"/>
      <c r="K72" s="36"/>
      <c r="L72" s="36"/>
      <c r="M72" s="36"/>
      <c r="N72" s="36"/>
      <c r="O72" s="36"/>
      <c r="P72" s="36"/>
      <c r="Q72" s="36"/>
      <c r="R72" s="36"/>
      <c r="S72" s="36"/>
      <c r="T72" s="36"/>
      <c r="U72" s="36"/>
      <c r="V72" s="36"/>
      <c r="W72" s="36"/>
      <c r="X72" s="36"/>
      <c r="Y72" s="36"/>
    </row>
  </sheetData>
  <mergeCells count="5">
    <mergeCell ref="C50:Y50"/>
    <mergeCell ref="A2:Y2"/>
    <mergeCell ref="A4:Y4"/>
    <mergeCell ref="C7:Y7"/>
    <mergeCell ref="C29:Y29"/>
  </mergeCells>
  <phoneticPr fontId="4" type="noConversion"/>
  <hyperlinks>
    <hyperlink ref="A1" location="INDICE!A1" display="INDICE"/>
  </hyperlinks>
  <pageMargins left="0.75" right="0.75" top="1" bottom="1" header="0" footer="0"/>
  <headerFooter alignWithMargins="0"/>
  <ignoredErrors>
    <ignoredError sqref="V36 V57:W57" formula="1"/>
    <ignoredError sqref="C26:Y26"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6"/>
  <sheetViews>
    <sheetView topLeftCell="H34" zoomScale="69" zoomScaleNormal="69" workbookViewId="0"/>
  </sheetViews>
  <sheetFormatPr baseColWidth="10" defaultRowHeight="12.75" x14ac:dyDescent="0.2"/>
  <cols>
    <col min="1" max="1" width="11.42578125" style="4"/>
    <col min="2" max="2" width="28.28515625" style="4" bestFit="1" customWidth="1"/>
    <col min="3" max="16" width="11.42578125" style="21" bestFit="1" customWidth="1"/>
    <col min="17" max="24" width="11.42578125" style="21" customWidth="1"/>
    <col min="25" max="25" width="12.140625" style="21" bestFit="1" customWidth="1"/>
    <col min="26" max="89" width="11.42578125" style="21"/>
    <col min="90" max="16384" width="11.42578125" style="4"/>
  </cols>
  <sheetData>
    <row r="1" spans="1:89" x14ac:dyDescent="0.2">
      <c r="A1" s="11" t="s">
        <v>258</v>
      </c>
    </row>
    <row r="2" spans="1:89" ht="18.75" x14ac:dyDescent="0.3">
      <c r="A2" s="333" t="s">
        <v>131</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89" x14ac:dyDescent="0.2">
      <c r="A3" s="143"/>
      <c r="B3" s="143"/>
      <c r="C3" s="22"/>
      <c r="D3" s="22"/>
      <c r="E3" s="22"/>
      <c r="F3" s="22"/>
      <c r="G3" s="22"/>
      <c r="H3" s="22"/>
      <c r="I3" s="22"/>
      <c r="J3" s="22"/>
      <c r="K3" s="22"/>
      <c r="L3" s="22"/>
      <c r="M3" s="22"/>
      <c r="N3" s="22"/>
      <c r="O3" s="22"/>
      <c r="P3" s="22"/>
      <c r="Q3" s="22"/>
      <c r="R3" s="22"/>
      <c r="S3" s="22"/>
      <c r="T3" s="22"/>
      <c r="U3" s="22"/>
      <c r="V3" s="22"/>
      <c r="W3" s="22"/>
      <c r="X3" s="22"/>
      <c r="Y3" s="22"/>
    </row>
    <row r="4" spans="1:89" ht="18.75" x14ac:dyDescent="0.3">
      <c r="A4" s="333" t="s">
        <v>810</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89" s="148" customFormat="1" ht="13.5" thickBot="1" x14ac:dyDescent="0.25">
      <c r="A5" s="335" t="s">
        <v>104</v>
      </c>
      <c r="B5" s="335"/>
      <c r="C5" s="335"/>
      <c r="D5" s="335"/>
      <c r="E5" s="335"/>
      <c r="F5" s="335"/>
      <c r="G5" s="335"/>
      <c r="H5" s="335"/>
      <c r="I5" s="335"/>
      <c r="J5" s="335"/>
      <c r="K5" s="335"/>
      <c r="L5" s="335"/>
      <c r="M5" s="335"/>
      <c r="N5" s="335"/>
      <c r="O5" s="335"/>
      <c r="P5" s="335"/>
      <c r="Q5" s="335"/>
      <c r="R5" s="335"/>
      <c r="S5" s="335"/>
      <c r="T5" s="335"/>
      <c r="U5" s="335"/>
      <c r="V5" s="335"/>
      <c r="W5" s="335"/>
      <c r="X5" s="335"/>
      <c r="Y5" s="335"/>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row>
    <row r="6" spans="1:89"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89"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89" ht="13.5" thickTop="1" x14ac:dyDescent="0.2">
      <c r="A8" s="148"/>
      <c r="B8" s="80"/>
      <c r="Y8" s="22"/>
    </row>
    <row r="9" spans="1:89" x14ac:dyDescent="0.2">
      <c r="A9" s="143"/>
      <c r="B9" s="80" t="s">
        <v>336</v>
      </c>
      <c r="C9" s="27">
        <v>32.795845999999997</v>
      </c>
      <c r="D9" s="27">
        <v>82.562118999999996</v>
      </c>
      <c r="E9" s="27">
        <v>60.298771000000002</v>
      </c>
      <c r="F9" s="27">
        <v>89.781031999999996</v>
      </c>
      <c r="G9" s="27">
        <v>90.249155999999999</v>
      </c>
      <c r="H9" s="27">
        <v>104.466368</v>
      </c>
      <c r="I9" s="27">
        <v>188.91563500000001</v>
      </c>
      <c r="J9" s="27">
        <v>150.222532</v>
      </c>
      <c r="K9" s="27">
        <v>76.877367000000007</v>
      </c>
      <c r="L9" s="27">
        <v>56.092191999999997</v>
      </c>
      <c r="M9" s="27">
        <v>48.270868</v>
      </c>
      <c r="N9" s="27">
        <v>132.836579</v>
      </c>
      <c r="O9" s="27">
        <v>42.291542999999997</v>
      </c>
      <c r="P9" s="27">
        <v>56.170299</v>
      </c>
      <c r="Q9" s="27">
        <v>43.799272000000002</v>
      </c>
      <c r="R9" s="27">
        <v>41.444426999999997</v>
      </c>
      <c r="S9" s="155">
        <v>53.117127000000004</v>
      </c>
      <c r="T9" s="155">
        <v>76.157854999999998</v>
      </c>
      <c r="U9" s="155">
        <v>80.604132000000007</v>
      </c>
      <c r="V9" s="155">
        <v>98.308139999999995</v>
      </c>
      <c r="W9" s="155">
        <v>88.216177000000002</v>
      </c>
      <c r="X9" s="155">
        <v>67.819501000000002</v>
      </c>
      <c r="Y9" s="18">
        <f>SUM(C9:X9)</f>
        <v>1761.296938</v>
      </c>
    </row>
    <row r="10" spans="1:89" x14ac:dyDescent="0.2">
      <c r="A10" s="143"/>
      <c r="B10" s="80" t="s">
        <v>377</v>
      </c>
      <c r="C10" s="27">
        <v>3.173E-3</v>
      </c>
      <c r="D10" s="27">
        <v>4.5543E-2</v>
      </c>
      <c r="E10" s="27">
        <v>0.13778299999999999</v>
      </c>
      <c r="F10" s="27">
        <v>2.6649999999999998E-3</v>
      </c>
      <c r="G10" s="27">
        <v>9.3729999999999994E-3</v>
      </c>
      <c r="H10" s="27">
        <v>1.696E-3</v>
      </c>
      <c r="I10" s="27">
        <v>0</v>
      </c>
      <c r="J10" s="27">
        <v>5.6154999999999997E-2</v>
      </c>
      <c r="K10" s="27">
        <v>0</v>
      </c>
      <c r="L10" s="27">
        <v>0</v>
      </c>
      <c r="M10" s="27">
        <v>3.3100000000000002E-4</v>
      </c>
      <c r="N10" s="27">
        <v>0</v>
      </c>
      <c r="O10" s="27">
        <v>1.0761E-2</v>
      </c>
      <c r="P10" s="27">
        <v>8.2084659999999996</v>
      </c>
      <c r="Q10" s="27">
        <v>12.273899999999999</v>
      </c>
      <c r="R10" s="27">
        <v>8.8093900000000005</v>
      </c>
      <c r="S10" s="155">
        <v>8.3927589999999999</v>
      </c>
      <c r="T10" s="155">
        <v>7.2314619999999996</v>
      </c>
      <c r="U10" s="155">
        <v>6.4312300000000002</v>
      </c>
      <c r="V10" s="155">
        <v>6.435371</v>
      </c>
      <c r="W10" s="155">
        <v>5.5485329999999999</v>
      </c>
      <c r="X10" s="155">
        <v>3.369151</v>
      </c>
      <c r="Y10" s="18">
        <f t="shared" ref="Y10:Y29" si="0">SUM(C10:X10)</f>
        <v>66.967741999999987</v>
      </c>
    </row>
    <row r="11" spans="1:89" x14ac:dyDescent="0.2">
      <c r="A11" s="143"/>
      <c r="B11" s="80" t="s">
        <v>378</v>
      </c>
      <c r="C11" s="27">
        <v>4.1718999999999999E-2</v>
      </c>
      <c r="D11" s="27">
        <v>0.80262599999999995</v>
      </c>
      <c r="E11" s="27">
        <v>0.184613</v>
      </c>
      <c r="F11" s="27">
        <v>2.7317999999999999E-2</v>
      </c>
      <c r="G11" s="27">
        <v>3.6236999999999998E-2</v>
      </c>
      <c r="H11" s="27">
        <v>2.2748999999999998E-2</v>
      </c>
      <c r="I11" s="27">
        <v>0.17821000000000001</v>
      </c>
      <c r="J11" s="27">
        <v>6.7621000000000001E-2</v>
      </c>
      <c r="K11" s="27">
        <v>9.4866000000000006E-2</v>
      </c>
      <c r="L11" s="27">
        <v>9.9802000000000002E-2</v>
      </c>
      <c r="M11" s="27">
        <v>0.204653</v>
      </c>
      <c r="N11" s="27">
        <v>5.7071999999999998E-2</v>
      </c>
      <c r="O11" s="27">
        <v>2.32721</v>
      </c>
      <c r="P11" s="27">
        <v>4.6729789999999998</v>
      </c>
      <c r="Q11" s="27">
        <v>2.0040960000000001</v>
      </c>
      <c r="R11" s="27">
        <v>0.76341899999999996</v>
      </c>
      <c r="S11" s="155">
        <v>0.40057700000000002</v>
      </c>
      <c r="T11" s="155">
        <v>0.18787999999999999</v>
      </c>
      <c r="U11" s="155">
        <v>5.5835000000000003E-2</v>
      </c>
      <c r="V11" s="155">
        <v>7.7427999999999997E-2</v>
      </c>
      <c r="W11" s="155">
        <v>0.13698199999999999</v>
      </c>
      <c r="X11" s="155">
        <v>0.120949</v>
      </c>
      <c r="Y11" s="18">
        <f t="shared" si="0"/>
        <v>12.564840999999999</v>
      </c>
    </row>
    <row r="12" spans="1:89" x14ac:dyDescent="0.2">
      <c r="A12" s="143"/>
      <c r="B12" s="80" t="s">
        <v>335</v>
      </c>
      <c r="C12" s="27">
        <v>4.3049999999999998E-3</v>
      </c>
      <c r="D12" s="27">
        <v>6.9200000000000002E-4</v>
      </c>
      <c r="E12" s="27">
        <v>0.24118600000000001</v>
      </c>
      <c r="F12" s="27">
        <v>0.30127199999999998</v>
      </c>
      <c r="G12" s="27">
        <v>2.2957999999999999E-2</v>
      </c>
      <c r="H12" s="27">
        <v>0.378604</v>
      </c>
      <c r="I12" s="27">
        <v>0.58816199999999996</v>
      </c>
      <c r="J12" s="27">
        <v>9.4147999999999996E-2</v>
      </c>
      <c r="K12" s="27">
        <v>0.111971</v>
      </c>
      <c r="L12" s="27">
        <v>8.8000000000000003E-4</v>
      </c>
      <c r="M12" s="27">
        <v>9.9999999999999995E-7</v>
      </c>
      <c r="N12" s="27">
        <v>0</v>
      </c>
      <c r="O12" s="27">
        <v>2.2259139999999999</v>
      </c>
      <c r="P12" s="27">
        <v>1.4420390000000001</v>
      </c>
      <c r="Q12" s="27">
        <v>1.192545</v>
      </c>
      <c r="R12" s="27">
        <v>0.72374300000000003</v>
      </c>
      <c r="S12" s="155">
        <v>0.51429199999999997</v>
      </c>
      <c r="T12" s="155">
        <v>0.55789500000000003</v>
      </c>
      <c r="U12" s="155">
        <v>0.30000199999999999</v>
      </c>
      <c r="V12" s="155">
        <v>0.65461599999999998</v>
      </c>
      <c r="W12" s="155">
        <v>0.38839000000000001</v>
      </c>
      <c r="X12" s="155">
        <v>0.94373099999999999</v>
      </c>
      <c r="Y12" s="18">
        <f t="shared" si="0"/>
        <v>10.687345999999998</v>
      </c>
    </row>
    <row r="13" spans="1:89" x14ac:dyDescent="0.2">
      <c r="A13" s="143"/>
      <c r="B13" s="80" t="s">
        <v>337</v>
      </c>
      <c r="C13" s="27">
        <v>5.6480000000000002E-2</v>
      </c>
      <c r="D13" s="27">
        <v>0.44633600000000001</v>
      </c>
      <c r="E13" s="27">
        <v>0.80874199999999996</v>
      </c>
      <c r="F13" s="27">
        <v>1.202172</v>
      </c>
      <c r="G13" s="27">
        <v>1.4656070000000001</v>
      </c>
      <c r="H13" s="27">
        <v>1.1080289999999999</v>
      </c>
      <c r="I13" s="27">
        <v>1.2542580000000001</v>
      </c>
      <c r="J13" s="27">
        <v>1.276276</v>
      </c>
      <c r="K13" s="27">
        <v>1.2862979999999999</v>
      </c>
      <c r="L13" s="27">
        <v>1.0578259999999999</v>
      </c>
      <c r="M13" s="27">
        <v>1.1376839999999999</v>
      </c>
      <c r="N13" s="27">
        <v>1.515595</v>
      </c>
      <c r="O13" s="27">
        <v>1.4575670000000001</v>
      </c>
      <c r="P13" s="27">
        <v>1.458766</v>
      </c>
      <c r="Q13" s="27">
        <v>0.915709</v>
      </c>
      <c r="R13" s="19">
        <v>0.97061799999999998</v>
      </c>
      <c r="S13" s="155">
        <v>0.79970600000000003</v>
      </c>
      <c r="T13" s="155">
        <v>0.41462599999999999</v>
      </c>
      <c r="U13" s="155">
        <v>0.51863700000000001</v>
      </c>
      <c r="V13" s="155">
        <v>0.46912300000000001</v>
      </c>
      <c r="W13" s="155">
        <v>0.94689999999999996</v>
      </c>
      <c r="X13" s="155">
        <v>0.39720699999999998</v>
      </c>
      <c r="Y13" s="18">
        <f t="shared" si="0"/>
        <v>20.964161999999998</v>
      </c>
    </row>
    <row r="14" spans="1:89" x14ac:dyDescent="0.2">
      <c r="A14" s="143"/>
      <c r="B14" s="80" t="s">
        <v>338</v>
      </c>
      <c r="C14" s="27">
        <v>0.19642799999999999</v>
      </c>
      <c r="D14" s="27">
        <v>7.1517229999999996</v>
      </c>
      <c r="E14" s="27">
        <v>7.324611</v>
      </c>
      <c r="F14" s="27">
        <v>6.515339</v>
      </c>
      <c r="G14" s="27">
        <v>4.6001779999999997</v>
      </c>
      <c r="H14" s="27">
        <v>2.7561260000000001</v>
      </c>
      <c r="I14" s="27">
        <v>2.9643730000000001</v>
      </c>
      <c r="J14" s="27">
        <v>1.748696</v>
      </c>
      <c r="K14" s="27">
        <v>1.4279599999999999</v>
      </c>
      <c r="L14" s="27">
        <v>1.090274</v>
      </c>
      <c r="M14" s="27">
        <v>1.3544750000000001</v>
      </c>
      <c r="N14" s="27">
        <v>0.86979399999999996</v>
      </c>
      <c r="O14" s="27">
        <v>1.410256</v>
      </c>
      <c r="P14" s="27">
        <v>2.0509919999999999</v>
      </c>
      <c r="Q14" s="27">
        <v>0.71414299999999997</v>
      </c>
      <c r="R14" s="27">
        <v>0.42948199999999997</v>
      </c>
      <c r="S14" s="155">
        <v>1.3859140000000001</v>
      </c>
      <c r="T14" s="155">
        <v>0.38265300000000002</v>
      </c>
      <c r="U14" s="155">
        <v>0.205987</v>
      </c>
      <c r="V14" s="155">
        <v>0.51270300000000002</v>
      </c>
      <c r="W14" s="155">
        <v>0.23017099999999999</v>
      </c>
      <c r="X14" s="155">
        <v>0.36161799999999999</v>
      </c>
      <c r="Y14" s="18">
        <f t="shared" si="0"/>
        <v>45.683895999999997</v>
      </c>
    </row>
    <row r="15" spans="1:89" x14ac:dyDescent="0.2">
      <c r="A15" s="143"/>
      <c r="B15" s="80" t="s">
        <v>339</v>
      </c>
      <c r="C15" s="27">
        <v>0.131992</v>
      </c>
      <c r="D15" s="27">
        <v>0.15084600000000001</v>
      </c>
      <c r="E15" s="27">
        <v>0.12931799999999999</v>
      </c>
      <c r="F15" s="27">
        <v>0.300487</v>
      </c>
      <c r="G15" s="27">
        <v>0.20092099999999999</v>
      </c>
      <c r="H15" s="27">
        <v>0.18721499999999999</v>
      </c>
      <c r="I15" s="27">
        <v>0.22034100000000001</v>
      </c>
      <c r="J15" s="27">
        <v>0.42758499999999999</v>
      </c>
      <c r="K15" s="27">
        <v>0.15884400000000001</v>
      </c>
      <c r="L15" s="27">
        <v>0.20236399999999999</v>
      </c>
      <c r="M15" s="27">
        <v>0.30901699999999999</v>
      </c>
      <c r="N15" s="27">
        <v>0.34565299999999999</v>
      </c>
      <c r="O15" s="27">
        <v>0.32011000000000001</v>
      </c>
      <c r="P15" s="27">
        <v>0.38930100000000001</v>
      </c>
      <c r="Q15" s="27">
        <v>0.27381499999999998</v>
      </c>
      <c r="R15" s="19">
        <v>0.205733</v>
      </c>
      <c r="S15" s="155">
        <v>0.274254</v>
      </c>
      <c r="T15" s="155">
        <v>0.31550600000000001</v>
      </c>
      <c r="U15" s="155">
        <v>0.36787700000000001</v>
      </c>
      <c r="V15" s="155">
        <v>0.46944000000000002</v>
      </c>
      <c r="W15" s="155">
        <v>0.33939000000000002</v>
      </c>
      <c r="X15" s="155">
        <v>0.315938</v>
      </c>
      <c r="Y15" s="18">
        <f t="shared" si="0"/>
        <v>6.0359469999999993</v>
      </c>
    </row>
    <row r="16" spans="1:89" x14ac:dyDescent="0.2">
      <c r="A16" s="143"/>
      <c r="B16" s="80" t="s">
        <v>14</v>
      </c>
      <c r="C16" s="27">
        <v>0</v>
      </c>
      <c r="D16" s="27">
        <v>0</v>
      </c>
      <c r="E16" s="27">
        <v>0</v>
      </c>
      <c r="F16" s="27">
        <v>2.1349E-2</v>
      </c>
      <c r="G16" s="27">
        <v>8.1460000000000005E-3</v>
      </c>
      <c r="H16" s="27">
        <v>1.1951E-2</v>
      </c>
      <c r="I16" s="27">
        <v>2.4750000000000001E-2</v>
      </c>
      <c r="J16" s="27">
        <v>6.8000000000000005E-4</v>
      </c>
      <c r="K16" s="27">
        <v>1.248E-3</v>
      </c>
      <c r="L16" s="27">
        <v>2.9E-5</v>
      </c>
      <c r="M16" s="27">
        <v>8.5749999999999993E-3</v>
      </c>
      <c r="N16" s="27">
        <v>2.3249999999999998E-3</v>
      </c>
      <c r="O16" s="27">
        <v>3.3300000000000002E-4</v>
      </c>
      <c r="P16" s="27">
        <v>0.122914</v>
      </c>
      <c r="Q16" s="27">
        <v>8.2869999999999992E-3</v>
      </c>
      <c r="R16" s="27">
        <v>0.499081</v>
      </c>
      <c r="S16" s="155">
        <v>0.203703</v>
      </c>
      <c r="T16" s="155">
        <v>4.0514000000000001E-2</v>
      </c>
      <c r="U16" s="155">
        <v>6.3174999999999995E-2</v>
      </c>
      <c r="V16" s="155">
        <v>5.8305999999999997E-2</v>
      </c>
      <c r="W16" s="155">
        <v>0.2397</v>
      </c>
      <c r="X16" s="155">
        <v>0.37645800000000001</v>
      </c>
      <c r="Y16" s="18">
        <f t="shared" si="0"/>
        <v>1.691524</v>
      </c>
    </row>
    <row r="17" spans="1:25" x14ac:dyDescent="0.2">
      <c r="A17" s="143"/>
      <c r="B17" s="8" t="s">
        <v>15</v>
      </c>
      <c r="C17" s="18">
        <v>1.583345</v>
      </c>
      <c r="D17" s="18">
        <v>19.698657000000001</v>
      </c>
      <c r="E17" s="18">
        <v>11.651926</v>
      </c>
      <c r="F17" s="18">
        <v>7.4107569999999994</v>
      </c>
      <c r="G17" s="18">
        <v>6.1534219999999991</v>
      </c>
      <c r="H17" s="18">
        <v>6.0418030000000016</v>
      </c>
      <c r="I17" s="18">
        <v>6.3753969999999995</v>
      </c>
      <c r="J17" s="18">
        <v>3.664739</v>
      </c>
      <c r="K17" s="18">
        <v>3.5674969999999995</v>
      </c>
      <c r="L17" s="18">
        <v>2.5375819999999991</v>
      </c>
      <c r="M17" s="18">
        <v>2.8754010000000001</v>
      </c>
      <c r="N17" s="18">
        <v>3.9630490000000003</v>
      </c>
      <c r="O17" s="18">
        <v>3.4373140000000002</v>
      </c>
      <c r="P17" s="18">
        <v>3.9149750000000005</v>
      </c>
      <c r="Q17" s="18">
        <v>2.2530199999999994</v>
      </c>
      <c r="R17" s="19">
        <v>2.9614880000000001</v>
      </c>
      <c r="S17" s="122">
        <v>3.3826160000000005</v>
      </c>
      <c r="T17" s="122">
        <v>2.1618390000000001</v>
      </c>
      <c r="U17" s="122">
        <v>3.4283030000000001</v>
      </c>
      <c r="V17" s="122">
        <v>2.525487</v>
      </c>
      <c r="W17" s="122">
        <v>2.9886049999999997</v>
      </c>
      <c r="X17" s="122">
        <v>1.3634280000000001</v>
      </c>
      <c r="Y17" s="18">
        <f t="shared" si="0"/>
        <v>103.94065000000001</v>
      </c>
    </row>
    <row r="18" spans="1:25" x14ac:dyDescent="0.2">
      <c r="A18" s="143"/>
      <c r="B18" s="8" t="s">
        <v>26</v>
      </c>
      <c r="C18" s="19">
        <v>5.1912E-2</v>
      </c>
      <c r="D18" s="19">
        <v>1.8379620000000001</v>
      </c>
      <c r="E18" s="19">
        <v>1.7364889999999999</v>
      </c>
      <c r="F18" s="19">
        <v>1.2095689999999999</v>
      </c>
      <c r="G18" s="19">
        <v>0.41522900000000001</v>
      </c>
      <c r="H18" s="19">
        <v>0.68125100000000005</v>
      </c>
      <c r="I18" s="19">
        <v>0.42641699999999999</v>
      </c>
      <c r="J18" s="19">
        <v>5.7504E-2</v>
      </c>
      <c r="K18" s="19">
        <v>3.186E-3</v>
      </c>
      <c r="L18" s="19">
        <v>1.353E-3</v>
      </c>
      <c r="M18" s="19">
        <v>3.8530000000000001E-3</v>
      </c>
      <c r="N18" s="19">
        <v>1.6699999999999999E-4</v>
      </c>
      <c r="O18" s="19">
        <v>2.0000000000000002E-5</v>
      </c>
      <c r="P18" s="19">
        <v>2.1582E-2</v>
      </c>
      <c r="Q18" s="19">
        <v>3.8005999999999998E-2</v>
      </c>
      <c r="R18" s="19">
        <v>4.3899999999999998E-3</v>
      </c>
      <c r="S18" s="122">
        <v>2.7646E-2</v>
      </c>
      <c r="T18" s="122">
        <v>7.7999999999999999E-4</v>
      </c>
      <c r="U18" s="122">
        <v>0.91389900000000002</v>
      </c>
      <c r="V18" s="122" t="s">
        <v>10</v>
      </c>
      <c r="W18" s="122">
        <v>9.9999999999999995E-7</v>
      </c>
      <c r="X18" s="122">
        <v>5.0000000000000004E-6</v>
      </c>
      <c r="Y18" s="18">
        <f t="shared" si="0"/>
        <v>7.4312209999999999</v>
      </c>
    </row>
    <row r="19" spans="1:25" x14ac:dyDescent="0.2">
      <c r="A19" s="143"/>
      <c r="B19" s="8" t="s">
        <v>27</v>
      </c>
      <c r="C19" s="19">
        <v>0.84894599999999998</v>
      </c>
      <c r="D19" s="19">
        <v>10.529793</v>
      </c>
      <c r="E19" s="19">
        <v>4.2938939999999999</v>
      </c>
      <c r="F19" s="19">
        <v>0.56672699999999998</v>
      </c>
      <c r="G19" s="19">
        <v>0.33413900000000002</v>
      </c>
      <c r="H19" s="19">
        <v>0.478047</v>
      </c>
      <c r="I19" s="19">
        <v>1.409899</v>
      </c>
      <c r="J19" s="19">
        <v>0.24953900000000001</v>
      </c>
      <c r="K19" s="19">
        <v>0.51294499999999998</v>
      </c>
      <c r="L19" s="19">
        <v>0.14083100000000001</v>
      </c>
      <c r="M19" s="19">
        <v>4.8852E-2</v>
      </c>
      <c r="N19" s="19">
        <v>0.25247700000000001</v>
      </c>
      <c r="O19" s="19">
        <v>1.7221E-2</v>
      </c>
      <c r="P19" s="19">
        <v>1.8970999999999998E-2</v>
      </c>
      <c r="Q19" s="19">
        <v>0.215142</v>
      </c>
      <c r="R19" s="19">
        <v>0.98023800000000005</v>
      </c>
      <c r="S19" s="122">
        <v>0.83868799999999999</v>
      </c>
      <c r="T19" s="122">
        <v>1.8981999999999999E-2</v>
      </c>
      <c r="U19" s="122">
        <v>0.22326399999999999</v>
      </c>
      <c r="V19" s="122">
        <v>0.25283500000000003</v>
      </c>
      <c r="W19" s="122">
        <v>0.56084299999999998</v>
      </c>
      <c r="X19" s="122">
        <v>7.9688999999999996E-2</v>
      </c>
      <c r="Y19" s="18">
        <f t="shared" si="0"/>
        <v>22.871961999999993</v>
      </c>
    </row>
    <row r="20" spans="1:25" x14ac:dyDescent="0.2">
      <c r="A20" s="143"/>
      <c r="B20" s="8" t="s">
        <v>16</v>
      </c>
      <c r="C20" s="18">
        <f>SUM(C21:C26)</f>
        <v>0.34642499999999998</v>
      </c>
      <c r="D20" s="18">
        <f t="shared" ref="D20:X20" si="1">SUM(D21:D26)</f>
        <v>1.165429</v>
      </c>
      <c r="E20" s="18">
        <f t="shared" si="1"/>
        <v>1.8722479999999999</v>
      </c>
      <c r="F20" s="18">
        <f t="shared" si="1"/>
        <v>2.3670270000000002</v>
      </c>
      <c r="G20" s="18">
        <f t="shared" si="1"/>
        <v>2.978748</v>
      </c>
      <c r="H20" s="18">
        <f t="shared" si="1"/>
        <v>2.5832849999999996</v>
      </c>
      <c r="I20" s="18">
        <f t="shared" si="1"/>
        <v>2.201508</v>
      </c>
      <c r="J20" s="18">
        <f t="shared" si="1"/>
        <v>2.3308269999999998</v>
      </c>
      <c r="K20" s="18">
        <f t="shared" si="1"/>
        <v>2.153705</v>
      </c>
      <c r="L20" s="18">
        <f t="shared" si="1"/>
        <v>1.9320889999999997</v>
      </c>
      <c r="M20" s="18">
        <f t="shared" si="1"/>
        <v>2.1750629999999997</v>
      </c>
      <c r="N20" s="18">
        <f t="shared" si="1"/>
        <v>2.9380860000000002</v>
      </c>
      <c r="O20" s="18">
        <f t="shared" si="1"/>
        <v>2.5241420000000003</v>
      </c>
      <c r="P20" s="18">
        <f t="shared" si="1"/>
        <v>2.8162690000000006</v>
      </c>
      <c r="Q20" s="18">
        <f t="shared" si="1"/>
        <v>1.5312759999999996</v>
      </c>
      <c r="R20" s="18">
        <f t="shared" si="1"/>
        <v>1.683905</v>
      </c>
      <c r="S20" s="18">
        <f t="shared" si="1"/>
        <v>1.6033409999999997</v>
      </c>
      <c r="T20" s="18">
        <f t="shared" si="1"/>
        <v>1.2280420000000001</v>
      </c>
      <c r="U20" s="18">
        <f t="shared" si="1"/>
        <v>1.3524290000000001</v>
      </c>
      <c r="V20" s="18">
        <f t="shared" si="1"/>
        <v>1.4727740000000002</v>
      </c>
      <c r="W20" s="18">
        <f t="shared" si="1"/>
        <v>2.186496</v>
      </c>
      <c r="X20" s="18">
        <f t="shared" si="1"/>
        <v>1.3491409999999999</v>
      </c>
      <c r="Y20" s="18">
        <f t="shared" si="0"/>
        <v>42.792255000000011</v>
      </c>
    </row>
    <row r="21" spans="1:25" x14ac:dyDescent="0.2">
      <c r="A21" s="143"/>
      <c r="B21" s="8" t="s">
        <v>19</v>
      </c>
      <c r="C21" s="18">
        <v>5.6480000000000002E-2</v>
      </c>
      <c r="D21" s="18">
        <v>0.44633600000000001</v>
      </c>
      <c r="E21" s="18">
        <v>0.80874199999999996</v>
      </c>
      <c r="F21" s="18">
        <v>1.202172</v>
      </c>
      <c r="G21" s="18">
        <v>1.4656070000000001</v>
      </c>
      <c r="H21" s="18">
        <v>1.1080289999999999</v>
      </c>
      <c r="I21" s="18">
        <v>1.2542580000000001</v>
      </c>
      <c r="J21" s="18">
        <v>1.276276</v>
      </c>
      <c r="K21" s="18">
        <v>1.2862979999999999</v>
      </c>
      <c r="L21" s="18">
        <v>1.0578259999999999</v>
      </c>
      <c r="M21" s="18">
        <v>1.1376839999999999</v>
      </c>
      <c r="N21" s="18">
        <v>1.515595</v>
      </c>
      <c r="O21" s="18">
        <v>1.4575670000000001</v>
      </c>
      <c r="P21" s="18">
        <v>1.458766</v>
      </c>
      <c r="Q21" s="18">
        <v>0.915709</v>
      </c>
      <c r="R21" s="19">
        <v>0.97061799999999998</v>
      </c>
      <c r="S21" s="122">
        <v>0.79970600000000003</v>
      </c>
      <c r="T21" s="122">
        <v>0.41462599999999999</v>
      </c>
      <c r="U21" s="122">
        <v>0.51863700000000001</v>
      </c>
      <c r="V21" s="122">
        <v>0.46912300000000001</v>
      </c>
      <c r="W21" s="122">
        <v>0.94689999999999996</v>
      </c>
      <c r="X21" s="122">
        <v>0.39720699999999998</v>
      </c>
      <c r="Y21" s="18">
        <f t="shared" si="0"/>
        <v>20.964161999999998</v>
      </c>
    </row>
    <row r="22" spans="1:25" x14ac:dyDescent="0.2">
      <c r="A22" s="143"/>
      <c r="B22" s="8" t="s">
        <v>18</v>
      </c>
      <c r="C22" s="18">
        <v>3.2185999999999999E-2</v>
      </c>
      <c r="D22" s="18">
        <v>0.202122</v>
      </c>
      <c r="E22" s="18">
        <v>0.38605400000000001</v>
      </c>
      <c r="F22" s="18">
        <v>0.278111</v>
      </c>
      <c r="G22" s="18">
        <v>0.17816499999999999</v>
      </c>
      <c r="H22" s="18">
        <v>0.334671</v>
      </c>
      <c r="I22" s="18">
        <v>0.27604800000000002</v>
      </c>
      <c r="J22" s="18">
        <v>0.39816299999999999</v>
      </c>
      <c r="K22" s="18">
        <v>0.34539999999999998</v>
      </c>
      <c r="L22" s="18">
        <v>0.40633799999999998</v>
      </c>
      <c r="M22" s="18">
        <v>0.36049199999999998</v>
      </c>
      <c r="N22" s="18">
        <v>0.46135100000000001</v>
      </c>
      <c r="O22" s="18">
        <v>0.27867399999999998</v>
      </c>
      <c r="P22" s="18">
        <v>0.31030000000000002</v>
      </c>
      <c r="Q22" s="18">
        <v>0.114111</v>
      </c>
      <c r="R22" s="19">
        <v>0.18506600000000001</v>
      </c>
      <c r="S22" s="122">
        <v>0.16461799999999999</v>
      </c>
      <c r="T22" s="122">
        <v>0.20905599999999999</v>
      </c>
      <c r="U22" s="122">
        <v>0.11193599999999999</v>
      </c>
      <c r="V22" s="122">
        <v>0.15892500000000001</v>
      </c>
      <c r="W22" s="122">
        <v>0.119506</v>
      </c>
      <c r="X22" s="122">
        <v>0.101435</v>
      </c>
      <c r="Y22" s="18">
        <f t="shared" si="0"/>
        <v>5.4127280000000013</v>
      </c>
    </row>
    <row r="23" spans="1:25" x14ac:dyDescent="0.2">
      <c r="A23" s="143"/>
      <c r="B23" s="8" t="s">
        <v>20</v>
      </c>
      <c r="C23" s="18">
        <v>0.10531699999999999</v>
      </c>
      <c r="D23" s="18">
        <v>0.115825</v>
      </c>
      <c r="E23" s="18">
        <v>0.141926</v>
      </c>
      <c r="F23" s="18">
        <v>0.23460700000000001</v>
      </c>
      <c r="G23" s="18">
        <v>0.168797</v>
      </c>
      <c r="H23" s="18">
        <v>0.142321</v>
      </c>
      <c r="I23" s="18">
        <v>0.100235</v>
      </c>
      <c r="J23" s="18">
        <v>6.5582000000000001E-2</v>
      </c>
      <c r="K23" s="18">
        <v>0.13114100000000001</v>
      </c>
      <c r="L23" s="18">
        <v>9.0411000000000005E-2</v>
      </c>
      <c r="M23" s="18">
        <v>5.9297000000000002E-2</v>
      </c>
      <c r="N23" s="18">
        <v>0.11515400000000001</v>
      </c>
      <c r="O23" s="18">
        <v>0.114769</v>
      </c>
      <c r="P23" s="18">
        <v>0.144371</v>
      </c>
      <c r="Q23" s="18">
        <v>7.3797000000000001E-2</v>
      </c>
      <c r="R23" s="19">
        <v>0.12013699999999999</v>
      </c>
      <c r="S23" s="122">
        <v>0.16461799999999999</v>
      </c>
      <c r="T23" s="122">
        <v>0.11192199999999999</v>
      </c>
      <c r="U23" s="122">
        <v>8.2464999999999997E-2</v>
      </c>
      <c r="V23" s="122">
        <v>7.5397000000000006E-2</v>
      </c>
      <c r="W23" s="122">
        <v>0.44828299999999999</v>
      </c>
      <c r="X23" s="122">
        <v>0.120342</v>
      </c>
      <c r="Y23" s="18">
        <f t="shared" si="0"/>
        <v>2.926714</v>
      </c>
    </row>
    <row r="24" spans="1:25" x14ac:dyDescent="0.2">
      <c r="A24" s="143"/>
      <c r="B24" s="8" t="s">
        <v>21</v>
      </c>
      <c r="C24" s="18">
        <v>1.2697E-2</v>
      </c>
      <c r="D24" s="18">
        <v>3.6576999999999998E-2</v>
      </c>
      <c r="E24" s="18">
        <v>0.11530700000000001</v>
      </c>
      <c r="F24" s="18">
        <v>7.3890999999999998E-2</v>
      </c>
      <c r="G24" s="18">
        <v>0.28026899999999999</v>
      </c>
      <c r="H24" s="18">
        <v>0.16221099999999999</v>
      </c>
      <c r="I24" s="18">
        <v>0.100894</v>
      </c>
      <c r="J24" s="18">
        <v>4.0131E-2</v>
      </c>
      <c r="K24" s="18">
        <v>0.10434599999999999</v>
      </c>
      <c r="L24" s="18">
        <v>0.107443</v>
      </c>
      <c r="M24" s="18">
        <v>0.16625200000000001</v>
      </c>
      <c r="N24" s="18">
        <v>0.22550000000000001</v>
      </c>
      <c r="O24" s="18">
        <v>0.173344</v>
      </c>
      <c r="P24" s="18">
        <v>0.31410900000000003</v>
      </c>
      <c r="Q24" s="18">
        <v>0.104056</v>
      </c>
      <c r="R24" s="19">
        <v>9.2496999999999996E-2</v>
      </c>
      <c r="S24" s="122">
        <v>0.123638</v>
      </c>
      <c r="T24" s="122">
        <v>0.115162</v>
      </c>
      <c r="U24" s="122">
        <v>0.10348300000000001</v>
      </c>
      <c r="V24" s="122">
        <v>0.16775399999999999</v>
      </c>
      <c r="W24" s="122">
        <v>0.108213</v>
      </c>
      <c r="X24" s="122">
        <v>0.16422700000000001</v>
      </c>
      <c r="Y24" s="18">
        <f t="shared" si="0"/>
        <v>2.8920010000000005</v>
      </c>
    </row>
    <row r="25" spans="1:25" x14ac:dyDescent="0.2">
      <c r="A25" s="143"/>
      <c r="B25" s="8" t="s">
        <v>17</v>
      </c>
      <c r="C25" s="18">
        <v>0.131992</v>
      </c>
      <c r="D25" s="18">
        <v>0.15084600000000001</v>
      </c>
      <c r="E25" s="18">
        <v>0.12931799999999999</v>
      </c>
      <c r="F25" s="18">
        <v>0.300487</v>
      </c>
      <c r="G25" s="18">
        <v>0.20092099999999999</v>
      </c>
      <c r="H25" s="18">
        <v>0.18721499999999999</v>
      </c>
      <c r="I25" s="18">
        <v>0.22034100000000001</v>
      </c>
      <c r="J25" s="18">
        <v>0.42758499999999999</v>
      </c>
      <c r="K25" s="18">
        <v>0.15884400000000001</v>
      </c>
      <c r="L25" s="18">
        <v>0.20236399999999999</v>
      </c>
      <c r="M25" s="18">
        <v>0.30901699999999999</v>
      </c>
      <c r="N25" s="18">
        <v>0.34565299999999999</v>
      </c>
      <c r="O25" s="18">
        <v>0.32011000000000001</v>
      </c>
      <c r="P25" s="18">
        <v>0.38930100000000001</v>
      </c>
      <c r="Q25" s="18">
        <v>0.27381499999999998</v>
      </c>
      <c r="R25" s="19">
        <v>0.205733</v>
      </c>
      <c r="S25" s="122">
        <v>0.274254</v>
      </c>
      <c r="T25" s="122">
        <v>0.31550600000000001</v>
      </c>
      <c r="U25" s="122">
        <v>0.36787700000000001</v>
      </c>
      <c r="V25" s="122">
        <v>0.46944000000000002</v>
      </c>
      <c r="W25" s="122">
        <v>0.33939000000000002</v>
      </c>
      <c r="X25" s="122">
        <v>0.315938</v>
      </c>
      <c r="Y25" s="18">
        <f t="shared" si="0"/>
        <v>6.0359469999999993</v>
      </c>
    </row>
    <row r="26" spans="1:25" x14ac:dyDescent="0.2">
      <c r="A26" s="297"/>
      <c r="B26" s="8" t="s">
        <v>807</v>
      </c>
      <c r="C26" s="18">
        <v>7.7529999999999995E-3</v>
      </c>
      <c r="D26" s="18">
        <v>0.213723</v>
      </c>
      <c r="E26" s="18">
        <v>0.29090099999999997</v>
      </c>
      <c r="F26" s="18">
        <v>0.27775899999999998</v>
      </c>
      <c r="G26" s="18">
        <v>0.68498899999999996</v>
      </c>
      <c r="H26" s="18">
        <v>0.64883799999999991</v>
      </c>
      <c r="I26" s="18">
        <v>0.24973199999999995</v>
      </c>
      <c r="J26" s="18">
        <v>0.12308999999999999</v>
      </c>
      <c r="K26" s="18">
        <v>0.12767600000000001</v>
      </c>
      <c r="L26" s="18">
        <v>6.7707000000000003E-2</v>
      </c>
      <c r="M26" s="18">
        <v>0.142321</v>
      </c>
      <c r="N26" s="18">
        <v>0.27483299999999994</v>
      </c>
      <c r="O26" s="18">
        <v>0.17967799999999998</v>
      </c>
      <c r="P26" s="18">
        <v>0.19942200000000002</v>
      </c>
      <c r="Q26" s="18">
        <v>4.9788000000000006E-2</v>
      </c>
      <c r="R26" s="19">
        <v>0.10985400000000002</v>
      </c>
      <c r="S26" s="122">
        <v>7.6506999999999978E-2</v>
      </c>
      <c r="T26" s="122">
        <v>6.1769999999999999E-2</v>
      </c>
      <c r="U26" s="122">
        <v>0.16803100000000001</v>
      </c>
      <c r="V26" s="122">
        <v>0.132135</v>
      </c>
      <c r="W26" s="122">
        <v>0.22420400000000001</v>
      </c>
      <c r="X26" s="122">
        <v>0.24999200000000002</v>
      </c>
      <c r="Y26" s="18">
        <f t="shared" si="0"/>
        <v>4.5607030000000002</v>
      </c>
    </row>
    <row r="27" spans="1:25" ht="15" x14ac:dyDescent="0.25">
      <c r="A27" s="143"/>
      <c r="B27" s="191" t="s">
        <v>22</v>
      </c>
      <c r="C27" s="187">
        <f>SUM(C9:C12,C14,C16:C17)</f>
        <v>34.624815999999996</v>
      </c>
      <c r="D27" s="187">
        <f t="shared" ref="D27:V27" si="2">SUM(D9:D12,D14,D16:D17)</f>
        <v>110.26136</v>
      </c>
      <c r="E27" s="187">
        <f t="shared" si="2"/>
        <v>79.838890000000006</v>
      </c>
      <c r="F27" s="187">
        <f t="shared" si="2"/>
        <v>104.05973199999998</v>
      </c>
      <c r="G27" s="187">
        <f t="shared" si="2"/>
        <v>101.07946999999999</v>
      </c>
      <c r="H27" s="187">
        <f t="shared" si="2"/>
        <v>113.67929699999999</v>
      </c>
      <c r="I27" s="187">
        <f t="shared" si="2"/>
        <v>199.04652700000003</v>
      </c>
      <c r="J27" s="187">
        <f t="shared" si="2"/>
        <v>155.85457099999996</v>
      </c>
      <c r="K27" s="187">
        <f t="shared" si="2"/>
        <v>82.080909000000005</v>
      </c>
      <c r="L27" s="187">
        <f t="shared" si="2"/>
        <v>59.820758999999995</v>
      </c>
      <c r="M27" s="187">
        <f t="shared" si="2"/>
        <v>52.714303999999998</v>
      </c>
      <c r="N27" s="187">
        <f t="shared" si="2"/>
        <v>137.72881900000004</v>
      </c>
      <c r="O27" s="187">
        <f t="shared" si="2"/>
        <v>51.703330999999999</v>
      </c>
      <c r="P27" s="187">
        <f t="shared" si="2"/>
        <v>76.58266399999998</v>
      </c>
      <c r="Q27" s="187">
        <f t="shared" si="2"/>
        <v>62.245263000000001</v>
      </c>
      <c r="R27" s="187">
        <f t="shared" si="2"/>
        <v>55.631029999999996</v>
      </c>
      <c r="S27" s="187">
        <f t="shared" si="2"/>
        <v>67.396987999999993</v>
      </c>
      <c r="T27" s="187">
        <f t="shared" si="2"/>
        <v>86.720098000000007</v>
      </c>
      <c r="U27" s="187">
        <f t="shared" si="2"/>
        <v>91.088664000000009</v>
      </c>
      <c r="V27" s="187">
        <f t="shared" si="2"/>
        <v>108.572051</v>
      </c>
      <c r="W27" s="187">
        <v>0.22420399999999999</v>
      </c>
      <c r="X27" s="187">
        <v>0.24999199999999999</v>
      </c>
      <c r="Y27" s="18">
        <f t="shared" si="0"/>
        <v>1831.2037390000005</v>
      </c>
    </row>
    <row r="28" spans="1:25" x14ac:dyDescent="0.2">
      <c r="A28" s="143"/>
      <c r="B28" s="8" t="s">
        <v>23</v>
      </c>
      <c r="C28" s="18">
        <f>C29-C27</f>
        <v>0.83366100000000642</v>
      </c>
      <c r="D28" s="18">
        <f t="shared" ref="D28:X28" si="3">D29-D27</f>
        <v>27.141978999999992</v>
      </c>
      <c r="E28" s="18">
        <f t="shared" si="3"/>
        <v>35.58905</v>
      </c>
      <c r="F28" s="18">
        <f t="shared" si="3"/>
        <v>30.703445000000031</v>
      </c>
      <c r="G28" s="18">
        <f t="shared" si="3"/>
        <v>18.848770000000016</v>
      </c>
      <c r="H28" s="18">
        <f t="shared" si="3"/>
        <v>23.620512000000019</v>
      </c>
      <c r="I28" s="18">
        <f t="shared" si="3"/>
        <v>20.149783999999983</v>
      </c>
      <c r="J28" s="18">
        <f t="shared" si="3"/>
        <v>19.737732000000022</v>
      </c>
      <c r="K28" s="18">
        <f t="shared" si="3"/>
        <v>8.8563979999999987</v>
      </c>
      <c r="L28" s="18">
        <f t="shared" si="3"/>
        <v>2.5929680000000062</v>
      </c>
      <c r="M28" s="18">
        <f t="shared" si="3"/>
        <v>1.9721480000000042</v>
      </c>
      <c r="N28" s="18">
        <f t="shared" si="3"/>
        <v>2.2804869999999653</v>
      </c>
      <c r="O28" s="18">
        <f t="shared" si="3"/>
        <v>2.4339259999999996</v>
      </c>
      <c r="P28" s="18">
        <f t="shared" si="3"/>
        <v>3.4994790000000222</v>
      </c>
      <c r="Q28" s="18">
        <f t="shared" si="3"/>
        <v>0.4888339999999971</v>
      </c>
      <c r="R28" s="18">
        <f t="shared" si="3"/>
        <v>1.9001520000000056</v>
      </c>
      <c r="S28" s="18">
        <f t="shared" si="3"/>
        <v>8.4512000000032117E-2</v>
      </c>
      <c r="T28" s="18">
        <f t="shared" si="3"/>
        <v>2.5430079999999862</v>
      </c>
      <c r="U28" s="18">
        <f t="shared" si="3"/>
        <v>4.2251399999999961</v>
      </c>
      <c r="V28" s="18">
        <f t="shared" si="3"/>
        <v>18.982196000000002</v>
      </c>
      <c r="W28" s="18">
        <f t="shared" si="3"/>
        <v>121.91561400000001</v>
      </c>
      <c r="X28" s="18">
        <f t="shared" si="3"/>
        <v>82.718198000000001</v>
      </c>
      <c r="Y28" s="18">
        <f t="shared" si="0"/>
        <v>431.11799300000007</v>
      </c>
    </row>
    <row r="29" spans="1:25" ht="13.5" thickBot="1" x14ac:dyDescent="0.25">
      <c r="A29" s="143"/>
      <c r="B29" s="30" t="s">
        <v>7</v>
      </c>
      <c r="C29" s="54">
        <v>35.458477000000002</v>
      </c>
      <c r="D29" s="54">
        <v>137.40333899999999</v>
      </c>
      <c r="E29" s="54">
        <v>115.42794000000001</v>
      </c>
      <c r="F29" s="54">
        <v>134.76317700000001</v>
      </c>
      <c r="G29" s="54">
        <v>119.92824</v>
      </c>
      <c r="H29" s="54">
        <v>137.29980900000001</v>
      </c>
      <c r="I29" s="54">
        <v>219.19631100000001</v>
      </c>
      <c r="J29" s="54">
        <v>175.59230299999999</v>
      </c>
      <c r="K29" s="54">
        <v>90.937307000000004</v>
      </c>
      <c r="L29" s="54">
        <v>62.413727000000002</v>
      </c>
      <c r="M29" s="54">
        <v>54.686452000000003</v>
      </c>
      <c r="N29" s="54">
        <v>140.00930600000001</v>
      </c>
      <c r="O29" s="54">
        <v>54.137256999999998</v>
      </c>
      <c r="P29" s="54">
        <v>80.082143000000002</v>
      </c>
      <c r="Q29" s="51">
        <v>62.734096999999998</v>
      </c>
      <c r="R29" s="121">
        <v>57.531182000000001</v>
      </c>
      <c r="S29" s="213">
        <v>67.481500000000025</v>
      </c>
      <c r="T29" s="213">
        <v>89.263105999999993</v>
      </c>
      <c r="U29" s="247">
        <v>95.313804000000005</v>
      </c>
      <c r="V29" s="247">
        <v>127.554247</v>
      </c>
      <c r="W29" s="247">
        <v>122.13981800000001</v>
      </c>
      <c r="X29" s="247">
        <v>82.968190000000007</v>
      </c>
      <c r="Y29" s="271">
        <f t="shared" si="0"/>
        <v>2262.3217320000003</v>
      </c>
    </row>
    <row r="30" spans="1:25" ht="20.25" thickTop="1" thickBot="1" x14ac:dyDescent="0.35">
      <c r="A30" s="143"/>
      <c r="B30" s="30"/>
      <c r="C30" s="108"/>
      <c r="D30" s="108"/>
      <c r="E30" s="108"/>
      <c r="F30" s="108"/>
      <c r="G30" s="108"/>
      <c r="H30" s="108"/>
      <c r="I30" s="126"/>
      <c r="J30" s="126" t="s">
        <v>250</v>
      </c>
      <c r="K30" s="108"/>
      <c r="L30" s="108"/>
      <c r="M30" s="108"/>
      <c r="N30" s="108"/>
      <c r="O30" s="108"/>
      <c r="P30" s="108"/>
      <c r="Q30" s="108"/>
      <c r="R30" s="108"/>
      <c r="S30" s="108"/>
      <c r="T30" s="108"/>
      <c r="U30" s="108"/>
      <c r="V30" s="108"/>
      <c r="W30" s="108"/>
      <c r="X30" s="108"/>
      <c r="Y30" s="108"/>
    </row>
    <row r="31" spans="1:25" ht="13.5" thickTop="1" x14ac:dyDescent="0.2">
      <c r="A31" s="143"/>
      <c r="B31" s="32"/>
      <c r="C31" s="98"/>
      <c r="D31" s="98"/>
      <c r="E31" s="98"/>
      <c r="F31" s="98"/>
      <c r="G31" s="98"/>
      <c r="H31" s="98"/>
      <c r="I31" s="98"/>
      <c r="J31" s="98"/>
      <c r="K31" s="98"/>
      <c r="L31" s="98"/>
      <c r="M31" s="98"/>
      <c r="N31" s="98"/>
      <c r="O31" s="98"/>
      <c r="P31" s="98"/>
      <c r="Q31" s="98"/>
      <c r="R31" s="98"/>
      <c r="S31" s="98"/>
      <c r="T31" s="98"/>
      <c r="U31" s="98"/>
      <c r="V31" s="98"/>
      <c r="W31" s="98"/>
      <c r="X31" s="98"/>
      <c r="Y31" s="98"/>
    </row>
    <row r="32" spans="1:25" x14ac:dyDescent="0.2">
      <c r="A32" s="143"/>
      <c r="B32" s="80" t="s">
        <v>336</v>
      </c>
      <c r="C32" s="84">
        <f t="shared" ref="C32:C52" si="4">(C9/C$29)*100</f>
        <v>92.490847816165356</v>
      </c>
      <c r="D32" s="84">
        <f t="shared" ref="D32:Y32" si="5">(D9/D$29)*100</f>
        <v>60.087418254078962</v>
      </c>
      <c r="E32" s="84">
        <f t="shared" si="5"/>
        <v>52.239320046775504</v>
      </c>
      <c r="F32" s="84">
        <f t="shared" si="5"/>
        <v>66.621338260673383</v>
      </c>
      <c r="G32" s="84">
        <f t="shared" si="5"/>
        <v>75.252631073381878</v>
      </c>
      <c r="H32" s="84">
        <f t="shared" si="5"/>
        <v>76.086317061081999</v>
      </c>
      <c r="I32" s="84">
        <f t="shared" si="5"/>
        <v>86.185590504759915</v>
      </c>
      <c r="J32" s="84">
        <f t="shared" si="5"/>
        <v>85.5518889116683</v>
      </c>
      <c r="K32" s="84">
        <f t="shared" si="5"/>
        <v>84.538864780765948</v>
      </c>
      <c r="L32" s="84">
        <f t="shared" si="5"/>
        <v>89.871563029716199</v>
      </c>
      <c r="M32" s="84">
        <f t="shared" si="5"/>
        <v>88.268421582734973</v>
      </c>
      <c r="N32" s="84">
        <f t="shared" si="5"/>
        <v>94.876964106942992</v>
      </c>
      <c r="O32" s="84">
        <f t="shared" si="5"/>
        <v>78.119109359382577</v>
      </c>
      <c r="P32" s="84">
        <f t="shared" si="5"/>
        <v>70.140853997875652</v>
      </c>
      <c r="Q32" s="84">
        <f t="shared" si="5"/>
        <v>69.817330757147914</v>
      </c>
      <c r="R32" s="84">
        <f t="shared" ref="R32:V41" si="6">(R9/R$29)*100</f>
        <v>72.038198346072562</v>
      </c>
      <c r="S32" s="84">
        <f t="shared" si="6"/>
        <v>78.71361336069883</v>
      </c>
      <c r="T32" s="84">
        <f t="shared" si="6"/>
        <v>85.318401311287559</v>
      </c>
      <c r="U32" s="84">
        <f t="shared" si="6"/>
        <v>84.567112650335517</v>
      </c>
      <c r="V32" s="84">
        <f t="shared" si="6"/>
        <v>77.071632118999517</v>
      </c>
      <c r="W32" s="84">
        <f t="shared" ref="W32:X32" si="7">(W9/W$29)*100</f>
        <v>72.225567750559435</v>
      </c>
      <c r="X32" s="84">
        <f t="shared" si="7"/>
        <v>81.741569871537507</v>
      </c>
      <c r="Y32" s="84">
        <f t="shared" si="5"/>
        <v>77.853512746965905</v>
      </c>
    </row>
    <row r="33" spans="1:25" x14ac:dyDescent="0.2">
      <c r="A33" s="143"/>
      <c r="B33" s="80" t="s">
        <v>377</v>
      </c>
      <c r="C33" s="84">
        <f t="shared" si="4"/>
        <v>8.9484948831840688E-3</v>
      </c>
      <c r="D33" s="84">
        <f t="shared" ref="D33:Q33" si="8">(D10/D$29)*100</f>
        <v>3.3145482730954599E-2</v>
      </c>
      <c r="E33" s="84">
        <f t="shared" si="8"/>
        <v>0.1193671133696053</v>
      </c>
      <c r="F33" s="84">
        <f t="shared" si="8"/>
        <v>1.977543168190521E-3</v>
      </c>
      <c r="G33" s="84">
        <f t="shared" si="8"/>
        <v>7.8155070065232327E-3</v>
      </c>
      <c r="H33" s="84">
        <f t="shared" si="8"/>
        <v>1.235252992959371E-3</v>
      </c>
      <c r="I33" s="84">
        <f t="shared" si="8"/>
        <v>0</v>
      </c>
      <c r="J33" s="84">
        <f t="shared" si="8"/>
        <v>3.1980331165199195E-2</v>
      </c>
      <c r="K33" s="84">
        <f t="shared" si="8"/>
        <v>0</v>
      </c>
      <c r="L33" s="84">
        <f t="shared" si="8"/>
        <v>0</v>
      </c>
      <c r="M33" s="84">
        <f t="shared" si="8"/>
        <v>6.0526874188144447E-4</v>
      </c>
      <c r="N33" s="84">
        <f t="shared" si="8"/>
        <v>0</v>
      </c>
      <c r="O33" s="84">
        <f t="shared" si="8"/>
        <v>1.9877253847567489E-2</v>
      </c>
      <c r="P33" s="84">
        <f t="shared" si="8"/>
        <v>10.250057868706135</v>
      </c>
      <c r="Q33" s="84">
        <f t="shared" si="8"/>
        <v>19.564958430819527</v>
      </c>
      <c r="R33" s="84">
        <f t="shared" si="6"/>
        <v>15.312374426793458</v>
      </c>
      <c r="S33" s="84">
        <f t="shared" si="6"/>
        <v>12.437125730755833</v>
      </c>
      <c r="T33" s="84">
        <f t="shared" si="6"/>
        <v>8.1012887900181294</v>
      </c>
      <c r="U33" s="84">
        <f t="shared" si="6"/>
        <v>6.7474276863401652</v>
      </c>
      <c r="V33" s="84">
        <f t="shared" si="6"/>
        <v>5.0452032381171907</v>
      </c>
      <c r="W33" s="84">
        <f t="shared" ref="W33:X33" si="9">(W10/W$29)*100</f>
        <v>4.5427716291504545</v>
      </c>
      <c r="X33" s="84">
        <f t="shared" si="9"/>
        <v>4.0607743763001212</v>
      </c>
      <c r="Y33" s="84">
        <f t="shared" ref="Y33:Y49" si="10">(Y10/Y$29)*100</f>
        <v>2.960133435167831</v>
      </c>
    </row>
    <row r="34" spans="1:25" x14ac:dyDescent="0.2">
      <c r="A34" s="143"/>
      <c r="B34" s="80" t="s">
        <v>378</v>
      </c>
      <c r="C34" s="84">
        <f t="shared" si="4"/>
        <v>0.11765592752333946</v>
      </c>
      <c r="D34" s="84">
        <f t="shared" ref="D34:Q34" si="11">(D11/D$29)*100</f>
        <v>0.58413864309367325</v>
      </c>
      <c r="E34" s="84">
        <f t="shared" si="11"/>
        <v>0.15993787985820418</v>
      </c>
      <c r="F34" s="84">
        <f t="shared" si="11"/>
        <v>2.0271116048265911E-2</v>
      </c>
      <c r="G34" s="84">
        <f t="shared" si="11"/>
        <v>3.0215568910208303E-2</v>
      </c>
      <c r="H34" s="84">
        <f t="shared" si="11"/>
        <v>1.6568850434453261E-2</v>
      </c>
      <c r="I34" s="84">
        <f t="shared" si="11"/>
        <v>8.1301550736408143E-2</v>
      </c>
      <c r="J34" s="84">
        <f t="shared" si="11"/>
        <v>3.8510230143743836E-2</v>
      </c>
      <c r="K34" s="84">
        <f t="shared" si="11"/>
        <v>0.1043202214026417</v>
      </c>
      <c r="L34" s="84">
        <f t="shared" si="11"/>
        <v>0.15990392626288766</v>
      </c>
      <c r="M34" s="84">
        <f t="shared" si="11"/>
        <v>0.37422980009747203</v>
      </c>
      <c r="N34" s="84">
        <f t="shared" si="11"/>
        <v>4.0763004710558305E-2</v>
      </c>
      <c r="O34" s="84">
        <f t="shared" si="11"/>
        <v>4.2987216733200944</v>
      </c>
      <c r="P34" s="84">
        <f t="shared" si="11"/>
        <v>5.8352322065107574</v>
      </c>
      <c r="Q34" s="84">
        <f t="shared" si="11"/>
        <v>3.1945881041373725</v>
      </c>
      <c r="R34" s="84">
        <f t="shared" si="6"/>
        <v>1.326965609710574</v>
      </c>
      <c r="S34" s="84">
        <f t="shared" si="6"/>
        <v>0.59361010054607544</v>
      </c>
      <c r="T34" s="84">
        <f t="shared" si="6"/>
        <v>0.21047889595058455</v>
      </c>
      <c r="U34" s="84">
        <f t="shared" si="6"/>
        <v>5.8580182152839062E-2</v>
      </c>
      <c r="V34" s="84">
        <f t="shared" si="6"/>
        <v>6.0702016452654842E-2</v>
      </c>
      <c r="W34" s="84">
        <f t="shared" ref="W34:X34" si="12">(W11/W$29)*100</f>
        <v>0.1121517963945222</v>
      </c>
      <c r="X34" s="84">
        <f t="shared" si="12"/>
        <v>0.14577755643458051</v>
      </c>
      <c r="Y34" s="84">
        <f t="shared" si="10"/>
        <v>0.55539584941758391</v>
      </c>
    </row>
    <row r="35" spans="1:25" x14ac:dyDescent="0.2">
      <c r="A35" s="143"/>
      <c r="B35" s="80" t="s">
        <v>335</v>
      </c>
      <c r="C35" s="84">
        <f t="shared" si="4"/>
        <v>1.2140961384212863E-2</v>
      </c>
      <c r="D35" s="84">
        <f t="shared" ref="D35:Q35" si="13">(D12/D$29)*100</f>
        <v>5.0362677139891053E-4</v>
      </c>
      <c r="E35" s="84">
        <f t="shared" si="13"/>
        <v>0.20894941034207143</v>
      </c>
      <c r="F35" s="84">
        <f t="shared" si="13"/>
        <v>0.22355661739853458</v>
      </c>
      <c r="G35" s="84">
        <f t="shared" si="13"/>
        <v>1.9143114248987559E-2</v>
      </c>
      <c r="H35" s="84">
        <f t="shared" si="13"/>
        <v>0.2757498373504656</v>
      </c>
      <c r="I35" s="84">
        <f t="shared" si="13"/>
        <v>0.26832659606210246</v>
      </c>
      <c r="J35" s="84">
        <f t="shared" si="13"/>
        <v>5.3617384356534133E-2</v>
      </c>
      <c r="K35" s="84">
        <f t="shared" si="13"/>
        <v>0.12312988331620596</v>
      </c>
      <c r="L35" s="84">
        <f t="shared" si="13"/>
        <v>1.4099462446778735E-3</v>
      </c>
      <c r="M35" s="84">
        <f t="shared" si="13"/>
        <v>1.8286064709409195E-6</v>
      </c>
      <c r="N35" s="84">
        <f t="shared" si="13"/>
        <v>0</v>
      </c>
      <c r="O35" s="84">
        <f t="shared" si="13"/>
        <v>4.1116120825996045</v>
      </c>
      <c r="P35" s="84">
        <f t="shared" si="13"/>
        <v>1.8006998139397945</v>
      </c>
      <c r="Q35" s="84">
        <f t="shared" si="13"/>
        <v>1.9009518858620056</v>
      </c>
      <c r="R35" s="84">
        <f t="shared" si="6"/>
        <v>1.2580012696419136</v>
      </c>
      <c r="S35" s="84">
        <f t="shared" si="6"/>
        <v>0.76212295221653314</v>
      </c>
      <c r="T35" s="84">
        <f t="shared" si="6"/>
        <v>0.62500065816665629</v>
      </c>
      <c r="U35" s="84">
        <f t="shared" si="6"/>
        <v>0.31475189050266</v>
      </c>
      <c r="V35" s="84">
        <f t="shared" si="6"/>
        <v>0.51320596169565402</v>
      </c>
      <c r="W35" s="84">
        <f t="shared" ref="W35:X35" si="14">(W12/W$29)*100</f>
        <v>0.31798802909629353</v>
      </c>
      <c r="X35" s="84">
        <f t="shared" si="14"/>
        <v>1.1374612366498531</v>
      </c>
      <c r="Y35" s="84">
        <f t="shared" si="10"/>
        <v>0.4724061060294848</v>
      </c>
    </row>
    <row r="36" spans="1:25" x14ac:dyDescent="0.2">
      <c r="A36" s="143"/>
      <c r="B36" s="80" t="s">
        <v>337</v>
      </c>
      <c r="C36" s="84">
        <f t="shared" si="4"/>
        <v>0.15928490104072998</v>
      </c>
      <c r="D36" s="84">
        <f t="shared" ref="D36:Q36" si="15">(D13/D$29)*100</f>
        <v>0.32483635641489034</v>
      </c>
      <c r="E36" s="84">
        <f t="shared" si="15"/>
        <v>0.70064665452749131</v>
      </c>
      <c r="F36" s="84">
        <f t="shared" si="15"/>
        <v>0.89206267376733039</v>
      </c>
      <c r="G36" s="84">
        <f t="shared" si="15"/>
        <v>1.2220699645054409</v>
      </c>
      <c r="H36" s="84">
        <f t="shared" si="15"/>
        <v>0.80701423262722805</v>
      </c>
      <c r="I36" s="84">
        <f t="shared" si="15"/>
        <v>0.57220762259999902</v>
      </c>
      <c r="J36" s="84">
        <f t="shared" si="15"/>
        <v>0.72684051532714389</v>
      </c>
      <c r="K36" s="84">
        <f t="shared" si="15"/>
        <v>1.4144887752174142</v>
      </c>
      <c r="L36" s="84">
        <f t="shared" si="15"/>
        <v>1.6948611320711546</v>
      </c>
      <c r="M36" s="84">
        <f t="shared" si="15"/>
        <v>2.080376324285949</v>
      </c>
      <c r="N36" s="84">
        <f t="shared" si="15"/>
        <v>1.0824959020938223</v>
      </c>
      <c r="O36" s="84">
        <f t="shared" si="15"/>
        <v>2.6923547308649201</v>
      </c>
      <c r="P36" s="84">
        <f t="shared" si="15"/>
        <v>1.8215871171179823</v>
      </c>
      <c r="Q36" s="84">
        <f t="shared" si="15"/>
        <v>1.4596671408213624</v>
      </c>
      <c r="R36" s="84">
        <f t="shared" si="6"/>
        <v>1.6871163884656499</v>
      </c>
      <c r="S36" s="84">
        <f t="shared" si="6"/>
        <v>1.1850744278061389</v>
      </c>
      <c r="T36" s="84">
        <f t="shared" si="6"/>
        <v>0.4644987370257988</v>
      </c>
      <c r="U36" s="84">
        <f t="shared" si="6"/>
        <v>0.54413629320680557</v>
      </c>
      <c r="V36" s="84">
        <f t="shared" si="6"/>
        <v>0.36778312838144855</v>
      </c>
      <c r="W36" s="84">
        <f t="shared" ref="W36:X36" si="16">(W13/W$29)*100</f>
        <v>0.77525905597796119</v>
      </c>
      <c r="X36" s="84">
        <f t="shared" si="16"/>
        <v>0.47874613149931311</v>
      </c>
      <c r="Y36" s="84">
        <f t="shared" si="10"/>
        <v>0.92666580988313618</v>
      </c>
    </row>
    <row r="37" spans="1:25" x14ac:dyDescent="0.2">
      <c r="A37" s="143"/>
      <c r="B37" s="80" t="s">
        <v>338</v>
      </c>
      <c r="C37" s="84">
        <f t="shared" si="4"/>
        <v>0.55396626313081632</v>
      </c>
      <c r="D37" s="84">
        <f t="shared" ref="D37:Q37" si="17">(D14/D$29)*100</f>
        <v>5.2049120873256225</v>
      </c>
      <c r="E37" s="84">
        <f t="shared" si="17"/>
        <v>6.3456135490246117</v>
      </c>
      <c r="F37" s="84">
        <f t="shared" si="17"/>
        <v>4.8346582093415611</v>
      </c>
      <c r="G37" s="84">
        <f t="shared" si="17"/>
        <v>3.8357754603919805</v>
      </c>
      <c r="H37" s="84">
        <f t="shared" si="17"/>
        <v>2.0073778835336906</v>
      </c>
      <c r="I37" s="84">
        <f t="shared" si="17"/>
        <v>1.3523827050173303</v>
      </c>
      <c r="J37" s="84">
        <f t="shared" si="17"/>
        <v>0.99588419886491275</v>
      </c>
      <c r="K37" s="84">
        <f t="shared" si="17"/>
        <v>1.5702686247350606</v>
      </c>
      <c r="L37" s="84">
        <f t="shared" si="17"/>
        <v>1.7468496954203678</v>
      </c>
      <c r="M37" s="84">
        <f t="shared" si="17"/>
        <v>2.4768017497277022</v>
      </c>
      <c r="N37" s="84">
        <f t="shared" si="17"/>
        <v>0.62124013385224541</v>
      </c>
      <c r="O37" s="84">
        <f t="shared" si="17"/>
        <v>2.6049638975982843</v>
      </c>
      <c r="P37" s="84">
        <f t="shared" si="17"/>
        <v>2.5611102839742936</v>
      </c>
      <c r="Q37" s="84">
        <f t="shared" si="17"/>
        <v>1.1383649947173067</v>
      </c>
      <c r="R37" s="84">
        <f t="shared" si="6"/>
        <v>0.74652038263354292</v>
      </c>
      <c r="S37" s="84">
        <f t="shared" si="6"/>
        <v>2.0537688107110834</v>
      </c>
      <c r="T37" s="84">
        <f t="shared" si="6"/>
        <v>0.42867990723961591</v>
      </c>
      <c r="U37" s="84">
        <f t="shared" si="6"/>
        <v>0.21611455146622835</v>
      </c>
      <c r="V37" s="84">
        <f t="shared" si="6"/>
        <v>0.40194898410556257</v>
      </c>
      <c r="W37" s="84">
        <f t="shared" ref="W37:X37" si="18">(W14/W$29)*100</f>
        <v>0.18844878252561337</v>
      </c>
      <c r="X37" s="84">
        <f t="shared" si="18"/>
        <v>0.43585137870309087</v>
      </c>
      <c r="Y37" s="84">
        <f t="shared" si="10"/>
        <v>2.0193368323263754</v>
      </c>
    </row>
    <row r="38" spans="1:25" x14ac:dyDescent="0.2">
      <c r="A38" s="143"/>
      <c r="B38" s="80" t="s">
        <v>339</v>
      </c>
      <c r="C38" s="84">
        <f t="shared" si="4"/>
        <v>0.37224385018002887</v>
      </c>
      <c r="D38" s="84">
        <f t="shared" ref="D38:Q38" si="19">(D15/D$29)*100</f>
        <v>0.10978335832144516</v>
      </c>
      <c r="E38" s="84">
        <f t="shared" si="19"/>
        <v>0.11203353364878554</v>
      </c>
      <c r="F38" s="84">
        <f t="shared" si="19"/>
        <v>0.22297411406381429</v>
      </c>
      <c r="G38" s="84">
        <f t="shared" si="19"/>
        <v>0.16753435220928781</v>
      </c>
      <c r="H38" s="84">
        <f t="shared" si="19"/>
        <v>0.13635488742741075</v>
      </c>
      <c r="I38" s="84">
        <f t="shared" si="19"/>
        <v>0.10052222092369063</v>
      </c>
      <c r="J38" s="84">
        <f t="shared" si="19"/>
        <v>0.24351010419858782</v>
      </c>
      <c r="K38" s="84">
        <f t="shared" si="19"/>
        <v>0.17467418515043556</v>
      </c>
      <c r="L38" s="84">
        <f t="shared" si="19"/>
        <v>0.32422995665681043</v>
      </c>
      <c r="M38" s="84">
        <f t="shared" si="19"/>
        <v>0.56507048583075004</v>
      </c>
      <c r="N38" s="84">
        <f t="shared" si="19"/>
        <v>0.24687858962746373</v>
      </c>
      <c r="O38" s="84">
        <f t="shared" si="19"/>
        <v>0.59129334905165221</v>
      </c>
      <c r="P38" s="84">
        <f t="shared" si="19"/>
        <v>0.48612710076951859</v>
      </c>
      <c r="Q38" s="84">
        <f t="shared" si="19"/>
        <v>0.43646918198248708</v>
      </c>
      <c r="R38" s="84">
        <f t="shared" si="6"/>
        <v>0.35760259540643541</v>
      </c>
      <c r="S38" s="84">
        <f t="shared" si="6"/>
        <v>0.40641360965597961</v>
      </c>
      <c r="T38" s="84">
        <f t="shared" si="6"/>
        <v>0.35345621963905227</v>
      </c>
      <c r="U38" s="84">
        <f t="shared" si="6"/>
        <v>0.38596403098128368</v>
      </c>
      <c r="V38" s="84">
        <f t="shared" si="6"/>
        <v>0.36803165009472399</v>
      </c>
      <c r="W38" s="84">
        <f t="shared" ref="W38:X38" si="20">(W15/W$29)*100</f>
        <v>0.27787007182211454</v>
      </c>
      <c r="X38" s="84">
        <f t="shared" si="20"/>
        <v>0.38079413326963013</v>
      </c>
      <c r="Y38" s="84">
        <f t="shared" si="10"/>
        <v>0.26680320993353734</v>
      </c>
    </row>
    <row r="39" spans="1:25" x14ac:dyDescent="0.2">
      <c r="A39" s="143"/>
      <c r="B39" s="80" t="s">
        <v>14</v>
      </c>
      <c r="C39" s="84">
        <f t="shared" si="4"/>
        <v>0</v>
      </c>
      <c r="D39" s="84">
        <f t="shared" ref="D39:Q39" si="21">(D16/D$29)*100</f>
        <v>0</v>
      </c>
      <c r="E39" s="84">
        <f t="shared" si="21"/>
        <v>0</v>
      </c>
      <c r="F39" s="84">
        <f t="shared" si="21"/>
        <v>1.5841864576997912E-2</v>
      </c>
      <c r="G39" s="84">
        <f t="shared" si="21"/>
        <v>6.7923951856543544E-3</v>
      </c>
      <c r="H39" s="84">
        <f t="shared" si="21"/>
        <v>8.7043092681942467E-3</v>
      </c>
      <c r="I39" s="84">
        <f t="shared" si="21"/>
        <v>1.1291248418865954E-2</v>
      </c>
      <c r="J39" s="84">
        <f t="shared" si="21"/>
        <v>3.8726071039685609E-4</v>
      </c>
      <c r="K39" s="84">
        <f t="shared" si="21"/>
        <v>1.3723740466605196E-3</v>
      </c>
      <c r="L39" s="84">
        <f t="shared" si="21"/>
        <v>4.6464137608702646E-5</v>
      </c>
      <c r="M39" s="84">
        <f t="shared" si="21"/>
        <v>1.5680300488318383E-2</v>
      </c>
      <c r="N39" s="84">
        <f t="shared" si="21"/>
        <v>1.6606039030005618E-3</v>
      </c>
      <c r="O39" s="84">
        <f t="shared" si="21"/>
        <v>6.151031996320021E-4</v>
      </c>
      <c r="P39" s="84">
        <f t="shared" si="21"/>
        <v>0.15348490361952474</v>
      </c>
      <c r="Q39" s="84">
        <f t="shared" si="21"/>
        <v>1.3209722298226432E-2</v>
      </c>
      <c r="R39" s="84">
        <f t="shared" si="6"/>
        <v>0.86749651693233065</v>
      </c>
      <c r="S39" s="84">
        <f t="shared" si="6"/>
        <v>0.3018649555804182</v>
      </c>
      <c r="T39" s="84">
        <f t="shared" si="6"/>
        <v>4.5387172613061438E-2</v>
      </c>
      <c r="U39" s="84">
        <f t="shared" si="6"/>
        <v>6.6281060401282482E-2</v>
      </c>
      <c r="V39" s="84">
        <f t="shared" si="6"/>
        <v>4.5710747678985551E-2</v>
      </c>
      <c r="W39" s="84">
        <f t="shared" ref="W39:X39" si="22">(W16/W$29)*100</f>
        <v>0.19625049711470832</v>
      </c>
      <c r="X39" s="84">
        <f t="shared" si="22"/>
        <v>0.45373775178173703</v>
      </c>
      <c r="Y39" s="84">
        <f t="shared" si="10"/>
        <v>7.476938297828277E-2</v>
      </c>
    </row>
    <row r="40" spans="1:25" x14ac:dyDescent="0.2">
      <c r="A40" s="143"/>
      <c r="B40" s="8" t="s">
        <v>15</v>
      </c>
      <c r="C40" s="84">
        <f t="shared" si="4"/>
        <v>4.4653497103104565</v>
      </c>
      <c r="D40" s="84">
        <f t="shared" ref="D40:Q40" si="23">(D17/D$29)*100</f>
        <v>14.336374314746458</v>
      </c>
      <c r="E40" s="84">
        <f t="shared" si="23"/>
        <v>10.094545566697283</v>
      </c>
      <c r="F40" s="84">
        <f t="shared" si="23"/>
        <v>5.4990963889193551</v>
      </c>
      <c r="G40" s="84">
        <f t="shared" si="23"/>
        <v>5.1309199568008328</v>
      </c>
      <c r="H40" s="84">
        <f t="shared" si="23"/>
        <v>4.4004453057906305</v>
      </c>
      <c r="I40" s="84">
        <f t="shared" si="23"/>
        <v>2.9085329816522321</v>
      </c>
      <c r="J40" s="84">
        <f t="shared" si="23"/>
        <v>2.0870726890574471</v>
      </c>
      <c r="K40" s="84">
        <f t="shared" si="23"/>
        <v>3.9230290820026146</v>
      </c>
      <c r="L40" s="84">
        <f t="shared" si="23"/>
        <v>4.065743422116098</v>
      </c>
      <c r="M40" s="84">
        <f t="shared" si="23"/>
        <v>5.2579768751499918</v>
      </c>
      <c r="N40" s="84">
        <f t="shared" si="23"/>
        <v>2.830561134272032</v>
      </c>
      <c r="O40" s="84">
        <f t="shared" si="23"/>
        <v>6.3492577763960236</v>
      </c>
      <c r="P40" s="84">
        <f t="shared" si="23"/>
        <v>4.8886990948781186</v>
      </c>
      <c r="Q40" s="84">
        <f t="shared" si="23"/>
        <v>3.5913802983407885</v>
      </c>
      <c r="R40" s="84">
        <f t="shared" si="6"/>
        <v>5.147622379807876</v>
      </c>
      <c r="S40" s="84">
        <f t="shared" si="6"/>
        <v>5.0126568022346856</v>
      </c>
      <c r="T40" s="84">
        <f t="shared" si="6"/>
        <v>2.4218729292256538</v>
      </c>
      <c r="U40" s="84">
        <f t="shared" si="6"/>
        <v>3.5968588558274304</v>
      </c>
      <c r="V40" s="84">
        <f t="shared" si="6"/>
        <v>1.9799317226967754</v>
      </c>
      <c r="W40" s="84">
        <f t="shared" ref="W40:X40" si="24">(W17/W$29)*100</f>
        <v>2.4468719938652601</v>
      </c>
      <c r="X40" s="84">
        <f t="shared" si="24"/>
        <v>1.6433141424442306</v>
      </c>
      <c r="Y40" s="84">
        <f t="shared" si="10"/>
        <v>4.5944238845335015</v>
      </c>
    </row>
    <row r="41" spans="1:25" x14ac:dyDescent="0.2">
      <c r="A41" s="143"/>
      <c r="B41" s="8" t="s">
        <v>26</v>
      </c>
      <c r="C41" s="84">
        <f t="shared" si="4"/>
        <v>0.14640222703304487</v>
      </c>
      <c r="D41" s="84">
        <f t="shared" ref="D41:Q41" si="25">(D18/D$29)*100</f>
        <v>1.3376399826790237</v>
      </c>
      <c r="E41" s="84">
        <f t="shared" si="25"/>
        <v>1.5043922641259992</v>
      </c>
      <c r="F41" s="84">
        <f t="shared" si="25"/>
        <v>0.89755156187806395</v>
      </c>
      <c r="G41" s="84">
        <f t="shared" si="25"/>
        <v>0.34623121293199999</v>
      </c>
      <c r="H41" s="84">
        <f t="shared" si="25"/>
        <v>0.49617767494490839</v>
      </c>
      <c r="I41" s="84">
        <f t="shared" si="25"/>
        <v>0.19453657684959852</v>
      </c>
      <c r="J41" s="84">
        <f t="shared" si="25"/>
        <v>3.2748588074501192E-2</v>
      </c>
      <c r="K41" s="84">
        <f t="shared" si="25"/>
        <v>3.5035125902727689E-3</v>
      </c>
      <c r="L41" s="84">
        <f t="shared" si="25"/>
        <v>2.1677923511922307E-3</v>
      </c>
      <c r="M41" s="84">
        <f t="shared" si="25"/>
        <v>7.0456207325353638E-3</v>
      </c>
      <c r="N41" s="84">
        <f t="shared" si="25"/>
        <v>1.1927778572090056E-4</v>
      </c>
      <c r="O41" s="84">
        <f t="shared" si="25"/>
        <v>3.6943135113033163E-5</v>
      </c>
      <c r="P41" s="84">
        <f t="shared" si="25"/>
        <v>2.6949828253222445E-2</v>
      </c>
      <c r="Q41" s="84">
        <f t="shared" si="25"/>
        <v>6.058268440526051E-2</v>
      </c>
      <c r="R41" s="84">
        <f t="shared" si="6"/>
        <v>7.6306445433365153E-3</v>
      </c>
      <c r="S41" s="84">
        <f t="shared" si="6"/>
        <v>4.096826537643649E-2</v>
      </c>
      <c r="T41" s="84">
        <f t="shared" si="6"/>
        <v>8.7382126272863507E-4</v>
      </c>
      <c r="U41" s="84">
        <f t="shared" si="6"/>
        <v>0.95883173438340574</v>
      </c>
      <c r="V41" s="324" t="s">
        <v>10</v>
      </c>
      <c r="W41" s="84">
        <f t="shared" ref="W41:X41" si="26">(W18/W$29)*100</f>
        <v>8.1873382192202042E-7</v>
      </c>
      <c r="X41" s="84">
        <f t="shared" si="26"/>
        <v>6.026406023802617E-6</v>
      </c>
      <c r="Y41" s="84">
        <f t="shared" si="10"/>
        <v>0.32847763847586992</v>
      </c>
    </row>
    <row r="42" spans="1:25" x14ac:dyDescent="0.2">
      <c r="A42" s="143"/>
      <c r="B42" s="8" t="s">
        <v>27</v>
      </c>
      <c r="C42" s="84">
        <f t="shared" si="4"/>
        <v>2.3941975849667769</v>
      </c>
      <c r="D42" s="84">
        <f t="shared" ref="D42:Q42" si="27">(D19/D$29)*100</f>
        <v>7.6634185723827279</v>
      </c>
      <c r="E42" s="84">
        <f t="shared" si="27"/>
        <v>3.7199780226520538</v>
      </c>
      <c r="F42" s="84">
        <f t="shared" si="27"/>
        <v>0.42053549984206728</v>
      </c>
      <c r="G42" s="84">
        <f t="shared" si="27"/>
        <v>0.27861577890245032</v>
      </c>
      <c r="H42" s="84">
        <f t="shared" si="27"/>
        <v>0.34817746905969837</v>
      </c>
      <c r="I42" s="84">
        <f t="shared" si="27"/>
        <v>0.64321292341457337</v>
      </c>
      <c r="J42" s="84">
        <f t="shared" si="27"/>
        <v>0.14211272119370746</v>
      </c>
      <c r="K42" s="84">
        <f t="shared" si="27"/>
        <v>0.56406442737522455</v>
      </c>
      <c r="L42" s="84">
        <f t="shared" si="27"/>
        <v>0.22564106770935183</v>
      </c>
      <c r="M42" s="84">
        <f t="shared" si="27"/>
        <v>8.9331083318405807E-2</v>
      </c>
      <c r="N42" s="84">
        <f t="shared" si="27"/>
        <v>0.18032872757757973</v>
      </c>
      <c r="O42" s="84">
        <f t="shared" si="27"/>
        <v>3.1809886489077205E-2</v>
      </c>
      <c r="P42" s="84">
        <f t="shared" si="27"/>
        <v>2.3689425993507689E-2</v>
      </c>
      <c r="Q42" s="84">
        <f t="shared" si="27"/>
        <v>0.34294269032038516</v>
      </c>
      <c r="R42" s="84">
        <f t="shared" ref="R42:V51" si="28">(R19/R$29)*100</f>
        <v>1.703837755323713</v>
      </c>
      <c r="S42" s="84">
        <f t="shared" si="28"/>
        <v>1.2428413713388109</v>
      </c>
      <c r="T42" s="84">
        <f t="shared" si="28"/>
        <v>2.126522462707045E-2</v>
      </c>
      <c r="U42" s="84">
        <f t="shared" si="28"/>
        <v>0.23424099199733961</v>
      </c>
      <c r="V42" s="84">
        <f t="shared" si="28"/>
        <v>0.19821762579179353</v>
      </c>
      <c r="W42" s="84">
        <f t="shared" ref="W42:X42" si="29">(W19/W$29)*100</f>
        <v>0.45918113288821172</v>
      </c>
      <c r="X42" s="84">
        <f t="shared" si="29"/>
        <v>9.6047653926161325E-2</v>
      </c>
      <c r="Y42" s="84">
        <f t="shared" si="10"/>
        <v>1.0109951063317633</v>
      </c>
    </row>
    <row r="43" spans="1:25" x14ac:dyDescent="0.2">
      <c r="A43" s="143"/>
      <c r="B43" s="8" t="s">
        <v>16</v>
      </c>
      <c r="C43" s="84">
        <f t="shared" si="4"/>
        <v>0.9769878159177563</v>
      </c>
      <c r="D43" s="84">
        <f t="shared" ref="D43:Q43" si="30">(D20/D$29)*100</f>
        <v>0.84818098925529029</v>
      </c>
      <c r="E43" s="84">
        <f t="shared" si="30"/>
        <v>1.6220059025570408</v>
      </c>
      <c r="F43" s="84">
        <f t="shared" si="30"/>
        <v>1.7564345488827411</v>
      </c>
      <c r="G43" s="84">
        <f t="shared" si="30"/>
        <v>2.4837752976279814</v>
      </c>
      <c r="H43" s="84">
        <f t="shared" si="30"/>
        <v>1.8814920565548634</v>
      </c>
      <c r="I43" s="84">
        <f t="shared" si="30"/>
        <v>1.0043544939038687</v>
      </c>
      <c r="J43" s="84">
        <f t="shared" si="30"/>
        <v>1.3274084115179012</v>
      </c>
      <c r="K43" s="84">
        <f t="shared" si="30"/>
        <v>2.3683404216049633</v>
      </c>
      <c r="L43" s="84">
        <f t="shared" si="30"/>
        <v>3.0956154885607128</v>
      </c>
      <c r="M43" s="84">
        <f t="shared" si="30"/>
        <v>3.9773342765041693</v>
      </c>
      <c r="N43" s="84">
        <f t="shared" si="30"/>
        <v>2.0984933672908856</v>
      </c>
      <c r="O43" s="84">
        <f t="shared" si="30"/>
        <v>4.662485947524087</v>
      </c>
      <c r="P43" s="84">
        <f t="shared" si="30"/>
        <v>3.5167253204000803</v>
      </c>
      <c r="Q43" s="84">
        <f t="shared" si="30"/>
        <v>2.4408990855483257</v>
      </c>
      <c r="R43" s="84">
        <f t="shared" si="28"/>
        <v>2.9269431662294023</v>
      </c>
      <c r="S43" s="84">
        <f t="shared" si="28"/>
        <v>2.3759711921045015</v>
      </c>
      <c r="T43" s="84">
        <f t="shared" si="28"/>
        <v>1.3757553988766649</v>
      </c>
      <c r="U43" s="84">
        <f t="shared" si="28"/>
        <v>1.4189224889188141</v>
      </c>
      <c r="V43" s="84">
        <f t="shared" si="28"/>
        <v>1.154625608036399</v>
      </c>
      <c r="W43" s="84">
        <f t="shared" ref="W43:X43" si="31">(W20/W$29)*100</f>
        <v>1.79015822669721</v>
      </c>
      <c r="X43" s="84">
        <f t="shared" si="31"/>
        <v>1.6260942898718169</v>
      </c>
      <c r="Y43" s="84">
        <f t="shared" si="10"/>
        <v>1.8915194242584417</v>
      </c>
    </row>
    <row r="44" spans="1:25" x14ac:dyDescent="0.2">
      <c r="A44" s="143"/>
      <c r="B44" s="8" t="s">
        <v>19</v>
      </c>
      <c r="C44" s="84">
        <f t="shared" si="4"/>
        <v>0.15928490104072998</v>
      </c>
      <c r="D44" s="84">
        <f t="shared" ref="D44:Q44" si="32">(D21/D$29)*100</f>
        <v>0.32483635641489034</v>
      </c>
      <c r="E44" s="84">
        <f t="shared" si="32"/>
        <v>0.70064665452749131</v>
      </c>
      <c r="F44" s="84">
        <f t="shared" si="32"/>
        <v>0.89206267376733039</v>
      </c>
      <c r="G44" s="84">
        <f t="shared" si="32"/>
        <v>1.2220699645054409</v>
      </c>
      <c r="H44" s="84">
        <f t="shared" si="32"/>
        <v>0.80701423262722805</v>
      </c>
      <c r="I44" s="84">
        <f t="shared" si="32"/>
        <v>0.57220762259999902</v>
      </c>
      <c r="J44" s="84">
        <f t="shared" si="32"/>
        <v>0.72684051532714389</v>
      </c>
      <c r="K44" s="84">
        <f t="shared" si="32"/>
        <v>1.4144887752174142</v>
      </c>
      <c r="L44" s="84">
        <f t="shared" si="32"/>
        <v>1.6948611320711546</v>
      </c>
      <c r="M44" s="84">
        <f t="shared" si="32"/>
        <v>2.080376324285949</v>
      </c>
      <c r="N44" s="84">
        <f t="shared" si="32"/>
        <v>1.0824959020938223</v>
      </c>
      <c r="O44" s="84">
        <f t="shared" si="32"/>
        <v>2.6923547308649201</v>
      </c>
      <c r="P44" s="84">
        <f t="shared" si="32"/>
        <v>1.8215871171179823</v>
      </c>
      <c r="Q44" s="84">
        <f t="shared" si="32"/>
        <v>1.4596671408213624</v>
      </c>
      <c r="R44" s="84">
        <f t="shared" si="28"/>
        <v>1.6871163884656499</v>
      </c>
      <c r="S44" s="84">
        <f t="shared" si="28"/>
        <v>1.1850744278061389</v>
      </c>
      <c r="T44" s="84">
        <f t="shared" si="28"/>
        <v>0.4644987370257988</v>
      </c>
      <c r="U44" s="84">
        <f t="shared" si="28"/>
        <v>0.54413629320680557</v>
      </c>
      <c r="V44" s="84">
        <f t="shared" si="28"/>
        <v>0.36778312838144855</v>
      </c>
      <c r="W44" s="84">
        <f t="shared" ref="W44:X44" si="33">(W21/W$29)*100</f>
        <v>0.77525905597796119</v>
      </c>
      <c r="X44" s="84">
        <f t="shared" si="33"/>
        <v>0.47874613149931311</v>
      </c>
      <c r="Y44" s="84">
        <f t="shared" si="10"/>
        <v>0.92666580988313618</v>
      </c>
    </row>
    <row r="45" spans="1:25" x14ac:dyDescent="0.2">
      <c r="A45" s="143"/>
      <c r="B45" s="8" t="s">
        <v>18</v>
      </c>
      <c r="C45" s="84">
        <f t="shared" si="4"/>
        <v>9.0770960072537807E-2</v>
      </c>
      <c r="D45" s="84">
        <f t="shared" ref="D45:Q45" si="34">(D22/D$29)*100</f>
        <v>0.14710122874088236</v>
      </c>
      <c r="E45" s="84">
        <f t="shared" si="34"/>
        <v>0.33445455233802146</v>
      </c>
      <c r="F45" s="84">
        <f t="shared" si="34"/>
        <v>0.20637017187566004</v>
      </c>
      <c r="G45" s="84">
        <f t="shared" si="34"/>
        <v>0.14855967201719961</v>
      </c>
      <c r="H45" s="84">
        <f t="shared" si="34"/>
        <v>0.24375197783414246</v>
      </c>
      <c r="I45" s="84">
        <f t="shared" si="34"/>
        <v>0.12593642600125693</v>
      </c>
      <c r="J45" s="84">
        <f t="shared" si="34"/>
        <v>0.22675424446138734</v>
      </c>
      <c r="K45" s="84">
        <f t="shared" si="34"/>
        <v>0.37982211195235849</v>
      </c>
      <c r="L45" s="84">
        <f t="shared" si="34"/>
        <v>0.65103947405672469</v>
      </c>
      <c r="M45" s="84">
        <f t="shared" si="34"/>
        <v>0.65919800392243399</v>
      </c>
      <c r="N45" s="84">
        <f t="shared" si="34"/>
        <v>0.32951452527019881</v>
      </c>
      <c r="O45" s="84">
        <f t="shared" si="34"/>
        <v>0.51475456172447009</v>
      </c>
      <c r="P45" s="84">
        <f t="shared" si="34"/>
        <v>0.38747714331271083</v>
      </c>
      <c r="Q45" s="84">
        <f t="shared" si="34"/>
        <v>0.18189629795739309</v>
      </c>
      <c r="R45" s="84">
        <f t="shared" si="28"/>
        <v>0.32167946766676897</v>
      </c>
      <c r="S45" s="84">
        <f t="shared" si="28"/>
        <v>0.24394537762201479</v>
      </c>
      <c r="T45" s="84">
        <f t="shared" si="28"/>
        <v>0.23420202294999684</v>
      </c>
      <c r="U45" s="84">
        <f t="shared" si="28"/>
        <v>0.11743944245473613</v>
      </c>
      <c r="V45" s="84">
        <f t="shared" si="28"/>
        <v>0.12459404820915138</v>
      </c>
      <c r="W45" s="84">
        <f t="shared" ref="W45:X45" si="35">(W22/W$29)*100</f>
        <v>9.7843604122612976E-2</v>
      </c>
      <c r="X45" s="84">
        <f t="shared" si="35"/>
        <v>0.12225769900488367</v>
      </c>
      <c r="Y45" s="84">
        <f t="shared" si="10"/>
        <v>0.2392554482166819</v>
      </c>
    </row>
    <row r="46" spans="1:25" x14ac:dyDescent="0.2">
      <c r="A46" s="143"/>
      <c r="B46" s="8" t="s">
        <v>20</v>
      </c>
      <c r="C46" s="84">
        <f t="shared" si="4"/>
        <v>0.29701501279933706</v>
      </c>
      <c r="D46" s="84">
        <f t="shared" ref="D46:Q46" si="36">(D23/D$29)*100</f>
        <v>8.4295622539420245E-2</v>
      </c>
      <c r="E46" s="84">
        <f t="shared" si="36"/>
        <v>0.12295636567714886</v>
      </c>
      <c r="F46" s="84">
        <f t="shared" si="36"/>
        <v>0.17408835649518711</v>
      </c>
      <c r="G46" s="84">
        <f t="shared" si="36"/>
        <v>0.14074833417050062</v>
      </c>
      <c r="H46" s="84">
        <f t="shared" si="36"/>
        <v>0.10365709977061949</v>
      </c>
      <c r="I46" s="84">
        <f t="shared" si="36"/>
        <v>4.5728415566263794E-2</v>
      </c>
      <c r="J46" s="84">
        <f t="shared" si="36"/>
        <v>3.7349017513597961E-2</v>
      </c>
      <c r="K46" s="84">
        <f t="shared" si="36"/>
        <v>0.14421034042716924</v>
      </c>
      <c r="L46" s="84">
        <f t="shared" si="36"/>
        <v>0.14485755673587639</v>
      </c>
      <c r="M46" s="84">
        <f t="shared" si="36"/>
        <v>0.1084308779073837</v>
      </c>
      <c r="N46" s="84">
        <f t="shared" si="36"/>
        <v>8.224739004134482E-2</v>
      </c>
      <c r="O46" s="84">
        <f t="shared" si="36"/>
        <v>0.21199633368938511</v>
      </c>
      <c r="P46" s="84">
        <f t="shared" si="36"/>
        <v>0.18027864214372985</v>
      </c>
      <c r="Q46" s="84">
        <f t="shared" si="36"/>
        <v>0.1176345935129982</v>
      </c>
      <c r="R46" s="84">
        <f t="shared" si="28"/>
        <v>0.2088206705017811</v>
      </c>
      <c r="S46" s="84">
        <f t="shared" si="28"/>
        <v>0.24394537762201479</v>
      </c>
      <c r="T46" s="84">
        <f t="shared" si="28"/>
        <v>0.12538438893219783</v>
      </c>
      <c r="U46" s="84">
        <f t="shared" si="28"/>
        <v>8.6519472037859271E-2</v>
      </c>
      <c r="V46" s="84">
        <f t="shared" si="28"/>
        <v>5.9109752731322233E-2</v>
      </c>
      <c r="W46" s="84">
        <f t="shared" ref="W46:X46" si="37">(W23/W$29)*100</f>
        <v>0.36702445389266913</v>
      </c>
      <c r="X46" s="84">
        <f t="shared" si="37"/>
        <v>0.14504595074329088</v>
      </c>
      <c r="Y46" s="84">
        <f t="shared" si="10"/>
        <v>0.1293677180660173</v>
      </c>
    </row>
    <row r="47" spans="1:25" x14ac:dyDescent="0.2">
      <c r="A47" s="143"/>
      <c r="B47" s="8" t="s">
        <v>21</v>
      </c>
      <c r="C47" s="84">
        <f t="shared" si="4"/>
        <v>3.5808080533182511E-2</v>
      </c>
      <c r="D47" s="84">
        <f t="shared" ref="D47:Q47" si="38">(D24/D$29)*100</f>
        <v>2.6620168233320734E-2</v>
      </c>
      <c r="E47" s="84">
        <f t="shared" si="38"/>
        <v>9.989522467437259E-2</v>
      </c>
      <c r="F47" s="84">
        <f t="shared" si="38"/>
        <v>5.4830259752632567E-2</v>
      </c>
      <c r="G47" s="84">
        <f t="shared" si="38"/>
        <v>0.23369725095607172</v>
      </c>
      <c r="H47" s="84">
        <f t="shared" si="38"/>
        <v>0.11814364577885172</v>
      </c>
      <c r="I47" s="84">
        <f t="shared" si="38"/>
        <v>4.6029059312042889E-2</v>
      </c>
      <c r="J47" s="84">
        <f t="shared" si="38"/>
        <v>2.2854646424906224E-2</v>
      </c>
      <c r="K47" s="84">
        <f t="shared" si="38"/>
        <v>0.11474498579554372</v>
      </c>
      <c r="L47" s="84">
        <f t="shared" si="38"/>
        <v>0.17214642541695996</v>
      </c>
      <c r="M47" s="84">
        <f t="shared" si="38"/>
        <v>0.30400948300686981</v>
      </c>
      <c r="N47" s="84">
        <f t="shared" si="38"/>
        <v>0.16106072263510826</v>
      </c>
      <c r="O47" s="84">
        <f t="shared" si="38"/>
        <v>0.32019354065168099</v>
      </c>
      <c r="P47" s="84">
        <f t="shared" si="38"/>
        <v>0.39223350953532798</v>
      </c>
      <c r="Q47" s="84">
        <f t="shared" si="38"/>
        <v>0.16586833153906719</v>
      </c>
      <c r="R47" s="84">
        <f t="shared" si="28"/>
        <v>0.16077715907175347</v>
      </c>
      <c r="S47" s="84">
        <f t="shared" si="28"/>
        <v>0.18321762260767757</v>
      </c>
      <c r="T47" s="84">
        <f t="shared" si="28"/>
        <v>0.12901410802353214</v>
      </c>
      <c r="U47" s="84">
        <f t="shared" si="28"/>
        <v>0.10857084247733939</v>
      </c>
      <c r="V47" s="84">
        <f t="shared" si="28"/>
        <v>0.13151580911296507</v>
      </c>
      <c r="W47" s="84">
        <f t="shared" ref="W47:X47" si="39">(W24/W$29)*100</f>
        <v>8.8597643071647608E-2</v>
      </c>
      <c r="X47" s="84">
        <f t="shared" si="39"/>
        <v>0.19793971641420643</v>
      </c>
      <c r="Y47" s="84">
        <f t="shared" si="10"/>
        <v>0.1278333209239578</v>
      </c>
    </row>
    <row r="48" spans="1:25" x14ac:dyDescent="0.2">
      <c r="A48" s="143"/>
      <c r="B48" s="8" t="s">
        <v>17</v>
      </c>
      <c r="C48" s="84">
        <f t="shared" si="4"/>
        <v>0.37224385018002887</v>
      </c>
      <c r="D48" s="84">
        <f t="shared" ref="D48:Q48" si="40">(D25/D$29)*100</f>
        <v>0.10978335832144516</v>
      </c>
      <c r="E48" s="84">
        <f t="shared" si="40"/>
        <v>0.11203353364878554</v>
      </c>
      <c r="F48" s="84">
        <f t="shared" si="40"/>
        <v>0.22297411406381429</v>
      </c>
      <c r="G48" s="84">
        <f t="shared" si="40"/>
        <v>0.16753435220928781</v>
      </c>
      <c r="H48" s="84">
        <f t="shared" si="40"/>
        <v>0.13635488742741075</v>
      </c>
      <c r="I48" s="84">
        <f t="shared" si="40"/>
        <v>0.10052222092369063</v>
      </c>
      <c r="J48" s="84">
        <f t="shared" si="40"/>
        <v>0.24351010419858782</v>
      </c>
      <c r="K48" s="84">
        <f t="shared" si="40"/>
        <v>0.17467418515043556</v>
      </c>
      <c r="L48" s="84">
        <f t="shared" si="40"/>
        <v>0.32422995665681043</v>
      </c>
      <c r="M48" s="84">
        <f t="shared" si="40"/>
        <v>0.56507048583075004</v>
      </c>
      <c r="N48" s="84">
        <f t="shared" si="40"/>
        <v>0.24687858962746373</v>
      </c>
      <c r="O48" s="84">
        <f t="shared" si="40"/>
        <v>0.59129334905165221</v>
      </c>
      <c r="P48" s="84">
        <f t="shared" si="40"/>
        <v>0.48612710076951859</v>
      </c>
      <c r="Q48" s="84">
        <f t="shared" si="40"/>
        <v>0.43646918198248708</v>
      </c>
      <c r="R48" s="84">
        <f t="shared" si="28"/>
        <v>0.35760259540643541</v>
      </c>
      <c r="S48" s="84">
        <f t="shared" si="28"/>
        <v>0.40641360965597961</v>
      </c>
      <c r="T48" s="84">
        <f t="shared" si="28"/>
        <v>0.35345621963905227</v>
      </c>
      <c r="U48" s="84">
        <f t="shared" si="28"/>
        <v>0.38596403098128368</v>
      </c>
      <c r="V48" s="84">
        <f t="shared" si="28"/>
        <v>0.36803165009472399</v>
      </c>
      <c r="W48" s="84">
        <f t="shared" ref="W48:X49" si="41">(W25/W$29)*100</f>
        <v>0.27787007182211454</v>
      </c>
      <c r="X48" s="84">
        <f t="shared" si="41"/>
        <v>0.38079413326963013</v>
      </c>
      <c r="Y48" s="84">
        <f t="shared" si="10"/>
        <v>0.26680320993353734</v>
      </c>
    </row>
    <row r="49" spans="1:25" x14ac:dyDescent="0.2">
      <c r="A49" s="297"/>
      <c r="B49" s="8" t="s">
        <v>807</v>
      </c>
      <c r="C49" s="84">
        <f t="shared" si="4"/>
        <v>2.1865011291940146E-2</v>
      </c>
      <c r="D49" s="84">
        <f t="shared" ref="D49:Q49" si="42">(D26/D$29)*100</f>
        <v>0.15554425500533142</v>
      </c>
      <c r="E49" s="84">
        <f t="shared" si="42"/>
        <v>0.25201957169122136</v>
      </c>
      <c r="F49" s="84">
        <f t="shared" si="42"/>
        <v>0.20610897292811667</v>
      </c>
      <c r="G49" s="84">
        <f t="shared" si="42"/>
        <v>0.57116572376948072</v>
      </c>
      <c r="H49" s="84">
        <f t="shared" si="42"/>
        <v>0.47257021311661102</v>
      </c>
      <c r="I49" s="84">
        <f t="shared" si="42"/>
        <v>0.11393074950061544</v>
      </c>
      <c r="J49" s="84">
        <f t="shared" si="42"/>
        <v>7.0099883592277951E-2</v>
      </c>
      <c r="K49" s="84">
        <f t="shared" si="42"/>
        <v>0.14040002306204208</v>
      </c>
      <c r="L49" s="84">
        <f t="shared" si="42"/>
        <v>0.10848094362318726</v>
      </c>
      <c r="M49" s="84">
        <f t="shared" si="42"/>
        <v>0.26024910155078262</v>
      </c>
      <c r="N49" s="84">
        <f t="shared" si="42"/>
        <v>0.19629623762294768</v>
      </c>
      <c r="O49" s="84">
        <f t="shared" si="42"/>
        <v>0.33189343154197853</v>
      </c>
      <c r="P49" s="84">
        <f t="shared" si="42"/>
        <v>0.24902180752081027</v>
      </c>
      <c r="Q49" s="84">
        <f t="shared" si="42"/>
        <v>7.9363539735018432E-2</v>
      </c>
      <c r="R49" s="84">
        <f t="shared" si="28"/>
        <v>0.19094688511701363</v>
      </c>
      <c r="S49" s="84">
        <f t="shared" si="28"/>
        <v>0.11337477679067588</v>
      </c>
      <c r="T49" s="84">
        <f t="shared" si="28"/>
        <v>6.9199922306086917E-2</v>
      </c>
      <c r="U49" s="84">
        <f t="shared" si="28"/>
        <v>0.17629240776078983</v>
      </c>
      <c r="V49" s="84">
        <f t="shared" si="28"/>
        <v>0.10359121950678757</v>
      </c>
      <c r="W49" s="84">
        <f t="shared" si="41"/>
        <v>0.1835633978102047</v>
      </c>
      <c r="X49" s="84">
        <f t="shared" si="41"/>
        <v>0.30131065894049275</v>
      </c>
      <c r="Y49" s="84">
        <f t="shared" si="10"/>
        <v>0.20159391723511055</v>
      </c>
    </row>
    <row r="50" spans="1:25" x14ac:dyDescent="0.2">
      <c r="A50" s="143"/>
      <c r="B50" s="8" t="s">
        <v>22</v>
      </c>
      <c r="C50" s="84">
        <f t="shared" si="4"/>
        <v>97.648909173397357</v>
      </c>
      <c r="D50" s="84">
        <f t="shared" ref="D50:O50" si="43">(D27/D$29)*100</f>
        <v>80.246492408747073</v>
      </c>
      <c r="E50" s="84">
        <f t="shared" si="43"/>
        <v>69.167733566067284</v>
      </c>
      <c r="F50" s="84">
        <f t="shared" si="43"/>
        <v>77.216740000126265</v>
      </c>
      <c r="G50" s="84">
        <f t="shared" si="43"/>
        <v>84.283293075926053</v>
      </c>
      <c r="H50" s="84">
        <f t="shared" si="43"/>
        <v>82.796398500452383</v>
      </c>
      <c r="I50" s="84">
        <f t="shared" si="43"/>
        <v>90.807425586646858</v>
      </c>
      <c r="J50" s="84">
        <f t="shared" si="43"/>
        <v>88.759341005966519</v>
      </c>
      <c r="K50" s="84">
        <f t="shared" si="43"/>
        <v>90.260984966269135</v>
      </c>
      <c r="L50" s="84">
        <f t="shared" si="43"/>
        <v>95.845516483897825</v>
      </c>
      <c r="M50" s="84">
        <f t="shared" si="43"/>
        <v>96.393717405546795</v>
      </c>
      <c r="N50" s="84">
        <f t="shared" si="43"/>
        <v>98.371188983680867</v>
      </c>
      <c r="O50" s="84">
        <f t="shared" si="43"/>
        <v>95.504157146343786</v>
      </c>
      <c r="P50" s="84">
        <f t="shared" ref="D50:Y52" si="44">(P27/P$29)*100</f>
        <v>95.630138169504249</v>
      </c>
      <c r="Q50" s="84">
        <f t="shared" si="44"/>
        <v>99.220784193323126</v>
      </c>
      <c r="R50" s="84">
        <f t="shared" si="28"/>
        <v>96.697178931592248</v>
      </c>
      <c r="S50" s="84">
        <f t="shared" si="28"/>
        <v>99.874762712743447</v>
      </c>
      <c r="T50" s="84">
        <f t="shared" si="28"/>
        <v>97.151109664501263</v>
      </c>
      <c r="U50" s="84">
        <f t="shared" si="28"/>
        <v>95.567126877026126</v>
      </c>
      <c r="V50" s="84">
        <f t="shared" si="28"/>
        <v>85.118334789746356</v>
      </c>
      <c r="W50" s="84">
        <f t="shared" ref="W50:X50" si="45">(W27/W$29)*100</f>
        <v>0.18356339781020467</v>
      </c>
      <c r="X50" s="84">
        <f t="shared" si="45"/>
        <v>0.30131065894049269</v>
      </c>
      <c r="Y50" s="84">
        <f t="shared" si="44"/>
        <v>80.943559578554243</v>
      </c>
    </row>
    <row r="51" spans="1:25" x14ac:dyDescent="0.2">
      <c r="A51" s="143"/>
      <c r="B51" s="8" t="s">
        <v>23</v>
      </c>
      <c r="C51" s="84">
        <f t="shared" si="4"/>
        <v>2.351090826602638</v>
      </c>
      <c r="D51" s="84">
        <f t="shared" si="44"/>
        <v>19.753507591252927</v>
      </c>
      <c r="E51" s="84">
        <f t="shared" si="44"/>
        <v>30.83226643393272</v>
      </c>
      <c r="F51" s="84">
        <f t="shared" si="44"/>
        <v>22.783259999873724</v>
      </c>
      <c r="G51" s="84">
        <f t="shared" si="44"/>
        <v>15.716706924073943</v>
      </c>
      <c r="H51" s="84">
        <f t="shared" si="44"/>
        <v>17.20360149954762</v>
      </c>
      <c r="I51" s="84">
        <f t="shared" si="44"/>
        <v>9.1925744133531442</v>
      </c>
      <c r="J51" s="84">
        <f t="shared" si="44"/>
        <v>11.240658994033483</v>
      </c>
      <c r="K51" s="84">
        <f t="shared" si="44"/>
        <v>9.7390150337308725</v>
      </c>
      <c r="L51" s="84">
        <f t="shared" si="44"/>
        <v>4.1544835161021654</v>
      </c>
      <c r="M51" s="84">
        <f t="shared" si="44"/>
        <v>3.6062825944532007</v>
      </c>
      <c r="N51" s="84">
        <f t="shared" si="44"/>
        <v>1.6288110163191334</v>
      </c>
      <c r="O51" s="84">
        <f t="shared" si="44"/>
        <v>4.4958428536562165</v>
      </c>
      <c r="P51" s="84">
        <f t="shared" si="44"/>
        <v>4.3698618304957479</v>
      </c>
      <c r="Q51" s="84">
        <f t="shared" si="44"/>
        <v>0.7792158066768653</v>
      </c>
      <c r="R51" s="84">
        <f t="shared" si="28"/>
        <v>3.3028210684077473</v>
      </c>
      <c r="S51" s="84">
        <f t="shared" si="28"/>
        <v>0.12523728725655486</v>
      </c>
      <c r="T51" s="84">
        <f t="shared" si="28"/>
        <v>2.8488903354987292</v>
      </c>
      <c r="U51" s="84">
        <f t="shared" si="28"/>
        <v>4.4328731229738727</v>
      </c>
      <c r="V51" s="84">
        <f t="shared" si="28"/>
        <v>14.881665210253642</v>
      </c>
      <c r="W51" s="84">
        <f t="shared" ref="W51:X51" si="46">(W28/W$29)*100</f>
        <v>99.816436602189796</v>
      </c>
      <c r="X51" s="84">
        <f t="shared" si="46"/>
        <v>99.698689341059492</v>
      </c>
      <c r="Y51" s="84">
        <f t="shared" si="44"/>
        <v>19.056440421445771</v>
      </c>
    </row>
    <row r="52" spans="1:25" ht="13.5" thickBot="1" x14ac:dyDescent="0.25">
      <c r="A52" s="143"/>
      <c r="B52" s="30" t="s">
        <v>7</v>
      </c>
      <c r="C52" s="85">
        <f t="shared" si="4"/>
        <v>100</v>
      </c>
      <c r="D52" s="85">
        <f t="shared" si="44"/>
        <v>100</v>
      </c>
      <c r="E52" s="85">
        <f t="shared" si="44"/>
        <v>100</v>
      </c>
      <c r="F52" s="85">
        <f t="shared" si="44"/>
        <v>100</v>
      </c>
      <c r="G52" s="85">
        <f t="shared" si="44"/>
        <v>100</v>
      </c>
      <c r="H52" s="85">
        <f t="shared" si="44"/>
        <v>100</v>
      </c>
      <c r="I52" s="85">
        <f t="shared" si="44"/>
        <v>100</v>
      </c>
      <c r="J52" s="85">
        <f t="shared" si="44"/>
        <v>100</v>
      </c>
      <c r="K52" s="85">
        <f t="shared" si="44"/>
        <v>100</v>
      </c>
      <c r="L52" s="85">
        <f t="shared" si="44"/>
        <v>100</v>
      </c>
      <c r="M52" s="85">
        <f t="shared" si="44"/>
        <v>100</v>
      </c>
      <c r="N52" s="85">
        <f t="shared" si="44"/>
        <v>100</v>
      </c>
      <c r="O52" s="85">
        <f t="shared" si="44"/>
        <v>100</v>
      </c>
      <c r="P52" s="85">
        <f t="shared" si="44"/>
        <v>100</v>
      </c>
      <c r="Q52" s="85">
        <f t="shared" si="44"/>
        <v>100</v>
      </c>
      <c r="R52" s="85">
        <f t="shared" si="44"/>
        <v>100</v>
      </c>
      <c r="S52" s="85">
        <f t="shared" si="44"/>
        <v>100</v>
      </c>
      <c r="T52" s="248">
        <f t="shared" si="44"/>
        <v>100</v>
      </c>
      <c r="U52" s="248">
        <f t="shared" si="44"/>
        <v>100</v>
      </c>
      <c r="V52" s="261">
        <f t="shared" si="44"/>
        <v>100</v>
      </c>
      <c r="W52" s="261">
        <f t="shared" ref="W52:X52" si="47">(W29/W$29)*100</f>
        <v>100</v>
      </c>
      <c r="X52" s="261">
        <f t="shared" si="47"/>
        <v>100</v>
      </c>
      <c r="Y52" s="85">
        <f t="shared" si="44"/>
        <v>100</v>
      </c>
    </row>
    <row r="53" spans="1:25" ht="20.25" thickTop="1" thickBot="1" x14ac:dyDescent="0.35">
      <c r="A53" s="143"/>
      <c r="B53" s="332" t="s">
        <v>252</v>
      </c>
      <c r="C53" s="332"/>
      <c r="D53" s="332"/>
      <c r="E53" s="332"/>
      <c r="F53" s="332"/>
      <c r="G53" s="332"/>
      <c r="H53" s="332"/>
      <c r="I53" s="332"/>
      <c r="J53" s="332"/>
      <c r="K53" s="332"/>
      <c r="L53" s="332"/>
      <c r="M53" s="332"/>
      <c r="N53" s="332"/>
      <c r="O53" s="332"/>
      <c r="P53" s="332"/>
      <c r="Q53" s="127"/>
      <c r="R53" s="127"/>
      <c r="S53" s="127"/>
      <c r="T53" s="127"/>
      <c r="U53" s="127"/>
      <c r="V53" s="325"/>
      <c r="W53" s="325"/>
      <c r="X53" s="325"/>
      <c r="Y53" s="128"/>
    </row>
    <row r="54" spans="1:25" ht="13.5" thickTop="1" x14ac:dyDescent="0.2">
      <c r="A54" s="143"/>
      <c r="B54" s="8"/>
      <c r="C54" s="98"/>
      <c r="D54" s="98"/>
      <c r="E54" s="98"/>
      <c r="F54" s="98"/>
      <c r="G54" s="98"/>
      <c r="H54" s="98"/>
      <c r="I54" s="98"/>
      <c r="J54" s="129"/>
      <c r="K54" s="98"/>
      <c r="L54" s="98"/>
      <c r="M54" s="98"/>
      <c r="N54" s="98"/>
      <c r="O54" s="98"/>
      <c r="P54" s="98"/>
      <c r="Q54" s="98"/>
      <c r="R54" s="98"/>
      <c r="S54" s="98"/>
      <c r="T54" s="98"/>
      <c r="U54" s="98"/>
      <c r="V54" s="98"/>
      <c r="W54" s="98"/>
      <c r="X54" s="98"/>
      <c r="Y54" s="98"/>
    </row>
    <row r="55" spans="1:25" x14ac:dyDescent="0.2">
      <c r="A55" s="143"/>
      <c r="B55" s="80" t="s">
        <v>336</v>
      </c>
      <c r="C55" s="33" t="s">
        <v>10</v>
      </c>
      <c r="D55" s="18">
        <f t="shared" ref="D55:V55" si="48">IF(C9=0,"--",((D9/C9)*100-100))</f>
        <v>151.74566010585608</v>
      </c>
      <c r="E55" s="18">
        <f t="shared" si="48"/>
        <v>-26.965572431589351</v>
      </c>
      <c r="F55" s="18">
        <f t="shared" si="48"/>
        <v>48.893634996308606</v>
      </c>
      <c r="G55" s="18">
        <f t="shared" si="48"/>
        <v>0.52140634783526707</v>
      </c>
      <c r="H55" s="18">
        <f t="shared" si="48"/>
        <v>15.753290811938456</v>
      </c>
      <c r="I55" s="18">
        <f t="shared" si="48"/>
        <v>80.838712608444496</v>
      </c>
      <c r="J55" s="18">
        <f t="shared" si="48"/>
        <v>-20.481683794991341</v>
      </c>
      <c r="K55" s="18">
        <f t="shared" si="48"/>
        <v>-48.82434347465265</v>
      </c>
      <c r="L55" s="18">
        <f t="shared" si="48"/>
        <v>-27.036793546792524</v>
      </c>
      <c r="M55" s="18">
        <f t="shared" si="48"/>
        <v>-13.943694694619879</v>
      </c>
      <c r="N55" s="18">
        <f t="shared" si="48"/>
        <v>175.18995307894608</v>
      </c>
      <c r="O55" s="18">
        <f t="shared" si="48"/>
        <v>-68.162727978714358</v>
      </c>
      <c r="P55" s="18">
        <f t="shared" si="48"/>
        <v>32.816858916686982</v>
      </c>
      <c r="Q55" s="18">
        <f t="shared" si="48"/>
        <v>-22.024143043995551</v>
      </c>
      <c r="R55" s="18">
        <f t="shared" si="48"/>
        <v>-5.3764478094521877</v>
      </c>
      <c r="S55" s="18">
        <f t="shared" si="48"/>
        <v>28.164703543856461</v>
      </c>
      <c r="T55" s="18">
        <f t="shared" si="48"/>
        <v>43.377210518181812</v>
      </c>
      <c r="U55" s="18">
        <f t="shared" si="48"/>
        <v>5.8382382224394576</v>
      </c>
      <c r="V55" s="18">
        <f t="shared" si="48"/>
        <v>21.964144468425005</v>
      </c>
      <c r="W55" s="18">
        <f t="shared" ref="W55:X55" si="49">IF(V9=0,"--",((W9/V9)*100-100))</f>
        <v>-10.265643312954538</v>
      </c>
      <c r="X55" s="18">
        <f t="shared" si="49"/>
        <v>-23.121242263763037</v>
      </c>
      <c r="Y55" s="18">
        <f>IFERROR((POWER(U9/C9,1/21)*100)-100,"--")</f>
        <v>4.3751397226188686</v>
      </c>
    </row>
    <row r="56" spans="1:25" x14ac:dyDescent="0.2">
      <c r="A56" s="143"/>
      <c r="B56" s="80" t="s">
        <v>377</v>
      </c>
      <c r="C56" s="33" t="s">
        <v>10</v>
      </c>
      <c r="D56" s="18">
        <f t="shared" ref="D56:V56" si="50">IF(C10=0,"--",((D10/C10)*100-100))</f>
        <v>1335.3293413173653</v>
      </c>
      <c r="E56" s="18">
        <f t="shared" si="50"/>
        <v>202.53386909074942</v>
      </c>
      <c r="F56" s="18">
        <f t="shared" si="50"/>
        <v>-98.065799118904366</v>
      </c>
      <c r="G56" s="18">
        <f t="shared" si="50"/>
        <v>251.70731707317071</v>
      </c>
      <c r="H56" s="18">
        <f t="shared" si="50"/>
        <v>-81.905473167609088</v>
      </c>
      <c r="I56" s="18">
        <f t="shared" si="50"/>
        <v>-100</v>
      </c>
      <c r="J56" s="18" t="str">
        <f t="shared" si="50"/>
        <v>--</v>
      </c>
      <c r="K56" s="18">
        <f t="shared" si="50"/>
        <v>-100</v>
      </c>
      <c r="L56" s="18" t="str">
        <f t="shared" si="50"/>
        <v>--</v>
      </c>
      <c r="M56" s="18" t="str">
        <f t="shared" si="50"/>
        <v>--</v>
      </c>
      <c r="N56" s="18">
        <f t="shared" si="50"/>
        <v>-100</v>
      </c>
      <c r="O56" s="18" t="str">
        <f t="shared" si="50"/>
        <v>--</v>
      </c>
      <c r="P56" s="18">
        <f t="shared" si="50"/>
        <v>76179.769538147011</v>
      </c>
      <c r="Q56" s="18">
        <f t="shared" si="50"/>
        <v>49.527329466918673</v>
      </c>
      <c r="R56" s="18">
        <f t="shared" si="50"/>
        <v>-28.226643528136933</v>
      </c>
      <c r="S56" s="18">
        <f t="shared" si="50"/>
        <v>-4.7293967005660988</v>
      </c>
      <c r="T56" s="18">
        <f t="shared" si="50"/>
        <v>-13.836892016081961</v>
      </c>
      <c r="U56" s="18">
        <f t="shared" si="50"/>
        <v>-11.065978082993439</v>
      </c>
      <c r="V56" s="18">
        <f t="shared" si="50"/>
        <v>6.4388927157011722E-2</v>
      </c>
      <c r="W56" s="18">
        <f t="shared" ref="W56:X56" si="51">IF(V10=0,"--",((W10/V10)*100-100))</f>
        <v>-13.780681797521851</v>
      </c>
      <c r="X56" s="18">
        <f t="shared" si="51"/>
        <v>-39.278526414099005</v>
      </c>
      <c r="Y56" s="18">
        <f t="shared" ref="Y56:Y75" si="52">IFERROR((POWER(U10/C10,1/21)*100)-100,"--")</f>
        <v>43.703652956037814</v>
      </c>
    </row>
    <row r="57" spans="1:25" x14ac:dyDescent="0.2">
      <c r="A57" s="143"/>
      <c r="B57" s="80" t="s">
        <v>372</v>
      </c>
      <c r="C57" s="33" t="s">
        <v>10</v>
      </c>
      <c r="D57" s="18">
        <f t="shared" ref="D57:V57" si="53">IF(C11=0,"--",((D11/C11)*100-100))</f>
        <v>1823.8859991850234</v>
      </c>
      <c r="E57" s="18">
        <f t="shared" si="53"/>
        <v>-76.998876188909904</v>
      </c>
      <c r="F57" s="18">
        <f t="shared" si="53"/>
        <v>-85.20255886638536</v>
      </c>
      <c r="G57" s="18">
        <f t="shared" si="53"/>
        <v>32.648802987041506</v>
      </c>
      <c r="H57" s="18">
        <f t="shared" si="53"/>
        <v>-37.221624306647904</v>
      </c>
      <c r="I57" s="18">
        <f t="shared" si="53"/>
        <v>683.37509341069949</v>
      </c>
      <c r="J57" s="18">
        <f t="shared" si="53"/>
        <v>-62.055440210987037</v>
      </c>
      <c r="K57" s="18">
        <f t="shared" si="53"/>
        <v>40.290738084322925</v>
      </c>
      <c r="L57" s="18">
        <f t="shared" si="53"/>
        <v>5.2031286235321375</v>
      </c>
      <c r="M57" s="18">
        <f t="shared" si="53"/>
        <v>105.05901685336968</v>
      </c>
      <c r="N57" s="18">
        <f t="shared" si="53"/>
        <v>-72.112795805583104</v>
      </c>
      <c r="O57" s="18">
        <f t="shared" si="53"/>
        <v>3977.6738155312587</v>
      </c>
      <c r="P57" s="18">
        <f t="shared" si="53"/>
        <v>100.79747852578839</v>
      </c>
      <c r="Q57" s="18">
        <f t="shared" si="53"/>
        <v>-57.113096378134799</v>
      </c>
      <c r="R57" s="18">
        <f t="shared" si="53"/>
        <v>-61.907064332247565</v>
      </c>
      <c r="S57" s="18">
        <f t="shared" si="53"/>
        <v>-47.528552472495441</v>
      </c>
      <c r="T57" s="18">
        <f t="shared" si="53"/>
        <v>-53.09765663031078</v>
      </c>
      <c r="U57" s="18">
        <f t="shared" si="53"/>
        <v>-70.281562699595483</v>
      </c>
      <c r="V57" s="18">
        <f t="shared" si="53"/>
        <v>38.672875436554108</v>
      </c>
      <c r="W57" s="18">
        <f t="shared" ref="W57:X57" si="54">IF(V11=0,"--",((W11/V11)*100-100))</f>
        <v>76.915327788396951</v>
      </c>
      <c r="X57" s="18">
        <f t="shared" si="54"/>
        <v>-11.704457519966112</v>
      </c>
      <c r="Y57" s="18">
        <f t="shared" si="52"/>
        <v>1.3975048365876432</v>
      </c>
    </row>
    <row r="58" spans="1:25" x14ac:dyDescent="0.2">
      <c r="A58" s="143"/>
      <c r="B58" s="80" t="s">
        <v>335</v>
      </c>
      <c r="C58" s="33" t="s">
        <v>10</v>
      </c>
      <c r="D58" s="18">
        <f t="shared" ref="D58:V58" si="55">IF(C12=0,"--",((D12/C12)*100-100))</f>
        <v>-83.925667828106853</v>
      </c>
      <c r="E58" s="18">
        <f t="shared" si="55"/>
        <v>34753.46820809249</v>
      </c>
      <c r="F58" s="18">
        <f t="shared" si="55"/>
        <v>24.912722960702524</v>
      </c>
      <c r="G58" s="18">
        <f t="shared" si="55"/>
        <v>-92.379643644281586</v>
      </c>
      <c r="H58" s="18">
        <f t="shared" si="55"/>
        <v>1549.1157766355955</v>
      </c>
      <c r="I58" s="18">
        <f t="shared" si="55"/>
        <v>55.35018119195783</v>
      </c>
      <c r="J58" s="18">
        <f t="shared" si="55"/>
        <v>-83.99284550855036</v>
      </c>
      <c r="K58" s="18">
        <f t="shared" si="55"/>
        <v>18.930832306581124</v>
      </c>
      <c r="L58" s="18">
        <f t="shared" si="55"/>
        <v>-99.214082217717092</v>
      </c>
      <c r="M58" s="18">
        <f t="shared" si="55"/>
        <v>-99.88636363636364</v>
      </c>
      <c r="N58" s="18">
        <f t="shared" si="55"/>
        <v>-100</v>
      </c>
      <c r="O58" s="18" t="str">
        <f t="shared" si="55"/>
        <v>--</v>
      </c>
      <c r="P58" s="18">
        <f t="shared" si="55"/>
        <v>-35.215870873717492</v>
      </c>
      <c r="Q58" s="18">
        <f t="shared" si="55"/>
        <v>-17.30147381589542</v>
      </c>
      <c r="R58" s="18">
        <f t="shared" si="55"/>
        <v>-39.311053251659267</v>
      </c>
      <c r="S58" s="18">
        <f t="shared" si="55"/>
        <v>-28.939969022152894</v>
      </c>
      <c r="T58" s="18">
        <f t="shared" si="55"/>
        <v>8.4782574879640435</v>
      </c>
      <c r="U58" s="18">
        <f t="shared" si="55"/>
        <v>-46.22608196882927</v>
      </c>
      <c r="V58" s="18">
        <f t="shared" si="55"/>
        <v>118.20387864080905</v>
      </c>
      <c r="W58" s="18">
        <f t="shared" ref="W58:X58" si="56">IF(V12=0,"--",((W12/V12)*100-100))</f>
        <v>-40.669033448617199</v>
      </c>
      <c r="X58" s="18">
        <f t="shared" si="56"/>
        <v>142.9854012719174</v>
      </c>
      <c r="Y58" s="18">
        <f t="shared" si="52"/>
        <v>22.396527022293185</v>
      </c>
    </row>
    <row r="59" spans="1:25" x14ac:dyDescent="0.2">
      <c r="A59" s="143"/>
      <c r="B59" s="80" t="s">
        <v>337</v>
      </c>
      <c r="C59" s="33" t="s">
        <v>10</v>
      </c>
      <c r="D59" s="18">
        <f t="shared" ref="D59:V59" si="57">IF(C13=0,"--",((D13/C13)*100-100))</f>
        <v>690.25495750708217</v>
      </c>
      <c r="E59" s="18">
        <f t="shared" si="57"/>
        <v>81.195780757097765</v>
      </c>
      <c r="F59" s="18">
        <f t="shared" si="57"/>
        <v>48.647158178999007</v>
      </c>
      <c r="G59" s="18">
        <f t="shared" si="57"/>
        <v>21.913253677510383</v>
      </c>
      <c r="H59" s="18">
        <f t="shared" si="57"/>
        <v>-24.397945697584703</v>
      </c>
      <c r="I59" s="18">
        <f t="shared" si="57"/>
        <v>13.197217762351016</v>
      </c>
      <c r="J59" s="18">
        <f t="shared" si="57"/>
        <v>1.7554602003734203</v>
      </c>
      <c r="K59" s="18">
        <f t="shared" si="57"/>
        <v>0.78525334645485145</v>
      </c>
      <c r="L59" s="18">
        <f t="shared" si="57"/>
        <v>-17.761980505295043</v>
      </c>
      <c r="M59" s="18">
        <f t="shared" si="57"/>
        <v>7.5492566830461811</v>
      </c>
      <c r="N59" s="18">
        <f t="shared" si="57"/>
        <v>33.217571838928933</v>
      </c>
      <c r="O59" s="18">
        <f t="shared" si="57"/>
        <v>-3.8287273315100663</v>
      </c>
      <c r="P59" s="18">
        <f t="shared" si="57"/>
        <v>8.2260369506158781E-2</v>
      </c>
      <c r="Q59" s="18">
        <f t="shared" si="57"/>
        <v>-37.227149522267453</v>
      </c>
      <c r="R59" s="18">
        <f t="shared" si="57"/>
        <v>5.9963372643492789</v>
      </c>
      <c r="S59" s="18">
        <f t="shared" si="57"/>
        <v>-17.608575155210389</v>
      </c>
      <c r="T59" s="18">
        <f t="shared" si="57"/>
        <v>-48.152696115822572</v>
      </c>
      <c r="U59" s="18">
        <f t="shared" si="57"/>
        <v>25.085498738622292</v>
      </c>
      <c r="V59" s="18">
        <f t="shared" si="57"/>
        <v>-9.5469470940175825</v>
      </c>
      <c r="W59" s="18">
        <f t="shared" ref="W59:X59" si="58">IF(V13=0,"--",((W13/V13)*100-100))</f>
        <v>101.84471876245675</v>
      </c>
      <c r="X59" s="18">
        <f t="shared" si="58"/>
        <v>-58.051853416411447</v>
      </c>
      <c r="Y59" s="18">
        <f t="shared" si="52"/>
        <v>11.136229264600914</v>
      </c>
    </row>
    <row r="60" spans="1:25" x14ac:dyDescent="0.2">
      <c r="A60" s="143"/>
      <c r="B60" s="80" t="s">
        <v>338</v>
      </c>
      <c r="C60" s="33" t="s">
        <v>10</v>
      </c>
      <c r="D60" s="18">
        <f t="shared" ref="D60:V60" si="59">IF(C14=0,"--",((D14/C14)*100-100))</f>
        <v>3540.8877553098337</v>
      </c>
      <c r="E60" s="18">
        <f t="shared" si="59"/>
        <v>2.4174314357533291</v>
      </c>
      <c r="F60" s="18">
        <f t="shared" si="59"/>
        <v>-11.048668659673538</v>
      </c>
      <c r="G60" s="18">
        <f t="shared" si="59"/>
        <v>-29.394648536323288</v>
      </c>
      <c r="H60" s="18">
        <f t="shared" si="59"/>
        <v>-40.086535781876265</v>
      </c>
      <c r="I60" s="18">
        <f t="shared" si="59"/>
        <v>7.5557866367502697</v>
      </c>
      <c r="J60" s="18">
        <f t="shared" si="59"/>
        <v>-41.009582802164232</v>
      </c>
      <c r="K60" s="18">
        <f t="shared" si="59"/>
        <v>-18.341438420400124</v>
      </c>
      <c r="L60" s="18">
        <f t="shared" si="59"/>
        <v>-23.648141404521127</v>
      </c>
      <c r="M60" s="18">
        <f t="shared" si="59"/>
        <v>24.232532372596268</v>
      </c>
      <c r="N60" s="18">
        <f t="shared" si="59"/>
        <v>-35.783680023625394</v>
      </c>
      <c r="O60" s="18">
        <f t="shared" si="59"/>
        <v>62.136781812705067</v>
      </c>
      <c r="P60" s="18">
        <f t="shared" si="59"/>
        <v>45.434020489896852</v>
      </c>
      <c r="Q60" s="18">
        <f t="shared" si="59"/>
        <v>-65.180605287587667</v>
      </c>
      <c r="R60" s="18">
        <f t="shared" si="59"/>
        <v>-39.860504128724919</v>
      </c>
      <c r="S60" s="18">
        <f t="shared" si="59"/>
        <v>222.69431547771507</v>
      </c>
      <c r="T60" s="18">
        <f t="shared" si="59"/>
        <v>-72.389845257353628</v>
      </c>
      <c r="U60" s="18">
        <f t="shared" si="59"/>
        <v>-46.168722053662194</v>
      </c>
      <c r="V60" s="18">
        <f t="shared" si="59"/>
        <v>148.90065877943752</v>
      </c>
      <c r="W60" s="18">
        <f t="shared" ref="W60:X60" si="60">IF(V14=0,"--",((W14/V14)*100-100))</f>
        <v>-55.106367624141079</v>
      </c>
      <c r="X60" s="18">
        <f t="shared" si="60"/>
        <v>57.108410703346635</v>
      </c>
      <c r="Y60" s="18">
        <f t="shared" si="52"/>
        <v>0.22652813125647242</v>
      </c>
    </row>
    <row r="61" spans="1:25" x14ac:dyDescent="0.2">
      <c r="A61" s="143"/>
      <c r="B61" s="80" t="s">
        <v>339</v>
      </c>
      <c r="C61" s="33" t="s">
        <v>10</v>
      </c>
      <c r="D61" s="18">
        <f t="shared" ref="D61:V61" si="61">IF(C15=0,"--",((D15/C15)*100-100))</f>
        <v>14.284199042366225</v>
      </c>
      <c r="E61" s="18">
        <f t="shared" si="61"/>
        <v>-14.27150869098287</v>
      </c>
      <c r="F61" s="18">
        <f t="shared" si="61"/>
        <v>132.36285745217219</v>
      </c>
      <c r="G61" s="18">
        <f t="shared" si="61"/>
        <v>-33.134877715175705</v>
      </c>
      <c r="H61" s="18">
        <f t="shared" si="61"/>
        <v>-6.8215865937358444</v>
      </c>
      <c r="I61" s="18">
        <f t="shared" si="61"/>
        <v>17.694095024437146</v>
      </c>
      <c r="J61" s="18">
        <f t="shared" si="61"/>
        <v>94.05603133325161</v>
      </c>
      <c r="K61" s="18">
        <f t="shared" si="61"/>
        <v>-62.850895143655642</v>
      </c>
      <c r="L61" s="18">
        <f t="shared" si="61"/>
        <v>27.397950190123638</v>
      </c>
      <c r="M61" s="18">
        <f t="shared" si="61"/>
        <v>52.703544108635924</v>
      </c>
      <c r="N61" s="18">
        <f t="shared" si="61"/>
        <v>11.855658426559074</v>
      </c>
      <c r="O61" s="18">
        <f t="shared" si="61"/>
        <v>-7.3897810810263422</v>
      </c>
      <c r="P61" s="18">
        <f t="shared" si="61"/>
        <v>21.614757427134407</v>
      </c>
      <c r="Q61" s="18">
        <f t="shared" si="61"/>
        <v>-29.664963614272764</v>
      </c>
      <c r="R61" s="18">
        <f t="shared" si="61"/>
        <v>-24.864233150119603</v>
      </c>
      <c r="S61" s="18">
        <f t="shared" si="61"/>
        <v>33.305789542756884</v>
      </c>
      <c r="T61" s="18">
        <f t="shared" si="61"/>
        <v>15.041530843670486</v>
      </c>
      <c r="U61" s="18">
        <f t="shared" si="61"/>
        <v>16.599050414255203</v>
      </c>
      <c r="V61" s="18">
        <f t="shared" si="61"/>
        <v>27.607868934453634</v>
      </c>
      <c r="W61" s="18">
        <f t="shared" ref="W61:X61" si="62">IF(V15=0,"--",((W15/V15)*100-100))</f>
        <v>-27.703220858895705</v>
      </c>
      <c r="X61" s="18">
        <f t="shared" si="62"/>
        <v>-6.9100444915878541</v>
      </c>
      <c r="Y61" s="18">
        <f t="shared" si="52"/>
        <v>5.0020694249973445</v>
      </c>
    </row>
    <row r="62" spans="1:25" x14ac:dyDescent="0.2">
      <c r="A62" s="143"/>
      <c r="B62" s="80" t="s">
        <v>14</v>
      </c>
      <c r="C62" s="33" t="s">
        <v>10</v>
      </c>
      <c r="D62" s="18" t="str">
        <f t="shared" ref="D62:V62" si="63">IF(C16=0,"--",((D16/C16)*100-100))</f>
        <v>--</v>
      </c>
      <c r="E62" s="18" t="str">
        <f t="shared" si="63"/>
        <v>--</v>
      </c>
      <c r="F62" s="18" t="str">
        <f t="shared" si="63"/>
        <v>--</v>
      </c>
      <c r="G62" s="18">
        <f t="shared" si="63"/>
        <v>-61.843646072415567</v>
      </c>
      <c r="H62" s="18">
        <f t="shared" si="63"/>
        <v>46.710041738276431</v>
      </c>
      <c r="I62" s="18">
        <f t="shared" si="63"/>
        <v>107.09564053217306</v>
      </c>
      <c r="J62" s="18">
        <f t="shared" si="63"/>
        <v>-97.25252525252526</v>
      </c>
      <c r="K62" s="18">
        <f t="shared" si="63"/>
        <v>83.529411764705884</v>
      </c>
      <c r="L62" s="18">
        <f t="shared" si="63"/>
        <v>-97.676282051282044</v>
      </c>
      <c r="M62" s="18">
        <f t="shared" si="63"/>
        <v>29468.965517241377</v>
      </c>
      <c r="N62" s="18">
        <f t="shared" si="63"/>
        <v>-72.886297376093296</v>
      </c>
      <c r="O62" s="18">
        <f t="shared" si="63"/>
        <v>-85.677419354838705</v>
      </c>
      <c r="P62" s="18">
        <f t="shared" si="63"/>
        <v>36811.111111111109</v>
      </c>
      <c r="Q62" s="18">
        <f t="shared" si="63"/>
        <v>-93.257887628748563</v>
      </c>
      <c r="R62" s="18">
        <f t="shared" si="63"/>
        <v>5922.4568601423925</v>
      </c>
      <c r="S62" s="18">
        <f t="shared" si="63"/>
        <v>-59.184380892079638</v>
      </c>
      <c r="T62" s="18">
        <f t="shared" si="63"/>
        <v>-80.111240384284969</v>
      </c>
      <c r="U62" s="18">
        <f t="shared" si="63"/>
        <v>55.93375129584831</v>
      </c>
      <c r="V62" s="18">
        <f t="shared" si="63"/>
        <v>-7.7071626434507294</v>
      </c>
      <c r="W62" s="18">
        <f t="shared" ref="W62:X62" si="64">IF(V16=0,"--",((W16/V16)*100-100))</f>
        <v>311.10691867046273</v>
      </c>
      <c r="X62" s="18">
        <f t="shared" si="64"/>
        <v>57.05381727158948</v>
      </c>
      <c r="Y62" s="18" t="str">
        <f t="shared" si="52"/>
        <v>--</v>
      </c>
    </row>
    <row r="63" spans="1:25" x14ac:dyDescent="0.2">
      <c r="A63" s="143"/>
      <c r="B63" s="8" t="s">
        <v>15</v>
      </c>
      <c r="C63" s="33" t="s">
        <v>10</v>
      </c>
      <c r="D63" s="18">
        <f t="shared" ref="D63:V63" si="65">IF(C17=0,"--",((D17/C17)*100-100))</f>
        <v>1144.1165380886669</v>
      </c>
      <c r="E63" s="18">
        <f t="shared" si="65"/>
        <v>-40.849135045094698</v>
      </c>
      <c r="F63" s="18">
        <f t="shared" si="65"/>
        <v>-36.398866590810833</v>
      </c>
      <c r="G63" s="18">
        <f t="shared" si="65"/>
        <v>-16.966350401180335</v>
      </c>
      <c r="H63" s="18">
        <f t="shared" si="65"/>
        <v>-1.8139337753854221</v>
      </c>
      <c r="I63" s="18">
        <f t="shared" si="65"/>
        <v>5.5214312681164586</v>
      </c>
      <c r="J63" s="18">
        <f t="shared" si="65"/>
        <v>-42.517477735112017</v>
      </c>
      <c r="K63" s="18">
        <f t="shared" si="65"/>
        <v>-2.6534495362425758</v>
      </c>
      <c r="L63" s="18">
        <f t="shared" si="65"/>
        <v>-28.869400590946555</v>
      </c>
      <c r="M63" s="18">
        <f t="shared" si="65"/>
        <v>13.312633838039559</v>
      </c>
      <c r="N63" s="18">
        <f t="shared" si="65"/>
        <v>37.825958883647871</v>
      </c>
      <c r="O63" s="18">
        <f t="shared" si="65"/>
        <v>-13.265922273481863</v>
      </c>
      <c r="P63" s="18">
        <f t="shared" si="65"/>
        <v>13.896344645848473</v>
      </c>
      <c r="Q63" s="18">
        <f t="shared" si="65"/>
        <v>-42.4512289350507</v>
      </c>
      <c r="R63" s="18">
        <f t="shared" si="65"/>
        <v>31.445260139723615</v>
      </c>
      <c r="S63" s="18">
        <f t="shared" si="65"/>
        <v>14.220148790067697</v>
      </c>
      <c r="T63" s="18">
        <f t="shared" si="65"/>
        <v>-36.089730551738661</v>
      </c>
      <c r="U63" s="18">
        <f t="shared" si="65"/>
        <v>58.582715919178071</v>
      </c>
      <c r="V63" s="18">
        <f t="shared" si="65"/>
        <v>-26.334195081356583</v>
      </c>
      <c r="W63" s="18">
        <f t="shared" ref="W63:X63" si="66">IF(V17=0,"--",((W17/V17)*100-100))</f>
        <v>18.337770101370538</v>
      </c>
      <c r="X63" s="18">
        <f t="shared" si="66"/>
        <v>-54.379116678182619</v>
      </c>
      <c r="Y63" s="18">
        <f t="shared" si="52"/>
        <v>3.7471950984260332</v>
      </c>
    </row>
    <row r="64" spans="1:25" x14ac:dyDescent="0.2">
      <c r="A64" s="143"/>
      <c r="B64" s="8" t="s">
        <v>26</v>
      </c>
      <c r="C64" s="33" t="s">
        <v>10</v>
      </c>
      <c r="D64" s="18">
        <f t="shared" ref="D64:U64" si="67">IF(C18=0,"--",((D18/C18)*100-100))</f>
        <v>3440.5339805825242</v>
      </c>
      <c r="E64" s="18">
        <f t="shared" si="67"/>
        <v>-5.520952010977382</v>
      </c>
      <c r="F64" s="18">
        <f t="shared" si="67"/>
        <v>-30.343987206368723</v>
      </c>
      <c r="G64" s="18">
        <f t="shared" si="67"/>
        <v>-65.671325902036173</v>
      </c>
      <c r="H64" s="18">
        <f t="shared" si="67"/>
        <v>64.066334480491491</v>
      </c>
      <c r="I64" s="18">
        <f t="shared" si="67"/>
        <v>-37.406770779052081</v>
      </c>
      <c r="J64" s="18">
        <f t="shared" si="67"/>
        <v>-86.514608939137048</v>
      </c>
      <c r="K64" s="18">
        <f t="shared" si="67"/>
        <v>-94.45951585976627</v>
      </c>
      <c r="L64" s="18">
        <f t="shared" si="67"/>
        <v>-57.532956685499059</v>
      </c>
      <c r="M64" s="18">
        <f t="shared" si="67"/>
        <v>184.77457501847744</v>
      </c>
      <c r="N64" s="18">
        <f t="shared" si="67"/>
        <v>-95.665715027251494</v>
      </c>
      <c r="O64" s="18">
        <f t="shared" si="67"/>
        <v>-88.023952095808383</v>
      </c>
      <c r="P64" s="18">
        <f t="shared" si="67"/>
        <v>107809.99999999999</v>
      </c>
      <c r="Q64" s="18">
        <f t="shared" si="67"/>
        <v>76.100454082105443</v>
      </c>
      <c r="R64" s="18">
        <f t="shared" si="67"/>
        <v>-88.449192232805345</v>
      </c>
      <c r="S64" s="18">
        <f t="shared" si="67"/>
        <v>529.74943052391802</v>
      </c>
      <c r="T64" s="18">
        <f t="shared" si="67"/>
        <v>-97.178615351226213</v>
      </c>
      <c r="U64" s="18">
        <f t="shared" si="67"/>
        <v>117066.53846153847</v>
      </c>
      <c r="V64" s="18" t="str">
        <f>IFERROR(((V18/U18)*100)-100,"--")</f>
        <v>--</v>
      </c>
      <c r="W64" s="18" t="str">
        <f>IFERROR(((W18/V18)*100)-100,"--")</f>
        <v>--</v>
      </c>
      <c r="X64" s="18">
        <f t="shared" ref="X64" si="68">IF(W18=0,"--",((X18/W18)*100-100))</f>
        <v>400.00000000000011</v>
      </c>
      <c r="Y64" s="18">
        <f t="shared" si="52"/>
        <v>14.634604058107328</v>
      </c>
    </row>
    <row r="65" spans="1:25" x14ac:dyDescent="0.2">
      <c r="A65" s="143"/>
      <c r="B65" s="8" t="s">
        <v>27</v>
      </c>
      <c r="C65" s="33" t="s">
        <v>10</v>
      </c>
      <c r="D65" s="18">
        <f t="shared" ref="D65:V65" si="69">IF(C19=0,"--",((D19/C19)*100-100))</f>
        <v>1140.3371945918823</v>
      </c>
      <c r="E65" s="18">
        <f t="shared" si="69"/>
        <v>-59.221477573205853</v>
      </c>
      <c r="F65" s="18">
        <f t="shared" si="69"/>
        <v>-86.801560541550401</v>
      </c>
      <c r="G65" s="18">
        <f t="shared" si="69"/>
        <v>-41.040571562674785</v>
      </c>
      <c r="H65" s="18">
        <f t="shared" si="69"/>
        <v>43.068303909450833</v>
      </c>
      <c r="I65" s="18">
        <f t="shared" si="69"/>
        <v>194.92895050068302</v>
      </c>
      <c r="J65" s="18">
        <f t="shared" si="69"/>
        <v>-82.300930775892454</v>
      </c>
      <c r="K65" s="18">
        <f t="shared" si="69"/>
        <v>105.55704719502762</v>
      </c>
      <c r="L65" s="18">
        <f t="shared" si="69"/>
        <v>-72.54461979354511</v>
      </c>
      <c r="M65" s="18">
        <f t="shared" si="69"/>
        <v>-65.311614630301563</v>
      </c>
      <c r="N65" s="18">
        <f t="shared" si="69"/>
        <v>416.82019159911579</v>
      </c>
      <c r="O65" s="18">
        <f t="shared" si="69"/>
        <v>-93.179180677843917</v>
      </c>
      <c r="P65" s="18">
        <f t="shared" si="69"/>
        <v>10.162011497590157</v>
      </c>
      <c r="Q65" s="18">
        <f t="shared" si="69"/>
        <v>1034.0572452690949</v>
      </c>
      <c r="R65" s="18">
        <f t="shared" si="69"/>
        <v>355.62372758457207</v>
      </c>
      <c r="S65" s="18">
        <f t="shared" si="69"/>
        <v>-14.44037060387376</v>
      </c>
      <c r="T65" s="18">
        <f t="shared" si="69"/>
        <v>-97.736703040940142</v>
      </c>
      <c r="U65" s="18">
        <f t="shared" si="69"/>
        <v>1076.1879675482035</v>
      </c>
      <c r="V65" s="18">
        <f t="shared" si="69"/>
        <v>13.244858105202837</v>
      </c>
      <c r="W65" s="18">
        <f t="shared" ref="W65:X65" si="70">IF(V19=0,"--",((W19/V19)*100-100))</f>
        <v>121.821741451935</v>
      </c>
      <c r="X65" s="18">
        <f t="shared" si="70"/>
        <v>-85.791210730988894</v>
      </c>
      <c r="Y65" s="18">
        <f t="shared" si="52"/>
        <v>-6.1621539955791178</v>
      </c>
    </row>
    <row r="66" spans="1:25" x14ac:dyDescent="0.2">
      <c r="A66" s="143"/>
      <c r="B66" s="8" t="s">
        <v>16</v>
      </c>
      <c r="C66" s="33" t="s">
        <v>10</v>
      </c>
      <c r="D66" s="18">
        <f t="shared" ref="D66:V66" si="71">IF(C20=0,"--",((D20/C20)*100-100))</f>
        <v>236.41596305116553</v>
      </c>
      <c r="E66" s="18">
        <f t="shared" si="71"/>
        <v>60.648825453974439</v>
      </c>
      <c r="F66" s="18">
        <f t="shared" si="71"/>
        <v>26.427001123782759</v>
      </c>
      <c r="G66" s="18">
        <f t="shared" si="71"/>
        <v>25.843431443747761</v>
      </c>
      <c r="H66" s="18">
        <f t="shared" si="71"/>
        <v>-13.276148234090314</v>
      </c>
      <c r="I66" s="18">
        <f t="shared" si="71"/>
        <v>-14.778741021606194</v>
      </c>
      <c r="J66" s="18">
        <f t="shared" si="71"/>
        <v>5.8741099282854918</v>
      </c>
      <c r="K66" s="18">
        <f t="shared" si="71"/>
        <v>-7.5991053819094958</v>
      </c>
      <c r="L66" s="18">
        <f t="shared" si="71"/>
        <v>-10.28998864747031</v>
      </c>
      <c r="M66" s="18">
        <f t="shared" si="71"/>
        <v>12.575714679810318</v>
      </c>
      <c r="N66" s="18">
        <f t="shared" si="71"/>
        <v>35.0805011165194</v>
      </c>
      <c r="O66" s="18">
        <f t="shared" si="71"/>
        <v>-14.08890005261928</v>
      </c>
      <c r="P66" s="18">
        <f t="shared" si="71"/>
        <v>11.573318775251167</v>
      </c>
      <c r="Q66" s="18">
        <f t="shared" si="71"/>
        <v>-45.627495100787627</v>
      </c>
      <c r="R66" s="18">
        <f t="shared" si="71"/>
        <v>9.9674389202208005</v>
      </c>
      <c r="S66" s="18">
        <f t="shared" si="71"/>
        <v>-4.7843554119739764</v>
      </c>
      <c r="T66" s="18">
        <f t="shared" si="71"/>
        <v>-23.407310110575324</v>
      </c>
      <c r="U66" s="18">
        <f t="shared" si="71"/>
        <v>10.128888099918413</v>
      </c>
      <c r="V66" s="18">
        <f t="shared" si="71"/>
        <v>8.8984338549380482</v>
      </c>
      <c r="W66" s="18">
        <f t="shared" ref="W66:X66" si="72">IF(V20=0,"--",((W20/V20)*100-100))</f>
        <v>48.461067346381697</v>
      </c>
      <c r="X66" s="18">
        <f t="shared" si="72"/>
        <v>-38.296662788315196</v>
      </c>
      <c r="Y66" s="18">
        <f t="shared" si="52"/>
        <v>6.7006135281207975</v>
      </c>
    </row>
    <row r="67" spans="1:25" x14ac:dyDescent="0.2">
      <c r="A67" s="143"/>
      <c r="B67" s="8" t="s">
        <v>19</v>
      </c>
      <c r="C67" s="33" t="s">
        <v>10</v>
      </c>
      <c r="D67" s="18">
        <f t="shared" ref="D67:V67" si="73">IF(C21=0,"--",((D21/C21)*100-100))</f>
        <v>690.25495750708217</v>
      </c>
      <c r="E67" s="18">
        <f t="shared" si="73"/>
        <v>81.195780757097765</v>
      </c>
      <c r="F67" s="18">
        <f t="shared" si="73"/>
        <v>48.647158178999007</v>
      </c>
      <c r="G67" s="18">
        <f t="shared" si="73"/>
        <v>21.913253677510383</v>
      </c>
      <c r="H67" s="18">
        <f t="shared" si="73"/>
        <v>-24.397945697584703</v>
      </c>
      <c r="I67" s="18">
        <f t="shared" si="73"/>
        <v>13.197217762351016</v>
      </c>
      <c r="J67" s="18">
        <f t="shared" si="73"/>
        <v>1.7554602003734203</v>
      </c>
      <c r="K67" s="18">
        <f t="shared" si="73"/>
        <v>0.78525334645485145</v>
      </c>
      <c r="L67" s="18">
        <f t="shared" si="73"/>
        <v>-17.761980505295043</v>
      </c>
      <c r="M67" s="18">
        <f t="shared" si="73"/>
        <v>7.5492566830461811</v>
      </c>
      <c r="N67" s="18">
        <f t="shared" si="73"/>
        <v>33.217571838928933</v>
      </c>
      <c r="O67" s="18">
        <f t="shared" si="73"/>
        <v>-3.8287273315100663</v>
      </c>
      <c r="P67" s="18">
        <f t="shared" si="73"/>
        <v>8.2260369506158781E-2</v>
      </c>
      <c r="Q67" s="18">
        <f t="shared" si="73"/>
        <v>-37.227149522267453</v>
      </c>
      <c r="R67" s="18">
        <f t="shared" si="73"/>
        <v>5.9963372643492789</v>
      </c>
      <c r="S67" s="18">
        <f t="shared" si="73"/>
        <v>-17.608575155210389</v>
      </c>
      <c r="T67" s="18">
        <f t="shared" si="73"/>
        <v>-48.152696115822572</v>
      </c>
      <c r="U67" s="18">
        <f t="shared" si="73"/>
        <v>25.085498738622292</v>
      </c>
      <c r="V67" s="18">
        <f t="shared" si="73"/>
        <v>-9.5469470940175825</v>
      </c>
      <c r="W67" s="18">
        <f t="shared" ref="W67:X67" si="74">IF(V21=0,"--",((W21/V21)*100-100))</f>
        <v>101.84471876245675</v>
      </c>
      <c r="X67" s="18">
        <f t="shared" si="74"/>
        <v>-58.051853416411447</v>
      </c>
      <c r="Y67" s="18">
        <f t="shared" si="52"/>
        <v>11.136229264600914</v>
      </c>
    </row>
    <row r="68" spans="1:25" x14ac:dyDescent="0.2">
      <c r="A68" s="143"/>
      <c r="B68" s="8" t="s">
        <v>18</v>
      </c>
      <c r="C68" s="33" t="s">
        <v>10</v>
      </c>
      <c r="D68" s="18">
        <f t="shared" ref="D68:V68" si="75">IF(C22=0,"--",((D22/C22)*100-100))</f>
        <v>527.98110979929163</v>
      </c>
      <c r="E68" s="18">
        <f t="shared" si="75"/>
        <v>91.000484855681236</v>
      </c>
      <c r="F68" s="18">
        <f t="shared" si="75"/>
        <v>-27.960596186025782</v>
      </c>
      <c r="G68" s="18">
        <f t="shared" si="75"/>
        <v>-35.937449435656987</v>
      </c>
      <c r="H68" s="18">
        <f t="shared" si="75"/>
        <v>87.843291331069508</v>
      </c>
      <c r="I68" s="18">
        <f t="shared" si="75"/>
        <v>-17.516605860681082</v>
      </c>
      <c r="J68" s="18">
        <f t="shared" si="75"/>
        <v>44.236871848374193</v>
      </c>
      <c r="K68" s="18">
        <f t="shared" si="75"/>
        <v>-13.251608009784945</v>
      </c>
      <c r="L68" s="18">
        <f t="shared" si="75"/>
        <v>17.64273306311523</v>
      </c>
      <c r="M68" s="18">
        <f t="shared" si="75"/>
        <v>-11.282725218906435</v>
      </c>
      <c r="N68" s="18">
        <f t="shared" si="75"/>
        <v>27.978152081044811</v>
      </c>
      <c r="O68" s="18">
        <f t="shared" si="75"/>
        <v>-39.596099282325184</v>
      </c>
      <c r="P68" s="18">
        <f t="shared" si="75"/>
        <v>11.348744411032257</v>
      </c>
      <c r="Q68" s="18">
        <f t="shared" si="75"/>
        <v>-63.225588140509188</v>
      </c>
      <c r="R68" s="18">
        <f t="shared" si="75"/>
        <v>62.180683720237312</v>
      </c>
      <c r="S68" s="18">
        <f t="shared" si="75"/>
        <v>-11.049031156452301</v>
      </c>
      <c r="T68" s="18">
        <f t="shared" si="75"/>
        <v>26.994617842520256</v>
      </c>
      <c r="U68" s="18">
        <f t="shared" si="75"/>
        <v>-46.456451859788764</v>
      </c>
      <c r="V68" s="18">
        <f t="shared" si="75"/>
        <v>41.978451972555774</v>
      </c>
      <c r="W68" s="18">
        <f t="shared" ref="W68:X68" si="76">IF(V22=0,"--",((W22/V22)*100-100))</f>
        <v>-24.803523674689316</v>
      </c>
      <c r="X68" s="18">
        <f t="shared" si="76"/>
        <v>-15.121416497916428</v>
      </c>
      <c r="Y68" s="18">
        <f t="shared" si="52"/>
        <v>6.1148886516185144</v>
      </c>
    </row>
    <row r="69" spans="1:25" x14ac:dyDescent="0.2">
      <c r="A69" s="143"/>
      <c r="B69" s="8" t="s">
        <v>20</v>
      </c>
      <c r="C69" s="33" t="s">
        <v>10</v>
      </c>
      <c r="D69" s="18">
        <f t="shared" ref="D69:V69" si="77">IF(C23=0,"--",((D23/C23)*100-100))</f>
        <v>9.9774965105348485</v>
      </c>
      <c r="E69" s="18">
        <f t="shared" si="77"/>
        <v>22.534858622922499</v>
      </c>
      <c r="F69" s="18">
        <f t="shared" si="77"/>
        <v>65.302340656398428</v>
      </c>
      <c r="G69" s="18">
        <f t="shared" si="77"/>
        <v>-28.051166418734311</v>
      </c>
      <c r="H69" s="18">
        <f t="shared" si="77"/>
        <v>-15.685112887077381</v>
      </c>
      <c r="I69" s="18">
        <f t="shared" si="77"/>
        <v>-29.571180640945471</v>
      </c>
      <c r="J69" s="18">
        <f t="shared" si="77"/>
        <v>-34.571756372524561</v>
      </c>
      <c r="K69" s="18">
        <f t="shared" si="77"/>
        <v>99.964929401360138</v>
      </c>
      <c r="L69" s="18">
        <f t="shared" si="77"/>
        <v>-31.058174026429569</v>
      </c>
      <c r="M69" s="18">
        <f t="shared" si="77"/>
        <v>-34.413954054263314</v>
      </c>
      <c r="N69" s="18">
        <f t="shared" si="77"/>
        <v>94.198694706308913</v>
      </c>
      <c r="O69" s="18">
        <f t="shared" si="77"/>
        <v>-0.3343348906681598</v>
      </c>
      <c r="P69" s="18">
        <f t="shared" si="77"/>
        <v>25.79267920780002</v>
      </c>
      <c r="Q69" s="18">
        <f t="shared" si="77"/>
        <v>-48.88377859819493</v>
      </c>
      <c r="R69" s="18">
        <f t="shared" si="77"/>
        <v>62.793880510047813</v>
      </c>
      <c r="S69" s="18">
        <f t="shared" si="77"/>
        <v>37.025229529620361</v>
      </c>
      <c r="T69" s="18">
        <f t="shared" si="77"/>
        <v>-32.011080197791259</v>
      </c>
      <c r="U69" s="18">
        <f t="shared" si="77"/>
        <v>-26.319222315541182</v>
      </c>
      <c r="V69" s="18">
        <f t="shared" si="77"/>
        <v>-8.570908870429875</v>
      </c>
      <c r="W69" s="18">
        <f t="shared" ref="W69:X69" si="78">IF(V23=0,"--",((W23/V23)*100-100))</f>
        <v>494.56344416886611</v>
      </c>
      <c r="X69" s="18">
        <f t="shared" si="78"/>
        <v>-73.154904379599486</v>
      </c>
      <c r="Y69" s="18">
        <f t="shared" si="52"/>
        <v>-1.1580089963256057</v>
      </c>
    </row>
    <row r="70" spans="1:25" x14ac:dyDescent="0.2">
      <c r="A70" s="143"/>
      <c r="B70" s="8" t="s">
        <v>21</v>
      </c>
      <c r="C70" s="33" t="s">
        <v>10</v>
      </c>
      <c r="D70" s="18">
        <f t="shared" ref="D70:V70" si="79">IF(C24=0,"--",((D24/C24)*100-100))</f>
        <v>188.07592344648339</v>
      </c>
      <c r="E70" s="18">
        <f t="shared" si="79"/>
        <v>215.24455258769177</v>
      </c>
      <c r="F70" s="18">
        <f t="shared" si="79"/>
        <v>-35.91802752651617</v>
      </c>
      <c r="G70" s="18">
        <f t="shared" si="79"/>
        <v>279.30059141167396</v>
      </c>
      <c r="H70" s="18">
        <f t="shared" si="79"/>
        <v>-42.123103161605457</v>
      </c>
      <c r="I70" s="18">
        <f t="shared" si="79"/>
        <v>-37.800765669405898</v>
      </c>
      <c r="J70" s="18">
        <f t="shared" si="79"/>
        <v>-60.224592146212856</v>
      </c>
      <c r="K70" s="18">
        <f t="shared" si="79"/>
        <v>160.01345593182327</v>
      </c>
      <c r="L70" s="18">
        <f t="shared" si="79"/>
        <v>2.9680102735131157</v>
      </c>
      <c r="M70" s="18">
        <f t="shared" si="79"/>
        <v>54.735068827192094</v>
      </c>
      <c r="N70" s="18">
        <f t="shared" si="79"/>
        <v>35.637466015446421</v>
      </c>
      <c r="O70" s="18">
        <f t="shared" si="79"/>
        <v>-23.129046563192915</v>
      </c>
      <c r="P70" s="18">
        <f t="shared" si="79"/>
        <v>81.20557965663653</v>
      </c>
      <c r="Q70" s="18">
        <f t="shared" si="79"/>
        <v>-66.872646119659095</v>
      </c>
      <c r="R70" s="18">
        <f t="shared" si="79"/>
        <v>-11.108441608364728</v>
      </c>
      <c r="S70" s="18">
        <f t="shared" si="79"/>
        <v>33.667037849876209</v>
      </c>
      <c r="T70" s="18">
        <f t="shared" si="79"/>
        <v>-6.8554975007683652</v>
      </c>
      <c r="U70" s="18">
        <f t="shared" si="79"/>
        <v>-10.141366075615224</v>
      </c>
      <c r="V70" s="18">
        <f t="shared" si="79"/>
        <v>62.107785819893081</v>
      </c>
      <c r="W70" s="18">
        <f t="shared" ref="W70:X70" si="80">IF(V24=0,"--",((W24/V24)*100-100))</f>
        <v>-35.493043384956536</v>
      </c>
      <c r="X70" s="18">
        <f t="shared" si="80"/>
        <v>51.762727213920698</v>
      </c>
      <c r="Y70" s="18">
        <f t="shared" si="52"/>
        <v>10.506785795270915</v>
      </c>
    </row>
    <row r="71" spans="1:25" x14ac:dyDescent="0.2">
      <c r="A71" s="143"/>
      <c r="B71" s="8" t="s">
        <v>17</v>
      </c>
      <c r="C71" s="33" t="s">
        <v>10</v>
      </c>
      <c r="D71" s="18">
        <f t="shared" ref="D71:V71" si="81">IF(C25=0,"--",((D25/C25)*100-100))</f>
        <v>14.284199042366225</v>
      </c>
      <c r="E71" s="18">
        <f t="shared" si="81"/>
        <v>-14.27150869098287</v>
      </c>
      <c r="F71" s="18">
        <f t="shared" si="81"/>
        <v>132.36285745217219</v>
      </c>
      <c r="G71" s="18">
        <f t="shared" si="81"/>
        <v>-33.134877715175705</v>
      </c>
      <c r="H71" s="18">
        <f t="shared" si="81"/>
        <v>-6.8215865937358444</v>
      </c>
      <c r="I71" s="18">
        <f t="shared" si="81"/>
        <v>17.694095024437146</v>
      </c>
      <c r="J71" s="18">
        <f t="shared" si="81"/>
        <v>94.05603133325161</v>
      </c>
      <c r="K71" s="18">
        <f t="shared" si="81"/>
        <v>-62.850895143655642</v>
      </c>
      <c r="L71" s="18">
        <f t="shared" si="81"/>
        <v>27.397950190123638</v>
      </c>
      <c r="M71" s="18">
        <f t="shared" si="81"/>
        <v>52.703544108635924</v>
      </c>
      <c r="N71" s="18">
        <f t="shared" si="81"/>
        <v>11.855658426559074</v>
      </c>
      <c r="O71" s="18">
        <f t="shared" si="81"/>
        <v>-7.3897810810263422</v>
      </c>
      <c r="P71" s="18">
        <f t="shared" si="81"/>
        <v>21.614757427134407</v>
      </c>
      <c r="Q71" s="18">
        <f t="shared" si="81"/>
        <v>-29.664963614272764</v>
      </c>
      <c r="R71" s="18">
        <f t="shared" si="81"/>
        <v>-24.864233150119603</v>
      </c>
      <c r="S71" s="18">
        <f t="shared" si="81"/>
        <v>33.305789542756884</v>
      </c>
      <c r="T71" s="18">
        <f t="shared" si="81"/>
        <v>15.041530843670486</v>
      </c>
      <c r="U71" s="18">
        <f t="shared" si="81"/>
        <v>16.599050414255203</v>
      </c>
      <c r="V71" s="18">
        <f t="shared" si="81"/>
        <v>27.607868934453634</v>
      </c>
      <c r="W71" s="18">
        <f t="shared" ref="W71:X72" si="82">IF(V25=0,"--",((W25/V25)*100-100))</f>
        <v>-27.703220858895705</v>
      </c>
      <c r="X71" s="18">
        <f t="shared" si="82"/>
        <v>-6.9100444915878541</v>
      </c>
      <c r="Y71" s="18">
        <f t="shared" si="52"/>
        <v>5.0020694249973445</v>
      </c>
    </row>
    <row r="72" spans="1:25" x14ac:dyDescent="0.2">
      <c r="A72" s="297"/>
      <c r="B72" s="8" t="s">
        <v>807</v>
      </c>
      <c r="C72" s="33" t="s">
        <v>10</v>
      </c>
      <c r="D72" s="18">
        <f t="shared" ref="D72:V72" si="83">IF(C26=0,"--",((D26/C26)*100-100))</f>
        <v>2656.6490390816457</v>
      </c>
      <c r="E72" s="18">
        <f t="shared" si="83"/>
        <v>36.111228084951051</v>
      </c>
      <c r="F72" s="18">
        <f t="shared" si="83"/>
        <v>-4.5176881482016142</v>
      </c>
      <c r="G72" s="18">
        <f t="shared" si="83"/>
        <v>146.61271101926491</v>
      </c>
      <c r="H72" s="18">
        <f t="shared" si="83"/>
        <v>-5.2776029980043546</v>
      </c>
      <c r="I72" s="18">
        <f t="shared" si="83"/>
        <v>-61.510885613974523</v>
      </c>
      <c r="J72" s="18">
        <f t="shared" si="83"/>
        <v>-50.711162366056406</v>
      </c>
      <c r="K72" s="18">
        <f t="shared" si="83"/>
        <v>3.7257291412787481</v>
      </c>
      <c r="L72" s="18">
        <f t="shared" si="83"/>
        <v>-46.969673235377051</v>
      </c>
      <c r="M72" s="18">
        <f t="shared" si="83"/>
        <v>110.2013085796151</v>
      </c>
      <c r="N72" s="18">
        <f t="shared" si="83"/>
        <v>93.107833699875584</v>
      </c>
      <c r="O72" s="18">
        <f t="shared" si="83"/>
        <v>-34.622843690532051</v>
      </c>
      <c r="P72" s="18">
        <f t="shared" si="83"/>
        <v>10.988546177050068</v>
      </c>
      <c r="Q72" s="18">
        <f t="shared" si="83"/>
        <v>-75.033847820200378</v>
      </c>
      <c r="R72" s="18">
        <f t="shared" si="83"/>
        <v>120.64352856109909</v>
      </c>
      <c r="S72" s="18">
        <f t="shared" si="83"/>
        <v>-30.355744897773434</v>
      </c>
      <c r="T72" s="18">
        <f t="shared" si="83"/>
        <v>-19.262289725123168</v>
      </c>
      <c r="U72" s="18">
        <f t="shared" si="83"/>
        <v>172.02687388700019</v>
      </c>
      <c r="V72" s="18">
        <f t="shared" si="83"/>
        <v>-21.362724735316704</v>
      </c>
      <c r="W72" s="18">
        <f t="shared" si="82"/>
        <v>69.677980852915596</v>
      </c>
      <c r="X72" s="18">
        <f t="shared" si="82"/>
        <v>11.502024941571065</v>
      </c>
      <c r="Y72" s="18">
        <f t="shared" si="52"/>
        <v>15.775114821293258</v>
      </c>
    </row>
    <row r="73" spans="1:25" x14ac:dyDescent="0.2">
      <c r="A73" s="143"/>
      <c r="B73" s="8" t="s">
        <v>22</v>
      </c>
      <c r="C73" s="33" t="s">
        <v>10</v>
      </c>
      <c r="D73" s="18">
        <f t="shared" ref="D73:D75" si="84">IF(C27=0,"--",((D27/C27)*100-100))</f>
        <v>218.44605325844913</v>
      </c>
      <c r="E73" s="18">
        <f t="shared" ref="E73:E75" si="85">IF(D27=0,"--",((E27/D27)*100-100))</f>
        <v>-27.591234136781907</v>
      </c>
      <c r="F73" s="18">
        <f t="shared" ref="F73:F75" si="86">IF(E27=0,"--",((F27/E27)*100-100))</f>
        <v>30.337147723371373</v>
      </c>
      <c r="G73" s="18">
        <f t="shared" ref="G73:G75" si="87">IF(F27=0,"--",((G27/F27)*100-100))</f>
        <v>-2.8639916158923029</v>
      </c>
      <c r="H73" s="18">
        <f t="shared" ref="H73:H75" si="88">IF(G27=0,"--",((H27/G27)*100-100))</f>
        <v>12.46526816968867</v>
      </c>
      <c r="I73" s="18">
        <f t="shared" ref="I73:I75" si="89">IF(H27=0,"--",((I27/H27)*100-100))</f>
        <v>75.094790566834718</v>
      </c>
      <c r="J73" s="18">
        <f t="shared" ref="J73:J75" si="90">IF(I27=0,"--",((J27/I27)*100-100))</f>
        <v>-21.699427089225253</v>
      </c>
      <c r="K73" s="18">
        <f t="shared" ref="K73:K75" si="91">IF(J27=0,"--",((K27/J27)*100-100))</f>
        <v>-47.334936361924207</v>
      </c>
      <c r="L73" s="18">
        <f t="shared" ref="L73:L75" si="92">IF(K27=0,"--",((L27/K27)*100-100))</f>
        <v>-27.119765449965968</v>
      </c>
      <c r="M73" s="18">
        <f t="shared" ref="M73:M75" si="93">IF(L27=0,"--",((M27/L27)*100-100))</f>
        <v>-11.879580130369121</v>
      </c>
      <c r="N73" s="18">
        <f t="shared" ref="N73:N75" si="94">IF(M27=0,"--",((N27/M27)*100-100))</f>
        <v>161.27409175316069</v>
      </c>
      <c r="O73" s="18">
        <f t="shared" ref="O73:O75" si="95">IF(N27=0,"--",((O27/N27)*100-100))</f>
        <v>-62.460049120148206</v>
      </c>
      <c r="P73" s="18">
        <f t="shared" ref="P73:P75" si="96">IF(O27=0,"--",((P27/O27)*100-100))</f>
        <v>48.119400662986266</v>
      </c>
      <c r="Q73" s="18">
        <f t="shared" ref="Q73:Q75" si="97">IF(P27=0,"--",((Q27/P27)*100-100))</f>
        <v>-18.721470697336912</v>
      </c>
      <c r="R73" s="18">
        <f t="shared" ref="R73:R75" si="98">IF(Q27=0,"--",((R27/Q27)*100-100))</f>
        <v>-10.626082502053208</v>
      </c>
      <c r="S73" s="18">
        <f t="shared" ref="S73:S75" si="99">IF(R27=0,"--",((S27/R27)*100-100))</f>
        <v>21.14999129083175</v>
      </c>
      <c r="T73" s="18">
        <f t="shared" ref="T73:T75" si="100">IF(S27=0,"--",((T27/S27)*100-100))</f>
        <v>28.670583913928056</v>
      </c>
      <c r="U73" s="18">
        <f t="shared" ref="U73:V75" si="101">IF(T27=0,"--",((U27/T27)*100-100))</f>
        <v>5.0375473514801712</v>
      </c>
      <c r="V73" s="18">
        <f t="shared" si="101"/>
        <v>19.193812086210855</v>
      </c>
      <c r="W73" s="18">
        <f t="shared" ref="W73:W75" si="102">IF(V27=0,"--",((W27/V27)*100-100))</f>
        <v>-99.793497499646577</v>
      </c>
      <c r="X73" s="18">
        <f t="shared" ref="X73:X75" si="103">IF(W27=0,"--",((X27/W27)*100-100))</f>
        <v>11.502024941571065</v>
      </c>
      <c r="Y73" s="18">
        <f t="shared" si="52"/>
        <v>4.713737250785627</v>
      </c>
    </row>
    <row r="74" spans="1:25" x14ac:dyDescent="0.2">
      <c r="A74" s="143"/>
      <c r="B74" s="8" t="s">
        <v>23</v>
      </c>
      <c r="C74" s="33" t="s">
        <v>10</v>
      </c>
      <c r="D74" s="18">
        <f t="shared" si="84"/>
        <v>3155.7573162232352</v>
      </c>
      <c r="E74" s="18">
        <f t="shared" si="85"/>
        <v>31.121794766697064</v>
      </c>
      <c r="F74" s="18">
        <f t="shared" si="86"/>
        <v>-13.72783201574633</v>
      </c>
      <c r="G74" s="18">
        <f t="shared" si="87"/>
        <v>-38.610243899340944</v>
      </c>
      <c r="H74" s="18">
        <f t="shared" si="88"/>
        <v>25.31593308210563</v>
      </c>
      <c r="I74" s="18">
        <f t="shared" si="89"/>
        <v>-14.693703506511767</v>
      </c>
      <c r="J74" s="18">
        <f t="shared" si="90"/>
        <v>-2.0449449979213767</v>
      </c>
      <c r="K74" s="18">
        <f t="shared" si="91"/>
        <v>-55.12960658296511</v>
      </c>
      <c r="L74" s="18">
        <f t="shared" si="92"/>
        <v>-70.722092661147272</v>
      </c>
      <c r="M74" s="18">
        <f t="shared" si="93"/>
        <v>-23.942447419327976</v>
      </c>
      <c r="N74" s="18">
        <f t="shared" si="94"/>
        <v>15.634678533252085</v>
      </c>
      <c r="O74" s="18">
        <f t="shared" si="95"/>
        <v>6.7283435511816805</v>
      </c>
      <c r="P74" s="18">
        <f t="shared" si="96"/>
        <v>43.779186384467863</v>
      </c>
      <c r="Q74" s="18">
        <f t="shared" si="97"/>
        <v>-86.031234935257672</v>
      </c>
      <c r="R74" s="18">
        <f t="shared" si="98"/>
        <v>288.71109620034957</v>
      </c>
      <c r="S74" s="18">
        <f t="shared" si="99"/>
        <v>-95.552355811533403</v>
      </c>
      <c r="T74" s="18">
        <f t="shared" si="100"/>
        <v>2909.0496024221648</v>
      </c>
      <c r="U74" s="18">
        <f t="shared" si="101"/>
        <v>66.147334180624625</v>
      </c>
      <c r="V74" s="18">
        <f t="shared" si="101"/>
        <v>349.26785857983447</v>
      </c>
      <c r="W74" s="18">
        <f t="shared" si="102"/>
        <v>542.26296051310396</v>
      </c>
      <c r="X74" s="18">
        <f t="shared" si="103"/>
        <v>-32.151268171441927</v>
      </c>
      <c r="Y74" s="18">
        <f t="shared" si="52"/>
        <v>8.0349717747345579</v>
      </c>
    </row>
    <row r="75" spans="1:25" ht="13.5" thickBot="1" x14ac:dyDescent="0.25">
      <c r="A75" s="143"/>
      <c r="B75" s="30" t="s">
        <v>7</v>
      </c>
      <c r="C75" s="88"/>
      <c r="D75" s="18">
        <f t="shared" si="84"/>
        <v>287.50490891078033</v>
      </c>
      <c r="E75" s="18">
        <f t="shared" si="85"/>
        <v>-15.993351515278661</v>
      </c>
      <c r="F75" s="18">
        <f t="shared" si="86"/>
        <v>16.75091576614814</v>
      </c>
      <c r="G75" s="18">
        <f t="shared" si="87"/>
        <v>-11.008153213841197</v>
      </c>
      <c r="H75" s="18">
        <f t="shared" si="88"/>
        <v>14.484969511768057</v>
      </c>
      <c r="I75" s="18">
        <f t="shared" si="89"/>
        <v>59.64793585401128</v>
      </c>
      <c r="J75" s="18">
        <f t="shared" si="90"/>
        <v>-19.892674197422977</v>
      </c>
      <c r="K75" s="18">
        <f t="shared" si="91"/>
        <v>-48.211108661180887</v>
      </c>
      <c r="L75" s="18">
        <f t="shared" si="92"/>
        <v>-31.366202652119441</v>
      </c>
      <c r="M75" s="18">
        <f t="shared" si="93"/>
        <v>-12.380729963458194</v>
      </c>
      <c r="N75" s="18">
        <f t="shared" si="94"/>
        <v>156.02192294354734</v>
      </c>
      <c r="O75" s="18">
        <f t="shared" si="95"/>
        <v>-61.333100958303447</v>
      </c>
      <c r="P75" s="18">
        <f t="shared" si="96"/>
        <v>47.924271449512133</v>
      </c>
      <c r="Q75" s="18">
        <f t="shared" si="97"/>
        <v>-21.662814392966496</v>
      </c>
      <c r="R75" s="18">
        <f t="shared" si="98"/>
        <v>-8.2935998903435149</v>
      </c>
      <c r="S75" s="18">
        <f t="shared" si="99"/>
        <v>17.295521583408501</v>
      </c>
      <c r="T75" s="18">
        <f t="shared" si="100"/>
        <v>32.277892459414744</v>
      </c>
      <c r="U75" s="18">
        <f t="shared" si="101"/>
        <v>6.7784981624995311</v>
      </c>
      <c r="V75" s="271">
        <f t="shared" si="101"/>
        <v>33.825575779138973</v>
      </c>
      <c r="W75" s="271">
        <f t="shared" si="102"/>
        <v>-4.2448049573762887</v>
      </c>
      <c r="X75" s="271">
        <f t="shared" si="103"/>
        <v>-32.071136703347634</v>
      </c>
      <c r="Y75" s="18">
        <f t="shared" si="52"/>
        <v>4.8212465817283316</v>
      </c>
    </row>
    <row r="76" spans="1:25" ht="19.5" thickTop="1" x14ac:dyDescent="0.3">
      <c r="B76" s="79" t="s">
        <v>868</v>
      </c>
      <c r="C76" s="107"/>
      <c r="D76" s="107"/>
      <c r="E76" s="107"/>
      <c r="F76" s="89"/>
      <c r="G76" s="89"/>
      <c r="H76" s="89"/>
      <c r="I76" s="89"/>
      <c r="J76" s="89"/>
      <c r="K76" s="89"/>
      <c r="L76" s="89"/>
      <c r="M76" s="89"/>
      <c r="N76" s="89"/>
      <c r="O76" s="89"/>
      <c r="P76" s="89"/>
      <c r="Q76" s="89"/>
      <c r="R76" s="89"/>
      <c r="S76" s="89"/>
      <c r="T76" s="89"/>
      <c r="U76" s="89"/>
      <c r="V76" s="18"/>
      <c r="W76" s="18"/>
      <c r="X76" s="18"/>
      <c r="Y76" s="89"/>
    </row>
  </sheetData>
  <mergeCells count="5">
    <mergeCell ref="A2:Y2"/>
    <mergeCell ref="A4:Y4"/>
    <mergeCell ref="C7:Y7"/>
    <mergeCell ref="B53:P53"/>
    <mergeCell ref="A5:Y5"/>
  </mergeCells>
  <phoneticPr fontId="4" type="noConversion"/>
  <hyperlinks>
    <hyperlink ref="A1" location="INDICE!A1" display="INDICE"/>
  </hyperlinks>
  <pageMargins left="0.75" right="0.75" top="1" bottom="1" header="0" footer="0"/>
  <pageSetup paperSize="119" orientation="portrait"/>
  <headerFooter alignWithMargins="0"/>
  <ignoredErrors>
    <ignoredError sqref="V64:W64"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8"/>
  <sheetViews>
    <sheetView topLeftCell="G52" zoomScale="67" zoomScaleNormal="67" workbookViewId="0"/>
  </sheetViews>
  <sheetFormatPr baseColWidth="10" defaultRowHeight="12.75" x14ac:dyDescent="0.2"/>
  <cols>
    <col min="1" max="1" width="11.42578125" style="4"/>
    <col min="2" max="2" width="30" style="4" bestFit="1" customWidth="1"/>
    <col min="3" max="12" width="12.42578125" style="21" bestFit="1" customWidth="1"/>
    <col min="13" max="13" width="12.7109375" style="21" customWidth="1"/>
    <col min="14" max="16" width="12.42578125" style="21" bestFit="1" customWidth="1"/>
    <col min="17" max="24" width="12.42578125" style="21" customWidth="1"/>
    <col min="25" max="25" width="12.42578125" style="21" bestFit="1" customWidth="1"/>
    <col min="26" max="89" width="11.42578125" style="21"/>
    <col min="90" max="16384" width="11.42578125" style="4"/>
  </cols>
  <sheetData>
    <row r="1" spans="1:25" x14ac:dyDescent="0.2">
      <c r="A1" s="11" t="s">
        <v>258</v>
      </c>
    </row>
    <row r="2" spans="1:25" ht="18.75" x14ac:dyDescent="0.3">
      <c r="A2" s="333" t="s">
        <v>77</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25" x14ac:dyDescent="0.2">
      <c r="A3" s="143"/>
      <c r="B3" s="143"/>
      <c r="C3" s="22"/>
      <c r="D3" s="22"/>
      <c r="E3" s="22"/>
      <c r="F3" s="22"/>
      <c r="G3" s="22"/>
      <c r="H3" s="22"/>
      <c r="I3" s="22"/>
      <c r="J3" s="22"/>
      <c r="K3" s="22"/>
      <c r="L3" s="22"/>
      <c r="M3" s="22"/>
      <c r="N3" s="22"/>
      <c r="O3" s="22"/>
      <c r="P3" s="22"/>
      <c r="Q3" s="22"/>
      <c r="R3" s="22"/>
      <c r="S3" s="22"/>
      <c r="T3" s="22"/>
      <c r="U3" s="22"/>
      <c r="V3" s="22"/>
      <c r="W3" s="22"/>
      <c r="X3" s="22"/>
      <c r="Y3" s="22"/>
    </row>
    <row r="4" spans="1:25" ht="18.75" x14ac:dyDescent="0.3">
      <c r="A4" s="333" t="s">
        <v>405</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25" ht="13.5" thickBot="1" x14ac:dyDescent="0.25">
      <c r="A5" s="335" t="s">
        <v>104</v>
      </c>
      <c r="B5" s="335"/>
      <c r="C5" s="335"/>
      <c r="D5" s="335"/>
      <c r="E5" s="335"/>
      <c r="F5" s="335"/>
      <c r="G5" s="335"/>
      <c r="H5" s="335"/>
      <c r="I5" s="335"/>
      <c r="J5" s="335"/>
      <c r="K5" s="335"/>
      <c r="L5" s="335"/>
      <c r="M5" s="335"/>
      <c r="N5" s="335"/>
      <c r="O5" s="335"/>
      <c r="P5" s="335"/>
      <c r="Q5" s="335"/>
      <c r="R5" s="335"/>
      <c r="S5" s="335"/>
      <c r="T5" s="335"/>
      <c r="U5" s="335"/>
      <c r="V5" s="335"/>
      <c r="W5" s="335"/>
      <c r="X5" s="335"/>
      <c r="Y5" s="335"/>
    </row>
    <row r="6" spans="1:25"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25"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25" ht="13.5" thickTop="1" x14ac:dyDescent="0.2">
      <c r="A8" s="148"/>
      <c r="C8" s="22"/>
      <c r="D8" s="22"/>
      <c r="E8" s="22"/>
      <c r="F8" s="22"/>
      <c r="G8" s="22"/>
      <c r="H8" s="22"/>
      <c r="I8" s="22"/>
      <c r="J8" s="22"/>
      <c r="K8" s="22"/>
      <c r="L8" s="22"/>
      <c r="M8" s="22"/>
      <c r="N8" s="22"/>
      <c r="O8" s="22"/>
      <c r="P8" s="22"/>
      <c r="Q8" s="22"/>
      <c r="R8" s="22"/>
      <c r="S8" s="22"/>
      <c r="T8" s="22"/>
      <c r="U8" s="22"/>
      <c r="V8" s="22"/>
      <c r="W8" s="22"/>
      <c r="X8" s="22"/>
      <c r="Y8" s="22"/>
    </row>
    <row r="9" spans="1:25" x14ac:dyDescent="0.2">
      <c r="A9" s="143"/>
      <c r="B9" s="27" t="s">
        <v>14</v>
      </c>
      <c r="C9" s="27">
        <v>2.2075900000000002</v>
      </c>
      <c r="D9" s="27">
        <v>5.4733450000000001</v>
      </c>
      <c r="E9" s="27">
        <v>12.911319000000001</v>
      </c>
      <c r="F9" s="27">
        <v>16.725950999999998</v>
      </c>
      <c r="G9" s="27">
        <v>16.244686999999999</v>
      </c>
      <c r="H9" s="27">
        <v>20.415627000000001</v>
      </c>
      <c r="I9" s="27">
        <v>23.986087000000001</v>
      </c>
      <c r="J9" s="27">
        <v>28.967673999999999</v>
      </c>
      <c r="K9" s="27">
        <v>30.028358999999998</v>
      </c>
      <c r="L9" s="27">
        <v>42.675288000000002</v>
      </c>
      <c r="M9" s="27">
        <v>45.326126000000002</v>
      </c>
      <c r="N9" s="27">
        <v>46.538060000000002</v>
      </c>
      <c r="O9" s="27">
        <v>52.946466000000001</v>
      </c>
      <c r="P9" s="27">
        <v>47.848792000000003</v>
      </c>
      <c r="Q9" s="27">
        <v>42.193401000000001</v>
      </c>
      <c r="R9" s="27">
        <v>50.194622000000003</v>
      </c>
      <c r="S9" s="155">
        <v>52.355584999999998</v>
      </c>
      <c r="T9" s="155">
        <v>69.035585999999995</v>
      </c>
      <c r="U9" s="155">
        <v>61.258530999999998</v>
      </c>
      <c r="V9" s="155">
        <v>72.566626999999997</v>
      </c>
      <c r="W9" s="155">
        <v>72.566626999999997</v>
      </c>
      <c r="X9" s="155">
        <v>85.750180999999998</v>
      </c>
      <c r="Y9" s="28">
        <f>SUM(C9:X9)</f>
        <v>898.21653100000003</v>
      </c>
    </row>
    <row r="10" spans="1:25" x14ac:dyDescent="0.2">
      <c r="A10" s="143"/>
      <c r="B10" s="27" t="s">
        <v>326</v>
      </c>
      <c r="C10" s="27">
        <v>34.067166999999998</v>
      </c>
      <c r="D10" s="27">
        <v>37.199922000000001</v>
      </c>
      <c r="E10" s="27">
        <v>79.948950999999994</v>
      </c>
      <c r="F10" s="27">
        <v>75.135093999999995</v>
      </c>
      <c r="G10" s="27">
        <v>59.249088999999998</v>
      </c>
      <c r="H10" s="27">
        <v>87.972318999999999</v>
      </c>
      <c r="I10" s="27">
        <v>80.970063999999994</v>
      </c>
      <c r="J10" s="27">
        <v>51.934168999999997</v>
      </c>
      <c r="K10" s="27">
        <v>36.312294999999999</v>
      </c>
      <c r="L10" s="27">
        <v>29.871191</v>
      </c>
      <c r="M10" s="27">
        <v>24.783383000000001</v>
      </c>
      <c r="N10" s="27">
        <v>60.146610000000003</v>
      </c>
      <c r="O10" s="27">
        <v>67.245000000000005</v>
      </c>
      <c r="P10" s="27">
        <v>44.962924000000001</v>
      </c>
      <c r="Q10" s="27">
        <v>22.991564</v>
      </c>
      <c r="R10" s="27">
        <v>28.998915</v>
      </c>
      <c r="S10" s="155">
        <v>32.284111000000003</v>
      </c>
      <c r="T10" s="155">
        <v>31.618490999999999</v>
      </c>
      <c r="U10" s="155">
        <v>30.493210999999999</v>
      </c>
      <c r="V10" s="155">
        <v>32.166646</v>
      </c>
      <c r="W10" s="155">
        <v>32.166634000000002</v>
      </c>
      <c r="X10" s="155">
        <v>31.322786000000001</v>
      </c>
      <c r="Y10" s="28">
        <f t="shared" ref="Y10:Y28" si="0">SUM(C10:X10)</f>
        <v>1011.8405359999999</v>
      </c>
    </row>
    <row r="11" spans="1:25" ht="15" x14ac:dyDescent="0.25">
      <c r="A11" s="143"/>
      <c r="B11" s="198" t="s">
        <v>340</v>
      </c>
      <c r="C11" s="198">
        <v>0.30366199999999999</v>
      </c>
      <c r="D11" s="198">
        <v>0.87435600000000002</v>
      </c>
      <c r="E11" s="198">
        <v>0.54739700000000002</v>
      </c>
      <c r="F11" s="198">
        <v>0.208616</v>
      </c>
      <c r="G11" s="198">
        <v>3.7766000000000001E-2</v>
      </c>
      <c r="H11" s="198">
        <v>2.8485E-2</v>
      </c>
      <c r="I11" s="198">
        <v>7.1999999999999998E-3</v>
      </c>
      <c r="J11" s="198">
        <v>1.3929999999999999E-3</v>
      </c>
      <c r="K11" s="198">
        <v>5.6874000000000001E-2</v>
      </c>
      <c r="L11" s="198">
        <v>6.6349000000000005E-2</v>
      </c>
      <c r="M11" s="198">
        <v>0.14014499999999999</v>
      </c>
      <c r="N11" s="198">
        <v>10.183446</v>
      </c>
      <c r="O11" s="198">
        <v>22.811820000000001</v>
      </c>
      <c r="P11" s="198">
        <v>14.917524999999999</v>
      </c>
      <c r="Q11" s="198">
        <v>9.7227200000000007</v>
      </c>
      <c r="R11" s="198">
        <v>13.583641</v>
      </c>
      <c r="S11" s="198">
        <v>10.073152</v>
      </c>
      <c r="T11" s="198">
        <v>9.6732110000000002</v>
      </c>
      <c r="U11" s="198">
        <v>0.116218</v>
      </c>
      <c r="V11" s="198">
        <v>0.92033500000000001</v>
      </c>
      <c r="W11" s="198">
        <v>0.92033500000000001</v>
      </c>
      <c r="X11" s="198">
        <v>0.109128</v>
      </c>
      <c r="Y11" s="28">
        <f t="shared" si="0"/>
        <v>95.30377399999999</v>
      </c>
    </row>
    <row r="12" spans="1:25" x14ac:dyDescent="0.2">
      <c r="A12" s="143"/>
      <c r="B12" s="27" t="s">
        <v>338</v>
      </c>
      <c r="C12" s="27">
        <v>3.0881319999999999</v>
      </c>
      <c r="D12" s="27">
        <v>1.8736090000000001</v>
      </c>
      <c r="E12" s="27">
        <v>2.5034649999999998</v>
      </c>
      <c r="F12" s="27">
        <v>4.9644579999999996</v>
      </c>
      <c r="G12" s="27">
        <v>3.4521929999999998</v>
      </c>
      <c r="H12" s="27">
        <v>1.1180460000000001</v>
      </c>
      <c r="I12" s="27">
        <v>7.6608200000000002</v>
      </c>
      <c r="J12" s="27">
        <v>4.3460429999999999</v>
      </c>
      <c r="K12" s="27">
        <v>2.5751110000000001</v>
      </c>
      <c r="L12" s="27">
        <v>1.5383549999999999</v>
      </c>
      <c r="M12" s="27">
        <v>2.2650519999999998</v>
      </c>
      <c r="N12" s="27">
        <v>10.10763</v>
      </c>
      <c r="O12" s="27">
        <v>15.028577</v>
      </c>
      <c r="P12" s="27">
        <v>18.183375999999999</v>
      </c>
      <c r="Q12" s="27">
        <v>8.7843610000000005</v>
      </c>
      <c r="R12" s="27">
        <v>21.246404999999999</v>
      </c>
      <c r="S12" s="155">
        <v>16.699262999999998</v>
      </c>
      <c r="T12" s="155">
        <v>12.569338</v>
      </c>
      <c r="U12" s="155">
        <v>13.772627</v>
      </c>
      <c r="V12" s="155">
        <v>22.437763999999998</v>
      </c>
      <c r="W12" s="155">
        <v>22.437764000000001</v>
      </c>
      <c r="X12" s="155">
        <v>12.291491000000001</v>
      </c>
      <c r="Y12" s="28">
        <f t="shared" si="0"/>
        <v>208.94387999999998</v>
      </c>
    </row>
    <row r="13" spans="1:25" x14ac:dyDescent="0.2">
      <c r="A13" s="143"/>
      <c r="B13" s="27" t="s">
        <v>335</v>
      </c>
      <c r="C13" s="27">
        <v>3.5237769999999999</v>
      </c>
      <c r="D13" s="27">
        <v>1.4506429999999999</v>
      </c>
      <c r="E13" s="27">
        <v>3.0475949999999998</v>
      </c>
      <c r="F13" s="27">
        <v>1.5927750000000001</v>
      </c>
      <c r="G13" s="27">
        <v>1.335831</v>
      </c>
      <c r="H13" s="27">
        <v>1.8553470000000001</v>
      </c>
      <c r="I13" s="27">
        <v>2.18676</v>
      </c>
      <c r="J13" s="27">
        <v>1.7173099999999999</v>
      </c>
      <c r="K13" s="27">
        <v>1.07701</v>
      </c>
      <c r="L13" s="27">
        <v>0.587059</v>
      </c>
      <c r="M13" s="27">
        <v>0.81542000000000003</v>
      </c>
      <c r="N13" s="27">
        <v>1.6217630000000001</v>
      </c>
      <c r="O13" s="27">
        <v>3.2068699999999999</v>
      </c>
      <c r="P13" s="27">
        <v>8.0438779999999994</v>
      </c>
      <c r="Q13" s="27">
        <v>7.1104409999999998</v>
      </c>
      <c r="R13" s="27">
        <v>4.9550210000000003</v>
      </c>
      <c r="S13" s="155">
        <v>5.0350760000000001</v>
      </c>
      <c r="T13" s="155">
        <v>4.1525030000000003</v>
      </c>
      <c r="U13" s="155">
        <v>5.7406180000000004</v>
      </c>
      <c r="V13" s="155">
        <v>4.3774040000000003</v>
      </c>
      <c r="W13" s="155">
        <v>4.3774040000000003</v>
      </c>
      <c r="X13" s="155">
        <v>2.9955319999999999</v>
      </c>
      <c r="Y13" s="28">
        <f t="shared" si="0"/>
        <v>70.806037000000003</v>
      </c>
    </row>
    <row r="14" spans="1:25" x14ac:dyDescent="0.2">
      <c r="A14" s="143"/>
      <c r="B14" s="27" t="s">
        <v>341</v>
      </c>
      <c r="C14" s="27">
        <v>1.1403319999999999</v>
      </c>
      <c r="D14" s="27">
        <v>1.2433369999999999</v>
      </c>
      <c r="E14" s="27">
        <v>1.794465</v>
      </c>
      <c r="F14" s="27">
        <v>1.835947</v>
      </c>
      <c r="G14" s="27">
        <v>0.83635700000000002</v>
      </c>
      <c r="H14" s="27">
        <v>0.496336</v>
      </c>
      <c r="I14" s="27">
        <v>0.68721200000000005</v>
      </c>
      <c r="J14" s="27">
        <v>0.41720699999999999</v>
      </c>
      <c r="K14" s="27">
        <v>0.44426100000000002</v>
      </c>
      <c r="L14" s="27">
        <v>0.39287</v>
      </c>
      <c r="M14" s="27">
        <v>0.34759699999999999</v>
      </c>
      <c r="N14" s="27">
        <v>0.54741200000000001</v>
      </c>
      <c r="O14" s="27">
        <v>0.37475000000000003</v>
      </c>
      <c r="P14" s="27">
        <v>1.854241</v>
      </c>
      <c r="Q14" s="27">
        <v>2.9871810000000001</v>
      </c>
      <c r="R14" s="27">
        <v>1.97966</v>
      </c>
      <c r="S14" s="155">
        <v>2.5632630000000001</v>
      </c>
      <c r="T14" s="155">
        <v>1.0805579999999999</v>
      </c>
      <c r="U14" s="155">
        <v>1.512858</v>
      </c>
      <c r="V14" s="155">
        <v>12.16629</v>
      </c>
      <c r="W14" s="155">
        <v>12.16629</v>
      </c>
      <c r="X14" s="155">
        <v>4.717695</v>
      </c>
      <c r="Y14" s="28">
        <f t="shared" si="0"/>
        <v>51.586119000000004</v>
      </c>
    </row>
    <row r="15" spans="1:25" x14ac:dyDescent="0.2">
      <c r="A15" s="143"/>
      <c r="B15" s="27" t="s">
        <v>327</v>
      </c>
      <c r="C15" s="27">
        <v>4.4203549999999998</v>
      </c>
      <c r="D15" s="27">
        <v>4.9616829999999998</v>
      </c>
      <c r="E15" s="27">
        <v>3.8962870000000001</v>
      </c>
      <c r="F15" s="27">
        <v>2.1587860000000001</v>
      </c>
      <c r="G15" s="27">
        <v>5.1648230000000002</v>
      </c>
      <c r="H15" s="27">
        <v>1.088401</v>
      </c>
      <c r="I15" s="27">
        <v>0.90421200000000002</v>
      </c>
      <c r="J15" s="27">
        <v>1.0292159999999999</v>
      </c>
      <c r="K15" s="27">
        <v>1.1895359999999999</v>
      </c>
      <c r="L15" s="27">
        <v>1.3938790000000001</v>
      </c>
      <c r="M15" s="27">
        <v>1.637767</v>
      </c>
      <c r="N15" s="27">
        <v>5.9138520000000003</v>
      </c>
      <c r="O15" s="27">
        <v>6.3661300000000001</v>
      </c>
      <c r="P15" s="27">
        <v>2.512254</v>
      </c>
      <c r="Q15" s="27">
        <v>2.9797189999999998</v>
      </c>
      <c r="R15" s="27">
        <v>1.740135</v>
      </c>
      <c r="S15" s="155">
        <v>5.2186700000000004</v>
      </c>
      <c r="T15" s="155">
        <v>3.7374670000000001</v>
      </c>
      <c r="U15" s="155">
        <v>4.2880609999999999</v>
      </c>
      <c r="V15" s="155">
        <v>2.433713</v>
      </c>
      <c r="W15" s="155">
        <v>2.433713</v>
      </c>
      <c r="X15" s="155">
        <v>2.1164450000000001</v>
      </c>
      <c r="Y15" s="28">
        <f t="shared" si="0"/>
        <v>67.585104000000015</v>
      </c>
    </row>
    <row r="16" spans="1:25" x14ac:dyDescent="0.2">
      <c r="A16" s="143"/>
      <c r="B16" s="27" t="s">
        <v>379</v>
      </c>
      <c r="C16" s="27">
        <v>0</v>
      </c>
      <c r="D16" s="27">
        <v>0</v>
      </c>
      <c r="E16" s="27">
        <v>0</v>
      </c>
      <c r="F16" s="27">
        <v>2.9201000000000001E-2</v>
      </c>
      <c r="G16" s="27">
        <v>1.3664000000000001E-2</v>
      </c>
      <c r="H16" s="27">
        <v>1.8162999999999999E-2</v>
      </c>
      <c r="I16" s="27">
        <v>2.9411E-2</v>
      </c>
      <c r="J16" s="27">
        <v>9.4560000000000009E-3</v>
      </c>
      <c r="K16" s="27">
        <v>5.9500000000000004E-4</v>
      </c>
      <c r="L16" s="27">
        <v>3.026E-3</v>
      </c>
      <c r="M16" s="27">
        <v>2.6362E-2</v>
      </c>
      <c r="N16" s="27">
        <v>7.2338E-2</v>
      </c>
      <c r="O16" s="27">
        <v>5.7590000000000002E-3</v>
      </c>
      <c r="P16" s="27">
        <v>0.33292699999999997</v>
      </c>
      <c r="Q16" s="27">
        <v>2.3437950000000001</v>
      </c>
      <c r="R16" s="27">
        <v>8.0954099999999993</v>
      </c>
      <c r="S16" s="155">
        <v>4.7017319999999998</v>
      </c>
      <c r="T16" s="155">
        <v>0.700345</v>
      </c>
      <c r="U16" s="155">
        <v>4.3754660000000003</v>
      </c>
      <c r="V16" s="155">
        <v>20.130324999999999</v>
      </c>
      <c r="W16" s="155">
        <v>20.130324999999999</v>
      </c>
      <c r="X16" s="155">
        <v>37.485928000000001</v>
      </c>
      <c r="Y16" s="28">
        <f t="shared" si="0"/>
        <v>98.504227999999998</v>
      </c>
    </row>
    <row r="17" spans="1:25" x14ac:dyDescent="0.2">
      <c r="A17" s="143"/>
      <c r="B17" s="8" t="s">
        <v>15</v>
      </c>
      <c r="C17" s="18">
        <v>2.4474839999999998</v>
      </c>
      <c r="D17" s="18">
        <v>4.027971</v>
      </c>
      <c r="E17" s="18">
        <v>0.74297999999999986</v>
      </c>
      <c r="F17" s="18">
        <v>0.28263799999999994</v>
      </c>
      <c r="G17" s="18">
        <v>0.27018799999999998</v>
      </c>
      <c r="H17" s="18">
        <v>0.21960099999999999</v>
      </c>
      <c r="I17" s="18">
        <v>0.13629400000000003</v>
      </c>
      <c r="J17" s="18">
        <v>0.144702</v>
      </c>
      <c r="K17" s="18">
        <v>0.27200199999999997</v>
      </c>
      <c r="L17" s="18">
        <v>1.4781470000000001</v>
      </c>
      <c r="M17" s="18">
        <v>0.65336100000000008</v>
      </c>
      <c r="N17" s="18">
        <v>11.144446</v>
      </c>
      <c r="O17" s="18">
        <v>23.913732999999997</v>
      </c>
      <c r="P17" s="18">
        <v>15.518880999999999</v>
      </c>
      <c r="Q17" s="18">
        <v>9.9101620000000015</v>
      </c>
      <c r="R17" s="18">
        <v>13.849605</v>
      </c>
      <c r="S17" s="122">
        <v>10.224641999999999</v>
      </c>
      <c r="T17" s="122">
        <v>9.8754990000000014</v>
      </c>
      <c r="U17" s="122">
        <v>0.176843</v>
      </c>
      <c r="V17" s="122">
        <v>1.1111150000000001</v>
      </c>
      <c r="W17" s="122">
        <v>0.114209</v>
      </c>
      <c r="X17" s="122">
        <v>0.29851699999999998</v>
      </c>
      <c r="Y17" s="28">
        <f t="shared" si="0"/>
        <v>106.81302000000002</v>
      </c>
    </row>
    <row r="18" spans="1:25" x14ac:dyDescent="0.2">
      <c r="A18" s="143"/>
      <c r="B18" s="8" t="s">
        <v>26</v>
      </c>
      <c r="C18" s="19">
        <v>2.1418650000000001</v>
      </c>
      <c r="D18" s="19">
        <v>3.1451739999999999</v>
      </c>
      <c r="E18" s="19">
        <v>0.17999399999999999</v>
      </c>
      <c r="F18" s="19">
        <v>1.6372999999999999E-2</v>
      </c>
      <c r="G18" s="19">
        <v>1.1067E-2</v>
      </c>
      <c r="H18" s="19">
        <v>1.6834999999999999E-2</v>
      </c>
      <c r="I18" s="19">
        <v>4.4847999999999999E-2</v>
      </c>
      <c r="J18" s="19">
        <v>3.2066999999999998E-2</v>
      </c>
      <c r="K18" s="19">
        <v>5.4260000000000003E-3</v>
      </c>
      <c r="L18" s="19">
        <v>7.3700000000000002E-4</v>
      </c>
      <c r="M18" s="19">
        <v>8.5183999999999996E-2</v>
      </c>
      <c r="N18" s="19">
        <v>0.56479500000000005</v>
      </c>
      <c r="O18" s="19">
        <v>0.85015300000000005</v>
      </c>
      <c r="P18" s="19">
        <v>0.39052799999999999</v>
      </c>
      <c r="Q18" s="19">
        <v>0.15046499999999999</v>
      </c>
      <c r="R18" s="19">
        <v>0.26399299999999998</v>
      </c>
      <c r="S18" s="122">
        <v>0.13153000000000001</v>
      </c>
      <c r="T18" s="122">
        <v>0.16240599999999999</v>
      </c>
      <c r="U18" s="122">
        <v>3.7448000000000002E-2</v>
      </c>
      <c r="V18" s="122">
        <v>8.9135999999999993E-2</v>
      </c>
      <c r="W18" s="122">
        <v>8.9136000000000007E-2</v>
      </c>
      <c r="X18" s="122">
        <v>7.6000000000000004E-4</v>
      </c>
      <c r="Y18" s="28">
        <f t="shared" si="0"/>
        <v>8.4099199999999978</v>
      </c>
    </row>
    <row r="19" spans="1:25" ht="15" x14ac:dyDescent="0.25">
      <c r="A19" s="143"/>
      <c r="B19" s="197" t="s">
        <v>27</v>
      </c>
      <c r="C19" s="196">
        <v>0.30366199999999999</v>
      </c>
      <c r="D19" s="196">
        <v>0.87435600000000002</v>
      </c>
      <c r="E19" s="196">
        <v>0.54739700000000002</v>
      </c>
      <c r="F19" s="196">
        <v>0.208616</v>
      </c>
      <c r="G19" s="196">
        <v>3.7766000000000001E-2</v>
      </c>
      <c r="H19" s="196">
        <v>2.8485E-2</v>
      </c>
      <c r="I19" s="196">
        <v>7.1999999999999998E-3</v>
      </c>
      <c r="J19" s="196">
        <v>1.3929999999999999E-3</v>
      </c>
      <c r="K19" s="196">
        <v>5.6874000000000001E-2</v>
      </c>
      <c r="L19" s="196">
        <v>6.6349000000000005E-2</v>
      </c>
      <c r="M19" s="196">
        <v>0.14014499999999999</v>
      </c>
      <c r="N19" s="196">
        <v>10.183446</v>
      </c>
      <c r="O19" s="196">
        <v>22.811820000000001</v>
      </c>
      <c r="P19" s="196">
        <v>14.917524999999999</v>
      </c>
      <c r="Q19" s="196">
        <v>9.7227200000000007</v>
      </c>
      <c r="R19" s="196">
        <v>13.583641</v>
      </c>
      <c r="S19" s="196">
        <v>10.073152</v>
      </c>
      <c r="T19" s="196">
        <v>9.6732110000000002</v>
      </c>
      <c r="U19" s="196">
        <v>0.116218</v>
      </c>
      <c r="V19" s="196">
        <v>0.92033500000000001</v>
      </c>
      <c r="W19" s="196">
        <v>0.92033500000000001</v>
      </c>
      <c r="X19" s="196">
        <v>0.109128</v>
      </c>
      <c r="Y19" s="28">
        <f t="shared" si="0"/>
        <v>95.30377399999999</v>
      </c>
    </row>
    <row r="20" spans="1:25" x14ac:dyDescent="0.2">
      <c r="A20" s="143"/>
      <c r="B20" s="8" t="s">
        <v>16</v>
      </c>
      <c r="C20" s="18">
        <f>SUM(C21:C26)</f>
        <v>1.1410000000000001E-3</v>
      </c>
      <c r="D20" s="18">
        <f t="shared" ref="D20:X20" si="1">SUM(D21:D26)</f>
        <v>5.3660000000000001E-3</v>
      </c>
      <c r="E20" s="18">
        <f t="shared" si="1"/>
        <v>8.7000000000000001E-5</v>
      </c>
      <c r="F20" s="18">
        <f t="shared" si="1"/>
        <v>4.9819999999999994E-3</v>
      </c>
      <c r="G20" s="18">
        <f t="shared" si="1"/>
        <v>2.7892E-2</v>
      </c>
      <c r="H20" s="18">
        <f t="shared" si="1"/>
        <v>9.3848000000000001E-2</v>
      </c>
      <c r="I20" s="18">
        <f t="shared" si="1"/>
        <v>4.6915000000000005E-2</v>
      </c>
      <c r="J20" s="18">
        <f t="shared" si="1"/>
        <v>4.4889999999999999E-3</v>
      </c>
      <c r="K20" s="18">
        <f t="shared" si="1"/>
        <v>2.4927999999999999E-2</v>
      </c>
      <c r="L20" s="18">
        <f t="shared" si="1"/>
        <v>7.4322999999999986E-2</v>
      </c>
      <c r="M20" s="18">
        <f t="shared" si="1"/>
        <v>0</v>
      </c>
      <c r="N20" s="18">
        <f t="shared" si="1"/>
        <v>2.0327999999999999E-2</v>
      </c>
      <c r="O20" s="18">
        <f t="shared" si="1"/>
        <v>0.15579999999999999</v>
      </c>
      <c r="P20" s="18">
        <f t="shared" si="1"/>
        <v>0.17488600000000001</v>
      </c>
      <c r="Q20" s="18">
        <f t="shared" si="1"/>
        <v>3.6395999999999998E-2</v>
      </c>
      <c r="R20" s="18">
        <f t="shared" si="1"/>
        <v>7.3200000000000001E-4</v>
      </c>
      <c r="S20" s="18">
        <f t="shared" si="1"/>
        <v>1.0978E-2</v>
      </c>
      <c r="T20" s="18">
        <f t="shared" si="1"/>
        <v>3.2469999999999999E-3</v>
      </c>
      <c r="U20" s="18">
        <f t="shared" si="1"/>
        <v>5.5420000000000001E-3</v>
      </c>
      <c r="V20" s="18">
        <f t="shared" si="1"/>
        <v>2.5769E-2</v>
      </c>
      <c r="W20" s="18">
        <f t="shared" si="1"/>
        <v>2.5769E-2</v>
      </c>
      <c r="X20" s="18">
        <f t="shared" si="1"/>
        <v>4.0969999999999999E-3</v>
      </c>
      <c r="Y20" s="28">
        <f t="shared" si="0"/>
        <v>0.74751500000000015</v>
      </c>
    </row>
    <row r="21" spans="1:25" x14ac:dyDescent="0.2">
      <c r="A21" s="143"/>
      <c r="B21" s="8" t="s">
        <v>19</v>
      </c>
      <c r="C21" s="18">
        <v>1.9900000000000001E-4</v>
      </c>
      <c r="D21" s="18">
        <v>0</v>
      </c>
      <c r="E21" s="18">
        <v>0</v>
      </c>
      <c r="F21" s="18">
        <v>0</v>
      </c>
      <c r="G21" s="18">
        <v>0</v>
      </c>
      <c r="H21" s="18">
        <v>8.5000000000000006E-5</v>
      </c>
      <c r="I21" s="18">
        <v>4.3600000000000003E-4</v>
      </c>
      <c r="J21" s="18">
        <v>0</v>
      </c>
      <c r="K21" s="18">
        <v>2.1419999999999998E-3</v>
      </c>
      <c r="L21" s="18">
        <v>0</v>
      </c>
      <c r="M21" s="18">
        <v>0</v>
      </c>
      <c r="N21" s="18">
        <v>0</v>
      </c>
      <c r="O21" s="18">
        <v>0</v>
      </c>
      <c r="P21" s="18">
        <v>0</v>
      </c>
      <c r="Q21" s="18">
        <v>0</v>
      </c>
      <c r="R21" s="18">
        <v>0</v>
      </c>
      <c r="S21" s="122">
        <v>9.9999999999999995E-7</v>
      </c>
      <c r="T21" s="122">
        <v>6.9999999999999999E-6</v>
      </c>
      <c r="U21" s="122">
        <v>0</v>
      </c>
      <c r="V21" s="122">
        <v>0</v>
      </c>
      <c r="W21" s="122">
        <v>0</v>
      </c>
      <c r="X21" s="122">
        <v>6.4999999999999994E-5</v>
      </c>
      <c r="Y21" s="28">
        <f t="shared" si="0"/>
        <v>2.9350000000000001E-3</v>
      </c>
    </row>
    <row r="22" spans="1:25" x14ac:dyDescent="0.2">
      <c r="A22" s="143"/>
      <c r="B22" s="8" t="s">
        <v>18</v>
      </c>
      <c r="C22" s="18">
        <v>0</v>
      </c>
      <c r="D22" s="18">
        <v>0</v>
      </c>
      <c r="E22" s="18">
        <v>0</v>
      </c>
      <c r="F22" s="18">
        <v>0</v>
      </c>
      <c r="G22" s="18">
        <v>9.8400000000000007E-4</v>
      </c>
      <c r="H22" s="18">
        <v>0</v>
      </c>
      <c r="I22" s="18">
        <v>1.95E-4</v>
      </c>
      <c r="J22" s="18">
        <v>0</v>
      </c>
      <c r="K22" s="18">
        <v>4.08E-4</v>
      </c>
      <c r="L22" s="18">
        <v>4.0000000000000001E-3</v>
      </c>
      <c r="M22" s="18">
        <v>0</v>
      </c>
      <c r="N22" s="18">
        <v>0</v>
      </c>
      <c r="O22" s="18">
        <v>0</v>
      </c>
      <c r="P22" s="18">
        <v>0</v>
      </c>
      <c r="Q22" s="18">
        <v>3.6000000000000001E-5</v>
      </c>
      <c r="R22" s="18">
        <v>0</v>
      </c>
      <c r="S22" s="122">
        <v>0</v>
      </c>
      <c r="T22" s="122">
        <v>2.493E-3</v>
      </c>
      <c r="U22" s="122">
        <v>4.666E-3</v>
      </c>
      <c r="V22" s="122">
        <v>3.568E-3</v>
      </c>
      <c r="W22" s="122">
        <v>3.568E-3</v>
      </c>
      <c r="X22" s="122">
        <v>0</v>
      </c>
      <c r="Y22" s="28">
        <f t="shared" si="0"/>
        <v>1.9917999999999998E-2</v>
      </c>
    </row>
    <row r="23" spans="1:25" x14ac:dyDescent="0.2">
      <c r="A23" s="143"/>
      <c r="B23" s="8" t="s">
        <v>20</v>
      </c>
      <c r="C23" s="18">
        <v>4.8000000000000001E-5</v>
      </c>
      <c r="D23" s="18">
        <v>0</v>
      </c>
      <c r="E23" s="18">
        <v>0</v>
      </c>
      <c r="F23" s="18">
        <v>0</v>
      </c>
      <c r="G23" s="18">
        <v>2.0000000000000002E-5</v>
      </c>
      <c r="H23" s="18">
        <v>2.7900000000000001E-4</v>
      </c>
      <c r="I23" s="18">
        <v>3.1999999999999999E-5</v>
      </c>
      <c r="J23" s="18">
        <v>2.0000000000000001E-4</v>
      </c>
      <c r="K23" s="18">
        <v>1.05E-4</v>
      </c>
      <c r="L23" s="18">
        <v>1.63E-4</v>
      </c>
      <c r="M23" s="18">
        <v>0</v>
      </c>
      <c r="N23" s="18">
        <v>0</v>
      </c>
      <c r="O23" s="18">
        <v>1.0900000000000001E-4</v>
      </c>
      <c r="P23" s="18">
        <v>0</v>
      </c>
      <c r="Q23" s="18">
        <v>8.2999999999999998E-5</v>
      </c>
      <c r="R23" s="18">
        <v>0</v>
      </c>
      <c r="S23" s="122">
        <v>6.0000000000000002E-6</v>
      </c>
      <c r="T23" s="122">
        <v>0</v>
      </c>
      <c r="U23" s="122">
        <v>0</v>
      </c>
      <c r="V23" s="122">
        <v>0</v>
      </c>
      <c r="W23" s="122">
        <v>0</v>
      </c>
      <c r="X23" s="122">
        <v>0</v>
      </c>
      <c r="Y23" s="28">
        <f t="shared" si="0"/>
        <v>1.0449999999999999E-3</v>
      </c>
    </row>
    <row r="24" spans="1:25" x14ac:dyDescent="0.2">
      <c r="A24" s="143"/>
      <c r="B24" s="8" t="s">
        <v>21</v>
      </c>
      <c r="C24" s="18">
        <v>0</v>
      </c>
      <c r="D24" s="18">
        <v>0</v>
      </c>
      <c r="E24" s="18">
        <v>0</v>
      </c>
      <c r="F24" s="18">
        <v>0</v>
      </c>
      <c r="G24" s="18">
        <v>0</v>
      </c>
      <c r="H24" s="18">
        <v>8.1620999999999999E-2</v>
      </c>
      <c r="I24" s="18">
        <v>0</v>
      </c>
      <c r="J24" s="18">
        <v>0</v>
      </c>
      <c r="K24" s="18">
        <v>1.3857E-2</v>
      </c>
      <c r="L24" s="18">
        <v>0</v>
      </c>
      <c r="M24" s="18">
        <v>0</v>
      </c>
      <c r="N24" s="18">
        <v>0</v>
      </c>
      <c r="O24" s="18">
        <v>0</v>
      </c>
      <c r="P24" s="18">
        <v>0</v>
      </c>
      <c r="Q24" s="18">
        <v>0</v>
      </c>
      <c r="R24" s="18">
        <v>0</v>
      </c>
      <c r="S24" s="122">
        <v>0</v>
      </c>
      <c r="T24" s="122">
        <v>0</v>
      </c>
      <c r="U24" s="122">
        <v>0</v>
      </c>
      <c r="V24" s="122">
        <v>0</v>
      </c>
      <c r="W24" s="122">
        <v>0</v>
      </c>
      <c r="X24" s="122">
        <v>0</v>
      </c>
      <c r="Y24" s="28">
        <f t="shared" si="0"/>
        <v>9.5477999999999993E-2</v>
      </c>
    </row>
    <row r="25" spans="1:25" x14ac:dyDescent="0.2">
      <c r="A25" s="143"/>
      <c r="B25" s="8" t="s">
        <v>17</v>
      </c>
      <c r="C25" s="18">
        <v>8.5000000000000006E-5</v>
      </c>
      <c r="D25" s="18">
        <v>5.3660000000000001E-3</v>
      </c>
      <c r="E25" s="18">
        <v>8.7000000000000001E-5</v>
      </c>
      <c r="F25" s="18">
        <v>1.3569999999999999E-3</v>
      </c>
      <c r="G25" s="18">
        <v>1.423E-3</v>
      </c>
      <c r="H25" s="18">
        <v>3.81E-3</v>
      </c>
      <c r="I25" s="18">
        <v>3.1329999999999999E-3</v>
      </c>
      <c r="J25" s="18">
        <v>2.9719999999999998E-3</v>
      </c>
      <c r="K25" s="18">
        <v>7.7159999999999998E-3</v>
      </c>
      <c r="L25" s="18">
        <v>2.036E-3</v>
      </c>
      <c r="M25" s="18">
        <v>0</v>
      </c>
      <c r="N25" s="18">
        <v>2.0184000000000001E-2</v>
      </c>
      <c r="O25" s="18">
        <v>0.155691</v>
      </c>
      <c r="P25" s="18">
        <v>0.174876</v>
      </c>
      <c r="Q25" s="18">
        <v>3.6276999999999997E-2</v>
      </c>
      <c r="R25" s="18">
        <v>6.3000000000000003E-4</v>
      </c>
      <c r="S25" s="122">
        <v>1.0925000000000001E-2</v>
      </c>
      <c r="T25" s="122">
        <v>6.8800000000000003E-4</v>
      </c>
      <c r="U25" s="122">
        <v>8.7600000000000004E-4</v>
      </c>
      <c r="V25" s="122">
        <v>2.2201000000000002E-2</v>
      </c>
      <c r="W25" s="122">
        <v>2.2200999999999999E-2</v>
      </c>
      <c r="X25" s="122">
        <v>3.9810000000000002E-3</v>
      </c>
      <c r="Y25" s="28">
        <f t="shared" si="0"/>
        <v>0.47651500000000002</v>
      </c>
    </row>
    <row r="26" spans="1:25" x14ac:dyDescent="0.2">
      <c r="A26" s="297"/>
      <c r="B26" s="8" t="s">
        <v>807</v>
      </c>
      <c r="C26" s="18">
        <v>8.0900000000000004E-4</v>
      </c>
      <c r="D26" s="18">
        <v>0</v>
      </c>
      <c r="E26" s="18">
        <v>0</v>
      </c>
      <c r="F26" s="18">
        <v>3.6249999999999998E-3</v>
      </c>
      <c r="G26" s="18">
        <v>2.5464999999999998E-2</v>
      </c>
      <c r="H26" s="18">
        <v>8.0529999999999994E-3</v>
      </c>
      <c r="I26" s="18">
        <v>4.3119000000000005E-2</v>
      </c>
      <c r="J26" s="18">
        <v>1.317E-3</v>
      </c>
      <c r="K26" s="18">
        <v>6.9999999999999999E-4</v>
      </c>
      <c r="L26" s="18">
        <v>6.812399999999999E-2</v>
      </c>
      <c r="M26" s="18">
        <v>0</v>
      </c>
      <c r="N26" s="18">
        <v>1.44E-4</v>
      </c>
      <c r="O26" s="18">
        <v>0</v>
      </c>
      <c r="P26" s="18">
        <v>1.0000000000000001E-5</v>
      </c>
      <c r="Q26" s="18">
        <v>0</v>
      </c>
      <c r="R26" s="18">
        <v>1.0200000000000001E-4</v>
      </c>
      <c r="S26" s="122">
        <v>4.6E-5</v>
      </c>
      <c r="T26" s="122">
        <v>5.8999999999999998E-5</v>
      </c>
      <c r="U26" s="122">
        <v>0</v>
      </c>
      <c r="V26" s="122">
        <v>0</v>
      </c>
      <c r="W26" s="122">
        <v>0</v>
      </c>
      <c r="X26" s="122">
        <v>5.1E-5</v>
      </c>
      <c r="Y26" s="28">
        <f t="shared" si="0"/>
        <v>0.15162400000000001</v>
      </c>
    </row>
    <row r="27" spans="1:25" ht="15" x14ac:dyDescent="0.25">
      <c r="A27" s="143"/>
      <c r="B27" s="191" t="s">
        <v>22</v>
      </c>
      <c r="C27" s="187">
        <f>SUM(C9:C10,C12:C17)</f>
        <v>50.89483700000001</v>
      </c>
      <c r="D27" s="187">
        <f t="shared" ref="D27:V27" si="2">SUM(D9:D10,D12:D17)</f>
        <v>56.230510000000002</v>
      </c>
      <c r="E27" s="187">
        <f t="shared" si="2"/>
        <v>104.84506200000001</v>
      </c>
      <c r="F27" s="187">
        <f t="shared" si="2"/>
        <v>102.72485</v>
      </c>
      <c r="G27" s="187">
        <f t="shared" si="2"/>
        <v>86.566832000000005</v>
      </c>
      <c r="H27" s="187">
        <f t="shared" si="2"/>
        <v>113.18384</v>
      </c>
      <c r="I27" s="187">
        <f t="shared" si="2"/>
        <v>116.56086000000001</v>
      </c>
      <c r="J27" s="187">
        <f t="shared" si="2"/>
        <v>88.565776999999997</v>
      </c>
      <c r="K27" s="187">
        <f t="shared" si="2"/>
        <v>71.899169000000015</v>
      </c>
      <c r="L27" s="187">
        <f t="shared" si="2"/>
        <v>77.93981500000001</v>
      </c>
      <c r="M27" s="187">
        <f t="shared" si="2"/>
        <v>75.855068000000003</v>
      </c>
      <c r="N27" s="187">
        <f t="shared" si="2"/>
        <v>136.09211100000002</v>
      </c>
      <c r="O27" s="187">
        <f t="shared" si="2"/>
        <v>169.08728500000004</v>
      </c>
      <c r="P27" s="187">
        <f t="shared" si="2"/>
        <v>139.257273</v>
      </c>
      <c r="Q27" s="187">
        <f t="shared" si="2"/>
        <v>99.300624000000013</v>
      </c>
      <c r="R27" s="187">
        <f t="shared" si="2"/>
        <v>131.05977300000001</v>
      </c>
      <c r="S27" s="187">
        <f t="shared" si="2"/>
        <v>129.08234200000001</v>
      </c>
      <c r="T27" s="187">
        <f t="shared" si="2"/>
        <v>132.76978699999998</v>
      </c>
      <c r="U27" s="187">
        <f t="shared" si="2"/>
        <v>121.61821499999999</v>
      </c>
      <c r="V27" s="187">
        <f t="shared" si="2"/>
        <v>167.38988400000002</v>
      </c>
      <c r="W27" s="187">
        <f t="shared" ref="W27:X27" si="3">SUM(W9:W10,W12:W17)</f>
        <v>166.392966</v>
      </c>
      <c r="X27" s="187">
        <f t="shared" si="3"/>
        <v>176.97857500000001</v>
      </c>
      <c r="Y27" s="28">
        <f t="shared" si="0"/>
        <v>2514.2954549999999</v>
      </c>
    </row>
    <row r="28" spans="1:25" x14ac:dyDescent="0.2">
      <c r="A28" s="143"/>
      <c r="B28" s="8" t="s">
        <v>23</v>
      </c>
      <c r="C28" s="18">
        <f>C29-C27</f>
        <v>31.570583999999997</v>
      </c>
      <c r="D28" s="18">
        <f t="shared" ref="D28:V28" si="4">D29-D27</f>
        <v>33.216067000000002</v>
      </c>
      <c r="E28" s="18">
        <f t="shared" si="4"/>
        <v>30.418078999999977</v>
      </c>
      <c r="F28" s="18">
        <f t="shared" si="4"/>
        <v>29.723174999999998</v>
      </c>
      <c r="G28" s="18">
        <f t="shared" si="4"/>
        <v>17.323149000000001</v>
      </c>
      <c r="H28" s="18">
        <f t="shared" si="4"/>
        <v>19.528356000000002</v>
      </c>
      <c r="I28" s="18">
        <f t="shared" si="4"/>
        <v>23.936812999999987</v>
      </c>
      <c r="J28" s="18">
        <f t="shared" si="4"/>
        <v>17.098476000000005</v>
      </c>
      <c r="K28" s="18">
        <f t="shared" si="4"/>
        <v>13.719239999999985</v>
      </c>
      <c r="L28" s="18">
        <f t="shared" si="4"/>
        <v>11.93451499999999</v>
      </c>
      <c r="M28" s="18">
        <f t="shared" si="4"/>
        <v>14.12187999999999</v>
      </c>
      <c r="N28" s="18">
        <f t="shared" si="4"/>
        <v>16.527303999999987</v>
      </c>
      <c r="O28" s="18">
        <f t="shared" si="4"/>
        <v>27.250527999999974</v>
      </c>
      <c r="P28" s="18">
        <f t="shared" si="4"/>
        <v>21.808730999999995</v>
      </c>
      <c r="Q28" s="18">
        <f t="shared" si="4"/>
        <v>11.527450999999985</v>
      </c>
      <c r="R28" s="18">
        <f t="shared" si="4"/>
        <v>10.988000999999997</v>
      </c>
      <c r="S28" s="18">
        <f t="shared" si="4"/>
        <v>-69.580532000000005</v>
      </c>
      <c r="T28" s="18">
        <f t="shared" si="4"/>
        <v>17.089468000000011</v>
      </c>
      <c r="U28" s="18">
        <f t="shared" si="4"/>
        <v>16.20513600000001</v>
      </c>
      <c r="V28" s="18">
        <f t="shared" si="4"/>
        <v>21.787076999999982</v>
      </c>
      <c r="W28" s="18">
        <f t="shared" ref="W28:X28" si="5">W29-W27</f>
        <v>34.184612999999985</v>
      </c>
      <c r="X28" s="18">
        <f t="shared" si="5"/>
        <v>46.594958999999989</v>
      </c>
      <c r="Y28" s="28">
        <f t="shared" si="0"/>
        <v>396.97306999999989</v>
      </c>
    </row>
    <row r="29" spans="1:25" x14ac:dyDescent="0.2">
      <c r="A29" s="143"/>
      <c r="B29" s="8" t="s">
        <v>7</v>
      </c>
      <c r="C29" s="18">
        <v>82.465421000000006</v>
      </c>
      <c r="D29" s="18">
        <v>89.446577000000005</v>
      </c>
      <c r="E29" s="18">
        <v>135.26314099999999</v>
      </c>
      <c r="F29" s="18">
        <v>132.448025</v>
      </c>
      <c r="G29" s="18">
        <v>103.88998100000001</v>
      </c>
      <c r="H29" s="18">
        <v>132.71219600000001</v>
      </c>
      <c r="I29" s="18">
        <v>140.49767299999999</v>
      </c>
      <c r="J29" s="18">
        <v>105.664253</v>
      </c>
      <c r="K29" s="18">
        <v>85.618409</v>
      </c>
      <c r="L29" s="18">
        <v>89.87433</v>
      </c>
      <c r="M29" s="18">
        <v>89.976947999999993</v>
      </c>
      <c r="N29" s="18">
        <v>152.619415</v>
      </c>
      <c r="O29" s="18">
        <v>196.33781300000001</v>
      </c>
      <c r="P29" s="18">
        <v>161.06600399999999</v>
      </c>
      <c r="Q29" s="18">
        <v>110.828075</v>
      </c>
      <c r="R29" s="18">
        <v>142.047774</v>
      </c>
      <c r="S29" s="18">
        <f>S11+S12+S13+S14+S16+S17+S19+S18</f>
        <v>59.501809999999999</v>
      </c>
      <c r="T29" s="18">
        <v>149.85925499999999</v>
      </c>
      <c r="U29" s="18">
        <v>137.823351</v>
      </c>
      <c r="V29" s="18">
        <v>189.17696100000001</v>
      </c>
      <c r="W29" s="18">
        <v>200.57757899999999</v>
      </c>
      <c r="X29" s="18">
        <v>223.573534</v>
      </c>
      <c r="Y29" s="28">
        <f>SUM(C29:X29)</f>
        <v>2911.268525</v>
      </c>
    </row>
    <row r="30" spans="1:25" ht="13.5" thickBot="1" x14ac:dyDescent="0.25">
      <c r="A30" s="143"/>
      <c r="B30" s="29"/>
      <c r="C30" s="337"/>
      <c r="D30" s="337"/>
      <c r="E30" s="337"/>
      <c r="F30" s="337"/>
      <c r="G30" s="337"/>
      <c r="H30" s="337"/>
      <c r="I30" s="337"/>
      <c r="J30" s="337"/>
      <c r="K30" s="337"/>
      <c r="L30" s="337"/>
      <c r="M30" s="337"/>
      <c r="N30" s="337"/>
      <c r="O30" s="337"/>
      <c r="P30" s="337"/>
      <c r="Q30" s="337"/>
      <c r="R30" s="337"/>
      <c r="S30" s="337"/>
      <c r="T30" s="337"/>
      <c r="U30" s="337"/>
      <c r="V30" s="337"/>
      <c r="W30" s="337"/>
      <c r="X30" s="337"/>
      <c r="Y30" s="337"/>
    </row>
    <row r="31" spans="1:25" ht="20.25" thickTop="1" thickBot="1" x14ac:dyDescent="0.35">
      <c r="A31" s="143"/>
      <c r="B31" s="30"/>
      <c r="C31" s="142"/>
      <c r="D31" s="142"/>
      <c r="E31" s="142"/>
      <c r="F31" s="142"/>
      <c r="G31" s="142"/>
      <c r="H31" s="142"/>
      <c r="I31" s="142"/>
      <c r="J31" s="31" t="s">
        <v>250</v>
      </c>
      <c r="K31" s="142"/>
      <c r="L31" s="142"/>
      <c r="M31" s="142"/>
      <c r="N31" s="142"/>
      <c r="O31" s="142"/>
      <c r="P31" s="142"/>
      <c r="Q31" s="142"/>
      <c r="R31" s="142"/>
      <c r="S31" s="142"/>
      <c r="T31" s="228"/>
      <c r="U31" s="238"/>
      <c r="V31" s="288"/>
      <c r="W31" s="298"/>
      <c r="X31" s="298"/>
      <c r="Y31" s="142"/>
    </row>
    <row r="32" spans="1:25" ht="13.5" thickTop="1" x14ac:dyDescent="0.2">
      <c r="A32" s="143"/>
      <c r="B32" s="32"/>
      <c r="C32" s="18"/>
      <c r="D32" s="18"/>
      <c r="E32" s="18"/>
      <c r="F32" s="18"/>
      <c r="G32" s="18"/>
      <c r="H32" s="18"/>
      <c r="I32" s="18"/>
      <c r="J32" s="18"/>
      <c r="K32" s="18"/>
      <c r="L32" s="18"/>
      <c r="M32" s="18"/>
      <c r="N32" s="18"/>
      <c r="O32" s="18"/>
      <c r="P32" s="18"/>
      <c r="Q32" s="18"/>
      <c r="R32" s="18"/>
      <c r="S32" s="18"/>
      <c r="T32" s="18"/>
      <c r="U32" s="18"/>
      <c r="V32" s="18"/>
      <c r="W32" s="18"/>
      <c r="X32" s="18"/>
      <c r="Y32" s="18"/>
    </row>
    <row r="33" spans="1:25" x14ac:dyDescent="0.2">
      <c r="A33" s="143"/>
      <c r="B33" s="27" t="s">
        <v>14</v>
      </c>
      <c r="C33" s="18">
        <f t="shared" ref="C33:C53" si="6">C9/C$29*100</f>
        <v>2.6769886980871656</v>
      </c>
      <c r="D33" s="18">
        <f t="shared" ref="D33:Y33" si="7">D9/D$29*100</f>
        <v>6.119121808316935</v>
      </c>
      <c r="E33" s="18">
        <f t="shared" si="7"/>
        <v>9.5453343050787218</v>
      </c>
      <c r="F33" s="18">
        <f t="shared" si="7"/>
        <v>12.628312879712626</v>
      </c>
      <c r="G33" s="18">
        <f t="shared" si="7"/>
        <v>15.63643273743596</v>
      </c>
      <c r="H33" s="18">
        <f t="shared" si="7"/>
        <v>15.383384206829041</v>
      </c>
      <c r="I33" s="18">
        <f t="shared" si="7"/>
        <v>17.072230797730011</v>
      </c>
      <c r="J33" s="18">
        <f t="shared" si="7"/>
        <v>27.414828740614862</v>
      </c>
      <c r="K33" s="18">
        <f t="shared" si="7"/>
        <v>35.072316048292834</v>
      </c>
      <c r="L33" s="18">
        <f t="shared" si="7"/>
        <v>47.483289166105607</v>
      </c>
      <c r="M33" s="18">
        <f t="shared" si="7"/>
        <v>50.375265006765957</v>
      </c>
      <c r="N33" s="18">
        <f t="shared" si="7"/>
        <v>30.49288322851978</v>
      </c>
      <c r="O33" s="18">
        <f t="shared" si="7"/>
        <v>26.967024431508769</v>
      </c>
      <c r="P33" s="18">
        <f t="shared" si="7"/>
        <v>29.707567588254069</v>
      </c>
      <c r="Q33" s="18">
        <f t="shared" si="7"/>
        <v>38.071040212509331</v>
      </c>
      <c r="R33" s="18">
        <f t="shared" ref="R33:V42" si="8">R9/R$29*100</f>
        <v>35.336436880735633</v>
      </c>
      <c r="S33" s="18">
        <f t="shared" si="8"/>
        <v>87.989903164290297</v>
      </c>
      <c r="T33" s="18">
        <f t="shared" si="8"/>
        <v>46.066948617888166</v>
      </c>
      <c r="U33" s="18">
        <f t="shared" si="8"/>
        <v>44.44713508670965</v>
      </c>
      <c r="V33" s="18">
        <f t="shared" si="8"/>
        <v>38.359125031086634</v>
      </c>
      <c r="W33" s="18">
        <f t="shared" ref="W33:X33" si="9">W9/W$29*100</f>
        <v>36.178832829565657</v>
      </c>
      <c r="X33" s="18">
        <f t="shared" si="9"/>
        <v>38.354352353709267</v>
      </c>
      <c r="Y33" s="18">
        <f t="shared" si="7"/>
        <v>30.853097997890799</v>
      </c>
    </row>
    <row r="34" spans="1:25" x14ac:dyDescent="0.2">
      <c r="A34" s="143"/>
      <c r="B34" s="27" t="s">
        <v>326</v>
      </c>
      <c r="C34" s="18">
        <f t="shared" si="6"/>
        <v>41.31085076252748</v>
      </c>
      <c r="D34" s="18">
        <f t="shared" ref="D34:Q34" si="10">D10/D$29*100</f>
        <v>41.588983332475649</v>
      </c>
      <c r="E34" s="18">
        <f t="shared" si="10"/>
        <v>59.106235748288597</v>
      </c>
      <c r="F34" s="18">
        <f t="shared" si="10"/>
        <v>56.727983675105762</v>
      </c>
      <c r="G34" s="18">
        <f t="shared" si="10"/>
        <v>57.030609140259635</v>
      </c>
      <c r="H34" s="18">
        <f t="shared" si="10"/>
        <v>66.288044092044103</v>
      </c>
      <c r="I34" s="18">
        <f t="shared" si="10"/>
        <v>57.630893288887421</v>
      </c>
      <c r="J34" s="18">
        <f t="shared" si="10"/>
        <v>49.150178537674414</v>
      </c>
      <c r="K34" s="18">
        <f t="shared" si="10"/>
        <v>42.411784362869902</v>
      </c>
      <c r="L34" s="18">
        <f t="shared" si="10"/>
        <v>33.236621624884435</v>
      </c>
      <c r="M34" s="18">
        <f t="shared" si="10"/>
        <v>27.54414719645748</v>
      </c>
      <c r="N34" s="18">
        <f t="shared" si="10"/>
        <v>39.409540391699181</v>
      </c>
      <c r="O34" s="18">
        <f t="shared" si="10"/>
        <v>34.249642986498991</v>
      </c>
      <c r="P34" s="18">
        <f t="shared" si="10"/>
        <v>27.915837534530258</v>
      </c>
      <c r="Q34" s="18">
        <f t="shared" si="10"/>
        <v>20.745252500325392</v>
      </c>
      <c r="R34" s="18">
        <f t="shared" si="8"/>
        <v>20.414902805868678</v>
      </c>
      <c r="S34" s="18">
        <f t="shared" si="8"/>
        <v>54.257359566036733</v>
      </c>
      <c r="T34" s="18">
        <f t="shared" si="8"/>
        <v>21.098790995591163</v>
      </c>
      <c r="U34" s="18">
        <f t="shared" si="8"/>
        <v>22.124850962301736</v>
      </c>
      <c r="V34" s="18">
        <f t="shared" si="8"/>
        <v>17.003469042934885</v>
      </c>
      <c r="W34" s="18">
        <f t="shared" ref="W34:X34" si="11">W10/W$29*100</f>
        <v>16.037003816862306</v>
      </c>
      <c r="X34" s="18">
        <f t="shared" si="11"/>
        <v>14.010059884816242</v>
      </c>
      <c r="Y34" s="18">
        <f t="shared" ref="Y34:Y53" si="12">Y10/Y$29*100</f>
        <v>34.756001629908049</v>
      </c>
    </row>
    <row r="35" spans="1:25" x14ac:dyDescent="0.2">
      <c r="A35" s="143"/>
      <c r="B35" s="27" t="s">
        <v>340</v>
      </c>
      <c r="C35" s="18">
        <f t="shared" si="6"/>
        <v>0.36822949100084018</v>
      </c>
      <c r="D35" s="18">
        <f t="shared" ref="D35:Q35" si="13">D11/D$29*100</f>
        <v>0.97751756336075335</v>
      </c>
      <c r="E35" s="18">
        <f t="shared" si="13"/>
        <v>0.40469043965199658</v>
      </c>
      <c r="F35" s="18">
        <f t="shared" si="13"/>
        <v>0.1575078224080729</v>
      </c>
      <c r="G35" s="18">
        <f t="shared" si="13"/>
        <v>3.6351917322999611E-2</v>
      </c>
      <c r="H35" s="18">
        <f t="shared" si="13"/>
        <v>2.146373947425299E-2</v>
      </c>
      <c r="I35" s="18">
        <f t="shared" si="13"/>
        <v>5.1246400358531206E-3</v>
      </c>
      <c r="J35" s="18">
        <f t="shared" si="13"/>
        <v>1.3183266435432993E-3</v>
      </c>
      <c r="K35" s="18">
        <f t="shared" si="13"/>
        <v>6.6427303034794771E-2</v>
      </c>
      <c r="L35" s="18">
        <f t="shared" si="13"/>
        <v>7.382419429441088E-2</v>
      </c>
      <c r="M35" s="18">
        <f t="shared" si="13"/>
        <v>0.1557565611138533</v>
      </c>
      <c r="N35" s="18">
        <f t="shared" si="13"/>
        <v>6.6724446558781532</v>
      </c>
      <c r="O35" s="18">
        <f t="shared" si="13"/>
        <v>11.618658500591529</v>
      </c>
      <c r="P35" s="18">
        <f t="shared" si="13"/>
        <v>9.2617465073511109</v>
      </c>
      <c r="Q35" s="88">
        <f t="shared" si="13"/>
        <v>8.7727951604320484</v>
      </c>
      <c r="R35" s="88">
        <f t="shared" si="8"/>
        <v>9.5627271146114534</v>
      </c>
      <c r="S35" s="88">
        <f t="shared" si="8"/>
        <v>16.929152239234405</v>
      </c>
      <c r="T35" s="88">
        <f t="shared" si="8"/>
        <v>6.4548639321608796</v>
      </c>
      <c r="U35" s="18">
        <f t="shared" si="8"/>
        <v>8.4323882097453867E-2</v>
      </c>
      <c r="V35" s="18">
        <f t="shared" si="8"/>
        <v>0.48649423012985182</v>
      </c>
      <c r="W35" s="18">
        <f t="shared" ref="W35:X35" si="14">W11/W$29*100</f>
        <v>0.45884241129463432</v>
      </c>
      <c r="X35" s="18">
        <f t="shared" si="14"/>
        <v>4.8810786342895131E-2</v>
      </c>
      <c r="Y35" s="88">
        <f t="shared" si="12"/>
        <v>3.2736167475310438</v>
      </c>
    </row>
    <row r="36" spans="1:25" x14ac:dyDescent="0.2">
      <c r="A36" s="143"/>
      <c r="B36" s="27" t="s">
        <v>338</v>
      </c>
      <c r="C36" s="18">
        <f t="shared" si="6"/>
        <v>3.7447598794166099</v>
      </c>
      <c r="D36" s="18">
        <f t="shared" ref="D36:Q36" si="15">D12/D$29*100</f>
        <v>2.0946681950724622</v>
      </c>
      <c r="E36" s="18">
        <f t="shared" si="15"/>
        <v>1.8508109315604315</v>
      </c>
      <c r="F36" s="18">
        <f t="shared" si="15"/>
        <v>3.7482310513878931</v>
      </c>
      <c r="G36" s="18">
        <f t="shared" si="15"/>
        <v>3.3229315924121692</v>
      </c>
      <c r="H36" s="18">
        <f t="shared" si="15"/>
        <v>0.84245912108936849</v>
      </c>
      <c r="I36" s="18">
        <f t="shared" si="15"/>
        <v>5.4526312332589306</v>
      </c>
      <c r="J36" s="18">
        <f t="shared" si="15"/>
        <v>4.1130683997737627</v>
      </c>
      <c r="K36" s="18">
        <f t="shared" si="15"/>
        <v>3.0076604203191866</v>
      </c>
      <c r="L36" s="18">
        <f t="shared" si="15"/>
        <v>1.7116733999574738</v>
      </c>
      <c r="M36" s="18">
        <f t="shared" si="15"/>
        <v>2.5173692266156884</v>
      </c>
      <c r="N36" s="18">
        <f t="shared" si="15"/>
        <v>6.6227681451930618</v>
      </c>
      <c r="O36" s="18">
        <f t="shared" si="15"/>
        <v>7.6544486109764289</v>
      </c>
      <c r="P36" s="18">
        <f t="shared" si="15"/>
        <v>11.289394129378165</v>
      </c>
      <c r="Q36" s="18">
        <f t="shared" si="15"/>
        <v>7.9261152916352646</v>
      </c>
      <c r="R36" s="18">
        <f t="shared" si="8"/>
        <v>14.957224884073156</v>
      </c>
      <c r="S36" s="18">
        <f t="shared" si="8"/>
        <v>28.065134489186129</v>
      </c>
      <c r="T36" s="18">
        <f t="shared" si="8"/>
        <v>8.3874285909135224</v>
      </c>
      <c r="U36" s="18">
        <f t="shared" si="8"/>
        <v>9.9929561283123931</v>
      </c>
      <c r="V36" s="18">
        <f t="shared" si="8"/>
        <v>11.860727586167323</v>
      </c>
      <c r="W36" s="18">
        <f t="shared" ref="W36:X36" si="16">W12/W$29*100</f>
        <v>11.18657634211449</v>
      </c>
      <c r="X36" s="18">
        <f t="shared" si="16"/>
        <v>5.4977397279948175</v>
      </c>
      <c r="Y36" s="18">
        <f t="shared" si="12"/>
        <v>7.1770734374287919</v>
      </c>
    </row>
    <row r="37" spans="1:25" x14ac:dyDescent="0.2">
      <c r="A37" s="143"/>
      <c r="B37" s="27" t="s">
        <v>335</v>
      </c>
      <c r="C37" s="18">
        <f t="shared" si="6"/>
        <v>4.2730358461396802</v>
      </c>
      <c r="D37" s="18">
        <f t="shared" ref="D37:Q37" si="17">D13/D$29*100</f>
        <v>1.6217982271138223</v>
      </c>
      <c r="E37" s="18">
        <f t="shared" si="17"/>
        <v>2.2530860790819576</v>
      </c>
      <c r="F37" s="18">
        <f t="shared" si="17"/>
        <v>1.2025660631783677</v>
      </c>
      <c r="G37" s="18">
        <f t="shared" si="17"/>
        <v>1.2858131141635303</v>
      </c>
      <c r="H37" s="18">
        <f t="shared" si="17"/>
        <v>1.3980229820023475</v>
      </c>
      <c r="I37" s="18">
        <f t="shared" si="17"/>
        <v>1.556438589555857</v>
      </c>
      <c r="J37" s="18">
        <f t="shared" si="17"/>
        <v>1.625251635479787</v>
      </c>
      <c r="K37" s="18">
        <f t="shared" si="17"/>
        <v>1.2579187263337257</v>
      </c>
      <c r="L37" s="18">
        <f t="shared" si="17"/>
        <v>0.65319986251914197</v>
      </c>
      <c r="M37" s="18">
        <f t="shared" si="17"/>
        <v>0.90625434416824191</v>
      </c>
      <c r="N37" s="18">
        <f t="shared" si="17"/>
        <v>1.0626190645534843</v>
      </c>
      <c r="O37" s="18">
        <f t="shared" si="17"/>
        <v>1.6333430382052792</v>
      </c>
      <c r="P37" s="18">
        <f t="shared" si="17"/>
        <v>4.9941501001043029</v>
      </c>
      <c r="Q37" s="18">
        <f t="shared" si="17"/>
        <v>6.4157398745760039</v>
      </c>
      <c r="R37" s="18">
        <f t="shared" si="8"/>
        <v>3.4882778240509422</v>
      </c>
      <c r="S37" s="18">
        <f t="shared" si="8"/>
        <v>8.462055187901008</v>
      </c>
      <c r="T37" s="18">
        <f t="shared" si="8"/>
        <v>2.7709353019271319</v>
      </c>
      <c r="U37" s="18">
        <f t="shared" si="8"/>
        <v>4.1651998433850297</v>
      </c>
      <c r="V37" s="18">
        <f t="shared" si="8"/>
        <v>2.3139202452882199</v>
      </c>
      <c r="W37" s="18">
        <f t="shared" ref="W37:X37" si="18">W13/W$29*100</f>
        <v>2.1823994595128702</v>
      </c>
      <c r="X37" s="18">
        <f t="shared" si="18"/>
        <v>1.3398419510602717</v>
      </c>
      <c r="Y37" s="18">
        <f t="shared" si="12"/>
        <v>2.4321369324734485</v>
      </c>
    </row>
    <row r="38" spans="1:25" x14ac:dyDescent="0.2">
      <c r="A38" s="143"/>
      <c r="B38" s="27" t="s">
        <v>341</v>
      </c>
      <c r="C38" s="18">
        <f t="shared" si="6"/>
        <v>1.3828001920950599</v>
      </c>
      <c r="D38" s="18">
        <f t="shared" ref="D38:Q38" si="19">D14/D$29*100</f>
        <v>1.3900330696835943</v>
      </c>
      <c r="E38" s="18">
        <f t="shared" si="19"/>
        <v>1.3266474419664704</v>
      </c>
      <c r="F38" s="18">
        <f t="shared" si="19"/>
        <v>1.3861641198500319</v>
      </c>
      <c r="G38" s="18">
        <f t="shared" si="19"/>
        <v>0.80504105588391617</v>
      </c>
      <c r="H38" s="18">
        <f t="shared" si="19"/>
        <v>0.37399426349632553</v>
      </c>
      <c r="I38" s="18">
        <f t="shared" si="19"/>
        <v>0.48912696226648539</v>
      </c>
      <c r="J38" s="18">
        <f t="shared" si="19"/>
        <v>0.39484214211971946</v>
      </c>
      <c r="K38" s="18">
        <f t="shared" si="19"/>
        <v>0.51888490476388083</v>
      </c>
      <c r="L38" s="18">
        <f t="shared" si="19"/>
        <v>0.43713260504973994</v>
      </c>
      <c r="M38" s="18">
        <f t="shared" si="19"/>
        <v>0.38631783776440165</v>
      </c>
      <c r="N38" s="18">
        <f t="shared" si="19"/>
        <v>0.35867782614682414</v>
      </c>
      <c r="O38" s="18">
        <f t="shared" si="19"/>
        <v>0.1908700083157186</v>
      </c>
      <c r="P38" s="18">
        <f t="shared" si="19"/>
        <v>1.1512305228606778</v>
      </c>
      <c r="Q38" s="18">
        <f t="shared" si="19"/>
        <v>2.6953287783803881</v>
      </c>
      <c r="R38" s="18">
        <f t="shared" si="8"/>
        <v>1.3936578830161745</v>
      </c>
      <c r="S38" s="18">
        <f t="shared" si="8"/>
        <v>4.307873995765843</v>
      </c>
      <c r="T38" s="18">
        <f t="shared" si="8"/>
        <v>0.72104855986372018</v>
      </c>
      <c r="U38" s="18">
        <f t="shared" si="8"/>
        <v>1.0976790137688641</v>
      </c>
      <c r="V38" s="18">
        <f t="shared" si="8"/>
        <v>6.4311689624826984</v>
      </c>
      <c r="W38" s="18">
        <f t="shared" ref="W38:X38" si="20">W14/W$29*100</f>
        <v>6.0656281029296908</v>
      </c>
      <c r="X38" s="18">
        <f t="shared" si="20"/>
        <v>2.1101312465723243</v>
      </c>
      <c r="Y38" s="18">
        <f t="shared" si="12"/>
        <v>1.7719464404266867</v>
      </c>
    </row>
    <row r="39" spans="1:25" x14ac:dyDescent="0.2">
      <c r="A39" s="143"/>
      <c r="B39" s="27" t="s">
        <v>327</v>
      </c>
      <c r="C39" s="18">
        <f t="shared" si="6"/>
        <v>5.3602527536966065</v>
      </c>
      <c r="D39" s="18">
        <f t="shared" ref="D39:Q39" si="21">D15/D$29*100</f>
        <v>5.5470909747613923</v>
      </c>
      <c r="E39" s="18">
        <f t="shared" si="21"/>
        <v>2.8805238228202907</v>
      </c>
      <c r="F39" s="18">
        <f t="shared" si="21"/>
        <v>1.6299118088019811</v>
      </c>
      <c r="G39" s="18">
        <f t="shared" si="21"/>
        <v>4.9714351184644068</v>
      </c>
      <c r="H39" s="18">
        <f t="shared" si="21"/>
        <v>0.82012130972499309</v>
      </c>
      <c r="I39" s="18">
        <f t="shared" si="21"/>
        <v>0.64357791890261418</v>
      </c>
      <c r="J39" s="18">
        <f t="shared" si="21"/>
        <v>0.97404370047455868</v>
      </c>
      <c r="K39" s="18">
        <f t="shared" si="21"/>
        <v>1.3893460692548023</v>
      </c>
      <c r="L39" s="18">
        <f t="shared" si="21"/>
        <v>1.5509200458017323</v>
      </c>
      <c r="M39" s="18">
        <f t="shared" si="21"/>
        <v>1.8202073268811032</v>
      </c>
      <c r="N39" s="18">
        <f t="shared" si="21"/>
        <v>3.8749014992620698</v>
      </c>
      <c r="O39" s="18">
        <f t="shared" si="21"/>
        <v>3.2424370541399483</v>
      </c>
      <c r="P39" s="18">
        <f t="shared" si="21"/>
        <v>1.5597667649344551</v>
      </c>
      <c r="Q39" s="18">
        <f t="shared" si="21"/>
        <v>2.6885958273659449</v>
      </c>
      <c r="R39" s="18">
        <f t="shared" si="8"/>
        <v>1.2250350364518912</v>
      </c>
      <c r="S39" s="18">
        <f t="shared" si="8"/>
        <v>8.7706071462363919</v>
      </c>
      <c r="T39" s="18">
        <f t="shared" si="8"/>
        <v>2.4939847725787776</v>
      </c>
      <c r="U39" s="18">
        <f t="shared" si="8"/>
        <v>3.1112732123310511</v>
      </c>
      <c r="V39" s="18">
        <f t="shared" si="8"/>
        <v>1.2864743080421932</v>
      </c>
      <c r="W39" s="18">
        <f t="shared" ref="W39:X39" si="22">W15/W$29*100</f>
        <v>1.2133524654816978</v>
      </c>
      <c r="X39" s="18">
        <f t="shared" si="22"/>
        <v>0.94664380087135014</v>
      </c>
      <c r="Y39" s="18">
        <f t="shared" si="12"/>
        <v>2.3215001783457958</v>
      </c>
    </row>
    <row r="40" spans="1:25" x14ac:dyDescent="0.2">
      <c r="A40" s="143"/>
      <c r="B40" s="27" t="s">
        <v>379</v>
      </c>
      <c r="C40" s="18">
        <f t="shared" si="6"/>
        <v>0</v>
      </c>
      <c r="D40" s="18">
        <f t="shared" ref="D40:Q40" si="23">D16/D$29*100</f>
        <v>0</v>
      </c>
      <c r="E40" s="18">
        <f t="shared" si="23"/>
        <v>0</v>
      </c>
      <c r="F40" s="18">
        <f t="shared" si="23"/>
        <v>2.2047138868246621E-2</v>
      </c>
      <c r="G40" s="18">
        <f t="shared" si="23"/>
        <v>1.3152375107278151E-2</v>
      </c>
      <c r="H40" s="18">
        <f t="shared" si="23"/>
        <v>1.3686006672664806E-2</v>
      </c>
      <c r="I40" s="18">
        <f t="shared" si="23"/>
        <v>2.0933442790899464E-2</v>
      </c>
      <c r="J40" s="18">
        <f t="shared" si="23"/>
        <v>8.9491003168308981E-3</v>
      </c>
      <c r="K40" s="18">
        <f t="shared" si="23"/>
        <v>6.9494400439045769E-4</v>
      </c>
      <c r="L40" s="18">
        <f t="shared" si="23"/>
        <v>3.3669235698335666E-3</v>
      </c>
      <c r="M40" s="18">
        <f t="shared" si="23"/>
        <v>2.9298615463151739E-2</v>
      </c>
      <c r="N40" s="18">
        <f t="shared" si="23"/>
        <v>4.7397639415666742E-2</v>
      </c>
      <c r="O40" s="18">
        <f t="shared" si="23"/>
        <v>2.9332098142500953E-3</v>
      </c>
      <c r="P40" s="18">
        <f t="shared" si="23"/>
        <v>0.20670221631623764</v>
      </c>
      <c r="Q40" s="18">
        <f t="shared" si="23"/>
        <v>2.1148025895063141</v>
      </c>
      <c r="R40" s="18">
        <f t="shared" si="8"/>
        <v>5.6990755800228161</v>
      </c>
      <c r="S40" s="18">
        <f t="shared" si="8"/>
        <v>7.9018302132321692</v>
      </c>
      <c r="T40" s="18">
        <f t="shared" si="8"/>
        <v>0.46733516725410124</v>
      </c>
      <c r="U40" s="18">
        <f t="shared" si="8"/>
        <v>3.1746913482026717</v>
      </c>
      <c r="V40" s="18">
        <f t="shared" si="8"/>
        <v>10.641002421008338</v>
      </c>
      <c r="W40" s="18">
        <f t="shared" ref="W40:X40" si="24">W16/W$29*100</f>
        <v>10.036179068648545</v>
      </c>
      <c r="X40" s="18">
        <f t="shared" si="24"/>
        <v>16.766710857645613</v>
      </c>
      <c r="Y40" s="18">
        <f t="shared" si="12"/>
        <v>3.383550062596854</v>
      </c>
    </row>
    <row r="41" spans="1:25" x14ac:dyDescent="0.2">
      <c r="A41" s="143"/>
      <c r="B41" s="8" t="s">
        <v>15</v>
      </c>
      <c r="C41" s="18">
        <f t="shared" si="6"/>
        <v>2.9678912328598912</v>
      </c>
      <c r="D41" s="18">
        <f t="shared" ref="D41:Q41" si="25">D17/D$29*100</f>
        <v>4.5032142482098561</v>
      </c>
      <c r="E41" s="18">
        <f t="shared" si="25"/>
        <v>0.54928489350990306</v>
      </c>
      <c r="F41" s="18">
        <f t="shared" si="25"/>
        <v>0.21339540548075364</v>
      </c>
      <c r="G41" s="18">
        <f t="shared" si="25"/>
        <v>0.26007127674804364</v>
      </c>
      <c r="H41" s="18">
        <f t="shared" si="25"/>
        <v>0.16547160443340111</v>
      </c>
      <c r="I41" s="18">
        <f t="shared" si="25"/>
        <v>9.7008012367578528E-2</v>
      </c>
      <c r="J41" s="18">
        <f t="shared" si="25"/>
        <v>0.13694508397272254</v>
      </c>
      <c r="K41" s="18">
        <f t="shared" si="25"/>
        <v>0.31769102366758528</v>
      </c>
      <c r="L41" s="18">
        <f t="shared" si="25"/>
        <v>1.6446820799665491</v>
      </c>
      <c r="M41" s="18">
        <f t="shared" si="25"/>
        <v>0.726142656005625</v>
      </c>
      <c r="N41" s="18">
        <f t="shared" si="25"/>
        <v>7.3021155270448386</v>
      </c>
      <c r="O41" s="18">
        <f t="shared" si="25"/>
        <v>12.179891705323211</v>
      </c>
      <c r="P41" s="18">
        <f t="shared" si="25"/>
        <v>9.6351064871516883</v>
      </c>
      <c r="Q41" s="18">
        <f t="shared" si="25"/>
        <v>8.9419237860081946</v>
      </c>
      <c r="R41" s="18">
        <f t="shared" si="8"/>
        <v>9.7499627132488538</v>
      </c>
      <c r="S41" s="18">
        <f t="shared" si="8"/>
        <v>17.183749536358643</v>
      </c>
      <c r="T41" s="18">
        <f t="shared" si="8"/>
        <v>6.5898492555564907</v>
      </c>
      <c r="U41" s="18">
        <f t="shared" si="8"/>
        <v>0.1283113483432862</v>
      </c>
      <c r="V41" s="18">
        <f t="shared" si="8"/>
        <v>0.58734160551400338</v>
      </c>
      <c r="W41" s="18">
        <f t="shared" ref="W41:X41" si="26">W17/W$29*100</f>
        <v>5.6940063076541578E-2</v>
      </c>
      <c r="X41" s="18">
        <f t="shared" si="26"/>
        <v>0.13352072343231824</v>
      </c>
      <c r="Y41" s="18">
        <f t="shared" si="12"/>
        <v>3.6689511490528006</v>
      </c>
    </row>
    <row r="42" spans="1:25" x14ac:dyDescent="0.2">
      <c r="A42" s="143"/>
      <c r="B42" s="8" t="s">
        <v>26</v>
      </c>
      <c r="C42" s="18">
        <f t="shared" si="6"/>
        <v>2.5972886259805792</v>
      </c>
      <c r="D42" s="18">
        <f t="shared" ref="D42:Q42" si="27">D18/D$29*100</f>
        <v>3.5162597669891826</v>
      </c>
      <c r="E42" s="18">
        <f t="shared" si="27"/>
        <v>0.13306951078416845</v>
      </c>
      <c r="F42" s="18">
        <f t="shared" si="27"/>
        <v>1.2361830234916675E-2</v>
      </c>
      <c r="G42" s="18">
        <f t="shared" si="27"/>
        <v>1.0652615289245264E-2</v>
      </c>
      <c r="H42" s="18">
        <f t="shared" si="27"/>
        <v>1.2685345060524806E-2</v>
      </c>
      <c r="I42" s="18">
        <f t="shared" si="27"/>
        <v>3.1920813378880662E-2</v>
      </c>
      <c r="J42" s="18">
        <f t="shared" si="27"/>
        <v>3.0348011829506805E-2</v>
      </c>
      <c r="K42" s="18">
        <f t="shared" si="27"/>
        <v>6.3374221307943247E-3</v>
      </c>
      <c r="L42" s="18">
        <f t="shared" si="27"/>
        <v>8.2003392959925257E-4</v>
      </c>
      <c r="M42" s="18">
        <f t="shared" si="27"/>
        <v>9.4673137835259769E-2</v>
      </c>
      <c r="N42" s="18">
        <f t="shared" si="27"/>
        <v>0.3700675959215281</v>
      </c>
      <c r="O42" s="18">
        <f t="shared" si="27"/>
        <v>0.43300523063277679</v>
      </c>
      <c r="P42" s="18">
        <f t="shared" si="27"/>
        <v>0.2424645737160028</v>
      </c>
      <c r="Q42" s="18">
        <f t="shared" si="27"/>
        <v>0.13576433588691311</v>
      </c>
      <c r="R42" s="18">
        <f t="shared" si="8"/>
        <v>0.1858480372948329</v>
      </c>
      <c r="S42" s="18">
        <f t="shared" si="8"/>
        <v>0.22105209908740592</v>
      </c>
      <c r="T42" s="18">
        <f t="shared" si="8"/>
        <v>0.10837235244496578</v>
      </c>
      <c r="U42" s="18">
        <f t="shared" si="8"/>
        <v>2.7171012552147277E-2</v>
      </c>
      <c r="V42" s="18">
        <f t="shared" si="8"/>
        <v>4.7117788301927525E-2</v>
      </c>
      <c r="W42" s="18">
        <f t="shared" ref="W42:X42" si="28">W18/W$29*100</f>
        <v>4.443966291965265E-2</v>
      </c>
      <c r="X42" s="18">
        <f t="shared" si="28"/>
        <v>3.3993290100249525E-4</v>
      </c>
      <c r="Y42" s="18">
        <f t="shared" si="12"/>
        <v>0.28887476121770655</v>
      </c>
    </row>
    <row r="43" spans="1:25" x14ac:dyDescent="0.2">
      <c r="A43" s="143"/>
      <c r="B43" s="8" t="s">
        <v>27</v>
      </c>
      <c r="C43" s="18">
        <f t="shared" si="6"/>
        <v>0.36822949100084018</v>
      </c>
      <c r="D43" s="18">
        <f t="shared" ref="D43:Q43" si="29">D19/D$29*100</f>
        <v>0.97751756336075335</v>
      </c>
      <c r="E43" s="18">
        <f t="shared" si="29"/>
        <v>0.40469043965199658</v>
      </c>
      <c r="F43" s="18">
        <f t="shared" si="29"/>
        <v>0.1575078224080729</v>
      </c>
      <c r="G43" s="18">
        <f t="shared" si="29"/>
        <v>3.6351917322999611E-2</v>
      </c>
      <c r="H43" s="18">
        <f t="shared" si="29"/>
        <v>2.146373947425299E-2</v>
      </c>
      <c r="I43" s="18">
        <f t="shared" si="29"/>
        <v>5.1246400358531206E-3</v>
      </c>
      <c r="J43" s="18">
        <f t="shared" si="29"/>
        <v>1.3183266435432993E-3</v>
      </c>
      <c r="K43" s="18">
        <f t="shared" si="29"/>
        <v>6.6427303034794771E-2</v>
      </c>
      <c r="L43" s="18">
        <f t="shared" si="29"/>
        <v>7.382419429441088E-2</v>
      </c>
      <c r="M43" s="18">
        <f t="shared" si="29"/>
        <v>0.1557565611138533</v>
      </c>
      <c r="N43" s="18">
        <f t="shared" si="29"/>
        <v>6.6724446558781532</v>
      </c>
      <c r="O43" s="18">
        <f t="shared" si="29"/>
        <v>11.618658500591529</v>
      </c>
      <c r="P43" s="18">
        <f t="shared" si="29"/>
        <v>9.2617465073511109</v>
      </c>
      <c r="Q43" s="18">
        <f t="shared" si="29"/>
        <v>8.7727951604320484</v>
      </c>
      <c r="R43" s="18">
        <f t="shared" ref="R43:V52" si="30">R19/R$29*100</f>
        <v>9.5627271146114534</v>
      </c>
      <c r="S43" s="18">
        <f t="shared" si="30"/>
        <v>16.929152239234405</v>
      </c>
      <c r="T43" s="18">
        <f t="shared" si="30"/>
        <v>6.4548639321608796</v>
      </c>
      <c r="U43" s="18">
        <f t="shared" si="30"/>
        <v>8.4323882097453867E-2</v>
      </c>
      <c r="V43" s="18">
        <f t="shared" si="30"/>
        <v>0.48649423012985182</v>
      </c>
      <c r="W43" s="18">
        <f t="shared" ref="W43:X43" si="31">W19/W$29*100</f>
        <v>0.45884241129463432</v>
      </c>
      <c r="X43" s="18">
        <f t="shared" si="31"/>
        <v>4.8810786342895131E-2</v>
      </c>
      <c r="Y43" s="18">
        <f t="shared" si="12"/>
        <v>3.2736167475310438</v>
      </c>
    </row>
    <row r="44" spans="1:25" x14ac:dyDescent="0.2">
      <c r="A44" s="143"/>
      <c r="B44" s="8" t="s">
        <v>16</v>
      </c>
      <c r="C44" s="18">
        <f t="shared" si="6"/>
        <v>1.3836102285829596E-3</v>
      </c>
      <c r="D44" s="18">
        <f t="shared" ref="D44:Q44" si="32">D20/D$29*100</f>
        <v>5.9991116261497628E-3</v>
      </c>
      <c r="E44" s="18">
        <f t="shared" si="32"/>
        <v>6.4319074181487483E-5</v>
      </c>
      <c r="F44" s="18">
        <f t="shared" si="32"/>
        <v>3.7614754919901598E-3</v>
      </c>
      <c r="G44" s="18">
        <f t="shared" si="32"/>
        <v>2.6847632208152967E-2</v>
      </c>
      <c r="H44" s="18">
        <f t="shared" si="32"/>
        <v>7.0715429951893796E-2</v>
      </c>
      <c r="I44" s="18">
        <f t="shared" si="32"/>
        <v>3.339201212250683E-2</v>
      </c>
      <c r="J44" s="18">
        <f t="shared" si="32"/>
        <v>4.24836202646509E-3</v>
      </c>
      <c r="K44" s="18">
        <f t="shared" si="32"/>
        <v>2.9115233851168616E-2</v>
      </c>
      <c r="L44" s="18">
        <f t="shared" si="32"/>
        <v>8.2696583106655688E-2</v>
      </c>
      <c r="M44" s="18">
        <f t="shared" si="32"/>
        <v>0</v>
      </c>
      <c r="N44" s="18">
        <f t="shared" si="32"/>
        <v>1.3319406315376059E-2</v>
      </c>
      <c r="O44" s="18">
        <f t="shared" si="32"/>
        <v>7.9353028140330767E-2</v>
      </c>
      <c r="P44" s="18">
        <f t="shared" si="32"/>
        <v>0.10858033083132802</v>
      </c>
      <c r="Q44" s="18">
        <f t="shared" si="32"/>
        <v>3.2840054291297577E-2</v>
      </c>
      <c r="R44" s="18">
        <f t="shared" si="30"/>
        <v>5.1531958536710329E-4</v>
      </c>
      <c r="S44" s="18">
        <f t="shared" si="30"/>
        <v>1.8449858920258057E-2</v>
      </c>
      <c r="T44" s="18">
        <f t="shared" si="30"/>
        <v>2.1666996809773277E-3</v>
      </c>
      <c r="U44" s="18">
        <f t="shared" si="30"/>
        <v>4.0210892855159211E-3</v>
      </c>
      <c r="V44" s="18">
        <f t="shared" si="30"/>
        <v>1.362163757350981E-2</v>
      </c>
      <c r="W44" s="18">
        <f t="shared" ref="W44:X44" si="33">W20/W$29*100</f>
        <v>1.2847398063369785E-2</v>
      </c>
      <c r="X44" s="18">
        <f t="shared" si="33"/>
        <v>1.832506704483188E-3</v>
      </c>
      <c r="Y44" s="18">
        <f t="shared" si="12"/>
        <v>2.5676607759842429E-2</v>
      </c>
    </row>
    <row r="45" spans="1:25" x14ac:dyDescent="0.2">
      <c r="A45" s="143"/>
      <c r="B45" s="8" t="s">
        <v>19</v>
      </c>
      <c r="C45" s="18">
        <f t="shared" si="6"/>
        <v>2.4131326510780802E-4</v>
      </c>
      <c r="D45" s="18">
        <f t="shared" ref="D45:Q45" si="34">D21/D$29*100</f>
        <v>0</v>
      </c>
      <c r="E45" s="18">
        <f t="shared" si="34"/>
        <v>0</v>
      </c>
      <c r="F45" s="18">
        <f t="shared" si="34"/>
        <v>0</v>
      </c>
      <c r="G45" s="18">
        <f t="shared" si="34"/>
        <v>0</v>
      </c>
      <c r="H45" s="18">
        <f t="shared" si="34"/>
        <v>6.4048371258961E-5</v>
      </c>
      <c r="I45" s="18">
        <f t="shared" si="34"/>
        <v>3.103254243933279E-4</v>
      </c>
      <c r="J45" s="18">
        <f t="shared" si="34"/>
        <v>0</v>
      </c>
      <c r="K45" s="18">
        <f t="shared" si="34"/>
        <v>2.5017984158056472E-3</v>
      </c>
      <c r="L45" s="18">
        <f t="shared" si="34"/>
        <v>0</v>
      </c>
      <c r="M45" s="18">
        <f t="shared" si="34"/>
        <v>0</v>
      </c>
      <c r="N45" s="18">
        <f t="shared" si="34"/>
        <v>0</v>
      </c>
      <c r="O45" s="18">
        <f t="shared" si="34"/>
        <v>0</v>
      </c>
      <c r="P45" s="18">
        <f t="shared" si="34"/>
        <v>0</v>
      </c>
      <c r="Q45" s="18">
        <f t="shared" si="34"/>
        <v>0</v>
      </c>
      <c r="R45" s="18">
        <f t="shared" si="30"/>
        <v>0</v>
      </c>
      <c r="S45" s="18">
        <f t="shared" si="30"/>
        <v>1.6806211441299013E-6</v>
      </c>
      <c r="T45" s="18">
        <f t="shared" si="30"/>
        <v>4.6710495124241745E-6</v>
      </c>
      <c r="U45" s="18">
        <f t="shared" si="30"/>
        <v>0</v>
      </c>
      <c r="V45" s="18">
        <f t="shared" si="30"/>
        <v>0</v>
      </c>
      <c r="W45" s="18">
        <f t="shared" ref="W45:X45" si="35">W21/W$29*100</f>
        <v>0</v>
      </c>
      <c r="X45" s="18">
        <f t="shared" si="35"/>
        <v>2.9073208638371304E-5</v>
      </c>
      <c r="Y45" s="18">
        <f t="shared" si="12"/>
        <v>1.0081515926120212E-4</v>
      </c>
    </row>
    <row r="46" spans="1:25" x14ac:dyDescent="0.2">
      <c r="A46" s="143"/>
      <c r="B46" s="8" t="s">
        <v>18</v>
      </c>
      <c r="C46" s="18">
        <f t="shared" si="6"/>
        <v>0</v>
      </c>
      <c r="D46" s="18">
        <f t="shared" ref="D46:Q46" si="36">D22/D$29*100</f>
        <v>0</v>
      </c>
      <c r="E46" s="18">
        <f t="shared" si="36"/>
        <v>0</v>
      </c>
      <c r="F46" s="18">
        <f t="shared" si="36"/>
        <v>0</v>
      </c>
      <c r="G46" s="18">
        <f t="shared" si="36"/>
        <v>9.4715581861546392E-4</v>
      </c>
      <c r="H46" s="18">
        <f t="shared" si="36"/>
        <v>0</v>
      </c>
      <c r="I46" s="18">
        <f t="shared" si="36"/>
        <v>1.3879233430435535E-4</v>
      </c>
      <c r="J46" s="18">
        <f t="shared" si="36"/>
        <v>0</v>
      </c>
      <c r="K46" s="18">
        <f t="shared" si="36"/>
        <v>4.7653303158202808E-4</v>
      </c>
      <c r="L46" s="18">
        <f t="shared" si="36"/>
        <v>4.4506590480285083E-3</v>
      </c>
      <c r="M46" s="18">
        <f t="shared" si="36"/>
        <v>0</v>
      </c>
      <c r="N46" s="18">
        <f t="shared" si="36"/>
        <v>0</v>
      </c>
      <c r="O46" s="18">
        <f t="shared" si="36"/>
        <v>0</v>
      </c>
      <c r="P46" s="18">
        <f t="shared" si="36"/>
        <v>0</v>
      </c>
      <c r="Q46" s="18">
        <f t="shared" si="36"/>
        <v>3.2482744106130145E-5</v>
      </c>
      <c r="R46" s="18">
        <f t="shared" si="30"/>
        <v>0</v>
      </c>
      <c r="S46" s="18">
        <f t="shared" si="30"/>
        <v>0</v>
      </c>
      <c r="T46" s="18">
        <f t="shared" si="30"/>
        <v>1.6635609192104954E-3</v>
      </c>
      <c r="U46" s="18">
        <f t="shared" si="30"/>
        <v>3.3854930722153169E-3</v>
      </c>
      <c r="V46" s="18">
        <f t="shared" si="30"/>
        <v>1.8860647623998993E-3</v>
      </c>
      <c r="W46" s="18">
        <f t="shared" ref="W46:X46" si="37">W22/W$29*100</f>
        <v>1.7788628309248864E-3</v>
      </c>
      <c r="X46" s="18">
        <f t="shared" si="37"/>
        <v>0</v>
      </c>
      <c r="Y46" s="18">
        <f t="shared" si="12"/>
        <v>6.8416911147005919E-4</v>
      </c>
    </row>
    <row r="47" spans="1:25" x14ac:dyDescent="0.2">
      <c r="A47" s="143"/>
      <c r="B47" s="8" t="s">
        <v>20</v>
      </c>
      <c r="C47" s="18">
        <f t="shared" si="6"/>
        <v>5.8206214699370781E-5</v>
      </c>
      <c r="D47" s="18">
        <f t="shared" ref="D47:Q47" si="38">D23/D$29*100</f>
        <v>0</v>
      </c>
      <c r="E47" s="18">
        <f t="shared" si="38"/>
        <v>0</v>
      </c>
      <c r="F47" s="18">
        <f t="shared" si="38"/>
        <v>0</v>
      </c>
      <c r="G47" s="18">
        <f t="shared" si="38"/>
        <v>1.9251134524704553E-5</v>
      </c>
      <c r="H47" s="18">
        <f t="shared" si="38"/>
        <v>2.1022935977941317E-4</v>
      </c>
      <c r="I47" s="18">
        <f t="shared" si="38"/>
        <v>2.2776177937124978E-5</v>
      </c>
      <c r="J47" s="18">
        <f t="shared" si="38"/>
        <v>1.8927877150657567E-4</v>
      </c>
      <c r="K47" s="18">
        <f t="shared" si="38"/>
        <v>1.2263717724537488E-4</v>
      </c>
      <c r="L47" s="18">
        <f t="shared" si="38"/>
        <v>1.8136435620716172E-4</v>
      </c>
      <c r="M47" s="18">
        <f t="shared" si="38"/>
        <v>0</v>
      </c>
      <c r="N47" s="18">
        <f t="shared" si="38"/>
        <v>0</v>
      </c>
      <c r="O47" s="18">
        <f t="shared" si="38"/>
        <v>5.5516560123851437E-5</v>
      </c>
      <c r="P47" s="18">
        <f t="shared" si="38"/>
        <v>0</v>
      </c>
      <c r="Q47" s="18">
        <f t="shared" si="38"/>
        <v>7.4890771133577847E-5</v>
      </c>
      <c r="R47" s="18">
        <f t="shared" si="30"/>
        <v>0</v>
      </c>
      <c r="S47" s="18">
        <f t="shared" si="30"/>
        <v>1.0083726864779408E-5</v>
      </c>
      <c r="T47" s="18">
        <f t="shared" si="30"/>
        <v>0</v>
      </c>
      <c r="U47" s="18">
        <f t="shared" si="30"/>
        <v>0</v>
      </c>
      <c r="V47" s="18">
        <f t="shared" si="30"/>
        <v>0</v>
      </c>
      <c r="W47" s="18">
        <f t="shared" ref="W47:X47" si="39">W23/W$29*100</f>
        <v>0</v>
      </c>
      <c r="X47" s="18">
        <f t="shared" si="39"/>
        <v>0</v>
      </c>
      <c r="Y47" s="18">
        <f t="shared" si="12"/>
        <v>3.5895005597259358E-5</v>
      </c>
    </row>
    <row r="48" spans="1:25" x14ac:dyDescent="0.2">
      <c r="A48" s="143"/>
      <c r="B48" s="8" t="s">
        <v>21</v>
      </c>
      <c r="C48" s="18">
        <f t="shared" si="6"/>
        <v>0</v>
      </c>
      <c r="D48" s="18">
        <f t="shared" ref="D48:Q48" si="40">D24/D$29*100</f>
        <v>0</v>
      </c>
      <c r="E48" s="18">
        <f t="shared" si="40"/>
        <v>0</v>
      </c>
      <c r="F48" s="18">
        <f t="shared" si="40"/>
        <v>0</v>
      </c>
      <c r="G48" s="18">
        <f t="shared" si="40"/>
        <v>0</v>
      </c>
      <c r="H48" s="18">
        <f t="shared" si="40"/>
        <v>6.1502260123854777E-2</v>
      </c>
      <c r="I48" s="18">
        <f t="shared" si="40"/>
        <v>0</v>
      </c>
      <c r="J48" s="18">
        <f t="shared" si="40"/>
        <v>0</v>
      </c>
      <c r="K48" s="18">
        <f t="shared" si="40"/>
        <v>1.6184603477039615E-2</v>
      </c>
      <c r="L48" s="18">
        <f t="shared" si="40"/>
        <v>0</v>
      </c>
      <c r="M48" s="18">
        <f t="shared" si="40"/>
        <v>0</v>
      </c>
      <c r="N48" s="18">
        <f t="shared" si="40"/>
        <v>0</v>
      </c>
      <c r="O48" s="18">
        <f t="shared" si="40"/>
        <v>0</v>
      </c>
      <c r="P48" s="18">
        <f t="shared" si="40"/>
        <v>0</v>
      </c>
      <c r="Q48" s="18">
        <f t="shared" si="40"/>
        <v>0</v>
      </c>
      <c r="R48" s="18">
        <f t="shared" si="30"/>
        <v>0</v>
      </c>
      <c r="S48" s="18">
        <f t="shared" si="30"/>
        <v>0</v>
      </c>
      <c r="T48" s="18">
        <f t="shared" si="30"/>
        <v>0</v>
      </c>
      <c r="U48" s="18">
        <f t="shared" si="30"/>
        <v>0</v>
      </c>
      <c r="V48" s="18">
        <f t="shared" si="30"/>
        <v>0</v>
      </c>
      <c r="W48" s="18">
        <f t="shared" ref="W48:X48" si="41">W24/W$29*100</f>
        <v>0</v>
      </c>
      <c r="X48" s="18">
        <f t="shared" si="41"/>
        <v>0</v>
      </c>
      <c r="Y48" s="18">
        <f t="shared" si="12"/>
        <v>3.2796012865216545E-3</v>
      </c>
    </row>
    <row r="49" spans="1:25" x14ac:dyDescent="0.2">
      <c r="A49" s="143"/>
      <c r="B49" s="8" t="s">
        <v>17</v>
      </c>
      <c r="C49" s="18">
        <f t="shared" si="6"/>
        <v>1.0307350519680244E-4</v>
      </c>
      <c r="D49" s="18">
        <f t="shared" ref="D49:Q49" si="42">D25/D$29*100</f>
        <v>5.9991116261497628E-3</v>
      </c>
      <c r="E49" s="18">
        <f t="shared" si="42"/>
        <v>6.4319074181487483E-5</v>
      </c>
      <c r="F49" s="18">
        <f t="shared" si="42"/>
        <v>1.0245528387456135E-3</v>
      </c>
      <c r="G49" s="18">
        <f t="shared" si="42"/>
        <v>1.3697182214327289E-3</v>
      </c>
      <c r="H49" s="18">
        <f t="shared" si="42"/>
        <v>2.8708740529016638E-3</v>
      </c>
      <c r="I49" s="18">
        <f t="shared" si="42"/>
        <v>2.2299301711566429E-3</v>
      </c>
      <c r="J49" s="18">
        <f t="shared" si="42"/>
        <v>2.8126825445877138E-3</v>
      </c>
      <c r="K49" s="18">
        <f t="shared" si="42"/>
        <v>9.0120805678601205E-3</v>
      </c>
      <c r="L49" s="18">
        <f t="shared" si="42"/>
        <v>2.2653854554465108E-3</v>
      </c>
      <c r="M49" s="18">
        <f t="shared" si="42"/>
        <v>0</v>
      </c>
      <c r="N49" s="18">
        <f t="shared" si="42"/>
        <v>1.3225053968395829E-2</v>
      </c>
      <c r="O49" s="18">
        <f t="shared" si="42"/>
        <v>7.9297511580206911E-2</v>
      </c>
      <c r="P49" s="18">
        <f t="shared" si="42"/>
        <v>0.10857412219651269</v>
      </c>
      <c r="Q49" s="18">
        <f t="shared" si="42"/>
        <v>3.2732680776057871E-2</v>
      </c>
      <c r="R49" s="18">
        <f t="shared" si="30"/>
        <v>4.4351275789791686E-4</v>
      </c>
      <c r="S49" s="18">
        <f t="shared" si="30"/>
        <v>1.8360785999619173E-2</v>
      </c>
      <c r="T49" s="18">
        <f t="shared" si="30"/>
        <v>4.5909743779254744E-4</v>
      </c>
      <c r="U49" s="18">
        <f t="shared" si="30"/>
        <v>6.3559621330060384E-4</v>
      </c>
      <c r="V49" s="18">
        <f t="shared" si="30"/>
        <v>1.1735572811109912E-2</v>
      </c>
      <c r="W49" s="18">
        <f t="shared" ref="W49:X50" si="43">W25/W$29*100</f>
        <v>1.1068535232444898E-2</v>
      </c>
      <c r="X49" s="18">
        <f t="shared" si="43"/>
        <v>1.780622209067018E-3</v>
      </c>
      <c r="Y49" s="18">
        <f t="shared" si="12"/>
        <v>1.6367950805912003E-2</v>
      </c>
    </row>
    <row r="50" spans="1:25" x14ac:dyDescent="0.2">
      <c r="A50" s="297"/>
      <c r="B50" s="8" t="s">
        <v>807</v>
      </c>
      <c r="C50" s="18">
        <f t="shared" si="6"/>
        <v>9.8101724357897843E-4</v>
      </c>
      <c r="D50" s="18">
        <f t="shared" ref="D50:Q50" si="44">D26/D$29*100</f>
        <v>0</v>
      </c>
      <c r="E50" s="18">
        <f t="shared" si="44"/>
        <v>0</v>
      </c>
      <c r="F50" s="18">
        <f t="shared" si="44"/>
        <v>2.7369226532445458E-3</v>
      </c>
      <c r="G50" s="18">
        <f t="shared" si="44"/>
        <v>2.4511507033580068E-2</v>
      </c>
      <c r="H50" s="18">
        <f t="shared" si="44"/>
        <v>6.0680180440989759E-3</v>
      </c>
      <c r="I50" s="18">
        <f t="shared" si="44"/>
        <v>3.0690188014715382E-2</v>
      </c>
      <c r="J50" s="18">
        <f t="shared" si="44"/>
        <v>1.2464007103708005E-3</v>
      </c>
      <c r="K50" s="18">
        <f t="shared" si="44"/>
        <v>8.1758118163583252E-4</v>
      </c>
      <c r="L50" s="18">
        <f t="shared" si="44"/>
        <v>7.5799174246973522E-2</v>
      </c>
      <c r="M50" s="18">
        <f t="shared" si="44"/>
        <v>0</v>
      </c>
      <c r="N50" s="18">
        <f t="shared" si="44"/>
        <v>9.435234698023184E-5</v>
      </c>
      <c r="O50" s="18">
        <f t="shared" si="44"/>
        <v>0</v>
      </c>
      <c r="P50" s="18">
        <f t="shared" si="44"/>
        <v>6.2086348153270148E-6</v>
      </c>
      <c r="Q50" s="18">
        <f t="shared" si="44"/>
        <v>0</v>
      </c>
      <c r="R50" s="18">
        <f t="shared" si="30"/>
        <v>7.1806827469186537E-5</v>
      </c>
      <c r="S50" s="18">
        <f t="shared" si="30"/>
        <v>7.7308572629975459E-5</v>
      </c>
      <c r="T50" s="18">
        <f t="shared" si="30"/>
        <v>3.9370274461860903E-5</v>
      </c>
      <c r="U50" s="18">
        <f t="shared" si="30"/>
        <v>0</v>
      </c>
      <c r="V50" s="18">
        <f t="shared" si="30"/>
        <v>0</v>
      </c>
      <c r="W50" s="18">
        <f t="shared" si="43"/>
        <v>0</v>
      </c>
      <c r="X50" s="18">
        <f t="shared" si="43"/>
        <v>2.2811286777799023E-5</v>
      </c>
      <c r="Y50" s="18">
        <f t="shared" si="12"/>
        <v>5.2081763910802421E-3</v>
      </c>
    </row>
    <row r="51" spans="1:25" x14ac:dyDescent="0.2">
      <c r="A51" s="143"/>
      <c r="B51" s="8" t="s">
        <v>22</v>
      </c>
      <c r="C51" s="18">
        <f t="shared" si="6"/>
        <v>61.716579364822508</v>
      </c>
      <c r="D51" s="18">
        <f t="shared" ref="D51:O51" si="45">D27/D$29*100</f>
        <v>62.864909855633712</v>
      </c>
      <c r="E51" s="18">
        <f t="shared" si="45"/>
        <v>77.511923222306379</v>
      </c>
      <c r="F51" s="18">
        <f t="shared" si="45"/>
        <v>77.55861214238567</v>
      </c>
      <c r="G51" s="18">
        <f t="shared" si="45"/>
        <v>83.325486410474952</v>
      </c>
      <c r="H51" s="18">
        <f t="shared" si="45"/>
        <v>85.285183586292248</v>
      </c>
      <c r="I51" s="18">
        <f t="shared" si="45"/>
        <v>82.962840245759807</v>
      </c>
      <c r="J51" s="18">
        <f t="shared" si="45"/>
        <v>83.818107340426664</v>
      </c>
      <c r="K51" s="18">
        <f t="shared" si="45"/>
        <v>83.976296499506333</v>
      </c>
      <c r="L51" s="18">
        <f t="shared" si="45"/>
        <v>86.720885707854521</v>
      </c>
      <c r="M51" s="18">
        <f t="shared" si="45"/>
        <v>84.305002210121643</v>
      </c>
      <c r="N51" s="18">
        <f t="shared" si="45"/>
        <v>89.170903321834913</v>
      </c>
      <c r="O51" s="18">
        <f t="shared" si="45"/>
        <v>86.120591044782614</v>
      </c>
      <c r="P51" s="18">
        <f t="shared" ref="D51:Q53" si="46">P27/P$29*100</f>
        <v>86.459755343529849</v>
      </c>
      <c r="Q51" s="18">
        <f t="shared" si="46"/>
        <v>89.598798860306843</v>
      </c>
      <c r="R51" s="18">
        <f t="shared" si="30"/>
        <v>92.264573607468151</v>
      </c>
      <c r="S51" s="18">
        <f t="shared" si="30"/>
        <v>216.93851329900724</v>
      </c>
      <c r="T51" s="18">
        <f t="shared" si="30"/>
        <v>88.596321261573067</v>
      </c>
      <c r="U51" s="18">
        <f t="shared" si="30"/>
        <v>88.242096943354682</v>
      </c>
      <c r="V51" s="18">
        <f t="shared" si="30"/>
        <v>88.483229202524299</v>
      </c>
      <c r="W51" s="18">
        <f t="shared" ref="W51:X51" si="47">W27/W$29*100</f>
        <v>82.956912148191805</v>
      </c>
      <c r="X51" s="18">
        <f t="shared" si="47"/>
        <v>79.159000546102206</v>
      </c>
      <c r="Y51" s="18">
        <f t="shared" si="12"/>
        <v>86.364257828123229</v>
      </c>
    </row>
    <row r="52" spans="1:25" x14ac:dyDescent="0.2">
      <c r="A52" s="143"/>
      <c r="B52" s="8" t="s">
        <v>23</v>
      </c>
      <c r="C52" s="18">
        <f t="shared" si="6"/>
        <v>38.283420635177492</v>
      </c>
      <c r="D52" s="18">
        <f t="shared" si="46"/>
        <v>37.135090144366281</v>
      </c>
      <c r="E52" s="18">
        <f t="shared" si="46"/>
        <v>22.488076777693621</v>
      </c>
      <c r="F52" s="18">
        <f t="shared" si="46"/>
        <v>22.441387857614334</v>
      </c>
      <c r="G52" s="18">
        <f t="shared" si="46"/>
        <v>16.674513589525059</v>
      </c>
      <c r="H52" s="18">
        <f t="shared" si="46"/>
        <v>14.714816413707752</v>
      </c>
      <c r="I52" s="18">
        <f t="shared" si="46"/>
        <v>17.037159754240193</v>
      </c>
      <c r="J52" s="18">
        <f t="shared" si="46"/>
        <v>16.181892659573339</v>
      </c>
      <c r="K52" s="18">
        <f t="shared" si="46"/>
        <v>16.023703500493667</v>
      </c>
      <c r="L52" s="18">
        <f t="shared" si="46"/>
        <v>13.279114292145477</v>
      </c>
      <c r="M52" s="18">
        <f t="shared" si="46"/>
        <v>15.694997789878348</v>
      </c>
      <c r="N52" s="18">
        <f t="shared" si="46"/>
        <v>10.829096678165087</v>
      </c>
      <c r="O52" s="18">
        <f t="shared" si="46"/>
        <v>13.879408955217389</v>
      </c>
      <c r="P52" s="18">
        <f t="shared" si="46"/>
        <v>13.540244656470149</v>
      </c>
      <c r="Q52" s="18">
        <f t="shared" si="46"/>
        <v>10.401201139693155</v>
      </c>
      <c r="R52" s="18">
        <f t="shared" si="30"/>
        <v>7.7354263925318509</v>
      </c>
      <c r="S52" s="18">
        <f t="shared" si="30"/>
        <v>-116.93851329900721</v>
      </c>
      <c r="T52" s="18">
        <f t="shared" si="30"/>
        <v>11.40367873842694</v>
      </c>
      <c r="U52" s="18">
        <f t="shared" si="30"/>
        <v>11.757903056645322</v>
      </c>
      <c r="V52" s="18">
        <f t="shared" si="30"/>
        <v>11.516770797475694</v>
      </c>
      <c r="W52" s="18">
        <f t="shared" ref="W52:X52" si="48">W28/W$29*100</f>
        <v>17.043087851808195</v>
      </c>
      <c r="X52" s="18">
        <f t="shared" si="48"/>
        <v>20.840999453897791</v>
      </c>
      <c r="Y52" s="18">
        <f t="shared" si="12"/>
        <v>13.635742171876771</v>
      </c>
    </row>
    <row r="53" spans="1:25" x14ac:dyDescent="0.2">
      <c r="A53" s="143"/>
      <c r="B53" s="8" t="s">
        <v>7</v>
      </c>
      <c r="C53" s="18">
        <f t="shared" si="6"/>
        <v>100</v>
      </c>
      <c r="D53" s="18">
        <f t="shared" si="46"/>
        <v>100</v>
      </c>
      <c r="E53" s="18">
        <f t="shared" si="46"/>
        <v>100</v>
      </c>
      <c r="F53" s="18">
        <f t="shared" si="46"/>
        <v>100</v>
      </c>
      <c r="G53" s="18">
        <f t="shared" si="46"/>
        <v>100</v>
      </c>
      <c r="H53" s="18">
        <f t="shared" si="46"/>
        <v>100</v>
      </c>
      <c r="I53" s="18">
        <f t="shared" si="46"/>
        <v>100</v>
      </c>
      <c r="J53" s="18">
        <f t="shared" si="46"/>
        <v>100</v>
      </c>
      <c r="K53" s="18">
        <f t="shared" si="46"/>
        <v>100</v>
      </c>
      <c r="L53" s="18">
        <f t="shared" si="46"/>
        <v>100</v>
      </c>
      <c r="M53" s="18">
        <f t="shared" si="46"/>
        <v>100</v>
      </c>
      <c r="N53" s="18">
        <f t="shared" si="46"/>
        <v>100</v>
      </c>
      <c r="O53" s="18">
        <f t="shared" si="46"/>
        <v>100</v>
      </c>
      <c r="P53" s="18">
        <f t="shared" si="46"/>
        <v>100</v>
      </c>
      <c r="Q53" s="18">
        <f t="shared" si="46"/>
        <v>100</v>
      </c>
      <c r="R53" s="18">
        <f t="shared" ref="R53:V53" si="49">R29/R$29*100</f>
        <v>100</v>
      </c>
      <c r="S53" s="18">
        <f t="shared" si="49"/>
        <v>100</v>
      </c>
      <c r="T53" s="18">
        <f t="shared" si="49"/>
        <v>100</v>
      </c>
      <c r="U53" s="18">
        <f t="shared" si="49"/>
        <v>100</v>
      </c>
      <c r="V53" s="18">
        <f t="shared" si="49"/>
        <v>100</v>
      </c>
      <c r="W53" s="18">
        <f t="shared" ref="W53:X53" si="50">W29/W$29*100</f>
        <v>100</v>
      </c>
      <c r="X53" s="18">
        <f t="shared" si="50"/>
        <v>100</v>
      </c>
      <c r="Y53" s="18">
        <f t="shared" si="12"/>
        <v>100</v>
      </c>
    </row>
    <row r="54" spans="1:25" ht="18.75" x14ac:dyDescent="0.3">
      <c r="A54" s="143"/>
      <c r="C54" s="336" t="s">
        <v>56</v>
      </c>
      <c r="D54" s="336"/>
      <c r="E54" s="336"/>
      <c r="F54" s="336"/>
      <c r="G54" s="336"/>
      <c r="H54" s="336"/>
      <c r="I54" s="336"/>
      <c r="J54" s="336"/>
      <c r="K54" s="336"/>
      <c r="L54" s="336"/>
      <c r="M54" s="336"/>
      <c r="N54" s="336"/>
      <c r="O54" s="336"/>
      <c r="P54" s="336"/>
      <c r="Q54" s="336"/>
      <c r="R54" s="336"/>
      <c r="S54" s="336"/>
      <c r="T54" s="336"/>
      <c r="U54" s="336"/>
      <c r="V54" s="336"/>
      <c r="W54" s="336"/>
      <c r="X54" s="336"/>
      <c r="Y54" s="336"/>
    </row>
    <row r="55" spans="1:25" x14ac:dyDescent="0.2">
      <c r="A55" s="143"/>
      <c r="B55" s="8"/>
      <c r="C55" s="18"/>
      <c r="D55" s="18"/>
      <c r="E55" s="18"/>
      <c r="F55" s="18"/>
      <c r="G55" s="18"/>
      <c r="H55" s="18"/>
      <c r="I55" s="18"/>
      <c r="J55" s="18"/>
      <c r="K55" s="18"/>
      <c r="L55" s="18"/>
      <c r="M55" s="18"/>
      <c r="N55" s="18"/>
      <c r="O55" s="18"/>
      <c r="P55" s="18"/>
      <c r="Q55" s="18"/>
      <c r="R55" s="18"/>
      <c r="S55" s="18"/>
      <c r="T55" s="18"/>
      <c r="U55" s="18"/>
      <c r="V55" s="18"/>
      <c r="W55" s="18"/>
      <c r="X55" s="18"/>
      <c r="Y55" s="18"/>
    </row>
    <row r="56" spans="1:25" x14ac:dyDescent="0.2">
      <c r="A56" s="143"/>
      <c r="B56" s="27" t="s">
        <v>14</v>
      </c>
      <c r="C56" s="33" t="s">
        <v>10</v>
      </c>
      <c r="D56" s="18">
        <f t="shared" ref="D56:V56" si="51">IF(C9=0,"--",(D9/C9)*100-100)</f>
        <v>147.93304010255528</v>
      </c>
      <c r="E56" s="18">
        <f t="shared" si="51"/>
        <v>135.89448499957521</v>
      </c>
      <c r="F56" s="18">
        <f t="shared" si="51"/>
        <v>29.54486679478677</v>
      </c>
      <c r="G56" s="18">
        <f t="shared" si="51"/>
        <v>-2.8773490966223676</v>
      </c>
      <c r="H56" s="18">
        <f t="shared" si="51"/>
        <v>25.675717851627439</v>
      </c>
      <c r="I56" s="18">
        <f t="shared" si="51"/>
        <v>17.488857922414041</v>
      </c>
      <c r="J56" s="18">
        <f t="shared" si="51"/>
        <v>20.768652260787675</v>
      </c>
      <c r="K56" s="18">
        <f t="shared" si="51"/>
        <v>3.6616160482888489</v>
      </c>
      <c r="L56" s="18">
        <f t="shared" si="51"/>
        <v>42.116617161796967</v>
      </c>
      <c r="M56" s="18">
        <f t="shared" si="51"/>
        <v>6.2116464216949225</v>
      </c>
      <c r="N56" s="18">
        <f t="shared" si="51"/>
        <v>2.6738089198269392</v>
      </c>
      <c r="O56" s="18">
        <f t="shared" si="51"/>
        <v>13.770247406101575</v>
      </c>
      <c r="P56" s="18">
        <f t="shared" si="51"/>
        <v>-9.6279778144210724</v>
      </c>
      <c r="Q56" s="18">
        <f t="shared" si="51"/>
        <v>-11.819297339836709</v>
      </c>
      <c r="R56" s="18">
        <f t="shared" si="51"/>
        <v>18.963204696393163</v>
      </c>
      <c r="S56" s="18">
        <f t="shared" si="51"/>
        <v>4.3051683903506444</v>
      </c>
      <c r="T56" s="18">
        <f t="shared" si="51"/>
        <v>31.859067184522928</v>
      </c>
      <c r="U56" s="18">
        <f t="shared" si="51"/>
        <v>-11.265284254992778</v>
      </c>
      <c r="V56" s="18">
        <f t="shared" si="51"/>
        <v>18.459626464108325</v>
      </c>
      <c r="W56" s="18">
        <f t="shared" ref="W56:X56" si="52">IF(V9=0,"--",(W9/V9)*100-100)</f>
        <v>0</v>
      </c>
      <c r="X56" s="18">
        <f t="shared" si="52"/>
        <v>18.167516591338881</v>
      </c>
      <c r="Y56" s="18">
        <f>IFERROR((POWER(U9/C9,1/21)*100)-100,"--")</f>
        <v>17.145632842713582</v>
      </c>
    </row>
    <row r="57" spans="1:25" x14ac:dyDescent="0.2">
      <c r="A57" s="143"/>
      <c r="B57" s="27" t="s">
        <v>326</v>
      </c>
      <c r="C57" s="33" t="s">
        <v>10</v>
      </c>
      <c r="D57" s="18">
        <f t="shared" ref="D57:V57" si="53">IF(C10=0,"--",(D10/C10)*100-100)</f>
        <v>9.1958189537744772</v>
      </c>
      <c r="E57" s="18">
        <f t="shared" si="53"/>
        <v>114.91698557862566</v>
      </c>
      <c r="F57" s="18">
        <f t="shared" si="53"/>
        <v>-6.0211634296490075</v>
      </c>
      <c r="G57" s="18">
        <f t="shared" si="53"/>
        <v>-21.143255640300382</v>
      </c>
      <c r="H57" s="18">
        <f t="shared" si="53"/>
        <v>48.478770703124241</v>
      </c>
      <c r="I57" s="18">
        <f t="shared" si="53"/>
        <v>-7.9596117046772434</v>
      </c>
      <c r="J57" s="18">
        <f t="shared" si="53"/>
        <v>-35.860037111987467</v>
      </c>
      <c r="K57" s="18">
        <f t="shared" si="53"/>
        <v>-30.080146271330534</v>
      </c>
      <c r="L57" s="18">
        <f t="shared" si="53"/>
        <v>-17.738080173671193</v>
      </c>
      <c r="M57" s="18">
        <f t="shared" si="53"/>
        <v>-17.032491272276346</v>
      </c>
      <c r="N57" s="18">
        <f t="shared" si="53"/>
        <v>142.68926481909273</v>
      </c>
      <c r="O57" s="18">
        <f t="shared" si="53"/>
        <v>11.801812271714056</v>
      </c>
      <c r="P57" s="18">
        <f t="shared" si="53"/>
        <v>-33.135662131013461</v>
      </c>
      <c r="Q57" s="18">
        <f t="shared" si="53"/>
        <v>-48.865505277192376</v>
      </c>
      <c r="R57" s="18">
        <f t="shared" si="53"/>
        <v>26.12850087101512</v>
      </c>
      <c r="S57" s="18">
        <f t="shared" si="53"/>
        <v>11.328685918076616</v>
      </c>
      <c r="T57" s="18">
        <f t="shared" si="53"/>
        <v>-2.0617572526621615</v>
      </c>
      <c r="U57" s="18">
        <f t="shared" si="53"/>
        <v>-3.5589301209852096</v>
      </c>
      <c r="V57" s="18">
        <f t="shared" si="53"/>
        <v>5.4878936823019302</v>
      </c>
      <c r="W57" s="18">
        <f t="shared" ref="W57:X57" si="54">IF(V10=0,"--",(W10/V10)*100-100)</f>
        <v>-3.7305723438407767E-5</v>
      </c>
      <c r="X57" s="18">
        <f t="shared" si="54"/>
        <v>-2.6233643221730887</v>
      </c>
      <c r="Y57" s="18">
        <f t="shared" ref="Y57:Y76" si="55">IFERROR((POWER(U10/C10,1/21)*100)-100,"--")</f>
        <v>-0.52637172252444486</v>
      </c>
    </row>
    <row r="58" spans="1:25" x14ac:dyDescent="0.2">
      <c r="A58" s="143"/>
      <c r="B58" s="27" t="s">
        <v>340</v>
      </c>
      <c r="C58" s="33" t="s">
        <v>10</v>
      </c>
      <c r="D58" s="18">
        <f t="shared" ref="D58:V58" si="56">IF(C11=0,"--",(D11/C11)*100-100)</f>
        <v>187.93724601695311</v>
      </c>
      <c r="E58" s="18">
        <f t="shared" si="56"/>
        <v>-37.394265036209504</v>
      </c>
      <c r="F58" s="18">
        <f t="shared" si="56"/>
        <v>-61.889451348838229</v>
      </c>
      <c r="G58" s="18">
        <f t="shared" si="56"/>
        <v>-81.896882310081679</v>
      </c>
      <c r="H58" s="18">
        <f t="shared" si="56"/>
        <v>-24.575014563363879</v>
      </c>
      <c r="I58" s="18">
        <f t="shared" si="56"/>
        <v>-74.723538704581358</v>
      </c>
      <c r="J58" s="18">
        <f t="shared" si="56"/>
        <v>-80.652777777777771</v>
      </c>
      <c r="K58" s="18">
        <f t="shared" si="56"/>
        <v>3982.8427853553485</v>
      </c>
      <c r="L58" s="18">
        <f t="shared" si="56"/>
        <v>16.659633575974979</v>
      </c>
      <c r="M58" s="18">
        <f t="shared" si="56"/>
        <v>111.22398227554294</v>
      </c>
      <c r="N58" s="18">
        <f t="shared" si="56"/>
        <v>7166.3641228727402</v>
      </c>
      <c r="O58" s="18">
        <f t="shared" si="56"/>
        <v>124.00884729982366</v>
      </c>
      <c r="P58" s="18">
        <f t="shared" si="56"/>
        <v>-34.606160315134886</v>
      </c>
      <c r="Q58" s="18">
        <f t="shared" si="56"/>
        <v>-34.823504569290137</v>
      </c>
      <c r="R58" s="18">
        <f t="shared" si="56"/>
        <v>39.710297118501813</v>
      </c>
      <c r="S58" s="18">
        <f t="shared" si="56"/>
        <v>-25.843505434220475</v>
      </c>
      <c r="T58" s="18">
        <f t="shared" si="56"/>
        <v>-3.9703659787919463</v>
      </c>
      <c r="U58" s="18">
        <f t="shared" si="56"/>
        <v>-98.798558203682319</v>
      </c>
      <c r="V58" s="18">
        <f t="shared" si="56"/>
        <v>691.90400798499377</v>
      </c>
      <c r="W58" s="18">
        <f t="shared" ref="W58:X58" si="57">IF(V11=0,"--",(W11/V11)*100-100)</f>
        <v>0</v>
      </c>
      <c r="X58" s="18">
        <f t="shared" si="57"/>
        <v>-88.142578517605003</v>
      </c>
      <c r="Y58" s="18">
        <f t="shared" si="55"/>
        <v>-4.470548691626405</v>
      </c>
    </row>
    <row r="59" spans="1:25" x14ac:dyDescent="0.2">
      <c r="A59" s="143"/>
      <c r="B59" s="27" t="s">
        <v>338</v>
      </c>
      <c r="C59" s="33" t="s">
        <v>10</v>
      </c>
      <c r="D59" s="18">
        <f t="shared" ref="D59:V59" si="58">IF(C12=0,"--",(D12/C12)*100-100)</f>
        <v>-39.328726880845764</v>
      </c>
      <c r="E59" s="18">
        <f t="shared" si="58"/>
        <v>33.617259524265734</v>
      </c>
      <c r="F59" s="18">
        <f t="shared" si="58"/>
        <v>98.303471388655311</v>
      </c>
      <c r="G59" s="18">
        <f t="shared" si="58"/>
        <v>-30.461834907254726</v>
      </c>
      <c r="H59" s="18">
        <f t="shared" si="58"/>
        <v>-67.613456142226113</v>
      </c>
      <c r="I59" s="18">
        <f t="shared" si="58"/>
        <v>585.19721013267792</v>
      </c>
      <c r="J59" s="18">
        <f t="shared" si="58"/>
        <v>-43.269219221963183</v>
      </c>
      <c r="K59" s="18">
        <f t="shared" si="58"/>
        <v>-40.748147222657479</v>
      </c>
      <c r="L59" s="18">
        <f t="shared" si="58"/>
        <v>-40.260633425122258</v>
      </c>
      <c r="M59" s="18">
        <f t="shared" si="58"/>
        <v>47.238576271406799</v>
      </c>
      <c r="N59" s="18">
        <f t="shared" si="58"/>
        <v>346.242735266122</v>
      </c>
      <c r="O59" s="18">
        <f t="shared" si="58"/>
        <v>48.685468304637169</v>
      </c>
      <c r="P59" s="18">
        <f t="shared" si="58"/>
        <v>20.992000772927469</v>
      </c>
      <c r="Q59" s="18">
        <f t="shared" si="58"/>
        <v>-51.690153687632041</v>
      </c>
      <c r="R59" s="18">
        <f t="shared" si="58"/>
        <v>141.86625526888065</v>
      </c>
      <c r="S59" s="18">
        <f t="shared" si="58"/>
        <v>-21.401935998113558</v>
      </c>
      <c r="T59" s="18">
        <f t="shared" si="58"/>
        <v>-24.731181250334217</v>
      </c>
      <c r="U59" s="18">
        <f t="shared" si="58"/>
        <v>9.5732090266010772</v>
      </c>
      <c r="V59" s="18">
        <f t="shared" si="58"/>
        <v>62.915644197726408</v>
      </c>
      <c r="W59" s="18">
        <f t="shared" ref="W59:X59" si="59">IF(V12=0,"--",(W12/V12)*100-100)</f>
        <v>2.8421709430404007E-14</v>
      </c>
      <c r="X59" s="18">
        <f t="shared" si="59"/>
        <v>-45.219626162393013</v>
      </c>
      <c r="Y59" s="18">
        <f t="shared" si="55"/>
        <v>7.3791703909524671</v>
      </c>
    </row>
    <row r="60" spans="1:25" x14ac:dyDescent="0.2">
      <c r="A60" s="143"/>
      <c r="B60" s="27" t="s">
        <v>335</v>
      </c>
      <c r="C60" s="33" t="s">
        <v>10</v>
      </c>
      <c r="D60" s="18">
        <f t="shared" ref="D60:V60" si="60">IF(C13=0,"--",(D13/C13)*100-100)</f>
        <v>-58.83272409122371</v>
      </c>
      <c r="E60" s="18">
        <f t="shared" si="60"/>
        <v>110.08580332997161</v>
      </c>
      <c r="F60" s="18">
        <f t="shared" si="60"/>
        <v>-47.736657922066414</v>
      </c>
      <c r="G60" s="18">
        <f t="shared" si="60"/>
        <v>-16.131845364222812</v>
      </c>
      <c r="H60" s="18">
        <f t="shared" si="60"/>
        <v>38.890847719509424</v>
      </c>
      <c r="I60" s="18">
        <f t="shared" si="60"/>
        <v>17.862588507702327</v>
      </c>
      <c r="J60" s="18">
        <f t="shared" si="60"/>
        <v>-21.467833690025429</v>
      </c>
      <c r="K60" s="18">
        <f t="shared" si="60"/>
        <v>-37.285056279879569</v>
      </c>
      <c r="L60" s="18">
        <f t="shared" si="60"/>
        <v>-45.491778163619657</v>
      </c>
      <c r="M60" s="18">
        <f t="shared" si="60"/>
        <v>38.899156643540096</v>
      </c>
      <c r="N60" s="18">
        <f t="shared" si="60"/>
        <v>98.886831326187746</v>
      </c>
      <c r="O60" s="18">
        <f t="shared" si="60"/>
        <v>97.739743723343054</v>
      </c>
      <c r="P60" s="18">
        <f t="shared" si="60"/>
        <v>150.83268108778961</v>
      </c>
      <c r="Q60" s="18">
        <f t="shared" si="60"/>
        <v>-11.604315729303693</v>
      </c>
      <c r="R60" s="18">
        <f t="shared" si="60"/>
        <v>-30.313450319044904</v>
      </c>
      <c r="S60" s="18">
        <f t="shared" si="60"/>
        <v>1.615633919614055</v>
      </c>
      <c r="T60" s="18">
        <f t="shared" si="60"/>
        <v>-17.52849410813262</v>
      </c>
      <c r="U60" s="18">
        <f t="shared" si="60"/>
        <v>38.244764663625773</v>
      </c>
      <c r="V60" s="18">
        <f t="shared" si="60"/>
        <v>-23.746816109345716</v>
      </c>
      <c r="W60" s="18">
        <f t="shared" ref="W60:X60" si="61">IF(V13=0,"--",(W13/V13)*100-100)</f>
        <v>0</v>
      </c>
      <c r="X60" s="18">
        <f t="shared" si="61"/>
        <v>-31.568299384749508</v>
      </c>
      <c r="Y60" s="18">
        <f t="shared" si="55"/>
        <v>2.3511833474664883</v>
      </c>
    </row>
    <row r="61" spans="1:25" x14ac:dyDescent="0.2">
      <c r="A61" s="143"/>
      <c r="B61" s="27" t="s">
        <v>341</v>
      </c>
      <c r="C61" s="33" t="s">
        <v>10</v>
      </c>
      <c r="D61" s="18">
        <f t="shared" ref="D61:V61" si="62">IF(C14=0,"--",(D14/C14)*100-100)</f>
        <v>9.0328956830116169</v>
      </c>
      <c r="E61" s="18">
        <f t="shared" si="62"/>
        <v>44.326518071930622</v>
      </c>
      <c r="F61" s="18">
        <f t="shared" si="62"/>
        <v>2.311663922116054</v>
      </c>
      <c r="G61" s="18">
        <f t="shared" si="62"/>
        <v>-54.445471465134887</v>
      </c>
      <c r="H61" s="18">
        <f t="shared" si="62"/>
        <v>-40.65500737125415</v>
      </c>
      <c r="I61" s="18">
        <f t="shared" si="62"/>
        <v>38.45701299119952</v>
      </c>
      <c r="J61" s="18">
        <f t="shared" si="62"/>
        <v>-39.289913447378687</v>
      </c>
      <c r="K61" s="18">
        <f t="shared" si="62"/>
        <v>6.484550834477858</v>
      </c>
      <c r="L61" s="18">
        <f t="shared" si="62"/>
        <v>-11.567749588642712</v>
      </c>
      <c r="M61" s="18">
        <f t="shared" si="62"/>
        <v>-11.523659225698069</v>
      </c>
      <c r="N61" s="18">
        <f t="shared" si="62"/>
        <v>57.484673342980528</v>
      </c>
      <c r="O61" s="18">
        <f t="shared" si="62"/>
        <v>-31.541508041475154</v>
      </c>
      <c r="P61" s="18">
        <f t="shared" si="62"/>
        <v>394.79412941961306</v>
      </c>
      <c r="Q61" s="18">
        <f t="shared" si="62"/>
        <v>61.099932533041823</v>
      </c>
      <c r="R61" s="18">
        <f t="shared" si="62"/>
        <v>-33.72815373423974</v>
      </c>
      <c r="S61" s="18">
        <f t="shared" si="62"/>
        <v>29.479961205459517</v>
      </c>
      <c r="T61" s="18">
        <f t="shared" si="62"/>
        <v>-57.844435003353148</v>
      </c>
      <c r="U61" s="18">
        <f t="shared" si="62"/>
        <v>40.007107438934355</v>
      </c>
      <c r="V61" s="18">
        <f t="shared" si="62"/>
        <v>704.19246221390245</v>
      </c>
      <c r="W61" s="18">
        <f t="shared" ref="W61:X61" si="63">IF(V14=0,"--",(W14/V14)*100-100)</f>
        <v>0</v>
      </c>
      <c r="X61" s="18">
        <f t="shared" si="63"/>
        <v>-61.223224171049679</v>
      </c>
      <c r="Y61" s="18">
        <f t="shared" si="55"/>
        <v>1.3552013379733552</v>
      </c>
    </row>
    <row r="62" spans="1:25" x14ac:dyDescent="0.2">
      <c r="A62" s="143"/>
      <c r="B62" s="27" t="s">
        <v>327</v>
      </c>
      <c r="C62" s="33" t="s">
        <v>10</v>
      </c>
      <c r="D62" s="18">
        <f t="shared" ref="D62:V62" si="64">IF(C15=0,"--",(D15/C15)*100-100)</f>
        <v>12.246256239600669</v>
      </c>
      <c r="E62" s="18">
        <f t="shared" si="64"/>
        <v>-21.472472143020823</v>
      </c>
      <c r="F62" s="18">
        <f t="shared" si="64"/>
        <v>-44.593763241773509</v>
      </c>
      <c r="G62" s="18">
        <f t="shared" si="64"/>
        <v>139.24664139937909</v>
      </c>
      <c r="H62" s="18">
        <f t="shared" si="64"/>
        <v>-78.926654408098784</v>
      </c>
      <c r="I62" s="18">
        <f t="shared" si="64"/>
        <v>-16.922898821298389</v>
      </c>
      <c r="J62" s="18">
        <f t="shared" si="64"/>
        <v>13.824634045998053</v>
      </c>
      <c r="K62" s="18">
        <f t="shared" si="64"/>
        <v>15.576905139445941</v>
      </c>
      <c r="L62" s="18">
        <f t="shared" si="64"/>
        <v>17.178378796438281</v>
      </c>
      <c r="M62" s="18">
        <f t="shared" si="64"/>
        <v>17.497071123103211</v>
      </c>
      <c r="N62" s="18">
        <f t="shared" si="64"/>
        <v>261.09238982101857</v>
      </c>
      <c r="O62" s="18">
        <f t="shared" si="64"/>
        <v>7.6477733971022559</v>
      </c>
      <c r="P62" s="18">
        <f t="shared" si="64"/>
        <v>-60.537186642434257</v>
      </c>
      <c r="Q62" s="18">
        <f t="shared" si="64"/>
        <v>18.60739399758144</v>
      </c>
      <c r="R62" s="18">
        <f t="shared" si="64"/>
        <v>-41.600701274180551</v>
      </c>
      <c r="S62" s="18">
        <f t="shared" si="64"/>
        <v>199.90029509204749</v>
      </c>
      <c r="T62" s="18">
        <f t="shared" si="64"/>
        <v>-28.382768023270302</v>
      </c>
      <c r="U62" s="18">
        <f t="shared" si="64"/>
        <v>14.731742113040738</v>
      </c>
      <c r="V62" s="18">
        <f t="shared" si="64"/>
        <v>-43.244440785707106</v>
      </c>
      <c r="W62" s="18">
        <f t="shared" ref="W62:X62" si="65">IF(V15=0,"--",(W15/V15)*100-100)</f>
        <v>0</v>
      </c>
      <c r="X62" s="18">
        <f t="shared" si="65"/>
        <v>-13.036376926942495</v>
      </c>
      <c r="Y62" s="18">
        <f t="shared" si="55"/>
        <v>-0.1445875627127009</v>
      </c>
    </row>
    <row r="63" spans="1:25" x14ac:dyDescent="0.2">
      <c r="A63" s="143"/>
      <c r="B63" s="27" t="s">
        <v>379</v>
      </c>
      <c r="C63" s="33"/>
      <c r="D63" s="18" t="str">
        <f t="shared" ref="D63:V63" si="66">IF(C16=0,"--",(D16/C16)*100-100)</f>
        <v>--</v>
      </c>
      <c r="E63" s="18" t="str">
        <f t="shared" si="66"/>
        <v>--</v>
      </c>
      <c r="F63" s="18" t="str">
        <f t="shared" si="66"/>
        <v>--</v>
      </c>
      <c r="G63" s="18">
        <f t="shared" si="66"/>
        <v>-53.207081949248312</v>
      </c>
      <c r="H63" s="18">
        <f t="shared" si="66"/>
        <v>32.925936768149853</v>
      </c>
      <c r="I63" s="18">
        <f t="shared" si="66"/>
        <v>61.9280955789242</v>
      </c>
      <c r="J63" s="18">
        <f t="shared" si="66"/>
        <v>-67.848764067865773</v>
      </c>
      <c r="K63" s="18">
        <f t="shared" si="66"/>
        <v>-93.707698815566843</v>
      </c>
      <c r="L63" s="18">
        <f t="shared" si="66"/>
        <v>408.57142857142856</v>
      </c>
      <c r="M63" s="18">
        <f t="shared" si="66"/>
        <v>771.18307997356249</v>
      </c>
      <c r="N63" s="18">
        <f t="shared" si="66"/>
        <v>174.40254912373871</v>
      </c>
      <c r="O63" s="18">
        <f t="shared" si="66"/>
        <v>-92.038762476153607</v>
      </c>
      <c r="P63" s="18">
        <f t="shared" si="66"/>
        <v>5680.9862823406829</v>
      </c>
      <c r="Q63" s="18">
        <f t="shared" si="66"/>
        <v>603.9966719430987</v>
      </c>
      <c r="R63" s="18">
        <f t="shared" si="66"/>
        <v>245.39752836745532</v>
      </c>
      <c r="S63" s="18">
        <f t="shared" si="66"/>
        <v>-41.921014500809719</v>
      </c>
      <c r="T63" s="18">
        <f t="shared" si="66"/>
        <v>-85.104531691725512</v>
      </c>
      <c r="U63" s="18">
        <f t="shared" si="66"/>
        <v>524.75865466305902</v>
      </c>
      <c r="V63" s="18">
        <f t="shared" si="66"/>
        <v>360.07270996963518</v>
      </c>
      <c r="W63" s="18">
        <f t="shared" ref="W63:X63" si="67">IF(V16=0,"--",(W16/V16)*100-100)</f>
        <v>0</v>
      </c>
      <c r="X63" s="18">
        <f t="shared" si="67"/>
        <v>86.21620863051146</v>
      </c>
      <c r="Y63" s="18" t="str">
        <f t="shared" si="55"/>
        <v>--</v>
      </c>
    </row>
    <row r="64" spans="1:25" x14ac:dyDescent="0.2">
      <c r="A64" s="143"/>
      <c r="B64" s="8" t="s">
        <v>15</v>
      </c>
      <c r="C64" s="33" t="s">
        <v>10</v>
      </c>
      <c r="D64" s="18">
        <f t="shared" ref="D64:V64" si="68">IF(C17=0,"--",(D17/C17)*100-100)</f>
        <v>64.575989056516818</v>
      </c>
      <c r="E64" s="18">
        <f t="shared" si="68"/>
        <v>-81.554484875884157</v>
      </c>
      <c r="F64" s="18">
        <f t="shared" si="68"/>
        <v>-61.958868341005143</v>
      </c>
      <c r="G64" s="18">
        <f t="shared" si="68"/>
        <v>-4.4049278582497635</v>
      </c>
      <c r="H64" s="18">
        <f t="shared" si="68"/>
        <v>-18.722889247486933</v>
      </c>
      <c r="I64" s="18">
        <f t="shared" si="68"/>
        <v>-37.935619601003623</v>
      </c>
      <c r="J64" s="18">
        <f t="shared" si="68"/>
        <v>6.1690169780034125</v>
      </c>
      <c r="K64" s="18">
        <f t="shared" si="68"/>
        <v>87.973904990946892</v>
      </c>
      <c r="L64" s="18">
        <f t="shared" si="68"/>
        <v>443.43240123234398</v>
      </c>
      <c r="M64" s="18">
        <f t="shared" si="68"/>
        <v>-55.798645195640219</v>
      </c>
      <c r="N64" s="18">
        <f t="shared" si="68"/>
        <v>1605.7103194099434</v>
      </c>
      <c r="O64" s="18">
        <f t="shared" si="68"/>
        <v>114.57982747639494</v>
      </c>
      <c r="P64" s="18">
        <f t="shared" si="68"/>
        <v>-35.104732498267836</v>
      </c>
      <c r="Q64" s="18">
        <f t="shared" si="68"/>
        <v>-36.141259153929958</v>
      </c>
      <c r="R64" s="18">
        <f t="shared" si="68"/>
        <v>39.751549974662339</v>
      </c>
      <c r="S64" s="18">
        <f t="shared" si="68"/>
        <v>-26.173764522526099</v>
      </c>
      <c r="T64" s="18">
        <f t="shared" si="68"/>
        <v>-3.4147210239732431</v>
      </c>
      <c r="U64" s="18">
        <f t="shared" si="68"/>
        <v>-98.209275298392512</v>
      </c>
      <c r="V64" s="18">
        <f t="shared" si="68"/>
        <v>528.30589845229952</v>
      </c>
      <c r="W64" s="18">
        <f t="shared" ref="W64:X64" si="69">IF(V17=0,"--",(W17/V17)*100-100)</f>
        <v>-89.721225975709089</v>
      </c>
      <c r="X64" s="18">
        <f t="shared" si="69"/>
        <v>161.37782486494052</v>
      </c>
      <c r="Y64" s="18">
        <f t="shared" si="55"/>
        <v>-11.761039847223046</v>
      </c>
    </row>
    <row r="65" spans="1:25" x14ac:dyDescent="0.2">
      <c r="A65" s="143"/>
      <c r="B65" s="8" t="s">
        <v>26</v>
      </c>
      <c r="C65" s="33" t="s">
        <v>10</v>
      </c>
      <c r="D65" s="18">
        <f t="shared" ref="D65:V65" si="70">IF(C18=0,"--",(D18/C18)*100-100)</f>
        <v>46.842774871432141</v>
      </c>
      <c r="E65" s="18">
        <f t="shared" si="70"/>
        <v>-94.277136972390082</v>
      </c>
      <c r="F65" s="18">
        <f t="shared" si="70"/>
        <v>-90.903585675078062</v>
      </c>
      <c r="G65" s="18">
        <f t="shared" si="70"/>
        <v>-32.407011543394603</v>
      </c>
      <c r="H65" s="18">
        <f t="shared" si="70"/>
        <v>52.118912080961394</v>
      </c>
      <c r="I65" s="18">
        <f t="shared" si="70"/>
        <v>166.39738639738641</v>
      </c>
      <c r="J65" s="18">
        <f t="shared" si="70"/>
        <v>-28.498483767392074</v>
      </c>
      <c r="K65" s="18">
        <f t="shared" si="70"/>
        <v>-83.079177971122959</v>
      </c>
      <c r="L65" s="18">
        <f t="shared" si="70"/>
        <v>-86.417250276446737</v>
      </c>
      <c r="M65" s="18">
        <f t="shared" si="70"/>
        <v>11458.208955223879</v>
      </c>
      <c r="N65" s="18">
        <f t="shared" si="70"/>
        <v>563.02944214876038</v>
      </c>
      <c r="O65" s="18">
        <f t="shared" si="70"/>
        <v>50.524172487362677</v>
      </c>
      <c r="P65" s="18">
        <f t="shared" si="70"/>
        <v>-54.063797928137646</v>
      </c>
      <c r="Q65" s="18">
        <f t="shared" si="70"/>
        <v>-61.471392576204522</v>
      </c>
      <c r="R65" s="18">
        <f t="shared" si="70"/>
        <v>75.451433888279666</v>
      </c>
      <c r="S65" s="18">
        <f t="shared" si="70"/>
        <v>-50.176709230926569</v>
      </c>
      <c r="T65" s="18">
        <f t="shared" si="70"/>
        <v>23.474492511214166</v>
      </c>
      <c r="U65" s="18">
        <f t="shared" si="70"/>
        <v>-76.941738605716537</v>
      </c>
      <c r="V65" s="18">
        <f t="shared" si="70"/>
        <v>138.0260628070925</v>
      </c>
      <c r="W65" s="18">
        <f t="shared" ref="W65:X65" si="71">IF(V18=0,"--",(W18/V18)*100-100)</f>
        <v>2.8421709430404007E-14</v>
      </c>
      <c r="X65" s="18">
        <f t="shared" si="71"/>
        <v>-99.147370310536701</v>
      </c>
      <c r="Y65" s="18">
        <f t="shared" si="55"/>
        <v>-17.526196167375446</v>
      </c>
    </row>
    <row r="66" spans="1:25" x14ac:dyDescent="0.2">
      <c r="A66" s="143"/>
      <c r="B66" s="8" t="s">
        <v>27</v>
      </c>
      <c r="C66" s="33" t="s">
        <v>10</v>
      </c>
      <c r="D66" s="18">
        <f t="shared" ref="D66:V66" si="72">IF(C19=0,"--",(D19/C19)*100-100)</f>
        <v>187.93724601695311</v>
      </c>
      <c r="E66" s="18">
        <f t="shared" si="72"/>
        <v>-37.394265036209504</v>
      </c>
      <c r="F66" s="18">
        <f t="shared" si="72"/>
        <v>-61.889451348838229</v>
      </c>
      <c r="G66" s="18">
        <f t="shared" si="72"/>
        <v>-81.896882310081679</v>
      </c>
      <c r="H66" s="18">
        <f t="shared" si="72"/>
        <v>-24.575014563363879</v>
      </c>
      <c r="I66" s="18">
        <f t="shared" si="72"/>
        <v>-74.723538704581358</v>
      </c>
      <c r="J66" s="18">
        <f t="shared" si="72"/>
        <v>-80.652777777777771</v>
      </c>
      <c r="K66" s="18">
        <f t="shared" si="72"/>
        <v>3982.8427853553485</v>
      </c>
      <c r="L66" s="18">
        <f t="shared" si="72"/>
        <v>16.659633575974979</v>
      </c>
      <c r="M66" s="18">
        <f t="shared" si="72"/>
        <v>111.22398227554294</v>
      </c>
      <c r="N66" s="18">
        <f t="shared" si="72"/>
        <v>7166.3641228727402</v>
      </c>
      <c r="O66" s="18">
        <f t="shared" si="72"/>
        <v>124.00884729982366</v>
      </c>
      <c r="P66" s="18">
        <f t="shared" si="72"/>
        <v>-34.606160315134886</v>
      </c>
      <c r="Q66" s="18">
        <f t="shared" si="72"/>
        <v>-34.823504569290137</v>
      </c>
      <c r="R66" s="18">
        <f t="shared" si="72"/>
        <v>39.710297118501813</v>
      </c>
      <c r="S66" s="18">
        <f t="shared" si="72"/>
        <v>-25.843505434220475</v>
      </c>
      <c r="T66" s="18">
        <f t="shared" si="72"/>
        <v>-3.9703659787919463</v>
      </c>
      <c r="U66" s="18">
        <f t="shared" si="72"/>
        <v>-98.798558203682319</v>
      </c>
      <c r="V66" s="18">
        <f t="shared" si="72"/>
        <v>691.90400798499377</v>
      </c>
      <c r="W66" s="18">
        <f t="shared" ref="W66:X66" si="73">IF(V19=0,"--",(W19/V19)*100-100)</f>
        <v>0</v>
      </c>
      <c r="X66" s="18">
        <f t="shared" si="73"/>
        <v>-88.142578517605003</v>
      </c>
      <c r="Y66" s="18">
        <f t="shared" si="55"/>
        <v>-4.470548691626405</v>
      </c>
    </row>
    <row r="67" spans="1:25" x14ac:dyDescent="0.2">
      <c r="A67" s="143"/>
      <c r="B67" s="8" t="s">
        <v>16</v>
      </c>
      <c r="C67" s="33" t="s">
        <v>10</v>
      </c>
      <c r="D67" s="18">
        <f t="shared" ref="D67:V67" si="74">IF(C20=0,"--",(D20/C20)*100-100)</f>
        <v>370.28921998247154</v>
      </c>
      <c r="E67" s="18">
        <f t="shared" si="74"/>
        <v>-98.378680581438687</v>
      </c>
      <c r="F67" s="18">
        <f t="shared" si="74"/>
        <v>5626.4367816091944</v>
      </c>
      <c r="G67" s="18">
        <f t="shared" si="74"/>
        <v>459.85547972701738</v>
      </c>
      <c r="H67" s="18">
        <f t="shared" si="74"/>
        <v>236.46923849132367</v>
      </c>
      <c r="I67" s="18">
        <f t="shared" si="74"/>
        <v>-50.009589975279169</v>
      </c>
      <c r="J67" s="18">
        <f t="shared" si="74"/>
        <v>-90.431631674304597</v>
      </c>
      <c r="K67" s="18">
        <f t="shared" si="74"/>
        <v>455.31298730229446</v>
      </c>
      <c r="L67" s="18">
        <f t="shared" si="74"/>
        <v>198.1506739409499</v>
      </c>
      <c r="M67" s="18">
        <f t="shared" si="74"/>
        <v>-100</v>
      </c>
      <c r="N67" s="18" t="str">
        <f t="shared" si="74"/>
        <v>--</v>
      </c>
      <c r="O67" s="18">
        <f t="shared" si="74"/>
        <v>666.43053915781195</v>
      </c>
      <c r="P67" s="18">
        <f t="shared" si="74"/>
        <v>12.250320924261885</v>
      </c>
      <c r="Q67" s="18">
        <f t="shared" si="74"/>
        <v>-79.188728657525473</v>
      </c>
      <c r="R67" s="18">
        <f t="shared" si="74"/>
        <v>-97.988789976920543</v>
      </c>
      <c r="S67" s="18">
        <f t="shared" si="74"/>
        <v>1399.7267759562842</v>
      </c>
      <c r="T67" s="18">
        <f t="shared" si="74"/>
        <v>-70.422663508835853</v>
      </c>
      <c r="U67" s="18">
        <f t="shared" si="74"/>
        <v>70.680628272251312</v>
      </c>
      <c r="V67" s="18">
        <f t="shared" si="74"/>
        <v>364.97654276434497</v>
      </c>
      <c r="W67" s="18">
        <f t="shared" ref="W67:X67" si="75">IF(V20=0,"--",(W20/V20)*100-100)</f>
        <v>0</v>
      </c>
      <c r="X67" s="18">
        <f t="shared" si="75"/>
        <v>-84.10105165120882</v>
      </c>
      <c r="Y67" s="18">
        <f t="shared" si="55"/>
        <v>7.8163943069710911</v>
      </c>
    </row>
    <row r="68" spans="1:25" x14ac:dyDescent="0.2">
      <c r="A68" s="143"/>
      <c r="B68" s="8" t="s">
        <v>19</v>
      </c>
      <c r="C68" s="33" t="s">
        <v>10</v>
      </c>
      <c r="D68" s="18">
        <f t="shared" ref="D68:V68" si="76">IF(C21=0,"--",(D21/C21)*100-100)</f>
        <v>-100</v>
      </c>
      <c r="E68" s="18" t="str">
        <f t="shared" si="76"/>
        <v>--</v>
      </c>
      <c r="F68" s="18" t="str">
        <f t="shared" si="76"/>
        <v>--</v>
      </c>
      <c r="G68" s="18" t="str">
        <f t="shared" si="76"/>
        <v>--</v>
      </c>
      <c r="H68" s="18" t="str">
        <f t="shared" si="76"/>
        <v>--</v>
      </c>
      <c r="I68" s="18">
        <f t="shared" si="76"/>
        <v>412.94117647058818</v>
      </c>
      <c r="J68" s="18">
        <f t="shared" si="76"/>
        <v>-100</v>
      </c>
      <c r="K68" s="18" t="str">
        <f t="shared" si="76"/>
        <v>--</v>
      </c>
      <c r="L68" s="18">
        <f t="shared" si="76"/>
        <v>-100</v>
      </c>
      <c r="M68" s="18" t="str">
        <f t="shared" si="76"/>
        <v>--</v>
      </c>
      <c r="N68" s="18" t="str">
        <f t="shared" si="76"/>
        <v>--</v>
      </c>
      <c r="O68" s="18" t="str">
        <f t="shared" si="76"/>
        <v>--</v>
      </c>
      <c r="P68" s="18" t="str">
        <f t="shared" si="76"/>
        <v>--</v>
      </c>
      <c r="Q68" s="18" t="str">
        <f t="shared" si="76"/>
        <v>--</v>
      </c>
      <c r="R68" s="18" t="str">
        <f t="shared" si="76"/>
        <v>--</v>
      </c>
      <c r="S68" s="18" t="str">
        <f t="shared" si="76"/>
        <v>--</v>
      </c>
      <c r="T68" s="18">
        <f t="shared" si="76"/>
        <v>600</v>
      </c>
      <c r="U68" s="18">
        <f t="shared" si="76"/>
        <v>-100</v>
      </c>
      <c r="V68" s="18" t="str">
        <f t="shared" si="76"/>
        <v>--</v>
      </c>
      <c r="W68" s="18" t="str">
        <f t="shared" ref="W68:X68" si="77">IF(V21=0,"--",(W21/V21)*100-100)</f>
        <v>--</v>
      </c>
      <c r="X68" s="18" t="str">
        <f t="shared" si="77"/>
        <v>--</v>
      </c>
      <c r="Y68" s="18">
        <f t="shared" si="55"/>
        <v>-100</v>
      </c>
    </row>
    <row r="69" spans="1:25" x14ac:dyDescent="0.2">
      <c r="A69" s="143"/>
      <c r="B69" s="8" t="s">
        <v>18</v>
      </c>
      <c r="C69" s="33" t="s">
        <v>10</v>
      </c>
      <c r="D69" s="18" t="str">
        <f t="shared" ref="D69:V69" si="78">IF(C22=0,"--",(D22/C22)*100-100)</f>
        <v>--</v>
      </c>
      <c r="E69" s="18" t="str">
        <f t="shared" si="78"/>
        <v>--</v>
      </c>
      <c r="F69" s="18" t="str">
        <f t="shared" si="78"/>
        <v>--</v>
      </c>
      <c r="G69" s="18" t="str">
        <f t="shared" si="78"/>
        <v>--</v>
      </c>
      <c r="H69" s="18">
        <f t="shared" si="78"/>
        <v>-100</v>
      </c>
      <c r="I69" s="18" t="str">
        <f t="shared" si="78"/>
        <v>--</v>
      </c>
      <c r="J69" s="18">
        <f t="shared" si="78"/>
        <v>-100</v>
      </c>
      <c r="K69" s="18" t="str">
        <f t="shared" si="78"/>
        <v>--</v>
      </c>
      <c r="L69" s="18">
        <f t="shared" si="78"/>
        <v>880.3921568627452</v>
      </c>
      <c r="M69" s="18">
        <f t="shared" si="78"/>
        <v>-100</v>
      </c>
      <c r="N69" s="18" t="str">
        <f t="shared" si="78"/>
        <v>--</v>
      </c>
      <c r="O69" s="18" t="str">
        <f t="shared" si="78"/>
        <v>--</v>
      </c>
      <c r="P69" s="18" t="str">
        <f t="shared" si="78"/>
        <v>--</v>
      </c>
      <c r="Q69" s="18" t="str">
        <f t="shared" si="78"/>
        <v>--</v>
      </c>
      <c r="R69" s="18">
        <f t="shared" si="78"/>
        <v>-100</v>
      </c>
      <c r="S69" s="18" t="str">
        <f t="shared" si="78"/>
        <v>--</v>
      </c>
      <c r="T69" s="18" t="str">
        <f t="shared" si="78"/>
        <v>--</v>
      </c>
      <c r="U69" s="18">
        <f t="shared" si="78"/>
        <v>87.164059366225416</v>
      </c>
      <c r="V69" s="18">
        <f t="shared" si="78"/>
        <v>-23.531933133304761</v>
      </c>
      <c r="W69" s="18">
        <f t="shared" ref="W69:X69" si="79">IF(V22=0,"--",(W22/V22)*100-100)</f>
        <v>0</v>
      </c>
      <c r="X69" s="18">
        <f t="shared" si="79"/>
        <v>-100</v>
      </c>
      <c r="Y69" s="18" t="str">
        <f t="shared" si="55"/>
        <v>--</v>
      </c>
    </row>
    <row r="70" spans="1:25" x14ac:dyDescent="0.2">
      <c r="A70" s="143"/>
      <c r="B70" s="8" t="s">
        <v>20</v>
      </c>
      <c r="C70" s="33" t="s">
        <v>10</v>
      </c>
      <c r="D70" s="18">
        <f t="shared" ref="D70:V70" si="80">IF(C23=0,"--",(D23/C23)*100-100)</f>
        <v>-100</v>
      </c>
      <c r="E70" s="18" t="str">
        <f t="shared" si="80"/>
        <v>--</v>
      </c>
      <c r="F70" s="18" t="str">
        <f t="shared" si="80"/>
        <v>--</v>
      </c>
      <c r="G70" s="18" t="str">
        <f t="shared" si="80"/>
        <v>--</v>
      </c>
      <c r="H70" s="18">
        <f t="shared" si="80"/>
        <v>1295</v>
      </c>
      <c r="I70" s="18">
        <f t="shared" si="80"/>
        <v>-88.530465949820794</v>
      </c>
      <c r="J70" s="18">
        <f t="shared" si="80"/>
        <v>525.00000000000011</v>
      </c>
      <c r="K70" s="18">
        <f t="shared" si="80"/>
        <v>-47.5</v>
      </c>
      <c r="L70" s="18">
        <f t="shared" si="80"/>
        <v>55.238095238095241</v>
      </c>
      <c r="M70" s="18">
        <f t="shared" si="80"/>
        <v>-100</v>
      </c>
      <c r="N70" s="18" t="str">
        <f t="shared" si="80"/>
        <v>--</v>
      </c>
      <c r="O70" s="18" t="str">
        <f t="shared" si="80"/>
        <v>--</v>
      </c>
      <c r="P70" s="18">
        <f t="shared" si="80"/>
        <v>-100</v>
      </c>
      <c r="Q70" s="18" t="str">
        <f t="shared" si="80"/>
        <v>--</v>
      </c>
      <c r="R70" s="18">
        <f t="shared" si="80"/>
        <v>-100</v>
      </c>
      <c r="S70" s="18" t="str">
        <f t="shared" si="80"/>
        <v>--</v>
      </c>
      <c r="T70" s="18">
        <f t="shared" si="80"/>
        <v>-100</v>
      </c>
      <c r="U70" s="18" t="str">
        <f t="shared" si="80"/>
        <v>--</v>
      </c>
      <c r="V70" s="18" t="str">
        <f t="shared" si="80"/>
        <v>--</v>
      </c>
      <c r="W70" s="18" t="str">
        <f t="shared" ref="W70:X70" si="81">IF(V23=0,"--",(W23/V23)*100-100)</f>
        <v>--</v>
      </c>
      <c r="X70" s="18" t="str">
        <f t="shared" si="81"/>
        <v>--</v>
      </c>
      <c r="Y70" s="18">
        <f t="shared" si="55"/>
        <v>-100</v>
      </c>
    </row>
    <row r="71" spans="1:25" x14ac:dyDescent="0.2">
      <c r="A71" s="143"/>
      <c r="B71" s="8" t="s">
        <v>21</v>
      </c>
      <c r="C71" s="33" t="s">
        <v>10</v>
      </c>
      <c r="D71" s="18" t="str">
        <f t="shared" ref="D71:V71" si="82">IF(C24=0,"--",(D24/C24)*100-100)</f>
        <v>--</v>
      </c>
      <c r="E71" s="18" t="str">
        <f t="shared" si="82"/>
        <v>--</v>
      </c>
      <c r="F71" s="18" t="str">
        <f t="shared" si="82"/>
        <v>--</v>
      </c>
      <c r="G71" s="18" t="str">
        <f t="shared" si="82"/>
        <v>--</v>
      </c>
      <c r="H71" s="18" t="str">
        <f t="shared" si="82"/>
        <v>--</v>
      </c>
      <c r="I71" s="18">
        <f t="shared" si="82"/>
        <v>-100</v>
      </c>
      <c r="J71" s="18" t="str">
        <f t="shared" si="82"/>
        <v>--</v>
      </c>
      <c r="K71" s="18" t="str">
        <f t="shared" si="82"/>
        <v>--</v>
      </c>
      <c r="L71" s="18">
        <f t="shared" si="82"/>
        <v>-100</v>
      </c>
      <c r="M71" s="18" t="str">
        <f t="shared" si="82"/>
        <v>--</v>
      </c>
      <c r="N71" s="18" t="str">
        <f t="shared" si="82"/>
        <v>--</v>
      </c>
      <c r="O71" s="18" t="str">
        <f t="shared" si="82"/>
        <v>--</v>
      </c>
      <c r="P71" s="18" t="str">
        <f t="shared" si="82"/>
        <v>--</v>
      </c>
      <c r="Q71" s="18" t="str">
        <f t="shared" si="82"/>
        <v>--</v>
      </c>
      <c r="R71" s="18" t="str">
        <f t="shared" si="82"/>
        <v>--</v>
      </c>
      <c r="S71" s="18" t="str">
        <f t="shared" si="82"/>
        <v>--</v>
      </c>
      <c r="T71" s="18" t="str">
        <f t="shared" si="82"/>
        <v>--</v>
      </c>
      <c r="U71" s="18" t="str">
        <f t="shared" si="82"/>
        <v>--</v>
      </c>
      <c r="V71" s="18" t="str">
        <f t="shared" si="82"/>
        <v>--</v>
      </c>
      <c r="W71" s="18" t="str">
        <f t="shared" ref="W71:X71" si="83">IF(V24=0,"--",(W24/V24)*100-100)</f>
        <v>--</v>
      </c>
      <c r="X71" s="18" t="str">
        <f t="shared" si="83"/>
        <v>--</v>
      </c>
      <c r="Y71" s="18" t="str">
        <f t="shared" si="55"/>
        <v>--</v>
      </c>
    </row>
    <row r="72" spans="1:25" x14ac:dyDescent="0.2">
      <c r="A72" s="143"/>
      <c r="B72" s="8" t="s">
        <v>17</v>
      </c>
      <c r="C72" s="33" t="s">
        <v>10</v>
      </c>
      <c r="D72" s="18">
        <f t="shared" ref="D72:V72" si="84">IF(C25=0,"--",(D25/C25)*100-100)</f>
        <v>6212.9411764705874</v>
      </c>
      <c r="E72" s="18">
        <f t="shared" si="84"/>
        <v>-98.378680581438687</v>
      </c>
      <c r="F72" s="18">
        <f t="shared" si="84"/>
        <v>1459.7701149425286</v>
      </c>
      <c r="G72" s="18">
        <f t="shared" si="84"/>
        <v>4.8636698599852792</v>
      </c>
      <c r="H72" s="18">
        <f t="shared" si="84"/>
        <v>167.74420238931833</v>
      </c>
      <c r="I72" s="18">
        <f t="shared" si="84"/>
        <v>-17.769028871391086</v>
      </c>
      <c r="J72" s="18">
        <f t="shared" si="84"/>
        <v>-5.138844557931705</v>
      </c>
      <c r="K72" s="18">
        <f t="shared" si="84"/>
        <v>159.62314939434725</v>
      </c>
      <c r="L72" s="18">
        <f t="shared" si="84"/>
        <v>-73.613271124935196</v>
      </c>
      <c r="M72" s="18">
        <f t="shared" si="84"/>
        <v>-100</v>
      </c>
      <c r="N72" s="18" t="str">
        <f t="shared" si="84"/>
        <v>--</v>
      </c>
      <c r="O72" s="18">
        <f t="shared" si="84"/>
        <v>671.3585017835909</v>
      </c>
      <c r="P72" s="18">
        <f t="shared" si="84"/>
        <v>12.322484922057157</v>
      </c>
      <c r="Q72" s="18">
        <f t="shared" si="84"/>
        <v>-79.25558681580091</v>
      </c>
      <c r="R72" s="18">
        <f t="shared" si="84"/>
        <v>-98.26336246106348</v>
      </c>
      <c r="S72" s="18">
        <f t="shared" si="84"/>
        <v>1634.1269841269841</v>
      </c>
      <c r="T72" s="18">
        <f t="shared" si="84"/>
        <v>-93.702517162471395</v>
      </c>
      <c r="U72" s="18">
        <f t="shared" si="84"/>
        <v>27.325581395348848</v>
      </c>
      <c r="V72" s="18">
        <f t="shared" si="84"/>
        <v>2434.3607305936075</v>
      </c>
      <c r="W72" s="18">
        <f t="shared" ref="W72:X73" si="85">IF(V25=0,"--",(W25/V25)*100-100)</f>
        <v>-1.4210854715202004E-14</v>
      </c>
      <c r="X72" s="18">
        <f t="shared" si="85"/>
        <v>-82.068375298409975</v>
      </c>
      <c r="Y72" s="18">
        <f t="shared" si="55"/>
        <v>11.748615568842965</v>
      </c>
    </row>
    <row r="73" spans="1:25" x14ac:dyDescent="0.2">
      <c r="A73" s="297"/>
      <c r="B73" s="8" t="s">
        <v>807</v>
      </c>
      <c r="C73" s="33" t="s">
        <v>10</v>
      </c>
      <c r="D73" s="18">
        <f t="shared" ref="D73:V73" si="86">IF(C26=0,"--",(D26/C26)*100-100)</f>
        <v>-100</v>
      </c>
      <c r="E73" s="18" t="str">
        <f t="shared" si="86"/>
        <v>--</v>
      </c>
      <c r="F73" s="18" t="str">
        <f t="shared" si="86"/>
        <v>--</v>
      </c>
      <c r="G73" s="18">
        <f t="shared" si="86"/>
        <v>602.48275862068965</v>
      </c>
      <c r="H73" s="18">
        <f t="shared" si="86"/>
        <v>-68.376202631062242</v>
      </c>
      <c r="I73" s="18">
        <f t="shared" si="86"/>
        <v>435.44020861790648</v>
      </c>
      <c r="J73" s="18">
        <f t="shared" si="86"/>
        <v>-96.945662005148549</v>
      </c>
      <c r="K73" s="18">
        <f t="shared" si="86"/>
        <v>-46.848899012908127</v>
      </c>
      <c r="L73" s="18">
        <f t="shared" si="86"/>
        <v>9632</v>
      </c>
      <c r="M73" s="18">
        <f t="shared" si="86"/>
        <v>-100</v>
      </c>
      <c r="N73" s="18" t="str">
        <f t="shared" si="86"/>
        <v>--</v>
      </c>
      <c r="O73" s="18">
        <f t="shared" si="86"/>
        <v>-100</v>
      </c>
      <c r="P73" s="18" t="str">
        <f t="shared" si="86"/>
        <v>--</v>
      </c>
      <c r="Q73" s="18">
        <f t="shared" si="86"/>
        <v>-100</v>
      </c>
      <c r="R73" s="18" t="str">
        <f t="shared" si="86"/>
        <v>--</v>
      </c>
      <c r="S73" s="18">
        <f t="shared" si="86"/>
        <v>-54.901960784313729</v>
      </c>
      <c r="T73" s="18">
        <f t="shared" si="86"/>
        <v>28.260869565217376</v>
      </c>
      <c r="U73" s="18">
        <f t="shared" si="86"/>
        <v>-100</v>
      </c>
      <c r="V73" s="18" t="str">
        <f t="shared" si="86"/>
        <v>--</v>
      </c>
      <c r="W73" s="18" t="str">
        <f t="shared" si="85"/>
        <v>--</v>
      </c>
      <c r="X73" s="18" t="str">
        <f t="shared" si="85"/>
        <v>--</v>
      </c>
      <c r="Y73" s="18">
        <f t="shared" si="55"/>
        <v>-100</v>
      </c>
    </row>
    <row r="74" spans="1:25" x14ac:dyDescent="0.2">
      <c r="A74" s="143"/>
      <c r="B74" s="8" t="s">
        <v>22</v>
      </c>
      <c r="C74" s="33" t="s">
        <v>10</v>
      </c>
      <c r="D74" s="18">
        <f t="shared" ref="D74:D76" si="87">IF(C27=0,"--",(D27/C27)*100-100)</f>
        <v>10.483721560990531</v>
      </c>
      <c r="E74" s="18">
        <f t="shared" ref="E74:E76" si="88">IF(D27=0,"--",(E27/D27)*100-100)</f>
        <v>86.455826205382095</v>
      </c>
      <c r="F74" s="18">
        <f t="shared" ref="F74:F76" si="89">IF(E27=0,"--",(F27/E27)*100-100)</f>
        <v>-2.0222335316087765</v>
      </c>
      <c r="G74" s="18">
        <f t="shared" ref="G74:G76" si="90">IF(F27=0,"--",(G27/F27)*100-100)</f>
        <v>-15.729415034434211</v>
      </c>
      <c r="H74" s="18">
        <f t="shared" ref="H74:H76" si="91">IF(G27=0,"--",(H27/G27)*100-100)</f>
        <v>30.747351364319286</v>
      </c>
      <c r="I74" s="18">
        <f t="shared" ref="I74:I76" si="92">IF(H27=0,"--",(I27/H27)*100-100)</f>
        <v>2.9836591513417545</v>
      </c>
      <c r="J74" s="18">
        <f t="shared" ref="J74:J76" si="93">IF(I27=0,"--",(J27/I27)*100-100)</f>
        <v>-24.017567303467061</v>
      </c>
      <c r="K74" s="18">
        <f t="shared" ref="K74:K76" si="94">IF(J27=0,"--",(K27/J27)*100-100)</f>
        <v>-18.818338826294024</v>
      </c>
      <c r="L74" s="18">
        <f t="shared" ref="L74:L76" si="95">IF(K27=0,"--",(L27/K27)*100-100)</f>
        <v>8.4015519011074957</v>
      </c>
      <c r="M74" s="18">
        <f t="shared" ref="M74:M76" si="96">IF(L27=0,"--",(M27/L27)*100-100)</f>
        <v>-2.6748164593411019</v>
      </c>
      <c r="N74" s="18">
        <f t="shared" ref="N74:N76" si="97">IF(M27=0,"--",(N27/M27)*100-100)</f>
        <v>79.410703316487712</v>
      </c>
      <c r="O74" s="18">
        <f t="shared" ref="O74:O76" si="98">IF(N27=0,"--",(O27/N27)*100-100)</f>
        <v>24.244736713651264</v>
      </c>
      <c r="P74" s="18">
        <f t="shared" ref="P74:P76" si="99">IF(O27=0,"--",(P27/O27)*100-100)</f>
        <v>-17.641783058968642</v>
      </c>
      <c r="Q74" s="18">
        <f t="shared" ref="Q74:Q76" si="100">IF(P27=0,"--",(Q27/P27)*100-100)</f>
        <v>-28.692683792536982</v>
      </c>
      <c r="R74" s="18">
        <f t="shared" ref="R74:R76" si="101">IF(Q27=0,"--",(R27/Q27)*100-100)</f>
        <v>31.982829231767965</v>
      </c>
      <c r="S74" s="18">
        <f t="shared" ref="S74:S76" si="102">IF(R27=0,"--",(S27/R27)*100-100)</f>
        <v>-1.5088008736288572</v>
      </c>
      <c r="T74" s="18">
        <f t="shared" ref="T74:T76" si="103">IF(S27=0,"--",(T27/S27)*100-100)</f>
        <v>2.8566610605809757</v>
      </c>
      <c r="U74" s="18">
        <f t="shared" ref="U74:V76" si="104">IF(T27=0,"--",(U27/T27)*100-100)</f>
        <v>-8.3991789487468225</v>
      </c>
      <c r="V74" s="18">
        <f t="shared" si="104"/>
        <v>37.635537571407411</v>
      </c>
      <c r="W74" s="18">
        <f t="shared" ref="W74:W76" si="105">IF(V27=0,"--",(W27/V27)*100-100)</f>
        <v>-0.59556645609481507</v>
      </c>
      <c r="X74" s="18">
        <f t="shared" ref="X74:X76" si="106">IF(W27=0,"--",(X27/W27)*100-100)</f>
        <v>6.3618127944182561</v>
      </c>
      <c r="Y74" s="18">
        <f t="shared" si="55"/>
        <v>4.2354561538199533</v>
      </c>
    </row>
    <row r="75" spans="1:25" x14ac:dyDescent="0.2">
      <c r="A75" s="143"/>
      <c r="B75" s="8" t="s">
        <v>23</v>
      </c>
      <c r="C75" s="33" t="s">
        <v>10</v>
      </c>
      <c r="D75" s="18">
        <f t="shared" si="87"/>
        <v>5.2120765330157042</v>
      </c>
      <c r="E75" s="18">
        <f t="shared" si="88"/>
        <v>-8.423598133999505</v>
      </c>
      <c r="F75" s="18">
        <f t="shared" si="89"/>
        <v>-2.2845098140483486</v>
      </c>
      <c r="G75" s="18">
        <f t="shared" si="90"/>
        <v>-41.718376317469442</v>
      </c>
      <c r="H75" s="18">
        <f t="shared" si="91"/>
        <v>12.729827585042415</v>
      </c>
      <c r="I75" s="18">
        <f t="shared" si="92"/>
        <v>22.574644788327205</v>
      </c>
      <c r="J75" s="18">
        <f t="shared" si="93"/>
        <v>-28.568285176476863</v>
      </c>
      <c r="K75" s="18">
        <f t="shared" si="94"/>
        <v>-19.763375402579854</v>
      </c>
      <c r="L75" s="18">
        <f t="shared" si="95"/>
        <v>-13.008920319201337</v>
      </c>
      <c r="M75" s="18">
        <f t="shared" si="96"/>
        <v>18.32805941422842</v>
      </c>
      <c r="N75" s="18">
        <f t="shared" si="97"/>
        <v>17.033312845031958</v>
      </c>
      <c r="O75" s="18">
        <f t="shared" si="98"/>
        <v>64.88187063056381</v>
      </c>
      <c r="P75" s="18">
        <f t="shared" si="99"/>
        <v>-19.969510315543189</v>
      </c>
      <c r="Q75" s="18">
        <f t="shared" si="100"/>
        <v>-47.142953893099104</v>
      </c>
      <c r="R75" s="18">
        <f t="shared" si="101"/>
        <v>-4.6796989204290469</v>
      </c>
      <c r="S75" s="18">
        <f t="shared" si="102"/>
        <v>-733.24104175090645</v>
      </c>
      <c r="T75" s="18">
        <f t="shared" si="103"/>
        <v>-124.56070327257632</v>
      </c>
      <c r="U75" s="18">
        <f t="shared" si="104"/>
        <v>-5.1747193066513262</v>
      </c>
      <c r="V75" s="18">
        <f t="shared" si="104"/>
        <v>34.44550542494656</v>
      </c>
      <c r="W75" s="18">
        <f t="shared" si="105"/>
        <v>56.903163283445565</v>
      </c>
      <c r="X75" s="18">
        <f t="shared" si="106"/>
        <v>36.303894971693865</v>
      </c>
      <c r="Y75" s="18">
        <f t="shared" si="55"/>
        <v>-3.1258068608453868</v>
      </c>
    </row>
    <row r="76" spans="1:25" x14ac:dyDescent="0.2">
      <c r="A76" s="140"/>
      <c r="B76" s="8" t="s">
        <v>7</v>
      </c>
      <c r="C76" s="33" t="s">
        <v>10</v>
      </c>
      <c r="D76" s="18">
        <f t="shared" si="87"/>
        <v>8.4655555205375208</v>
      </c>
      <c r="E76" s="18">
        <f t="shared" si="88"/>
        <v>51.222266448496953</v>
      </c>
      <c r="F76" s="18">
        <f t="shared" si="89"/>
        <v>-2.0812144233734671</v>
      </c>
      <c r="G76" s="18">
        <f t="shared" si="90"/>
        <v>-21.561698636125371</v>
      </c>
      <c r="H76" s="18">
        <f t="shared" si="91"/>
        <v>27.743016913247871</v>
      </c>
      <c r="I76" s="18">
        <f t="shared" si="92"/>
        <v>5.8664367214600048</v>
      </c>
      <c r="J76" s="18">
        <f t="shared" si="93"/>
        <v>-24.792880377456498</v>
      </c>
      <c r="K76" s="18">
        <f t="shared" si="94"/>
        <v>-18.971263630662307</v>
      </c>
      <c r="L76" s="18">
        <f t="shared" si="95"/>
        <v>4.9708013144696537</v>
      </c>
      <c r="M76" s="18">
        <f t="shared" si="96"/>
        <v>0.11417943254762974</v>
      </c>
      <c r="N76" s="18">
        <f t="shared" si="97"/>
        <v>69.62057326060895</v>
      </c>
      <c r="O76" s="18">
        <f t="shared" si="98"/>
        <v>28.645371232749142</v>
      </c>
      <c r="P76" s="18">
        <f t="shared" si="99"/>
        <v>-17.964857844270682</v>
      </c>
      <c r="Q76" s="18">
        <f t="shared" si="100"/>
        <v>-31.190895503932666</v>
      </c>
      <c r="R76" s="18">
        <f t="shared" si="101"/>
        <v>28.169485935761315</v>
      </c>
      <c r="S76" s="18">
        <f t="shared" si="102"/>
        <v>-58.111409757114536</v>
      </c>
      <c r="T76" s="18">
        <f t="shared" si="103"/>
        <v>151.85663259655459</v>
      </c>
      <c r="U76" s="18">
        <f t="shared" si="104"/>
        <v>-8.0314719301120192</v>
      </c>
      <c r="V76" s="18">
        <f t="shared" si="104"/>
        <v>37.260456684150711</v>
      </c>
      <c r="W76" s="18">
        <f t="shared" si="105"/>
        <v>6.0264304594680453</v>
      </c>
      <c r="X76" s="18">
        <f t="shared" si="106"/>
        <v>11.464868164551945</v>
      </c>
      <c r="Y76" s="18">
        <f t="shared" si="55"/>
        <v>2.4758366162676282</v>
      </c>
    </row>
    <row r="77" spans="1:25" ht="13.5" thickBot="1" x14ac:dyDescent="0.25">
      <c r="A77" s="144"/>
      <c r="B77" s="30"/>
      <c r="C77" s="24"/>
      <c r="D77" s="24"/>
      <c r="E77" s="24"/>
      <c r="F77" s="24"/>
      <c r="G77" s="24"/>
      <c r="H77" s="24"/>
      <c r="I77" s="24"/>
      <c r="J77" s="24"/>
      <c r="K77" s="24"/>
      <c r="L77" s="24"/>
      <c r="M77" s="24"/>
      <c r="N77" s="24"/>
      <c r="O77" s="24"/>
      <c r="P77" s="24"/>
      <c r="Q77" s="24"/>
      <c r="R77" s="24"/>
      <c r="S77" s="24"/>
      <c r="T77" s="24"/>
      <c r="U77" s="24"/>
      <c r="V77" s="24"/>
      <c r="W77" s="24"/>
      <c r="X77" s="24"/>
      <c r="Y77" s="24"/>
    </row>
    <row r="78" spans="1:25" ht="19.5" thickTop="1" x14ac:dyDescent="0.3">
      <c r="A78" s="79" t="s">
        <v>868</v>
      </c>
      <c r="B78" s="34"/>
      <c r="C78" s="35"/>
      <c r="D78" s="35"/>
      <c r="E78" s="36"/>
      <c r="F78" s="36"/>
      <c r="G78" s="36"/>
      <c r="H78" s="36"/>
      <c r="I78" s="36"/>
      <c r="J78" s="36"/>
      <c r="K78" s="36"/>
      <c r="L78" s="36"/>
      <c r="M78" s="36"/>
      <c r="N78" s="36"/>
      <c r="O78" s="36"/>
      <c r="P78" s="36"/>
      <c r="Q78" s="36"/>
      <c r="R78" s="36"/>
      <c r="S78" s="36"/>
      <c r="T78" s="36"/>
      <c r="U78" s="36"/>
      <c r="V78" s="36"/>
      <c r="W78" s="36"/>
      <c r="X78" s="36"/>
      <c r="Y78" s="36"/>
    </row>
  </sheetData>
  <mergeCells count="6">
    <mergeCell ref="C54:Y54"/>
    <mergeCell ref="A2:Y2"/>
    <mergeCell ref="A4:Y4"/>
    <mergeCell ref="C7:Y7"/>
    <mergeCell ref="C30:Y30"/>
    <mergeCell ref="A5:Y5"/>
  </mergeCells>
  <phoneticPr fontId="4" type="noConversion"/>
  <hyperlinks>
    <hyperlink ref="A1" location="INDICE!A1" display="INDICE"/>
  </hyperlinks>
  <pageMargins left="0.75" right="0.75" top="1" bottom="1" header="0" footer="0"/>
  <pageSetup orientation="portrait" horizontalDpi="1200" verticalDpi="120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5"/>
  <sheetViews>
    <sheetView topLeftCell="C1" zoomScale="67" zoomScaleNormal="67" workbookViewId="0"/>
  </sheetViews>
  <sheetFormatPr baseColWidth="10" defaultRowHeight="12.75" x14ac:dyDescent="0.2"/>
  <cols>
    <col min="1" max="1" width="11.42578125" style="4"/>
    <col min="2" max="2" width="34.42578125" style="4" customWidth="1"/>
    <col min="3" max="10" width="11.42578125" style="21" bestFit="1" customWidth="1"/>
    <col min="11" max="11" width="10.42578125" style="21" bestFit="1" customWidth="1"/>
    <col min="12" max="16" width="11.42578125" style="21" bestFit="1" customWidth="1"/>
    <col min="17" max="24" width="11.42578125" style="21" customWidth="1"/>
    <col min="25" max="25" width="12.140625" style="21" bestFit="1" customWidth="1"/>
    <col min="26" max="89" width="11.42578125" style="21"/>
    <col min="90" max="16384" width="11.42578125" style="4"/>
  </cols>
  <sheetData>
    <row r="1" spans="1:89" x14ac:dyDescent="0.2">
      <c r="A1" s="11" t="s">
        <v>258</v>
      </c>
    </row>
    <row r="2" spans="1:89" ht="18.75" x14ac:dyDescent="0.3">
      <c r="A2" s="333" t="s">
        <v>130</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89"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89" ht="18.75" x14ac:dyDescent="0.3">
      <c r="A4" s="333" t="s">
        <v>812</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89" s="148" customFormat="1" ht="13.5" thickBot="1" x14ac:dyDescent="0.25">
      <c r="A5" s="335" t="s">
        <v>105</v>
      </c>
      <c r="B5" s="335"/>
      <c r="C5" s="335"/>
      <c r="D5" s="335"/>
      <c r="E5" s="335"/>
      <c r="F5" s="335"/>
      <c r="G5" s="335"/>
      <c r="H5" s="335"/>
      <c r="I5" s="335"/>
      <c r="J5" s="335"/>
      <c r="K5" s="335"/>
      <c r="L5" s="335"/>
      <c r="M5" s="335"/>
      <c r="N5" s="335"/>
      <c r="O5" s="335"/>
      <c r="P5" s="335"/>
      <c r="Q5" s="335"/>
      <c r="R5" s="335"/>
      <c r="S5" s="335"/>
      <c r="T5" s="335"/>
      <c r="U5" s="335"/>
      <c r="V5" s="335"/>
      <c r="W5" s="335"/>
      <c r="X5" s="335"/>
      <c r="Y5" s="335"/>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row>
    <row r="6" spans="1:89"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89"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89" ht="13.5" thickTop="1" x14ac:dyDescent="0.2">
      <c r="A8" s="148"/>
      <c r="B8" s="193"/>
      <c r="Y8" s="22"/>
    </row>
    <row r="9" spans="1:89" x14ac:dyDescent="0.2">
      <c r="A9" s="143"/>
      <c r="B9" s="193" t="s">
        <v>326</v>
      </c>
      <c r="C9" s="206">
        <v>2598.2714660000001</v>
      </c>
      <c r="D9" s="206">
        <v>3706.6589359999998</v>
      </c>
      <c r="E9" s="206">
        <v>4765.3259520000001</v>
      </c>
      <c r="F9" s="206">
        <v>5571.9830480000001</v>
      </c>
      <c r="G9" s="206">
        <v>7272.832899</v>
      </c>
      <c r="H9" s="206">
        <v>11931.206397</v>
      </c>
      <c r="I9" s="206">
        <v>11155.085069999999</v>
      </c>
      <c r="J9" s="206">
        <v>9326.9403490000004</v>
      </c>
      <c r="K9" s="206">
        <v>7966.3257890000004</v>
      </c>
      <c r="L9" s="206">
        <v>9840.445721</v>
      </c>
      <c r="M9" s="206">
        <v>10935.010763</v>
      </c>
      <c r="N9" s="206">
        <v>11656.228359999999</v>
      </c>
      <c r="O9" s="206">
        <v>13511.909573999999</v>
      </c>
      <c r="P9" s="206">
        <v>16682.323436999999</v>
      </c>
      <c r="Q9" s="27">
        <v>14079.700654</v>
      </c>
      <c r="R9" s="27">
        <v>16345.531858</v>
      </c>
      <c r="S9" s="155">
        <v>14908.68622</v>
      </c>
      <c r="T9" s="155">
        <v>16125.447034000001</v>
      </c>
      <c r="U9" s="155">
        <v>17714.57127</v>
      </c>
      <c r="V9" s="155">
        <v>17073.702830999999</v>
      </c>
      <c r="W9" s="155">
        <v>32984.281402000001</v>
      </c>
      <c r="X9" s="155">
        <v>29711.709213999999</v>
      </c>
      <c r="Y9" s="18">
        <f>SUM(C9:X9)</f>
        <v>285864.17824400001</v>
      </c>
    </row>
    <row r="10" spans="1:89" x14ac:dyDescent="0.2">
      <c r="A10" s="143"/>
      <c r="B10" s="193" t="s">
        <v>332</v>
      </c>
      <c r="C10" s="206">
        <v>0.16018299999999999</v>
      </c>
      <c r="D10" s="206">
        <v>0.18004600000000001</v>
      </c>
      <c r="E10" s="206">
        <v>0.20266899999999999</v>
      </c>
      <c r="F10" s="206">
        <v>17.072310000000002</v>
      </c>
      <c r="G10" s="206">
        <v>34.645003000000003</v>
      </c>
      <c r="H10" s="206">
        <v>8.9268979999999996</v>
      </c>
      <c r="I10" s="206">
        <v>10.381373999999999</v>
      </c>
      <c r="J10" s="206">
        <v>2.3645019999999999</v>
      </c>
      <c r="K10" s="206">
        <v>0.511355</v>
      </c>
      <c r="L10" s="206">
        <v>37.037851000000003</v>
      </c>
      <c r="M10" s="206">
        <v>61.391466000000001</v>
      </c>
      <c r="N10" s="206">
        <v>62.789834999999997</v>
      </c>
      <c r="O10" s="206">
        <v>421.613225</v>
      </c>
      <c r="P10" s="206">
        <v>970.59689900000001</v>
      </c>
      <c r="Q10" s="27">
        <v>721.14332999999999</v>
      </c>
      <c r="R10" s="27">
        <v>890.04172400000004</v>
      </c>
      <c r="S10" s="155">
        <v>780.155711</v>
      </c>
      <c r="T10" s="155">
        <v>646.32110699999998</v>
      </c>
      <c r="U10" s="155">
        <v>542.59141399999999</v>
      </c>
      <c r="V10" s="155">
        <v>408.64073500000001</v>
      </c>
      <c r="W10" s="155">
        <v>416.87303500000002</v>
      </c>
      <c r="X10" s="155">
        <v>399.87491</v>
      </c>
      <c r="Y10" s="18">
        <f t="shared" ref="Y10:Y29" si="0">SUM(C10:X10)</f>
        <v>6433.515582</v>
      </c>
    </row>
    <row r="11" spans="1:89" x14ac:dyDescent="0.2">
      <c r="A11" s="143"/>
      <c r="B11" s="193" t="s">
        <v>378</v>
      </c>
      <c r="C11" s="206">
        <v>4.9390330000000002</v>
      </c>
      <c r="D11" s="206">
        <v>45.579011999999999</v>
      </c>
      <c r="E11" s="206">
        <v>52.675072</v>
      </c>
      <c r="F11" s="206">
        <v>32.221136000000001</v>
      </c>
      <c r="G11" s="206">
        <v>11.528382000000001</v>
      </c>
      <c r="H11" s="206">
        <v>27.939467</v>
      </c>
      <c r="I11" s="206">
        <v>33.432375</v>
      </c>
      <c r="J11" s="206">
        <v>31.526686000000002</v>
      </c>
      <c r="K11" s="206">
        <v>86.226298</v>
      </c>
      <c r="L11" s="206">
        <v>305.60686700000002</v>
      </c>
      <c r="M11" s="206">
        <v>477.96479699999998</v>
      </c>
      <c r="N11" s="206">
        <v>494.05958800000002</v>
      </c>
      <c r="O11" s="206">
        <v>674.65022499999998</v>
      </c>
      <c r="P11" s="206">
        <v>703.77828499999998</v>
      </c>
      <c r="Q11" s="27">
        <v>2274.3414499999999</v>
      </c>
      <c r="R11" s="27">
        <v>2254.251162</v>
      </c>
      <c r="S11" s="155">
        <v>1010.845323</v>
      </c>
      <c r="T11" s="155">
        <v>763.02594799999997</v>
      </c>
      <c r="U11" s="155">
        <v>716.37942199999998</v>
      </c>
      <c r="V11" s="155">
        <v>521.70205999999996</v>
      </c>
      <c r="W11" s="155">
        <v>1322.690918</v>
      </c>
      <c r="X11" s="155">
        <v>1117.2481949999999</v>
      </c>
      <c r="Y11" s="18">
        <f t="shared" si="0"/>
        <v>12962.611701</v>
      </c>
    </row>
    <row r="12" spans="1:89" x14ac:dyDescent="0.2">
      <c r="A12" s="143"/>
      <c r="B12" s="193" t="s">
        <v>69</v>
      </c>
      <c r="C12" s="206">
        <v>2.2244E-2</v>
      </c>
      <c r="D12" s="206">
        <v>6.2100000000000002E-3</v>
      </c>
      <c r="E12" s="206">
        <v>1.3329000000000001E-2</v>
      </c>
      <c r="F12" s="206">
        <v>0.30376500000000001</v>
      </c>
      <c r="G12" s="206">
        <v>4.5489860000000002</v>
      </c>
      <c r="H12" s="206">
        <v>0.36663499999999999</v>
      </c>
      <c r="I12" s="206">
        <v>2.0653999999999999</v>
      </c>
      <c r="J12" s="206">
        <v>7.7589129999999997</v>
      </c>
      <c r="K12" s="206">
        <v>5.2875249999999996</v>
      </c>
      <c r="L12" s="206">
        <v>5.3082070000000003</v>
      </c>
      <c r="M12" s="206">
        <v>14.836010999999999</v>
      </c>
      <c r="N12" s="206">
        <v>75.137388999999999</v>
      </c>
      <c r="O12" s="206">
        <v>29.442526999999998</v>
      </c>
      <c r="P12" s="206">
        <v>462.49811599999998</v>
      </c>
      <c r="Q12" s="27">
        <v>486.80395600000003</v>
      </c>
      <c r="R12" s="27">
        <v>35.405673999999998</v>
      </c>
      <c r="S12" s="155">
        <v>0.46733599999999997</v>
      </c>
      <c r="T12" s="155">
        <v>32.129026000000003</v>
      </c>
      <c r="U12" s="155">
        <v>2.2661709999999999</v>
      </c>
      <c r="V12" s="155">
        <v>2.3889870000000002</v>
      </c>
      <c r="W12" s="155">
        <v>6.0993029999999999</v>
      </c>
      <c r="X12" s="155">
        <v>6.9031710000000004</v>
      </c>
      <c r="Y12" s="18">
        <f t="shared" si="0"/>
        <v>1180.0588809999999</v>
      </c>
    </row>
    <row r="13" spans="1:89" x14ac:dyDescent="0.2">
      <c r="A13" s="143"/>
      <c r="B13" s="193" t="s">
        <v>60</v>
      </c>
      <c r="C13" s="206">
        <v>2.269171</v>
      </c>
      <c r="D13" s="206">
        <v>5.0589310000000003</v>
      </c>
      <c r="E13" s="206">
        <v>0.87309599999999998</v>
      </c>
      <c r="F13" s="206">
        <v>5.8809100000000001</v>
      </c>
      <c r="G13" s="206">
        <v>6.1507889999999996</v>
      </c>
      <c r="H13" s="206">
        <v>2.5851419999999998</v>
      </c>
      <c r="I13" s="206">
        <v>4.8005880000000003</v>
      </c>
      <c r="J13" s="206">
        <v>8.9635800000000003</v>
      </c>
      <c r="K13" s="206">
        <v>15.84745</v>
      </c>
      <c r="L13" s="206">
        <v>4.5879640000000004</v>
      </c>
      <c r="M13" s="206">
        <v>264.41922499999998</v>
      </c>
      <c r="N13" s="206">
        <v>341.50552699999997</v>
      </c>
      <c r="O13" s="206">
        <v>342.299554</v>
      </c>
      <c r="P13" s="206">
        <v>326.47539599999999</v>
      </c>
      <c r="Q13" s="27">
        <v>92.592541999999995</v>
      </c>
      <c r="R13" s="27">
        <v>266.30728900000003</v>
      </c>
      <c r="S13" s="155">
        <v>181.91591299999999</v>
      </c>
      <c r="T13" s="155">
        <v>156.7681</v>
      </c>
      <c r="U13" s="155">
        <v>152.38615100000001</v>
      </c>
      <c r="V13" s="155">
        <v>122.577838</v>
      </c>
      <c r="W13" s="155">
        <v>544.23818700000004</v>
      </c>
      <c r="X13" s="155">
        <v>421.91382599999997</v>
      </c>
      <c r="Y13" s="18">
        <f t="shared" si="0"/>
        <v>3270.4171690000003</v>
      </c>
    </row>
    <row r="14" spans="1:89" ht="15" x14ac:dyDescent="0.25">
      <c r="A14" s="143"/>
      <c r="B14" s="193" t="s">
        <v>58</v>
      </c>
      <c r="C14" s="207">
        <v>0.84894599999999998</v>
      </c>
      <c r="D14" s="208">
        <v>8.0400519999999993</v>
      </c>
      <c r="E14" s="208">
        <v>5.5880599999999996</v>
      </c>
      <c r="F14" s="208">
        <v>13.318028999999999</v>
      </c>
      <c r="G14" s="208">
        <v>3.1212689999999998</v>
      </c>
      <c r="H14" s="208">
        <v>8.7699130000000007</v>
      </c>
      <c r="I14" s="208">
        <v>5.953055</v>
      </c>
      <c r="J14" s="208">
        <v>47.642529000000003</v>
      </c>
      <c r="K14" s="208">
        <v>14.939970000000001</v>
      </c>
      <c r="L14" s="208">
        <v>12.75816</v>
      </c>
      <c r="M14" s="208">
        <v>26.530859</v>
      </c>
      <c r="N14" s="208">
        <v>51.883291999999997</v>
      </c>
      <c r="O14" s="208">
        <v>106.41423899999999</v>
      </c>
      <c r="P14" s="208">
        <v>282.75355300000001</v>
      </c>
      <c r="Q14" s="209">
        <v>184.17386099999999</v>
      </c>
      <c r="R14" s="209">
        <v>185.18365499999999</v>
      </c>
      <c r="S14" s="209">
        <v>123.86715599999999</v>
      </c>
      <c r="T14" s="209">
        <v>209.50045700000001</v>
      </c>
      <c r="U14" s="249">
        <v>324.72495400000003</v>
      </c>
      <c r="V14" s="249">
        <v>337.67579700000005</v>
      </c>
      <c r="W14" s="249">
        <v>277.068286</v>
      </c>
      <c r="X14" s="249">
        <v>166.427378</v>
      </c>
      <c r="Y14" s="18">
        <f t="shared" si="0"/>
        <v>2397.1834700000004</v>
      </c>
    </row>
    <row r="15" spans="1:89" x14ac:dyDescent="0.2">
      <c r="A15" s="143"/>
      <c r="B15" s="193" t="s">
        <v>335</v>
      </c>
      <c r="C15" s="206">
        <v>1.171826</v>
      </c>
      <c r="D15" s="206">
        <v>4.1007759999999998</v>
      </c>
      <c r="E15" s="206">
        <v>25.819521000000002</v>
      </c>
      <c r="F15" s="206">
        <v>21.967784000000002</v>
      </c>
      <c r="G15" s="206">
        <v>15.344056</v>
      </c>
      <c r="H15" s="206">
        <v>39.460856</v>
      </c>
      <c r="I15" s="206">
        <v>15.424934</v>
      </c>
      <c r="J15" s="206">
        <v>41.892071000000001</v>
      </c>
      <c r="K15" s="206">
        <v>8.8358050000000006</v>
      </c>
      <c r="L15" s="206">
        <v>19.551725000000001</v>
      </c>
      <c r="M15" s="206">
        <v>50.740982000000002</v>
      </c>
      <c r="N15" s="206">
        <v>24.971920999999998</v>
      </c>
      <c r="O15" s="206">
        <v>73.292569</v>
      </c>
      <c r="P15" s="206">
        <v>263.60677299999998</v>
      </c>
      <c r="Q15" s="27">
        <v>409.98999600000002</v>
      </c>
      <c r="R15" s="27">
        <v>329.41967499999998</v>
      </c>
      <c r="S15" s="155">
        <v>243.93144899999999</v>
      </c>
      <c r="T15" s="155">
        <v>114.35673800000001</v>
      </c>
      <c r="U15" s="155">
        <v>119.859679</v>
      </c>
      <c r="V15" s="155">
        <v>110.788898</v>
      </c>
      <c r="W15" s="155">
        <v>103.519763</v>
      </c>
      <c r="X15" s="155">
        <v>85.366484</v>
      </c>
      <c r="Y15" s="18">
        <f t="shared" si="0"/>
        <v>2123.4142809999998</v>
      </c>
    </row>
    <row r="16" spans="1:89" x14ac:dyDescent="0.2">
      <c r="A16" s="143"/>
      <c r="B16" s="80" t="s">
        <v>71</v>
      </c>
      <c r="C16" s="206">
        <v>1.56E-3</v>
      </c>
      <c r="D16" s="206">
        <v>0.147566</v>
      </c>
      <c r="E16" s="206">
        <v>0.64254500000000003</v>
      </c>
      <c r="F16" s="206">
        <v>1.7639370000000001</v>
      </c>
      <c r="G16" s="206">
        <v>0.29434300000000002</v>
      </c>
      <c r="H16" s="206">
        <v>16.810265999999999</v>
      </c>
      <c r="I16" s="206">
        <v>0.524308</v>
      </c>
      <c r="J16" s="206">
        <v>1.050729</v>
      </c>
      <c r="K16" s="206">
        <v>0.43595400000000001</v>
      </c>
      <c r="L16" s="206">
        <v>5.1213090000000001</v>
      </c>
      <c r="M16" s="206">
        <v>10.223665</v>
      </c>
      <c r="N16" s="206">
        <v>38.251055999999998</v>
      </c>
      <c r="O16" s="206">
        <v>122.70546299999999</v>
      </c>
      <c r="P16" s="206">
        <v>220.96804900000001</v>
      </c>
      <c r="Q16" s="27">
        <v>217.73526100000001</v>
      </c>
      <c r="R16" s="27">
        <v>246.850157</v>
      </c>
      <c r="S16" s="155">
        <v>255.99436299999999</v>
      </c>
      <c r="T16" s="155">
        <v>634.70794799999999</v>
      </c>
      <c r="U16" s="155">
        <v>532.33722299999999</v>
      </c>
      <c r="V16" s="155">
        <v>271.90648599999997</v>
      </c>
      <c r="W16" s="155">
        <v>253.988157</v>
      </c>
      <c r="X16" s="155">
        <v>517.231449</v>
      </c>
      <c r="Y16" s="18">
        <f t="shared" si="0"/>
        <v>3349.6917939999994</v>
      </c>
    </row>
    <row r="17" spans="1:25" x14ac:dyDescent="0.2">
      <c r="A17" s="143"/>
      <c r="B17" s="8" t="s">
        <v>15</v>
      </c>
      <c r="C17" s="189">
        <v>21.424183000000003</v>
      </c>
      <c r="D17" s="189">
        <v>53.629629999999992</v>
      </c>
      <c r="E17" s="189">
        <v>38.660980000000009</v>
      </c>
      <c r="F17" s="189">
        <v>51.285551000000005</v>
      </c>
      <c r="G17" s="189">
        <v>87.451757000000001</v>
      </c>
      <c r="H17" s="189">
        <v>55.410671000000022</v>
      </c>
      <c r="I17" s="189">
        <v>52.763691000000016</v>
      </c>
      <c r="J17" s="189">
        <v>89.578690000000023</v>
      </c>
      <c r="K17" s="189">
        <v>81.501104999999995</v>
      </c>
      <c r="L17" s="189">
        <v>310.115454</v>
      </c>
      <c r="M17" s="189">
        <v>786.47665899999993</v>
      </c>
      <c r="N17" s="189">
        <v>1377.4462900000001</v>
      </c>
      <c r="O17" s="189">
        <v>1689.8182270000002</v>
      </c>
      <c r="P17" s="189">
        <v>1817.9104240000008</v>
      </c>
      <c r="Q17" s="19">
        <v>806.04401199999995</v>
      </c>
      <c r="R17" s="19">
        <v>951.44847299999981</v>
      </c>
      <c r="S17" s="122">
        <v>2168.1889000000001</v>
      </c>
      <c r="T17" s="122">
        <v>758.64198199999998</v>
      </c>
      <c r="U17" s="122">
        <v>796.11896400000001</v>
      </c>
      <c r="V17" s="122">
        <v>791.99819200000002</v>
      </c>
      <c r="W17" s="122">
        <v>1617.4373160000002</v>
      </c>
      <c r="X17" s="122">
        <v>1181.6764769999997</v>
      </c>
      <c r="Y17" s="18">
        <f t="shared" si="0"/>
        <v>15585.027627999998</v>
      </c>
    </row>
    <row r="18" spans="1:25" x14ac:dyDescent="0.2">
      <c r="A18" s="143"/>
      <c r="B18" s="8" t="s">
        <v>26</v>
      </c>
      <c r="C18" s="18">
        <v>5.1912E-2</v>
      </c>
      <c r="D18" s="18">
        <v>1.8379620000000001</v>
      </c>
      <c r="E18" s="18">
        <v>1.7364889999999999</v>
      </c>
      <c r="F18" s="18">
        <v>1.2095689999999999</v>
      </c>
      <c r="G18" s="18">
        <v>0.41522900000000001</v>
      </c>
      <c r="H18" s="18">
        <v>0.68125100000000005</v>
      </c>
      <c r="I18" s="18">
        <v>0.42641699999999999</v>
      </c>
      <c r="J18" s="18">
        <v>5.7504E-2</v>
      </c>
      <c r="K18" s="18">
        <v>3.186E-3</v>
      </c>
      <c r="L18" s="18">
        <v>1.353E-3</v>
      </c>
      <c r="M18" s="18">
        <v>3.8530000000000001E-3</v>
      </c>
      <c r="N18" s="18">
        <v>1.6699999999999999E-4</v>
      </c>
      <c r="O18" s="18">
        <v>2.0000000000000002E-5</v>
      </c>
      <c r="P18" s="18">
        <v>2.1582E-2</v>
      </c>
      <c r="Q18" s="27">
        <v>126.08838</v>
      </c>
      <c r="R18" s="27">
        <v>174.298633</v>
      </c>
      <c r="S18" s="155">
        <v>199.956176</v>
      </c>
      <c r="T18" s="155">
        <v>136.672449</v>
      </c>
      <c r="U18" s="155">
        <v>55.676180000000002</v>
      </c>
      <c r="V18" s="155">
        <v>74.781979000000007</v>
      </c>
      <c r="W18" s="155">
        <v>102.952522</v>
      </c>
      <c r="X18" s="155">
        <v>34.122546</v>
      </c>
      <c r="Y18" s="18">
        <f t="shared" si="0"/>
        <v>910.99535900000001</v>
      </c>
    </row>
    <row r="19" spans="1:25" ht="15" x14ac:dyDescent="0.25">
      <c r="A19" s="143"/>
      <c r="B19" s="8" t="s">
        <v>27</v>
      </c>
      <c r="C19" s="207">
        <v>0.84894599999999998</v>
      </c>
      <c r="D19" s="208">
        <v>8.0400519999999993</v>
      </c>
      <c r="E19" s="208">
        <v>5.5880599999999996</v>
      </c>
      <c r="F19" s="208">
        <v>13.318028999999999</v>
      </c>
      <c r="G19" s="208">
        <v>3.1212689999999998</v>
      </c>
      <c r="H19" s="208">
        <v>8.7699130000000007</v>
      </c>
      <c r="I19" s="208">
        <v>5.953055</v>
      </c>
      <c r="J19" s="208">
        <v>47.642529000000003</v>
      </c>
      <c r="K19" s="208">
        <v>14.939970000000001</v>
      </c>
      <c r="L19" s="208">
        <v>12.75816</v>
      </c>
      <c r="M19" s="208">
        <v>26.530859</v>
      </c>
      <c r="N19" s="207">
        <v>51.883291999999997</v>
      </c>
      <c r="O19" s="207">
        <v>106.41423899999999</v>
      </c>
      <c r="P19" s="207">
        <v>282.75355300000001</v>
      </c>
      <c r="Q19" s="209">
        <v>184.17386099999999</v>
      </c>
      <c r="R19" s="209">
        <v>185.18365499999999</v>
      </c>
      <c r="S19" s="209">
        <v>123.86715599999999</v>
      </c>
      <c r="T19" s="209">
        <v>209.50045700000001</v>
      </c>
      <c r="U19" s="249">
        <v>324.72495400000003</v>
      </c>
      <c r="V19" s="249">
        <v>337.67579700000005</v>
      </c>
      <c r="W19" s="249">
        <v>277.068286</v>
      </c>
      <c r="X19" s="249">
        <v>166.427378</v>
      </c>
      <c r="Y19" s="18">
        <f t="shared" si="0"/>
        <v>2397.1834700000004</v>
      </c>
    </row>
    <row r="20" spans="1:25" x14ac:dyDescent="0.2">
      <c r="A20" s="143"/>
      <c r="B20" s="8" t="s">
        <v>16</v>
      </c>
      <c r="C20" s="18">
        <f>SUM(C21:C26)</f>
        <v>11.502122999999999</v>
      </c>
      <c r="D20" s="18">
        <f t="shared" ref="D20:X20" si="1">SUM(D21:D26)</f>
        <v>15.348131999999996</v>
      </c>
      <c r="E20" s="18">
        <f t="shared" si="1"/>
        <v>17.513703</v>
      </c>
      <c r="F20" s="18">
        <f t="shared" si="1"/>
        <v>19.487386000000001</v>
      </c>
      <c r="G20" s="18">
        <f t="shared" si="1"/>
        <v>54.98048</v>
      </c>
      <c r="H20" s="18">
        <f t="shared" si="1"/>
        <v>29.598469000000001</v>
      </c>
      <c r="I20" s="18">
        <f t="shared" si="1"/>
        <v>26.159649000000002</v>
      </c>
      <c r="J20" s="18">
        <f t="shared" si="1"/>
        <v>17.412555000000001</v>
      </c>
      <c r="K20" s="18">
        <f t="shared" si="1"/>
        <v>24.505993999999994</v>
      </c>
      <c r="L20" s="18">
        <f t="shared" si="1"/>
        <v>33.428991000000003</v>
      </c>
      <c r="M20" s="18">
        <f t="shared" si="1"/>
        <v>58.785175999999993</v>
      </c>
      <c r="N20" s="18">
        <f t="shared" si="1"/>
        <v>126.08014</v>
      </c>
      <c r="O20" s="18">
        <f t="shared" si="1"/>
        <v>227.01788399999998</v>
      </c>
      <c r="P20" s="18">
        <f t="shared" si="1"/>
        <v>382.45094700000004</v>
      </c>
      <c r="Q20" s="18">
        <f t="shared" si="1"/>
        <v>238.96010200000001</v>
      </c>
      <c r="R20" s="18">
        <f t="shared" si="1"/>
        <v>340.11231300000003</v>
      </c>
      <c r="S20" s="18">
        <f t="shared" si="1"/>
        <v>282.43531000000002</v>
      </c>
      <c r="T20" s="18">
        <f t="shared" si="1"/>
        <v>287.80140599999999</v>
      </c>
      <c r="U20" s="18">
        <f t="shared" si="1"/>
        <v>222.18224100000003</v>
      </c>
      <c r="V20" s="18">
        <f t="shared" si="1"/>
        <v>188.60015099999998</v>
      </c>
      <c r="W20" s="18">
        <f t="shared" si="1"/>
        <v>366.021434</v>
      </c>
      <c r="X20" s="18">
        <f t="shared" si="1"/>
        <v>290.909111</v>
      </c>
      <c r="Y20" s="18">
        <f t="shared" si="0"/>
        <v>3261.2936970000001</v>
      </c>
    </row>
    <row r="21" spans="1:25" x14ac:dyDescent="0.2">
      <c r="A21" s="143"/>
      <c r="B21" s="8" t="s">
        <v>19</v>
      </c>
      <c r="C21" s="190">
        <v>0.13991999999999999</v>
      </c>
      <c r="D21" s="190">
        <v>0.81862100000000004</v>
      </c>
      <c r="E21" s="190">
        <v>9.2071950000000005</v>
      </c>
      <c r="F21" s="190">
        <v>2.703465</v>
      </c>
      <c r="G21" s="190">
        <v>29.128702000000001</v>
      </c>
      <c r="H21" s="190">
        <v>16.685894000000001</v>
      </c>
      <c r="I21" s="190">
        <v>19.572317999999999</v>
      </c>
      <c r="J21" s="190">
        <v>5.7594950000000003</v>
      </c>
      <c r="K21" s="190">
        <v>4.8479830000000002</v>
      </c>
      <c r="L21" s="190">
        <v>10.897543000000001</v>
      </c>
      <c r="M21" s="190">
        <v>20.967616</v>
      </c>
      <c r="N21" s="190">
        <v>37.111511999999998</v>
      </c>
      <c r="O21" s="190">
        <v>53.412812000000002</v>
      </c>
      <c r="P21" s="190">
        <v>88.805305000000004</v>
      </c>
      <c r="Q21" s="19">
        <v>24.930758999999998</v>
      </c>
      <c r="R21" s="19">
        <v>25.489393</v>
      </c>
      <c r="S21" s="155">
        <v>19.060661</v>
      </c>
      <c r="T21" s="155">
        <v>32.389453000000003</v>
      </c>
      <c r="U21" s="155">
        <v>30.508576999999999</v>
      </c>
      <c r="V21" s="155">
        <v>27.543954000000003</v>
      </c>
      <c r="W21" s="155">
        <v>91.052105999999995</v>
      </c>
      <c r="X21" s="155">
        <v>82.757125000000002</v>
      </c>
      <c r="Y21" s="18">
        <f t="shared" si="0"/>
        <v>633.79040899999995</v>
      </c>
    </row>
    <row r="22" spans="1:25" x14ac:dyDescent="0.2">
      <c r="A22" s="143"/>
      <c r="B22" s="8" t="s">
        <v>18</v>
      </c>
      <c r="C22" s="190">
        <v>5.1323350000000003</v>
      </c>
      <c r="D22" s="190">
        <v>0.99111499999999997</v>
      </c>
      <c r="E22" s="190">
        <v>1.209039</v>
      </c>
      <c r="F22" s="190">
        <v>1.8953960000000001</v>
      </c>
      <c r="G22" s="190">
        <v>13.678152000000001</v>
      </c>
      <c r="H22" s="190">
        <v>8.8358039999999995</v>
      </c>
      <c r="I22" s="190">
        <v>2.352252</v>
      </c>
      <c r="J22" s="190">
        <v>0.76475700000000002</v>
      </c>
      <c r="K22" s="190">
        <v>0.34398600000000001</v>
      </c>
      <c r="L22" s="190">
        <v>4.0198960000000001</v>
      </c>
      <c r="M22" s="190">
        <v>9.0642029999999991</v>
      </c>
      <c r="N22" s="190">
        <v>18.571159000000002</v>
      </c>
      <c r="O22" s="190">
        <v>36.381441000000002</v>
      </c>
      <c r="P22" s="190">
        <v>51.683016000000002</v>
      </c>
      <c r="Q22" s="19">
        <v>14.66994</v>
      </c>
      <c r="R22" s="19">
        <v>14.155497</v>
      </c>
      <c r="S22" s="155">
        <v>11.118674</v>
      </c>
      <c r="T22" s="155">
        <v>7.2085189999999999</v>
      </c>
      <c r="U22" s="155">
        <v>6.9755029999999998</v>
      </c>
      <c r="V22" s="155">
        <v>12.906965</v>
      </c>
      <c r="W22" s="155">
        <v>52.899478999999999</v>
      </c>
      <c r="X22" s="155">
        <v>31.647983</v>
      </c>
      <c r="Y22" s="18">
        <f t="shared" si="0"/>
        <v>306.505111</v>
      </c>
    </row>
    <row r="23" spans="1:25" x14ac:dyDescent="0.2">
      <c r="A23" s="143"/>
      <c r="B23" s="8" t="s">
        <v>20</v>
      </c>
      <c r="C23" s="190">
        <v>3.3942E-2</v>
      </c>
      <c r="D23" s="190">
        <v>2.5773999999999998E-2</v>
      </c>
      <c r="E23" s="190">
        <v>1.0445070000000001</v>
      </c>
      <c r="F23" s="190">
        <v>1.3073630000000001</v>
      </c>
      <c r="G23" s="190">
        <v>1.876574</v>
      </c>
      <c r="H23" s="190">
        <v>0.43324200000000002</v>
      </c>
      <c r="I23" s="190">
        <v>0.57096199999999997</v>
      </c>
      <c r="J23" s="190">
        <v>0.22644400000000001</v>
      </c>
      <c r="K23" s="190">
        <v>3.0545490000000002</v>
      </c>
      <c r="L23" s="190">
        <v>2.8527469999999999</v>
      </c>
      <c r="M23" s="190">
        <v>2.7135769999999999</v>
      </c>
      <c r="N23" s="190">
        <v>5.9200460000000001</v>
      </c>
      <c r="O23" s="190">
        <v>9.7837770000000006</v>
      </c>
      <c r="P23" s="190">
        <v>4.6319359999999996</v>
      </c>
      <c r="Q23" s="19">
        <v>7.1193669999999996</v>
      </c>
      <c r="R23" s="19">
        <v>6.1510899999999999</v>
      </c>
      <c r="S23" s="155">
        <v>5.0746770000000003</v>
      </c>
      <c r="T23" s="155">
        <v>7.6270689999999997</v>
      </c>
      <c r="U23" s="155">
        <v>9.4924649999999993</v>
      </c>
      <c r="V23" s="155">
        <v>8.8635419999999989</v>
      </c>
      <c r="W23" s="155">
        <v>28.509097000000001</v>
      </c>
      <c r="X23" s="155">
        <v>35.211838</v>
      </c>
      <c r="Y23" s="18">
        <f t="shared" si="0"/>
        <v>142.524585</v>
      </c>
    </row>
    <row r="24" spans="1:25" x14ac:dyDescent="0.2">
      <c r="A24" s="143"/>
      <c r="B24" s="8" t="s">
        <v>21</v>
      </c>
      <c r="C24" s="190">
        <v>4.712E-3</v>
      </c>
      <c r="D24" s="190">
        <v>2.2678E-2</v>
      </c>
      <c r="E24" s="190">
        <v>5.8068000000000002E-2</v>
      </c>
      <c r="F24" s="190">
        <v>3.0651999999999999E-2</v>
      </c>
      <c r="G24" s="190">
        <v>0.701685</v>
      </c>
      <c r="H24" s="190">
        <v>7.4358999999999995E-2</v>
      </c>
      <c r="I24" s="190">
        <v>0.95818099999999995</v>
      </c>
      <c r="J24" s="190">
        <v>8.7258000000000002E-2</v>
      </c>
      <c r="K24" s="190">
        <v>0.80627199999999999</v>
      </c>
      <c r="L24" s="190">
        <v>3.273285</v>
      </c>
      <c r="M24" s="190">
        <v>4.682817</v>
      </c>
      <c r="N24" s="190">
        <v>18.665457</v>
      </c>
      <c r="O24" s="190">
        <v>10.739476</v>
      </c>
      <c r="P24" s="190">
        <v>17.104711999999999</v>
      </c>
      <c r="Q24" s="19">
        <v>9.2150239999999997</v>
      </c>
      <c r="R24" s="19">
        <v>10.671804</v>
      </c>
      <c r="S24" s="199" t="s">
        <v>369</v>
      </c>
      <c r="T24" s="199">
        <v>5.6488339999999999</v>
      </c>
      <c r="U24" s="199">
        <v>4.7436610000000003</v>
      </c>
      <c r="V24" s="199">
        <v>5.8916049999999993</v>
      </c>
      <c r="W24" s="199">
        <v>36.677691000000003</v>
      </c>
      <c r="X24" s="199">
        <v>36.80753</v>
      </c>
      <c r="Y24" s="18">
        <f t="shared" si="0"/>
        <v>166.86576099999996</v>
      </c>
    </row>
    <row r="25" spans="1:25" x14ac:dyDescent="0.2">
      <c r="A25" s="143"/>
      <c r="B25" s="8" t="s">
        <v>17</v>
      </c>
      <c r="C25" s="190">
        <v>0.495226</v>
      </c>
      <c r="D25" s="190">
        <v>0.99436199999999997</v>
      </c>
      <c r="E25" s="190">
        <v>2.2868240000000002</v>
      </c>
      <c r="F25" s="190">
        <v>0.75256999999999996</v>
      </c>
      <c r="G25" s="190">
        <v>0.869784</v>
      </c>
      <c r="H25" s="190">
        <v>1.4759629999999999</v>
      </c>
      <c r="I25" s="190">
        <v>0.67293000000000003</v>
      </c>
      <c r="J25" s="190">
        <v>2.1966019999999999</v>
      </c>
      <c r="K25" s="190">
        <v>4.4951800000000004</v>
      </c>
      <c r="L25" s="190">
        <v>6.0423229999999997</v>
      </c>
      <c r="M25" s="190">
        <v>5.3451129999999996</v>
      </c>
      <c r="N25" s="190">
        <v>4.7443869999999997</v>
      </c>
      <c r="O25" s="190">
        <v>16.292961999999999</v>
      </c>
      <c r="P25" s="190">
        <v>21.041840000000001</v>
      </c>
      <c r="Q25" s="19">
        <v>10.585008999999999</v>
      </c>
      <c r="R25" s="19">
        <v>25.954407</v>
      </c>
      <c r="S25" s="155">
        <v>39.782117</v>
      </c>
      <c r="T25" s="155">
        <v>16.488306999999999</v>
      </c>
      <c r="U25" s="155">
        <v>20.514773999999999</v>
      </c>
      <c r="V25" s="155">
        <v>10.794881999999999</v>
      </c>
      <c r="W25" s="155">
        <v>52.355691999999998</v>
      </c>
      <c r="X25" s="155">
        <v>30.170631</v>
      </c>
      <c r="Y25" s="18">
        <f t="shared" si="0"/>
        <v>274.35188499999998</v>
      </c>
    </row>
    <row r="26" spans="1:25" x14ac:dyDescent="0.2">
      <c r="A26" s="297"/>
      <c r="B26" s="8" t="s">
        <v>807</v>
      </c>
      <c r="C26" s="190">
        <v>5.6959879999999998</v>
      </c>
      <c r="D26" s="190">
        <v>12.495581999999997</v>
      </c>
      <c r="E26" s="190">
        <v>3.7080700000000002</v>
      </c>
      <c r="F26" s="190">
        <v>12.797939999999999</v>
      </c>
      <c r="G26" s="190">
        <v>8.7255830000000003</v>
      </c>
      <c r="H26" s="190">
        <v>2.0932069999999996</v>
      </c>
      <c r="I26" s="190">
        <v>2.0330059999999994</v>
      </c>
      <c r="J26" s="190">
        <v>8.3779990000000009</v>
      </c>
      <c r="K26" s="190">
        <v>10.958023999999996</v>
      </c>
      <c r="L26" s="190">
        <v>6.3431969999999982</v>
      </c>
      <c r="M26" s="190">
        <v>16.011849999999999</v>
      </c>
      <c r="N26" s="190">
        <v>41.067579000000002</v>
      </c>
      <c r="O26" s="190">
        <v>100.407416</v>
      </c>
      <c r="P26" s="190">
        <v>199.18413800000002</v>
      </c>
      <c r="Q26" s="19">
        <v>172.44000300000002</v>
      </c>
      <c r="R26" s="19">
        <v>257.69012200000003</v>
      </c>
      <c r="S26" s="155">
        <v>207.399181</v>
      </c>
      <c r="T26" s="155">
        <v>218.439224</v>
      </c>
      <c r="U26" s="155">
        <v>149.94726100000003</v>
      </c>
      <c r="V26" s="155">
        <v>122.599203</v>
      </c>
      <c r="W26" s="155">
        <v>104.52736899999999</v>
      </c>
      <c r="X26" s="155">
        <v>74.314004000000025</v>
      </c>
      <c r="Y26" s="18">
        <f t="shared" si="0"/>
        <v>1737.255946</v>
      </c>
    </row>
    <row r="27" spans="1:25" x14ac:dyDescent="0.2">
      <c r="A27" s="143"/>
      <c r="B27" s="210" t="s">
        <v>22</v>
      </c>
      <c r="C27" s="211">
        <f>SUM(C9:C12,C15:C17)</f>
        <v>2625.990495</v>
      </c>
      <c r="D27" s="211">
        <f t="shared" ref="D27:V27" si="2">SUM(D9:D12,D15:D17)</f>
        <v>3810.3021760000001</v>
      </c>
      <c r="E27" s="211">
        <f t="shared" si="2"/>
        <v>4883.3400680000004</v>
      </c>
      <c r="F27" s="211">
        <f t="shared" si="2"/>
        <v>5696.5975309999994</v>
      </c>
      <c r="G27" s="211">
        <f t="shared" si="2"/>
        <v>7426.6454259999991</v>
      </c>
      <c r="H27" s="211">
        <f t="shared" si="2"/>
        <v>12080.12119</v>
      </c>
      <c r="I27" s="211">
        <f t="shared" si="2"/>
        <v>11269.677152</v>
      </c>
      <c r="J27" s="211">
        <f t="shared" si="2"/>
        <v>9501.1119400000007</v>
      </c>
      <c r="K27" s="211">
        <f t="shared" si="2"/>
        <v>8149.123830999999</v>
      </c>
      <c r="L27" s="211">
        <f t="shared" si="2"/>
        <v>10523.187134</v>
      </c>
      <c r="M27" s="211">
        <f t="shared" si="2"/>
        <v>12336.644342999998</v>
      </c>
      <c r="N27" s="211">
        <f t="shared" si="2"/>
        <v>13728.884438999998</v>
      </c>
      <c r="O27" s="211">
        <f t="shared" si="2"/>
        <v>16523.431809999998</v>
      </c>
      <c r="P27" s="211">
        <f t="shared" si="2"/>
        <v>21121.681982999999</v>
      </c>
      <c r="Q27" s="211">
        <f t="shared" si="2"/>
        <v>18995.758658999999</v>
      </c>
      <c r="R27" s="211">
        <f t="shared" si="2"/>
        <v>21052.948723000005</v>
      </c>
      <c r="S27" s="211">
        <f t="shared" si="2"/>
        <v>19368.269302000004</v>
      </c>
      <c r="T27" s="211">
        <f t="shared" si="2"/>
        <v>19074.629782999997</v>
      </c>
      <c r="U27" s="211">
        <f t="shared" si="2"/>
        <v>20424.124143000001</v>
      </c>
      <c r="V27" s="211">
        <f t="shared" si="2"/>
        <v>19181.128188999995</v>
      </c>
      <c r="W27" s="211">
        <f t="shared" ref="W27:X27" si="3">SUM(W9:W12,W15:W17)</f>
        <v>36704.889894</v>
      </c>
      <c r="X27" s="211">
        <f t="shared" si="3"/>
        <v>33020.009899999997</v>
      </c>
      <c r="Y27" s="18">
        <f t="shared" si="0"/>
        <v>327498.49811099999</v>
      </c>
    </row>
    <row r="28" spans="1:25" x14ac:dyDescent="0.2">
      <c r="A28" s="143"/>
      <c r="B28" s="8" t="s">
        <v>23</v>
      </c>
      <c r="C28" s="18">
        <f>C29-C27</f>
        <v>26.089755999999852</v>
      </c>
      <c r="D28" s="18">
        <f t="shared" ref="D28:Q28" si="4">D29-D27</f>
        <v>20.332194000000072</v>
      </c>
      <c r="E28" s="18">
        <f t="shared" si="4"/>
        <v>83.079171999999744</v>
      </c>
      <c r="F28" s="18">
        <f t="shared" si="4"/>
        <v>135.04925700000058</v>
      </c>
      <c r="G28" s="18">
        <f t="shared" si="4"/>
        <v>111.14146100000107</v>
      </c>
      <c r="H28" s="18">
        <f t="shared" si="4"/>
        <v>124.91869100000076</v>
      </c>
      <c r="I28" s="18">
        <f t="shared" si="4"/>
        <v>206.41234199999963</v>
      </c>
      <c r="J28" s="18">
        <f t="shared" si="4"/>
        <v>160.43683099999907</v>
      </c>
      <c r="K28" s="18">
        <f t="shared" si="4"/>
        <v>181.03363700000045</v>
      </c>
      <c r="L28" s="18">
        <f t="shared" si="4"/>
        <v>232.09540200000083</v>
      </c>
      <c r="M28" s="18">
        <f t="shared" si="4"/>
        <v>234.79692200000136</v>
      </c>
      <c r="N28" s="18">
        <f t="shared" si="4"/>
        <v>262.96193100000164</v>
      </c>
      <c r="O28" s="18">
        <f t="shared" si="4"/>
        <v>602.90111600000091</v>
      </c>
      <c r="P28" s="18">
        <f t="shared" si="4"/>
        <v>1309.3522760000014</v>
      </c>
      <c r="Q28" s="18">
        <f t="shared" si="4"/>
        <v>1095.0985700000019</v>
      </c>
      <c r="R28" s="18">
        <f>R29-R27</f>
        <v>1457.2092849999935</v>
      </c>
      <c r="S28" s="18">
        <f>S29-S27</f>
        <v>674.84299999999712</v>
      </c>
      <c r="T28" s="18">
        <f>T29-T27</f>
        <v>2882.2093870000026</v>
      </c>
      <c r="U28" s="18">
        <f>U29-U27</f>
        <v>2820.241826999998</v>
      </c>
      <c r="V28" s="18">
        <f>V29-V27</f>
        <v>2156.2068240000044</v>
      </c>
      <c r="W28" s="18">
        <f t="shared" ref="W28:X28" si="5">W29-W27</f>
        <v>2652.6413870000033</v>
      </c>
      <c r="X28" s="18">
        <f t="shared" si="5"/>
        <v>3040.0074410000016</v>
      </c>
      <c r="Y28" s="18">
        <f t="shared" si="0"/>
        <v>20469.058709000012</v>
      </c>
    </row>
    <row r="29" spans="1:25" ht="13.5" thickBot="1" x14ac:dyDescent="0.25">
      <c r="A29" s="143"/>
      <c r="B29" s="30" t="s">
        <v>7</v>
      </c>
      <c r="C29" s="212">
        <v>2652.0802509999999</v>
      </c>
      <c r="D29" s="212">
        <v>3830.6343700000002</v>
      </c>
      <c r="E29" s="212">
        <v>4966.4192400000002</v>
      </c>
      <c r="F29" s="212">
        <v>5831.646788</v>
      </c>
      <c r="G29" s="212">
        <v>7537.7868870000002</v>
      </c>
      <c r="H29" s="212">
        <v>12205.039881000001</v>
      </c>
      <c r="I29" s="212">
        <v>11476.089494</v>
      </c>
      <c r="J29" s="212">
        <v>9661.5487709999998</v>
      </c>
      <c r="K29" s="212">
        <v>8330.1574679999994</v>
      </c>
      <c r="L29" s="212">
        <v>10755.282536000001</v>
      </c>
      <c r="M29" s="212">
        <v>12571.441264999999</v>
      </c>
      <c r="N29" s="212">
        <v>13991.846369999999</v>
      </c>
      <c r="O29" s="212">
        <v>17126.332925999999</v>
      </c>
      <c r="P29" s="212">
        <v>22431.034259</v>
      </c>
      <c r="Q29" s="51">
        <v>20090.857229000001</v>
      </c>
      <c r="R29" s="51">
        <v>22510.158007999999</v>
      </c>
      <c r="S29" s="205">
        <v>20043.112302000001</v>
      </c>
      <c r="T29" s="205">
        <v>21956.839169999999</v>
      </c>
      <c r="U29" s="205">
        <v>23244.365969999999</v>
      </c>
      <c r="V29" s="205">
        <v>21337.335013</v>
      </c>
      <c r="W29" s="205">
        <v>39357.531281000003</v>
      </c>
      <c r="X29" s="205">
        <v>36060.017340999999</v>
      </c>
      <c r="Y29" s="271">
        <f t="shared" si="0"/>
        <v>347967.55681999994</v>
      </c>
    </row>
    <row r="30" spans="1:25" ht="20.25" thickTop="1" thickBot="1" x14ac:dyDescent="0.35">
      <c r="A30" s="143"/>
      <c r="B30" s="30"/>
      <c r="C30" s="338" t="s">
        <v>250</v>
      </c>
      <c r="D30" s="338"/>
      <c r="E30" s="338"/>
      <c r="F30" s="338"/>
      <c r="G30" s="338"/>
      <c r="H30" s="338"/>
      <c r="I30" s="338"/>
      <c r="J30" s="338"/>
      <c r="K30" s="338"/>
      <c r="L30" s="338"/>
      <c r="M30" s="338"/>
      <c r="N30" s="338"/>
      <c r="O30" s="338"/>
      <c r="P30" s="338"/>
      <c r="Q30" s="338"/>
      <c r="R30" s="338"/>
      <c r="S30" s="338"/>
      <c r="T30" s="338"/>
      <c r="U30" s="338"/>
      <c r="V30" s="338"/>
      <c r="W30" s="338"/>
      <c r="X30" s="338"/>
      <c r="Y30" s="338"/>
    </row>
    <row r="31" spans="1:25" ht="13.5" thickTop="1" x14ac:dyDescent="0.2">
      <c r="A31" s="143"/>
      <c r="B31" s="32"/>
      <c r="C31" s="18"/>
      <c r="D31" s="18"/>
      <c r="E31" s="18"/>
      <c r="F31" s="18"/>
      <c r="G31" s="18"/>
      <c r="H31" s="18"/>
      <c r="I31" s="18"/>
      <c r="J31" s="18"/>
      <c r="K31" s="18"/>
      <c r="L31" s="18"/>
      <c r="M31" s="18"/>
      <c r="N31" s="18"/>
      <c r="O31" s="18"/>
      <c r="P31" s="18"/>
      <c r="Q31" s="18"/>
      <c r="R31" s="18"/>
      <c r="S31" s="18"/>
      <c r="T31" s="18"/>
      <c r="U31" s="18"/>
      <c r="V31" s="18"/>
      <c r="W31" s="18"/>
      <c r="X31" s="18"/>
      <c r="Y31" s="18"/>
    </row>
    <row r="32" spans="1:25" x14ac:dyDescent="0.2">
      <c r="A32" s="143"/>
      <c r="B32" s="193" t="s">
        <v>326</v>
      </c>
      <c r="C32" s="84">
        <f>(C9/C$29)*100</f>
        <v>97.971072520158074</v>
      </c>
      <c r="D32" s="84">
        <f t="shared" ref="D32:P32" si="6">(D9/D$29)*100</f>
        <v>96.763579553012775</v>
      </c>
      <c r="E32" s="84">
        <f t="shared" si="6"/>
        <v>95.950940138513147</v>
      </c>
      <c r="F32" s="84">
        <f t="shared" si="6"/>
        <v>95.54733423611458</v>
      </c>
      <c r="G32" s="84">
        <f t="shared" si="6"/>
        <v>96.484989666437087</v>
      </c>
      <c r="H32" s="84">
        <f t="shared" si="6"/>
        <v>97.756390092372527</v>
      </c>
      <c r="I32" s="84">
        <f t="shared" si="6"/>
        <v>97.202841401961621</v>
      </c>
      <c r="J32" s="84">
        <f t="shared" si="6"/>
        <v>96.536699964664507</v>
      </c>
      <c r="K32" s="84">
        <f t="shared" si="6"/>
        <v>95.632355325842937</v>
      </c>
      <c r="L32" s="84">
        <f t="shared" si="6"/>
        <v>91.494069895998862</v>
      </c>
      <c r="M32" s="84">
        <f t="shared" si="6"/>
        <v>86.982952332156486</v>
      </c>
      <c r="N32" s="84">
        <f t="shared" si="6"/>
        <v>83.307292345577693</v>
      </c>
      <c r="O32" s="84">
        <f t="shared" si="6"/>
        <v>78.895520905629283</v>
      </c>
      <c r="P32" s="84">
        <f t="shared" si="6"/>
        <v>74.371619446421889</v>
      </c>
      <c r="Q32" s="84">
        <f t="shared" ref="Q32:Y32" si="7">(Q9/Q$29)*100</f>
        <v>70.080138908541727</v>
      </c>
      <c r="R32" s="84">
        <f t="shared" si="7"/>
        <v>72.614025419949868</v>
      </c>
      <c r="S32" s="84">
        <f t="shared" si="7"/>
        <v>74.383089788467316</v>
      </c>
      <c r="T32" s="84">
        <f t="shared" si="7"/>
        <v>73.441568292910176</v>
      </c>
      <c r="U32" s="84">
        <f t="shared" si="7"/>
        <v>76.210171930966212</v>
      </c>
      <c r="V32" s="84">
        <f t="shared" si="7"/>
        <v>80.017972350331775</v>
      </c>
      <c r="W32" s="84">
        <f t="shared" ref="W32:X32" si="8">(W9/W$29)*100</f>
        <v>83.806784441084304</v>
      </c>
      <c r="X32" s="84">
        <f t="shared" si="8"/>
        <v>82.395160637424269</v>
      </c>
      <c r="Y32" s="84">
        <f t="shared" si="7"/>
        <v>82.152537683814757</v>
      </c>
    </row>
    <row r="33" spans="1:25" x14ac:dyDescent="0.2">
      <c r="A33" s="143"/>
      <c r="B33" s="193" t="s">
        <v>332</v>
      </c>
      <c r="C33" s="84">
        <f t="shared" ref="C33:Y33" si="9">(C10/C$29)*100</f>
        <v>6.0399001855091297E-3</v>
      </c>
      <c r="D33" s="84">
        <f t="shared" si="9"/>
        <v>4.7001614513264029E-3</v>
      </c>
      <c r="E33" s="84">
        <f t="shared" si="9"/>
        <v>4.0807871870277299E-3</v>
      </c>
      <c r="F33" s="84">
        <f t="shared" si="9"/>
        <v>0.29275281272402059</v>
      </c>
      <c r="G33" s="84">
        <f t="shared" si="9"/>
        <v>0.45961770370226707</v>
      </c>
      <c r="H33" s="84">
        <f t="shared" si="9"/>
        <v>7.3141080136057607E-2</v>
      </c>
      <c r="I33" s="84">
        <f t="shared" si="9"/>
        <v>9.0460901384811027E-2</v>
      </c>
      <c r="J33" s="84">
        <f t="shared" si="9"/>
        <v>2.4473322611559583E-2</v>
      </c>
      <c r="K33" s="84">
        <f t="shared" si="9"/>
        <v>6.1385994438202625E-3</v>
      </c>
      <c r="L33" s="84">
        <f t="shared" si="9"/>
        <v>0.34436892639525912</v>
      </c>
      <c r="M33" s="84">
        <f t="shared" si="9"/>
        <v>0.4883407137327942</v>
      </c>
      <c r="N33" s="84">
        <f t="shared" si="9"/>
        <v>0.44876018031921827</v>
      </c>
      <c r="O33" s="84">
        <f t="shared" si="9"/>
        <v>2.4617834233499942</v>
      </c>
      <c r="P33" s="84">
        <f t="shared" si="9"/>
        <v>4.327026956461304</v>
      </c>
      <c r="Q33" s="84">
        <f t="shared" ref="Q33:V42" si="10">(Q10/Q$29)*100</f>
        <v>3.5894104556129687</v>
      </c>
      <c r="R33" s="84">
        <f t="shared" si="10"/>
        <v>3.9539559148526795</v>
      </c>
      <c r="S33" s="84">
        <f t="shared" si="10"/>
        <v>3.8923880645130757</v>
      </c>
      <c r="T33" s="84">
        <f t="shared" si="10"/>
        <v>2.9435981290197697</v>
      </c>
      <c r="U33" s="84">
        <f t="shared" si="10"/>
        <v>2.3342921665417231</v>
      </c>
      <c r="V33" s="84">
        <f t="shared" si="10"/>
        <v>1.9151442049863829</v>
      </c>
      <c r="W33" s="84">
        <f t="shared" ref="W33:X33" si="11">(W10/W$29)*100</f>
        <v>1.0591950801580052</v>
      </c>
      <c r="X33" s="84">
        <f t="shared" si="11"/>
        <v>1.1089149132087215</v>
      </c>
      <c r="Y33" s="84">
        <f t="shared" si="9"/>
        <v>1.8488837410000243</v>
      </c>
    </row>
    <row r="34" spans="1:25" x14ac:dyDescent="0.2">
      <c r="A34" s="143"/>
      <c r="B34" s="193" t="s">
        <v>378</v>
      </c>
      <c r="C34" s="84">
        <f t="shared" ref="C34:Y34" si="12">(C11/C$29)*100</f>
        <v>0.18623241126046908</v>
      </c>
      <c r="D34" s="84">
        <f t="shared" si="12"/>
        <v>1.189855454672381</v>
      </c>
      <c r="E34" s="84">
        <f t="shared" si="12"/>
        <v>1.0606247570835361</v>
      </c>
      <c r="F34" s="84">
        <f t="shared" si="12"/>
        <v>0.55252207774830697</v>
      </c>
      <c r="G34" s="84">
        <f t="shared" si="12"/>
        <v>0.15294120373557332</v>
      </c>
      <c r="H34" s="84">
        <f t="shared" si="12"/>
        <v>0.22891745764382398</v>
      </c>
      <c r="I34" s="84">
        <f t="shared" si="12"/>
        <v>0.29132201363085675</v>
      </c>
      <c r="J34" s="84">
        <f t="shared" si="12"/>
        <v>0.32631089225187337</v>
      </c>
      <c r="K34" s="84">
        <f t="shared" si="12"/>
        <v>1.0351100604188483</v>
      </c>
      <c r="L34" s="84">
        <f t="shared" si="12"/>
        <v>2.8414582878420447</v>
      </c>
      <c r="M34" s="84">
        <f t="shared" si="12"/>
        <v>3.8019888644804483</v>
      </c>
      <c r="N34" s="84">
        <f t="shared" si="12"/>
        <v>3.5310535502970941</v>
      </c>
      <c r="O34" s="84">
        <f t="shared" si="12"/>
        <v>3.9392567452416696</v>
      </c>
      <c r="P34" s="84">
        <f t="shared" si="12"/>
        <v>3.1375204409828905</v>
      </c>
      <c r="Q34" s="84">
        <f t="shared" si="10"/>
        <v>11.320280782828512</v>
      </c>
      <c r="R34" s="84">
        <f t="shared" si="10"/>
        <v>10.014372894223357</v>
      </c>
      <c r="S34" s="84">
        <f t="shared" si="10"/>
        <v>5.0433550826292226</v>
      </c>
      <c r="T34" s="84">
        <f t="shared" si="10"/>
        <v>3.4751174433273406</v>
      </c>
      <c r="U34" s="84">
        <f t="shared" si="10"/>
        <v>3.0819486447794904</v>
      </c>
      <c r="V34" s="84">
        <f t="shared" si="10"/>
        <v>2.4450197725355456</v>
      </c>
      <c r="W34" s="84">
        <f t="shared" ref="W34:X34" si="13">(W11/W$29)*100</f>
        <v>3.36070600708265</v>
      </c>
      <c r="X34" s="84">
        <f t="shared" si="13"/>
        <v>3.0983018794328094</v>
      </c>
      <c r="Y34" s="84">
        <f t="shared" si="12"/>
        <v>3.725235714347193</v>
      </c>
    </row>
    <row r="35" spans="1:25" x14ac:dyDescent="0.2">
      <c r="A35" s="143"/>
      <c r="B35" s="193" t="s">
        <v>69</v>
      </c>
      <c r="C35" s="84">
        <f t="shared" ref="C35:Y35" si="14">(C12/C$29)*100</f>
        <v>8.3873781691231339E-4</v>
      </c>
      <c r="D35" s="84">
        <f t="shared" si="14"/>
        <v>1.6211414090141942E-4</v>
      </c>
      <c r="E35" s="84">
        <f t="shared" si="14"/>
        <v>2.6838249764834593E-4</v>
      </c>
      <c r="F35" s="84">
        <f t="shared" si="14"/>
        <v>5.2089060096209656E-3</v>
      </c>
      <c r="G35" s="84">
        <f t="shared" si="14"/>
        <v>6.0349092753542576E-2</v>
      </c>
      <c r="H35" s="84">
        <f t="shared" si="14"/>
        <v>3.003963965498819E-3</v>
      </c>
      <c r="I35" s="84">
        <f t="shared" si="14"/>
        <v>1.7997419775088414E-2</v>
      </c>
      <c r="J35" s="84">
        <f t="shared" si="14"/>
        <v>8.0307134848701167E-2</v>
      </c>
      <c r="K35" s="84">
        <f t="shared" si="14"/>
        <v>6.3474490372022824E-2</v>
      </c>
      <c r="L35" s="84">
        <f t="shared" si="14"/>
        <v>4.9354417071168603E-2</v>
      </c>
      <c r="M35" s="84">
        <f t="shared" si="14"/>
        <v>0.1180136047034222</v>
      </c>
      <c r="N35" s="84">
        <f t="shared" si="14"/>
        <v>0.53700839055167526</v>
      </c>
      <c r="O35" s="84">
        <f t="shared" si="14"/>
        <v>0.17191378403781007</v>
      </c>
      <c r="P35" s="84">
        <f t="shared" si="14"/>
        <v>2.0618671018900159</v>
      </c>
      <c r="Q35" s="84">
        <f t="shared" si="10"/>
        <v>2.4230123705091406</v>
      </c>
      <c r="R35" s="84">
        <f t="shared" si="10"/>
        <v>0.15728754097335521</v>
      </c>
      <c r="S35" s="84">
        <f t="shared" si="10"/>
        <v>2.3316538517491959E-3</v>
      </c>
      <c r="T35" s="84">
        <f t="shared" si="10"/>
        <v>0.14632810192415324</v>
      </c>
      <c r="U35" s="84">
        <f t="shared" si="10"/>
        <v>9.7493345394957225E-3</v>
      </c>
      <c r="V35" s="84">
        <f t="shared" si="10"/>
        <v>1.1196276379147087E-2</v>
      </c>
      <c r="W35" s="84">
        <f t="shared" ref="W35:X35" si="15">(W12/W$29)*100</f>
        <v>1.5497168652304322E-2</v>
      </c>
      <c r="X35" s="84">
        <f t="shared" si="15"/>
        <v>1.9143559845577616E-2</v>
      </c>
      <c r="Y35" s="84">
        <f t="shared" si="14"/>
        <v>0.33912899575589811</v>
      </c>
    </row>
    <row r="36" spans="1:25" x14ac:dyDescent="0.2">
      <c r="A36" s="143"/>
      <c r="B36" s="193" t="s">
        <v>60</v>
      </c>
      <c r="C36" s="84">
        <f t="shared" ref="C36:Y36" si="16">(C13/C$29)*100</f>
        <v>8.5561928193703077E-2</v>
      </c>
      <c r="D36" s="84">
        <f t="shared" si="16"/>
        <v>0.13206509709252154</v>
      </c>
      <c r="E36" s="84">
        <f t="shared" si="16"/>
        <v>1.7579989884220888E-2</v>
      </c>
      <c r="F36" s="84">
        <f t="shared" si="16"/>
        <v>0.10084475644343499</v>
      </c>
      <c r="G36" s="84">
        <f t="shared" si="16"/>
        <v>8.1599401683907002E-2</v>
      </c>
      <c r="H36" s="84">
        <f t="shared" si="16"/>
        <v>2.1180938572960981E-2</v>
      </c>
      <c r="I36" s="84">
        <f t="shared" si="16"/>
        <v>4.1831217877046648E-2</v>
      </c>
      <c r="J36" s="84">
        <f t="shared" si="16"/>
        <v>9.2775808645762722E-2</v>
      </c>
      <c r="K36" s="84">
        <f t="shared" si="16"/>
        <v>0.19024190191935039</v>
      </c>
      <c r="L36" s="84">
        <f t="shared" si="16"/>
        <v>4.2657772909667428E-2</v>
      </c>
      <c r="M36" s="84">
        <f t="shared" si="16"/>
        <v>2.1033326205497729</v>
      </c>
      <c r="N36" s="84">
        <f t="shared" si="16"/>
        <v>2.440746688958964</v>
      </c>
      <c r="O36" s="84">
        <f t="shared" si="16"/>
        <v>1.9986739454325613</v>
      </c>
      <c r="P36" s="84">
        <f t="shared" si="16"/>
        <v>1.4554629636348948</v>
      </c>
      <c r="Q36" s="84">
        <f t="shared" si="10"/>
        <v>0.46086904577843479</v>
      </c>
      <c r="R36" s="84">
        <f t="shared" si="10"/>
        <v>1.1830538413162437</v>
      </c>
      <c r="S36" s="84">
        <f t="shared" si="10"/>
        <v>0.90762307898582961</v>
      </c>
      <c r="T36" s="84">
        <f t="shared" si="10"/>
        <v>0.71398300450364871</v>
      </c>
      <c r="U36" s="84">
        <f t="shared" si="10"/>
        <v>0.65558316882755574</v>
      </c>
      <c r="V36" s="84">
        <f t="shared" si="10"/>
        <v>0.57447585617097052</v>
      </c>
      <c r="W36" s="84">
        <f t="shared" ref="W36:X36" si="17">(W13/W$29)*100</f>
        <v>1.3828057027111684</v>
      </c>
      <c r="X36" s="84">
        <f t="shared" si="17"/>
        <v>1.1700322326808388</v>
      </c>
      <c r="Y36" s="84">
        <f t="shared" si="16"/>
        <v>0.93986266963725984</v>
      </c>
    </row>
    <row r="37" spans="1:25" x14ac:dyDescent="0.2">
      <c r="A37" s="143"/>
      <c r="B37" s="193" t="s">
        <v>58</v>
      </c>
      <c r="C37" s="84">
        <f t="shared" ref="C37:Y37" si="18">(C14/C$29)*100</f>
        <v>3.201056980383208E-2</v>
      </c>
      <c r="D37" s="84">
        <f t="shared" si="18"/>
        <v>0.20988826453828321</v>
      </c>
      <c r="E37" s="84">
        <f t="shared" si="18"/>
        <v>0.11251688047181452</v>
      </c>
      <c r="F37" s="84">
        <f t="shared" si="18"/>
        <v>0.22837509684922983</v>
      </c>
      <c r="G37" s="84">
        <f t="shared" si="18"/>
        <v>4.1408294593510968E-2</v>
      </c>
      <c r="H37" s="84">
        <f t="shared" si="18"/>
        <v>7.185484918941086E-2</v>
      </c>
      <c r="I37" s="84">
        <f t="shared" si="18"/>
        <v>5.1873549810781905E-2</v>
      </c>
      <c r="J37" s="84">
        <f t="shared" si="18"/>
        <v>0.49311482174579818</v>
      </c>
      <c r="K37" s="84">
        <f t="shared" si="18"/>
        <v>0.17934799020776448</v>
      </c>
      <c r="L37" s="84">
        <f t="shared" si="18"/>
        <v>0.11862226731186264</v>
      </c>
      <c r="M37" s="84">
        <f t="shared" si="18"/>
        <v>0.21104071077247322</v>
      </c>
      <c r="N37" s="84">
        <f t="shared" si="18"/>
        <v>0.37081090392218191</v>
      </c>
      <c r="O37" s="84">
        <f t="shared" si="18"/>
        <v>0.6213486533270024</v>
      </c>
      <c r="P37" s="84">
        <f t="shared" si="18"/>
        <v>1.2605462134968246</v>
      </c>
      <c r="Q37" s="84">
        <f t="shared" si="10"/>
        <v>0.91670484191264645</v>
      </c>
      <c r="R37" s="84">
        <f t="shared" si="10"/>
        <v>0.82266705961898023</v>
      </c>
      <c r="S37" s="84">
        <f t="shared" si="10"/>
        <v>0.61800360210345129</v>
      </c>
      <c r="T37" s="84">
        <f t="shared" si="10"/>
        <v>0.95414670289266423</v>
      </c>
      <c r="U37" s="84">
        <f t="shared" si="10"/>
        <v>1.3970049964757119</v>
      </c>
      <c r="V37" s="84">
        <f t="shared" si="10"/>
        <v>1.5825584441274763</v>
      </c>
      <c r="W37" s="84">
        <f t="shared" ref="W37:X37" si="19">(W14/W$29)*100</f>
        <v>0.70397780801296284</v>
      </c>
      <c r="X37" s="84">
        <f t="shared" si="19"/>
        <v>0.46152883518104465</v>
      </c>
      <c r="Y37" s="84">
        <f t="shared" si="18"/>
        <v>0.68891005009413531</v>
      </c>
    </row>
    <row r="38" spans="1:25" x14ac:dyDescent="0.2">
      <c r="A38" s="143"/>
      <c r="B38" s="193" t="s">
        <v>373</v>
      </c>
      <c r="C38" s="84">
        <f t="shared" ref="C38:Y38" si="20">(C15/C$29)*100</f>
        <v>4.4185163686436275E-2</v>
      </c>
      <c r="D38" s="84">
        <f t="shared" si="20"/>
        <v>0.10705213820759404</v>
      </c>
      <c r="E38" s="84">
        <f t="shared" si="20"/>
        <v>0.51988202671347572</v>
      </c>
      <c r="F38" s="84">
        <f t="shared" si="20"/>
        <v>0.37669949499005911</v>
      </c>
      <c r="G38" s="84">
        <f t="shared" si="20"/>
        <v>0.20356181767970963</v>
      </c>
      <c r="H38" s="84">
        <f t="shared" si="20"/>
        <v>0.32331607585674549</v>
      </c>
      <c r="I38" s="84">
        <f t="shared" si="20"/>
        <v>0.13440932129419658</v>
      </c>
      <c r="J38" s="84">
        <f t="shared" si="20"/>
        <v>0.43359581360022509</v>
      </c>
      <c r="K38" s="84">
        <f t="shared" si="20"/>
        <v>0.10607008371621338</v>
      </c>
      <c r="L38" s="84">
        <f t="shared" si="20"/>
        <v>0.18178718164359339</v>
      </c>
      <c r="M38" s="84">
        <f t="shared" si="20"/>
        <v>0.40362104018468725</v>
      </c>
      <c r="N38" s="84">
        <f t="shared" si="20"/>
        <v>0.17847480839657046</v>
      </c>
      <c r="O38" s="84">
        <f t="shared" si="20"/>
        <v>0.42795249465653179</v>
      </c>
      <c r="P38" s="84">
        <f t="shared" si="20"/>
        <v>1.1751877775953781</v>
      </c>
      <c r="Q38" s="84">
        <f t="shared" si="10"/>
        <v>2.0406794559676777</v>
      </c>
      <c r="R38" s="84">
        <f t="shared" si="10"/>
        <v>1.4634267555248872</v>
      </c>
      <c r="S38" s="84">
        <f t="shared" si="10"/>
        <v>1.2170337885881091</v>
      </c>
      <c r="T38" s="84">
        <f t="shared" si="10"/>
        <v>0.52082513842086864</v>
      </c>
      <c r="U38" s="84">
        <f t="shared" si="10"/>
        <v>0.51565045548970934</v>
      </c>
      <c r="V38" s="84">
        <f t="shared" si="10"/>
        <v>0.51922556370090578</v>
      </c>
      <c r="W38" s="84">
        <f t="shared" ref="W38:X38" si="21">(W15/W$29)*100</f>
        <v>0.26302402521363061</v>
      </c>
      <c r="X38" s="84">
        <f t="shared" si="21"/>
        <v>0.23673445077060148</v>
      </c>
      <c r="Y38" s="84">
        <f t="shared" si="20"/>
        <v>0.61023340808132298</v>
      </c>
    </row>
    <row r="39" spans="1:25" x14ac:dyDescent="0.2">
      <c r="A39" s="143"/>
      <c r="B39" s="80" t="s">
        <v>71</v>
      </c>
      <c r="C39" s="84">
        <f t="shared" ref="C39:Y39" si="22">(C16/C$29)*100</f>
        <v>5.882174943280026E-5</v>
      </c>
      <c r="D39" s="84">
        <f t="shared" si="22"/>
        <v>3.8522601153395905E-3</v>
      </c>
      <c r="E39" s="84">
        <f t="shared" si="22"/>
        <v>1.2937792178817348E-2</v>
      </c>
      <c r="F39" s="84">
        <f t="shared" si="22"/>
        <v>3.0247665267205827E-2</v>
      </c>
      <c r="G39" s="84">
        <f t="shared" si="22"/>
        <v>3.9048994673441476E-3</v>
      </c>
      <c r="H39" s="84">
        <f t="shared" si="22"/>
        <v>0.13773216772662175</v>
      </c>
      <c r="I39" s="84">
        <f t="shared" si="22"/>
        <v>4.5686991224155402E-3</v>
      </c>
      <c r="J39" s="84">
        <f t="shared" si="22"/>
        <v>1.0875368172376842E-2</v>
      </c>
      <c r="K39" s="84">
        <f t="shared" si="22"/>
        <v>5.2334424850274631E-3</v>
      </c>
      <c r="L39" s="84">
        <f t="shared" si="22"/>
        <v>4.7616684943961193E-2</v>
      </c>
      <c r="M39" s="84">
        <f t="shared" si="22"/>
        <v>8.1324525839877926E-2</v>
      </c>
      <c r="N39" s="84">
        <f t="shared" si="22"/>
        <v>0.27338104627859777</v>
      </c>
      <c r="O39" s="84">
        <f t="shared" si="22"/>
        <v>0.71647248439108158</v>
      </c>
      <c r="P39" s="84">
        <f t="shared" si="22"/>
        <v>0.98509969022645949</v>
      </c>
      <c r="Q39" s="84">
        <f t="shared" si="10"/>
        <v>1.0837529654320157</v>
      </c>
      <c r="R39" s="84">
        <f t="shared" si="10"/>
        <v>1.0966167226026164</v>
      </c>
      <c r="S39" s="84">
        <f t="shared" si="10"/>
        <v>1.2772186232497216</v>
      </c>
      <c r="T39" s="84">
        <f t="shared" si="10"/>
        <v>2.8907072784283638</v>
      </c>
      <c r="U39" s="84">
        <f t="shared" si="10"/>
        <v>2.2901774291759698</v>
      </c>
      <c r="V39" s="84">
        <f t="shared" si="10"/>
        <v>1.2743226173012612</v>
      </c>
      <c r="W39" s="84">
        <f t="shared" ref="W39:X39" si="23">(W16/W$29)*100</f>
        <v>0.64533559075798475</v>
      </c>
      <c r="X39" s="84">
        <f t="shared" si="23"/>
        <v>1.4343627295262316</v>
      </c>
      <c r="Y39" s="84">
        <f t="shared" si="22"/>
        <v>0.96264485821957269</v>
      </c>
    </row>
    <row r="40" spans="1:25" x14ac:dyDescent="0.2">
      <c r="A40" s="143"/>
      <c r="B40" s="8" t="s">
        <v>15</v>
      </c>
      <c r="C40" s="84">
        <f t="shared" ref="C40:Y40" si="24">(C17/C$29)*100</f>
        <v>0.80782559245414043</v>
      </c>
      <c r="D40" s="84">
        <f t="shared" si="24"/>
        <v>1.4000195481982267</v>
      </c>
      <c r="E40" s="84">
        <f t="shared" si="24"/>
        <v>0.77844777357136707</v>
      </c>
      <c r="F40" s="84">
        <f t="shared" si="24"/>
        <v>0.87943513838204712</v>
      </c>
      <c r="G40" s="84">
        <f t="shared" si="24"/>
        <v>1.1601781572098191</v>
      </c>
      <c r="H40" s="84">
        <f t="shared" si="24"/>
        <v>0.45399827890984357</v>
      </c>
      <c r="I40" s="84">
        <f t="shared" si="24"/>
        <v>0.45977064772443832</v>
      </c>
      <c r="J40" s="84">
        <f t="shared" si="24"/>
        <v>0.92716698040047618</v>
      </c>
      <c r="K40" s="84">
        <f t="shared" si="24"/>
        <v>0.97838612670989189</v>
      </c>
      <c r="L40" s="84">
        <f t="shared" si="24"/>
        <v>2.8833780327200507</v>
      </c>
      <c r="M40" s="84">
        <f t="shared" si="24"/>
        <v>6.2560580161132373</v>
      </c>
      <c r="N40" s="84">
        <f t="shared" si="24"/>
        <v>9.8446356083024966</v>
      </c>
      <c r="O40" s="84">
        <f t="shared" si="24"/>
        <v>9.8667837084647374</v>
      </c>
      <c r="P40" s="84">
        <f t="shared" si="24"/>
        <v>8.1044431701610069</v>
      </c>
      <c r="Q40" s="84">
        <f t="shared" si="10"/>
        <v>4.0119941265448924</v>
      </c>
      <c r="R40" s="84">
        <f t="shared" si="10"/>
        <v>4.226751641022954</v>
      </c>
      <c r="S40" s="84">
        <f t="shared" si="10"/>
        <v>10.817625862344979</v>
      </c>
      <c r="T40" s="84">
        <f t="shared" si="10"/>
        <v>3.4551511541631426</v>
      </c>
      <c r="U40" s="84">
        <f t="shared" si="10"/>
        <v>3.4249975457601183</v>
      </c>
      <c r="V40" s="84">
        <f t="shared" si="10"/>
        <v>3.7117952711407805</v>
      </c>
      <c r="W40" s="84">
        <f t="shared" ref="W40:X40" si="25">(W17/W$29)*100</f>
        <v>4.1096005347795383</v>
      </c>
      <c r="X40" s="84">
        <f t="shared" si="25"/>
        <v>3.2769714607331633</v>
      </c>
      <c r="Y40" s="84">
        <f t="shared" si="24"/>
        <v>4.4788737692755571</v>
      </c>
    </row>
    <row r="41" spans="1:25" x14ac:dyDescent="0.2">
      <c r="A41" s="143"/>
      <c r="B41" s="8" t="s">
        <v>26</v>
      </c>
      <c r="C41" s="84">
        <f t="shared" ref="C41:Y41" si="26">(C18/C$29)*100</f>
        <v>1.9574068311253379E-3</v>
      </c>
      <c r="D41" s="84">
        <f t="shared" si="26"/>
        <v>4.7980616850153729E-2</v>
      </c>
      <c r="E41" s="84">
        <f t="shared" si="26"/>
        <v>3.4964607619392192E-2</v>
      </c>
      <c r="F41" s="84">
        <f t="shared" si="26"/>
        <v>2.0741465386569295E-2</v>
      </c>
      <c r="G41" s="84">
        <f t="shared" si="26"/>
        <v>5.5086327887051605E-3</v>
      </c>
      <c r="H41" s="84">
        <f t="shared" si="26"/>
        <v>5.5817187542379658E-3</v>
      </c>
      <c r="I41" s="84">
        <f t="shared" si="26"/>
        <v>3.7156995004521526E-3</v>
      </c>
      <c r="J41" s="84">
        <f t="shared" si="26"/>
        <v>5.9518407827742253E-4</v>
      </c>
      <c r="K41" s="84">
        <f t="shared" si="26"/>
        <v>3.8246575916948801E-5</v>
      </c>
      <c r="L41" s="84">
        <f t="shared" si="26"/>
        <v>1.2579864782456888E-5</v>
      </c>
      <c r="M41" s="84">
        <f t="shared" si="26"/>
        <v>3.0648832689749681E-5</v>
      </c>
      <c r="N41" s="84">
        <f t="shared" si="26"/>
        <v>1.1935522702569525E-6</v>
      </c>
      <c r="O41" s="84">
        <f t="shared" si="26"/>
        <v>1.1677923164530687E-7</v>
      </c>
      <c r="P41" s="84">
        <f t="shared" si="26"/>
        <v>9.6214912566239152E-5</v>
      </c>
      <c r="Q41" s="84">
        <f t="shared" si="10"/>
        <v>0.6275908417586018</v>
      </c>
      <c r="R41" s="84">
        <f t="shared" si="10"/>
        <v>0.77431101522279466</v>
      </c>
      <c r="S41" s="84">
        <f t="shared" si="10"/>
        <v>0.99763037290394962</v>
      </c>
      <c r="T41" s="84">
        <f t="shared" si="10"/>
        <v>0.62245958055173023</v>
      </c>
      <c r="U41" s="84">
        <f t="shared" si="10"/>
        <v>0.23952548360259707</v>
      </c>
      <c r="V41" s="84">
        <f t="shared" si="10"/>
        <v>0.35047478494590956</v>
      </c>
      <c r="W41" s="84">
        <f t="shared" ref="W41:X41" si="27">(W18/W$29)*100</f>
        <v>0.26158277373891259</v>
      </c>
      <c r="X41" s="84">
        <f t="shared" si="27"/>
        <v>9.4627092597659099E-2</v>
      </c>
      <c r="Y41" s="84">
        <f t="shared" si="26"/>
        <v>0.26180468297831816</v>
      </c>
    </row>
    <row r="42" spans="1:25" x14ac:dyDescent="0.2">
      <c r="A42" s="143"/>
      <c r="B42" s="8" t="s">
        <v>27</v>
      </c>
      <c r="C42" s="84">
        <f t="shared" ref="C42:Y42" si="28">(C19/C$29)*100</f>
        <v>3.201056980383208E-2</v>
      </c>
      <c r="D42" s="84">
        <f t="shared" si="28"/>
        <v>0.20988826453828321</v>
      </c>
      <c r="E42" s="84">
        <f t="shared" si="28"/>
        <v>0.11251688047181452</v>
      </c>
      <c r="F42" s="84">
        <f t="shared" si="28"/>
        <v>0.22837509684922983</v>
      </c>
      <c r="G42" s="84">
        <f t="shared" si="28"/>
        <v>4.1408294593510968E-2</v>
      </c>
      <c r="H42" s="84">
        <f t="shared" si="28"/>
        <v>7.185484918941086E-2</v>
      </c>
      <c r="I42" s="84">
        <f t="shared" si="28"/>
        <v>5.1873549810781905E-2</v>
      </c>
      <c r="J42" s="84">
        <f t="shared" si="28"/>
        <v>0.49311482174579818</v>
      </c>
      <c r="K42" s="84">
        <f t="shared" si="28"/>
        <v>0.17934799020776448</v>
      </c>
      <c r="L42" s="84">
        <f t="shared" si="28"/>
        <v>0.11862226731186264</v>
      </c>
      <c r="M42" s="84">
        <f t="shared" si="28"/>
        <v>0.21104071077247322</v>
      </c>
      <c r="N42" s="84">
        <f t="shared" si="28"/>
        <v>0.37081090392218191</v>
      </c>
      <c r="O42" s="84">
        <f t="shared" si="28"/>
        <v>0.6213486533270024</v>
      </c>
      <c r="P42" s="84">
        <f t="shared" si="28"/>
        <v>1.2605462134968246</v>
      </c>
      <c r="Q42" s="84">
        <f t="shared" si="10"/>
        <v>0.91670484191264645</v>
      </c>
      <c r="R42" s="84">
        <f t="shared" si="10"/>
        <v>0.82266705961898023</v>
      </c>
      <c r="S42" s="84">
        <f t="shared" si="10"/>
        <v>0.61800360210345129</v>
      </c>
      <c r="T42" s="84">
        <f t="shared" si="10"/>
        <v>0.95414670289266423</v>
      </c>
      <c r="U42" s="84">
        <f t="shared" si="10"/>
        <v>1.3970049964757119</v>
      </c>
      <c r="V42" s="84">
        <f t="shared" si="10"/>
        <v>1.5825584441274763</v>
      </c>
      <c r="W42" s="84">
        <f t="shared" ref="W42:X42" si="29">(W19/W$29)*100</f>
        <v>0.70397780801296284</v>
      </c>
      <c r="X42" s="84">
        <f t="shared" si="29"/>
        <v>0.46152883518104465</v>
      </c>
      <c r="Y42" s="84">
        <f t="shared" si="28"/>
        <v>0.68891005009413531</v>
      </c>
    </row>
    <row r="43" spans="1:25" x14ac:dyDescent="0.2">
      <c r="A43" s="143"/>
      <c r="B43" s="8" t="s">
        <v>16</v>
      </c>
      <c r="C43" s="84">
        <f t="shared" ref="C43:Y43" si="30">(C20/C$29)*100</f>
        <v>0.43370192118669787</v>
      </c>
      <c r="D43" s="84">
        <f t="shared" si="30"/>
        <v>0.40066815356225177</v>
      </c>
      <c r="E43" s="84">
        <f t="shared" si="30"/>
        <v>0.35264246036546848</v>
      </c>
      <c r="F43" s="84">
        <f t="shared" si="30"/>
        <v>0.33416608907281442</v>
      </c>
      <c r="G43" s="84">
        <f t="shared" si="30"/>
        <v>0.72939817514371175</v>
      </c>
      <c r="H43" s="84">
        <f t="shared" si="30"/>
        <v>0.24251021945513626</v>
      </c>
      <c r="I43" s="84">
        <f t="shared" si="30"/>
        <v>0.22794915475064004</v>
      </c>
      <c r="J43" s="84">
        <f t="shared" si="30"/>
        <v>0.18022529733809695</v>
      </c>
      <c r="K43" s="84">
        <f t="shared" si="30"/>
        <v>0.29418404266832759</v>
      </c>
      <c r="L43" s="84">
        <f t="shared" si="30"/>
        <v>0.31081462423796619</v>
      </c>
      <c r="M43" s="84">
        <f t="shared" si="30"/>
        <v>0.46760888239332671</v>
      </c>
      <c r="N43" s="84">
        <f t="shared" si="30"/>
        <v>0.90109722952882876</v>
      </c>
      <c r="O43" s="84">
        <f t="shared" si="30"/>
        <v>1.3255487031631701</v>
      </c>
      <c r="P43" s="84">
        <f t="shared" si="30"/>
        <v>1.7050080820350464</v>
      </c>
      <c r="Q43" s="84">
        <f t="shared" si="30"/>
        <v>1.1893972431155142</v>
      </c>
      <c r="R43" s="84">
        <f t="shared" si="30"/>
        <v>1.5109281457692381</v>
      </c>
      <c r="S43" s="84">
        <f t="shared" si="30"/>
        <v>1.4091389887179209</v>
      </c>
      <c r="T43" s="84">
        <f t="shared" si="30"/>
        <v>1.3107597308142054</v>
      </c>
      <c r="U43" s="84">
        <f t="shared" si="30"/>
        <v>0.95585416821760727</v>
      </c>
      <c r="V43" s="84">
        <f t="shared" si="30"/>
        <v>0.88389740745549206</v>
      </c>
      <c r="W43" s="84">
        <f t="shared" ref="W43:X43" si="31">(W20/W$29)*100</f>
        <v>0.92999083551944783</v>
      </c>
      <c r="X43" s="84">
        <f t="shared" si="31"/>
        <v>0.80673591542963097</v>
      </c>
      <c r="Y43" s="84">
        <f t="shared" si="30"/>
        <v>0.9372407378447164</v>
      </c>
    </row>
    <row r="44" spans="1:25" x14ac:dyDescent="0.2">
      <c r="A44" s="143"/>
      <c r="B44" s="8" t="s">
        <v>19</v>
      </c>
      <c r="C44" s="84">
        <f t="shared" ref="C44:Y44" si="32">(C21/C$29)*100</f>
        <v>5.2758584491265454E-3</v>
      </c>
      <c r="D44" s="84">
        <f t="shared" si="32"/>
        <v>2.1370376833955051E-2</v>
      </c>
      <c r="E44" s="84">
        <f t="shared" si="32"/>
        <v>0.18538900070788225</v>
      </c>
      <c r="F44" s="84">
        <f t="shared" si="32"/>
        <v>4.6358517555676076E-2</v>
      </c>
      <c r="G44" s="84">
        <f t="shared" si="32"/>
        <v>0.38643573288383415</v>
      </c>
      <c r="H44" s="84">
        <f t="shared" si="32"/>
        <v>0.13671314606661383</v>
      </c>
      <c r="I44" s="84">
        <f t="shared" si="32"/>
        <v>0.17054866999976706</v>
      </c>
      <c r="J44" s="84">
        <f t="shared" si="32"/>
        <v>5.9612543873790072E-2</v>
      </c>
      <c r="K44" s="84">
        <f t="shared" si="32"/>
        <v>5.8197975471932582E-2</v>
      </c>
      <c r="L44" s="84">
        <f t="shared" si="32"/>
        <v>0.10132270317886886</v>
      </c>
      <c r="M44" s="84">
        <f t="shared" si="32"/>
        <v>0.1667876861372744</v>
      </c>
      <c r="N44" s="84">
        <f t="shared" si="32"/>
        <v>0.26523670299561758</v>
      </c>
      <c r="O44" s="84">
        <f t="shared" si="32"/>
        <v>0.31187535726876131</v>
      </c>
      <c r="P44" s="84">
        <f t="shared" si="32"/>
        <v>0.39590374645506449</v>
      </c>
      <c r="Q44" s="84">
        <f t="shared" si="32"/>
        <v>0.12409007100012576</v>
      </c>
      <c r="R44" s="84">
        <f t="shared" si="32"/>
        <v>0.11323506921160303</v>
      </c>
      <c r="S44" s="84">
        <f t="shared" si="32"/>
        <v>9.5098309647738855E-2</v>
      </c>
      <c r="T44" s="84">
        <f t="shared" si="32"/>
        <v>0.14751418794493087</v>
      </c>
      <c r="U44" s="84">
        <f t="shared" si="32"/>
        <v>0.13125149139096953</v>
      </c>
      <c r="V44" s="84">
        <f t="shared" si="32"/>
        <v>0.12908807019816934</v>
      </c>
      <c r="W44" s="84">
        <f t="shared" ref="W44:X44" si="33">(W21/W$29)*100</f>
        <v>0.23134608049960631</v>
      </c>
      <c r="X44" s="84">
        <f t="shared" si="33"/>
        <v>0.22949829507127192</v>
      </c>
      <c r="Y44" s="84">
        <f t="shared" si="32"/>
        <v>0.18214066127085901</v>
      </c>
    </row>
    <row r="45" spans="1:25" x14ac:dyDescent="0.2">
      <c r="A45" s="143"/>
      <c r="B45" s="8" t="s">
        <v>18</v>
      </c>
      <c r="C45" s="84">
        <f t="shared" ref="C45:Y45" si="34">(C22/C$29)*100</f>
        <v>0.19352110472768647</v>
      </c>
      <c r="D45" s="84">
        <f t="shared" si="34"/>
        <v>2.5873390782529836E-2</v>
      </c>
      <c r="E45" s="84">
        <f t="shared" si="34"/>
        <v>2.4344279884031695E-2</v>
      </c>
      <c r="F45" s="84">
        <f t="shared" si="34"/>
        <v>3.2501899873295277E-2</v>
      </c>
      <c r="G45" s="84">
        <f t="shared" si="34"/>
        <v>0.18146111325580119</v>
      </c>
      <c r="H45" s="84">
        <f t="shared" si="34"/>
        <v>7.2394716331529524E-2</v>
      </c>
      <c r="I45" s="84">
        <f t="shared" si="34"/>
        <v>2.0496982018394148E-2</v>
      </c>
      <c r="J45" s="84">
        <f t="shared" si="34"/>
        <v>7.915470056886597E-3</v>
      </c>
      <c r="K45" s="84">
        <f t="shared" si="34"/>
        <v>4.1294057323815296E-3</v>
      </c>
      <c r="L45" s="84">
        <f t="shared" si="34"/>
        <v>3.7376014870317303E-2</v>
      </c>
      <c r="M45" s="84">
        <f t="shared" si="34"/>
        <v>7.2101541970653271E-2</v>
      </c>
      <c r="N45" s="84">
        <f t="shared" si="34"/>
        <v>0.13272843704043616</v>
      </c>
      <c r="O45" s="84">
        <f t="shared" si="34"/>
        <v>0.21242983630645326</v>
      </c>
      <c r="P45" s="84">
        <f t="shared" si="34"/>
        <v>0.23040852866275321</v>
      </c>
      <c r="Q45" s="84">
        <f t="shared" si="34"/>
        <v>7.3017989390839838E-2</v>
      </c>
      <c r="R45" s="84">
        <f t="shared" si="34"/>
        <v>6.2884929528123287E-2</v>
      </c>
      <c r="S45" s="84">
        <f t="shared" si="34"/>
        <v>5.5473789860921573E-2</v>
      </c>
      <c r="T45" s="84">
        <f t="shared" si="34"/>
        <v>3.2830403976584759E-2</v>
      </c>
      <c r="U45" s="84">
        <f t="shared" si="34"/>
        <v>3.0009435443422421E-2</v>
      </c>
      <c r="V45" s="84">
        <f t="shared" si="34"/>
        <v>6.0490051790142919E-2</v>
      </c>
      <c r="W45" s="84">
        <f t="shared" ref="W45:X45" si="35">(W22/W$29)*100</f>
        <v>0.13440751306862944</v>
      </c>
      <c r="X45" s="84">
        <f t="shared" si="35"/>
        <v>8.7764747034706644E-2</v>
      </c>
      <c r="Y45" s="84">
        <f t="shared" si="34"/>
        <v>8.8084393212138443E-2</v>
      </c>
    </row>
    <row r="46" spans="1:25" x14ac:dyDescent="0.2">
      <c r="A46" s="143"/>
      <c r="B46" s="8" t="s">
        <v>20</v>
      </c>
      <c r="C46" s="84">
        <f t="shared" ref="C46:Y46" si="36">(C23/C$29)*100</f>
        <v>1.2798255251590424E-3</v>
      </c>
      <c r="D46" s="84">
        <f t="shared" si="36"/>
        <v>6.7283894808263826E-4</v>
      </c>
      <c r="E46" s="84">
        <f t="shared" si="36"/>
        <v>2.1031390012092494E-2</v>
      </c>
      <c r="F46" s="84">
        <f t="shared" si="36"/>
        <v>2.241841880221913E-2</v>
      </c>
      <c r="G46" s="84">
        <f t="shared" si="36"/>
        <v>2.4895556588849999E-2</v>
      </c>
      <c r="H46" s="84">
        <f t="shared" si="36"/>
        <v>3.5496975366253619E-3</v>
      </c>
      <c r="I46" s="84">
        <f t="shared" si="36"/>
        <v>4.9752313303108508E-3</v>
      </c>
      <c r="J46" s="84">
        <f t="shared" si="36"/>
        <v>2.3437650149807439E-3</v>
      </c>
      <c r="K46" s="84">
        <f t="shared" si="36"/>
        <v>3.6668562529987465E-2</v>
      </c>
      <c r="L46" s="84">
        <f t="shared" si="36"/>
        <v>2.6524147463828186E-2</v>
      </c>
      <c r="M46" s="84">
        <f t="shared" si="36"/>
        <v>2.1585249795938968E-2</v>
      </c>
      <c r="N46" s="84">
        <f t="shared" si="36"/>
        <v>4.2310684690572399E-2</v>
      </c>
      <c r="O46" s="84">
        <f t="shared" si="36"/>
        <v>5.7127098032451279E-2</v>
      </c>
      <c r="P46" s="84">
        <f t="shared" si="36"/>
        <v>2.0649676455028052E-2</v>
      </c>
      <c r="Q46" s="84">
        <f t="shared" si="36"/>
        <v>3.5435854821185032E-2</v>
      </c>
      <c r="R46" s="84">
        <f t="shared" si="36"/>
        <v>2.7325841061683943E-2</v>
      </c>
      <c r="S46" s="84">
        <f t="shared" si="36"/>
        <v>2.5318807396462192E-2</v>
      </c>
      <c r="T46" s="84">
        <f t="shared" si="36"/>
        <v>3.473664374433727E-2</v>
      </c>
      <c r="U46" s="84">
        <f t="shared" si="36"/>
        <v>4.0837702401740325E-2</v>
      </c>
      <c r="V46" s="84">
        <f t="shared" si="36"/>
        <v>4.1540061092914325E-2</v>
      </c>
      <c r="W46" s="84">
        <f t="shared" ref="W46:X46" si="37">(W23/W$29)*100</f>
        <v>7.2436192190140941E-2</v>
      </c>
      <c r="X46" s="84">
        <f t="shared" si="37"/>
        <v>9.7647867628628052E-2</v>
      </c>
      <c r="Y46" s="84">
        <f t="shared" si="36"/>
        <v>4.0959159038417625E-2</v>
      </c>
    </row>
    <row r="47" spans="1:25" x14ac:dyDescent="0.2">
      <c r="A47" s="143"/>
      <c r="B47" s="8" t="s">
        <v>21</v>
      </c>
      <c r="C47" s="84">
        <f t="shared" ref="C47:Y47" si="38">(C24/C$29)*100</f>
        <v>1.776718482867659E-4</v>
      </c>
      <c r="D47" s="84">
        <f t="shared" si="38"/>
        <v>5.9201682566222046E-4</v>
      </c>
      <c r="E47" s="84">
        <f t="shared" si="38"/>
        <v>1.1692126096064335E-3</v>
      </c>
      <c r="F47" s="84">
        <f t="shared" si="38"/>
        <v>5.2561482398203157E-4</v>
      </c>
      <c r="G47" s="84">
        <f t="shared" si="38"/>
        <v>9.3088994225898978E-3</v>
      </c>
      <c r="H47" s="84">
        <f t="shared" si="38"/>
        <v>6.0924831647422286E-4</v>
      </c>
      <c r="I47" s="84">
        <f t="shared" si="38"/>
        <v>8.3493684891614173E-3</v>
      </c>
      <c r="J47" s="84">
        <f t="shared" si="38"/>
        <v>9.0314712545790457E-4</v>
      </c>
      <c r="K47" s="84">
        <f t="shared" si="38"/>
        <v>9.6789526860358282E-3</v>
      </c>
      <c r="L47" s="84">
        <f t="shared" si="38"/>
        <v>3.0434207460786691E-2</v>
      </c>
      <c r="M47" s="84">
        <f t="shared" si="38"/>
        <v>3.724964307026097E-2</v>
      </c>
      <c r="N47" s="84">
        <f t="shared" si="38"/>
        <v>0.13340238669301513</v>
      </c>
      <c r="O47" s="84">
        <f t="shared" si="38"/>
        <v>6.2707387777660675E-2</v>
      </c>
      <c r="P47" s="84">
        <f t="shared" si="38"/>
        <v>7.6254673781424406E-2</v>
      </c>
      <c r="Q47" s="84">
        <f t="shared" si="38"/>
        <v>4.5866753692812276E-2</v>
      </c>
      <c r="R47" s="84">
        <f t="shared" si="38"/>
        <v>4.7408836473770172E-2</v>
      </c>
      <c r="S47" s="84" t="str">
        <f>IFERROR(((S24/S$29)*100)-100,"--")</f>
        <v>--</v>
      </c>
      <c r="T47" s="84">
        <f t="shared" si="38"/>
        <v>2.5726990830802723E-2</v>
      </c>
      <c r="U47" s="84">
        <f t="shared" si="38"/>
        <v>2.040778830501265E-2</v>
      </c>
      <c r="V47" s="84">
        <f t="shared" si="38"/>
        <v>2.7611719066183645E-2</v>
      </c>
      <c r="W47" s="84">
        <f t="shared" ref="W47:X47" si="39">(W24/W$29)*100</f>
        <v>9.3191035632121305E-2</v>
      </c>
      <c r="X47" s="84">
        <f t="shared" si="39"/>
        <v>0.1020729681073949</v>
      </c>
      <c r="Y47" s="84">
        <f t="shared" si="38"/>
        <v>4.7954401992228807E-2</v>
      </c>
    </row>
    <row r="48" spans="1:25" x14ac:dyDescent="0.2">
      <c r="A48" s="143"/>
      <c r="B48" s="8" t="s">
        <v>17</v>
      </c>
      <c r="C48" s="84">
        <f t="shared" ref="C48:Y49" si="40">(C25/C$29)*100</f>
        <v>1.8673115182440986E-2</v>
      </c>
      <c r="D48" s="84">
        <f t="shared" si="40"/>
        <v>2.595815481079182E-2</v>
      </c>
      <c r="E48" s="84">
        <f t="shared" si="40"/>
        <v>4.6045730122453374E-2</v>
      </c>
      <c r="F48" s="84">
        <f t="shared" si="40"/>
        <v>1.2904931100226984E-2</v>
      </c>
      <c r="G48" s="84">
        <f t="shared" si="40"/>
        <v>1.1538983696926585E-2</v>
      </c>
      <c r="H48" s="84">
        <f t="shared" si="40"/>
        <v>1.2093061672806833E-2</v>
      </c>
      <c r="I48" s="84">
        <f t="shared" si="40"/>
        <v>5.863756991018809E-3</v>
      </c>
      <c r="J48" s="84">
        <f t="shared" si="40"/>
        <v>2.2735505994580255E-2</v>
      </c>
      <c r="K48" s="84">
        <f t="shared" si="40"/>
        <v>5.3962725401867521E-2</v>
      </c>
      <c r="L48" s="84">
        <f t="shared" si="40"/>
        <v>5.6180049011034176E-2</v>
      </c>
      <c r="M48" s="84">
        <f t="shared" si="40"/>
        <v>4.2517901387180361E-2</v>
      </c>
      <c r="N48" s="84">
        <f t="shared" si="40"/>
        <v>3.3908226795374682E-2</v>
      </c>
      <c r="O48" s="84">
        <f t="shared" si="40"/>
        <v>9.5133979179309117E-2</v>
      </c>
      <c r="P48" s="84">
        <f t="shared" si="40"/>
        <v>9.380682030547649E-2</v>
      </c>
      <c r="Q48" s="84">
        <f t="shared" si="40"/>
        <v>5.2685701159237479E-2</v>
      </c>
      <c r="R48" s="84">
        <f t="shared" si="40"/>
        <v>0.11530086546161041</v>
      </c>
      <c r="S48" s="84">
        <f t="shared" si="40"/>
        <v>0.19848273262446542</v>
      </c>
      <c r="T48" s="84">
        <f t="shared" si="40"/>
        <v>7.5094173948899959E-2</v>
      </c>
      <c r="U48" s="84">
        <f t="shared" si="40"/>
        <v>8.8256973868321875E-2</v>
      </c>
      <c r="V48" s="84">
        <f t="shared" si="40"/>
        <v>5.0591519481805493E-2</v>
      </c>
      <c r="W48" s="84">
        <f t="shared" ref="W48:X49" si="41">(W25/W$29)*100</f>
        <v>0.13302585374625595</v>
      </c>
      <c r="X48" s="84">
        <f t="shared" si="41"/>
        <v>8.3667821661572508E-2</v>
      </c>
      <c r="Y48" s="84">
        <f t="shared" si="40"/>
        <v>7.8844099003723897E-2</v>
      </c>
    </row>
    <row r="49" spans="1:25" x14ac:dyDescent="0.2">
      <c r="A49" s="297"/>
      <c r="B49" s="8" t="s">
        <v>807</v>
      </c>
      <c r="C49" s="84">
        <f t="shared" si="40"/>
        <v>0.21477434545399809</v>
      </c>
      <c r="D49" s="84">
        <f t="shared" si="40"/>
        <v>0.32620137536123023</v>
      </c>
      <c r="E49" s="84">
        <f t="shared" si="40"/>
        <v>7.4662847029402221E-2</v>
      </c>
      <c r="F49" s="84">
        <f t="shared" si="40"/>
        <v>0.21945670691741487</v>
      </c>
      <c r="G49" s="84">
        <f t="shared" si="40"/>
        <v>0.11575788929570993</v>
      </c>
      <c r="H49" s="84">
        <f t="shared" si="40"/>
        <v>1.7150349531086465E-2</v>
      </c>
      <c r="I49" s="84">
        <f t="shared" si="40"/>
        <v>1.7715145921987696E-2</v>
      </c>
      <c r="J49" s="84">
        <f t="shared" si="40"/>
        <v>8.6714865272401381E-2</v>
      </c>
      <c r="K49" s="84">
        <f t="shared" si="40"/>
        <v>0.13154642084612267</v>
      </c>
      <c r="L49" s="84">
        <f t="shared" si="40"/>
        <v>5.8977502253130934E-2</v>
      </c>
      <c r="M49" s="84">
        <f t="shared" si="40"/>
        <v>0.12736686003201875</v>
      </c>
      <c r="N49" s="84">
        <f t="shared" si="40"/>
        <v>0.29351079131381291</v>
      </c>
      <c r="O49" s="84">
        <f t="shared" si="40"/>
        <v>0.58627504459853452</v>
      </c>
      <c r="P49" s="84">
        <f t="shared" si="40"/>
        <v>0.88798463637529945</v>
      </c>
      <c r="Q49" s="84">
        <f t="shared" si="40"/>
        <v>0.85830087305131397</v>
      </c>
      <c r="R49" s="84">
        <f t="shared" si="40"/>
        <v>1.1447726040324473</v>
      </c>
      <c r="S49" s="84">
        <f t="shared" si="40"/>
        <v>1.0347653491883329</v>
      </c>
      <c r="T49" s="84">
        <f t="shared" si="40"/>
        <v>0.99485733036864987</v>
      </c>
      <c r="U49" s="84">
        <f t="shared" si="40"/>
        <v>0.64509077680814042</v>
      </c>
      <c r="V49" s="84">
        <f t="shared" si="40"/>
        <v>0.57457598582627645</v>
      </c>
      <c r="W49" s="84">
        <f t="shared" si="41"/>
        <v>0.265584160382694</v>
      </c>
      <c r="X49" s="84">
        <f t="shared" si="41"/>
        <v>0.20608421592605697</v>
      </c>
      <c r="Y49" s="84">
        <f t="shared" si="40"/>
        <v>0.49925802332734853</v>
      </c>
    </row>
    <row r="50" spans="1:25" x14ac:dyDescent="0.2">
      <c r="A50" s="143"/>
      <c r="B50" s="8" t="s">
        <v>22</v>
      </c>
      <c r="C50" s="84">
        <f t="shared" ref="C50:Y50" si="42">(C27/C$29)*100</f>
        <v>99.016253147310977</v>
      </c>
      <c r="D50" s="84">
        <f t="shared" si="42"/>
        <v>99.469221229798549</v>
      </c>
      <c r="E50" s="84">
        <f t="shared" si="42"/>
        <v>98.327181657745029</v>
      </c>
      <c r="F50" s="84">
        <f t="shared" si="42"/>
        <v>97.684200331235829</v>
      </c>
      <c r="G50" s="84">
        <f t="shared" si="42"/>
        <v>98.525542540985327</v>
      </c>
      <c r="H50" s="84">
        <f t="shared" si="42"/>
        <v>98.976499116611123</v>
      </c>
      <c r="I50" s="84">
        <f t="shared" si="42"/>
        <v>98.201370404893424</v>
      </c>
      <c r="J50" s="84">
        <f t="shared" si="42"/>
        <v>98.339429476549725</v>
      </c>
      <c r="K50" s="84">
        <f t="shared" si="42"/>
        <v>97.826768128988732</v>
      </c>
      <c r="L50" s="84">
        <f t="shared" si="42"/>
        <v>97.842033426614933</v>
      </c>
      <c r="M50" s="84">
        <f t="shared" si="42"/>
        <v>98.132299097210947</v>
      </c>
      <c r="N50" s="84">
        <f t="shared" si="42"/>
        <v>98.120605929723325</v>
      </c>
      <c r="O50" s="84">
        <f t="shared" si="42"/>
        <v>96.479683545771096</v>
      </c>
      <c r="P50" s="84">
        <f t="shared" si="42"/>
        <v>94.162764583738934</v>
      </c>
      <c r="Q50" s="84">
        <f t="shared" si="42"/>
        <v>94.549269065436931</v>
      </c>
      <c r="R50" s="84">
        <f t="shared" si="42"/>
        <v>93.52643688914975</v>
      </c>
      <c r="S50" s="84">
        <f t="shared" si="42"/>
        <v>96.633042863644192</v>
      </c>
      <c r="T50" s="84">
        <f t="shared" si="42"/>
        <v>86.873295538193801</v>
      </c>
      <c r="U50" s="84">
        <f t="shared" si="42"/>
        <v>87.866987507252716</v>
      </c>
      <c r="V50" s="84">
        <f t="shared" si="42"/>
        <v>89.894676056375772</v>
      </c>
      <c r="W50" s="84">
        <f t="shared" ref="W50:X50" si="43">(W27/W$29)*100</f>
        <v>93.260142847728417</v>
      </c>
      <c r="X50" s="84">
        <f t="shared" si="43"/>
        <v>91.56958963094138</v>
      </c>
      <c r="Y50" s="84">
        <f t="shared" si="42"/>
        <v>94.117538170494328</v>
      </c>
    </row>
    <row r="51" spans="1:25" x14ac:dyDescent="0.2">
      <c r="A51" s="143"/>
      <c r="B51" s="8" t="s">
        <v>23</v>
      </c>
      <c r="C51" s="84">
        <f t="shared" ref="C51:Y51" si="44">(C28/C$29)*100</f>
        <v>0.98374685268903095</v>
      </c>
      <c r="D51" s="84">
        <f t="shared" si="44"/>
        <v>0.53077877020145026</v>
      </c>
      <c r="E51" s="84">
        <f t="shared" si="44"/>
        <v>1.6728183422549674</v>
      </c>
      <c r="F51" s="84">
        <f t="shared" si="44"/>
        <v>2.315799668764174</v>
      </c>
      <c r="G51" s="84">
        <f t="shared" si="44"/>
        <v>1.4744574590146684</v>
      </c>
      <c r="H51" s="84">
        <f t="shared" si="44"/>
        <v>1.0235008833888852</v>
      </c>
      <c r="I51" s="84">
        <f t="shared" si="44"/>
        <v>1.7986295951065685</v>
      </c>
      <c r="J51" s="84">
        <f t="shared" si="44"/>
        <v>1.6605705234502828</v>
      </c>
      <c r="K51" s="84">
        <f t="shared" si="44"/>
        <v>2.1732318710112586</v>
      </c>
      <c r="L51" s="84">
        <f t="shared" si="44"/>
        <v>2.1579665733850586</v>
      </c>
      <c r="M51" s="84">
        <f t="shared" si="44"/>
        <v>1.8677009027890594</v>
      </c>
      <c r="N51" s="84">
        <f t="shared" si="44"/>
        <v>1.8793940702766712</v>
      </c>
      <c r="O51" s="84">
        <f t="shared" si="44"/>
        <v>3.5203164542289063</v>
      </c>
      <c r="P51" s="84">
        <f t="shared" si="44"/>
        <v>5.837235416261068</v>
      </c>
      <c r="Q51" s="84">
        <f t="shared" si="44"/>
        <v>5.4507309345630608</v>
      </c>
      <c r="R51" s="84">
        <f t="shared" si="44"/>
        <v>6.47356311085026</v>
      </c>
      <c r="S51" s="84">
        <f t="shared" si="44"/>
        <v>3.3669571363558042</v>
      </c>
      <c r="T51" s="84">
        <f t="shared" si="44"/>
        <v>13.126704461806204</v>
      </c>
      <c r="U51" s="84">
        <f t="shared" si="44"/>
        <v>12.133012492747284</v>
      </c>
      <c r="V51" s="84">
        <f t="shared" si="44"/>
        <v>10.105323943624226</v>
      </c>
      <c r="W51" s="84">
        <f t="shared" ref="W51:X51" si="45">(W28/W$29)*100</f>
        <v>6.7398571522715809</v>
      </c>
      <c r="X51" s="84">
        <f t="shared" si="45"/>
        <v>8.4304103690586238</v>
      </c>
      <c r="Y51" s="84">
        <f t="shared" si="44"/>
        <v>5.8824618295056874</v>
      </c>
    </row>
    <row r="52" spans="1:25" ht="13.5" thickBot="1" x14ac:dyDescent="0.25">
      <c r="A52" s="143"/>
      <c r="B52" s="30" t="s">
        <v>7</v>
      </c>
      <c r="C52" s="85">
        <f t="shared" ref="C52:Y52" si="46">(C29/C$29)*100</f>
        <v>100</v>
      </c>
      <c r="D52" s="85">
        <f t="shared" si="46"/>
        <v>100</v>
      </c>
      <c r="E52" s="85">
        <f t="shared" si="46"/>
        <v>100</v>
      </c>
      <c r="F52" s="85">
        <f t="shared" si="46"/>
        <v>100</v>
      </c>
      <c r="G52" s="85">
        <f t="shared" si="46"/>
        <v>100</v>
      </c>
      <c r="H52" s="85">
        <f t="shared" si="46"/>
        <v>100</v>
      </c>
      <c r="I52" s="85">
        <f t="shared" si="46"/>
        <v>100</v>
      </c>
      <c r="J52" s="85">
        <f t="shared" si="46"/>
        <v>100</v>
      </c>
      <c r="K52" s="85">
        <f t="shared" si="46"/>
        <v>100</v>
      </c>
      <c r="L52" s="85">
        <f t="shared" si="46"/>
        <v>100</v>
      </c>
      <c r="M52" s="85">
        <f t="shared" si="46"/>
        <v>100</v>
      </c>
      <c r="N52" s="85">
        <f t="shared" si="46"/>
        <v>100</v>
      </c>
      <c r="O52" s="85">
        <f t="shared" si="46"/>
        <v>100</v>
      </c>
      <c r="P52" s="85">
        <f t="shared" si="46"/>
        <v>100</v>
      </c>
      <c r="Q52" s="85">
        <f t="shared" si="46"/>
        <v>100</v>
      </c>
      <c r="R52" s="85">
        <f t="shared" si="46"/>
        <v>100</v>
      </c>
      <c r="S52" s="85">
        <f t="shared" si="46"/>
        <v>100</v>
      </c>
      <c r="T52" s="248">
        <f t="shared" si="46"/>
        <v>100</v>
      </c>
      <c r="U52" s="248">
        <f t="shared" si="46"/>
        <v>100</v>
      </c>
      <c r="V52" s="261">
        <f t="shared" si="46"/>
        <v>100</v>
      </c>
      <c r="W52" s="261">
        <f t="shared" ref="W52:X52" si="47">(W29/W$29)*100</f>
        <v>100</v>
      </c>
      <c r="X52" s="261">
        <f t="shared" si="47"/>
        <v>100</v>
      </c>
      <c r="Y52" s="261">
        <f t="shared" si="46"/>
        <v>100</v>
      </c>
    </row>
    <row r="53" spans="1:25" ht="20.25" thickTop="1" thickBot="1" x14ac:dyDescent="0.35">
      <c r="A53" s="143"/>
      <c r="B53" s="83"/>
      <c r="C53" s="339" t="s">
        <v>251</v>
      </c>
      <c r="D53" s="339"/>
      <c r="E53" s="339"/>
      <c r="F53" s="339"/>
      <c r="G53" s="339"/>
      <c r="H53" s="339"/>
      <c r="I53" s="339"/>
      <c r="J53" s="339"/>
      <c r="K53" s="339"/>
      <c r="L53" s="339"/>
      <c r="M53" s="339"/>
      <c r="N53" s="339"/>
      <c r="O53" s="339"/>
      <c r="P53" s="339"/>
      <c r="Q53" s="339"/>
      <c r="R53" s="339"/>
      <c r="S53" s="339"/>
      <c r="T53" s="339"/>
      <c r="U53" s="339"/>
      <c r="V53" s="339"/>
      <c r="W53" s="339"/>
      <c r="X53" s="339"/>
      <c r="Y53" s="339"/>
    </row>
    <row r="54" spans="1:25" ht="13.5" thickTop="1" x14ac:dyDescent="0.2">
      <c r="A54" s="143"/>
      <c r="B54" s="193" t="s">
        <v>326</v>
      </c>
      <c r="C54" s="33" t="s">
        <v>10</v>
      </c>
      <c r="D54" s="18">
        <f t="shared" ref="D54:V54" si="48">IF(C9=0,"--",((D9/C9)*100-100))</f>
        <v>42.658647662645706</v>
      </c>
      <c r="E54" s="18">
        <f t="shared" si="48"/>
        <v>28.561220071206463</v>
      </c>
      <c r="F54" s="18">
        <f t="shared" si="48"/>
        <v>16.927637356295591</v>
      </c>
      <c r="G54" s="18">
        <f t="shared" si="48"/>
        <v>30.525036353269229</v>
      </c>
      <c r="H54" s="18">
        <f t="shared" si="48"/>
        <v>64.051705335351727</v>
      </c>
      <c r="I54" s="18">
        <f t="shared" si="48"/>
        <v>-6.5049694152902333</v>
      </c>
      <c r="J54" s="18">
        <f t="shared" si="48"/>
        <v>-16.388442665637143</v>
      </c>
      <c r="K54" s="18">
        <f t="shared" si="48"/>
        <v>-14.588005381055964</v>
      </c>
      <c r="L54" s="18">
        <f t="shared" si="48"/>
        <v>23.525524584844476</v>
      </c>
      <c r="M54" s="18">
        <f t="shared" si="48"/>
        <v>11.123124633106258</v>
      </c>
      <c r="N54" s="18">
        <f t="shared" si="48"/>
        <v>6.595490508709247</v>
      </c>
      <c r="O54" s="18">
        <f t="shared" si="48"/>
        <v>15.920082866324364</v>
      </c>
      <c r="P54" s="18">
        <f t="shared" si="48"/>
        <v>23.463847546024127</v>
      </c>
      <c r="Q54" s="18">
        <f t="shared" si="48"/>
        <v>-15.601080945521048</v>
      </c>
      <c r="R54" s="18">
        <f t="shared" si="48"/>
        <v>16.092893305627797</v>
      </c>
      <c r="S54" s="18">
        <f t="shared" si="48"/>
        <v>-8.7904489770197642</v>
      </c>
      <c r="T54" s="18">
        <f t="shared" si="48"/>
        <v>8.1614221135576344</v>
      </c>
      <c r="U54" s="18">
        <f t="shared" si="48"/>
        <v>9.8547608177893125</v>
      </c>
      <c r="V54" s="18">
        <f t="shared" si="48"/>
        <v>-3.6177473856526632</v>
      </c>
      <c r="W54" s="18">
        <f t="shared" ref="W54:X54" si="49">IF(V9=0,"--",((W9/V9)*100-100))</f>
        <v>93.187627361721667</v>
      </c>
      <c r="X54" s="18">
        <f t="shared" si="49"/>
        <v>-9.9216112914970722</v>
      </c>
      <c r="Y54" s="18">
        <f t="shared" ref="Y54:Y71" si="50">POWER(U9/C9,1/21)*100-100</f>
        <v>9.5714564366604407</v>
      </c>
    </row>
    <row r="55" spans="1:25" x14ac:dyDescent="0.2">
      <c r="A55" s="143"/>
      <c r="B55" s="193" t="s">
        <v>332</v>
      </c>
      <c r="C55" s="33" t="s">
        <v>10</v>
      </c>
      <c r="D55" s="18">
        <f t="shared" ref="D55:V55" si="51">IF(C10=0,"--",((D10/C10)*100-100))</f>
        <v>12.400192280079665</v>
      </c>
      <c r="E55" s="18">
        <f t="shared" si="51"/>
        <v>12.565122246536987</v>
      </c>
      <c r="F55" s="18">
        <f t="shared" si="51"/>
        <v>8323.7401872017945</v>
      </c>
      <c r="G55" s="18">
        <f t="shared" si="51"/>
        <v>102.93096247666546</v>
      </c>
      <c r="H55" s="18">
        <f t="shared" si="51"/>
        <v>-74.233230691306332</v>
      </c>
      <c r="I55" s="18">
        <f t="shared" si="51"/>
        <v>16.293184933893045</v>
      </c>
      <c r="J55" s="18">
        <f t="shared" si="51"/>
        <v>-77.223612211639804</v>
      </c>
      <c r="K55" s="18">
        <f t="shared" si="51"/>
        <v>-78.37367022738826</v>
      </c>
      <c r="L55" s="18">
        <f t="shared" si="51"/>
        <v>7143.079856459799</v>
      </c>
      <c r="M55" s="18">
        <f t="shared" si="51"/>
        <v>65.753315439386597</v>
      </c>
      <c r="N55" s="18">
        <f t="shared" si="51"/>
        <v>2.2777905319934888</v>
      </c>
      <c r="O55" s="18">
        <f t="shared" si="51"/>
        <v>571.46732428903499</v>
      </c>
      <c r="P55" s="18">
        <f t="shared" si="51"/>
        <v>130.21025941489381</v>
      </c>
      <c r="Q55" s="18">
        <f t="shared" si="51"/>
        <v>-25.701047392281026</v>
      </c>
      <c r="R55" s="18">
        <f t="shared" si="51"/>
        <v>23.42091883454016</v>
      </c>
      <c r="S55" s="18">
        <f t="shared" si="51"/>
        <v>-12.346164234430873</v>
      </c>
      <c r="T55" s="18">
        <f t="shared" si="51"/>
        <v>-17.154857948607656</v>
      </c>
      <c r="U55" s="18">
        <f t="shared" si="51"/>
        <v>-16.049250423133714</v>
      </c>
      <c r="V55" s="18">
        <f t="shared" si="51"/>
        <v>-24.687209480981579</v>
      </c>
      <c r="W55" s="18">
        <f t="shared" ref="W55:X55" si="52">IF(V10=0,"--",((W10/V10)*100-100))</f>
        <v>2.0145568698627159</v>
      </c>
      <c r="X55" s="18">
        <f t="shared" si="52"/>
        <v>-4.0775304644014625</v>
      </c>
      <c r="Y55" s="18">
        <f t="shared" si="50"/>
        <v>47.261223515622476</v>
      </c>
    </row>
    <row r="56" spans="1:25" x14ac:dyDescent="0.2">
      <c r="A56" s="143"/>
      <c r="B56" s="193" t="s">
        <v>378</v>
      </c>
      <c r="C56" s="33" t="s">
        <v>10</v>
      </c>
      <c r="D56" s="18">
        <f t="shared" ref="D56:V56" si="53">IF(C11=0,"--",((D11/C11)*100-100))</f>
        <v>822.83270834594543</v>
      </c>
      <c r="E56" s="18">
        <f t="shared" si="53"/>
        <v>15.5687007871079</v>
      </c>
      <c r="F56" s="18">
        <f t="shared" si="53"/>
        <v>-38.830390208104504</v>
      </c>
      <c r="G56" s="18">
        <f t="shared" si="53"/>
        <v>-64.221056638102397</v>
      </c>
      <c r="H56" s="18">
        <f t="shared" si="53"/>
        <v>142.35375788206878</v>
      </c>
      <c r="I56" s="18">
        <f t="shared" si="53"/>
        <v>19.660031452998012</v>
      </c>
      <c r="J56" s="18">
        <f t="shared" si="53"/>
        <v>-5.7001304872896412</v>
      </c>
      <c r="K56" s="18">
        <f t="shared" si="53"/>
        <v>173.5025749296961</v>
      </c>
      <c r="L56" s="18">
        <f t="shared" si="53"/>
        <v>254.42420014367315</v>
      </c>
      <c r="M56" s="18">
        <f t="shared" si="53"/>
        <v>56.398578897116181</v>
      </c>
      <c r="N56" s="18">
        <f t="shared" si="53"/>
        <v>3.3673590818865478</v>
      </c>
      <c r="O56" s="18">
        <f t="shared" si="53"/>
        <v>36.55240003155248</v>
      </c>
      <c r="P56" s="18">
        <f t="shared" si="53"/>
        <v>4.3175054154914108</v>
      </c>
      <c r="Q56" s="18">
        <f t="shared" si="53"/>
        <v>223.16164031687907</v>
      </c>
      <c r="R56" s="18">
        <f t="shared" si="53"/>
        <v>-0.88334528661032152</v>
      </c>
      <c r="S56" s="18">
        <f t="shared" si="53"/>
        <v>-55.158265412485569</v>
      </c>
      <c r="T56" s="18">
        <f t="shared" si="53"/>
        <v>-24.51605298667441</v>
      </c>
      <c r="U56" s="18">
        <f t="shared" si="53"/>
        <v>-6.113360380766494</v>
      </c>
      <c r="V56" s="18">
        <f t="shared" si="53"/>
        <v>-27.175175056884868</v>
      </c>
      <c r="W56" s="18">
        <f t="shared" ref="W56:X56" si="54">IF(V11=0,"--",((W11/V11)*100-100))</f>
        <v>153.5337732804812</v>
      </c>
      <c r="X56" s="18">
        <f t="shared" si="54"/>
        <v>-15.532179151168862</v>
      </c>
      <c r="Y56" s="18">
        <f t="shared" si="50"/>
        <v>26.744355503955177</v>
      </c>
    </row>
    <row r="57" spans="1:25" x14ac:dyDescent="0.2">
      <c r="A57" s="143"/>
      <c r="B57" s="193" t="s">
        <v>69</v>
      </c>
      <c r="C57" s="33" t="s">
        <v>10</v>
      </c>
      <c r="D57" s="18">
        <f t="shared" ref="D57:V57" si="55">IF(C12=0,"--",((D12/C12)*100-100))</f>
        <v>-72.082359287897859</v>
      </c>
      <c r="E57" s="18">
        <f t="shared" si="55"/>
        <v>114.63768115942031</v>
      </c>
      <c r="F57" s="18">
        <f t="shared" si="55"/>
        <v>2178.9781679045691</v>
      </c>
      <c r="G57" s="18">
        <f t="shared" si="55"/>
        <v>1397.5346073444935</v>
      </c>
      <c r="H57" s="18">
        <f t="shared" si="55"/>
        <v>-91.940291748534733</v>
      </c>
      <c r="I57" s="18">
        <f t="shared" si="55"/>
        <v>463.33956114391697</v>
      </c>
      <c r="J57" s="18">
        <f t="shared" si="55"/>
        <v>275.66151834995645</v>
      </c>
      <c r="K57" s="18">
        <f t="shared" si="55"/>
        <v>-31.852245282296636</v>
      </c>
      <c r="L57" s="18">
        <f t="shared" si="55"/>
        <v>0.39114708677500687</v>
      </c>
      <c r="M57" s="18">
        <f t="shared" si="55"/>
        <v>179.49194520861749</v>
      </c>
      <c r="N57" s="18">
        <f t="shared" si="55"/>
        <v>406.452772244507</v>
      </c>
      <c r="O57" s="18">
        <f t="shared" si="55"/>
        <v>-60.815078362651121</v>
      </c>
      <c r="P57" s="18">
        <f t="shared" si="55"/>
        <v>1470.8506134680626</v>
      </c>
      <c r="Q57" s="18">
        <f t="shared" si="55"/>
        <v>5.2553381644477923</v>
      </c>
      <c r="R57" s="18">
        <f t="shared" si="55"/>
        <v>-92.726913254583337</v>
      </c>
      <c r="S57" s="18">
        <f t="shared" si="55"/>
        <v>-98.68005337223633</v>
      </c>
      <c r="T57" s="18">
        <f t="shared" si="55"/>
        <v>6774.930670866358</v>
      </c>
      <c r="U57" s="18">
        <f t="shared" si="55"/>
        <v>-92.946655152260135</v>
      </c>
      <c r="V57" s="18">
        <f t="shared" si="55"/>
        <v>5.419538066633109</v>
      </c>
      <c r="W57" s="18">
        <f t="shared" ref="W57:X57" si="56">IF(V12=0,"--",((W12/V12)*100-100))</f>
        <v>155.30917497667417</v>
      </c>
      <c r="X57" s="18">
        <f t="shared" si="56"/>
        <v>13.179669873754435</v>
      </c>
      <c r="Y57" s="18">
        <f t="shared" si="50"/>
        <v>24.630072368109566</v>
      </c>
    </row>
    <row r="58" spans="1:25" x14ac:dyDescent="0.2">
      <c r="A58" s="143"/>
      <c r="B58" s="193" t="s">
        <v>60</v>
      </c>
      <c r="C58" s="33" t="s">
        <v>10</v>
      </c>
      <c r="D58" s="18">
        <f t="shared" ref="D58:V58" si="57">IF(C13=0,"--",((D13/C13)*100-100))</f>
        <v>122.94181443355305</v>
      </c>
      <c r="E58" s="18">
        <f t="shared" si="57"/>
        <v>-82.741492224345421</v>
      </c>
      <c r="F58" s="18">
        <f t="shared" si="57"/>
        <v>573.56968764030535</v>
      </c>
      <c r="G58" s="18">
        <f t="shared" si="57"/>
        <v>4.5890686985517561</v>
      </c>
      <c r="H58" s="18">
        <f t="shared" si="57"/>
        <v>-57.970562800967485</v>
      </c>
      <c r="I58" s="18">
        <f t="shared" si="57"/>
        <v>85.699199502387131</v>
      </c>
      <c r="J58" s="18">
        <f t="shared" si="57"/>
        <v>86.718376998817632</v>
      </c>
      <c r="K58" s="18">
        <f t="shared" si="57"/>
        <v>76.798221246421605</v>
      </c>
      <c r="L58" s="18">
        <f t="shared" si="57"/>
        <v>-71.049197189453196</v>
      </c>
      <c r="M58" s="18">
        <f t="shared" si="57"/>
        <v>5663.3238839711903</v>
      </c>
      <c r="N58" s="18">
        <f t="shared" si="57"/>
        <v>29.153062527885396</v>
      </c>
      <c r="O58" s="18">
        <f t="shared" si="57"/>
        <v>0.23250780359991552</v>
      </c>
      <c r="P58" s="18">
        <f t="shared" si="57"/>
        <v>-4.6228976389493113</v>
      </c>
      <c r="Q58" s="18">
        <f t="shared" si="57"/>
        <v>-71.638738130208139</v>
      </c>
      <c r="R58" s="18">
        <f t="shared" si="57"/>
        <v>187.61202927121286</v>
      </c>
      <c r="S58" s="18">
        <f t="shared" si="57"/>
        <v>-31.689472833017362</v>
      </c>
      <c r="T58" s="18">
        <f t="shared" si="57"/>
        <v>-13.823866524529933</v>
      </c>
      <c r="U58" s="18">
        <f t="shared" si="57"/>
        <v>-2.7951789936855818</v>
      </c>
      <c r="V58" s="18">
        <f t="shared" si="57"/>
        <v>-19.56103806309801</v>
      </c>
      <c r="W58" s="18">
        <f t="shared" ref="W58:X58" si="58">IF(V13=0,"--",((W13/V13)*100-100))</f>
        <v>343.99395182675681</v>
      </c>
      <c r="X58" s="18">
        <f t="shared" si="58"/>
        <v>-22.476254684421846</v>
      </c>
      <c r="Y58" s="18">
        <f t="shared" si="50"/>
        <v>22.181014644890169</v>
      </c>
    </row>
    <row r="59" spans="1:25" x14ac:dyDescent="0.2">
      <c r="A59" s="143"/>
      <c r="B59" s="193" t="s">
        <v>58</v>
      </c>
      <c r="C59" s="33" t="s">
        <v>10</v>
      </c>
      <c r="D59" s="18">
        <f t="shared" ref="D59:V59" si="59">IF(C14=0,"--",((D14/C14)*100-100))</f>
        <v>847.06282849556976</v>
      </c>
      <c r="E59" s="18">
        <f t="shared" si="59"/>
        <v>-30.497215689649764</v>
      </c>
      <c r="F59" s="18">
        <f t="shared" si="59"/>
        <v>138.33010024946043</v>
      </c>
      <c r="G59" s="18">
        <f t="shared" si="59"/>
        <v>-76.563581593042031</v>
      </c>
      <c r="H59" s="18">
        <f t="shared" si="59"/>
        <v>180.97267489601188</v>
      </c>
      <c r="I59" s="18">
        <f t="shared" si="59"/>
        <v>-32.11956606639086</v>
      </c>
      <c r="J59" s="18">
        <f t="shared" si="59"/>
        <v>700.30386079080404</v>
      </c>
      <c r="K59" s="18">
        <f t="shared" si="59"/>
        <v>-68.641526145683827</v>
      </c>
      <c r="L59" s="18">
        <f t="shared" si="59"/>
        <v>-14.603844586033304</v>
      </c>
      <c r="M59" s="18">
        <f t="shared" si="59"/>
        <v>107.95207929670107</v>
      </c>
      <c r="N59" s="18">
        <f t="shared" si="59"/>
        <v>95.558281772934691</v>
      </c>
      <c r="O59" s="18">
        <f t="shared" si="59"/>
        <v>105.10309754438865</v>
      </c>
      <c r="P59" s="18">
        <f t="shared" si="59"/>
        <v>165.71026176299586</v>
      </c>
      <c r="Q59" s="18">
        <f t="shared" si="59"/>
        <v>-34.8641744565452</v>
      </c>
      <c r="R59" s="18">
        <f t="shared" si="59"/>
        <v>0.54828301612246833</v>
      </c>
      <c r="S59" s="18">
        <f t="shared" si="59"/>
        <v>-33.111183057705603</v>
      </c>
      <c r="T59" s="18">
        <f t="shared" si="59"/>
        <v>69.133177643959158</v>
      </c>
      <c r="U59" s="18">
        <f t="shared" si="59"/>
        <v>54.999639929186429</v>
      </c>
      <c r="V59" s="18">
        <f t="shared" si="59"/>
        <v>3.9882500068042219</v>
      </c>
      <c r="W59" s="18">
        <f t="shared" ref="W59:X59" si="60">IF(V14=0,"--",((W14/V14)*100-100))</f>
        <v>-17.948432057746814</v>
      </c>
      <c r="X59" s="18">
        <f t="shared" si="60"/>
        <v>-39.932721856156427</v>
      </c>
      <c r="Y59" s="18">
        <f t="shared" si="50"/>
        <v>32.734142194509616</v>
      </c>
    </row>
    <row r="60" spans="1:25" x14ac:dyDescent="0.2">
      <c r="A60" s="143"/>
      <c r="B60" s="193" t="s">
        <v>68</v>
      </c>
      <c r="C60" s="33" t="s">
        <v>10</v>
      </c>
      <c r="D60" s="18">
        <f t="shared" ref="D60:V60" si="61">IF(C15=0,"--",((D15/C15)*100-100))</f>
        <v>249.94751780554452</v>
      </c>
      <c r="E60" s="18">
        <f t="shared" si="61"/>
        <v>529.625246538704</v>
      </c>
      <c r="F60" s="18">
        <f t="shared" si="61"/>
        <v>-14.917925859275243</v>
      </c>
      <c r="G60" s="18">
        <f t="shared" si="61"/>
        <v>-30.15200804960574</v>
      </c>
      <c r="H60" s="18">
        <f t="shared" si="61"/>
        <v>157.1735661027306</v>
      </c>
      <c r="I60" s="18">
        <f t="shared" si="61"/>
        <v>-60.910797272111886</v>
      </c>
      <c r="J60" s="18">
        <f t="shared" si="61"/>
        <v>171.5867114893328</v>
      </c>
      <c r="K60" s="18">
        <f t="shared" si="61"/>
        <v>-78.90816856488189</v>
      </c>
      <c r="L60" s="18">
        <f t="shared" si="61"/>
        <v>121.27836682679165</v>
      </c>
      <c r="M60" s="18">
        <f t="shared" si="61"/>
        <v>159.52176598228544</v>
      </c>
      <c r="N60" s="18">
        <f t="shared" si="61"/>
        <v>-50.785499184860086</v>
      </c>
      <c r="O60" s="18">
        <f t="shared" si="61"/>
        <v>193.49992337393667</v>
      </c>
      <c r="P60" s="18">
        <f t="shared" si="61"/>
        <v>259.66371024598686</v>
      </c>
      <c r="Q60" s="18">
        <f t="shared" si="61"/>
        <v>55.530903600872222</v>
      </c>
      <c r="R60" s="18">
        <f t="shared" si="61"/>
        <v>-19.651777308244377</v>
      </c>
      <c r="S60" s="18">
        <f t="shared" si="61"/>
        <v>-25.951159717463739</v>
      </c>
      <c r="T60" s="18">
        <f t="shared" si="61"/>
        <v>-53.119313451050743</v>
      </c>
      <c r="U60" s="18">
        <f t="shared" si="61"/>
        <v>4.8120828700098031</v>
      </c>
      <c r="V60" s="18">
        <f t="shared" si="61"/>
        <v>-7.5678335497628098</v>
      </c>
      <c r="W60" s="18">
        <f t="shared" ref="W60:X60" si="62">IF(V15=0,"--",((W15/V15)*100-100))</f>
        <v>-6.5612485828679468</v>
      </c>
      <c r="X60" s="18">
        <f t="shared" si="62"/>
        <v>-17.536051546022179</v>
      </c>
      <c r="Y60" s="18">
        <f t="shared" si="50"/>
        <v>24.6537181709854</v>
      </c>
    </row>
    <row r="61" spans="1:25" x14ac:dyDescent="0.2">
      <c r="A61" s="143"/>
      <c r="B61" s="80" t="s">
        <v>71</v>
      </c>
      <c r="C61" s="33"/>
      <c r="D61" s="18">
        <f t="shared" ref="D61:V61" si="63">IF(C16=0,"--",((D16/C16)*100-100))</f>
        <v>9359.3589743589746</v>
      </c>
      <c r="E61" s="18">
        <f t="shared" si="63"/>
        <v>335.42889283439274</v>
      </c>
      <c r="F61" s="18">
        <f t="shared" si="63"/>
        <v>174.52349640881181</v>
      </c>
      <c r="G61" s="18">
        <f t="shared" si="63"/>
        <v>-83.313292935065135</v>
      </c>
      <c r="H61" s="18">
        <f t="shared" si="63"/>
        <v>5611.1145840057343</v>
      </c>
      <c r="I61" s="18">
        <f t="shared" si="63"/>
        <v>-96.881024964149887</v>
      </c>
      <c r="J61" s="18">
        <f t="shared" si="63"/>
        <v>100.4030073926013</v>
      </c>
      <c r="K61" s="18">
        <f t="shared" si="63"/>
        <v>-58.509377774859168</v>
      </c>
      <c r="L61" s="18">
        <f t="shared" si="63"/>
        <v>1074.7360960101296</v>
      </c>
      <c r="M61" s="18">
        <f t="shared" si="63"/>
        <v>99.629918835204052</v>
      </c>
      <c r="N61" s="18">
        <f t="shared" si="63"/>
        <v>274.14230611038215</v>
      </c>
      <c r="O61" s="18">
        <f t="shared" si="63"/>
        <v>220.78973976561588</v>
      </c>
      <c r="P61" s="18">
        <f t="shared" si="63"/>
        <v>80.080041750056409</v>
      </c>
      <c r="Q61" s="18">
        <f t="shared" si="63"/>
        <v>-1.4630115143932017</v>
      </c>
      <c r="R61" s="18">
        <f t="shared" si="63"/>
        <v>13.3716954554274</v>
      </c>
      <c r="S61" s="18">
        <f t="shared" si="63"/>
        <v>3.7043549459844911</v>
      </c>
      <c r="T61" s="18">
        <f t="shared" si="63"/>
        <v>147.93825167158076</v>
      </c>
      <c r="U61" s="18">
        <f t="shared" si="63"/>
        <v>-16.128792040902567</v>
      </c>
      <c r="V61" s="18">
        <f t="shared" si="63"/>
        <v>-48.922135396119018</v>
      </c>
      <c r="W61" s="18">
        <f t="shared" ref="W61:X61" si="64">IF(V16=0,"--",((W16/V16)*100-100))</f>
        <v>-6.5898865685756363</v>
      </c>
      <c r="X61" s="18">
        <f t="shared" si="64"/>
        <v>103.64392383854337</v>
      </c>
      <c r="Y61" s="18">
        <f t="shared" si="50"/>
        <v>83.433711786969496</v>
      </c>
    </row>
    <row r="62" spans="1:25" x14ac:dyDescent="0.2">
      <c r="A62" s="143"/>
      <c r="B62" s="8" t="s">
        <v>15</v>
      </c>
      <c r="C62" s="33" t="s">
        <v>10</v>
      </c>
      <c r="D62" s="18">
        <f t="shared" ref="D62:V62" si="65">IF(C17=0,"--",((D17/C17)*100-100))</f>
        <v>150.32287112185321</v>
      </c>
      <c r="E62" s="18">
        <f t="shared" si="65"/>
        <v>-27.911156575199172</v>
      </c>
      <c r="F62" s="18">
        <f t="shared" si="65"/>
        <v>32.65455505783865</v>
      </c>
      <c r="G62" s="18">
        <f t="shared" si="65"/>
        <v>70.519289146371847</v>
      </c>
      <c r="H62" s="18">
        <f t="shared" si="65"/>
        <v>-36.638584631295601</v>
      </c>
      <c r="I62" s="18">
        <f t="shared" si="65"/>
        <v>-4.7770221010317755</v>
      </c>
      <c r="J62" s="18">
        <f t="shared" si="65"/>
        <v>69.773357970730274</v>
      </c>
      <c r="K62" s="18">
        <f t="shared" si="65"/>
        <v>-9.0173064598288164</v>
      </c>
      <c r="L62" s="18">
        <f t="shared" si="65"/>
        <v>280.50460052044696</v>
      </c>
      <c r="M62" s="18">
        <f t="shared" si="65"/>
        <v>153.60769637749166</v>
      </c>
      <c r="N62" s="18">
        <f t="shared" si="65"/>
        <v>75.14140747055535</v>
      </c>
      <c r="O62" s="18">
        <f t="shared" si="65"/>
        <v>22.677612859954067</v>
      </c>
      <c r="P62" s="18">
        <f t="shared" si="65"/>
        <v>7.5802352556823678</v>
      </c>
      <c r="Q62" s="18">
        <f t="shared" si="65"/>
        <v>-55.660960993532456</v>
      </c>
      <c r="R62" s="18">
        <f t="shared" si="65"/>
        <v>18.039270664540325</v>
      </c>
      <c r="S62" s="18">
        <f t="shared" si="65"/>
        <v>127.88295546510383</v>
      </c>
      <c r="T62" s="18">
        <f t="shared" si="65"/>
        <v>-65.01033733730489</v>
      </c>
      <c r="U62" s="18">
        <f t="shared" si="65"/>
        <v>4.9400089751426464</v>
      </c>
      <c r="V62" s="18">
        <f t="shared" si="65"/>
        <v>-0.51760756700176103</v>
      </c>
      <c r="W62" s="18">
        <f t="shared" ref="W62:X62" si="66">IF(V17=0,"--",((W17/V17)*100-100))</f>
        <v>104.22234953788885</v>
      </c>
      <c r="X62" s="18">
        <f t="shared" si="66"/>
        <v>-26.941435979581442</v>
      </c>
      <c r="Y62" s="18">
        <f t="shared" si="50"/>
        <v>18.786042705041766</v>
      </c>
    </row>
    <row r="63" spans="1:25" x14ac:dyDescent="0.2">
      <c r="A63" s="143"/>
      <c r="B63" s="8" t="s">
        <v>26</v>
      </c>
      <c r="C63" s="33" t="s">
        <v>10</v>
      </c>
      <c r="D63" s="18">
        <f t="shared" ref="D63:V63" si="67">IF(C18=0,"--",((D18/C18)*100-100))</f>
        <v>3440.5339805825242</v>
      </c>
      <c r="E63" s="18">
        <f t="shared" si="67"/>
        <v>-5.520952010977382</v>
      </c>
      <c r="F63" s="18">
        <f t="shared" si="67"/>
        <v>-30.343987206368723</v>
      </c>
      <c r="G63" s="18">
        <f t="shared" si="67"/>
        <v>-65.671325902036173</v>
      </c>
      <c r="H63" s="18">
        <f t="shared" si="67"/>
        <v>64.066334480491491</v>
      </c>
      <c r="I63" s="18">
        <f t="shared" si="67"/>
        <v>-37.406770779052081</v>
      </c>
      <c r="J63" s="18">
        <f t="shared" si="67"/>
        <v>-86.514608939137048</v>
      </c>
      <c r="K63" s="18">
        <f t="shared" si="67"/>
        <v>-94.45951585976627</v>
      </c>
      <c r="L63" s="18">
        <f t="shared" si="67"/>
        <v>-57.532956685499059</v>
      </c>
      <c r="M63" s="18">
        <f t="shared" si="67"/>
        <v>184.77457501847744</v>
      </c>
      <c r="N63" s="18">
        <f t="shared" si="67"/>
        <v>-95.665715027251494</v>
      </c>
      <c r="O63" s="18">
        <f t="shared" si="67"/>
        <v>-88.023952095808383</v>
      </c>
      <c r="P63" s="18">
        <f t="shared" si="67"/>
        <v>107809.99999999999</v>
      </c>
      <c r="Q63" s="18">
        <f t="shared" si="67"/>
        <v>584129.35779816518</v>
      </c>
      <c r="R63" s="18">
        <f t="shared" si="67"/>
        <v>38.235286233354714</v>
      </c>
      <c r="S63" s="18">
        <f t="shared" si="67"/>
        <v>14.720449930321593</v>
      </c>
      <c r="T63" s="18">
        <f t="shared" si="67"/>
        <v>-31.648798384702062</v>
      </c>
      <c r="U63" s="18">
        <f t="shared" si="67"/>
        <v>-59.263055277512436</v>
      </c>
      <c r="V63" s="18">
        <f t="shared" si="67"/>
        <v>34.315930079973157</v>
      </c>
      <c r="W63" s="18">
        <f t="shared" ref="W63:X63" si="68">IF(V18=0,"--",((W18/V18)*100-100))</f>
        <v>37.67022934763466</v>
      </c>
      <c r="X63" s="18">
        <f t="shared" si="68"/>
        <v>-66.856036805004152</v>
      </c>
      <c r="Y63" s="18">
        <f t="shared" si="50"/>
        <v>39.413503534819682</v>
      </c>
    </row>
    <row r="64" spans="1:25" x14ac:dyDescent="0.2">
      <c r="A64" s="143"/>
      <c r="B64" s="8" t="s">
        <v>27</v>
      </c>
      <c r="C64" s="33" t="s">
        <v>10</v>
      </c>
      <c r="D64" s="18">
        <f t="shared" ref="D64:V64" si="69">IF(C19=0,"--",((D19/C19)*100-100))</f>
        <v>847.06282849556976</v>
      </c>
      <c r="E64" s="18">
        <f t="shared" si="69"/>
        <v>-30.497215689649764</v>
      </c>
      <c r="F64" s="18">
        <f t="shared" si="69"/>
        <v>138.33010024946043</v>
      </c>
      <c r="G64" s="18">
        <f t="shared" si="69"/>
        <v>-76.563581593042031</v>
      </c>
      <c r="H64" s="18">
        <f t="shared" si="69"/>
        <v>180.97267489601188</v>
      </c>
      <c r="I64" s="18">
        <f t="shared" si="69"/>
        <v>-32.11956606639086</v>
      </c>
      <c r="J64" s="18">
        <f t="shared" si="69"/>
        <v>700.30386079080404</v>
      </c>
      <c r="K64" s="18">
        <f t="shared" si="69"/>
        <v>-68.641526145683827</v>
      </c>
      <c r="L64" s="18">
        <f t="shared" si="69"/>
        <v>-14.603844586033304</v>
      </c>
      <c r="M64" s="18">
        <f t="shared" si="69"/>
        <v>107.95207929670107</v>
      </c>
      <c r="N64" s="18">
        <f t="shared" si="69"/>
        <v>95.558281772934691</v>
      </c>
      <c r="O64" s="18">
        <f t="shared" si="69"/>
        <v>105.10309754438865</v>
      </c>
      <c r="P64" s="18">
        <f t="shared" si="69"/>
        <v>165.71026176299586</v>
      </c>
      <c r="Q64" s="18">
        <f t="shared" si="69"/>
        <v>-34.8641744565452</v>
      </c>
      <c r="R64" s="18">
        <f t="shared" si="69"/>
        <v>0.54828301612246833</v>
      </c>
      <c r="S64" s="18">
        <f t="shared" si="69"/>
        <v>-33.111183057705603</v>
      </c>
      <c r="T64" s="18">
        <f t="shared" si="69"/>
        <v>69.133177643959158</v>
      </c>
      <c r="U64" s="18">
        <f t="shared" si="69"/>
        <v>54.999639929186429</v>
      </c>
      <c r="V64" s="18">
        <f t="shared" si="69"/>
        <v>3.9882500068042219</v>
      </c>
      <c r="W64" s="18">
        <f t="shared" ref="W64:X64" si="70">IF(V19=0,"--",((W19/V19)*100-100))</f>
        <v>-17.948432057746814</v>
      </c>
      <c r="X64" s="18">
        <f t="shared" si="70"/>
        <v>-39.932721856156427</v>
      </c>
      <c r="Y64" s="18">
        <f t="shared" si="50"/>
        <v>32.734142194509616</v>
      </c>
    </row>
    <row r="65" spans="1:25" x14ac:dyDescent="0.2">
      <c r="A65" s="143"/>
      <c r="B65" s="8" t="s">
        <v>16</v>
      </c>
      <c r="C65" s="33" t="s">
        <v>10</v>
      </c>
      <c r="D65" s="18">
        <f t="shared" ref="D65:V65" si="71">IF(C20=0,"--",((D20/C20)*100-100))</f>
        <v>33.437383689950082</v>
      </c>
      <c r="E65" s="18">
        <f t="shared" si="71"/>
        <v>14.10967145708679</v>
      </c>
      <c r="F65" s="18">
        <f t="shared" si="71"/>
        <v>11.269364337170742</v>
      </c>
      <c r="G65" s="18">
        <f t="shared" si="71"/>
        <v>182.13368380961919</v>
      </c>
      <c r="H65" s="18">
        <f t="shared" si="71"/>
        <v>-46.16549546311709</v>
      </c>
      <c r="I65" s="18">
        <f t="shared" si="71"/>
        <v>-11.618236064845107</v>
      </c>
      <c r="J65" s="18">
        <f t="shared" si="71"/>
        <v>-33.4373523130987</v>
      </c>
      <c r="K65" s="18">
        <f t="shared" si="71"/>
        <v>40.737496593693407</v>
      </c>
      <c r="L65" s="18">
        <f t="shared" si="71"/>
        <v>36.411487736428938</v>
      </c>
      <c r="M65" s="18">
        <f t="shared" si="71"/>
        <v>75.850883444253469</v>
      </c>
      <c r="N65" s="18">
        <f t="shared" si="71"/>
        <v>114.47607811874207</v>
      </c>
      <c r="O65" s="18">
        <f t="shared" si="71"/>
        <v>80.058400950379649</v>
      </c>
      <c r="P65" s="18">
        <f t="shared" si="71"/>
        <v>68.467320838916834</v>
      </c>
      <c r="Q65" s="18">
        <f t="shared" si="71"/>
        <v>-37.518757928451421</v>
      </c>
      <c r="R65" s="18">
        <f t="shared" si="71"/>
        <v>42.330167318057136</v>
      </c>
      <c r="S65" s="18">
        <f t="shared" si="71"/>
        <v>-16.958222562204043</v>
      </c>
      <c r="T65" s="18">
        <f t="shared" si="71"/>
        <v>1.8999380778557509</v>
      </c>
      <c r="U65" s="18">
        <f t="shared" si="71"/>
        <v>-22.800154423151071</v>
      </c>
      <c r="V65" s="18">
        <f t="shared" si="71"/>
        <v>-15.114659861586347</v>
      </c>
      <c r="W65" s="18">
        <f t="shared" ref="W65:X65" si="72">IF(V20=0,"--",((W20/V20)*100-100))</f>
        <v>94.072715244008492</v>
      </c>
      <c r="X65" s="18">
        <f t="shared" si="72"/>
        <v>-20.521290837847488</v>
      </c>
      <c r="Y65" s="18">
        <f t="shared" si="50"/>
        <v>15.14228015118934</v>
      </c>
    </row>
    <row r="66" spans="1:25" x14ac:dyDescent="0.2">
      <c r="A66" s="143"/>
      <c r="B66" s="8" t="s">
        <v>19</v>
      </c>
      <c r="C66" s="33" t="s">
        <v>10</v>
      </c>
      <c r="D66" s="18">
        <f t="shared" ref="D66:V66" si="73">IF(C21=0,"--",((D21/C21)*100-100))</f>
        <v>485.06360777587201</v>
      </c>
      <c r="E66" s="18">
        <f t="shared" si="73"/>
        <v>1024.7201085728316</v>
      </c>
      <c r="F66" s="18">
        <f t="shared" si="73"/>
        <v>-70.637474279625877</v>
      </c>
      <c r="G66" s="18">
        <f t="shared" si="73"/>
        <v>977.4580769493964</v>
      </c>
      <c r="H66" s="18">
        <f t="shared" si="73"/>
        <v>-42.716657954755412</v>
      </c>
      <c r="I66" s="18">
        <f t="shared" si="73"/>
        <v>17.298587657334991</v>
      </c>
      <c r="J66" s="18">
        <f t="shared" si="73"/>
        <v>-70.573260663351164</v>
      </c>
      <c r="K66" s="18">
        <f t="shared" si="73"/>
        <v>-15.826248655481081</v>
      </c>
      <c r="L66" s="18">
        <f t="shared" si="73"/>
        <v>124.78509103682916</v>
      </c>
      <c r="M66" s="18">
        <f t="shared" si="73"/>
        <v>92.40682050990759</v>
      </c>
      <c r="N66" s="18">
        <f t="shared" si="73"/>
        <v>76.994427978841259</v>
      </c>
      <c r="O66" s="18">
        <f t="shared" si="73"/>
        <v>43.925184185435512</v>
      </c>
      <c r="P66" s="18">
        <f t="shared" si="73"/>
        <v>66.262178819568618</v>
      </c>
      <c r="Q66" s="18">
        <f t="shared" si="73"/>
        <v>-71.926498084770955</v>
      </c>
      <c r="R66" s="18">
        <f t="shared" si="73"/>
        <v>2.2407420488080589</v>
      </c>
      <c r="S66" s="18">
        <f t="shared" si="73"/>
        <v>-25.221204757602507</v>
      </c>
      <c r="T66" s="18">
        <f t="shared" si="73"/>
        <v>69.928277933278395</v>
      </c>
      <c r="U66" s="18">
        <f t="shared" si="73"/>
        <v>-5.8070631819561811</v>
      </c>
      <c r="V66" s="18">
        <f t="shared" si="73"/>
        <v>-9.7173427656097999</v>
      </c>
      <c r="W66" s="18">
        <f t="shared" ref="W66:X66" si="74">IF(V21=0,"--",((W21/V21)*100-100))</f>
        <v>230.57020789389929</v>
      </c>
      <c r="X66" s="18">
        <f t="shared" si="74"/>
        <v>-9.1101473259717807</v>
      </c>
      <c r="Y66" s="18">
        <f t="shared" si="50"/>
        <v>29.228752000763905</v>
      </c>
    </row>
    <row r="67" spans="1:25" x14ac:dyDescent="0.2">
      <c r="A67" s="143"/>
      <c r="B67" s="8" t="s">
        <v>18</v>
      </c>
      <c r="C67" s="33" t="s">
        <v>10</v>
      </c>
      <c r="D67" s="18">
        <f t="shared" ref="D67:V67" si="75">IF(C22=0,"--",((D22/C22)*100-100))</f>
        <v>-80.688809284662824</v>
      </c>
      <c r="E67" s="18">
        <f t="shared" si="75"/>
        <v>21.987761258784303</v>
      </c>
      <c r="F67" s="18">
        <f t="shared" si="75"/>
        <v>56.768805638196937</v>
      </c>
      <c r="G67" s="18">
        <f t="shared" si="75"/>
        <v>621.65141215872563</v>
      </c>
      <c r="H67" s="18">
        <f t="shared" si="75"/>
        <v>-35.402063085715099</v>
      </c>
      <c r="I67" s="18">
        <f t="shared" si="75"/>
        <v>-73.378178148813618</v>
      </c>
      <c r="J67" s="18">
        <f t="shared" si="75"/>
        <v>-67.488304824483095</v>
      </c>
      <c r="K67" s="18">
        <f t="shared" si="75"/>
        <v>-55.020222109768198</v>
      </c>
      <c r="L67" s="18">
        <f t="shared" si="75"/>
        <v>1068.621978801463</v>
      </c>
      <c r="M67" s="18">
        <f t="shared" si="75"/>
        <v>125.48351997166094</v>
      </c>
      <c r="N67" s="18">
        <f t="shared" si="75"/>
        <v>104.88463243817469</v>
      </c>
      <c r="O67" s="18">
        <f t="shared" si="75"/>
        <v>95.902910529170526</v>
      </c>
      <c r="P67" s="18">
        <f t="shared" si="75"/>
        <v>42.058738135193693</v>
      </c>
      <c r="Q67" s="18">
        <f t="shared" si="75"/>
        <v>-71.615549680769405</v>
      </c>
      <c r="R67" s="18">
        <f t="shared" si="75"/>
        <v>-3.506783258827241</v>
      </c>
      <c r="S67" s="18">
        <f t="shared" si="75"/>
        <v>-21.453312448160602</v>
      </c>
      <c r="T67" s="18">
        <f t="shared" si="75"/>
        <v>-35.167457918093476</v>
      </c>
      <c r="U67" s="18">
        <f t="shared" si="75"/>
        <v>-3.2325086470605129</v>
      </c>
      <c r="V67" s="18">
        <f t="shared" si="75"/>
        <v>85.032749609598028</v>
      </c>
      <c r="W67" s="18">
        <f t="shared" ref="W67:X67" si="76">IF(V22=0,"--",((W22/V22)*100-100))</f>
        <v>309.85219220785058</v>
      </c>
      <c r="X67" s="18">
        <f t="shared" si="76"/>
        <v>-40.173355960651335</v>
      </c>
      <c r="Y67" s="18">
        <f t="shared" si="50"/>
        <v>1.4718876983888691</v>
      </c>
    </row>
    <row r="68" spans="1:25" x14ac:dyDescent="0.2">
      <c r="A68" s="143"/>
      <c r="B68" s="8" t="s">
        <v>20</v>
      </c>
      <c r="C68" s="33" t="s">
        <v>10</v>
      </c>
      <c r="D68" s="18">
        <f t="shared" ref="D68:V68" si="77">IF(C23=0,"--",((D23/C23)*100-100))</f>
        <v>-24.064580755406283</v>
      </c>
      <c r="E68" s="18">
        <f t="shared" si="77"/>
        <v>3952.5607201055332</v>
      </c>
      <c r="F68" s="18">
        <f t="shared" si="77"/>
        <v>25.165556573579678</v>
      </c>
      <c r="G68" s="18">
        <f t="shared" si="77"/>
        <v>43.538864110426857</v>
      </c>
      <c r="H68" s="18">
        <f t="shared" si="77"/>
        <v>-76.913140648863305</v>
      </c>
      <c r="I68" s="18">
        <f t="shared" si="77"/>
        <v>31.788238444102802</v>
      </c>
      <c r="J68" s="18">
        <f t="shared" si="77"/>
        <v>-60.339917542673589</v>
      </c>
      <c r="K68" s="18">
        <f t="shared" si="77"/>
        <v>1248.9202628464434</v>
      </c>
      <c r="L68" s="18">
        <f t="shared" si="77"/>
        <v>-6.6066054268568024</v>
      </c>
      <c r="M68" s="18">
        <f t="shared" si="77"/>
        <v>-4.878455748091227</v>
      </c>
      <c r="N68" s="18">
        <f t="shared" si="77"/>
        <v>118.16392164290897</v>
      </c>
      <c r="O68" s="18">
        <f t="shared" si="77"/>
        <v>65.265219222958734</v>
      </c>
      <c r="P68" s="18">
        <f t="shared" si="77"/>
        <v>-52.656974908565488</v>
      </c>
      <c r="Q68" s="18">
        <f t="shared" si="77"/>
        <v>53.701756673667347</v>
      </c>
      <c r="R68" s="18">
        <f t="shared" si="77"/>
        <v>-13.600605222346303</v>
      </c>
      <c r="S68" s="18">
        <f t="shared" si="77"/>
        <v>-17.49954886044587</v>
      </c>
      <c r="T68" s="18">
        <f t="shared" si="77"/>
        <v>50.296639569375543</v>
      </c>
      <c r="U68" s="18">
        <f t="shared" si="77"/>
        <v>24.457573413850071</v>
      </c>
      <c r="V68" s="18">
        <f t="shared" si="77"/>
        <v>-6.6254971706506183</v>
      </c>
      <c r="W68" s="18">
        <f t="shared" ref="W68:X68" si="78">IF(V23=0,"--",((W23/V23)*100-100))</f>
        <v>221.64451863600357</v>
      </c>
      <c r="X68" s="18">
        <f t="shared" si="78"/>
        <v>23.510884964192314</v>
      </c>
      <c r="Y68" s="18">
        <f t="shared" si="50"/>
        <v>30.769583852237446</v>
      </c>
    </row>
    <row r="69" spans="1:25" x14ac:dyDescent="0.2">
      <c r="A69" s="143"/>
      <c r="B69" s="8" t="s">
        <v>21</v>
      </c>
      <c r="C69" s="33" t="s">
        <v>10</v>
      </c>
      <c r="D69" s="18">
        <f t="shared" ref="D69:V69" si="79">IF(C24=0,"--",((D24/C24)*100-100))</f>
        <v>381.2818336162988</v>
      </c>
      <c r="E69" s="18">
        <f t="shared" si="79"/>
        <v>156.05432577828731</v>
      </c>
      <c r="F69" s="18">
        <f t="shared" si="79"/>
        <v>-47.213611627746786</v>
      </c>
      <c r="G69" s="18">
        <f t="shared" si="79"/>
        <v>2189.1980947409634</v>
      </c>
      <c r="H69" s="18">
        <f t="shared" si="79"/>
        <v>-89.402794701326101</v>
      </c>
      <c r="I69" s="18">
        <f t="shared" si="79"/>
        <v>1188.5877970386907</v>
      </c>
      <c r="J69" s="18">
        <f t="shared" si="79"/>
        <v>-90.89336983304824</v>
      </c>
      <c r="K69" s="18">
        <f t="shared" si="79"/>
        <v>824.00925989594066</v>
      </c>
      <c r="L69" s="18">
        <f t="shared" si="79"/>
        <v>305.97775936656609</v>
      </c>
      <c r="M69" s="18">
        <f t="shared" si="79"/>
        <v>43.061694902826986</v>
      </c>
      <c r="N69" s="18">
        <f t="shared" si="79"/>
        <v>298.59462797713428</v>
      </c>
      <c r="O69" s="18">
        <f t="shared" si="79"/>
        <v>-42.463364277660062</v>
      </c>
      <c r="P69" s="18">
        <f t="shared" si="79"/>
        <v>59.269521157270617</v>
      </c>
      <c r="Q69" s="18">
        <f t="shared" si="79"/>
        <v>-46.125816090911087</v>
      </c>
      <c r="R69" s="18">
        <f t="shared" si="79"/>
        <v>15.80874884319347</v>
      </c>
      <c r="S69" s="18" t="str">
        <f>IFERROR(((S24/R24)*100)-100,"--")</f>
        <v>--</v>
      </c>
      <c r="T69" s="18" t="str">
        <f>IFERROR(((T24/S24)*100)-100,"--")</f>
        <v>--</v>
      </c>
      <c r="U69" s="18">
        <f t="shared" si="79"/>
        <v>-16.024067975798189</v>
      </c>
      <c r="V69" s="18">
        <f t="shared" si="79"/>
        <v>24.199537024251924</v>
      </c>
      <c r="W69" s="18">
        <f t="shared" ref="W69:X69" si="80">IF(V24=0,"--",((W24/V24)*100-100))</f>
        <v>522.54158247200905</v>
      </c>
      <c r="X69" s="18">
        <f t="shared" si="80"/>
        <v>0.35399992873050223</v>
      </c>
      <c r="Y69" s="18">
        <f t="shared" si="50"/>
        <v>38.993866549148947</v>
      </c>
    </row>
    <row r="70" spans="1:25" x14ac:dyDescent="0.2">
      <c r="A70" s="143"/>
      <c r="B70" s="8" t="s">
        <v>17</v>
      </c>
      <c r="C70" s="33" t="s">
        <v>10</v>
      </c>
      <c r="D70" s="18">
        <f t="shared" ref="D70:V70" si="81">IF(C25=0,"--",((D25/C25)*100-100))</f>
        <v>100.7895385137291</v>
      </c>
      <c r="E70" s="18">
        <f t="shared" si="81"/>
        <v>129.97902172448269</v>
      </c>
      <c r="F70" s="18">
        <f t="shared" si="81"/>
        <v>-67.091039800177015</v>
      </c>
      <c r="G70" s="18">
        <f t="shared" si="81"/>
        <v>15.575162443360739</v>
      </c>
      <c r="H70" s="18">
        <f t="shared" si="81"/>
        <v>69.693050228562498</v>
      </c>
      <c r="I70" s="18">
        <f t="shared" si="81"/>
        <v>-54.407393681277917</v>
      </c>
      <c r="J70" s="18">
        <f t="shared" si="81"/>
        <v>226.42355074079023</v>
      </c>
      <c r="K70" s="18">
        <f t="shared" si="81"/>
        <v>104.64244319180261</v>
      </c>
      <c r="L70" s="18">
        <f t="shared" si="81"/>
        <v>34.417820865905242</v>
      </c>
      <c r="M70" s="18">
        <f t="shared" si="81"/>
        <v>-11.538774077453326</v>
      </c>
      <c r="N70" s="18">
        <f t="shared" si="81"/>
        <v>-11.238789526058653</v>
      </c>
      <c r="O70" s="18">
        <f t="shared" si="81"/>
        <v>243.4155350311853</v>
      </c>
      <c r="P70" s="18">
        <f t="shared" si="81"/>
        <v>29.14680584168795</v>
      </c>
      <c r="Q70" s="18">
        <f t="shared" si="81"/>
        <v>-49.695421122867586</v>
      </c>
      <c r="R70" s="18">
        <f t="shared" si="81"/>
        <v>145.19966870127368</v>
      </c>
      <c r="S70" s="18">
        <f t="shared" si="81"/>
        <v>53.276925186539614</v>
      </c>
      <c r="T70" s="18">
        <f t="shared" si="81"/>
        <v>-58.553470143381261</v>
      </c>
      <c r="U70" s="18">
        <f t="shared" si="81"/>
        <v>24.420136039436912</v>
      </c>
      <c r="V70" s="18">
        <f t="shared" si="81"/>
        <v>-47.37996138782713</v>
      </c>
      <c r="W70" s="18">
        <f t="shared" ref="W70:X71" si="82">IF(V25=0,"--",((W25/V25)*100-100))</f>
        <v>385.00476429478334</v>
      </c>
      <c r="X70" s="18">
        <f t="shared" si="82"/>
        <v>-42.37373273568803</v>
      </c>
      <c r="Y70" s="18">
        <f t="shared" si="50"/>
        <v>19.402257534634387</v>
      </c>
    </row>
    <row r="71" spans="1:25" x14ac:dyDescent="0.2">
      <c r="A71" s="297"/>
      <c r="B71" s="8" t="s">
        <v>807</v>
      </c>
      <c r="C71" s="33" t="s">
        <v>10</v>
      </c>
      <c r="D71" s="18">
        <f t="shared" ref="D71:V71" si="83">IF(C26=0,"--",((D26/C26)*100-100))</f>
        <v>119.3751461555045</v>
      </c>
      <c r="E71" s="18">
        <f t="shared" si="83"/>
        <v>-70.324951650911487</v>
      </c>
      <c r="F71" s="18">
        <f t="shared" si="83"/>
        <v>245.13749740431001</v>
      </c>
      <c r="G71" s="18">
        <f t="shared" si="83"/>
        <v>-31.820410159760087</v>
      </c>
      <c r="H71" s="18">
        <f t="shared" si="83"/>
        <v>-76.010691778417566</v>
      </c>
      <c r="I71" s="18">
        <f t="shared" si="83"/>
        <v>-2.8760175176177114</v>
      </c>
      <c r="J71" s="18">
        <f t="shared" si="83"/>
        <v>312.09907890089863</v>
      </c>
      <c r="K71" s="18">
        <f t="shared" si="83"/>
        <v>30.795241202583043</v>
      </c>
      <c r="L71" s="18">
        <f t="shared" si="83"/>
        <v>-42.1136785245223</v>
      </c>
      <c r="M71" s="18">
        <f t="shared" si="83"/>
        <v>152.42555134264322</v>
      </c>
      <c r="N71" s="18">
        <f t="shared" si="83"/>
        <v>156.48241146400949</v>
      </c>
      <c r="O71" s="18">
        <f t="shared" si="83"/>
        <v>144.49314628456671</v>
      </c>
      <c r="P71" s="18">
        <f t="shared" si="83"/>
        <v>98.375922750566559</v>
      </c>
      <c r="Q71" s="18">
        <f t="shared" si="83"/>
        <v>-13.426839741626424</v>
      </c>
      <c r="R71" s="18">
        <f t="shared" si="83"/>
        <v>49.437553651631504</v>
      </c>
      <c r="S71" s="18">
        <f t="shared" si="83"/>
        <v>-19.516053083323087</v>
      </c>
      <c r="T71" s="18">
        <f t="shared" si="83"/>
        <v>5.3230890048693027</v>
      </c>
      <c r="U71" s="18">
        <f t="shared" si="83"/>
        <v>-31.355157624987712</v>
      </c>
      <c r="V71" s="18">
        <f t="shared" si="83"/>
        <v>-18.23845118451348</v>
      </c>
      <c r="W71" s="18">
        <f t="shared" si="82"/>
        <v>-14.74058032824243</v>
      </c>
      <c r="X71" s="18">
        <f t="shared" si="82"/>
        <v>-28.904740728717641</v>
      </c>
      <c r="Y71" s="18">
        <f t="shared" si="50"/>
        <v>16.852132235050959</v>
      </c>
    </row>
    <row r="72" spans="1:25" x14ac:dyDescent="0.2">
      <c r="A72" s="143"/>
      <c r="B72" s="8" t="s">
        <v>22</v>
      </c>
      <c r="C72" s="33" t="s">
        <v>10</v>
      </c>
      <c r="D72" s="18">
        <f t="shared" ref="D72:D74" si="84">IF(C27=0,"--",((D27/C27)*100-100))</f>
        <v>45.099617963392518</v>
      </c>
      <c r="E72" s="18">
        <f t="shared" ref="E72:E74" si="85">IF(D27=0,"--",((E27/D27)*100-100))</f>
        <v>28.161490675431423</v>
      </c>
      <c r="F72" s="18">
        <f t="shared" ref="F72:F74" si="86">IF(E27=0,"--",((F27/E27)*100-100))</f>
        <v>16.653713476339433</v>
      </c>
      <c r="G72" s="18">
        <f t="shared" ref="G72:G74" si="87">IF(F27=0,"--",((G27/F27)*100-100))</f>
        <v>30.369845957790545</v>
      </c>
      <c r="H72" s="18">
        <f t="shared" ref="H72:H74" si="88">IF(G27=0,"--",((H27/G27)*100-100))</f>
        <v>62.659188598241315</v>
      </c>
      <c r="I72" s="18">
        <f t="shared" ref="I72:I74" si="89">IF(H27=0,"--",((I27/H27)*100-100))</f>
        <v>-6.7089065188426247</v>
      </c>
      <c r="J72" s="18">
        <f t="shared" ref="J72:J74" si="90">IF(I27=0,"--",((J27/I27)*100-100))</f>
        <v>-15.69313111765706</v>
      </c>
      <c r="K72" s="18">
        <f t="shared" ref="K72:K74" si="91">IF(J27=0,"--",((K27/J27)*100-100))</f>
        <v>-14.229788234660063</v>
      </c>
      <c r="L72" s="18">
        <f t="shared" ref="L72:L74" si="92">IF(K27=0,"--",((L27/K27)*100-100))</f>
        <v>29.132743006908925</v>
      </c>
      <c r="M72" s="18">
        <f t="shared" ref="M72:M74" si="93">IF(L27=0,"--",((M27/L27)*100-100))</f>
        <v>17.232965506626698</v>
      </c>
      <c r="N72" s="18">
        <f t="shared" ref="N72:N74" si="94">IF(M27=0,"--",((N27/M27)*100-100))</f>
        <v>11.285403528634404</v>
      </c>
      <c r="O72" s="18">
        <f t="shared" ref="O72:O74" si="95">IF(N27=0,"--",((O27/N27)*100-100))</f>
        <v>20.355239957162553</v>
      </c>
      <c r="P72" s="18">
        <f t="shared" ref="P72:P74" si="96">IF(O27=0,"--",((P27/O27)*100-100))</f>
        <v>27.828663112327149</v>
      </c>
      <c r="Q72" s="18">
        <f t="shared" ref="Q72:Q74" si="97">IF(P27=0,"--",((Q27/P27)*100-100))</f>
        <v>-10.065123249706488</v>
      </c>
      <c r="R72" s="18">
        <f t="shared" ref="R72:R74" si="98">IF(Q27=0,"--",((R27/Q27)*100-100))</f>
        <v>10.829733631224727</v>
      </c>
      <c r="S72" s="18">
        <f t="shared" ref="S72:S74" si="99">IF(R27=0,"--",((S27/R27)*100-100))</f>
        <v>-8.0021067032739097</v>
      </c>
      <c r="T72" s="18">
        <f t="shared" ref="T72:T74" si="100">IF(S27=0,"--",((T27/S27)*100-100))</f>
        <v>-1.5160854819882417</v>
      </c>
      <c r="U72" s="18">
        <f t="shared" ref="U72:V74" si="101">IF(T27=0,"--",((U27/T27)*100-100))</f>
        <v>7.0748128553599514</v>
      </c>
      <c r="V72" s="18">
        <f t="shared" si="101"/>
        <v>-6.0859204796109765</v>
      </c>
      <c r="W72" s="18">
        <f t="shared" ref="W72:W74" si="102">IF(V27=0,"--",((W27/V27)*100-100))</f>
        <v>91.359389981291827</v>
      </c>
      <c r="X72" s="18">
        <f t="shared" ref="X72:X74" si="103">IF(W27=0,"--",((X27/W27)*100-100))</f>
        <v>-10.039207322625302</v>
      </c>
      <c r="Y72" s="18">
        <f t="shared" ref="Y72:Y74" si="104">POWER(U27/C27,1/21)*100-100</f>
        <v>10.260876997183615</v>
      </c>
    </row>
    <row r="73" spans="1:25" x14ac:dyDescent="0.2">
      <c r="A73" s="143"/>
      <c r="B73" s="8" t="s">
        <v>23</v>
      </c>
      <c r="C73" s="33" t="s">
        <v>10</v>
      </c>
      <c r="D73" s="18">
        <f t="shared" si="84"/>
        <v>-22.068286111988982</v>
      </c>
      <c r="E73" s="18">
        <f t="shared" si="85"/>
        <v>308.60898730358093</v>
      </c>
      <c r="F73" s="18">
        <f t="shared" si="86"/>
        <v>62.554890412245555</v>
      </c>
      <c r="G73" s="18">
        <f t="shared" si="87"/>
        <v>-17.703019276884575</v>
      </c>
      <c r="H73" s="18">
        <f t="shared" si="88"/>
        <v>12.396121011941318</v>
      </c>
      <c r="I73" s="18">
        <f t="shared" si="89"/>
        <v>65.237355873348349</v>
      </c>
      <c r="J73" s="18">
        <f t="shared" si="90"/>
        <v>-22.273624994769264</v>
      </c>
      <c r="K73" s="18">
        <f t="shared" si="91"/>
        <v>12.837953649185138</v>
      </c>
      <c r="L73" s="18">
        <f t="shared" si="92"/>
        <v>28.205678152508341</v>
      </c>
      <c r="M73" s="18">
        <f t="shared" si="93"/>
        <v>1.1639696334873975</v>
      </c>
      <c r="N73" s="18">
        <f t="shared" si="94"/>
        <v>11.995476243934803</v>
      </c>
      <c r="O73" s="18">
        <f t="shared" si="95"/>
        <v>129.27315513210053</v>
      </c>
      <c r="P73" s="18">
        <f t="shared" si="96"/>
        <v>117.17529479577203</v>
      </c>
      <c r="Q73" s="18">
        <f t="shared" si="97"/>
        <v>-16.363335515368917</v>
      </c>
      <c r="R73" s="18">
        <f t="shared" si="98"/>
        <v>33.066495100983559</v>
      </c>
      <c r="S73" s="18">
        <f t="shared" si="99"/>
        <v>-53.689356295859717</v>
      </c>
      <c r="T73" s="18">
        <f t="shared" si="100"/>
        <v>327.093322002305</v>
      </c>
      <c r="U73" s="18">
        <f t="shared" si="101"/>
        <v>-2.150002018573133</v>
      </c>
      <c r="V73" s="18">
        <f t="shared" si="101"/>
        <v>-23.545321420410019</v>
      </c>
      <c r="W73" s="18">
        <f t="shared" si="102"/>
        <v>23.023513211921738</v>
      </c>
      <c r="X73" s="18">
        <f t="shared" si="103"/>
        <v>14.60303137462877</v>
      </c>
      <c r="Y73" s="18">
        <f t="shared" si="104"/>
        <v>24.982266674964904</v>
      </c>
    </row>
    <row r="74" spans="1:25" ht="13.5" thickBot="1" x14ac:dyDescent="0.25">
      <c r="A74" s="143"/>
      <c r="B74" s="30" t="s">
        <v>7</v>
      </c>
      <c r="C74" s="88"/>
      <c r="D74" s="18">
        <f t="shared" si="84"/>
        <v>44.438855821033769</v>
      </c>
      <c r="E74" s="18">
        <f t="shared" si="85"/>
        <v>29.650046449095043</v>
      </c>
      <c r="F74" s="18">
        <f t="shared" si="86"/>
        <v>17.421556783434184</v>
      </c>
      <c r="G74" s="18">
        <f t="shared" si="87"/>
        <v>29.256574703920478</v>
      </c>
      <c r="H74" s="18">
        <f t="shared" si="88"/>
        <v>61.918081049085515</v>
      </c>
      <c r="I74" s="18">
        <f t="shared" si="89"/>
        <v>-5.9725358876932688</v>
      </c>
      <c r="J74" s="18">
        <f t="shared" si="90"/>
        <v>-15.811489828034979</v>
      </c>
      <c r="K74" s="18">
        <f t="shared" si="91"/>
        <v>-13.780309291573317</v>
      </c>
      <c r="L74" s="18">
        <f t="shared" si="92"/>
        <v>29.112595738028148</v>
      </c>
      <c r="M74" s="18">
        <f t="shared" si="93"/>
        <v>16.886201947005716</v>
      </c>
      <c r="N74" s="18">
        <f t="shared" si="94"/>
        <v>11.298665563148532</v>
      </c>
      <c r="O74" s="18">
        <f t="shared" si="95"/>
        <v>22.402236796429321</v>
      </c>
      <c r="P74" s="18">
        <f t="shared" si="96"/>
        <v>30.97394728877876</v>
      </c>
      <c r="Q74" s="18">
        <f t="shared" si="97"/>
        <v>-10.432764726669035</v>
      </c>
      <c r="R74" s="18">
        <f t="shared" si="98"/>
        <v>12.041799667501877</v>
      </c>
      <c r="S74" s="18">
        <f t="shared" si="99"/>
        <v>-10.959699639261629</v>
      </c>
      <c r="T74" s="18">
        <f t="shared" si="100"/>
        <v>9.5480524140406828</v>
      </c>
      <c r="U74" s="18">
        <f t="shared" si="101"/>
        <v>5.863898669710025</v>
      </c>
      <c r="V74" s="18">
        <f t="shared" si="101"/>
        <v>-8.2042717769169542</v>
      </c>
      <c r="W74" s="18">
        <f t="shared" si="102"/>
        <v>84.453828264031131</v>
      </c>
      <c r="X74" s="18">
        <f t="shared" si="103"/>
        <v>-8.3783556353085942</v>
      </c>
      <c r="Y74" s="18">
        <f t="shared" si="104"/>
        <v>10.889890450533017</v>
      </c>
    </row>
    <row r="75" spans="1:25" ht="19.5" thickTop="1" x14ac:dyDescent="0.3">
      <c r="B75" s="79" t="s">
        <v>868</v>
      </c>
      <c r="C75" s="107"/>
      <c r="D75" s="107"/>
      <c r="E75" s="107"/>
      <c r="F75" s="89"/>
      <c r="G75" s="89"/>
      <c r="H75" s="89"/>
      <c r="I75" s="89"/>
      <c r="J75" s="89"/>
      <c r="K75" s="89"/>
      <c r="L75" s="89"/>
      <c r="M75" s="89"/>
      <c r="N75" s="89"/>
      <c r="O75" s="89"/>
      <c r="P75" s="89"/>
      <c r="Q75" s="89"/>
      <c r="R75" s="89"/>
      <c r="S75" s="89"/>
      <c r="T75" s="89"/>
      <c r="U75" s="89"/>
      <c r="V75" s="89"/>
      <c r="W75" s="89"/>
      <c r="X75" s="89"/>
      <c r="Y75" s="89"/>
    </row>
  </sheetData>
  <mergeCells count="6">
    <mergeCell ref="C7:Y7"/>
    <mergeCell ref="C30:Y30"/>
    <mergeCell ref="A2:Y2"/>
    <mergeCell ref="A4:Y4"/>
    <mergeCell ref="C53:Y53"/>
    <mergeCell ref="A5:Y5"/>
  </mergeCells>
  <phoneticPr fontId="4" type="noConversion"/>
  <hyperlinks>
    <hyperlink ref="A1" location="INDICE!A1" display="INDICE"/>
  </hyperlinks>
  <pageMargins left="0.75" right="0.75" top="1" bottom="1" header="0" footer="0"/>
  <pageSetup paperSize="119" orientation="portrait"/>
  <headerFooter alignWithMargins="0"/>
  <ignoredErrors>
    <ignoredError sqref="S69:T69 S47"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7"/>
  <sheetViews>
    <sheetView topLeftCell="H34" zoomScale="71" zoomScaleNormal="71" workbookViewId="0"/>
  </sheetViews>
  <sheetFormatPr baseColWidth="10" defaultRowHeight="12.75" x14ac:dyDescent="0.2"/>
  <cols>
    <col min="1" max="1" width="11.42578125" style="4"/>
    <col min="2" max="2" width="34.28515625" style="4" customWidth="1"/>
    <col min="3" max="17" width="11.42578125" style="21" bestFit="1" customWidth="1"/>
    <col min="18" max="19" width="13.42578125" style="21" bestFit="1" customWidth="1"/>
    <col min="20" max="24" width="13.42578125" style="21" customWidth="1"/>
    <col min="25" max="25" width="13.42578125" style="21" bestFit="1" customWidth="1"/>
    <col min="26" max="89" width="11.42578125" style="21"/>
    <col min="90" max="16384" width="11.42578125" style="4"/>
  </cols>
  <sheetData>
    <row r="1" spans="1:25" x14ac:dyDescent="0.2">
      <c r="A1" s="11" t="s">
        <v>4</v>
      </c>
    </row>
    <row r="2" spans="1:25" ht="18.75" x14ac:dyDescent="0.3">
      <c r="A2" s="333" t="s">
        <v>76</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25"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25" ht="18.75" x14ac:dyDescent="0.3">
      <c r="A4" s="333" t="s">
        <v>811</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25" ht="13.5" thickBot="1" x14ac:dyDescent="0.25">
      <c r="A5" s="335" t="s">
        <v>105</v>
      </c>
      <c r="B5" s="335"/>
      <c r="C5" s="335"/>
      <c r="D5" s="335"/>
      <c r="E5" s="335"/>
      <c r="F5" s="335"/>
      <c r="G5" s="335"/>
      <c r="H5" s="335"/>
      <c r="I5" s="335"/>
      <c r="J5" s="335"/>
      <c r="K5" s="335"/>
      <c r="L5" s="335"/>
      <c r="M5" s="335"/>
      <c r="N5" s="335"/>
      <c r="O5" s="335"/>
      <c r="P5" s="335"/>
      <c r="Q5" s="335"/>
      <c r="R5" s="335"/>
      <c r="S5" s="335"/>
      <c r="T5" s="335"/>
      <c r="U5" s="335"/>
      <c r="V5" s="335"/>
      <c r="W5" s="335"/>
      <c r="X5" s="335"/>
      <c r="Y5" s="335"/>
    </row>
    <row r="6" spans="1:25"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25"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25" ht="13.5" thickTop="1" x14ac:dyDescent="0.2">
      <c r="A8" s="148"/>
      <c r="B8" s="193" t="s">
        <v>326</v>
      </c>
      <c r="C8" s="18">
        <v>1094.832218</v>
      </c>
      <c r="D8" s="18">
        <v>1716.496607</v>
      </c>
      <c r="E8" s="18">
        <v>2420.2347850000001</v>
      </c>
      <c r="F8" s="18">
        <v>3164.709515</v>
      </c>
      <c r="G8" s="18">
        <v>3678.5258269999999</v>
      </c>
      <c r="H8" s="18">
        <v>4524.3187600000001</v>
      </c>
      <c r="I8" s="18">
        <v>4248.7716810000002</v>
      </c>
      <c r="J8" s="18">
        <v>2970.210959</v>
      </c>
      <c r="K8" s="18">
        <v>2547.1694550000002</v>
      </c>
      <c r="L8" s="18">
        <v>2940.7415999999998</v>
      </c>
      <c r="M8" s="18">
        <v>2939.6084900000001</v>
      </c>
      <c r="N8" s="18">
        <v>3529.6790369999999</v>
      </c>
      <c r="O8" s="18">
        <v>3936.33124</v>
      </c>
      <c r="P8" s="18">
        <v>4824.8243620000003</v>
      </c>
      <c r="Q8" s="27">
        <v>3649.1097329999998</v>
      </c>
      <c r="R8" s="199">
        <v>4631.0564080000004</v>
      </c>
      <c r="S8" s="155">
        <v>4549.2338529999997</v>
      </c>
      <c r="T8" s="155">
        <v>3871.2294299999999</v>
      </c>
      <c r="U8" s="155">
        <v>3811.3670590000002</v>
      </c>
      <c r="V8" s="155">
        <v>3864.7996800000001</v>
      </c>
      <c r="W8" s="155">
        <v>5881.1854279999998</v>
      </c>
      <c r="X8" s="155">
        <v>6352.516388</v>
      </c>
      <c r="Y8" s="18">
        <f>SUM(C8:X8)</f>
        <v>81146.952514999997</v>
      </c>
    </row>
    <row r="9" spans="1:25" x14ac:dyDescent="0.2">
      <c r="A9" s="143"/>
      <c r="B9" s="193" t="s">
        <v>332</v>
      </c>
      <c r="C9" s="18">
        <v>1.256616</v>
      </c>
      <c r="D9" s="18">
        <v>4.481096</v>
      </c>
      <c r="E9" s="18">
        <v>4.2807219999999999</v>
      </c>
      <c r="F9" s="18">
        <v>2.4023859999999999</v>
      </c>
      <c r="G9" s="18">
        <v>1.784446</v>
      </c>
      <c r="H9" s="18">
        <v>1.042594</v>
      </c>
      <c r="I9" s="18">
        <v>2.0108000000000001</v>
      </c>
      <c r="J9" s="18">
        <v>2.098849</v>
      </c>
      <c r="K9" s="18">
        <v>12.141925000000001</v>
      </c>
      <c r="L9" s="18">
        <v>82.540692000000007</v>
      </c>
      <c r="M9" s="18">
        <v>43.672581999999998</v>
      </c>
      <c r="N9" s="18">
        <v>2.0836990000000002</v>
      </c>
      <c r="O9" s="18">
        <v>11.67314</v>
      </c>
      <c r="P9" s="18">
        <v>25.350925</v>
      </c>
      <c r="Q9" s="27">
        <v>18.662858</v>
      </c>
      <c r="R9" s="199">
        <v>19.713524</v>
      </c>
      <c r="S9" s="155">
        <v>16.242149000000001</v>
      </c>
      <c r="T9" s="155">
        <v>18.972638</v>
      </c>
      <c r="U9" s="155">
        <v>7.9477260000000003</v>
      </c>
      <c r="V9" s="155">
        <v>13.335951999999999</v>
      </c>
      <c r="W9" s="155">
        <v>14.965318</v>
      </c>
      <c r="X9" s="155">
        <v>15.357908999999999</v>
      </c>
      <c r="Y9" s="18">
        <f t="shared" ref="Y9:Y28" si="0">SUM(C9:X9)</f>
        <v>322.01854600000007</v>
      </c>
    </row>
    <row r="10" spans="1:25" x14ac:dyDescent="0.2">
      <c r="A10" s="143"/>
      <c r="B10" s="193" t="s">
        <v>378</v>
      </c>
      <c r="C10" s="18">
        <v>24.118514999999999</v>
      </c>
      <c r="D10" s="18">
        <v>95.022796</v>
      </c>
      <c r="E10" s="18">
        <v>90.948918000000006</v>
      </c>
      <c r="F10" s="18">
        <v>95.549006000000006</v>
      </c>
      <c r="G10" s="18">
        <v>126.0183</v>
      </c>
      <c r="H10" s="18">
        <v>323.22503699999999</v>
      </c>
      <c r="I10" s="18">
        <v>168.91646900000001</v>
      </c>
      <c r="J10" s="18">
        <v>68.448933999999994</v>
      </c>
      <c r="K10" s="18">
        <v>67.130482999999998</v>
      </c>
      <c r="L10" s="18">
        <v>106.207641</v>
      </c>
      <c r="M10" s="18">
        <v>137.246892</v>
      </c>
      <c r="N10" s="18">
        <v>241.51205200000001</v>
      </c>
      <c r="O10" s="18">
        <v>359.12127500000003</v>
      </c>
      <c r="P10" s="18">
        <v>413.06179400000002</v>
      </c>
      <c r="Q10" s="27">
        <v>556.16211499999997</v>
      </c>
      <c r="R10" s="199">
        <v>549.30762300000004</v>
      </c>
      <c r="S10" s="155">
        <v>306.97754099999997</v>
      </c>
      <c r="T10" s="155">
        <v>258.48755599999998</v>
      </c>
      <c r="U10" s="155">
        <v>320.750947</v>
      </c>
      <c r="V10" s="155">
        <v>263.83738199999999</v>
      </c>
      <c r="W10" s="155">
        <v>272.00694399999998</v>
      </c>
      <c r="X10" s="155">
        <v>217.602079</v>
      </c>
      <c r="Y10" s="18">
        <f t="shared" si="0"/>
        <v>5061.6602990000001</v>
      </c>
    </row>
    <row r="11" spans="1:25" x14ac:dyDescent="0.2">
      <c r="A11" s="143"/>
      <c r="B11" s="193" t="s">
        <v>69</v>
      </c>
      <c r="C11" s="18">
        <v>0.49681900000000001</v>
      </c>
      <c r="D11" s="18">
        <v>1.7298290000000001</v>
      </c>
      <c r="E11" s="18">
        <v>5.1626269999999996</v>
      </c>
      <c r="F11" s="18">
        <v>24.461839000000001</v>
      </c>
      <c r="G11" s="18">
        <v>39.175293000000003</v>
      </c>
      <c r="H11" s="18">
        <v>59.931984</v>
      </c>
      <c r="I11" s="18">
        <v>90.274559999999994</v>
      </c>
      <c r="J11" s="18">
        <v>16.636925999999999</v>
      </c>
      <c r="K11" s="18">
        <v>114.099842</v>
      </c>
      <c r="L11" s="18">
        <v>69.892398</v>
      </c>
      <c r="M11" s="18">
        <v>52.719954000000001</v>
      </c>
      <c r="N11" s="18">
        <v>33.096972999999998</v>
      </c>
      <c r="O11" s="18">
        <v>190.75533300000001</v>
      </c>
      <c r="P11" s="18">
        <v>89.335419000000002</v>
      </c>
      <c r="Q11" s="27">
        <v>31.710999999999999</v>
      </c>
      <c r="R11" s="199">
        <v>75.564577</v>
      </c>
      <c r="S11" s="155">
        <v>33.783746999999998</v>
      </c>
      <c r="T11" s="155">
        <v>9.7432669999999995</v>
      </c>
      <c r="U11" s="155">
        <v>9.1338179999999998</v>
      </c>
      <c r="V11" s="155">
        <v>11.018331</v>
      </c>
      <c r="W11" s="155">
        <v>11.355592</v>
      </c>
      <c r="X11" s="155">
        <v>4.140911</v>
      </c>
      <c r="Y11" s="18">
        <f t="shared" si="0"/>
        <v>974.22103899999991</v>
      </c>
    </row>
    <row r="12" spans="1:25" x14ac:dyDescent="0.2">
      <c r="A12" s="143"/>
      <c r="B12" s="193" t="s">
        <v>60</v>
      </c>
      <c r="C12" s="18">
        <v>2.7822E-2</v>
      </c>
      <c r="D12" s="18">
        <v>5.7522999999999998E-2</v>
      </c>
      <c r="E12" s="18">
        <v>3.7996000000000002E-2</v>
      </c>
      <c r="F12" s="18">
        <v>5.2764999999999999E-2</v>
      </c>
      <c r="G12" s="18">
        <v>0.30117699999999997</v>
      </c>
      <c r="H12" s="18">
        <v>1.086911</v>
      </c>
      <c r="I12" s="18">
        <v>0.39699600000000002</v>
      </c>
      <c r="J12" s="18">
        <v>0.33931499999999998</v>
      </c>
      <c r="K12" s="18">
        <v>0.261353</v>
      </c>
      <c r="L12" s="18">
        <v>0.51002700000000001</v>
      </c>
      <c r="M12" s="18">
        <v>0.35586299999999998</v>
      </c>
      <c r="N12" s="18">
        <v>0.62965800000000005</v>
      </c>
      <c r="O12" s="18">
        <v>0.36381599999999997</v>
      </c>
      <c r="P12" s="18">
        <v>0.47629500000000002</v>
      </c>
      <c r="Q12" s="19">
        <v>0.61876399999999998</v>
      </c>
      <c r="R12" s="199">
        <v>0.19705600000000001</v>
      </c>
      <c r="S12" s="155">
        <v>0.32996700000000001</v>
      </c>
      <c r="T12" s="155">
        <v>0.97360800000000003</v>
      </c>
      <c r="U12" s="155">
        <v>0.66260300000000005</v>
      </c>
      <c r="V12" s="155">
        <v>0.69350300000000009</v>
      </c>
      <c r="W12" s="155">
        <v>0.968059</v>
      </c>
      <c r="X12" s="155">
        <v>1.4295599999999999</v>
      </c>
      <c r="Y12" s="18">
        <f t="shared" si="0"/>
        <v>10.770637000000001</v>
      </c>
    </row>
    <row r="13" spans="1:25" ht="15" x14ac:dyDescent="0.25">
      <c r="A13" s="143"/>
      <c r="B13" s="194" t="s">
        <v>58</v>
      </c>
      <c r="C13" s="195">
        <v>0.38666400000000001</v>
      </c>
      <c r="D13" s="195">
        <v>1.025928</v>
      </c>
      <c r="E13" s="195">
        <v>3.671538</v>
      </c>
      <c r="F13" s="195">
        <v>2.1915809999999998</v>
      </c>
      <c r="G13" s="195">
        <v>8.9461689999999994</v>
      </c>
      <c r="H13" s="195">
        <v>20.695139000000001</v>
      </c>
      <c r="I13" s="195">
        <v>65.227450000000005</v>
      </c>
      <c r="J13" s="195">
        <v>57.396953000000003</v>
      </c>
      <c r="K13" s="195">
        <v>85.366309000000001</v>
      </c>
      <c r="L13" s="195">
        <v>69.037238000000002</v>
      </c>
      <c r="M13" s="195">
        <v>68.636626000000007</v>
      </c>
      <c r="N13" s="195">
        <v>100.35112700000001</v>
      </c>
      <c r="O13" s="195">
        <v>72.634788999999998</v>
      </c>
      <c r="P13" s="195">
        <v>152.00085899999999</v>
      </c>
      <c r="Q13" s="196">
        <v>112.819874</v>
      </c>
      <c r="R13" s="200">
        <v>59.415238000000002</v>
      </c>
      <c r="S13" s="198">
        <v>129.083305</v>
      </c>
      <c r="T13" s="198">
        <v>98.742777000000004</v>
      </c>
      <c r="U13" s="250">
        <v>125.907408</v>
      </c>
      <c r="V13" s="250">
        <v>23.794663</v>
      </c>
      <c r="W13" s="250">
        <v>28.036595999999999</v>
      </c>
      <c r="X13" s="250">
        <v>178.55796900000001</v>
      </c>
      <c r="Y13" s="18">
        <f t="shared" si="0"/>
        <v>1463.9261999999999</v>
      </c>
    </row>
    <row r="14" spans="1:25" x14ac:dyDescent="0.2">
      <c r="A14" s="143"/>
      <c r="B14" s="193" t="s">
        <v>374</v>
      </c>
      <c r="C14" s="18">
        <v>4.6542130000000004</v>
      </c>
      <c r="D14" s="18">
        <v>30.455058999999999</v>
      </c>
      <c r="E14" s="18">
        <v>54.415564000000003</v>
      </c>
      <c r="F14" s="18">
        <v>38.766786000000003</v>
      </c>
      <c r="G14" s="18">
        <v>43.272765</v>
      </c>
      <c r="H14" s="18">
        <v>58.307417000000001</v>
      </c>
      <c r="I14" s="18">
        <v>75.217027999999999</v>
      </c>
      <c r="J14" s="18">
        <v>25.174610000000001</v>
      </c>
      <c r="K14" s="18">
        <v>32.439535999999997</v>
      </c>
      <c r="L14" s="18">
        <v>49.614136000000002</v>
      </c>
      <c r="M14" s="18">
        <v>46.304178</v>
      </c>
      <c r="N14" s="18">
        <v>35.196624</v>
      </c>
      <c r="O14" s="18">
        <v>38.304754000000003</v>
      </c>
      <c r="P14" s="18">
        <v>45.362504999999999</v>
      </c>
      <c r="Q14" s="27">
        <v>25.181422999999999</v>
      </c>
      <c r="R14" s="199">
        <v>31.179777000000001</v>
      </c>
      <c r="S14" s="155">
        <v>41.633997999999998</v>
      </c>
      <c r="T14" s="155">
        <v>38.396112000000002</v>
      </c>
      <c r="U14" s="155">
        <v>32.672108999999999</v>
      </c>
      <c r="V14" s="155">
        <v>40.041978999999998</v>
      </c>
      <c r="W14" s="155">
        <v>43.998043000000003</v>
      </c>
      <c r="X14" s="155">
        <v>35.412604000000002</v>
      </c>
      <c r="Y14" s="18">
        <f t="shared" si="0"/>
        <v>866.0012200000001</v>
      </c>
    </row>
    <row r="15" spans="1:25" x14ac:dyDescent="0.2">
      <c r="A15" s="143"/>
      <c r="B15" s="80" t="s">
        <v>71</v>
      </c>
      <c r="C15" s="18">
        <v>35.077385999999997</v>
      </c>
      <c r="D15" s="18">
        <v>73.379855000000006</v>
      </c>
      <c r="E15" s="18">
        <v>181.410617</v>
      </c>
      <c r="F15" s="18">
        <v>147.304181</v>
      </c>
      <c r="G15" s="18">
        <v>187.25823399999999</v>
      </c>
      <c r="H15" s="18">
        <v>277.93499500000001</v>
      </c>
      <c r="I15" s="18">
        <v>410.63230800000002</v>
      </c>
      <c r="J15" s="18">
        <v>552.32496000000003</v>
      </c>
      <c r="K15" s="18">
        <v>859.86550999999997</v>
      </c>
      <c r="L15" s="18">
        <v>1701.1735060000001</v>
      </c>
      <c r="M15" s="18">
        <v>2624.7255279999999</v>
      </c>
      <c r="N15" s="18">
        <v>4604.4388749999998</v>
      </c>
      <c r="O15" s="18">
        <v>6151.6834360000003</v>
      </c>
      <c r="P15" s="18">
        <v>8371.3007170000001</v>
      </c>
      <c r="Q15" s="27">
        <v>8908.5417130000005</v>
      </c>
      <c r="R15" s="199">
        <v>12833.259142999999</v>
      </c>
      <c r="S15" s="155">
        <v>13553.474456</v>
      </c>
      <c r="T15" s="155">
        <v>14342.794452</v>
      </c>
      <c r="U15" s="155">
        <v>15370.868972</v>
      </c>
      <c r="V15" s="155">
        <v>14968.649551999999</v>
      </c>
      <c r="W15" s="155">
        <v>15532.345882</v>
      </c>
      <c r="X15" s="155">
        <v>14622.745684</v>
      </c>
      <c r="Y15" s="18">
        <f t="shared" si="0"/>
        <v>136311.189962</v>
      </c>
    </row>
    <row r="16" spans="1:25" x14ac:dyDescent="0.2">
      <c r="A16" s="143"/>
      <c r="B16" s="8" t="s">
        <v>15</v>
      </c>
      <c r="C16" s="18">
        <v>0.71119899999999991</v>
      </c>
      <c r="D16" s="18">
        <v>4.8698309999999996</v>
      </c>
      <c r="E16" s="18">
        <v>4.4232580000000006</v>
      </c>
      <c r="F16" s="18">
        <v>3.588184</v>
      </c>
      <c r="G16" s="18">
        <v>12.251072999999998</v>
      </c>
      <c r="H16" s="18">
        <v>25.157008000000005</v>
      </c>
      <c r="I16" s="18">
        <v>69.260679999999979</v>
      </c>
      <c r="J16" s="18">
        <v>68.025980000000004</v>
      </c>
      <c r="K16" s="18">
        <v>89.332671000000005</v>
      </c>
      <c r="L16" s="18">
        <v>76.239576999999997</v>
      </c>
      <c r="M16" s="18">
        <v>74.780793000000031</v>
      </c>
      <c r="N16" s="18">
        <v>114.87678500000005</v>
      </c>
      <c r="O16" s="18">
        <v>83.577271000000039</v>
      </c>
      <c r="P16" s="18">
        <v>168.45933599999995</v>
      </c>
      <c r="Q16" s="19">
        <v>137.37990900000003</v>
      </c>
      <c r="R16" s="201">
        <v>13451.324239999996</v>
      </c>
      <c r="S16" s="122">
        <v>14004.016568999999</v>
      </c>
      <c r="T16" s="122">
        <v>106.82549800000004</v>
      </c>
      <c r="U16" s="122">
        <v>140.22872100000006</v>
      </c>
      <c r="V16" s="122">
        <v>34.284201000000003</v>
      </c>
      <c r="W16" s="122">
        <v>187.90482700000004</v>
      </c>
      <c r="X16" s="122">
        <v>114.747095</v>
      </c>
      <c r="Y16" s="18">
        <f t="shared" si="0"/>
        <v>28972.264705999991</v>
      </c>
    </row>
    <row r="17" spans="1:25" x14ac:dyDescent="0.2">
      <c r="A17" s="143"/>
      <c r="B17" s="8" t="s">
        <v>26</v>
      </c>
      <c r="C17" s="18">
        <v>3.7569999999999999E-3</v>
      </c>
      <c r="D17" s="18">
        <v>2.0976999999999999E-2</v>
      </c>
      <c r="E17" s="18">
        <v>8.6110999999999993E-2</v>
      </c>
      <c r="F17" s="18">
        <v>0.180613</v>
      </c>
      <c r="G17" s="18">
        <v>0.12998899999999999</v>
      </c>
      <c r="H17" s="18">
        <v>0.36246</v>
      </c>
      <c r="I17" s="18">
        <v>0.21920300000000001</v>
      </c>
      <c r="J17" s="18">
        <v>0.34078399999999998</v>
      </c>
      <c r="K17" s="18">
        <v>0.50663899999999995</v>
      </c>
      <c r="L17" s="18">
        <v>0.80765600000000004</v>
      </c>
      <c r="M17" s="18">
        <v>0.97376399999999996</v>
      </c>
      <c r="N17" s="18">
        <v>1.273541</v>
      </c>
      <c r="O17" s="18">
        <v>2.440423</v>
      </c>
      <c r="P17" s="18">
        <v>2.0318839999999998</v>
      </c>
      <c r="Q17" s="19">
        <v>2.2561110000000002</v>
      </c>
      <c r="R17" s="201">
        <v>0</v>
      </c>
      <c r="S17" s="155">
        <v>7.7872760000000003</v>
      </c>
      <c r="T17" s="155">
        <v>1.1858599999999999</v>
      </c>
      <c r="U17" s="155">
        <v>0.86149500000000001</v>
      </c>
      <c r="V17" s="155">
        <v>0.67260900000000001</v>
      </c>
      <c r="W17" s="155">
        <v>0.98482800000000004</v>
      </c>
      <c r="X17" s="155">
        <v>1.124876</v>
      </c>
      <c r="Y17" s="18">
        <f t="shared" si="0"/>
        <v>24.250856000000002</v>
      </c>
    </row>
    <row r="18" spans="1:25" ht="15" x14ac:dyDescent="0.25">
      <c r="A18" s="143"/>
      <c r="B18" s="197" t="s">
        <v>27</v>
      </c>
      <c r="C18" s="195">
        <v>0.38666400000000001</v>
      </c>
      <c r="D18" s="195">
        <v>1.025928</v>
      </c>
      <c r="E18" s="195">
        <v>3.671538</v>
      </c>
      <c r="F18" s="195">
        <v>2.1915809999999998</v>
      </c>
      <c r="G18" s="195">
        <v>8.9461689999999994</v>
      </c>
      <c r="H18" s="195">
        <v>20.695139000000001</v>
      </c>
      <c r="I18" s="195">
        <v>65.227450000000005</v>
      </c>
      <c r="J18" s="195">
        <v>57.396953000000003</v>
      </c>
      <c r="K18" s="195">
        <v>85.366309000000001</v>
      </c>
      <c r="L18" s="195">
        <v>69.037238000000002</v>
      </c>
      <c r="M18" s="195">
        <v>68.636626000000007</v>
      </c>
      <c r="N18" s="195">
        <v>100.35112700000001</v>
      </c>
      <c r="O18" s="195">
        <v>72.634788999999998</v>
      </c>
      <c r="P18" s="195">
        <v>152.00085899999999</v>
      </c>
      <c r="Q18" s="196">
        <v>112.819874</v>
      </c>
      <c r="R18" s="195">
        <v>59.415238000000002</v>
      </c>
      <c r="S18" s="198">
        <v>129.083305</v>
      </c>
      <c r="T18" s="198">
        <v>98.742777000000004</v>
      </c>
      <c r="U18" s="250">
        <v>125.907408</v>
      </c>
      <c r="V18" s="250">
        <v>23.794663</v>
      </c>
      <c r="W18" s="250">
        <v>28.036595999999999</v>
      </c>
      <c r="X18" s="250">
        <v>178.55796900000001</v>
      </c>
      <c r="Y18" s="18">
        <f t="shared" si="0"/>
        <v>1463.9261999999999</v>
      </c>
    </row>
    <row r="19" spans="1:25" x14ac:dyDescent="0.2">
      <c r="A19" s="143"/>
      <c r="B19" s="8" t="s">
        <v>16</v>
      </c>
      <c r="C19" s="18">
        <f>SUM(C20:C25)</f>
        <v>0.15249499999999999</v>
      </c>
      <c r="D19" s="18">
        <f t="shared" ref="D19:X19" si="1">SUM(D20:D25)</f>
        <v>3.4680740000000001</v>
      </c>
      <c r="E19" s="18">
        <f t="shared" si="1"/>
        <v>0.25165599999999999</v>
      </c>
      <c r="F19" s="18">
        <f t="shared" si="1"/>
        <v>0.53272699999999995</v>
      </c>
      <c r="G19" s="18">
        <f t="shared" si="1"/>
        <v>1.454442</v>
      </c>
      <c r="H19" s="18">
        <f t="shared" si="1"/>
        <v>1.37906</v>
      </c>
      <c r="I19" s="18">
        <f t="shared" si="1"/>
        <v>2.233104</v>
      </c>
      <c r="J19" s="18">
        <f t="shared" si="1"/>
        <v>1.6246770000000001</v>
      </c>
      <c r="K19" s="18">
        <f t="shared" si="1"/>
        <v>2.3313900000000003</v>
      </c>
      <c r="L19" s="18">
        <f t="shared" si="1"/>
        <v>4.5675909999999993</v>
      </c>
      <c r="M19" s="18">
        <f t="shared" si="1"/>
        <v>2.5752259999999998</v>
      </c>
      <c r="N19" s="18">
        <f t="shared" si="1"/>
        <v>1.5414599999999998</v>
      </c>
      <c r="O19" s="18">
        <f t="shared" si="1"/>
        <v>2.3225729999999998</v>
      </c>
      <c r="P19" s="18">
        <f t="shared" si="1"/>
        <v>3.3581779999999997</v>
      </c>
      <c r="Q19" s="18">
        <f t="shared" si="1"/>
        <v>3.7887599999999999</v>
      </c>
      <c r="R19" s="18">
        <f t="shared" si="1"/>
        <v>5.9723999999999992E-2</v>
      </c>
      <c r="S19" s="18">
        <f t="shared" si="1"/>
        <v>3.4191560000000001</v>
      </c>
      <c r="T19" s="18">
        <f t="shared" si="1"/>
        <v>3.3037310000000004</v>
      </c>
      <c r="U19" s="18">
        <f t="shared" si="1"/>
        <v>5.1239860000000004</v>
      </c>
      <c r="V19" s="18">
        <f t="shared" si="1"/>
        <v>5.1576049999999993</v>
      </c>
      <c r="W19" s="18">
        <f t="shared" si="1"/>
        <v>4.7200699999999998</v>
      </c>
      <c r="X19" s="18">
        <f t="shared" si="1"/>
        <v>5.1280619999999999</v>
      </c>
      <c r="Y19" s="18">
        <f t="shared" si="0"/>
        <v>58.493746999999992</v>
      </c>
    </row>
    <row r="20" spans="1:25" x14ac:dyDescent="0.2">
      <c r="A20" s="143"/>
      <c r="B20" s="8" t="s">
        <v>19</v>
      </c>
      <c r="C20" s="18">
        <v>3.5890000000000002E-3</v>
      </c>
      <c r="D20" s="18">
        <v>2.2790000000000002E-3</v>
      </c>
      <c r="E20" s="18">
        <v>7.1469000000000005E-2</v>
      </c>
      <c r="F20" s="18">
        <v>5.6940999999999999E-2</v>
      </c>
      <c r="G20" s="18">
        <v>7.2499999999999995E-4</v>
      </c>
      <c r="H20" s="18">
        <v>3.9745000000000003E-2</v>
      </c>
      <c r="I20" s="18">
        <v>0.43749900000000003</v>
      </c>
      <c r="J20" s="18">
        <v>0.15573600000000001</v>
      </c>
      <c r="K20" s="18">
        <v>0.15034900000000001</v>
      </c>
      <c r="L20" s="18">
        <v>3.4178E-2</v>
      </c>
      <c r="M20" s="18">
        <v>9.9462999999999996E-2</v>
      </c>
      <c r="N20" s="18">
        <v>0.12759300000000001</v>
      </c>
      <c r="O20" s="18">
        <v>2.1662000000000001E-2</v>
      </c>
      <c r="P20" s="18">
        <v>0.32530199999999998</v>
      </c>
      <c r="Q20" s="19">
        <v>2.0955000000000001E-2</v>
      </c>
      <c r="R20" s="201">
        <v>0</v>
      </c>
      <c r="S20" s="155">
        <v>4.3899999999999999E-4</v>
      </c>
      <c r="T20" s="155">
        <v>2.1640000000000001E-3</v>
      </c>
      <c r="U20" s="155">
        <v>7.2350000000000001E-3</v>
      </c>
      <c r="V20" s="155">
        <v>3.5319999999999997E-2</v>
      </c>
      <c r="W20" s="155">
        <v>3.6427000000000001E-2</v>
      </c>
      <c r="X20" s="155">
        <v>1.6230999999999999E-2</v>
      </c>
      <c r="Y20" s="18">
        <f t="shared" si="0"/>
        <v>1.6453010000000006</v>
      </c>
    </row>
    <row r="21" spans="1:25" x14ac:dyDescent="0.2">
      <c r="A21" s="143"/>
      <c r="B21" s="8" t="s">
        <v>18</v>
      </c>
      <c r="C21" s="18">
        <v>5.2233000000000002E-2</v>
      </c>
      <c r="D21" s="18">
        <v>6.4834000000000003E-2</v>
      </c>
      <c r="E21" s="18">
        <v>1.023E-3</v>
      </c>
      <c r="F21" s="18">
        <v>1.6485E-2</v>
      </c>
      <c r="G21" s="18">
        <v>0.26677699999999999</v>
      </c>
      <c r="H21" s="18">
        <v>0.30874299999999999</v>
      </c>
      <c r="I21" s="18">
        <v>0.239597</v>
      </c>
      <c r="J21" s="18">
        <v>0.122498</v>
      </c>
      <c r="K21" s="18">
        <v>0.12826000000000001</v>
      </c>
      <c r="L21" s="18">
        <v>9.2780000000000001E-2</v>
      </c>
      <c r="M21" s="18">
        <v>0.75937100000000002</v>
      </c>
      <c r="N21" s="18">
        <v>0.13642799999999999</v>
      </c>
      <c r="O21" s="18">
        <v>7.4921000000000001E-2</v>
      </c>
      <c r="P21" s="18">
        <v>3.4911999999999999E-2</v>
      </c>
      <c r="Q21" s="19">
        <v>0.38270199999999999</v>
      </c>
      <c r="R21" s="201">
        <v>0</v>
      </c>
      <c r="S21" s="155">
        <v>4.8785000000000002E-2</v>
      </c>
      <c r="T21" s="155">
        <v>0.16912199999999999</v>
      </c>
      <c r="U21" s="155">
        <v>9.8937999999999998E-2</v>
      </c>
      <c r="V21" s="155">
        <v>0.112168</v>
      </c>
      <c r="W21" s="155">
        <v>0.115796</v>
      </c>
      <c r="X21" s="155">
        <v>2.3363999999999999E-2</v>
      </c>
      <c r="Y21" s="18">
        <f t="shared" si="0"/>
        <v>3.2497370000000001</v>
      </c>
    </row>
    <row r="22" spans="1:25" x14ac:dyDescent="0.2">
      <c r="A22" s="143"/>
      <c r="B22" s="8" t="s">
        <v>20</v>
      </c>
      <c r="C22" s="18">
        <v>0</v>
      </c>
      <c r="D22" s="18">
        <v>9.8999999999999999E-4</v>
      </c>
      <c r="E22" s="18">
        <v>6.5700000000000003E-4</v>
      </c>
      <c r="F22" s="18">
        <v>2.6400000000000002E-4</v>
      </c>
      <c r="G22" s="18">
        <v>1.3290000000000001E-3</v>
      </c>
      <c r="H22" s="18">
        <v>5.6413999999999999E-2</v>
      </c>
      <c r="I22" s="18">
        <v>8.1989999999999997E-3</v>
      </c>
      <c r="J22" s="18">
        <v>1.3910000000000001E-3</v>
      </c>
      <c r="K22" s="18">
        <v>4.1380000000000002E-3</v>
      </c>
      <c r="L22" s="18">
        <v>0.111316</v>
      </c>
      <c r="M22" s="18">
        <v>7.6990000000000001E-3</v>
      </c>
      <c r="N22" s="18">
        <v>8.6878999999999998E-2</v>
      </c>
      <c r="O22" s="18">
        <v>0.107795</v>
      </c>
      <c r="P22" s="18">
        <v>3.7386999999999997E-2</v>
      </c>
      <c r="Q22" s="19">
        <v>2.928E-2</v>
      </c>
      <c r="R22" s="201">
        <v>0</v>
      </c>
      <c r="S22" s="155">
        <v>0.60295699999999997</v>
      </c>
      <c r="T22" s="155">
        <v>0.220302</v>
      </c>
      <c r="U22" s="155">
        <v>9.4107999999999997E-2</v>
      </c>
      <c r="V22" s="155">
        <v>0.11523399999999999</v>
      </c>
      <c r="W22" s="155">
        <v>0.23739399999999999</v>
      </c>
      <c r="X22" s="155">
        <v>1.527523</v>
      </c>
      <c r="Y22" s="18">
        <f t="shared" si="0"/>
        <v>3.2512560000000001</v>
      </c>
    </row>
    <row r="23" spans="1:25" x14ac:dyDescent="0.2">
      <c r="A23" s="143"/>
      <c r="B23" s="8" t="s">
        <v>21</v>
      </c>
      <c r="C23" s="18">
        <v>0</v>
      </c>
      <c r="D23" s="18">
        <v>1.127E-3</v>
      </c>
      <c r="E23" s="18">
        <v>4.1300000000000001E-4</v>
      </c>
      <c r="F23" s="18">
        <v>0</v>
      </c>
      <c r="G23" s="18">
        <v>0</v>
      </c>
      <c r="H23" s="18">
        <v>2.8860000000000001E-3</v>
      </c>
      <c r="I23" s="18">
        <v>5.5900000000000004E-4</v>
      </c>
      <c r="J23" s="18">
        <v>7.2999999999999996E-4</v>
      </c>
      <c r="K23" s="18">
        <v>0</v>
      </c>
      <c r="L23" s="18">
        <v>1.9710000000000001E-3</v>
      </c>
      <c r="M23" s="18">
        <v>7.0070000000000002E-3</v>
      </c>
      <c r="N23" s="18">
        <v>7.1400000000000001E-4</v>
      </c>
      <c r="O23" s="18">
        <v>1E-4</v>
      </c>
      <c r="P23" s="18">
        <v>5.1247000000000001E-2</v>
      </c>
      <c r="Q23" s="19">
        <v>1.526E-3</v>
      </c>
      <c r="R23" s="201">
        <v>0</v>
      </c>
      <c r="S23" s="155">
        <v>5.0499999999999998E-3</v>
      </c>
      <c r="T23" s="155">
        <v>1.9989999999999999E-3</v>
      </c>
      <c r="U23" s="155">
        <v>2.5669999999999998E-3</v>
      </c>
      <c r="V23" s="155">
        <v>2.5899999999999999E-3</v>
      </c>
      <c r="W23" s="155">
        <v>6.2300000000000003E-3</v>
      </c>
      <c r="X23" s="155">
        <v>5.8450000000000004E-3</v>
      </c>
      <c r="Y23" s="18">
        <f t="shared" si="0"/>
        <v>9.2561000000000004E-2</v>
      </c>
    </row>
    <row r="24" spans="1:25" ht="15.75" customHeight="1" x14ac:dyDescent="0.2">
      <c r="A24" s="143"/>
      <c r="B24" s="123" t="s">
        <v>17</v>
      </c>
      <c r="C24" s="124">
        <v>6.2496000000000003E-2</v>
      </c>
      <c r="D24" s="124">
        <v>3.2953760000000001</v>
      </c>
      <c r="E24" s="124">
        <v>5.0193000000000002E-2</v>
      </c>
      <c r="F24" s="124">
        <v>0.44756000000000001</v>
      </c>
      <c r="G24" s="124">
        <v>0.558006</v>
      </c>
      <c r="H24" s="124">
        <v>0.48434100000000002</v>
      </c>
      <c r="I24" s="124">
        <v>0.79669199999999996</v>
      </c>
      <c r="J24" s="124">
        <v>0.78619000000000006</v>
      </c>
      <c r="K24" s="124">
        <v>1.59694</v>
      </c>
      <c r="L24" s="124">
        <v>3.9682149999999998</v>
      </c>
      <c r="M24" s="124">
        <v>1.1540980000000001</v>
      </c>
      <c r="N24" s="124">
        <v>0.99582999999999999</v>
      </c>
      <c r="O24" s="124">
        <v>1.721398</v>
      </c>
      <c r="P24" s="124">
        <v>2.7448579999999998</v>
      </c>
      <c r="Q24" s="125">
        <v>2.8376030000000001</v>
      </c>
      <c r="R24" s="202">
        <v>0</v>
      </c>
      <c r="S24" s="203">
        <v>2.441357</v>
      </c>
      <c r="T24" s="203">
        <v>2.7737050000000001</v>
      </c>
      <c r="U24" s="203">
        <v>4.4831099999999999</v>
      </c>
      <c r="V24" s="203">
        <v>3.158474</v>
      </c>
      <c r="W24" s="203">
        <v>3.1873209999999998</v>
      </c>
      <c r="X24" s="203">
        <v>3.146728</v>
      </c>
      <c r="Y24" s="18">
        <f t="shared" si="0"/>
        <v>40.690491000000002</v>
      </c>
    </row>
    <row r="25" spans="1:25" ht="15.75" customHeight="1" x14ac:dyDescent="0.2">
      <c r="A25" s="297"/>
      <c r="B25" s="123" t="s">
        <v>807</v>
      </c>
      <c r="C25" s="124">
        <v>3.4176999999999999E-2</v>
      </c>
      <c r="D25" s="124">
        <v>0.10346799999999999</v>
      </c>
      <c r="E25" s="124">
        <v>0.12790100000000001</v>
      </c>
      <c r="F25" s="124">
        <v>1.1477000000000001E-2</v>
      </c>
      <c r="G25" s="124">
        <v>0.62760499999999997</v>
      </c>
      <c r="H25" s="124">
        <v>0.486931</v>
      </c>
      <c r="I25" s="124">
        <v>0.75055800000000006</v>
      </c>
      <c r="J25" s="124">
        <v>0.55813200000000007</v>
      </c>
      <c r="K25" s="124">
        <v>0.45170300000000008</v>
      </c>
      <c r="L25" s="124">
        <v>0.35913099999999998</v>
      </c>
      <c r="M25" s="124">
        <v>0.54758799999999996</v>
      </c>
      <c r="N25" s="124">
        <v>0.19401600000000002</v>
      </c>
      <c r="O25" s="124">
        <v>0.39669699999999997</v>
      </c>
      <c r="P25" s="124">
        <v>0.16447200000000001</v>
      </c>
      <c r="Q25" s="125">
        <v>0.51669399999999999</v>
      </c>
      <c r="R25" s="202">
        <v>5.9723999999999992E-2</v>
      </c>
      <c r="S25" s="203">
        <v>0.32056800000000008</v>
      </c>
      <c r="T25" s="203">
        <v>0.136439</v>
      </c>
      <c r="U25" s="203">
        <v>0.43802799999999997</v>
      </c>
      <c r="V25" s="203">
        <v>1.7338189999999996</v>
      </c>
      <c r="W25" s="211">
        <v>1.1369019999999999</v>
      </c>
      <c r="X25" s="211">
        <v>0.40837099999999998</v>
      </c>
      <c r="Y25" s="18">
        <f t="shared" si="0"/>
        <v>9.5644010000000002</v>
      </c>
    </row>
    <row r="26" spans="1:25" ht="15" x14ac:dyDescent="0.25">
      <c r="A26" s="143"/>
      <c r="B26" s="191" t="s">
        <v>22</v>
      </c>
      <c r="C26" s="187">
        <f>SUM(C8:C11,C14:C16)</f>
        <v>1161.1469659999998</v>
      </c>
      <c r="D26" s="187">
        <f t="shared" ref="D26:V26" si="2">SUM(D8:D11,D14:D16)</f>
        <v>1926.4350729999999</v>
      </c>
      <c r="E26" s="187">
        <f t="shared" si="2"/>
        <v>2760.876491</v>
      </c>
      <c r="F26" s="187">
        <f t="shared" si="2"/>
        <v>3476.7818970000008</v>
      </c>
      <c r="G26" s="187">
        <f t="shared" si="2"/>
        <v>4088.285938</v>
      </c>
      <c r="H26" s="187">
        <f t="shared" si="2"/>
        <v>5269.9177949999994</v>
      </c>
      <c r="I26" s="187">
        <f t="shared" si="2"/>
        <v>5065.0835260000003</v>
      </c>
      <c r="J26" s="187">
        <f t="shared" si="2"/>
        <v>3702.921218</v>
      </c>
      <c r="K26" s="187">
        <f t="shared" si="2"/>
        <v>3722.1794220000002</v>
      </c>
      <c r="L26" s="187">
        <f t="shared" si="2"/>
        <v>5026.4095500000003</v>
      </c>
      <c r="M26" s="187">
        <f t="shared" si="2"/>
        <v>5919.0584170000002</v>
      </c>
      <c r="N26" s="187">
        <f t="shared" si="2"/>
        <v>8560.8840450000007</v>
      </c>
      <c r="O26" s="187">
        <f t="shared" si="2"/>
        <v>10771.446449000001</v>
      </c>
      <c r="P26" s="187">
        <f t="shared" si="2"/>
        <v>13937.695058000001</v>
      </c>
      <c r="Q26" s="187">
        <f t="shared" si="2"/>
        <v>13326.748750999999</v>
      </c>
      <c r="R26" s="187">
        <f t="shared" si="2"/>
        <v>31591.405291999996</v>
      </c>
      <c r="S26" s="187">
        <f t="shared" si="2"/>
        <v>32505.362312999998</v>
      </c>
      <c r="T26" s="187">
        <f t="shared" si="2"/>
        <v>18646.448952999999</v>
      </c>
      <c r="U26" s="211">
        <f t="shared" si="2"/>
        <v>19692.969352</v>
      </c>
      <c r="V26" s="211">
        <f t="shared" si="2"/>
        <v>19195.967076999998</v>
      </c>
      <c r="W26" s="211">
        <f t="shared" ref="W26:X26" si="3">SUM(W8:W11,W14:W16)</f>
        <v>21943.762033999996</v>
      </c>
      <c r="X26" s="211">
        <f t="shared" si="3"/>
        <v>21362.522669999998</v>
      </c>
      <c r="Y26" s="18">
        <f t="shared" si="0"/>
        <v>253654.30828699999</v>
      </c>
    </row>
    <row r="27" spans="1:25" x14ac:dyDescent="0.2">
      <c r="A27" s="143"/>
      <c r="B27" s="8" t="s">
        <v>23</v>
      </c>
      <c r="C27" s="18">
        <f>C28-C26</f>
        <v>636.67794900000013</v>
      </c>
      <c r="D27" s="18">
        <f t="shared" ref="D27:V27" si="4">D28-D26</f>
        <v>733.97018900000035</v>
      </c>
      <c r="E27" s="18">
        <f t="shared" si="4"/>
        <v>1019.1654979999998</v>
      </c>
      <c r="F27" s="18">
        <f t="shared" si="4"/>
        <v>1079.4156489999996</v>
      </c>
      <c r="G27" s="18">
        <f t="shared" si="4"/>
        <v>1538.6700280000005</v>
      </c>
      <c r="H27" s="18">
        <f t="shared" si="4"/>
        <v>2582.0463520000003</v>
      </c>
      <c r="I27" s="18">
        <f t="shared" si="4"/>
        <v>2520.4277149999998</v>
      </c>
      <c r="J27" s="18">
        <f t="shared" si="4"/>
        <v>2192.9462719999997</v>
      </c>
      <c r="K27" s="18">
        <f t="shared" si="4"/>
        <v>2804.345714</v>
      </c>
      <c r="L27" s="18">
        <f t="shared" si="4"/>
        <v>4012.3396359999988</v>
      </c>
      <c r="M27" s="18">
        <f t="shared" si="4"/>
        <v>5458.4564790000004</v>
      </c>
      <c r="N27" s="18">
        <f t="shared" si="4"/>
        <v>8125.5236209999985</v>
      </c>
      <c r="O27" s="18">
        <f t="shared" si="4"/>
        <v>9404.4338659999976</v>
      </c>
      <c r="P27" s="18">
        <f t="shared" si="4"/>
        <v>11571.400697999998</v>
      </c>
      <c r="Q27" s="18">
        <f t="shared" si="4"/>
        <v>10094.574629999999</v>
      </c>
      <c r="R27" s="18">
        <f t="shared" si="4"/>
        <v>-3036.6597959999963</v>
      </c>
      <c r="S27" s="18">
        <f t="shared" si="4"/>
        <v>-4382.5192049999969</v>
      </c>
      <c r="T27" s="18">
        <f t="shared" si="4"/>
        <v>9222.9433620000018</v>
      </c>
      <c r="U27" s="18">
        <f t="shared" si="4"/>
        <v>9581.2203440000012</v>
      </c>
      <c r="V27" s="18">
        <f t="shared" si="4"/>
        <v>8640.8750390000023</v>
      </c>
      <c r="W27" s="18">
        <f t="shared" ref="W27:X27" si="5">W28-W26</f>
        <v>7563.4520110000049</v>
      </c>
      <c r="X27" s="18">
        <f t="shared" si="5"/>
        <v>5594.8748540000015</v>
      </c>
      <c r="Y27" s="18">
        <f t="shared" si="0"/>
        <v>96958.58090500001</v>
      </c>
    </row>
    <row r="28" spans="1:25" ht="13.5" thickBot="1" x14ac:dyDescent="0.25">
      <c r="A28" s="143"/>
      <c r="B28" s="30" t="s">
        <v>7</v>
      </c>
      <c r="C28" s="78">
        <v>1797.8249149999999</v>
      </c>
      <c r="D28" s="78">
        <v>2660.4052620000002</v>
      </c>
      <c r="E28" s="78">
        <v>3780.0419889999998</v>
      </c>
      <c r="F28" s="78">
        <v>4556.1975460000003</v>
      </c>
      <c r="G28" s="78">
        <v>5626.9559660000004</v>
      </c>
      <c r="H28" s="78">
        <v>7851.9641469999997</v>
      </c>
      <c r="I28" s="78">
        <v>7585.5112410000002</v>
      </c>
      <c r="J28" s="78">
        <v>5895.8674899999996</v>
      </c>
      <c r="K28" s="78">
        <v>6526.5251360000002</v>
      </c>
      <c r="L28" s="78">
        <v>9038.7491859999991</v>
      </c>
      <c r="M28" s="78">
        <v>11377.514896000001</v>
      </c>
      <c r="N28" s="78">
        <v>16686.407665999999</v>
      </c>
      <c r="O28" s="78">
        <v>20175.880314999999</v>
      </c>
      <c r="P28" s="78">
        <v>25509.095755999999</v>
      </c>
      <c r="Q28" s="51">
        <v>23421.323380999998</v>
      </c>
      <c r="R28" s="204">
        <v>28554.745496</v>
      </c>
      <c r="S28" s="205">
        <v>28122.843108000001</v>
      </c>
      <c r="T28" s="205">
        <v>27869.392315000001</v>
      </c>
      <c r="U28" s="205">
        <v>29274.189696000001</v>
      </c>
      <c r="V28" s="205">
        <v>27836.842116</v>
      </c>
      <c r="W28" s="205">
        <v>29507.214045000001</v>
      </c>
      <c r="X28" s="205">
        <v>26957.397524</v>
      </c>
      <c r="Y28" s="271">
        <f t="shared" si="0"/>
        <v>350612.88919200003</v>
      </c>
    </row>
    <row r="29" spans="1:25" ht="13.5" thickTop="1" x14ac:dyDescent="0.2">
      <c r="A29" s="143"/>
      <c r="B29" s="8"/>
      <c r="C29" s="18"/>
      <c r="D29" s="18"/>
      <c r="E29" s="18"/>
      <c r="F29" s="18"/>
      <c r="G29" s="18"/>
      <c r="H29" s="18"/>
      <c r="I29" s="18"/>
      <c r="J29" s="18"/>
      <c r="K29" s="18"/>
      <c r="L29" s="18"/>
      <c r="M29" s="18"/>
      <c r="N29" s="18"/>
      <c r="O29" s="18"/>
      <c r="P29" s="18"/>
      <c r="Q29" s="18"/>
      <c r="R29" s="18"/>
      <c r="S29" s="18"/>
      <c r="T29" s="18"/>
      <c r="U29" s="18"/>
      <c r="V29" s="18"/>
      <c r="W29" s="18"/>
      <c r="X29" s="18"/>
      <c r="Y29" s="18"/>
    </row>
    <row r="30" spans="1:25" ht="19.5" thickBot="1" x14ac:dyDescent="0.35">
      <c r="A30" s="143"/>
      <c r="B30" s="30"/>
      <c r="C30" s="338" t="s">
        <v>250</v>
      </c>
      <c r="D30" s="338"/>
      <c r="E30" s="338"/>
      <c r="F30" s="338"/>
      <c r="G30" s="338"/>
      <c r="H30" s="338"/>
      <c r="I30" s="338"/>
      <c r="J30" s="338"/>
      <c r="K30" s="338"/>
      <c r="L30" s="338"/>
      <c r="M30" s="338"/>
      <c r="N30" s="338"/>
      <c r="O30" s="338"/>
      <c r="P30" s="338"/>
      <c r="Q30" s="338"/>
      <c r="R30" s="338"/>
      <c r="S30" s="338"/>
      <c r="T30" s="338"/>
      <c r="U30" s="338"/>
      <c r="V30" s="338"/>
      <c r="W30" s="338"/>
      <c r="X30" s="338"/>
      <c r="Y30" s="338"/>
    </row>
    <row r="31" spans="1:25" ht="13.5" thickTop="1" x14ac:dyDescent="0.2">
      <c r="A31" s="143"/>
      <c r="B31" s="32"/>
      <c r="C31" s="18"/>
      <c r="D31" s="18"/>
      <c r="E31" s="18"/>
      <c r="F31" s="18"/>
      <c r="G31" s="18"/>
      <c r="H31" s="18"/>
      <c r="I31" s="18"/>
      <c r="J31" s="18"/>
      <c r="K31" s="18"/>
      <c r="L31" s="18"/>
      <c r="M31" s="18"/>
      <c r="N31" s="18"/>
      <c r="O31" s="18"/>
      <c r="P31" s="18"/>
      <c r="Q31" s="18"/>
      <c r="R31" s="18"/>
      <c r="S31" s="18"/>
      <c r="T31" s="18"/>
      <c r="U31" s="18"/>
      <c r="V31" s="18"/>
      <c r="W31" s="18"/>
      <c r="X31" s="18"/>
      <c r="Y31" s="18"/>
    </row>
    <row r="32" spans="1:25" x14ac:dyDescent="0.2">
      <c r="A32" s="143"/>
      <c r="B32" s="193" t="s">
        <v>326</v>
      </c>
      <c r="C32" s="18">
        <f t="shared" ref="C32:C52" si="6">C8/C$28*100</f>
        <v>60.897599586331239</v>
      </c>
      <c r="D32" s="18">
        <f t="shared" ref="D32:P32" si="7">D8/D$28*100</f>
        <v>64.520117724831053</v>
      </c>
      <c r="E32" s="18">
        <f t="shared" si="7"/>
        <v>64.026664043492985</v>
      </c>
      <c r="F32" s="18">
        <f t="shared" si="7"/>
        <v>69.459444702488312</v>
      </c>
      <c r="G32" s="18">
        <f t="shared" si="7"/>
        <v>65.373282627888258</v>
      </c>
      <c r="H32" s="18">
        <f t="shared" si="7"/>
        <v>57.620216741929553</v>
      </c>
      <c r="I32" s="18">
        <f t="shared" si="7"/>
        <v>56.011672068129236</v>
      </c>
      <c r="J32" s="18">
        <f t="shared" si="7"/>
        <v>50.377844550234286</v>
      </c>
      <c r="K32" s="18">
        <f t="shared" si="7"/>
        <v>39.027957480006251</v>
      </c>
      <c r="L32" s="18">
        <f t="shared" si="7"/>
        <v>32.534829095101749</v>
      </c>
      <c r="M32" s="18">
        <f t="shared" si="7"/>
        <v>25.836999703981757</v>
      </c>
      <c r="N32" s="18">
        <f t="shared" si="7"/>
        <v>21.153019317585215</v>
      </c>
      <c r="O32" s="18">
        <f t="shared" si="7"/>
        <v>19.510084212154489</v>
      </c>
      <c r="P32" s="18">
        <f t="shared" si="7"/>
        <v>18.91413324937303</v>
      </c>
      <c r="Q32" s="18">
        <f t="shared" ref="Q32:V46" si="8">Q8/Q$28*100</f>
        <v>15.580288413421824</v>
      </c>
      <c r="R32" s="18">
        <f t="shared" si="8"/>
        <v>16.218167339816521</v>
      </c>
      <c r="S32" s="18">
        <f t="shared" si="8"/>
        <v>16.176294251365704</v>
      </c>
      <c r="T32" s="18">
        <f t="shared" si="8"/>
        <v>13.890612993080612</v>
      </c>
      <c r="U32" s="18">
        <f t="shared" si="8"/>
        <v>13.019547589803251</v>
      </c>
      <c r="V32" s="18">
        <f t="shared" si="8"/>
        <v>13.88375758965346</v>
      </c>
      <c r="W32" s="18">
        <f t="shared" ref="W32:X32" si="9">W8/W$28*100</f>
        <v>19.931347700365386</v>
      </c>
      <c r="X32" s="18">
        <f t="shared" si="9"/>
        <v>23.565021001542881</v>
      </c>
      <c r="Y32" s="18">
        <f t="shared" ref="Y32:Y52" si="10">Y8/Y$28*100</f>
        <v>23.144315288010677</v>
      </c>
    </row>
    <row r="33" spans="1:25" x14ac:dyDescent="0.2">
      <c r="A33" s="143"/>
      <c r="B33" s="193" t="s">
        <v>332</v>
      </c>
      <c r="C33" s="18">
        <f t="shared" si="6"/>
        <v>6.989646152500896E-2</v>
      </c>
      <c r="D33" s="18">
        <f t="shared" ref="D33:P33" si="11">D9/D$28*100</f>
        <v>0.16843659362751628</v>
      </c>
      <c r="E33" s="18">
        <f t="shared" si="11"/>
        <v>0.11324535580443257</v>
      </c>
      <c r="F33" s="18">
        <f t="shared" si="11"/>
        <v>5.27278717778406E-2</v>
      </c>
      <c r="G33" s="18">
        <f t="shared" si="11"/>
        <v>3.171245715769299E-2</v>
      </c>
      <c r="H33" s="18">
        <f t="shared" si="11"/>
        <v>1.3278129910951567E-2</v>
      </c>
      <c r="I33" s="18">
        <f t="shared" si="11"/>
        <v>2.6508430824432022E-2</v>
      </c>
      <c r="J33" s="18">
        <f t="shared" si="11"/>
        <v>3.559864606115834E-2</v>
      </c>
      <c r="K33" s="18">
        <f t="shared" si="11"/>
        <v>0.18603965735189959</v>
      </c>
      <c r="L33" s="18">
        <f t="shared" si="11"/>
        <v>0.9131871047804514</v>
      </c>
      <c r="M33" s="18">
        <f t="shared" si="11"/>
        <v>0.38384992152683528</v>
      </c>
      <c r="N33" s="18">
        <f t="shared" si="11"/>
        <v>1.2487403170939647E-2</v>
      </c>
      <c r="O33" s="18">
        <f t="shared" si="11"/>
        <v>5.7856905462119863E-2</v>
      </c>
      <c r="P33" s="18">
        <f t="shared" si="11"/>
        <v>9.9379943697287684E-2</v>
      </c>
      <c r="Q33" s="18">
        <f t="shared" si="8"/>
        <v>7.9683191664309663E-2</v>
      </c>
      <c r="R33" s="18">
        <f t="shared" si="8"/>
        <v>6.9037645608718543E-2</v>
      </c>
      <c r="S33" s="18">
        <f t="shared" si="8"/>
        <v>5.7754292258522244E-2</v>
      </c>
      <c r="T33" s="18">
        <f t="shared" si="8"/>
        <v>6.8076970554497712E-2</v>
      </c>
      <c r="U33" s="18">
        <f t="shared" si="8"/>
        <v>2.7149260432257058E-2</v>
      </c>
      <c r="V33" s="18">
        <f t="shared" si="8"/>
        <v>4.7907560578988193E-2</v>
      </c>
      <c r="W33" s="18">
        <f t="shared" ref="W33:X33" si="12">W9/W$28*100</f>
        <v>5.0717488872982483E-2</v>
      </c>
      <c r="X33" s="18">
        <f t="shared" si="12"/>
        <v>5.6971037305537195E-2</v>
      </c>
      <c r="Y33" s="18">
        <f t="shared" si="10"/>
        <v>9.1844468907604435E-2</v>
      </c>
    </row>
    <row r="34" spans="1:25" x14ac:dyDescent="0.2">
      <c r="A34" s="143"/>
      <c r="B34" s="193" t="s">
        <v>378</v>
      </c>
      <c r="C34" s="18">
        <f t="shared" si="6"/>
        <v>1.3415385891456511</v>
      </c>
      <c r="D34" s="18">
        <f t="shared" ref="D34:P34" si="13">D10/D$28*100</f>
        <v>3.5717413943379879</v>
      </c>
      <c r="E34" s="18">
        <f t="shared" si="13"/>
        <v>2.4060293050887593</v>
      </c>
      <c r="F34" s="18">
        <f t="shared" si="13"/>
        <v>2.0971216685695482</v>
      </c>
      <c r="G34" s="18">
        <f t="shared" si="13"/>
        <v>2.2395465818720783</v>
      </c>
      <c r="H34" s="18">
        <f t="shared" si="13"/>
        <v>4.1164864096264955</v>
      </c>
      <c r="I34" s="18">
        <f t="shared" si="13"/>
        <v>2.226830382730165</v>
      </c>
      <c r="J34" s="18">
        <f t="shared" si="13"/>
        <v>1.1609645928456915</v>
      </c>
      <c r="K34" s="18">
        <f t="shared" si="13"/>
        <v>1.0285792454810518</v>
      </c>
      <c r="L34" s="18">
        <f t="shared" si="13"/>
        <v>1.1750258671244427</v>
      </c>
      <c r="M34" s="18">
        <f t="shared" si="13"/>
        <v>1.2062993830775117</v>
      </c>
      <c r="N34" s="18">
        <f t="shared" si="13"/>
        <v>1.4473579744314993</v>
      </c>
      <c r="O34" s="18">
        <f t="shared" si="13"/>
        <v>1.7799534364456309</v>
      </c>
      <c r="P34" s="18">
        <f t="shared" si="13"/>
        <v>1.6192725839873947</v>
      </c>
      <c r="Q34" s="18">
        <f t="shared" si="8"/>
        <v>2.3745973101211413</v>
      </c>
      <c r="R34" s="18">
        <f t="shared" si="8"/>
        <v>1.9236999435941322</v>
      </c>
      <c r="S34" s="18">
        <f t="shared" si="8"/>
        <v>1.091559412471619</v>
      </c>
      <c r="T34" s="18">
        <f t="shared" si="8"/>
        <v>0.92749620471945327</v>
      </c>
      <c r="U34" s="18">
        <f t="shared" si="8"/>
        <v>1.0956783102482497</v>
      </c>
      <c r="V34" s="18">
        <f t="shared" si="8"/>
        <v>0.94779925431395151</v>
      </c>
      <c r="W34" s="18">
        <f t="shared" ref="W34:X34" si="14">W10/W$28*100</f>
        <v>0.92183200889509787</v>
      </c>
      <c r="X34" s="18">
        <f t="shared" si="14"/>
        <v>0.80720729367985267</v>
      </c>
      <c r="Y34" s="18">
        <f t="shared" si="10"/>
        <v>1.4436606454100354</v>
      </c>
    </row>
    <row r="35" spans="1:25" x14ac:dyDescent="0.2">
      <c r="A35" s="143"/>
      <c r="B35" s="193" t="s">
        <v>69</v>
      </c>
      <c r="C35" s="18">
        <f t="shared" si="6"/>
        <v>2.7634448485769261E-2</v>
      </c>
      <c r="D35" s="18">
        <f t="shared" ref="D35:P35" si="15">D11/D$28*100</f>
        <v>6.5021259155816538E-2</v>
      </c>
      <c r="E35" s="18">
        <f t="shared" si="15"/>
        <v>0.13657591674969088</v>
      </c>
      <c r="F35" s="18">
        <f t="shared" si="15"/>
        <v>0.53689153626527142</v>
      </c>
      <c r="G35" s="18">
        <f t="shared" si="15"/>
        <v>0.69620756296495967</v>
      </c>
      <c r="H35" s="18">
        <f t="shared" si="15"/>
        <v>0.76327378574312799</v>
      </c>
      <c r="I35" s="18">
        <f t="shared" si="15"/>
        <v>1.1900919678565933</v>
      </c>
      <c r="J35" s="18">
        <f t="shared" si="15"/>
        <v>0.28217944226558594</v>
      </c>
      <c r="K35" s="18">
        <f t="shared" si="15"/>
        <v>1.7482479515880622</v>
      </c>
      <c r="L35" s="18">
        <f t="shared" si="15"/>
        <v>0.77325298624565686</v>
      </c>
      <c r="M35" s="18">
        <f t="shared" si="15"/>
        <v>0.46336967678710561</v>
      </c>
      <c r="N35" s="18">
        <f t="shared" si="15"/>
        <v>0.19834690403398178</v>
      </c>
      <c r="O35" s="18">
        <f t="shared" si="15"/>
        <v>0.94546225503816395</v>
      </c>
      <c r="P35" s="18">
        <f t="shared" si="15"/>
        <v>0.35021005783392928</v>
      </c>
      <c r="Q35" s="88">
        <f t="shared" si="8"/>
        <v>0.13539371573565653</v>
      </c>
      <c r="R35" s="88">
        <f t="shared" si="8"/>
        <v>0.26463053929367092</v>
      </c>
      <c r="S35" s="88">
        <f t="shared" si="8"/>
        <v>0.12012920198096778</v>
      </c>
      <c r="T35" s="88">
        <f t="shared" si="8"/>
        <v>3.4960457299802447E-2</v>
      </c>
      <c r="U35" s="18">
        <f t="shared" si="8"/>
        <v>3.1200925097674137E-2</v>
      </c>
      <c r="V35" s="18">
        <f t="shared" si="8"/>
        <v>3.9581828118595778E-2</v>
      </c>
      <c r="W35" s="18">
        <f t="shared" ref="W35:X35" si="16">W11/W$28*100</f>
        <v>3.8484121146381847E-2</v>
      </c>
      <c r="X35" s="18">
        <f t="shared" si="16"/>
        <v>1.5360944973688107E-2</v>
      </c>
      <c r="Y35" s="88">
        <f t="shared" si="10"/>
        <v>0.27786230028369102</v>
      </c>
    </row>
    <row r="36" spans="1:25" x14ac:dyDescent="0.2">
      <c r="A36" s="143"/>
      <c r="B36" s="193" t="s">
        <v>60</v>
      </c>
      <c r="C36" s="18">
        <f t="shared" si="6"/>
        <v>1.5475366798996663E-3</v>
      </c>
      <c r="D36" s="18">
        <f t="shared" ref="D36:P36" si="17">D12/D$28*100</f>
        <v>2.162189378499282E-3</v>
      </c>
      <c r="E36" s="18">
        <f t="shared" si="17"/>
        <v>1.005174019510078E-3</v>
      </c>
      <c r="F36" s="18">
        <f t="shared" si="17"/>
        <v>1.1580928936306483E-3</v>
      </c>
      <c r="G36" s="18">
        <f t="shared" si="17"/>
        <v>5.352396603417812E-3</v>
      </c>
      <c r="H36" s="18">
        <f t="shared" si="17"/>
        <v>1.3842536461597013E-2</v>
      </c>
      <c r="I36" s="18">
        <f t="shared" si="17"/>
        <v>5.2336090131172739E-3</v>
      </c>
      <c r="J36" s="18">
        <f t="shared" si="17"/>
        <v>5.7551327362006226E-3</v>
      </c>
      <c r="K36" s="18">
        <f t="shared" si="17"/>
        <v>4.0044739666808202E-3</v>
      </c>
      <c r="L36" s="18">
        <f t="shared" si="17"/>
        <v>5.6426723377829115E-3</v>
      </c>
      <c r="M36" s="18">
        <f t="shared" si="17"/>
        <v>3.1277744151766477E-3</v>
      </c>
      <c r="N36" s="18">
        <f t="shared" si="17"/>
        <v>3.773478465847282E-3</v>
      </c>
      <c r="O36" s="18">
        <f t="shared" si="17"/>
        <v>1.8032224335188815E-3</v>
      </c>
      <c r="P36" s="18">
        <f t="shared" si="17"/>
        <v>1.8671575212068055E-3</v>
      </c>
      <c r="Q36" s="18">
        <f t="shared" si="8"/>
        <v>2.6418831674642168E-3</v>
      </c>
      <c r="R36" s="18">
        <f t="shared" si="8"/>
        <v>6.9009895405162675E-4</v>
      </c>
      <c r="S36" s="18">
        <f t="shared" si="8"/>
        <v>1.1733059802411497E-3</v>
      </c>
      <c r="T36" s="18">
        <f t="shared" si="8"/>
        <v>3.4934669152293643E-3</v>
      </c>
      <c r="U36" s="18">
        <f t="shared" si="8"/>
        <v>2.2634375430399616E-3</v>
      </c>
      <c r="V36" s="18">
        <f t="shared" si="8"/>
        <v>2.4913134798483119E-3</v>
      </c>
      <c r="W36" s="18">
        <f t="shared" ref="W36:X36" si="18">W12/W$28*100</f>
        <v>3.2807536439179276E-3</v>
      </c>
      <c r="X36" s="18">
        <f t="shared" si="18"/>
        <v>5.3030341624308204E-3</v>
      </c>
      <c r="Y36" s="18">
        <f t="shared" si="10"/>
        <v>3.0719455365207254E-3</v>
      </c>
    </row>
    <row r="37" spans="1:25" x14ac:dyDescent="0.2">
      <c r="A37" s="143"/>
      <c r="B37" s="193" t="s">
        <v>58</v>
      </c>
      <c r="C37" s="18">
        <f t="shared" si="6"/>
        <v>2.1507322363479429E-2</v>
      </c>
      <c r="D37" s="18">
        <f t="shared" ref="D37:P37" si="19">D13/D$28*100</f>
        <v>3.8562846595362049E-2</v>
      </c>
      <c r="E37" s="18">
        <f t="shared" si="19"/>
        <v>9.7129555985998345E-2</v>
      </c>
      <c r="F37" s="18">
        <f t="shared" si="19"/>
        <v>4.8101096975569982E-2</v>
      </c>
      <c r="G37" s="18">
        <f t="shared" si="19"/>
        <v>0.15898772007557593</v>
      </c>
      <c r="H37" s="18">
        <f t="shared" si="19"/>
        <v>0.26356639705120144</v>
      </c>
      <c r="I37" s="18">
        <f t="shared" si="19"/>
        <v>0.85989523880002916</v>
      </c>
      <c r="J37" s="18">
        <f t="shared" si="19"/>
        <v>0.97351158412822481</v>
      </c>
      <c r="K37" s="18">
        <f t="shared" si="19"/>
        <v>1.3079901972509618</v>
      </c>
      <c r="L37" s="18">
        <f t="shared" si="19"/>
        <v>0.76379194266094785</v>
      </c>
      <c r="M37" s="18">
        <f t="shared" si="19"/>
        <v>0.60326553405902927</v>
      </c>
      <c r="N37" s="18">
        <f t="shared" si="19"/>
        <v>0.60139443437231921</v>
      </c>
      <c r="O37" s="18">
        <f t="shared" si="19"/>
        <v>0.36000802872526361</v>
      </c>
      <c r="P37" s="18">
        <f t="shared" si="19"/>
        <v>0.59586925563305337</v>
      </c>
      <c r="Q37" s="18">
        <f t="shared" si="8"/>
        <v>0.48169726434639681</v>
      </c>
      <c r="R37" s="18">
        <f t="shared" si="8"/>
        <v>0.20807482948262662</v>
      </c>
      <c r="S37" s="18">
        <f t="shared" si="8"/>
        <v>0.45899806255108022</v>
      </c>
      <c r="T37" s="18">
        <f t="shared" si="8"/>
        <v>0.35430545411230291</v>
      </c>
      <c r="U37" s="18">
        <f t="shared" si="8"/>
        <v>0.43009698750843262</v>
      </c>
      <c r="V37" s="18">
        <f t="shared" si="8"/>
        <v>8.5479031352925464E-2</v>
      </c>
      <c r="W37" s="18">
        <f t="shared" ref="W37:X37" si="20">W13/W$28*100</f>
        <v>9.501607287371408E-2</v>
      </c>
      <c r="X37" s="18">
        <f t="shared" si="20"/>
        <v>0.66237094601224389</v>
      </c>
      <c r="Y37" s="18">
        <f t="shared" si="10"/>
        <v>0.41753348069252966</v>
      </c>
    </row>
    <row r="38" spans="1:25" x14ac:dyDescent="0.2">
      <c r="A38" s="143"/>
      <c r="B38" s="193" t="s">
        <v>373</v>
      </c>
      <c r="C38" s="18">
        <f t="shared" si="6"/>
        <v>0.25888021470655836</v>
      </c>
      <c r="D38" s="18">
        <f t="shared" ref="D38:P38" si="21">D14/D$28*100</f>
        <v>1.1447526222792441</v>
      </c>
      <c r="E38" s="18">
        <f t="shared" si="21"/>
        <v>1.439549194383301</v>
      </c>
      <c r="F38" s="18">
        <f t="shared" si="21"/>
        <v>0.85085832228750347</v>
      </c>
      <c r="G38" s="18">
        <f t="shared" si="21"/>
        <v>0.76902618860835059</v>
      </c>
      <c r="H38" s="18">
        <f t="shared" si="21"/>
        <v>0.74258384155100243</v>
      </c>
      <c r="I38" s="18">
        <f t="shared" si="21"/>
        <v>0.99158811595253948</v>
      </c>
      <c r="J38" s="18">
        <f t="shared" si="21"/>
        <v>0.42698737789983821</v>
      </c>
      <c r="K38" s="18">
        <f t="shared" si="21"/>
        <v>0.49704146270831123</v>
      </c>
      <c r="L38" s="18">
        <f t="shared" si="21"/>
        <v>0.54890488693774897</v>
      </c>
      <c r="M38" s="18">
        <f t="shared" si="21"/>
        <v>0.40697971765591084</v>
      </c>
      <c r="N38" s="18">
        <f t="shared" si="21"/>
        <v>0.21092990597200958</v>
      </c>
      <c r="O38" s="18">
        <f t="shared" si="21"/>
        <v>0.18985418926936176</v>
      </c>
      <c r="P38" s="18">
        <f t="shared" si="21"/>
        <v>0.1778287456125538</v>
      </c>
      <c r="Q38" s="18">
        <f t="shared" si="8"/>
        <v>0.10751494520769837</v>
      </c>
      <c r="R38" s="18">
        <f t="shared" si="8"/>
        <v>0.10919297811415522</v>
      </c>
      <c r="S38" s="18">
        <f t="shared" si="8"/>
        <v>0.14804334625810478</v>
      </c>
      <c r="T38" s="18">
        <f t="shared" si="8"/>
        <v>0.13777161541959512</v>
      </c>
      <c r="U38" s="18">
        <f t="shared" si="8"/>
        <v>0.11160721898466172</v>
      </c>
      <c r="V38" s="18">
        <f t="shared" si="8"/>
        <v>0.14384526388855279</v>
      </c>
      <c r="W38" s="18">
        <f t="shared" ref="W38:X38" si="22">W14/W$28*100</f>
        <v>0.14910944466970263</v>
      </c>
      <c r="X38" s="18">
        <f t="shared" si="22"/>
        <v>0.13136506952673152</v>
      </c>
      <c r="Y38" s="18">
        <f t="shared" si="10"/>
        <v>0.24699640164277215</v>
      </c>
    </row>
    <row r="39" spans="1:25" x14ac:dyDescent="0.2">
      <c r="A39" s="143"/>
      <c r="B39" s="80" t="s">
        <v>71</v>
      </c>
      <c r="C39" s="18">
        <f t="shared" si="6"/>
        <v>1.9511013395873424</v>
      </c>
      <c r="D39" s="18">
        <f t="shared" ref="D39:P39" si="23">D15/D$28*100</f>
        <v>2.7582209390472934</v>
      </c>
      <c r="E39" s="18">
        <f t="shared" si="23"/>
        <v>4.7991693618194891</v>
      </c>
      <c r="F39" s="18">
        <f t="shared" si="23"/>
        <v>3.2330507953791865</v>
      </c>
      <c r="G39" s="18">
        <f t="shared" si="23"/>
        <v>3.3278780770896113</v>
      </c>
      <c r="H39" s="18">
        <f t="shared" si="23"/>
        <v>3.5396875201753266</v>
      </c>
      <c r="I39" s="18">
        <f t="shared" si="23"/>
        <v>5.4133768305623953</v>
      </c>
      <c r="J39" s="18">
        <f t="shared" si="23"/>
        <v>9.3680015864807036</v>
      </c>
      <c r="K39" s="18">
        <f t="shared" si="23"/>
        <v>13.174936004720536</v>
      </c>
      <c r="L39" s="18">
        <f t="shared" si="23"/>
        <v>18.820895137071901</v>
      </c>
      <c r="M39" s="18">
        <f t="shared" si="23"/>
        <v>23.069409726044622</v>
      </c>
      <c r="N39" s="18">
        <f t="shared" si="23"/>
        <v>27.593949321889955</v>
      </c>
      <c r="O39" s="18">
        <f t="shared" si="23"/>
        <v>30.490285132324352</v>
      </c>
      <c r="P39" s="18">
        <f t="shared" si="23"/>
        <v>32.816924586717214</v>
      </c>
      <c r="Q39" s="18">
        <f t="shared" si="8"/>
        <v>38.036030535434421</v>
      </c>
      <c r="R39" s="18">
        <f t="shared" si="8"/>
        <v>44.942649356821285</v>
      </c>
      <c r="S39" s="18">
        <f t="shared" si="8"/>
        <v>48.19382735931309</v>
      </c>
      <c r="T39" s="18">
        <f t="shared" si="8"/>
        <v>51.464324337923763</v>
      </c>
      <c r="U39" s="18">
        <f t="shared" si="8"/>
        <v>52.506556566107996</v>
      </c>
      <c r="V39" s="18">
        <f t="shared" si="8"/>
        <v>53.772800411855449</v>
      </c>
      <c r="W39" s="18">
        <f t="shared" ref="W39:X39" si="24">W15/W$28*100</f>
        <v>52.639147356684987</v>
      </c>
      <c r="X39" s="18">
        <f t="shared" si="24"/>
        <v>54.243907153802454</v>
      </c>
      <c r="Y39" s="18">
        <f t="shared" si="10"/>
        <v>38.8779745879092</v>
      </c>
    </row>
    <row r="40" spans="1:25" x14ac:dyDescent="0.2">
      <c r="A40" s="143"/>
      <c r="B40" s="8" t="s">
        <v>15</v>
      </c>
      <c r="C40" s="18">
        <f t="shared" si="6"/>
        <v>3.9558857710012323E-2</v>
      </c>
      <c r="D40" s="18">
        <f t="shared" ref="D40:P40" si="25">D16/D$28*100</f>
        <v>0.18304846519281917</v>
      </c>
      <c r="E40" s="18">
        <f t="shared" si="25"/>
        <v>0.11701610756895751</v>
      </c>
      <c r="F40" s="18">
        <f t="shared" si="25"/>
        <v>7.875391625962655E-2</v>
      </c>
      <c r="G40" s="18">
        <f t="shared" si="25"/>
        <v>0.21772114574958798</v>
      </c>
      <c r="H40" s="18">
        <f t="shared" si="25"/>
        <v>0.32039127445088683</v>
      </c>
      <c r="I40" s="18">
        <f t="shared" si="25"/>
        <v>0.91306541905367111</v>
      </c>
      <c r="J40" s="18">
        <f t="shared" si="25"/>
        <v>1.153790856313835</v>
      </c>
      <c r="K40" s="18">
        <f t="shared" si="25"/>
        <v>1.3687631494322343</v>
      </c>
      <c r="L40" s="18">
        <f t="shared" si="25"/>
        <v>0.84347485953129975</v>
      </c>
      <c r="M40" s="18">
        <f t="shared" si="25"/>
        <v>0.65726824955677055</v>
      </c>
      <c r="N40" s="18">
        <f t="shared" si="25"/>
        <v>0.6884452741381325</v>
      </c>
      <c r="O40" s="18">
        <f t="shared" si="25"/>
        <v>0.41424349121392995</v>
      </c>
      <c r="P40" s="18">
        <f t="shared" si="25"/>
        <v>0.66038928863394386</v>
      </c>
      <c r="Q40" s="18">
        <f t="shared" si="8"/>
        <v>0.5865591229206385</v>
      </c>
      <c r="R40" s="18">
        <f t="shared" si="8"/>
        <v>47.107141059563226</v>
      </c>
      <c r="S40" s="18">
        <f t="shared" si="8"/>
        <v>49.7958777326334</v>
      </c>
      <c r="T40" s="18">
        <f t="shared" si="8"/>
        <v>0.38330759706771178</v>
      </c>
      <c r="U40" s="18">
        <f t="shared" si="8"/>
        <v>0.47901828353309056</v>
      </c>
      <c r="V40" s="18">
        <f t="shared" si="8"/>
        <v>0.12316124385493499</v>
      </c>
      <c r="W40" s="18">
        <f t="shared" ref="W40:X40" si="26">W16/W$28*100</f>
        <v>0.63680978730637072</v>
      </c>
      <c r="X40" s="18">
        <f t="shared" si="26"/>
        <v>0.42566087804967595</v>
      </c>
      <c r="Y40" s="18">
        <f t="shared" si="10"/>
        <v>8.2633199175214607</v>
      </c>
    </row>
    <row r="41" spans="1:25" x14ac:dyDescent="0.2">
      <c r="A41" s="143"/>
      <c r="B41" s="8" t="s">
        <v>26</v>
      </c>
      <c r="C41" s="18">
        <f t="shared" si="6"/>
        <v>2.0897474323855391E-4</v>
      </c>
      <c r="D41" s="18">
        <f t="shared" ref="D41:P41" si="27">D17/D$28*100</f>
        <v>7.8848889301287193E-4</v>
      </c>
      <c r="E41" s="18">
        <f t="shared" si="27"/>
        <v>2.2780434781038087E-3</v>
      </c>
      <c r="F41" s="18">
        <f t="shared" si="27"/>
        <v>3.9641169676359767E-3</v>
      </c>
      <c r="G41" s="18">
        <f t="shared" si="27"/>
        <v>2.3101122664801032E-3</v>
      </c>
      <c r="H41" s="18">
        <f t="shared" si="27"/>
        <v>4.6161698297932895E-3</v>
      </c>
      <c r="I41" s="18">
        <f t="shared" si="27"/>
        <v>2.8897590819613947E-3</v>
      </c>
      <c r="J41" s="18">
        <f t="shared" si="27"/>
        <v>5.780048492914823E-3</v>
      </c>
      <c r="K41" s="18">
        <f t="shared" si="27"/>
        <v>7.7627679269233708E-3</v>
      </c>
      <c r="L41" s="18">
        <f t="shared" si="27"/>
        <v>8.9354841403384427E-3</v>
      </c>
      <c r="M41" s="18">
        <f t="shared" si="27"/>
        <v>8.5586704029923678E-3</v>
      </c>
      <c r="N41" s="18">
        <f t="shared" si="27"/>
        <v>7.6322059576367065E-3</v>
      </c>
      <c r="O41" s="18">
        <f t="shared" si="27"/>
        <v>1.2095744829461732E-2</v>
      </c>
      <c r="P41" s="18">
        <f t="shared" si="27"/>
        <v>7.9653313446913544E-3</v>
      </c>
      <c r="Q41" s="18">
        <f t="shared" si="8"/>
        <v>9.6327221280340537E-3</v>
      </c>
      <c r="R41" s="18">
        <f t="shared" si="8"/>
        <v>0</v>
      </c>
      <c r="S41" s="18">
        <f t="shared" si="8"/>
        <v>2.7690215993079244E-2</v>
      </c>
      <c r="T41" s="18">
        <f t="shared" si="8"/>
        <v>4.2550622797818969E-3</v>
      </c>
      <c r="U41" s="18">
        <f t="shared" si="8"/>
        <v>2.9428483211534078E-3</v>
      </c>
      <c r="V41" s="18">
        <f t="shared" si="8"/>
        <v>2.4162546785915754E-3</v>
      </c>
      <c r="W41" s="18">
        <f t="shared" ref="W41:X41" si="28">W17/W$28*100</f>
        <v>3.3375838142431454E-3</v>
      </c>
      <c r="X41" s="18">
        <f t="shared" si="28"/>
        <v>4.1727915278117261E-3</v>
      </c>
      <c r="Y41" s="18">
        <f t="shared" si="10"/>
        <v>6.9167040766490266E-3</v>
      </c>
    </row>
    <row r="42" spans="1:25" x14ac:dyDescent="0.2">
      <c r="A42" s="143"/>
      <c r="B42" s="8" t="s">
        <v>27</v>
      </c>
      <c r="C42" s="18">
        <f t="shared" si="6"/>
        <v>2.1507322363479429E-2</v>
      </c>
      <c r="D42" s="18">
        <f t="shared" ref="D42:P42" si="29">D18/D$28*100</f>
        <v>3.8562846595362049E-2</v>
      </c>
      <c r="E42" s="18">
        <f t="shared" si="29"/>
        <v>9.7129555985998345E-2</v>
      </c>
      <c r="F42" s="18">
        <f t="shared" si="29"/>
        <v>4.8101096975569982E-2</v>
      </c>
      <c r="G42" s="18">
        <f t="shared" si="29"/>
        <v>0.15898772007557593</v>
      </c>
      <c r="H42" s="18">
        <f t="shared" si="29"/>
        <v>0.26356639705120144</v>
      </c>
      <c r="I42" s="18">
        <f t="shared" si="29"/>
        <v>0.85989523880002916</v>
      </c>
      <c r="J42" s="18">
        <f t="shared" si="29"/>
        <v>0.97351158412822481</v>
      </c>
      <c r="K42" s="18">
        <f t="shared" si="29"/>
        <v>1.3079901972509618</v>
      </c>
      <c r="L42" s="18">
        <f t="shared" si="29"/>
        <v>0.76379194266094785</v>
      </c>
      <c r="M42" s="18">
        <f t="shared" si="29"/>
        <v>0.60326553405902927</v>
      </c>
      <c r="N42" s="18">
        <f t="shared" si="29"/>
        <v>0.60139443437231921</v>
      </c>
      <c r="O42" s="18">
        <f t="shared" si="29"/>
        <v>0.36000802872526361</v>
      </c>
      <c r="P42" s="18">
        <f t="shared" si="29"/>
        <v>0.59586925563305337</v>
      </c>
      <c r="Q42" s="18">
        <f t="shared" si="8"/>
        <v>0.48169726434639681</v>
      </c>
      <c r="R42" s="18">
        <f t="shared" si="8"/>
        <v>0.20807482948262662</v>
      </c>
      <c r="S42" s="18">
        <f t="shared" si="8"/>
        <v>0.45899806255108022</v>
      </c>
      <c r="T42" s="18">
        <f t="shared" si="8"/>
        <v>0.35430545411230291</v>
      </c>
      <c r="U42" s="18">
        <f t="shared" si="8"/>
        <v>0.43009698750843262</v>
      </c>
      <c r="V42" s="18">
        <f t="shared" si="8"/>
        <v>8.5479031352925464E-2</v>
      </c>
      <c r="W42" s="18">
        <f t="shared" ref="W42:X42" si="30">W18/W$28*100</f>
        <v>9.501607287371408E-2</v>
      </c>
      <c r="X42" s="18">
        <f t="shared" si="30"/>
        <v>0.66237094601224389</v>
      </c>
      <c r="Y42" s="18">
        <f t="shared" si="10"/>
        <v>0.41753348069252966</v>
      </c>
    </row>
    <row r="43" spans="1:25" x14ac:dyDescent="0.2">
      <c r="A43" s="143"/>
      <c r="B43" s="8" t="s">
        <v>16</v>
      </c>
      <c r="C43" s="18">
        <f t="shared" si="6"/>
        <v>8.4821941629393879E-3</v>
      </c>
      <c r="D43" s="18">
        <f t="shared" ref="D43:P43" si="31">D19/D$28*100</f>
        <v>0.13035886109294575</v>
      </c>
      <c r="E43" s="18">
        <f t="shared" si="31"/>
        <v>6.6574921848044054E-3</v>
      </c>
      <c r="F43" s="18">
        <f t="shared" si="31"/>
        <v>1.1692359574437115E-2</v>
      </c>
      <c r="G43" s="18">
        <f t="shared" si="31"/>
        <v>2.5847758695611584E-2</v>
      </c>
      <c r="H43" s="18">
        <f t="shared" si="31"/>
        <v>1.7563248814971951E-2</v>
      </c>
      <c r="I43" s="18">
        <f t="shared" si="31"/>
        <v>2.9439070473325266E-2</v>
      </c>
      <c r="J43" s="18">
        <f t="shared" si="31"/>
        <v>2.7556199367703225E-2</v>
      </c>
      <c r="K43" s="18">
        <f t="shared" si="31"/>
        <v>3.5721765432881962E-2</v>
      </c>
      <c r="L43" s="18">
        <f t="shared" si="31"/>
        <v>5.0533441143324143E-2</v>
      </c>
      <c r="M43" s="18">
        <f t="shared" si="31"/>
        <v>2.2634345228634889E-2</v>
      </c>
      <c r="N43" s="18">
        <f t="shared" si="31"/>
        <v>9.2378181742548346E-3</v>
      </c>
      <c r="O43" s="18">
        <f t="shared" si="31"/>
        <v>1.1511631531008117E-2</v>
      </c>
      <c r="P43" s="18">
        <f t="shared" si="31"/>
        <v>1.3164629715305066E-2</v>
      </c>
      <c r="Q43" s="18">
        <f t="shared" si="8"/>
        <v>1.6176541087654948E-2</v>
      </c>
      <c r="R43" s="18">
        <f t="shared" si="8"/>
        <v>2.0915612786101084E-4</v>
      </c>
      <c r="S43" s="18">
        <f t="shared" si="8"/>
        <v>1.2157931496717577E-2</v>
      </c>
      <c r="T43" s="18">
        <f t="shared" si="8"/>
        <v>1.1854334542564999E-2</v>
      </c>
      <c r="U43" s="18">
        <f t="shared" si="8"/>
        <v>1.7503425554081648E-2</v>
      </c>
      <c r="V43" s="18">
        <f t="shared" si="8"/>
        <v>1.85279816529028E-2</v>
      </c>
      <c r="W43" s="18">
        <f t="shared" ref="W43:X43" si="32">W19/W$28*100</f>
        <v>1.5996325484343096E-2</v>
      </c>
      <c r="X43" s="18">
        <f t="shared" si="32"/>
        <v>1.9022837777402359E-2</v>
      </c>
      <c r="Y43" s="18">
        <f t="shared" si="10"/>
        <v>1.6683284842950563E-2</v>
      </c>
    </row>
    <row r="44" spans="1:25" x14ac:dyDescent="0.2">
      <c r="A44" s="143"/>
      <c r="B44" s="8" t="s">
        <v>19</v>
      </c>
      <c r="C44" s="18">
        <f t="shared" si="6"/>
        <v>1.9963011804183394E-4</v>
      </c>
      <c r="D44" s="18">
        <f t="shared" ref="D44:P44" si="33">D20/D$28*100</f>
        <v>8.5663640519442034E-5</v>
      </c>
      <c r="E44" s="18">
        <f t="shared" si="33"/>
        <v>1.8906932835131532E-3</v>
      </c>
      <c r="F44" s="18">
        <f t="shared" si="33"/>
        <v>1.2497482698042785E-3</v>
      </c>
      <c r="G44" s="18">
        <f t="shared" si="33"/>
        <v>1.2884408628407592E-5</v>
      </c>
      <c r="H44" s="18">
        <f t="shared" si="33"/>
        <v>5.0617908151281326E-4</v>
      </c>
      <c r="I44" s="18">
        <f t="shared" si="33"/>
        <v>5.767561158373874E-3</v>
      </c>
      <c r="J44" s="18">
        <f t="shared" si="33"/>
        <v>2.6414433544197586E-3</v>
      </c>
      <c r="K44" s="18">
        <f t="shared" si="33"/>
        <v>2.3036607822236386E-3</v>
      </c>
      <c r="L44" s="18">
        <f t="shared" si="33"/>
        <v>3.7812754062185796E-4</v>
      </c>
      <c r="M44" s="18">
        <f t="shared" si="33"/>
        <v>8.7420672184721339E-4</v>
      </c>
      <c r="N44" s="18">
        <f t="shared" si="33"/>
        <v>7.6465229996736691E-4</v>
      </c>
      <c r="O44" s="18">
        <f t="shared" si="33"/>
        <v>1.0736582325924649E-4</v>
      </c>
      <c r="P44" s="18">
        <f t="shared" si="33"/>
        <v>1.2752392445094241E-3</v>
      </c>
      <c r="Q44" s="18">
        <f t="shared" si="8"/>
        <v>8.94697522386769E-5</v>
      </c>
      <c r="R44" s="18">
        <f t="shared" si="8"/>
        <v>0</v>
      </c>
      <c r="S44" s="18">
        <f t="shared" si="8"/>
        <v>1.5610086018476535E-6</v>
      </c>
      <c r="T44" s="18">
        <f t="shared" si="8"/>
        <v>7.7647907623564559E-6</v>
      </c>
      <c r="U44" s="18">
        <f t="shared" si="8"/>
        <v>2.4714603803324347E-5</v>
      </c>
      <c r="V44" s="18">
        <f t="shared" si="8"/>
        <v>1.2688220830802804E-4</v>
      </c>
      <c r="W44" s="18">
        <f t="shared" ref="W44:X44" si="34">W20/W$28*100</f>
        <v>1.2345116670264762E-4</v>
      </c>
      <c r="X44" s="18">
        <f t="shared" si="34"/>
        <v>6.020981804920019E-5</v>
      </c>
      <c r="Y44" s="18">
        <f t="shared" si="10"/>
        <v>4.6926426572384592E-4</v>
      </c>
    </row>
    <row r="45" spans="1:25" x14ac:dyDescent="0.2">
      <c r="A45" s="143"/>
      <c r="B45" s="8" t="s">
        <v>18</v>
      </c>
      <c r="C45" s="18">
        <f t="shared" si="6"/>
        <v>2.9053440946444999E-3</v>
      </c>
      <c r="D45" s="18">
        <f t="shared" ref="D45:P45" si="35">D21/D$28*100</f>
        <v>2.4369971344613888E-3</v>
      </c>
      <c r="E45" s="18">
        <f t="shared" si="35"/>
        <v>2.7063191440120272E-5</v>
      </c>
      <c r="F45" s="18">
        <f t="shared" si="35"/>
        <v>3.6181486499575933E-4</v>
      </c>
      <c r="G45" s="18">
        <f t="shared" si="35"/>
        <v>4.7410536284975078E-3</v>
      </c>
      <c r="H45" s="18">
        <f t="shared" si="35"/>
        <v>3.9320480101524844E-3</v>
      </c>
      <c r="I45" s="18">
        <f t="shared" si="35"/>
        <v>3.1586137359466077E-3</v>
      </c>
      <c r="J45" s="18">
        <f t="shared" si="35"/>
        <v>2.0776925568250855E-3</v>
      </c>
      <c r="K45" s="18">
        <f t="shared" si="35"/>
        <v>1.9652111548996262E-3</v>
      </c>
      <c r="L45" s="18">
        <f t="shared" si="35"/>
        <v>1.0264694604393463E-3</v>
      </c>
      <c r="M45" s="18">
        <f t="shared" si="35"/>
        <v>6.6743133886554831E-3</v>
      </c>
      <c r="N45" s="18">
        <f t="shared" si="35"/>
        <v>8.1759958602703844E-4</v>
      </c>
      <c r="O45" s="18">
        <f t="shared" si="35"/>
        <v>3.7133943515861904E-4</v>
      </c>
      <c r="P45" s="18">
        <f t="shared" si="35"/>
        <v>1.3686098611232953E-4</v>
      </c>
      <c r="Q45" s="18">
        <f t="shared" si="8"/>
        <v>1.6339896502622819E-3</v>
      </c>
      <c r="R45" s="18">
        <f t="shared" si="8"/>
        <v>0</v>
      </c>
      <c r="S45" s="18">
        <f t="shared" si="8"/>
        <v>1.7347108118710201E-4</v>
      </c>
      <c r="T45" s="18">
        <f t="shared" si="8"/>
        <v>6.0683777417340501E-4</v>
      </c>
      <c r="U45" s="18">
        <f t="shared" si="8"/>
        <v>3.3797007202395352E-4</v>
      </c>
      <c r="V45" s="18">
        <f t="shared" si="8"/>
        <v>4.0294800513858691E-4</v>
      </c>
      <c r="W45" s="18">
        <f t="shared" ref="W45:X45" si="36">W21/W$28*100</f>
        <v>3.9243284650121565E-4</v>
      </c>
      <c r="X45" s="18">
        <f t="shared" si="36"/>
        <v>8.667008741922947E-5</v>
      </c>
      <c r="Y45" s="18">
        <f t="shared" si="10"/>
        <v>9.2687322690535858E-4</v>
      </c>
    </row>
    <row r="46" spans="1:25" x14ac:dyDescent="0.2">
      <c r="A46" s="143"/>
      <c r="B46" s="8" t="s">
        <v>20</v>
      </c>
      <c r="C46" s="18">
        <f t="shared" si="6"/>
        <v>0</v>
      </c>
      <c r="D46" s="18">
        <f t="shared" ref="D46:P46" si="37">D22/D$28*100</f>
        <v>3.7212375653465381E-5</v>
      </c>
      <c r="E46" s="18">
        <f t="shared" si="37"/>
        <v>1.7380759311983399E-5</v>
      </c>
      <c r="F46" s="18">
        <f t="shared" si="37"/>
        <v>5.7943053902869553E-6</v>
      </c>
      <c r="G46" s="18">
        <f t="shared" si="37"/>
        <v>2.3618453885729237E-5</v>
      </c>
      <c r="H46" s="18">
        <f t="shared" si="37"/>
        <v>7.1846991330894064E-4</v>
      </c>
      <c r="I46" s="18">
        <f t="shared" si="37"/>
        <v>1.0808763891462011E-4</v>
      </c>
      <c r="J46" s="18">
        <f t="shared" si="37"/>
        <v>2.3592796180702497E-5</v>
      </c>
      <c r="K46" s="18">
        <f t="shared" si="37"/>
        <v>6.3402804919496751E-5</v>
      </c>
      <c r="L46" s="18">
        <f t="shared" si="37"/>
        <v>1.2315420829733378E-3</v>
      </c>
      <c r="M46" s="18">
        <f t="shared" si="37"/>
        <v>6.7668555658905285E-5</v>
      </c>
      <c r="N46" s="18">
        <f t="shared" si="37"/>
        <v>5.2065730227257654E-4</v>
      </c>
      <c r="O46" s="18">
        <f t="shared" si="37"/>
        <v>5.3427656348584965E-4</v>
      </c>
      <c r="P46" s="18">
        <f t="shared" si="37"/>
        <v>1.4656340764727498E-4</v>
      </c>
      <c r="Q46" s="18">
        <f t="shared" si="8"/>
        <v>1.250142851609859E-4</v>
      </c>
      <c r="R46" s="18">
        <f t="shared" si="8"/>
        <v>0</v>
      </c>
      <c r="S46" s="18">
        <f t="shared" si="8"/>
        <v>2.1440115342693748E-3</v>
      </c>
      <c r="T46" s="18">
        <f t="shared" si="8"/>
        <v>7.9048009913523646E-4</v>
      </c>
      <c r="U46" s="18">
        <f t="shared" si="8"/>
        <v>3.2147089629899756E-4</v>
      </c>
      <c r="V46" s="18">
        <f t="shared" si="8"/>
        <v>4.139621855087005E-4</v>
      </c>
      <c r="W46" s="18">
        <f t="shared" ref="W46:X46" si="38">W22/W$28*100</f>
        <v>8.0452868114882711E-4</v>
      </c>
      <c r="X46" s="18">
        <f t="shared" si="38"/>
        <v>5.6664334850575091E-3</v>
      </c>
      <c r="Y46" s="18">
        <f t="shared" si="10"/>
        <v>9.2730646825124889E-4</v>
      </c>
    </row>
    <row r="47" spans="1:25" x14ac:dyDescent="0.2">
      <c r="A47" s="143"/>
      <c r="B47" s="8" t="s">
        <v>21</v>
      </c>
      <c r="C47" s="18">
        <f t="shared" si="6"/>
        <v>0</v>
      </c>
      <c r="D47" s="18">
        <f t="shared" ref="D47:P47" si="39">D23/D$28*100</f>
        <v>4.2361967031773217E-5</v>
      </c>
      <c r="E47" s="18">
        <f t="shared" si="39"/>
        <v>1.0925804559892153E-5</v>
      </c>
      <c r="F47" s="18">
        <f t="shared" si="39"/>
        <v>0</v>
      </c>
      <c r="G47" s="18">
        <f t="shared" si="39"/>
        <v>0</v>
      </c>
      <c r="H47" s="18">
        <f t="shared" si="39"/>
        <v>3.6755134714957332E-5</v>
      </c>
      <c r="I47" s="18">
        <f t="shared" si="39"/>
        <v>7.3693121299271446E-6</v>
      </c>
      <c r="J47" s="18">
        <f t="shared" si="39"/>
        <v>1.2381553710936608E-5</v>
      </c>
      <c r="K47" s="18">
        <f t="shared" si="39"/>
        <v>0</v>
      </c>
      <c r="L47" s="18">
        <f t="shared" si="39"/>
        <v>2.180611453466212E-5</v>
      </c>
      <c r="M47" s="18">
        <f t="shared" si="39"/>
        <v>6.1586383881276704E-5</v>
      </c>
      <c r="N47" s="18">
        <f t="shared" si="39"/>
        <v>4.2789317766389998E-6</v>
      </c>
      <c r="O47" s="18">
        <f t="shared" si="39"/>
        <v>4.9564132240442471E-7</v>
      </c>
      <c r="P47" s="18">
        <f t="shared" si="39"/>
        <v>2.0089696824296952E-4</v>
      </c>
      <c r="Q47" s="18">
        <f t="shared" ref="Q47:Q52" si="40">Q23/Q$28*100</f>
        <v>6.5154302990322569E-6</v>
      </c>
      <c r="R47" s="18">
        <v>0</v>
      </c>
      <c r="S47" s="18">
        <v>1</v>
      </c>
      <c r="T47" s="18">
        <f t="shared" ref="T47:V52" si="41">T23/T$28*100</f>
        <v>7.1727434075557091E-6</v>
      </c>
      <c r="U47" s="18">
        <f t="shared" si="41"/>
        <v>8.7688165809445182E-6</v>
      </c>
      <c r="V47" s="18">
        <f t="shared" si="41"/>
        <v>9.3042162943882391E-6</v>
      </c>
      <c r="W47" s="18">
        <f t="shared" ref="W47:X47" si="42">W23/W$28*100</f>
        <v>2.1113480894871788E-5</v>
      </c>
      <c r="X47" s="18">
        <f t="shared" si="42"/>
        <v>2.1682360082408674E-5</v>
      </c>
      <c r="Y47" s="18">
        <f t="shared" si="10"/>
        <v>2.6399771044729745E-5</v>
      </c>
    </row>
    <row r="48" spans="1:25" x14ac:dyDescent="0.2">
      <c r="A48" s="143"/>
      <c r="B48" s="8" t="s">
        <v>17</v>
      </c>
      <c r="C48" s="18">
        <f t="shared" si="6"/>
        <v>3.4762005731798422E-3</v>
      </c>
      <c r="D48" s="18">
        <f t="shared" ref="D48:P48" si="43">D24/D$28*100</f>
        <v>0.1238674440721355</v>
      </c>
      <c r="E48" s="18">
        <f t="shared" si="43"/>
        <v>1.3278423929168688E-3</v>
      </c>
      <c r="F48" s="18">
        <f t="shared" si="43"/>
        <v>9.823103486654659E-3</v>
      </c>
      <c r="G48" s="18">
        <f t="shared" si="43"/>
        <v>9.9166583739354608E-3</v>
      </c>
      <c r="H48" s="18">
        <f t="shared" si="43"/>
        <v>6.1684056489872312E-3</v>
      </c>
      <c r="I48" s="18">
        <f t="shared" si="43"/>
        <v>1.0502812199312907E-2</v>
      </c>
      <c r="J48" s="18">
        <f t="shared" si="43"/>
        <v>1.3334594126029114E-2</v>
      </c>
      <c r="K48" s="18">
        <f t="shared" si="43"/>
        <v>2.4468457053683213E-2</v>
      </c>
      <c r="L48" s="18">
        <f t="shared" si="43"/>
        <v>4.3902258137069633E-2</v>
      </c>
      <c r="M48" s="18">
        <f t="shared" si="43"/>
        <v>1.0143673821123689E-2</v>
      </c>
      <c r="N48" s="18">
        <f t="shared" si="43"/>
        <v>5.967911248081814E-3</v>
      </c>
      <c r="O48" s="18">
        <f t="shared" si="43"/>
        <v>8.531959811043318E-3</v>
      </c>
      <c r="P48" s="18">
        <f t="shared" si="43"/>
        <v>1.0760310856390828E-2</v>
      </c>
      <c r="Q48" s="18">
        <f t="shared" si="40"/>
        <v>1.2115468258731867E-2</v>
      </c>
      <c r="R48" s="18">
        <f t="shared" ref="R48:S52" si="44">R24/R$28*100</f>
        <v>0</v>
      </c>
      <c r="S48" s="18">
        <f t="shared" si="44"/>
        <v>8.681046189478318E-3</v>
      </c>
      <c r="T48" s="18">
        <f t="shared" si="41"/>
        <v>9.9525133833188138E-3</v>
      </c>
      <c r="U48" s="18">
        <f t="shared" si="41"/>
        <v>1.5314206973976698E-2</v>
      </c>
      <c r="V48" s="18">
        <f t="shared" si="41"/>
        <v>1.1346380407799846E-2</v>
      </c>
      <c r="W48" s="18">
        <f t="shared" ref="W48:X49" si="45">W24/W$28*100</f>
        <v>1.0801836442909092E-2</v>
      </c>
      <c r="X48" s="18">
        <f t="shared" si="45"/>
        <v>1.1672966565850759E-2</v>
      </c>
      <c r="Y48" s="18">
        <f t="shared" si="10"/>
        <v>1.1605531985367878E-2</v>
      </c>
    </row>
    <row r="49" spans="1:25" x14ac:dyDescent="0.2">
      <c r="A49" s="297"/>
      <c r="B49" s="8" t="s">
        <v>807</v>
      </c>
      <c r="C49" s="18">
        <f t="shared" si="6"/>
        <v>1.9010193770732117E-3</v>
      </c>
      <c r="D49" s="18">
        <f t="shared" ref="D49:P49" si="46">D25/D$28*100</f>
        <v>3.8891819031441977E-3</v>
      </c>
      <c r="E49" s="18">
        <f t="shared" si="46"/>
        <v>3.3835867530623881E-3</v>
      </c>
      <c r="F49" s="18">
        <f t="shared" si="46"/>
        <v>2.5189864759213407E-4</v>
      </c>
      <c r="G49" s="18">
        <f t="shared" si="46"/>
        <v>1.115354383066448E-2</v>
      </c>
      <c r="H49" s="18">
        <f t="shared" si="46"/>
        <v>6.2013910262955253E-3</v>
      </c>
      <c r="I49" s="18">
        <f t="shared" si="46"/>
        <v>9.8946264286473296E-3</v>
      </c>
      <c r="J49" s="18">
        <f t="shared" si="46"/>
        <v>9.4664949805376326E-3</v>
      </c>
      <c r="K49" s="18">
        <f t="shared" si="46"/>
        <v>6.9210336371559791E-3</v>
      </c>
      <c r="L49" s="18">
        <f t="shared" si="46"/>
        <v>3.9732378076853076E-3</v>
      </c>
      <c r="M49" s="18">
        <f t="shared" si="46"/>
        <v>4.8128963574683237E-3</v>
      </c>
      <c r="N49" s="18">
        <f t="shared" si="46"/>
        <v>1.1627188061294009E-3</v>
      </c>
      <c r="O49" s="18">
        <f t="shared" si="46"/>
        <v>1.9661942567386808E-3</v>
      </c>
      <c r="P49" s="18">
        <f t="shared" si="46"/>
        <v>6.4475825240224174E-4</v>
      </c>
      <c r="Q49" s="18">
        <f t="shared" si="40"/>
        <v>2.2060837109621053E-3</v>
      </c>
      <c r="R49" s="18">
        <f t="shared" si="44"/>
        <v>2.0915612786101084E-4</v>
      </c>
      <c r="S49" s="18">
        <f t="shared" si="44"/>
        <v>1.1398847505173092E-3</v>
      </c>
      <c r="T49" s="18">
        <f t="shared" si="41"/>
        <v>4.8956575176763053E-4</v>
      </c>
      <c r="U49" s="18">
        <f t="shared" si="41"/>
        <v>1.4962941913977271E-3</v>
      </c>
      <c r="V49" s="18">
        <f t="shared" si="41"/>
        <v>6.2285046298532504E-3</v>
      </c>
      <c r="W49" s="18">
        <f t="shared" si="45"/>
        <v>3.8529628661864404E-3</v>
      </c>
      <c r="X49" s="18">
        <f t="shared" si="45"/>
        <v>1.5148754609432527E-3</v>
      </c>
      <c r="Y49" s="18">
        <f t="shared" si="10"/>
        <v>2.7279091256575036E-3</v>
      </c>
    </row>
    <row r="50" spans="1:25" x14ac:dyDescent="0.2">
      <c r="A50" s="143"/>
      <c r="B50" s="8" t="s">
        <v>22</v>
      </c>
      <c r="C50" s="18">
        <f t="shared" si="6"/>
        <v>64.586209497491581</v>
      </c>
      <c r="D50" s="18">
        <f t="shared" ref="D50:P50" si="47">D26/D$28*100</f>
        <v>72.41133899847172</v>
      </c>
      <c r="E50" s="18">
        <f t="shared" si="47"/>
        <v>73.038249284907621</v>
      </c>
      <c r="F50" s="18">
        <f t="shared" si="47"/>
        <v>76.308848813027311</v>
      </c>
      <c r="G50" s="18">
        <f t="shared" si="47"/>
        <v>72.655374641330539</v>
      </c>
      <c r="H50" s="18">
        <f t="shared" si="47"/>
        <v>67.115917703387339</v>
      </c>
      <c r="I50" s="18">
        <f t="shared" si="47"/>
        <v>66.773133215109027</v>
      </c>
      <c r="J50" s="18">
        <f t="shared" si="47"/>
        <v>62.805367052101104</v>
      </c>
      <c r="K50" s="18">
        <f t="shared" si="47"/>
        <v>57.031564951288352</v>
      </c>
      <c r="L50" s="18">
        <f t="shared" si="47"/>
        <v>55.609569936793257</v>
      </c>
      <c r="M50" s="18">
        <f t="shared" si="47"/>
        <v>52.024176378630514</v>
      </c>
      <c r="N50" s="18">
        <f t="shared" si="47"/>
        <v>51.304536101221728</v>
      </c>
      <c r="O50" s="18">
        <f t="shared" si="47"/>
        <v>53.387739621908047</v>
      </c>
      <c r="P50" s="18">
        <f t="shared" si="47"/>
        <v>54.638138455855355</v>
      </c>
      <c r="Q50" s="18">
        <f t="shared" si="40"/>
        <v>56.900067234505677</v>
      </c>
      <c r="R50" s="18">
        <f t="shared" si="44"/>
        <v>110.6345188628117</v>
      </c>
      <c r="S50" s="18">
        <f t="shared" si="44"/>
        <v>115.58348559628141</v>
      </c>
      <c r="T50" s="18">
        <f t="shared" si="41"/>
        <v>66.906550176065423</v>
      </c>
      <c r="U50" s="18">
        <f t="shared" si="41"/>
        <v>67.270758154207186</v>
      </c>
      <c r="V50" s="18">
        <f t="shared" si="41"/>
        <v>68.958853152263927</v>
      </c>
      <c r="W50" s="18">
        <f t="shared" ref="W50:X50" si="48">W26/W$28*100</f>
        <v>74.3674479079409</v>
      </c>
      <c r="X50" s="18">
        <f t="shared" si="48"/>
        <v>79.245493378880809</v>
      </c>
      <c r="Y50" s="18">
        <f t="shared" si="10"/>
        <v>72.345973609685444</v>
      </c>
    </row>
    <row r="51" spans="1:25" x14ac:dyDescent="0.2">
      <c r="A51" s="143"/>
      <c r="B51" s="8" t="s">
        <v>23</v>
      </c>
      <c r="C51" s="18">
        <f t="shared" si="6"/>
        <v>35.413790502508427</v>
      </c>
      <c r="D51" s="18">
        <f t="shared" ref="D51:P51" si="49">D27/D$28*100</f>
        <v>27.58866100152828</v>
      </c>
      <c r="E51" s="18">
        <f t="shared" si="49"/>
        <v>26.961750715092386</v>
      </c>
      <c r="F51" s="18">
        <f t="shared" si="49"/>
        <v>23.691151186972689</v>
      </c>
      <c r="G51" s="18">
        <f t="shared" si="49"/>
        <v>27.344625358669468</v>
      </c>
      <c r="H51" s="18">
        <f t="shared" si="49"/>
        <v>32.884082296612661</v>
      </c>
      <c r="I51" s="18">
        <f t="shared" si="49"/>
        <v>33.226866784890966</v>
      </c>
      <c r="J51" s="18">
        <f t="shared" si="49"/>
        <v>37.194632947898896</v>
      </c>
      <c r="K51" s="18">
        <f t="shared" si="49"/>
        <v>42.968435048711655</v>
      </c>
      <c r="L51" s="18">
        <f t="shared" si="49"/>
        <v>44.39043006320675</v>
      </c>
      <c r="M51" s="18">
        <f t="shared" si="49"/>
        <v>47.975823621369493</v>
      </c>
      <c r="N51" s="18">
        <f t="shared" si="49"/>
        <v>48.695463898778264</v>
      </c>
      <c r="O51" s="18">
        <f t="shared" si="49"/>
        <v>46.612260378091953</v>
      </c>
      <c r="P51" s="18">
        <f t="shared" si="49"/>
        <v>45.361861544144652</v>
      </c>
      <c r="Q51" s="18">
        <f t="shared" si="40"/>
        <v>43.099932765494316</v>
      </c>
      <c r="R51" s="18">
        <f t="shared" si="44"/>
        <v>-10.634518862811706</v>
      </c>
      <c r="S51" s="18">
        <f t="shared" si="44"/>
        <v>-15.583485596281403</v>
      </c>
      <c r="T51" s="18">
        <f t="shared" si="41"/>
        <v>33.09344982393457</v>
      </c>
      <c r="U51" s="18">
        <f t="shared" si="41"/>
        <v>32.729241845792814</v>
      </c>
      <c r="V51" s="18">
        <f t="shared" si="41"/>
        <v>31.04114684773608</v>
      </c>
      <c r="W51" s="18">
        <f t="shared" ref="W51:X51" si="50">W27/W$28*100</f>
        <v>25.6325520920591</v>
      </c>
      <c r="X51" s="18">
        <f t="shared" si="50"/>
        <v>20.754506621119191</v>
      </c>
      <c r="Y51" s="18">
        <f t="shared" si="10"/>
        <v>27.654026390314552</v>
      </c>
    </row>
    <row r="52" spans="1:25" ht="13.5" thickBot="1" x14ac:dyDescent="0.25">
      <c r="A52" s="143"/>
      <c r="B52" s="30" t="s">
        <v>7</v>
      </c>
      <c r="C52" s="78">
        <f t="shared" si="6"/>
        <v>100</v>
      </c>
      <c r="D52" s="78">
        <f>D28/D$28*100</f>
        <v>100</v>
      </c>
      <c r="E52" s="78">
        <f>E28/E$28*100</f>
        <v>100</v>
      </c>
      <c r="F52" s="78">
        <f t="shared" ref="F52:P52" si="51">F28/F$28*100</f>
        <v>100</v>
      </c>
      <c r="G52" s="78">
        <f t="shared" si="51"/>
        <v>100</v>
      </c>
      <c r="H52" s="78">
        <f t="shared" si="51"/>
        <v>100</v>
      </c>
      <c r="I52" s="78">
        <f t="shared" si="51"/>
        <v>100</v>
      </c>
      <c r="J52" s="78">
        <f t="shared" si="51"/>
        <v>100</v>
      </c>
      <c r="K52" s="78">
        <f t="shared" si="51"/>
        <v>100</v>
      </c>
      <c r="L52" s="78">
        <f t="shared" si="51"/>
        <v>100</v>
      </c>
      <c r="M52" s="78">
        <f t="shared" si="51"/>
        <v>100</v>
      </c>
      <c r="N52" s="78">
        <f t="shared" si="51"/>
        <v>100</v>
      </c>
      <c r="O52" s="78">
        <f t="shared" si="51"/>
        <v>100</v>
      </c>
      <c r="P52" s="78">
        <f t="shared" si="51"/>
        <v>100</v>
      </c>
      <c r="Q52" s="78">
        <f t="shared" si="40"/>
        <v>100</v>
      </c>
      <c r="R52" s="78">
        <f t="shared" si="44"/>
        <v>100</v>
      </c>
      <c r="S52" s="78">
        <f t="shared" si="44"/>
        <v>100</v>
      </c>
      <c r="T52" s="78">
        <f t="shared" si="41"/>
        <v>100</v>
      </c>
      <c r="U52" s="78">
        <f t="shared" si="41"/>
        <v>100</v>
      </c>
      <c r="V52" s="271">
        <f t="shared" si="41"/>
        <v>100</v>
      </c>
      <c r="W52" s="271">
        <f t="shared" ref="W52:X52" si="52">W28/W$28*100</f>
        <v>100</v>
      </c>
      <c r="X52" s="271">
        <f t="shared" si="52"/>
        <v>100</v>
      </c>
      <c r="Y52" s="78">
        <f t="shared" si="10"/>
        <v>100</v>
      </c>
    </row>
    <row r="53" spans="1:25" ht="20.25" thickTop="1" thickBot="1" x14ac:dyDescent="0.35">
      <c r="A53" s="143"/>
      <c r="B53" s="30"/>
      <c r="C53" s="338" t="s">
        <v>56</v>
      </c>
      <c r="D53" s="338"/>
      <c r="E53" s="338"/>
      <c r="F53" s="338"/>
      <c r="G53" s="338"/>
      <c r="H53" s="338"/>
      <c r="I53" s="338"/>
      <c r="J53" s="338"/>
      <c r="K53" s="338"/>
      <c r="L53" s="338"/>
      <c r="M53" s="338"/>
      <c r="N53" s="338"/>
      <c r="O53" s="338"/>
      <c r="P53" s="338"/>
      <c r="Q53" s="338"/>
      <c r="R53" s="338"/>
      <c r="S53" s="338"/>
      <c r="T53" s="338"/>
      <c r="U53" s="338"/>
      <c r="V53" s="338"/>
      <c r="W53" s="338"/>
      <c r="X53" s="338"/>
      <c r="Y53" s="338"/>
    </row>
    <row r="54" spans="1:25" ht="13.5" thickTop="1" x14ac:dyDescent="0.2">
      <c r="A54" s="143"/>
      <c r="B54" s="8"/>
      <c r="C54" s="18"/>
      <c r="D54" s="18"/>
      <c r="E54" s="18"/>
      <c r="F54" s="18"/>
      <c r="G54" s="18"/>
      <c r="H54" s="18"/>
      <c r="I54" s="18"/>
      <c r="J54" s="18"/>
      <c r="K54" s="18"/>
      <c r="L54" s="18"/>
      <c r="M54" s="18"/>
      <c r="N54" s="18"/>
      <c r="O54" s="18"/>
      <c r="P54" s="18"/>
      <c r="Q54" s="18"/>
      <c r="R54" s="18"/>
      <c r="S54" s="18"/>
      <c r="T54" s="18"/>
      <c r="U54" s="18"/>
      <c r="V54" s="18"/>
      <c r="W54" s="18"/>
      <c r="X54" s="18"/>
      <c r="Y54" s="18"/>
    </row>
    <row r="55" spans="1:25" x14ac:dyDescent="0.2">
      <c r="A55" s="143"/>
      <c r="B55" s="193" t="s">
        <v>326</v>
      </c>
      <c r="C55" s="33" t="s">
        <v>10</v>
      </c>
      <c r="D55" s="18">
        <f t="shared" ref="D55:V55" si="53">IF(C8=0,"--",(D8/C8)*100-100)</f>
        <v>56.781703970644401</v>
      </c>
      <c r="E55" s="18">
        <f t="shared" si="53"/>
        <v>40.998518443328322</v>
      </c>
      <c r="F55" s="18">
        <f t="shared" si="53"/>
        <v>30.760434260926445</v>
      </c>
      <c r="G55" s="18">
        <f t="shared" si="53"/>
        <v>16.235812783594454</v>
      </c>
      <c r="H55" s="18">
        <f t="shared" si="53"/>
        <v>22.992714276789016</v>
      </c>
      <c r="I55" s="18">
        <f t="shared" si="53"/>
        <v>-6.0903551145896699</v>
      </c>
      <c r="J55" s="18">
        <f t="shared" si="53"/>
        <v>-30.092478909082615</v>
      </c>
      <c r="K55" s="18">
        <f t="shared" si="53"/>
        <v>-14.242810017185718</v>
      </c>
      <c r="L55" s="18">
        <f t="shared" si="53"/>
        <v>15.451353039250378</v>
      </c>
      <c r="M55" s="18">
        <f t="shared" si="53"/>
        <v>-3.853143710415452E-2</v>
      </c>
      <c r="N55" s="18">
        <f t="shared" si="53"/>
        <v>20.073099836502365</v>
      </c>
      <c r="O55" s="18">
        <f t="shared" si="53"/>
        <v>11.520939970384063</v>
      </c>
      <c r="P55" s="18">
        <f t="shared" si="53"/>
        <v>22.571604568522048</v>
      </c>
      <c r="Q55" s="18">
        <f t="shared" si="53"/>
        <v>-24.368029606628824</v>
      </c>
      <c r="R55" s="18">
        <f t="shared" si="53"/>
        <v>26.909212022865759</v>
      </c>
      <c r="S55" s="18">
        <f t="shared" si="53"/>
        <v>-1.766822681292652</v>
      </c>
      <c r="T55" s="18">
        <f t="shared" si="53"/>
        <v>-14.903705654807979</v>
      </c>
      <c r="U55" s="18">
        <f t="shared" si="53"/>
        <v>-1.5463400473270212</v>
      </c>
      <c r="V55" s="18">
        <f t="shared" si="53"/>
        <v>1.4019279742114179</v>
      </c>
      <c r="W55" s="18">
        <f t="shared" ref="W55:X55" si="54">IF(V8=0,"--",(W8/V8)*100-100)</f>
        <v>52.173098606756241</v>
      </c>
      <c r="X55" s="18">
        <f t="shared" si="54"/>
        <v>8.0142169596629174</v>
      </c>
      <c r="Y55" s="18">
        <f>IFERROR((POWER(U8/C8,1/21)*100)-100,"--")</f>
        <v>6.1198969022011198</v>
      </c>
    </row>
    <row r="56" spans="1:25" x14ac:dyDescent="0.2">
      <c r="A56" s="143"/>
      <c r="B56" s="193" t="s">
        <v>332</v>
      </c>
      <c r="C56" s="33" t="s">
        <v>10</v>
      </c>
      <c r="D56" s="18">
        <f t="shared" ref="D56:V56" si="55">IF(C9=0,"--",(D9/C9)*100-100)</f>
        <v>256.60026611152495</v>
      </c>
      <c r="E56" s="18">
        <f t="shared" si="55"/>
        <v>-4.4715399982504351</v>
      </c>
      <c r="F56" s="18">
        <f t="shared" si="55"/>
        <v>-43.878953129869217</v>
      </c>
      <c r="G56" s="18">
        <f t="shared" si="55"/>
        <v>-25.721928116464213</v>
      </c>
      <c r="H56" s="18">
        <f t="shared" si="55"/>
        <v>-41.573238977251201</v>
      </c>
      <c r="I56" s="18">
        <f t="shared" si="55"/>
        <v>92.8651037700198</v>
      </c>
      <c r="J56" s="18">
        <f t="shared" si="55"/>
        <v>4.3788044559379244</v>
      </c>
      <c r="K56" s="18">
        <f t="shared" si="55"/>
        <v>478.50398003858311</v>
      </c>
      <c r="L56" s="18">
        <f t="shared" si="55"/>
        <v>579.79905986900769</v>
      </c>
      <c r="M56" s="18">
        <f t="shared" si="55"/>
        <v>-47.089634286080383</v>
      </c>
      <c r="N56" s="18">
        <f t="shared" si="55"/>
        <v>-95.228816560468076</v>
      </c>
      <c r="O56" s="18">
        <f t="shared" si="55"/>
        <v>460.2123915210401</v>
      </c>
      <c r="P56" s="18">
        <f t="shared" si="55"/>
        <v>117.17314278763041</v>
      </c>
      <c r="Q56" s="18">
        <f t="shared" si="55"/>
        <v>-26.381944643045571</v>
      </c>
      <c r="R56" s="18">
        <f t="shared" si="55"/>
        <v>5.6297165203743162</v>
      </c>
      <c r="S56" s="18">
        <f t="shared" si="55"/>
        <v>-17.609104288000452</v>
      </c>
      <c r="T56" s="18">
        <f t="shared" si="55"/>
        <v>16.811131334899088</v>
      </c>
      <c r="U56" s="18">
        <f t="shared" si="55"/>
        <v>-58.109536480904758</v>
      </c>
      <c r="V56" s="18">
        <f t="shared" si="55"/>
        <v>67.795819835761819</v>
      </c>
      <c r="W56" s="18">
        <f t="shared" ref="W56:X56" si="56">IF(V9=0,"--",(W9/V9)*100-100)</f>
        <v>12.217845415160468</v>
      </c>
      <c r="X56" s="18">
        <f t="shared" si="56"/>
        <v>2.6233388425157358</v>
      </c>
      <c r="Y56" s="18">
        <f t="shared" ref="Y56:Y75" si="57">IFERROR((POWER(U9/C9,1/21)*100)-100,"--")</f>
        <v>9.1804239242056553</v>
      </c>
    </row>
    <row r="57" spans="1:25" x14ac:dyDescent="0.2">
      <c r="A57" s="143"/>
      <c r="B57" s="193" t="s">
        <v>378</v>
      </c>
      <c r="C57" s="33" t="s">
        <v>10</v>
      </c>
      <c r="D57" s="18">
        <f t="shared" ref="D57:V57" si="58">IF(C10=0,"--",(D10/C10)*100-100)</f>
        <v>293.98278044896216</v>
      </c>
      <c r="E57" s="18">
        <f t="shared" si="58"/>
        <v>-4.2872638687668143</v>
      </c>
      <c r="F57" s="18">
        <f t="shared" si="58"/>
        <v>5.0578809524704837</v>
      </c>
      <c r="G57" s="18">
        <f t="shared" si="58"/>
        <v>31.888656172938113</v>
      </c>
      <c r="H57" s="18">
        <f t="shared" si="58"/>
        <v>156.49055494321067</v>
      </c>
      <c r="I57" s="18">
        <f t="shared" si="58"/>
        <v>-47.740289376159929</v>
      </c>
      <c r="J57" s="18">
        <f t="shared" si="58"/>
        <v>-59.477643355189954</v>
      </c>
      <c r="K57" s="18">
        <f t="shared" si="58"/>
        <v>-1.9261819329428818</v>
      </c>
      <c r="L57" s="18">
        <f t="shared" si="58"/>
        <v>58.210750546811937</v>
      </c>
      <c r="M57" s="18">
        <f t="shared" si="58"/>
        <v>29.225063948082607</v>
      </c>
      <c r="N57" s="18">
        <f t="shared" si="58"/>
        <v>75.969049994953622</v>
      </c>
      <c r="O57" s="18">
        <f t="shared" si="58"/>
        <v>48.697041007295155</v>
      </c>
      <c r="P57" s="18">
        <f t="shared" si="58"/>
        <v>15.02014020194153</v>
      </c>
      <c r="Q57" s="18">
        <f t="shared" si="58"/>
        <v>34.643804650691067</v>
      </c>
      <c r="R57" s="18">
        <f t="shared" si="58"/>
        <v>-1.232462948325761</v>
      </c>
      <c r="S57" s="18">
        <f t="shared" si="58"/>
        <v>-44.115550531873836</v>
      </c>
      <c r="T57" s="18">
        <f t="shared" si="58"/>
        <v>-15.795938960889643</v>
      </c>
      <c r="U57" s="18">
        <f t="shared" si="58"/>
        <v>24.087577740105985</v>
      </c>
      <c r="V57" s="18">
        <f t="shared" si="58"/>
        <v>-17.743849404753277</v>
      </c>
      <c r="W57" s="18">
        <f t="shared" ref="W57:X57" si="59">IF(V10=0,"--",(W10/V10)*100-100)</f>
        <v>3.0964383962845687</v>
      </c>
      <c r="X57" s="18">
        <f t="shared" si="59"/>
        <v>-20.001277982079742</v>
      </c>
      <c r="Y57" s="18">
        <f t="shared" si="57"/>
        <v>13.113675227069294</v>
      </c>
    </row>
    <row r="58" spans="1:25" x14ac:dyDescent="0.2">
      <c r="A58" s="143"/>
      <c r="B58" s="193" t="s">
        <v>69</v>
      </c>
      <c r="C58" s="33" t="s">
        <v>10</v>
      </c>
      <c r="D58" s="18">
        <f t="shared" ref="D58:V58" si="60">IF(C11=0,"--",(D11/C11)*100-100)</f>
        <v>248.18092705794265</v>
      </c>
      <c r="E58" s="18">
        <f t="shared" si="60"/>
        <v>198.44724536355903</v>
      </c>
      <c r="F58" s="18">
        <f t="shared" si="60"/>
        <v>373.82541872577673</v>
      </c>
      <c r="G58" s="18">
        <f t="shared" si="60"/>
        <v>60.148601256021692</v>
      </c>
      <c r="H58" s="18">
        <f t="shared" si="60"/>
        <v>52.984137221385936</v>
      </c>
      <c r="I58" s="18">
        <f t="shared" si="60"/>
        <v>50.628352300167478</v>
      </c>
      <c r="J58" s="18">
        <f t="shared" si="60"/>
        <v>-81.570748170913276</v>
      </c>
      <c r="K58" s="18">
        <f t="shared" si="60"/>
        <v>585.8228617474166</v>
      </c>
      <c r="L58" s="18">
        <f t="shared" si="60"/>
        <v>-38.744526920554364</v>
      </c>
      <c r="M58" s="18">
        <f t="shared" si="60"/>
        <v>-24.569830899205954</v>
      </c>
      <c r="N58" s="18">
        <f t="shared" si="60"/>
        <v>-37.221164874309267</v>
      </c>
      <c r="O58" s="18">
        <f t="shared" si="60"/>
        <v>476.3528072491705</v>
      </c>
      <c r="P58" s="18">
        <f t="shared" si="60"/>
        <v>-53.167537916226962</v>
      </c>
      <c r="Q58" s="18">
        <f t="shared" si="60"/>
        <v>-64.503440678998771</v>
      </c>
      <c r="R58" s="18">
        <f t="shared" si="60"/>
        <v>138.29137207908931</v>
      </c>
      <c r="S58" s="18">
        <f t="shared" si="60"/>
        <v>-55.291555459908153</v>
      </c>
      <c r="T58" s="18">
        <f t="shared" si="60"/>
        <v>-71.159898278897245</v>
      </c>
      <c r="U58" s="18">
        <f t="shared" si="60"/>
        <v>-6.2550785070346535</v>
      </c>
      <c r="V58" s="18">
        <f t="shared" si="60"/>
        <v>20.632259149459742</v>
      </c>
      <c r="W58" s="18">
        <f t="shared" ref="W58:X58" si="61">IF(V11=0,"--",(W11/V11)*100-100)</f>
        <v>3.0609082264818426</v>
      </c>
      <c r="X58" s="18">
        <f t="shared" si="61"/>
        <v>-63.534168892295526</v>
      </c>
      <c r="Y58" s="18">
        <f t="shared" si="57"/>
        <v>14.871449897116591</v>
      </c>
    </row>
    <row r="59" spans="1:25" x14ac:dyDescent="0.2">
      <c r="A59" s="143"/>
      <c r="B59" s="193" t="s">
        <v>60</v>
      </c>
      <c r="C59" s="33" t="s">
        <v>10</v>
      </c>
      <c r="D59" s="18">
        <f t="shared" ref="D59:V59" si="62">IF(C12=0,"--",(D12/C12)*100-100)</f>
        <v>106.7536481920782</v>
      </c>
      <c r="E59" s="18">
        <f t="shared" si="62"/>
        <v>-33.946421431427424</v>
      </c>
      <c r="F59" s="18">
        <f t="shared" si="62"/>
        <v>38.869881040109476</v>
      </c>
      <c r="G59" s="18">
        <f t="shared" si="62"/>
        <v>470.78934900028423</v>
      </c>
      <c r="H59" s="18">
        <f t="shared" si="62"/>
        <v>260.88778359569289</v>
      </c>
      <c r="I59" s="18">
        <f t="shared" si="62"/>
        <v>-63.474838326229097</v>
      </c>
      <c r="J59" s="18">
        <f t="shared" si="62"/>
        <v>-14.52936553516912</v>
      </c>
      <c r="K59" s="18">
        <f t="shared" si="62"/>
        <v>-22.976290467559636</v>
      </c>
      <c r="L59" s="18">
        <f t="shared" si="62"/>
        <v>95.148706921290369</v>
      </c>
      <c r="M59" s="18">
        <f t="shared" si="62"/>
        <v>-30.226635060496804</v>
      </c>
      <c r="N59" s="18">
        <f t="shared" si="62"/>
        <v>76.938316149754286</v>
      </c>
      <c r="O59" s="18">
        <f t="shared" si="62"/>
        <v>-42.220062319544901</v>
      </c>
      <c r="P59" s="18">
        <f t="shared" si="62"/>
        <v>30.916452272577345</v>
      </c>
      <c r="Q59" s="18">
        <f t="shared" si="62"/>
        <v>29.911924332608976</v>
      </c>
      <c r="R59" s="18">
        <f t="shared" si="62"/>
        <v>-68.153286228675228</v>
      </c>
      <c r="S59" s="18">
        <f t="shared" si="62"/>
        <v>67.44833955829813</v>
      </c>
      <c r="T59" s="18">
        <f t="shared" si="62"/>
        <v>195.06223349607689</v>
      </c>
      <c r="U59" s="18">
        <f t="shared" si="62"/>
        <v>-31.943554284681312</v>
      </c>
      <c r="V59" s="18">
        <f t="shared" si="62"/>
        <v>4.6634259126505668</v>
      </c>
      <c r="W59" s="18">
        <f t="shared" ref="W59:X59" si="63">IF(V12=0,"--",(W12/V12)*100-100)</f>
        <v>39.589735011960983</v>
      </c>
      <c r="X59" s="18">
        <f t="shared" si="63"/>
        <v>47.672817462572027</v>
      </c>
      <c r="Y59" s="18">
        <f t="shared" si="57"/>
        <v>16.296060257857974</v>
      </c>
    </row>
    <row r="60" spans="1:25" x14ac:dyDescent="0.2">
      <c r="A60" s="143"/>
      <c r="B60" s="193" t="s">
        <v>58</v>
      </c>
      <c r="C60" s="33" t="s">
        <v>10</v>
      </c>
      <c r="D60" s="18">
        <f t="shared" ref="D60:V60" si="64">IF(C13=0,"--",(D13/C13)*100-100)</f>
        <v>165.32803674508096</v>
      </c>
      <c r="E60" s="18">
        <f t="shared" si="64"/>
        <v>257.87482162490937</v>
      </c>
      <c r="F60" s="18">
        <f t="shared" si="64"/>
        <v>-40.308911415325134</v>
      </c>
      <c r="G60" s="18">
        <f t="shared" si="64"/>
        <v>308.20617627183299</v>
      </c>
      <c r="H60" s="18">
        <f t="shared" si="64"/>
        <v>131.32962276925468</v>
      </c>
      <c r="I60" s="18">
        <f t="shared" si="64"/>
        <v>215.1824686947017</v>
      </c>
      <c r="J60" s="18">
        <f t="shared" si="64"/>
        <v>-12.004910509302448</v>
      </c>
      <c r="K60" s="18">
        <f t="shared" si="64"/>
        <v>48.729687793705693</v>
      </c>
      <c r="L60" s="18">
        <f t="shared" si="64"/>
        <v>-19.128238284262693</v>
      </c>
      <c r="M60" s="18">
        <f t="shared" si="64"/>
        <v>-0.58028393314343418</v>
      </c>
      <c r="N60" s="18">
        <f t="shared" si="64"/>
        <v>46.206381123687521</v>
      </c>
      <c r="O60" s="18">
        <f t="shared" si="64"/>
        <v>-27.61935897341742</v>
      </c>
      <c r="P60" s="18">
        <f t="shared" si="64"/>
        <v>109.26729614372528</v>
      </c>
      <c r="Q60" s="18">
        <f t="shared" si="64"/>
        <v>-25.776818142850104</v>
      </c>
      <c r="R60" s="18">
        <f t="shared" si="64"/>
        <v>-47.336195394084555</v>
      </c>
      <c r="S60" s="18">
        <f t="shared" si="64"/>
        <v>117.25622810767837</v>
      </c>
      <c r="T60" s="18">
        <f t="shared" si="64"/>
        <v>-23.504610452916424</v>
      </c>
      <c r="U60" s="18">
        <f t="shared" si="64"/>
        <v>27.510499324927835</v>
      </c>
      <c r="V60" s="18">
        <f t="shared" si="64"/>
        <v>-81.101459097625138</v>
      </c>
      <c r="W60" s="18">
        <f t="shared" ref="W60:X60" si="65">IF(V13=0,"--",(W13/V13)*100-100)</f>
        <v>17.827245546616894</v>
      </c>
      <c r="X60" s="18">
        <f t="shared" si="65"/>
        <v>536.87463699230818</v>
      </c>
      <c r="Y60" s="18">
        <f t="shared" si="57"/>
        <v>31.720453229683415</v>
      </c>
    </row>
    <row r="61" spans="1:25" x14ac:dyDescent="0.2">
      <c r="A61" s="143"/>
      <c r="B61" s="193" t="s">
        <v>335</v>
      </c>
      <c r="C61" s="33" t="s">
        <v>10</v>
      </c>
      <c r="D61" s="18">
        <f t="shared" ref="D61:V61" si="66">IF(C14=0,"--",(D14/C14)*100-100)</f>
        <v>554.35464599492968</v>
      </c>
      <c r="E61" s="18">
        <f t="shared" si="66"/>
        <v>78.674958403462625</v>
      </c>
      <c r="F61" s="18">
        <f t="shared" si="66"/>
        <v>-28.757908307262966</v>
      </c>
      <c r="G61" s="18">
        <f t="shared" si="66"/>
        <v>11.623297840579298</v>
      </c>
      <c r="H61" s="18">
        <f t="shared" si="66"/>
        <v>34.743913406041884</v>
      </c>
      <c r="I61" s="18">
        <f t="shared" si="66"/>
        <v>29.00078904198412</v>
      </c>
      <c r="J61" s="18">
        <f t="shared" si="66"/>
        <v>-66.530703659283105</v>
      </c>
      <c r="K61" s="18">
        <f t="shared" si="66"/>
        <v>28.858147156996665</v>
      </c>
      <c r="L61" s="18">
        <f t="shared" si="66"/>
        <v>52.943420645720721</v>
      </c>
      <c r="M61" s="18">
        <f t="shared" si="66"/>
        <v>-6.6714010700498818</v>
      </c>
      <c r="N61" s="18">
        <f t="shared" si="66"/>
        <v>-23.988232768110038</v>
      </c>
      <c r="O61" s="18">
        <f t="shared" si="66"/>
        <v>8.8307617230561704</v>
      </c>
      <c r="P61" s="18">
        <f t="shared" si="66"/>
        <v>18.425261261304527</v>
      </c>
      <c r="Q61" s="18">
        <f t="shared" si="66"/>
        <v>-44.488464647179427</v>
      </c>
      <c r="R61" s="18">
        <f t="shared" si="66"/>
        <v>23.820552158629013</v>
      </c>
      <c r="S61" s="18">
        <f t="shared" si="66"/>
        <v>33.528851088319186</v>
      </c>
      <c r="T61" s="18">
        <f t="shared" si="66"/>
        <v>-7.7770239600818343</v>
      </c>
      <c r="U61" s="18">
        <f t="shared" si="66"/>
        <v>-14.90776722393143</v>
      </c>
      <c r="V61" s="18">
        <f t="shared" si="66"/>
        <v>22.55706847696915</v>
      </c>
      <c r="W61" s="18">
        <f t="shared" ref="W61:X61" si="67">IF(V14=0,"--",(W14/V14)*100-100)</f>
        <v>9.8797914059142897</v>
      </c>
      <c r="X61" s="18">
        <f t="shared" si="67"/>
        <v>-19.513229258855901</v>
      </c>
      <c r="Y61" s="18">
        <f t="shared" si="57"/>
        <v>9.7239597384753722</v>
      </c>
    </row>
    <row r="62" spans="1:25" x14ac:dyDescent="0.2">
      <c r="A62" s="143"/>
      <c r="B62" s="80" t="s">
        <v>71</v>
      </c>
      <c r="C62" s="33"/>
      <c r="D62" s="18">
        <f t="shared" ref="D62:V62" si="68">IF(C15=0,"--",(D15/C15)*100-100)</f>
        <v>109.19419423100689</v>
      </c>
      <c r="E62" s="18">
        <f t="shared" si="68"/>
        <v>147.22128028189752</v>
      </c>
      <c r="F62" s="18">
        <f t="shared" si="68"/>
        <v>-18.800683534415185</v>
      </c>
      <c r="G62" s="18">
        <f t="shared" si="68"/>
        <v>27.123502353269927</v>
      </c>
      <c r="H62" s="18">
        <f t="shared" si="68"/>
        <v>48.423377206473106</v>
      </c>
      <c r="I62" s="18">
        <f t="shared" si="68"/>
        <v>47.744010429489094</v>
      </c>
      <c r="J62" s="18">
        <f t="shared" si="68"/>
        <v>34.505967806118178</v>
      </c>
      <c r="K62" s="18">
        <f t="shared" si="68"/>
        <v>55.681088538892027</v>
      </c>
      <c r="L62" s="18">
        <f t="shared" si="68"/>
        <v>97.841812029418435</v>
      </c>
      <c r="M62" s="18">
        <f t="shared" si="68"/>
        <v>54.289113881838205</v>
      </c>
      <c r="N62" s="18">
        <f t="shared" si="68"/>
        <v>75.425537865992055</v>
      </c>
      <c r="O62" s="18">
        <f t="shared" si="68"/>
        <v>33.60332503056631</v>
      </c>
      <c r="P62" s="18">
        <f t="shared" si="68"/>
        <v>36.08146134455933</v>
      </c>
      <c r="Q62" s="18">
        <f t="shared" si="68"/>
        <v>6.4176525746948698</v>
      </c>
      <c r="R62" s="18">
        <f t="shared" si="68"/>
        <v>44.055666532635342</v>
      </c>
      <c r="S62" s="18">
        <f t="shared" si="68"/>
        <v>5.6120998179394377</v>
      </c>
      <c r="T62" s="18">
        <f t="shared" si="68"/>
        <v>5.8237465128403016</v>
      </c>
      <c r="U62" s="18">
        <f t="shared" si="68"/>
        <v>7.1678815689688804</v>
      </c>
      <c r="V62" s="18">
        <f t="shared" si="68"/>
        <v>-2.616764352963358</v>
      </c>
      <c r="W62" s="18">
        <f t="shared" ref="W62:X62" si="69">IF(V15=0,"--",(W15/V15)*100-100)</f>
        <v>3.7658462644994017</v>
      </c>
      <c r="X62" s="18">
        <f t="shared" si="69"/>
        <v>-5.8561675416597012</v>
      </c>
      <c r="Y62" s="18">
        <f t="shared" si="57"/>
        <v>33.596126579180009</v>
      </c>
    </row>
    <row r="63" spans="1:25" x14ac:dyDescent="0.2">
      <c r="A63" s="143"/>
      <c r="B63" s="8" t="s">
        <v>15</v>
      </c>
      <c r="C63" s="33" t="s">
        <v>10</v>
      </c>
      <c r="D63" s="18">
        <f t="shared" ref="D63:V63" si="70">IF(C16=0,"--",(D16/C16)*100-100)</f>
        <v>584.73535536467296</v>
      </c>
      <c r="E63" s="18">
        <f t="shared" si="70"/>
        <v>-9.1701950231948217</v>
      </c>
      <c r="F63" s="18">
        <f t="shared" si="70"/>
        <v>-18.879161016608123</v>
      </c>
      <c r="G63" s="18">
        <f t="shared" si="70"/>
        <v>241.42822664612515</v>
      </c>
      <c r="H63" s="18">
        <f t="shared" si="70"/>
        <v>105.34534403639589</v>
      </c>
      <c r="I63" s="18">
        <f t="shared" si="70"/>
        <v>175.31366210162975</v>
      </c>
      <c r="J63" s="18">
        <f t="shared" si="70"/>
        <v>-1.7826853562511502</v>
      </c>
      <c r="K63" s="18">
        <f t="shared" si="70"/>
        <v>31.321402499456838</v>
      </c>
      <c r="L63" s="18">
        <f t="shared" si="70"/>
        <v>-14.656557173802625</v>
      </c>
      <c r="M63" s="18">
        <f t="shared" si="70"/>
        <v>-1.9134208994889548</v>
      </c>
      <c r="N63" s="18">
        <f t="shared" si="70"/>
        <v>53.618035315565606</v>
      </c>
      <c r="O63" s="18">
        <f t="shared" si="70"/>
        <v>-27.246161180433461</v>
      </c>
      <c r="P63" s="18">
        <f t="shared" si="70"/>
        <v>101.56118282445462</v>
      </c>
      <c r="Q63" s="18">
        <f t="shared" si="70"/>
        <v>-18.44921613605311</v>
      </c>
      <c r="R63" s="18">
        <f t="shared" si="70"/>
        <v>9691.3329088025475</v>
      </c>
      <c r="S63" s="18">
        <f t="shared" si="70"/>
        <v>4.1088321055890589</v>
      </c>
      <c r="T63" s="18">
        <f t="shared" si="70"/>
        <v>-99.237179580060811</v>
      </c>
      <c r="U63" s="18">
        <f t="shared" si="70"/>
        <v>31.268960711982828</v>
      </c>
      <c r="V63" s="18">
        <f t="shared" si="70"/>
        <v>-75.551227483562386</v>
      </c>
      <c r="W63" s="18">
        <f t="shared" ref="W63:X63" si="71">IF(V16=0,"--",(W16/V16)*100-100)</f>
        <v>448.07993629485497</v>
      </c>
      <c r="X63" s="18">
        <f t="shared" si="71"/>
        <v>-38.933396852013821</v>
      </c>
      <c r="Y63" s="18">
        <f t="shared" si="57"/>
        <v>28.611076425720427</v>
      </c>
    </row>
    <row r="64" spans="1:25" x14ac:dyDescent="0.2">
      <c r="A64" s="143"/>
      <c r="B64" s="8" t="s">
        <v>26</v>
      </c>
      <c r="C64" s="33" t="s">
        <v>10</v>
      </c>
      <c r="D64" s="18">
        <f t="shared" ref="D64:V64" si="72">IF(C17=0,"--",(D17/C17)*100-100)</f>
        <v>458.34442374234754</v>
      </c>
      <c r="E64" s="18">
        <f t="shared" si="72"/>
        <v>310.50197835724839</v>
      </c>
      <c r="F64" s="18">
        <f t="shared" si="72"/>
        <v>109.74439967019313</v>
      </c>
      <c r="G64" s="18">
        <f t="shared" si="72"/>
        <v>-28.028990161284071</v>
      </c>
      <c r="H64" s="18">
        <f t="shared" si="72"/>
        <v>178.83897868281167</v>
      </c>
      <c r="I64" s="18">
        <f t="shared" si="72"/>
        <v>-39.523533631297248</v>
      </c>
      <c r="J64" s="18">
        <f t="shared" si="72"/>
        <v>55.465025569905521</v>
      </c>
      <c r="K64" s="18">
        <f t="shared" si="72"/>
        <v>48.668658152964923</v>
      </c>
      <c r="L64" s="18">
        <f t="shared" si="72"/>
        <v>59.414494344099069</v>
      </c>
      <c r="M64" s="18">
        <f t="shared" si="72"/>
        <v>20.566676902047391</v>
      </c>
      <c r="N64" s="18">
        <f t="shared" si="72"/>
        <v>30.785385370582617</v>
      </c>
      <c r="O64" s="18">
        <f t="shared" si="72"/>
        <v>91.625004613122002</v>
      </c>
      <c r="P64" s="18">
        <f t="shared" si="72"/>
        <v>-16.740499495374365</v>
      </c>
      <c r="Q64" s="18">
        <f t="shared" si="72"/>
        <v>11.035423282037769</v>
      </c>
      <c r="R64" s="18">
        <f t="shared" si="72"/>
        <v>-100</v>
      </c>
      <c r="S64" s="18" t="str">
        <f t="shared" si="72"/>
        <v>--</v>
      </c>
      <c r="T64" s="18">
        <f t="shared" si="72"/>
        <v>-84.771825218471776</v>
      </c>
      <c r="U64" s="18">
        <f t="shared" si="72"/>
        <v>-27.352722918388338</v>
      </c>
      <c r="V64" s="18">
        <f t="shared" si="72"/>
        <v>-21.925373913951901</v>
      </c>
      <c r="W64" s="18">
        <f t="shared" ref="W64:X64" si="73">IF(V17=0,"--",(W17/V17)*100-100)</f>
        <v>46.419093410882112</v>
      </c>
      <c r="X64" s="18">
        <f t="shared" si="73"/>
        <v>14.220554249066836</v>
      </c>
      <c r="Y64" s="18">
        <f t="shared" si="57"/>
        <v>29.539003177672896</v>
      </c>
    </row>
    <row r="65" spans="1:25" x14ac:dyDescent="0.2">
      <c r="A65" s="143"/>
      <c r="B65" s="8" t="s">
        <v>27</v>
      </c>
      <c r="C65" s="33" t="s">
        <v>10</v>
      </c>
      <c r="D65" s="18">
        <f t="shared" ref="D65:V65" si="74">IF(C18=0,"--",(D18/C18)*100-100)</f>
        <v>165.32803674508096</v>
      </c>
      <c r="E65" s="18">
        <f t="shared" si="74"/>
        <v>257.87482162490937</v>
      </c>
      <c r="F65" s="18">
        <f t="shared" si="74"/>
        <v>-40.308911415325134</v>
      </c>
      <c r="G65" s="18">
        <f t="shared" si="74"/>
        <v>308.20617627183299</v>
      </c>
      <c r="H65" s="18">
        <f t="shared" si="74"/>
        <v>131.32962276925468</v>
      </c>
      <c r="I65" s="18">
        <f t="shared" si="74"/>
        <v>215.1824686947017</v>
      </c>
      <c r="J65" s="18">
        <f t="shared" si="74"/>
        <v>-12.004910509302448</v>
      </c>
      <c r="K65" s="18">
        <f t="shared" si="74"/>
        <v>48.729687793705693</v>
      </c>
      <c r="L65" s="18">
        <f t="shared" si="74"/>
        <v>-19.128238284262693</v>
      </c>
      <c r="M65" s="18">
        <f t="shared" si="74"/>
        <v>-0.58028393314343418</v>
      </c>
      <c r="N65" s="18">
        <f t="shared" si="74"/>
        <v>46.206381123687521</v>
      </c>
      <c r="O65" s="18">
        <f t="shared" si="74"/>
        <v>-27.61935897341742</v>
      </c>
      <c r="P65" s="18">
        <f t="shared" si="74"/>
        <v>109.26729614372528</v>
      </c>
      <c r="Q65" s="18">
        <f t="shared" si="74"/>
        <v>-25.776818142850104</v>
      </c>
      <c r="R65" s="18">
        <f t="shared" si="74"/>
        <v>-47.336195394084555</v>
      </c>
      <c r="S65" s="18">
        <f t="shared" si="74"/>
        <v>117.25622810767837</v>
      </c>
      <c r="T65" s="18">
        <f t="shared" si="74"/>
        <v>-23.504610452916424</v>
      </c>
      <c r="U65" s="18">
        <f t="shared" si="74"/>
        <v>27.510499324927835</v>
      </c>
      <c r="V65" s="18">
        <f t="shared" si="74"/>
        <v>-81.101459097625138</v>
      </c>
      <c r="W65" s="18">
        <f t="shared" ref="W65:X65" si="75">IF(V18=0,"--",(W18/V18)*100-100)</f>
        <v>17.827245546616894</v>
      </c>
      <c r="X65" s="18">
        <f t="shared" si="75"/>
        <v>536.87463699230818</v>
      </c>
      <c r="Y65" s="18">
        <f t="shared" si="57"/>
        <v>31.720453229683415</v>
      </c>
    </row>
    <row r="66" spans="1:25" x14ac:dyDescent="0.2">
      <c r="A66" s="143"/>
      <c r="B66" s="8" t="s">
        <v>16</v>
      </c>
      <c r="C66" s="33" t="s">
        <v>10</v>
      </c>
      <c r="D66" s="18">
        <f t="shared" ref="D66:V66" si="76">IF(C19=0,"--",(D19/C19)*100-100)</f>
        <v>2174.2214498836029</v>
      </c>
      <c r="E66" s="18">
        <f t="shared" si="76"/>
        <v>-92.743638111528185</v>
      </c>
      <c r="F66" s="18">
        <f t="shared" si="76"/>
        <v>111.68857487999492</v>
      </c>
      <c r="G66" s="18">
        <f t="shared" si="76"/>
        <v>173.01826263733585</v>
      </c>
      <c r="H66" s="18">
        <f t="shared" si="76"/>
        <v>-5.1828811324205475</v>
      </c>
      <c r="I66" s="18">
        <f t="shared" si="76"/>
        <v>61.929430191579769</v>
      </c>
      <c r="J66" s="18">
        <f t="shared" si="76"/>
        <v>-27.2457977774434</v>
      </c>
      <c r="K66" s="18">
        <f t="shared" si="76"/>
        <v>43.498676967791141</v>
      </c>
      <c r="L66" s="18">
        <f t="shared" si="76"/>
        <v>95.917070931933239</v>
      </c>
      <c r="M66" s="18">
        <f t="shared" si="76"/>
        <v>-43.619601667487295</v>
      </c>
      <c r="N66" s="18">
        <f t="shared" si="76"/>
        <v>-40.142729220658694</v>
      </c>
      <c r="O66" s="18">
        <f t="shared" si="76"/>
        <v>50.673582188314981</v>
      </c>
      <c r="P66" s="18">
        <f t="shared" si="76"/>
        <v>44.588695382233396</v>
      </c>
      <c r="Q66" s="18">
        <f t="shared" si="76"/>
        <v>12.821893300474258</v>
      </c>
      <c r="R66" s="18">
        <f t="shared" si="76"/>
        <v>-98.42365312133785</v>
      </c>
      <c r="S66" s="18">
        <f t="shared" si="76"/>
        <v>5624.9280021431932</v>
      </c>
      <c r="T66" s="18">
        <f t="shared" si="76"/>
        <v>-3.3758331003323434</v>
      </c>
      <c r="U66" s="18">
        <f t="shared" si="76"/>
        <v>55.096949479240294</v>
      </c>
      <c r="V66" s="18">
        <f t="shared" si="76"/>
        <v>0.65611030162844486</v>
      </c>
      <c r="W66" s="18">
        <f t="shared" ref="W66:X66" si="77">IF(V19=0,"--",(W19/V19)*100-100)</f>
        <v>-8.4832979648499531</v>
      </c>
      <c r="X66" s="18">
        <f t="shared" si="77"/>
        <v>8.6437701135788245</v>
      </c>
      <c r="Y66" s="18">
        <f t="shared" si="57"/>
        <v>18.217955512987771</v>
      </c>
    </row>
    <row r="67" spans="1:25" x14ac:dyDescent="0.2">
      <c r="A67" s="143"/>
      <c r="B67" s="8" t="s">
        <v>19</v>
      </c>
      <c r="C67" s="33" t="s">
        <v>10</v>
      </c>
      <c r="D67" s="18">
        <f t="shared" ref="D67:V67" si="78">IF(C20=0,"--",(D20/C20)*100-100)</f>
        <v>-36.500417943716911</v>
      </c>
      <c r="E67" s="18">
        <f t="shared" si="78"/>
        <v>3035.980693286529</v>
      </c>
      <c r="F67" s="18">
        <f t="shared" si="78"/>
        <v>-20.327694524898902</v>
      </c>
      <c r="G67" s="18">
        <f t="shared" si="78"/>
        <v>-98.726752252331366</v>
      </c>
      <c r="H67" s="18">
        <f t="shared" si="78"/>
        <v>5382.0689655172418</v>
      </c>
      <c r="I67" s="18">
        <f t="shared" si="78"/>
        <v>1000.764876085042</v>
      </c>
      <c r="J67" s="18">
        <f t="shared" si="78"/>
        <v>-64.403118635699741</v>
      </c>
      <c r="K67" s="18">
        <f t="shared" si="78"/>
        <v>-3.459058920223967</v>
      </c>
      <c r="L67" s="18">
        <f t="shared" si="78"/>
        <v>-77.267557482923067</v>
      </c>
      <c r="M67" s="18">
        <f t="shared" si="78"/>
        <v>191.01468781087249</v>
      </c>
      <c r="N67" s="18">
        <f t="shared" si="78"/>
        <v>28.281873661562599</v>
      </c>
      <c r="O67" s="18">
        <f t="shared" si="78"/>
        <v>-83.022579608599216</v>
      </c>
      <c r="P67" s="18">
        <f t="shared" si="78"/>
        <v>1401.7172929554058</v>
      </c>
      <c r="Q67" s="18">
        <f t="shared" si="78"/>
        <v>-93.55829352417139</v>
      </c>
      <c r="R67" s="18">
        <f t="shared" si="78"/>
        <v>-100</v>
      </c>
      <c r="S67" s="18" t="str">
        <f t="shared" si="78"/>
        <v>--</v>
      </c>
      <c r="T67" s="18">
        <f t="shared" si="78"/>
        <v>392.93849658314349</v>
      </c>
      <c r="U67" s="18">
        <f t="shared" si="78"/>
        <v>234.33456561922361</v>
      </c>
      <c r="V67" s="18">
        <f t="shared" si="78"/>
        <v>388.1824464409122</v>
      </c>
      <c r="W67" s="18">
        <f t="shared" ref="W67:X67" si="79">IF(V20=0,"--",(W20/V20)*100-100)</f>
        <v>3.1342015855039733</v>
      </c>
      <c r="X67" s="18">
        <f t="shared" si="79"/>
        <v>-55.442391632580232</v>
      </c>
      <c r="Y67" s="18">
        <f t="shared" si="57"/>
        <v>3.3947141799229854</v>
      </c>
    </row>
    <row r="68" spans="1:25" x14ac:dyDescent="0.2">
      <c r="A68" s="143"/>
      <c r="B68" s="8" t="s">
        <v>18</v>
      </c>
      <c r="C68" s="33" t="s">
        <v>10</v>
      </c>
      <c r="D68" s="18">
        <f t="shared" ref="D68:V68" si="80">IF(C21=0,"--",(D21/C21)*100-100)</f>
        <v>24.124595562192482</v>
      </c>
      <c r="E68" s="18">
        <f t="shared" si="80"/>
        <v>-98.422124194095687</v>
      </c>
      <c r="F68" s="18">
        <f t="shared" si="80"/>
        <v>1511.4369501466274</v>
      </c>
      <c r="G68" s="18">
        <f t="shared" si="80"/>
        <v>1518.3014861995755</v>
      </c>
      <c r="H68" s="18">
        <f t="shared" si="80"/>
        <v>15.730741405743373</v>
      </c>
      <c r="I68" s="18">
        <f t="shared" si="80"/>
        <v>-22.395973350003075</v>
      </c>
      <c r="J68" s="18">
        <f t="shared" si="80"/>
        <v>-48.873316443861995</v>
      </c>
      <c r="K68" s="18">
        <f t="shared" si="80"/>
        <v>4.7037502653104752</v>
      </c>
      <c r="L68" s="18">
        <f t="shared" si="80"/>
        <v>-27.662560424138476</v>
      </c>
      <c r="M68" s="18">
        <f t="shared" si="80"/>
        <v>718.46410864410439</v>
      </c>
      <c r="N68" s="18">
        <f t="shared" si="80"/>
        <v>-82.034078204197954</v>
      </c>
      <c r="O68" s="18">
        <f t="shared" si="80"/>
        <v>-45.083853754361272</v>
      </c>
      <c r="P68" s="18">
        <f t="shared" si="80"/>
        <v>-53.401583000760802</v>
      </c>
      <c r="Q68" s="18">
        <f t="shared" si="80"/>
        <v>996.19042163153085</v>
      </c>
      <c r="R68" s="18">
        <f t="shared" si="80"/>
        <v>-100</v>
      </c>
      <c r="S68" s="18" t="str">
        <f t="shared" si="80"/>
        <v>--</v>
      </c>
      <c r="T68" s="18">
        <f t="shared" si="80"/>
        <v>246.66803320692833</v>
      </c>
      <c r="U68" s="18">
        <f t="shared" si="80"/>
        <v>-41.499036198720454</v>
      </c>
      <c r="V68" s="18">
        <f t="shared" si="80"/>
        <v>13.372010754209711</v>
      </c>
      <c r="W68" s="18">
        <f t="shared" ref="W68:X68" si="81">IF(V21=0,"--",(W21/V21)*100-100)</f>
        <v>3.2344340631909319</v>
      </c>
      <c r="X68" s="18">
        <f t="shared" si="81"/>
        <v>-79.823137241355482</v>
      </c>
      <c r="Y68" s="18">
        <f t="shared" si="57"/>
        <v>3.0885398767025265</v>
      </c>
    </row>
    <row r="69" spans="1:25" x14ac:dyDescent="0.2">
      <c r="A69" s="143"/>
      <c r="B69" s="8" t="s">
        <v>20</v>
      </c>
      <c r="C69" s="33" t="s">
        <v>10</v>
      </c>
      <c r="D69" s="18" t="str">
        <f t="shared" ref="D69:V69" si="82">IF(C22=0,"--",(D22/C22)*100-100)</f>
        <v>--</v>
      </c>
      <c r="E69" s="18">
        <f t="shared" si="82"/>
        <v>-33.636363636363626</v>
      </c>
      <c r="F69" s="18">
        <f t="shared" si="82"/>
        <v>-59.817351598173509</v>
      </c>
      <c r="G69" s="18">
        <f t="shared" si="82"/>
        <v>403.40909090909093</v>
      </c>
      <c r="H69" s="18">
        <f t="shared" si="82"/>
        <v>4144.8457486832194</v>
      </c>
      <c r="I69" s="18">
        <f t="shared" si="82"/>
        <v>-85.466373595206861</v>
      </c>
      <c r="J69" s="18">
        <f t="shared" si="82"/>
        <v>-83.034516404439557</v>
      </c>
      <c r="K69" s="18">
        <f t="shared" si="82"/>
        <v>197.48382458662832</v>
      </c>
      <c r="L69" s="18">
        <f t="shared" si="82"/>
        <v>2590.091831802803</v>
      </c>
      <c r="M69" s="18">
        <f t="shared" si="82"/>
        <v>-93.083653742498825</v>
      </c>
      <c r="N69" s="18">
        <f t="shared" si="82"/>
        <v>1028.4452526302116</v>
      </c>
      <c r="O69" s="18">
        <f t="shared" si="82"/>
        <v>24.074862740132843</v>
      </c>
      <c r="P69" s="18">
        <f t="shared" si="82"/>
        <v>-65.316573124913035</v>
      </c>
      <c r="Q69" s="18">
        <f t="shared" si="82"/>
        <v>-21.684007810201393</v>
      </c>
      <c r="R69" s="18">
        <f t="shared" si="82"/>
        <v>-100</v>
      </c>
      <c r="S69" s="18" t="str">
        <f t="shared" si="82"/>
        <v>--</v>
      </c>
      <c r="T69" s="18">
        <f t="shared" si="82"/>
        <v>-63.46306618879953</v>
      </c>
      <c r="U69" s="18">
        <f t="shared" si="82"/>
        <v>-57.282276148196566</v>
      </c>
      <c r="V69" s="18">
        <f t="shared" si="82"/>
        <v>22.448675989288901</v>
      </c>
      <c r="W69" s="18">
        <f t="shared" ref="W69:X69" si="83">IF(V22=0,"--",(W22/V22)*100-100)</f>
        <v>106.01037888123298</v>
      </c>
      <c r="X69" s="18">
        <f t="shared" si="83"/>
        <v>543.45476296789309</v>
      </c>
      <c r="Y69" s="18" t="str">
        <f t="shared" si="57"/>
        <v>--</v>
      </c>
    </row>
    <row r="70" spans="1:25" x14ac:dyDescent="0.2">
      <c r="A70" s="143"/>
      <c r="B70" s="8" t="s">
        <v>21</v>
      </c>
      <c r="C70" s="33" t="s">
        <v>10</v>
      </c>
      <c r="D70" s="18" t="str">
        <f t="shared" ref="D70:V70" si="84">IF(C23=0,"--",(D23/C23)*100-100)</f>
        <v>--</v>
      </c>
      <c r="E70" s="18">
        <f t="shared" si="84"/>
        <v>-63.354037267080741</v>
      </c>
      <c r="F70" s="18">
        <f t="shared" si="84"/>
        <v>-100</v>
      </c>
      <c r="G70" s="18" t="str">
        <f t="shared" si="84"/>
        <v>--</v>
      </c>
      <c r="H70" s="18" t="str">
        <f t="shared" si="84"/>
        <v>--</v>
      </c>
      <c r="I70" s="18">
        <f t="shared" si="84"/>
        <v>-80.630630630630634</v>
      </c>
      <c r="J70" s="18">
        <f t="shared" si="84"/>
        <v>30.590339892665469</v>
      </c>
      <c r="K70" s="18">
        <f t="shared" si="84"/>
        <v>-100</v>
      </c>
      <c r="L70" s="18" t="str">
        <f t="shared" si="84"/>
        <v>--</v>
      </c>
      <c r="M70" s="18">
        <f t="shared" si="84"/>
        <v>255.50481988838152</v>
      </c>
      <c r="N70" s="18">
        <f t="shared" si="84"/>
        <v>-89.810189810189812</v>
      </c>
      <c r="O70" s="18">
        <f t="shared" si="84"/>
        <v>-85.994397759103634</v>
      </c>
      <c r="P70" s="18">
        <f t="shared" si="84"/>
        <v>51147</v>
      </c>
      <c r="Q70" s="18">
        <f t="shared" si="84"/>
        <v>-97.022264717934704</v>
      </c>
      <c r="R70" s="18">
        <f t="shared" si="84"/>
        <v>-100</v>
      </c>
      <c r="S70" s="18" t="str">
        <f t="shared" si="84"/>
        <v>--</v>
      </c>
      <c r="T70" s="18">
        <f t="shared" si="84"/>
        <v>-60.415841584158414</v>
      </c>
      <c r="U70" s="18">
        <f t="shared" si="84"/>
        <v>28.414207103551774</v>
      </c>
      <c r="V70" s="18">
        <f t="shared" si="84"/>
        <v>0.8959875340864869</v>
      </c>
      <c r="W70" s="18">
        <f t="shared" ref="W70:X70" si="85">IF(V23=0,"--",(W23/V23)*100-100)</f>
        <v>140.54054054054058</v>
      </c>
      <c r="X70" s="18">
        <f t="shared" si="85"/>
        <v>-6.1797752808988804</v>
      </c>
      <c r="Y70" s="18" t="str">
        <f t="shared" si="57"/>
        <v>--</v>
      </c>
    </row>
    <row r="71" spans="1:25" x14ac:dyDescent="0.2">
      <c r="A71" s="143"/>
      <c r="B71" s="8" t="s">
        <v>17</v>
      </c>
      <c r="C71" s="33" t="s">
        <v>10</v>
      </c>
      <c r="D71" s="18">
        <f t="shared" ref="D71:V71" si="86">IF(C24=0,"--",(D24/C24)*100-100)</f>
        <v>5172.9390681003588</v>
      </c>
      <c r="E71" s="18">
        <f t="shared" si="86"/>
        <v>-98.476865765848871</v>
      </c>
      <c r="F71" s="18">
        <f t="shared" si="86"/>
        <v>791.67812244735319</v>
      </c>
      <c r="G71" s="18">
        <f t="shared" si="86"/>
        <v>24.677361694521394</v>
      </c>
      <c r="H71" s="18">
        <f t="shared" si="86"/>
        <v>-13.201470951925245</v>
      </c>
      <c r="I71" s="18">
        <f t="shared" si="86"/>
        <v>64.489894516466705</v>
      </c>
      <c r="J71" s="18">
        <f t="shared" si="86"/>
        <v>-1.3182007601431849</v>
      </c>
      <c r="K71" s="18">
        <f t="shared" si="86"/>
        <v>103.1239267861458</v>
      </c>
      <c r="L71" s="18">
        <f t="shared" si="86"/>
        <v>148.48867208536322</v>
      </c>
      <c r="M71" s="18">
        <f t="shared" si="86"/>
        <v>-70.91644479948792</v>
      </c>
      <c r="N71" s="18">
        <f t="shared" si="86"/>
        <v>-13.713566785489633</v>
      </c>
      <c r="O71" s="18">
        <f t="shared" si="86"/>
        <v>72.860628822188545</v>
      </c>
      <c r="P71" s="18">
        <f t="shared" si="86"/>
        <v>59.455163768053609</v>
      </c>
      <c r="Q71" s="18">
        <f t="shared" si="86"/>
        <v>3.3788633146049989</v>
      </c>
      <c r="R71" s="18">
        <f t="shared" si="86"/>
        <v>-100</v>
      </c>
      <c r="S71" s="18" t="str">
        <f t="shared" si="86"/>
        <v>--</v>
      </c>
      <c r="T71" s="18">
        <f t="shared" si="86"/>
        <v>13.613248697343323</v>
      </c>
      <c r="U71" s="18">
        <f t="shared" si="86"/>
        <v>61.628940352344614</v>
      </c>
      <c r="V71" s="18">
        <f t="shared" si="86"/>
        <v>-29.547256257374897</v>
      </c>
      <c r="W71" s="18">
        <f t="shared" ref="W71:X72" si="87">IF(V24=0,"--",(W24/V24)*100-100)</f>
        <v>0.91332079985460268</v>
      </c>
      <c r="X71" s="18">
        <f t="shared" si="87"/>
        <v>-1.2735774024643263</v>
      </c>
      <c r="Y71" s="18">
        <f t="shared" si="57"/>
        <v>22.565420809848646</v>
      </c>
    </row>
    <row r="72" spans="1:25" x14ac:dyDescent="0.2">
      <c r="A72" s="297"/>
      <c r="B72" s="8" t="s">
        <v>807</v>
      </c>
      <c r="C72" s="33" t="s">
        <v>10</v>
      </c>
      <c r="D72" s="18">
        <f t="shared" ref="D72:V72" si="88">IF(C25=0,"--",(D25/C25)*100-100)</f>
        <v>202.74160985458053</v>
      </c>
      <c r="E72" s="18">
        <f t="shared" si="88"/>
        <v>23.614064251749369</v>
      </c>
      <c r="F72" s="18">
        <f t="shared" si="88"/>
        <v>-91.026653427260143</v>
      </c>
      <c r="G72" s="18">
        <f t="shared" si="88"/>
        <v>5368.3715256600153</v>
      </c>
      <c r="H72" s="18">
        <f t="shared" si="88"/>
        <v>-22.414416711147936</v>
      </c>
      <c r="I72" s="18">
        <f t="shared" si="88"/>
        <v>54.140525043589349</v>
      </c>
      <c r="J72" s="18">
        <f t="shared" si="88"/>
        <v>-25.63772553220403</v>
      </c>
      <c r="K72" s="18">
        <f t="shared" si="88"/>
        <v>-19.068786595285701</v>
      </c>
      <c r="L72" s="18">
        <f t="shared" si="88"/>
        <v>-20.493997161851937</v>
      </c>
      <c r="M72" s="18">
        <f t="shared" si="88"/>
        <v>52.475837507761781</v>
      </c>
      <c r="N72" s="18">
        <f t="shared" si="88"/>
        <v>-64.568982519704591</v>
      </c>
      <c r="O72" s="18">
        <f t="shared" si="88"/>
        <v>104.4661265050305</v>
      </c>
      <c r="P72" s="18">
        <f t="shared" si="88"/>
        <v>-58.539641086269867</v>
      </c>
      <c r="Q72" s="18">
        <f t="shared" si="88"/>
        <v>214.15316892844982</v>
      </c>
      <c r="R72" s="18">
        <f t="shared" si="88"/>
        <v>-88.441127630667282</v>
      </c>
      <c r="S72" s="18">
        <f t="shared" si="88"/>
        <v>436.74904560980531</v>
      </c>
      <c r="T72" s="18">
        <f t="shared" si="88"/>
        <v>-57.438359412043631</v>
      </c>
      <c r="U72" s="18">
        <f t="shared" si="88"/>
        <v>221.04310351145926</v>
      </c>
      <c r="V72" s="18">
        <f t="shared" si="88"/>
        <v>295.82378295451423</v>
      </c>
      <c r="W72" s="18">
        <f t="shared" si="87"/>
        <v>-34.42787280563887</v>
      </c>
      <c r="X72" s="18">
        <f t="shared" si="87"/>
        <v>-64.080369284247894</v>
      </c>
      <c r="Y72" s="18">
        <f t="shared" si="57"/>
        <v>12.914795942131363</v>
      </c>
    </row>
    <row r="73" spans="1:25" x14ac:dyDescent="0.2">
      <c r="A73" s="143"/>
      <c r="B73" s="8" t="s">
        <v>22</v>
      </c>
      <c r="C73" s="33" t="s">
        <v>10</v>
      </c>
      <c r="D73" s="18">
        <f t="shared" ref="D73:D75" si="89">IF(C26=0,"--",(D26/C26)*100-100)</f>
        <v>65.907945282440693</v>
      </c>
      <c r="E73" s="18">
        <f t="shared" ref="E73:E75" si="90">IF(D26=0,"--",(E26/D26)*100-100)</f>
        <v>43.315314888891663</v>
      </c>
      <c r="F73" s="18">
        <f t="shared" ref="F73:F75" si="91">IF(E26=0,"--",(F26/E26)*100-100)</f>
        <v>25.930366980693776</v>
      </c>
      <c r="G73" s="18">
        <f t="shared" ref="G73:G75" si="92">IF(F26=0,"--",(G26/F26)*100-100)</f>
        <v>17.588219770922237</v>
      </c>
      <c r="H73" s="18">
        <f t="shared" ref="H73:H75" si="93">IF(G26=0,"--",(H26/G26)*100-100)</f>
        <v>28.9028672387347</v>
      </c>
      <c r="I73" s="18">
        <f t="shared" ref="I73:I75" si="94">IF(H26=0,"--",(I26/H26)*100-100)</f>
        <v>-3.8868589030808351</v>
      </c>
      <c r="J73" s="18">
        <f t="shared" ref="J73:J75" si="95">IF(I26=0,"--",(J26/I26)*100-100)</f>
        <v>-26.893185492554508</v>
      </c>
      <c r="K73" s="18">
        <f t="shared" ref="K73:K75" si="96">IF(J26=0,"--",(K26/J26)*100-100)</f>
        <v>0.520081386187357</v>
      </c>
      <c r="L73" s="18">
        <f t="shared" ref="L73:L75" si="97">IF(K26=0,"--",(L26/K26)*100-100)</f>
        <v>35.039421267317948</v>
      </c>
      <c r="M73" s="18">
        <f t="shared" ref="M73:M75" si="98">IF(L26=0,"--",(M26/L26)*100-100)</f>
        <v>17.759174976101974</v>
      </c>
      <c r="N73" s="18">
        <f t="shared" ref="N73:N75" si="99">IF(M26=0,"--",(N26/M26)*100-100)</f>
        <v>44.632531762357189</v>
      </c>
      <c r="O73" s="18">
        <f t="shared" ref="O73:O75" si="100">IF(N26=0,"--",(O26/N26)*100-100)</f>
        <v>25.821660384374482</v>
      </c>
      <c r="P73" s="18">
        <f t="shared" ref="P73:P75" si="101">IF(O26=0,"--",(P26/O26)*100-100)</f>
        <v>29.394832198176573</v>
      </c>
      <c r="Q73" s="18">
        <f t="shared" ref="Q73:Q75" si="102">IF(P26=0,"--",(Q26/P26)*100-100)</f>
        <v>-4.3834099143195857</v>
      </c>
      <c r="R73" s="18">
        <f t="shared" ref="R73:R75" si="103">IF(Q26=0,"--",(R26/Q26)*100-100)</f>
        <v>137.05260662042176</v>
      </c>
      <c r="S73" s="18">
        <f t="shared" ref="S73:S75" si="104">IF(R26=0,"--",(S26/R26)*100-100)</f>
        <v>2.8930559199639134</v>
      </c>
      <c r="T73" s="18">
        <f t="shared" ref="T73:T75" si="105">IF(S26=0,"--",(T26/S26)*100-100)</f>
        <v>-42.635775680793898</v>
      </c>
      <c r="U73" s="18">
        <f t="shared" ref="U73:V75" si="106">IF(T26=0,"--",(U26/T26)*100-100)</f>
        <v>5.6124380660245095</v>
      </c>
      <c r="V73" s="18">
        <f t="shared" si="106"/>
        <v>-2.5237548798070293</v>
      </c>
      <c r="W73" s="18">
        <f t="shared" ref="W73:W75" si="107">IF(V26=0,"--",(W26/V26)*100-100)</f>
        <v>14.314438787990639</v>
      </c>
      <c r="X73" s="18">
        <f t="shared" ref="X73:X75" si="108">IF(W26=0,"--",(X26/W26)*100-100)</f>
        <v>-2.6487680785975414</v>
      </c>
      <c r="Y73" s="18">
        <f t="shared" si="57"/>
        <v>14.431081002327545</v>
      </c>
    </row>
    <row r="74" spans="1:25" x14ac:dyDescent="0.2">
      <c r="A74" s="143"/>
      <c r="B74" s="8" t="s">
        <v>23</v>
      </c>
      <c r="C74" s="33" t="s">
        <v>10</v>
      </c>
      <c r="D74" s="18">
        <f t="shared" si="89"/>
        <v>15.281232867073925</v>
      </c>
      <c r="E74" s="18">
        <f t="shared" si="90"/>
        <v>38.856524866297974</v>
      </c>
      <c r="F74" s="18">
        <f t="shared" si="91"/>
        <v>5.9117141542010643</v>
      </c>
      <c r="G74" s="18">
        <f t="shared" si="92"/>
        <v>42.54657410474519</v>
      </c>
      <c r="H74" s="18">
        <f t="shared" si="93"/>
        <v>67.810271534060149</v>
      </c>
      <c r="I74" s="18">
        <f t="shared" si="94"/>
        <v>-2.3864264463057339</v>
      </c>
      <c r="J74" s="18">
        <f t="shared" si="95"/>
        <v>-12.993090063683894</v>
      </c>
      <c r="K74" s="18">
        <f t="shared" si="96"/>
        <v>27.880274578838396</v>
      </c>
      <c r="L74" s="18">
        <f t="shared" si="97"/>
        <v>43.075784699774658</v>
      </c>
      <c r="M74" s="18">
        <f t="shared" si="98"/>
        <v>36.04173560047056</v>
      </c>
      <c r="N74" s="18">
        <f t="shared" si="99"/>
        <v>48.861196425415301</v>
      </c>
      <c r="O74" s="18">
        <f t="shared" si="100"/>
        <v>15.739419447316877</v>
      </c>
      <c r="P74" s="18">
        <f t="shared" si="101"/>
        <v>23.041970020484385</v>
      </c>
      <c r="Q74" s="18">
        <f t="shared" si="102"/>
        <v>-12.762725157856252</v>
      </c>
      <c r="R74" s="18">
        <f t="shared" si="103"/>
        <v>-130.0820976346578</v>
      </c>
      <c r="S74" s="18">
        <f t="shared" si="104"/>
        <v>44.320388170344842</v>
      </c>
      <c r="T74" s="18">
        <f t="shared" si="105"/>
        <v>-310.44844142331624</v>
      </c>
      <c r="U74" s="18">
        <f t="shared" si="106"/>
        <v>3.8846273682668198</v>
      </c>
      <c r="V74" s="18">
        <f t="shared" si="106"/>
        <v>-9.8144627848880077</v>
      </c>
      <c r="W74" s="18">
        <f t="shared" si="107"/>
        <v>-12.468911113019473</v>
      </c>
      <c r="X74" s="18">
        <f t="shared" si="108"/>
        <v>-26.027495833079627</v>
      </c>
      <c r="Y74" s="18">
        <f t="shared" si="57"/>
        <v>13.781453436210029</v>
      </c>
    </row>
    <row r="75" spans="1:25" x14ac:dyDescent="0.2">
      <c r="A75" s="143"/>
      <c r="B75" s="8" t="s">
        <v>7</v>
      </c>
      <c r="C75" s="33" t="s">
        <v>10</v>
      </c>
      <c r="D75" s="18">
        <f t="shared" si="89"/>
        <v>47.979107409355294</v>
      </c>
      <c r="E75" s="18">
        <f t="shared" si="90"/>
        <v>42.085194424788341</v>
      </c>
      <c r="F75" s="18">
        <f t="shared" si="91"/>
        <v>20.532987709095025</v>
      </c>
      <c r="G75" s="18">
        <f t="shared" si="92"/>
        <v>23.501141229928564</v>
      </c>
      <c r="H75" s="18">
        <f t="shared" si="93"/>
        <v>39.541951180074307</v>
      </c>
      <c r="I75" s="18">
        <f t="shared" si="94"/>
        <v>-3.3934554591898376</v>
      </c>
      <c r="J75" s="18">
        <f t="shared" si="95"/>
        <v>-22.27461930143096</v>
      </c>
      <c r="K75" s="18">
        <f t="shared" si="96"/>
        <v>10.69660481802994</v>
      </c>
      <c r="L75" s="18">
        <f t="shared" si="97"/>
        <v>38.492520869071541</v>
      </c>
      <c r="M75" s="18">
        <f t="shared" si="98"/>
        <v>25.874882263825683</v>
      </c>
      <c r="N75" s="18">
        <f t="shared" si="99"/>
        <v>46.661268462645126</v>
      </c>
      <c r="O75" s="18">
        <f t="shared" si="100"/>
        <v>20.912066388681751</v>
      </c>
      <c r="P75" s="18">
        <f t="shared" si="101"/>
        <v>26.433619538449378</v>
      </c>
      <c r="Q75" s="18">
        <f t="shared" si="102"/>
        <v>-8.1844232934400907</v>
      </c>
      <c r="R75" s="18">
        <f t="shared" si="103"/>
        <v>21.917728693180379</v>
      </c>
      <c r="S75" s="18">
        <f t="shared" si="104"/>
        <v>-1.5125415425625164</v>
      </c>
      <c r="T75" s="18">
        <f t="shared" si="105"/>
        <v>-0.9012274897906849</v>
      </c>
      <c r="U75" s="18">
        <f t="shared" si="106"/>
        <v>5.0406458997094887</v>
      </c>
      <c r="V75" s="18">
        <f t="shared" si="106"/>
        <v>-4.9099483023313155</v>
      </c>
      <c r="W75" s="18">
        <f t="shared" si="107"/>
        <v>6.0005798144751026</v>
      </c>
      <c r="X75" s="18">
        <f t="shared" si="108"/>
        <v>-8.641332648725836</v>
      </c>
      <c r="Y75" s="18">
        <f t="shared" si="57"/>
        <v>14.20938295129514</v>
      </c>
    </row>
    <row r="76" spans="1:25" ht="13.5" thickBot="1" x14ac:dyDescent="0.25">
      <c r="A76" s="144"/>
      <c r="B76" s="144"/>
      <c r="C76" s="24"/>
      <c r="D76" s="24"/>
      <c r="E76" s="24"/>
      <c r="F76" s="24"/>
      <c r="G76" s="24"/>
      <c r="H76" s="24"/>
      <c r="I76" s="24"/>
      <c r="J76" s="24"/>
      <c r="K76" s="24"/>
      <c r="L76" s="24"/>
      <c r="M76" s="24"/>
      <c r="N76" s="24"/>
      <c r="O76" s="24"/>
      <c r="P76" s="24"/>
      <c r="Q76" s="24"/>
      <c r="R76" s="24"/>
      <c r="S76" s="24"/>
      <c r="T76" s="24"/>
      <c r="U76" s="24"/>
      <c r="V76" s="24"/>
      <c r="W76" s="24"/>
      <c r="X76" s="24"/>
      <c r="Y76" s="24"/>
    </row>
    <row r="77" spans="1:25" ht="13.5" thickTop="1" x14ac:dyDescent="0.2">
      <c r="A77" s="79" t="s">
        <v>868</v>
      </c>
      <c r="B77" s="79"/>
      <c r="C77" s="36"/>
      <c r="D77" s="36"/>
      <c r="E77" s="36"/>
      <c r="F77" s="36"/>
      <c r="G77" s="36"/>
      <c r="H77" s="36"/>
      <c r="I77" s="36"/>
      <c r="J77" s="36"/>
      <c r="K77" s="36"/>
      <c r="L77" s="36"/>
      <c r="M77" s="36"/>
      <c r="N77" s="36"/>
      <c r="O77" s="36"/>
      <c r="P77" s="36"/>
      <c r="Q77" s="36"/>
      <c r="R77" s="36"/>
      <c r="S77" s="36"/>
      <c r="T77" s="36"/>
      <c r="U77" s="36"/>
      <c r="V77" s="36"/>
      <c r="W77" s="36"/>
      <c r="X77" s="36"/>
      <c r="Y77" s="36"/>
    </row>
  </sheetData>
  <mergeCells count="6">
    <mergeCell ref="C53:Y53"/>
    <mergeCell ref="A2:Y2"/>
    <mergeCell ref="A4:Y4"/>
    <mergeCell ref="C7:Y7"/>
    <mergeCell ref="C30:Y30"/>
    <mergeCell ref="A5:Y5"/>
  </mergeCells>
  <phoneticPr fontId="4" type="noConversion"/>
  <hyperlinks>
    <hyperlink ref="A1" location="INDICE!A1" display="INDICE"/>
  </hyperlinks>
  <pageMargins left="0.75" right="0.75" top="1" bottom="1" header="0" footer="0"/>
  <pageSetup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5"/>
  <sheetViews>
    <sheetView topLeftCell="C1" zoomScale="70" zoomScaleNormal="70" workbookViewId="0"/>
  </sheetViews>
  <sheetFormatPr baseColWidth="10" defaultRowHeight="12.75" x14ac:dyDescent="0.2"/>
  <cols>
    <col min="1" max="1" width="11.42578125" style="4"/>
    <col min="2" max="2" width="32.7109375" style="4" customWidth="1"/>
    <col min="3" max="16" width="11.42578125" style="21" bestFit="1" customWidth="1"/>
    <col min="17" max="24" width="11.42578125" style="21" customWidth="1"/>
    <col min="25" max="25" width="12.140625" style="21" bestFit="1" customWidth="1"/>
    <col min="26" max="89" width="11.42578125" style="21"/>
    <col min="90" max="16384" width="11.42578125" style="4"/>
  </cols>
  <sheetData>
    <row r="1" spans="1:89" x14ac:dyDescent="0.2">
      <c r="A1" s="11" t="s">
        <v>258</v>
      </c>
    </row>
    <row r="2" spans="1:89" ht="18.75" x14ac:dyDescent="0.3">
      <c r="A2" s="333" t="s">
        <v>132</v>
      </c>
      <c r="B2" s="333"/>
      <c r="C2" s="333"/>
      <c r="D2" s="333"/>
      <c r="E2" s="333"/>
      <c r="F2" s="333"/>
      <c r="G2" s="333"/>
      <c r="H2" s="333"/>
      <c r="I2" s="333"/>
      <c r="J2" s="333"/>
      <c r="K2" s="333"/>
      <c r="L2" s="333"/>
      <c r="M2" s="333"/>
      <c r="N2" s="333"/>
      <c r="O2" s="333"/>
      <c r="P2" s="333"/>
      <c r="Q2" s="333"/>
      <c r="R2" s="333"/>
      <c r="S2" s="333"/>
      <c r="T2" s="333"/>
      <c r="U2" s="333"/>
      <c r="V2" s="333"/>
      <c r="W2" s="333"/>
      <c r="X2" s="333"/>
      <c r="Y2" s="333"/>
      <c r="Z2" s="101"/>
    </row>
    <row r="3" spans="1:89" ht="18.75" x14ac:dyDescent="0.3">
      <c r="A3" s="141"/>
      <c r="B3" s="141"/>
      <c r="C3" s="73"/>
      <c r="D3" s="73"/>
      <c r="E3" s="73"/>
      <c r="F3" s="73"/>
      <c r="G3" s="73"/>
      <c r="H3" s="73"/>
      <c r="I3" s="73"/>
      <c r="J3" s="73"/>
      <c r="K3" s="73"/>
      <c r="L3" s="73"/>
      <c r="M3" s="73"/>
      <c r="N3" s="73"/>
      <c r="O3" s="73"/>
      <c r="P3" s="73"/>
      <c r="Q3" s="73"/>
      <c r="R3" s="73"/>
      <c r="S3" s="73"/>
      <c r="T3" s="73"/>
      <c r="U3" s="73"/>
      <c r="V3" s="73"/>
      <c r="W3" s="73"/>
      <c r="X3" s="73"/>
      <c r="Y3" s="73"/>
      <c r="Z3" s="101"/>
    </row>
    <row r="4" spans="1:89" ht="18.75" x14ac:dyDescent="0.3">
      <c r="A4" s="340" t="s">
        <v>813</v>
      </c>
      <c r="B4" s="341"/>
      <c r="C4" s="341"/>
      <c r="D4" s="341"/>
      <c r="E4" s="341"/>
      <c r="F4" s="341"/>
      <c r="G4" s="341"/>
      <c r="H4" s="341"/>
      <c r="I4" s="341"/>
      <c r="J4" s="341"/>
      <c r="K4" s="341"/>
      <c r="L4" s="341"/>
      <c r="M4" s="341"/>
      <c r="N4" s="341"/>
      <c r="O4" s="341"/>
      <c r="P4" s="341"/>
      <c r="Q4" s="341"/>
      <c r="R4" s="341"/>
      <c r="S4" s="341"/>
      <c r="T4" s="341"/>
      <c r="U4" s="341"/>
      <c r="V4" s="341"/>
      <c r="W4" s="341"/>
      <c r="X4" s="341"/>
      <c r="Y4" s="341"/>
      <c r="Z4" s="341"/>
    </row>
    <row r="5" spans="1:89" s="148" customFormat="1" ht="13.5" thickBot="1" x14ac:dyDescent="0.25">
      <c r="A5" s="335" t="s">
        <v>106</v>
      </c>
      <c r="B5" s="335"/>
      <c r="C5" s="335"/>
      <c r="D5" s="335"/>
      <c r="E5" s="335"/>
      <c r="F5" s="335"/>
      <c r="G5" s="335"/>
      <c r="H5" s="335"/>
      <c r="I5" s="335"/>
      <c r="J5" s="335"/>
      <c r="K5" s="335"/>
      <c r="L5" s="335"/>
      <c r="M5" s="335"/>
      <c r="N5" s="335"/>
      <c r="O5" s="335"/>
      <c r="P5" s="335"/>
      <c r="Q5" s="335"/>
      <c r="R5" s="335"/>
      <c r="S5" s="335"/>
      <c r="T5" s="335"/>
      <c r="U5" s="335"/>
      <c r="V5" s="335"/>
      <c r="W5" s="335"/>
      <c r="X5" s="335"/>
      <c r="Y5" s="335"/>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row>
    <row r="6" spans="1:89"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89" ht="13.5" thickBot="1" x14ac:dyDescent="0.25">
      <c r="A7" s="148"/>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89" ht="13.5" thickTop="1" x14ac:dyDescent="0.2">
      <c r="A8" s="148"/>
      <c r="B8" s="80"/>
      <c r="C8" s="81"/>
      <c r="D8" s="81"/>
      <c r="E8" s="81"/>
      <c r="F8" s="81"/>
      <c r="G8" s="81"/>
      <c r="H8" s="81"/>
      <c r="I8" s="81"/>
      <c r="J8" s="81"/>
      <c r="K8" s="81"/>
      <c r="L8" s="81"/>
      <c r="M8" s="81"/>
      <c r="N8" s="81"/>
      <c r="O8" s="81"/>
      <c r="P8" s="81"/>
      <c r="Q8" s="81"/>
      <c r="R8" s="81"/>
      <c r="S8" s="81"/>
      <c r="T8" s="81"/>
      <c r="U8" s="81"/>
      <c r="V8" s="81"/>
      <c r="W8" s="81"/>
      <c r="X8" s="81"/>
      <c r="Y8" s="22"/>
    </row>
    <row r="9" spans="1:89" x14ac:dyDescent="0.2">
      <c r="A9" s="143"/>
      <c r="B9" s="80" t="s">
        <v>326</v>
      </c>
      <c r="C9" s="75">
        <v>3100.1806019999999</v>
      </c>
      <c r="D9" s="75">
        <v>6583.7007229999999</v>
      </c>
      <c r="E9" s="75">
        <v>7794.3673479999998</v>
      </c>
      <c r="F9" s="75">
        <v>8971.7580830000006</v>
      </c>
      <c r="G9" s="75">
        <v>10263.626899999999</v>
      </c>
      <c r="H9" s="75">
        <v>11385.261688000001</v>
      </c>
      <c r="I9" s="75">
        <v>10371.734268</v>
      </c>
      <c r="J9" s="75">
        <v>10829.962474</v>
      </c>
      <c r="K9" s="75">
        <v>9699.1184159999993</v>
      </c>
      <c r="L9" s="75">
        <v>11710.59764</v>
      </c>
      <c r="M9" s="75">
        <v>13852.990492999999</v>
      </c>
      <c r="N9" s="75">
        <v>19498.782544000002</v>
      </c>
      <c r="O9" s="75">
        <v>23642.731995999999</v>
      </c>
      <c r="P9" s="75">
        <v>23387.502941999999</v>
      </c>
      <c r="Q9" s="27">
        <v>18079.996511000001</v>
      </c>
      <c r="R9" s="27">
        <v>19567.795644999998</v>
      </c>
      <c r="S9" s="27">
        <v>18340.326516000001</v>
      </c>
      <c r="T9" s="27">
        <v>17941.213584000001</v>
      </c>
      <c r="U9" s="27">
        <v>17790.305518000001</v>
      </c>
      <c r="V9" s="27">
        <v>18090.757521000003</v>
      </c>
      <c r="W9" s="27">
        <v>18177.217646000001</v>
      </c>
      <c r="X9" s="27">
        <v>18477.760773999998</v>
      </c>
      <c r="Y9" s="18">
        <f>SUM(C9:X9)</f>
        <v>317557.689832</v>
      </c>
    </row>
    <row r="10" spans="1:89" x14ac:dyDescent="0.2">
      <c r="A10" s="143"/>
      <c r="B10" s="80" t="s">
        <v>378</v>
      </c>
      <c r="C10" s="75">
        <v>1.2971710000000001</v>
      </c>
      <c r="D10" s="75">
        <v>22.874393999999999</v>
      </c>
      <c r="E10" s="75">
        <v>18.805406000000001</v>
      </c>
      <c r="F10" s="75">
        <v>6.4814730000000003</v>
      </c>
      <c r="G10" s="75">
        <v>2.3827980000000002</v>
      </c>
      <c r="H10" s="75">
        <v>10.392338000000001</v>
      </c>
      <c r="I10" s="75">
        <v>17.976745999999999</v>
      </c>
      <c r="J10" s="75">
        <v>12.01454</v>
      </c>
      <c r="K10" s="75">
        <v>13.717404999999999</v>
      </c>
      <c r="L10" s="75">
        <v>141.00958800000001</v>
      </c>
      <c r="M10" s="75">
        <v>366.80632700000001</v>
      </c>
      <c r="N10" s="75">
        <v>751.13349600000004</v>
      </c>
      <c r="O10" s="75">
        <v>1031.632241</v>
      </c>
      <c r="P10" s="75">
        <v>1248.1791049999999</v>
      </c>
      <c r="Q10" s="27">
        <v>1188.5134169999999</v>
      </c>
      <c r="R10" s="27">
        <v>1444.3245010000001</v>
      </c>
      <c r="S10" s="27">
        <v>1198.7903980000001</v>
      </c>
      <c r="T10" s="27">
        <v>1012.04997</v>
      </c>
      <c r="U10" s="27">
        <v>923.35717099999999</v>
      </c>
      <c r="V10" s="27">
        <v>899.83874700000001</v>
      </c>
      <c r="W10" s="27">
        <v>901.248921</v>
      </c>
      <c r="X10" s="27">
        <v>792.469562</v>
      </c>
      <c r="Y10" s="18">
        <f t="shared" ref="Y10:Y29" si="0">SUM(C10:X10)</f>
        <v>12005.295715</v>
      </c>
    </row>
    <row r="11" spans="1:89" x14ac:dyDescent="0.2">
      <c r="A11" s="143"/>
      <c r="B11" s="80" t="s">
        <v>60</v>
      </c>
      <c r="C11" s="75">
        <v>0.407416</v>
      </c>
      <c r="D11" s="75">
        <v>2.5808879999999998</v>
      </c>
      <c r="E11" s="75">
        <v>5.3869449999999999</v>
      </c>
      <c r="F11" s="75">
        <v>9.2328600000000005</v>
      </c>
      <c r="G11" s="75">
        <v>11.299576</v>
      </c>
      <c r="H11" s="75">
        <v>11.949583000000001</v>
      </c>
      <c r="I11" s="75">
        <v>16.694655999999998</v>
      </c>
      <c r="J11" s="75">
        <v>46.437581000000002</v>
      </c>
      <c r="K11" s="75">
        <v>39.923898000000001</v>
      </c>
      <c r="L11" s="75">
        <v>90.972875000000002</v>
      </c>
      <c r="M11" s="75">
        <v>200.33590799999999</v>
      </c>
      <c r="N11" s="75">
        <v>265.67325799999998</v>
      </c>
      <c r="O11" s="75">
        <v>316.95040399999999</v>
      </c>
      <c r="P11" s="75">
        <v>397.08363300000002</v>
      </c>
      <c r="Q11" s="27">
        <v>405.90734500000002</v>
      </c>
      <c r="R11" s="27">
        <v>636.75634500000001</v>
      </c>
      <c r="S11" s="27">
        <v>490.68513200000001</v>
      </c>
      <c r="T11" s="27">
        <v>531.52804500000002</v>
      </c>
      <c r="U11" s="27">
        <v>589.07702600000005</v>
      </c>
      <c r="V11" s="27">
        <v>668.05294200000003</v>
      </c>
      <c r="W11" s="27">
        <v>668.135895</v>
      </c>
      <c r="X11" s="27">
        <v>466.41001899999998</v>
      </c>
      <c r="Y11" s="18">
        <f t="shared" si="0"/>
        <v>5871.4822300000005</v>
      </c>
    </row>
    <row r="12" spans="1:89" x14ac:dyDescent="0.2">
      <c r="A12" s="143"/>
      <c r="B12" s="80" t="s">
        <v>380</v>
      </c>
      <c r="C12" s="75">
        <v>0.230688</v>
      </c>
      <c r="D12" s="75">
        <v>14.683676999999999</v>
      </c>
      <c r="E12" s="75">
        <v>1.9944850000000001</v>
      </c>
      <c r="F12" s="75">
        <v>5.2477590000000003</v>
      </c>
      <c r="G12" s="75">
        <v>0.31908799999999998</v>
      </c>
      <c r="H12" s="75">
        <v>4.8523709999999998</v>
      </c>
      <c r="I12" s="75">
        <v>9.1931279999999997</v>
      </c>
      <c r="J12" s="75">
        <v>38.964654000000003</v>
      </c>
      <c r="K12" s="75">
        <v>42.046481</v>
      </c>
      <c r="L12" s="75">
        <v>48.311208000000001</v>
      </c>
      <c r="M12" s="75">
        <v>89.533576999999994</v>
      </c>
      <c r="N12" s="75">
        <v>119.963357</v>
      </c>
      <c r="O12" s="75">
        <v>128.90461300000001</v>
      </c>
      <c r="P12" s="75">
        <v>169.68634800000001</v>
      </c>
      <c r="Q12" s="27">
        <v>144.920647</v>
      </c>
      <c r="R12" s="27">
        <v>230.34641500000001</v>
      </c>
      <c r="S12" s="27">
        <v>195.47896800000001</v>
      </c>
      <c r="T12" s="27">
        <v>208.91890100000001</v>
      </c>
      <c r="U12" s="27">
        <v>128.648346</v>
      </c>
      <c r="V12" s="27">
        <v>103.46172199999999</v>
      </c>
      <c r="W12" s="27">
        <v>103.48230700000001</v>
      </c>
      <c r="X12" s="27">
        <v>84.779471000000001</v>
      </c>
      <c r="Y12" s="18">
        <f t="shared" si="0"/>
        <v>1873.9682110000003</v>
      </c>
    </row>
    <row r="13" spans="1:89" ht="12.75" customHeight="1" x14ac:dyDescent="0.2">
      <c r="A13" s="143"/>
      <c r="B13" s="80" t="s">
        <v>66</v>
      </c>
      <c r="C13" s="75">
        <v>1.445943</v>
      </c>
      <c r="D13" s="75">
        <v>5.2964019999999996</v>
      </c>
      <c r="E13" s="75">
        <v>11.322433</v>
      </c>
      <c r="F13" s="75">
        <v>10.044795000000001</v>
      </c>
      <c r="G13" s="75">
        <v>6.6030329999999999</v>
      </c>
      <c r="H13" s="75">
        <v>8.6490150000000003</v>
      </c>
      <c r="I13" s="75">
        <v>12.181385000000001</v>
      </c>
      <c r="J13" s="75">
        <v>4.1682629999999996</v>
      </c>
      <c r="K13" s="75">
        <v>5.4954140000000002</v>
      </c>
      <c r="L13" s="75">
        <v>36.303843999999998</v>
      </c>
      <c r="M13" s="75">
        <v>152.044861</v>
      </c>
      <c r="N13" s="75">
        <v>179.36653100000001</v>
      </c>
      <c r="O13" s="75">
        <v>96.284960999999996</v>
      </c>
      <c r="P13" s="75">
        <v>155.96623199999999</v>
      </c>
      <c r="Q13" s="27">
        <v>56.819251000000001</v>
      </c>
      <c r="R13" s="27">
        <v>49.994534999999999</v>
      </c>
      <c r="S13" s="27">
        <v>50.625191999999998</v>
      </c>
      <c r="T13" s="27">
        <v>45.830925000000001</v>
      </c>
      <c r="U13" s="27">
        <v>20.927778</v>
      </c>
      <c r="V13" s="27">
        <v>32.380712000000003</v>
      </c>
      <c r="W13" s="27">
        <v>32.388115999999997</v>
      </c>
      <c r="X13" s="27">
        <v>6.3490099999999998</v>
      </c>
      <c r="Y13" s="18">
        <f t="shared" si="0"/>
        <v>980.48863099999994</v>
      </c>
    </row>
    <row r="14" spans="1:89" x14ac:dyDescent="0.2">
      <c r="A14" s="143"/>
      <c r="B14" s="80" t="s">
        <v>59</v>
      </c>
      <c r="C14" s="75">
        <v>3.5834160000000002</v>
      </c>
      <c r="D14" s="75">
        <v>40.869048999999997</v>
      </c>
      <c r="E14" s="75">
        <v>31.401387</v>
      </c>
      <c r="F14" s="75">
        <v>27.951446000000001</v>
      </c>
      <c r="G14" s="75">
        <v>6.5700240000000001</v>
      </c>
      <c r="H14" s="75">
        <v>18.907810000000001</v>
      </c>
      <c r="I14" s="75">
        <v>4.7258740000000001</v>
      </c>
      <c r="J14" s="75">
        <v>11.978476000000001</v>
      </c>
      <c r="K14" s="75">
        <v>8.9345789999999994</v>
      </c>
      <c r="L14" s="75">
        <v>53.236327000000003</v>
      </c>
      <c r="M14" s="75">
        <v>117.659623</v>
      </c>
      <c r="N14" s="75">
        <v>132.68458899999999</v>
      </c>
      <c r="O14" s="75">
        <v>125.280913</v>
      </c>
      <c r="P14" s="75">
        <v>147.20281399999999</v>
      </c>
      <c r="Q14" s="27">
        <v>122.295345</v>
      </c>
      <c r="R14" s="27">
        <v>434.38484199999999</v>
      </c>
      <c r="S14" s="27">
        <v>385.70812899999999</v>
      </c>
      <c r="T14" s="27">
        <v>469.57531</v>
      </c>
      <c r="U14" s="27">
        <v>450.30777999999998</v>
      </c>
      <c r="V14" s="27">
        <v>428.72149899999999</v>
      </c>
      <c r="W14" s="27">
        <v>428.74657400000001</v>
      </c>
      <c r="X14" s="27">
        <v>410.438152</v>
      </c>
      <c r="Y14" s="18">
        <f t="shared" si="0"/>
        <v>3861.1639580000005</v>
      </c>
    </row>
    <row r="15" spans="1:89" x14ac:dyDescent="0.2">
      <c r="A15" s="143"/>
      <c r="B15" s="80" t="s">
        <v>381</v>
      </c>
      <c r="C15" s="75">
        <v>4.3993999999999998E-2</v>
      </c>
      <c r="D15" s="75">
        <v>7.4773440000000004</v>
      </c>
      <c r="E15" s="75">
        <v>11.027278000000001</v>
      </c>
      <c r="F15" s="75">
        <v>3.4892210000000001</v>
      </c>
      <c r="G15" s="75">
        <v>9.6784999999999996E-2</v>
      </c>
      <c r="H15" s="75">
        <v>0.38148399999999999</v>
      </c>
      <c r="I15" s="75">
        <v>0.69367999999999996</v>
      </c>
      <c r="J15" s="75">
        <v>2.5123169999999999</v>
      </c>
      <c r="K15" s="75">
        <v>15.550611999999999</v>
      </c>
      <c r="L15" s="75">
        <v>26.375785</v>
      </c>
      <c r="M15" s="75">
        <v>68.066433000000004</v>
      </c>
      <c r="N15" s="75">
        <v>70.639881000000003</v>
      </c>
      <c r="O15" s="75">
        <v>75.062049000000002</v>
      </c>
      <c r="P15" s="75">
        <v>103.95817700000001</v>
      </c>
      <c r="Q15" s="27">
        <v>81.325241000000005</v>
      </c>
      <c r="R15" s="27">
        <v>208.106943</v>
      </c>
      <c r="S15" s="27">
        <v>175.05679799999999</v>
      </c>
      <c r="T15" s="27">
        <v>190.85573600000001</v>
      </c>
      <c r="U15" s="27">
        <v>245.80124900000001</v>
      </c>
      <c r="V15" s="27">
        <v>323.59643300000005</v>
      </c>
      <c r="W15" s="27">
        <v>323.61651999999998</v>
      </c>
      <c r="X15" s="27">
        <v>319.37514299999998</v>
      </c>
      <c r="Y15" s="18">
        <f t="shared" si="0"/>
        <v>2253.1091029999998</v>
      </c>
    </row>
    <row r="16" spans="1:89" x14ac:dyDescent="0.2">
      <c r="A16" s="143"/>
      <c r="B16" s="80" t="s">
        <v>14</v>
      </c>
      <c r="C16" s="75">
        <v>8.9999999999999998E-4</v>
      </c>
      <c r="D16" s="75">
        <v>3.0300000000000001E-3</v>
      </c>
      <c r="E16" s="75">
        <v>0</v>
      </c>
      <c r="F16" s="75">
        <v>1.317E-3</v>
      </c>
      <c r="G16" s="75">
        <v>6.5110000000000003E-3</v>
      </c>
      <c r="H16" s="75">
        <v>2.2945120000000001</v>
      </c>
      <c r="I16" s="75">
        <v>0.284914</v>
      </c>
      <c r="J16" s="75">
        <v>0.78152600000000005</v>
      </c>
      <c r="K16" s="75">
        <v>0.247419</v>
      </c>
      <c r="L16" s="75">
        <v>0.89319700000000002</v>
      </c>
      <c r="M16" s="75">
        <v>8.1149880000000003</v>
      </c>
      <c r="N16" s="75">
        <v>13.528449999999999</v>
      </c>
      <c r="O16" s="75">
        <v>17.696493</v>
      </c>
      <c r="P16" s="75">
        <v>10.530723</v>
      </c>
      <c r="Q16" s="27">
        <v>5.5834640000000002</v>
      </c>
      <c r="R16" s="27">
        <v>4.5668040000000003</v>
      </c>
      <c r="S16" s="27">
        <v>28.683163</v>
      </c>
      <c r="T16" s="27">
        <v>24.538271000000002</v>
      </c>
      <c r="U16" s="27">
        <v>27.348291</v>
      </c>
      <c r="V16" s="27">
        <v>32.136113999999999</v>
      </c>
      <c r="W16" s="27">
        <v>32.347512999999999</v>
      </c>
      <c r="X16" s="27">
        <v>31.505875</v>
      </c>
      <c r="Y16" s="18">
        <f t="shared" si="0"/>
        <v>241.09347499999998</v>
      </c>
    </row>
    <row r="17" spans="1:25" x14ac:dyDescent="0.2">
      <c r="A17" s="143"/>
      <c r="B17" s="8" t="s">
        <v>15</v>
      </c>
      <c r="C17" s="189">
        <v>7.7806039999999976</v>
      </c>
      <c r="D17" s="189">
        <v>82.581104000000011</v>
      </c>
      <c r="E17" s="189">
        <v>74.292984000000004</v>
      </c>
      <c r="F17" s="189">
        <v>72.907481000000018</v>
      </c>
      <c r="G17" s="189">
        <v>38.689781999999994</v>
      </c>
      <c r="H17" s="189">
        <v>62.763268000000011</v>
      </c>
      <c r="I17" s="189">
        <v>64.347827999999993</v>
      </c>
      <c r="J17" s="189">
        <v>162.84475900000004</v>
      </c>
      <c r="K17" s="189">
        <v>159.31859500000002</v>
      </c>
      <c r="L17" s="189">
        <v>339.96281399999998</v>
      </c>
      <c r="M17" s="189">
        <v>768.59414199999981</v>
      </c>
      <c r="N17" s="189">
        <v>947.41158000000019</v>
      </c>
      <c r="O17" s="189">
        <v>942.92730299999982</v>
      </c>
      <c r="P17" s="189">
        <v>1247.4363189999999</v>
      </c>
      <c r="Q17" s="19">
        <v>1001.85073</v>
      </c>
      <c r="R17" s="19">
        <v>1452.2723370000006</v>
      </c>
      <c r="S17" s="19">
        <v>1662.4354559999999</v>
      </c>
      <c r="T17" s="19">
        <v>1856.1844499999995</v>
      </c>
      <c r="U17" s="19">
        <v>1874.433816</v>
      </c>
      <c r="V17" s="19">
        <v>2109.2162880000001</v>
      </c>
      <c r="W17" s="19">
        <v>1280.5548380000002</v>
      </c>
      <c r="X17" s="19">
        <v>923.62400500000001</v>
      </c>
      <c r="Y17" s="18">
        <f t="shared" si="0"/>
        <v>17132.430483</v>
      </c>
    </row>
    <row r="18" spans="1:25" x14ac:dyDescent="0.2">
      <c r="A18" s="143"/>
      <c r="B18" s="8" t="s">
        <v>26</v>
      </c>
      <c r="C18" s="18">
        <v>0.31369000000000002</v>
      </c>
      <c r="D18" s="18">
        <v>0.300317</v>
      </c>
      <c r="E18" s="18">
        <v>0.75967499999999999</v>
      </c>
      <c r="F18" s="18">
        <v>0.29308699999999999</v>
      </c>
      <c r="G18" s="18">
        <v>1.2443070000000001</v>
      </c>
      <c r="H18" s="18">
        <v>2.6201530000000002</v>
      </c>
      <c r="I18" s="18">
        <v>0.389179</v>
      </c>
      <c r="J18" s="18">
        <v>0.63364500000000001</v>
      </c>
      <c r="K18" s="18">
        <v>0.294572</v>
      </c>
      <c r="L18" s="18">
        <v>1.626841</v>
      </c>
      <c r="M18" s="18">
        <v>4.7241099999999996</v>
      </c>
      <c r="N18" s="18">
        <v>15.554494999999999</v>
      </c>
      <c r="O18" s="18">
        <v>36.992136000000002</v>
      </c>
      <c r="P18" s="18">
        <v>76.989816000000005</v>
      </c>
      <c r="Q18" s="27">
        <v>16.918714999999999</v>
      </c>
      <c r="R18" s="19">
        <v>16.314648999999999</v>
      </c>
      <c r="S18" s="19">
        <v>19.665056</v>
      </c>
      <c r="T18" s="19">
        <v>18.283207000000001</v>
      </c>
      <c r="U18" s="19">
        <v>16.962489999999999</v>
      </c>
      <c r="V18" s="19">
        <v>59.831341999999999</v>
      </c>
      <c r="W18" s="19">
        <v>59.882536000000002</v>
      </c>
      <c r="X18" s="19">
        <v>73.964236999999997</v>
      </c>
      <c r="Y18" s="18">
        <f t="shared" si="0"/>
        <v>424.55825500000003</v>
      </c>
    </row>
    <row r="19" spans="1:25" ht="15" x14ac:dyDescent="0.25">
      <c r="A19" s="143"/>
      <c r="B19" s="197" t="s">
        <v>27</v>
      </c>
      <c r="C19" s="251">
        <v>1.0928119999999999</v>
      </c>
      <c r="D19" s="251">
        <v>4.6618329999999997</v>
      </c>
      <c r="E19" s="251">
        <v>4.2849449999999996</v>
      </c>
      <c r="F19" s="251">
        <v>10.070629</v>
      </c>
      <c r="G19" s="251">
        <v>2.900693</v>
      </c>
      <c r="H19" s="251">
        <v>9.6351030000000009</v>
      </c>
      <c r="I19" s="251">
        <v>13.596292999999999</v>
      </c>
      <c r="J19" s="251">
        <v>47.974206000000002</v>
      </c>
      <c r="K19" s="251">
        <v>22.161549000000001</v>
      </c>
      <c r="L19" s="251">
        <v>17.733736</v>
      </c>
      <c r="M19" s="251">
        <v>27.516497999999999</v>
      </c>
      <c r="N19" s="251">
        <v>24.487261</v>
      </c>
      <c r="O19" s="251">
        <v>45.746138000000002</v>
      </c>
      <c r="P19" s="251">
        <v>60.594223</v>
      </c>
      <c r="Q19" s="250">
        <v>22.855781</v>
      </c>
      <c r="R19" s="252">
        <v>38.570303000000003</v>
      </c>
      <c r="S19" s="252">
        <v>66.254605999999995</v>
      </c>
      <c r="T19" s="252">
        <v>39.415408999999997</v>
      </c>
      <c r="U19" s="252">
        <v>107.93179499999999</v>
      </c>
      <c r="V19" s="252">
        <v>146.890109</v>
      </c>
      <c r="W19" s="252">
        <v>146.91500300000001</v>
      </c>
      <c r="X19" s="252">
        <v>139.35916700000001</v>
      </c>
      <c r="Y19" s="18">
        <f t="shared" si="0"/>
        <v>1000.6480920000001</v>
      </c>
    </row>
    <row r="20" spans="1:25" x14ac:dyDescent="0.2">
      <c r="A20" s="143"/>
      <c r="B20" s="8" t="s">
        <v>16</v>
      </c>
      <c r="C20" s="18">
        <f>SUM(C21:C26)</f>
        <v>0.5268179999999999</v>
      </c>
      <c r="D20" s="18">
        <f t="shared" ref="D20:X20" si="1">SUM(D21:D26)</f>
        <v>15.414243000000003</v>
      </c>
      <c r="E20" s="18">
        <f t="shared" si="1"/>
        <v>8.4962660000000003</v>
      </c>
      <c r="F20" s="18">
        <f t="shared" si="1"/>
        <v>9.0422759999999993</v>
      </c>
      <c r="G20" s="18">
        <f t="shared" si="1"/>
        <v>4.9242249999999999</v>
      </c>
      <c r="H20" s="18">
        <f t="shared" si="1"/>
        <v>9.4296820000000015</v>
      </c>
      <c r="I20" s="18">
        <f t="shared" si="1"/>
        <v>14.991901</v>
      </c>
      <c r="J20" s="18">
        <f t="shared" si="1"/>
        <v>47.161530999999997</v>
      </c>
      <c r="K20" s="18">
        <f t="shared" si="1"/>
        <v>59.384250999999999</v>
      </c>
      <c r="L20" s="18">
        <f t="shared" si="1"/>
        <v>92.50941499999999</v>
      </c>
      <c r="M20" s="18">
        <f t="shared" si="1"/>
        <v>161.027636</v>
      </c>
      <c r="N20" s="18">
        <f t="shared" si="1"/>
        <v>213.60489800000002</v>
      </c>
      <c r="O20" s="18">
        <f t="shared" si="1"/>
        <v>224.50568800000002</v>
      </c>
      <c r="P20" s="18">
        <f t="shared" si="1"/>
        <v>271.78722400000004</v>
      </c>
      <c r="Q20" s="18">
        <f t="shared" si="1"/>
        <v>241.61357699999999</v>
      </c>
      <c r="R20" s="18">
        <f t="shared" si="1"/>
        <v>383.65481799999998</v>
      </c>
      <c r="S20" s="18">
        <f t="shared" si="1"/>
        <v>357.16396299999997</v>
      </c>
      <c r="T20" s="18">
        <f t="shared" si="1"/>
        <v>394.10674300000005</v>
      </c>
      <c r="U20" s="18">
        <f t="shared" si="1"/>
        <v>289.03501300000005</v>
      </c>
      <c r="V20" s="18">
        <f t="shared" si="1"/>
        <v>277.03371099999998</v>
      </c>
      <c r="W20" s="18">
        <f t="shared" si="1"/>
        <v>259.398214</v>
      </c>
      <c r="X20" s="18">
        <f t="shared" si="1"/>
        <v>218.32990900000001</v>
      </c>
      <c r="Y20" s="18">
        <f t="shared" si="0"/>
        <v>3553.142002</v>
      </c>
    </row>
    <row r="21" spans="1:25" x14ac:dyDescent="0.2">
      <c r="A21" s="143"/>
      <c r="B21" s="8" t="s">
        <v>19</v>
      </c>
      <c r="C21" s="190">
        <v>4.6233000000000003E-2</v>
      </c>
      <c r="D21" s="190">
        <v>7.2821999999999998E-2</v>
      </c>
      <c r="E21" s="190">
        <v>0.760517</v>
      </c>
      <c r="F21" s="190">
        <v>1.3548979999999999</v>
      </c>
      <c r="G21" s="190">
        <v>1.7847599999999999</v>
      </c>
      <c r="H21" s="190">
        <v>1.197516</v>
      </c>
      <c r="I21" s="190">
        <v>1.2290730000000001</v>
      </c>
      <c r="J21" s="190">
        <v>0.57442599999999999</v>
      </c>
      <c r="K21" s="190">
        <v>3.0449250000000001</v>
      </c>
      <c r="L21" s="190">
        <v>15.106081</v>
      </c>
      <c r="M21" s="190">
        <v>29.344918</v>
      </c>
      <c r="N21" s="190">
        <v>34.359174000000003</v>
      </c>
      <c r="O21" s="190">
        <v>32.393495999999999</v>
      </c>
      <c r="P21" s="190">
        <v>32.819671</v>
      </c>
      <c r="Q21" s="19">
        <v>34.86054</v>
      </c>
      <c r="R21" s="19">
        <v>57.889333000000001</v>
      </c>
      <c r="S21" s="19">
        <v>51.153790999999998</v>
      </c>
      <c r="T21" s="19">
        <v>62.873333000000002</v>
      </c>
      <c r="U21" s="19">
        <v>47.150773999999998</v>
      </c>
      <c r="V21" s="19">
        <v>64.746927999999997</v>
      </c>
      <c r="W21" s="19">
        <v>64.882270000000005</v>
      </c>
      <c r="X21" s="19">
        <v>63.144542000000001</v>
      </c>
      <c r="Y21" s="18">
        <f t="shared" si="0"/>
        <v>600.79002100000002</v>
      </c>
    </row>
    <row r="22" spans="1:25" x14ac:dyDescent="0.2">
      <c r="A22" s="143"/>
      <c r="B22" s="8" t="s">
        <v>18</v>
      </c>
      <c r="C22" s="190">
        <v>0.18818699999999999</v>
      </c>
      <c r="D22" s="190">
        <v>0.39961099999999999</v>
      </c>
      <c r="E22" s="190">
        <v>2.403565</v>
      </c>
      <c r="F22" s="190">
        <v>0.35136899999999999</v>
      </c>
      <c r="G22" s="190">
        <v>0.88382099999999997</v>
      </c>
      <c r="H22" s="190">
        <v>0.17812800000000001</v>
      </c>
      <c r="I22" s="190">
        <v>0.19025900000000001</v>
      </c>
      <c r="J22" s="190">
        <v>0.262069</v>
      </c>
      <c r="K22" s="190">
        <v>1.4062520000000001</v>
      </c>
      <c r="L22" s="190">
        <v>6.9248529999999997</v>
      </c>
      <c r="M22" s="190">
        <v>12.147227000000001</v>
      </c>
      <c r="N22" s="190">
        <v>16.792985000000002</v>
      </c>
      <c r="O22" s="190">
        <v>18.835094000000002</v>
      </c>
      <c r="P22" s="190">
        <v>17.529675999999998</v>
      </c>
      <c r="Q22" s="19">
        <v>19.110748999999998</v>
      </c>
      <c r="R22" s="19">
        <v>28.203893999999998</v>
      </c>
      <c r="S22" s="19">
        <v>29.948017</v>
      </c>
      <c r="T22" s="19">
        <v>32.802759000000002</v>
      </c>
      <c r="U22" s="19">
        <v>27.890177999999999</v>
      </c>
      <c r="V22" s="19">
        <v>29.147551</v>
      </c>
      <c r="W22" s="19">
        <v>29.153254</v>
      </c>
      <c r="X22" s="19">
        <v>31.963467000000001</v>
      </c>
      <c r="Y22" s="18">
        <f t="shared" si="0"/>
        <v>306.71296499999994</v>
      </c>
    </row>
    <row r="23" spans="1:25" x14ac:dyDescent="0.2">
      <c r="A23" s="143"/>
      <c r="B23" s="8" t="s">
        <v>20</v>
      </c>
      <c r="C23" s="190">
        <v>1.771E-3</v>
      </c>
      <c r="D23" s="190">
        <v>1.538E-2</v>
      </c>
      <c r="E23" s="190">
        <v>2.066462</v>
      </c>
      <c r="F23" s="190">
        <v>4.2923000000000003E-2</v>
      </c>
      <c r="G23" s="190">
        <v>0.20224900000000001</v>
      </c>
      <c r="H23" s="190">
        <v>0.27774599999999999</v>
      </c>
      <c r="I23" s="190">
        <v>0.62184700000000004</v>
      </c>
      <c r="J23" s="190">
        <v>1.9803000000000001E-2</v>
      </c>
      <c r="K23" s="190">
        <v>0.64091900000000002</v>
      </c>
      <c r="L23" s="190">
        <v>5.6947359999999998</v>
      </c>
      <c r="M23" s="190">
        <v>11.154807</v>
      </c>
      <c r="N23" s="190">
        <v>15.682681000000001</v>
      </c>
      <c r="O23" s="190">
        <v>14.478697</v>
      </c>
      <c r="P23" s="190">
        <v>15.405336999999999</v>
      </c>
      <c r="Q23" s="19">
        <v>17.495767000000001</v>
      </c>
      <c r="R23" s="19">
        <v>20.322565999999998</v>
      </c>
      <c r="S23" s="19">
        <v>15.417161999999999</v>
      </c>
      <c r="T23" s="19">
        <v>21.418876000000001</v>
      </c>
      <c r="U23" s="19">
        <v>15.760887</v>
      </c>
      <c r="V23" s="19">
        <v>16.630503000000001</v>
      </c>
      <c r="W23" s="19">
        <v>16.630614000000001</v>
      </c>
      <c r="X23" s="19">
        <v>21.686364999999999</v>
      </c>
      <c r="Y23" s="18">
        <f t="shared" si="0"/>
        <v>211.66809800000001</v>
      </c>
    </row>
    <row r="24" spans="1:25" x14ac:dyDescent="0.2">
      <c r="A24" s="143"/>
      <c r="B24" s="8" t="s">
        <v>21</v>
      </c>
      <c r="C24" s="190">
        <v>1.6689999999999999E-3</v>
      </c>
      <c r="D24" s="190">
        <v>1.9206999999999998E-2</v>
      </c>
      <c r="E24" s="190">
        <v>2.7569999999999999E-3</v>
      </c>
      <c r="F24" s="190">
        <v>1.0467000000000001E-2</v>
      </c>
      <c r="G24" s="190">
        <v>5.4550000000000001E-2</v>
      </c>
      <c r="H24" s="190">
        <v>1.5146E-2</v>
      </c>
      <c r="I24" s="190">
        <v>0.94552599999999998</v>
      </c>
      <c r="J24" s="190">
        <v>1.019665</v>
      </c>
      <c r="K24" s="190">
        <v>1.152164</v>
      </c>
      <c r="L24" s="190">
        <v>3.3935849999999999</v>
      </c>
      <c r="M24" s="190">
        <v>4.936178</v>
      </c>
      <c r="N24" s="190">
        <v>10.383784</v>
      </c>
      <c r="O24" s="190">
        <v>6.254829</v>
      </c>
      <c r="P24" s="190">
        <v>5.7550869999999996</v>
      </c>
      <c r="Q24" s="19">
        <v>3.7728969999999999</v>
      </c>
      <c r="R24" s="19">
        <v>7.3334890000000001</v>
      </c>
      <c r="S24" s="19">
        <v>7.3564509999999999</v>
      </c>
      <c r="T24" s="19">
        <v>7.536753</v>
      </c>
      <c r="U24" s="19">
        <v>7.6614579999999997</v>
      </c>
      <c r="V24" s="19">
        <v>12.020625000000001</v>
      </c>
      <c r="W24" s="19">
        <v>12.904445000000001</v>
      </c>
      <c r="X24" s="19">
        <v>15.140806</v>
      </c>
      <c r="Y24" s="18">
        <f t="shared" si="0"/>
        <v>107.67153799999998</v>
      </c>
    </row>
    <row r="25" spans="1:25" x14ac:dyDescent="0.2">
      <c r="A25" s="143"/>
      <c r="B25" s="8" t="s">
        <v>17</v>
      </c>
      <c r="C25" s="190">
        <v>5.5822999999999998E-2</v>
      </c>
      <c r="D25" s="190">
        <v>0.22334499999999999</v>
      </c>
      <c r="E25" s="190">
        <v>1.2679229999999999</v>
      </c>
      <c r="F25" s="190">
        <v>2.0345339999999998</v>
      </c>
      <c r="G25" s="190">
        <v>1.678231</v>
      </c>
      <c r="H25" s="190">
        <v>2.908315</v>
      </c>
      <c r="I25" s="190">
        <v>2.8052640000000002</v>
      </c>
      <c r="J25" s="190">
        <v>6.2955670000000001</v>
      </c>
      <c r="K25" s="190">
        <v>11.086823000000001</v>
      </c>
      <c r="L25" s="190">
        <v>13.075773</v>
      </c>
      <c r="M25" s="190">
        <v>13.902136</v>
      </c>
      <c r="N25" s="190">
        <v>16.420933999999999</v>
      </c>
      <c r="O25" s="190">
        <v>23.6279</v>
      </c>
      <c r="P25" s="190">
        <v>31.708632000000001</v>
      </c>
      <c r="Q25" s="19">
        <v>21.420712999999999</v>
      </c>
      <c r="R25" s="19">
        <v>39.522584000000002</v>
      </c>
      <c r="S25" s="19">
        <v>57.746761999999997</v>
      </c>
      <c r="T25" s="19">
        <v>60.533211000000001</v>
      </c>
      <c r="U25" s="19">
        <v>61.884681</v>
      </c>
      <c r="V25" s="19">
        <v>51.005797000000001</v>
      </c>
      <c r="W25" s="19">
        <v>51.048160000000003</v>
      </c>
      <c r="X25" s="19">
        <v>36.652869000000003</v>
      </c>
      <c r="Y25" s="18">
        <f t="shared" si="0"/>
        <v>506.90597699999995</v>
      </c>
    </row>
    <row r="26" spans="1:25" x14ac:dyDescent="0.2">
      <c r="A26" s="297"/>
      <c r="B26" s="8" t="s">
        <v>807</v>
      </c>
      <c r="C26" s="190">
        <v>0.23313499999999995</v>
      </c>
      <c r="D26" s="190">
        <v>14.683878000000002</v>
      </c>
      <c r="E26" s="190">
        <v>1.995042</v>
      </c>
      <c r="F26" s="190">
        <v>5.2480849999999997</v>
      </c>
      <c r="G26" s="190">
        <v>0.32061400000000001</v>
      </c>
      <c r="H26" s="190">
        <v>4.852831000000001</v>
      </c>
      <c r="I26" s="190">
        <v>9.1999320000000004</v>
      </c>
      <c r="J26" s="190">
        <v>38.990000999999999</v>
      </c>
      <c r="K26" s="190">
        <v>42.053167999999999</v>
      </c>
      <c r="L26" s="190">
        <v>48.314386999999996</v>
      </c>
      <c r="M26" s="190">
        <v>89.542370000000005</v>
      </c>
      <c r="N26" s="190">
        <v>119.96534000000001</v>
      </c>
      <c r="O26" s="190">
        <v>128.91567200000003</v>
      </c>
      <c r="P26" s="190">
        <v>168.56882100000001</v>
      </c>
      <c r="Q26" s="19">
        <v>144.952911</v>
      </c>
      <c r="R26" s="19">
        <v>230.38295200000002</v>
      </c>
      <c r="S26" s="19">
        <v>195.54177999999999</v>
      </c>
      <c r="T26" s="19">
        <v>208.941811</v>
      </c>
      <c r="U26" s="19">
        <v>128.68703500000001</v>
      </c>
      <c r="V26" s="19">
        <v>103.48230699999999</v>
      </c>
      <c r="W26" s="19">
        <v>84.779470999999987</v>
      </c>
      <c r="X26" s="19">
        <v>49.741860000000003</v>
      </c>
      <c r="Y26" s="18">
        <f t="shared" si="0"/>
        <v>1819.393403</v>
      </c>
    </row>
    <row r="27" spans="1:25" ht="15" x14ac:dyDescent="0.25">
      <c r="A27" s="143"/>
      <c r="B27" s="191" t="s">
        <v>22</v>
      </c>
      <c r="C27" s="211">
        <f>SUM(C9:C10,C16:C17)</f>
        <v>3109.2592770000001</v>
      </c>
      <c r="D27" s="211">
        <f t="shared" ref="D27:V27" si="2">SUM(D9:D10,D16:D17)</f>
        <v>6689.159251</v>
      </c>
      <c r="E27" s="211">
        <f t="shared" si="2"/>
        <v>7887.4657379999999</v>
      </c>
      <c r="F27" s="211">
        <f t="shared" si="2"/>
        <v>9051.1483540000008</v>
      </c>
      <c r="G27" s="211">
        <f t="shared" si="2"/>
        <v>10304.705990999999</v>
      </c>
      <c r="H27" s="211">
        <f t="shared" si="2"/>
        <v>11460.711806000001</v>
      </c>
      <c r="I27" s="211">
        <f t="shared" si="2"/>
        <v>10454.343756</v>
      </c>
      <c r="J27" s="211">
        <f t="shared" si="2"/>
        <v>11005.603299</v>
      </c>
      <c r="K27" s="211">
        <f t="shared" si="2"/>
        <v>9872.4018349999988</v>
      </c>
      <c r="L27" s="211">
        <f t="shared" si="2"/>
        <v>12192.463239000001</v>
      </c>
      <c r="M27" s="211">
        <f t="shared" si="2"/>
        <v>14996.505949999999</v>
      </c>
      <c r="N27" s="211">
        <f t="shared" si="2"/>
        <v>21210.856070000002</v>
      </c>
      <c r="O27" s="211">
        <f t="shared" si="2"/>
        <v>25634.988032999998</v>
      </c>
      <c r="P27" s="211">
        <f t="shared" si="2"/>
        <v>25893.649088999999</v>
      </c>
      <c r="Q27" s="211">
        <f t="shared" si="2"/>
        <v>20275.944121999997</v>
      </c>
      <c r="R27" s="211">
        <f t="shared" si="2"/>
        <v>22468.959286999998</v>
      </c>
      <c r="S27" s="211">
        <f t="shared" si="2"/>
        <v>21230.235533000003</v>
      </c>
      <c r="T27" s="211">
        <f t="shared" si="2"/>
        <v>20833.986275000003</v>
      </c>
      <c r="U27" s="211">
        <f t="shared" si="2"/>
        <v>20615.444796</v>
      </c>
      <c r="V27" s="211">
        <f t="shared" si="2"/>
        <v>21131.948670000005</v>
      </c>
      <c r="W27" s="211">
        <f t="shared" ref="W27:X27" si="3">SUM(W9:W10,W16:W17)</f>
        <v>20391.368918</v>
      </c>
      <c r="X27" s="211">
        <f t="shared" si="3"/>
        <v>20225.360215999997</v>
      </c>
      <c r="Y27" s="18">
        <f t="shared" si="0"/>
        <v>346936.50950500002</v>
      </c>
    </row>
    <row r="28" spans="1:25" x14ac:dyDescent="0.2">
      <c r="A28" s="143"/>
      <c r="B28" s="8" t="s">
        <v>23</v>
      </c>
      <c r="C28" s="18">
        <f>C29-C27</f>
        <v>5.9622909999998228</v>
      </c>
      <c r="D28" s="18">
        <f t="shared" ref="D28:K28" si="4">D29-D27</f>
        <v>8.3109249999997701</v>
      </c>
      <c r="E28" s="18">
        <f t="shared" si="4"/>
        <v>84.568774999999732</v>
      </c>
      <c r="F28" s="18">
        <f t="shared" si="4"/>
        <v>142.42753099999936</v>
      </c>
      <c r="G28" s="18">
        <f t="shared" si="4"/>
        <v>119.33570300000065</v>
      </c>
      <c r="H28" s="18">
        <f t="shared" si="4"/>
        <v>75.976397999998881</v>
      </c>
      <c r="I28" s="18">
        <f t="shared" si="4"/>
        <v>195.85603900000024</v>
      </c>
      <c r="J28" s="18">
        <f t="shared" si="4"/>
        <v>158.31775699999889</v>
      </c>
      <c r="K28" s="18">
        <f t="shared" si="4"/>
        <v>115.95471300000099</v>
      </c>
      <c r="L28" s="18">
        <f t="shared" ref="L28:V28" si="5">L29-L27</f>
        <v>138.22310300000026</v>
      </c>
      <c r="M28" s="18">
        <f t="shared" si="5"/>
        <v>204.94512000000032</v>
      </c>
      <c r="N28" s="18">
        <f t="shared" si="5"/>
        <v>221.860772</v>
      </c>
      <c r="O28" s="18">
        <f t="shared" si="5"/>
        <v>159.01676800000132</v>
      </c>
      <c r="P28" s="18">
        <f t="shared" si="5"/>
        <v>196.3635740000027</v>
      </c>
      <c r="Q28" s="18">
        <f t="shared" si="5"/>
        <v>181.31216800000402</v>
      </c>
      <c r="R28" s="18">
        <f t="shared" si="5"/>
        <v>757.61436400000093</v>
      </c>
      <c r="S28" s="18">
        <f t="shared" si="5"/>
        <v>273.06167899999855</v>
      </c>
      <c r="T28" s="18">
        <f t="shared" si="5"/>
        <v>315.05861699999878</v>
      </c>
      <c r="U28" s="18">
        <f t="shared" si="5"/>
        <v>373.87318400000004</v>
      </c>
      <c r="V28" s="18">
        <f t="shared" si="5"/>
        <v>462.69542699999511</v>
      </c>
      <c r="W28" s="18">
        <f t="shared" ref="W28:X28" si="6">W29-W27</f>
        <v>963.00152600000001</v>
      </c>
      <c r="X28" s="18">
        <f t="shared" si="6"/>
        <v>-2643.9263909999972</v>
      </c>
      <c r="Y28" s="18">
        <f t="shared" si="0"/>
        <v>2509.8100430000031</v>
      </c>
    </row>
    <row r="29" spans="1:25" ht="13.5" thickBot="1" x14ac:dyDescent="0.25">
      <c r="A29" s="143"/>
      <c r="B29" s="30" t="s">
        <v>7</v>
      </c>
      <c r="C29" s="54">
        <v>3115.2215679999999</v>
      </c>
      <c r="D29" s="54">
        <v>6697.4701759999998</v>
      </c>
      <c r="E29" s="54">
        <v>7972.0345129999996</v>
      </c>
      <c r="F29" s="54">
        <v>9193.5758850000002</v>
      </c>
      <c r="G29" s="54">
        <v>10424.041694</v>
      </c>
      <c r="H29" s="54">
        <v>11536.688204</v>
      </c>
      <c r="I29" s="54">
        <v>10650.199795</v>
      </c>
      <c r="J29" s="54">
        <v>11163.921055999999</v>
      </c>
      <c r="K29" s="54">
        <v>9988.3565479999997</v>
      </c>
      <c r="L29" s="54">
        <v>12330.686342000001</v>
      </c>
      <c r="M29" s="54">
        <v>15201.451069999999</v>
      </c>
      <c r="N29" s="54">
        <v>21432.716842000002</v>
      </c>
      <c r="O29" s="54">
        <v>25794.004800999999</v>
      </c>
      <c r="P29" s="54">
        <v>26090.012663000001</v>
      </c>
      <c r="Q29" s="51">
        <v>20457.256290000001</v>
      </c>
      <c r="R29" s="121">
        <v>23226.573650999999</v>
      </c>
      <c r="S29" s="121">
        <v>21503.297212000001</v>
      </c>
      <c r="T29" s="121">
        <v>21149.044892000002</v>
      </c>
      <c r="U29" s="121">
        <v>20989.31798</v>
      </c>
      <c r="V29" s="121">
        <v>21594.644097</v>
      </c>
      <c r="W29" s="121">
        <v>21354.370444</v>
      </c>
      <c r="X29" s="121">
        <v>17581.433825</v>
      </c>
      <c r="Y29" s="271">
        <f t="shared" si="0"/>
        <v>349446.319548</v>
      </c>
    </row>
    <row r="30" spans="1:25" ht="20.25" thickTop="1" thickBot="1" x14ac:dyDescent="0.35">
      <c r="A30" s="143"/>
      <c r="B30" s="30"/>
      <c r="C30" s="338" t="s">
        <v>253</v>
      </c>
      <c r="D30" s="338"/>
      <c r="E30" s="338"/>
      <c r="F30" s="338"/>
      <c r="G30" s="338"/>
      <c r="H30" s="338"/>
      <c r="I30" s="338"/>
      <c r="J30" s="338"/>
      <c r="K30" s="338"/>
      <c r="L30" s="338"/>
      <c r="M30" s="338"/>
      <c r="N30" s="338"/>
      <c r="O30" s="338"/>
      <c r="P30" s="338"/>
      <c r="Q30" s="338"/>
      <c r="R30" s="338"/>
      <c r="S30" s="338"/>
      <c r="T30" s="338"/>
      <c r="U30" s="338"/>
      <c r="V30" s="338"/>
      <c r="W30" s="338"/>
      <c r="X30" s="338"/>
      <c r="Y30" s="338"/>
    </row>
    <row r="31" spans="1:25" ht="13.5" thickTop="1" x14ac:dyDescent="0.2">
      <c r="A31" s="143"/>
      <c r="B31" s="32"/>
      <c r="C31" s="18"/>
      <c r="D31" s="18"/>
      <c r="E31" s="18"/>
      <c r="F31" s="18"/>
      <c r="G31" s="18"/>
      <c r="H31" s="18"/>
      <c r="I31" s="18"/>
      <c r="J31" s="18"/>
      <c r="K31" s="18"/>
      <c r="L31" s="18"/>
      <c r="M31" s="18"/>
      <c r="N31" s="18"/>
      <c r="O31" s="18"/>
      <c r="P31" s="18"/>
      <c r="Q31" s="18"/>
      <c r="R31" s="18"/>
      <c r="S31" s="18"/>
      <c r="T31" s="18"/>
      <c r="U31" s="18"/>
      <c r="V31" s="18"/>
      <c r="W31" s="18"/>
      <c r="X31" s="18"/>
      <c r="Y31" s="18"/>
    </row>
    <row r="32" spans="1:25" x14ac:dyDescent="0.2">
      <c r="A32" s="143"/>
      <c r="B32" s="80" t="s">
        <v>326</v>
      </c>
      <c r="C32" s="84">
        <f t="shared" ref="C32:C52" si="7">(C9/C$29)*100</f>
        <v>99.51717829144151</v>
      </c>
      <c r="D32" s="84">
        <f t="shared" ref="D32:Y32" si="8">(D9/D$29)*100</f>
        <v>98.301307060572114</v>
      </c>
      <c r="E32" s="84">
        <f t="shared" si="8"/>
        <v>97.771369846551991</v>
      </c>
      <c r="F32" s="84">
        <f t="shared" si="8"/>
        <v>97.587252177230496</v>
      </c>
      <c r="G32" s="84">
        <f t="shared" si="8"/>
        <v>98.461107517515643</v>
      </c>
      <c r="H32" s="84">
        <f t="shared" si="8"/>
        <v>98.687435134569228</v>
      </c>
      <c r="I32" s="84">
        <f t="shared" si="8"/>
        <v>97.385349267055702</v>
      </c>
      <c r="J32" s="84">
        <f t="shared" si="8"/>
        <v>97.00859061681993</v>
      </c>
      <c r="K32" s="84">
        <f t="shared" si="8"/>
        <v>97.104247023921914</v>
      </c>
      <c r="L32" s="84">
        <f t="shared" si="8"/>
        <v>94.9711744764126</v>
      </c>
      <c r="M32" s="84">
        <f t="shared" si="8"/>
        <v>91.12939566893597</v>
      </c>
      <c r="N32" s="84">
        <f t="shared" si="8"/>
        <v>90.976718853438953</v>
      </c>
      <c r="O32" s="84">
        <f t="shared" si="8"/>
        <v>91.659795283450521</v>
      </c>
      <c r="P32" s="84">
        <f t="shared" si="8"/>
        <v>89.641592911786461</v>
      </c>
      <c r="Q32" s="84">
        <f t="shared" ref="Q32:V41" si="9">(Q9/Q$29)*100</f>
        <v>88.379381157960751</v>
      </c>
      <c r="R32" s="84">
        <f t="shared" si="9"/>
        <v>84.247448371092503</v>
      </c>
      <c r="S32" s="84">
        <f t="shared" si="9"/>
        <v>85.290764179946819</v>
      </c>
      <c r="T32" s="84">
        <f t="shared" si="9"/>
        <v>84.832263942030693</v>
      </c>
      <c r="U32" s="84">
        <f t="shared" si="9"/>
        <v>84.758854646691105</v>
      </c>
      <c r="V32" s="84">
        <f t="shared" si="9"/>
        <v>83.774279584043853</v>
      </c>
      <c r="W32" s="84">
        <f t="shared" ref="W32:X32" si="10">(W9/W$29)*100</f>
        <v>85.121767900712371</v>
      </c>
      <c r="X32" s="84">
        <f t="shared" si="10"/>
        <v>105.09814476977107</v>
      </c>
      <c r="Y32" s="84">
        <f t="shared" si="8"/>
        <v>90.874526949590674</v>
      </c>
    </row>
    <row r="33" spans="1:25" x14ac:dyDescent="0.2">
      <c r="A33" s="143"/>
      <c r="B33" s="80" t="s">
        <v>378</v>
      </c>
      <c r="C33" s="84">
        <f t="shared" si="7"/>
        <v>4.1639766921387732E-2</v>
      </c>
      <c r="D33" s="84">
        <f t="shared" ref="D33:P33" si="11">(D10/D$29)*100</f>
        <v>0.34153782546085948</v>
      </c>
      <c r="E33" s="84">
        <f t="shared" si="11"/>
        <v>0.23589217996151443</v>
      </c>
      <c r="F33" s="84">
        <f t="shared" si="11"/>
        <v>7.0500021766013846E-2</v>
      </c>
      <c r="G33" s="84">
        <f t="shared" si="11"/>
        <v>2.2858676796846666E-2</v>
      </c>
      <c r="H33" s="84">
        <f t="shared" si="11"/>
        <v>9.0080773756170074E-2</v>
      </c>
      <c r="I33" s="84">
        <f t="shared" si="11"/>
        <v>0.16879257052472973</v>
      </c>
      <c r="J33" s="84">
        <f t="shared" si="11"/>
        <v>0.1076193564943102</v>
      </c>
      <c r="K33" s="84">
        <f t="shared" si="11"/>
        <v>0.13733395413028862</v>
      </c>
      <c r="L33" s="84">
        <f t="shared" si="11"/>
        <v>1.1435664170590578</v>
      </c>
      <c r="M33" s="84">
        <f t="shared" si="11"/>
        <v>2.4129691653179792</v>
      </c>
      <c r="N33" s="84">
        <f t="shared" si="11"/>
        <v>3.5046116716666695</v>
      </c>
      <c r="O33" s="84">
        <f t="shared" si="11"/>
        <v>3.9995039504683851</v>
      </c>
      <c r="P33" s="84">
        <f t="shared" si="11"/>
        <v>4.7841260988352321</v>
      </c>
      <c r="Q33" s="84">
        <f t="shared" si="9"/>
        <v>5.8097400753637416</v>
      </c>
      <c r="R33" s="84">
        <f t="shared" si="9"/>
        <v>6.2184139714374789</v>
      </c>
      <c r="S33" s="84">
        <f t="shared" si="9"/>
        <v>5.5749143314217422</v>
      </c>
      <c r="T33" s="84">
        <f t="shared" si="9"/>
        <v>4.7853223404089791</v>
      </c>
      <c r="U33" s="84">
        <f t="shared" si="9"/>
        <v>4.3991766282250584</v>
      </c>
      <c r="V33" s="84">
        <f t="shared" si="9"/>
        <v>4.1669533563880714</v>
      </c>
      <c r="W33" s="84">
        <f t="shared" ref="W33:X33" si="12">(W10/W$29)*100</f>
        <v>4.2204424774003417</v>
      </c>
      <c r="X33" s="84">
        <f t="shared" si="12"/>
        <v>4.5074228296053089</v>
      </c>
      <c r="Y33" s="84">
        <f t="shared" ref="Y33:Y49" si="13">(Y10/Y$29)*100</f>
        <v>3.4355192896375466</v>
      </c>
    </row>
    <row r="34" spans="1:25" x14ac:dyDescent="0.2">
      <c r="A34" s="143"/>
      <c r="B34" s="80" t="s">
        <v>60</v>
      </c>
      <c r="C34" s="84">
        <f t="shared" si="7"/>
        <v>1.3078235082378577E-2</v>
      </c>
      <c r="D34" s="84">
        <f t="shared" ref="D34:P34" si="14">(D11/D$29)*100</f>
        <v>3.853526678250041E-2</v>
      </c>
      <c r="E34" s="84">
        <f t="shared" si="14"/>
        <v>6.7573026574527573E-2</v>
      </c>
      <c r="F34" s="84">
        <f t="shared" si="14"/>
        <v>0.10042729962194683</v>
      </c>
      <c r="G34" s="84">
        <f t="shared" si="14"/>
        <v>0.10839918269421306</v>
      </c>
      <c r="H34" s="84">
        <f t="shared" si="14"/>
        <v>0.10357897161385399</v>
      </c>
      <c r="I34" s="84">
        <f t="shared" si="14"/>
        <v>0.1567543926062093</v>
      </c>
      <c r="J34" s="84">
        <f t="shared" si="14"/>
        <v>0.41596120903275591</v>
      </c>
      <c r="K34" s="84">
        <f t="shared" si="14"/>
        <v>0.39970437386913349</v>
      </c>
      <c r="L34" s="84">
        <f t="shared" si="14"/>
        <v>0.73777624762162652</v>
      </c>
      <c r="M34" s="84">
        <f t="shared" si="14"/>
        <v>1.3178735837617639</v>
      </c>
      <c r="N34" s="84">
        <f t="shared" si="14"/>
        <v>1.2395687395047421</v>
      </c>
      <c r="O34" s="84">
        <f t="shared" si="14"/>
        <v>1.2287754710649361</v>
      </c>
      <c r="P34" s="84">
        <f t="shared" si="14"/>
        <v>1.5219756238874158</v>
      </c>
      <c r="Q34" s="84">
        <f t="shared" si="9"/>
        <v>1.9841729469773388</v>
      </c>
      <c r="R34" s="84">
        <f t="shared" si="9"/>
        <v>2.7414992610095332</v>
      </c>
      <c r="S34" s="84">
        <f t="shared" si="9"/>
        <v>2.2819064777013414</v>
      </c>
      <c r="T34" s="84">
        <f t="shared" si="9"/>
        <v>2.5132484597498768</v>
      </c>
      <c r="U34" s="84">
        <f t="shared" si="9"/>
        <v>2.8065562995487103</v>
      </c>
      <c r="V34" s="84">
        <f t="shared" si="9"/>
        <v>3.0936047799593429</v>
      </c>
      <c r="W34" s="84">
        <f t="shared" ref="W34:X34" si="15">(W11/W$29)*100</f>
        <v>3.1288016509413326</v>
      </c>
      <c r="X34" s="84">
        <f t="shared" si="15"/>
        <v>2.6528554135146027</v>
      </c>
      <c r="Y34" s="84">
        <f t="shared" si="13"/>
        <v>1.6802243725430031</v>
      </c>
    </row>
    <row r="35" spans="1:25" x14ac:dyDescent="0.2">
      <c r="A35" s="143"/>
      <c r="B35" s="80" t="s">
        <v>380</v>
      </c>
      <c r="C35" s="84">
        <f t="shared" si="7"/>
        <v>7.4051875593588602E-3</v>
      </c>
      <c r="D35" s="84">
        <f t="shared" ref="D35:P35" si="16">(D12/D$29)*100</f>
        <v>0.21924214089997915</v>
      </c>
      <c r="E35" s="84">
        <f t="shared" si="16"/>
        <v>2.5018519384826958E-2</v>
      </c>
      <c r="F35" s="84">
        <f t="shared" si="16"/>
        <v>5.7080716639997586E-2</v>
      </c>
      <c r="G35" s="84">
        <f t="shared" si="16"/>
        <v>3.0610775490629957E-3</v>
      </c>
      <c r="H35" s="84">
        <f t="shared" si="16"/>
        <v>4.2060346211988169E-2</v>
      </c>
      <c r="I35" s="84">
        <f t="shared" si="16"/>
        <v>8.6318831354844083E-2</v>
      </c>
      <c r="J35" s="84">
        <f t="shared" si="16"/>
        <v>0.34902301623728005</v>
      </c>
      <c r="K35" s="84">
        <f t="shared" si="16"/>
        <v>0.42095494687180646</v>
      </c>
      <c r="L35" s="84">
        <f t="shared" si="16"/>
        <v>0.39179658504040793</v>
      </c>
      <c r="M35" s="84">
        <f t="shared" si="16"/>
        <v>0.58898046369200985</v>
      </c>
      <c r="N35" s="84">
        <f t="shared" si="16"/>
        <v>0.55972071988987082</v>
      </c>
      <c r="O35" s="84">
        <f t="shared" si="16"/>
        <v>0.49974641004564962</v>
      </c>
      <c r="P35" s="84">
        <f t="shared" si="16"/>
        <v>0.65038813967554565</v>
      </c>
      <c r="Q35" s="84">
        <f t="shared" si="9"/>
        <v>0.7084070558906802</v>
      </c>
      <c r="R35" s="84">
        <f t="shared" si="9"/>
        <v>0.9917365275703619</v>
      </c>
      <c r="S35" s="84">
        <f t="shared" si="9"/>
        <v>0.90906508928738694</v>
      </c>
      <c r="T35" s="84">
        <f t="shared" si="9"/>
        <v>0.98784083189982375</v>
      </c>
      <c r="U35" s="84">
        <f t="shared" si="9"/>
        <v>0.61292294548391035</v>
      </c>
      <c r="V35" s="84">
        <f t="shared" si="9"/>
        <v>0.47910825265406082</v>
      </c>
      <c r="W35" s="84">
        <f t="shared" ref="W35:X35" si="17">(W12/W$29)*100</f>
        <v>0.48459544743486327</v>
      </c>
      <c r="X35" s="84">
        <f t="shared" si="17"/>
        <v>0.48221022155455517</v>
      </c>
      <c r="Y35" s="84">
        <f t="shared" si="13"/>
        <v>0.53626783462018746</v>
      </c>
    </row>
    <row r="36" spans="1:25" x14ac:dyDescent="0.2">
      <c r="A36" s="143"/>
      <c r="B36" s="80" t="s">
        <v>66</v>
      </c>
      <c r="C36" s="84">
        <f t="shared" si="7"/>
        <v>4.6415414391481259E-2</v>
      </c>
      <c r="D36" s="84">
        <f t="shared" ref="D36:P36" si="18">(D13/D$29)*100</f>
        <v>7.908063583439838E-2</v>
      </c>
      <c r="E36" s="84">
        <f t="shared" si="18"/>
        <v>0.14202689390690049</v>
      </c>
      <c r="F36" s="84">
        <f t="shared" si="18"/>
        <v>0.10925884689099949</v>
      </c>
      <c r="G36" s="84">
        <f t="shared" si="18"/>
        <v>6.3344268891409525E-2</v>
      </c>
      <c r="H36" s="84">
        <f t="shared" si="18"/>
        <v>7.4969652009848148E-2</v>
      </c>
      <c r="I36" s="84">
        <f t="shared" si="18"/>
        <v>0.11437705615362119</v>
      </c>
      <c r="J36" s="84">
        <f t="shared" si="18"/>
        <v>3.7336908592342517E-2</v>
      </c>
      <c r="K36" s="84">
        <f t="shared" si="18"/>
        <v>5.5018200177289076E-2</v>
      </c>
      <c r="L36" s="84">
        <f t="shared" si="18"/>
        <v>0.29441868029960466</v>
      </c>
      <c r="M36" s="84">
        <f t="shared" si="18"/>
        <v>1.0001996539663236</v>
      </c>
      <c r="N36" s="84">
        <f t="shared" si="18"/>
        <v>0.83688191432879666</v>
      </c>
      <c r="O36" s="84">
        <f t="shared" si="18"/>
        <v>0.37328426408708415</v>
      </c>
      <c r="P36" s="84">
        <f t="shared" si="18"/>
        <v>0.59780052242437653</v>
      </c>
      <c r="Q36" s="84">
        <f t="shared" si="9"/>
        <v>0.27774619525969674</v>
      </c>
      <c r="R36" s="84">
        <f t="shared" si="9"/>
        <v>0.21524713783105726</v>
      </c>
      <c r="S36" s="84">
        <f t="shared" si="9"/>
        <v>0.2354299040788424</v>
      </c>
      <c r="T36" s="84">
        <f t="shared" si="9"/>
        <v>0.21670446695839374</v>
      </c>
      <c r="U36" s="84">
        <f t="shared" si="9"/>
        <v>9.9706803336541763E-2</v>
      </c>
      <c r="V36" s="84">
        <f t="shared" si="9"/>
        <v>0.1499478845520702</v>
      </c>
      <c r="W36" s="84">
        <f t="shared" ref="W36:X36" si="19">(W13/W$29)*100</f>
        <v>0.1516697300205363</v>
      </c>
      <c r="X36" s="84">
        <f t="shared" si="19"/>
        <v>3.6112014885680124E-2</v>
      </c>
      <c r="Y36" s="84">
        <f t="shared" si="13"/>
        <v>0.28058347624557534</v>
      </c>
    </row>
    <row r="37" spans="1:25" x14ac:dyDescent="0.2">
      <c r="A37" s="143"/>
      <c r="B37" s="80" t="s">
        <v>59</v>
      </c>
      <c r="C37" s="84">
        <f t="shared" si="7"/>
        <v>0.1150292498231702</v>
      </c>
      <c r="D37" s="84">
        <f t="shared" ref="D37:P37" si="20">(D14/D$29)*100</f>
        <v>0.61021621486948741</v>
      </c>
      <c r="E37" s="84">
        <f t="shared" si="20"/>
        <v>0.39389426812934325</v>
      </c>
      <c r="F37" s="84">
        <f t="shared" si="20"/>
        <v>0.30403236291990426</v>
      </c>
      <c r="G37" s="84">
        <f t="shared" si="20"/>
        <v>6.3027606689079696E-2</v>
      </c>
      <c r="H37" s="84">
        <f t="shared" si="20"/>
        <v>0.16389287519657753</v>
      </c>
      <c r="I37" s="84">
        <f t="shared" si="20"/>
        <v>4.4373571303504354E-2</v>
      </c>
      <c r="J37" s="84">
        <f t="shared" si="20"/>
        <v>0.10729631587247943</v>
      </c>
      <c r="K37" s="84">
        <f t="shared" si="20"/>
        <v>8.9449940608988365E-2</v>
      </c>
      <c r="L37" s="84">
        <f t="shared" si="20"/>
        <v>0.43173855471994133</v>
      </c>
      <c r="M37" s="84">
        <f t="shared" si="20"/>
        <v>0.77400257684742202</v>
      </c>
      <c r="N37" s="84">
        <f t="shared" si="20"/>
        <v>0.61907498698433083</v>
      </c>
      <c r="O37" s="84">
        <f t="shared" si="20"/>
        <v>0.48569779670329832</v>
      </c>
      <c r="P37" s="84">
        <f t="shared" si="20"/>
        <v>0.5642113551319129</v>
      </c>
      <c r="Q37" s="84">
        <f t="shared" si="9"/>
        <v>0.59780912584930024</v>
      </c>
      <c r="R37" s="84">
        <f t="shared" si="9"/>
        <v>1.8702062927017131</v>
      </c>
      <c r="S37" s="84">
        <f t="shared" si="9"/>
        <v>1.7937162156915825</v>
      </c>
      <c r="T37" s="84">
        <f t="shared" si="9"/>
        <v>2.220314498351768</v>
      </c>
      <c r="U37" s="84">
        <f t="shared" si="9"/>
        <v>2.1454140645688571</v>
      </c>
      <c r="V37" s="84">
        <f t="shared" si="9"/>
        <v>1.9853140300634053</v>
      </c>
      <c r="W37" s="84">
        <f t="shared" ref="W37:X37" si="21">(W14/W$29)*100</f>
        <v>2.0077696747106222</v>
      </c>
      <c r="X37" s="84">
        <f t="shared" si="21"/>
        <v>2.3344976074498294</v>
      </c>
      <c r="Y37" s="84">
        <f t="shared" si="13"/>
        <v>1.1049376519387353</v>
      </c>
    </row>
    <row r="38" spans="1:25" x14ac:dyDescent="0.2">
      <c r="A38" s="143"/>
      <c r="B38" s="80" t="s">
        <v>381</v>
      </c>
      <c r="C38" s="84">
        <f t="shared" si="7"/>
        <v>1.4122269970108269E-3</v>
      </c>
      <c r="D38" s="84">
        <f t="shared" ref="D38:P38" si="22">(D15/D$29)*100</f>
        <v>0.11164430454344736</v>
      </c>
      <c r="E38" s="84">
        <f t="shared" si="22"/>
        <v>0.1383245140499306</v>
      </c>
      <c r="F38" s="84">
        <f t="shared" si="22"/>
        <v>3.7952816658563975E-2</v>
      </c>
      <c r="G38" s="84">
        <f t="shared" si="22"/>
        <v>9.2847863469031143E-4</v>
      </c>
      <c r="H38" s="84">
        <f t="shared" si="22"/>
        <v>3.3067028704800387E-3</v>
      </c>
      <c r="I38" s="84">
        <f t="shared" si="22"/>
        <v>6.5133050398328224E-3</v>
      </c>
      <c r="J38" s="84">
        <f t="shared" si="22"/>
        <v>2.250389435215297E-2</v>
      </c>
      <c r="K38" s="84">
        <f t="shared" si="22"/>
        <v>0.15568739386975275</v>
      </c>
      <c r="L38" s="84">
        <f t="shared" si="22"/>
        <v>0.21390362440864688</v>
      </c>
      <c r="M38" s="84">
        <f t="shared" si="22"/>
        <v>0.44776273453478943</v>
      </c>
      <c r="N38" s="84">
        <f t="shared" si="22"/>
        <v>0.32958901813872055</v>
      </c>
      <c r="O38" s="84">
        <f t="shared" si="22"/>
        <v>0.29100579603323151</v>
      </c>
      <c r="P38" s="84">
        <f t="shared" si="22"/>
        <v>0.39845966478747658</v>
      </c>
      <c r="Q38" s="84">
        <f t="shared" si="9"/>
        <v>0.39753738158793928</v>
      </c>
      <c r="R38" s="84">
        <f t="shared" si="9"/>
        <v>0.89598640818483422</v>
      </c>
      <c r="S38" s="84">
        <f t="shared" si="9"/>
        <v>0.81409281690209279</v>
      </c>
      <c r="T38" s="84">
        <f t="shared" si="9"/>
        <v>0.90243193947824352</v>
      </c>
      <c r="U38" s="84">
        <f t="shared" si="9"/>
        <v>1.1710778274654545</v>
      </c>
      <c r="V38" s="84">
        <f t="shared" si="9"/>
        <v>1.4985032008235557</v>
      </c>
      <c r="W38" s="84">
        <f t="shared" ref="W38:X38" si="23">(W15/W$29)*100</f>
        <v>1.5154580222753768</v>
      </c>
      <c r="X38" s="84">
        <f t="shared" si="23"/>
        <v>1.8165477638454208</v>
      </c>
      <c r="Y38" s="84">
        <f t="shared" si="13"/>
        <v>0.64476544091645882</v>
      </c>
    </row>
    <row r="39" spans="1:25" x14ac:dyDescent="0.2">
      <c r="A39" s="143"/>
      <c r="B39" s="80" t="s">
        <v>14</v>
      </c>
      <c r="C39" s="84">
        <f t="shared" si="7"/>
        <v>2.8890400902617272E-5</v>
      </c>
      <c r="D39" s="84">
        <f t="shared" ref="D39:P39" si="24">(D16/D$29)*100</f>
        <v>4.5240962936390985E-5</v>
      </c>
      <c r="E39" s="84">
        <f t="shared" si="24"/>
        <v>0</v>
      </c>
      <c r="F39" s="84">
        <f t="shared" si="24"/>
        <v>1.4325220311160785E-5</v>
      </c>
      <c r="G39" s="84">
        <f t="shared" si="24"/>
        <v>6.2461377181057164E-5</v>
      </c>
      <c r="H39" s="84">
        <f t="shared" si="24"/>
        <v>1.9888827360389674E-2</v>
      </c>
      <c r="I39" s="84">
        <f t="shared" si="24"/>
        <v>2.675198639313414E-3</v>
      </c>
      <c r="J39" s="84">
        <f t="shared" si="24"/>
        <v>7.0004615410637679E-3</v>
      </c>
      <c r="K39" s="84">
        <f t="shared" si="24"/>
        <v>2.4770741694192075E-3</v>
      </c>
      <c r="L39" s="84">
        <f t="shared" si="24"/>
        <v>7.2436924857755009E-3</v>
      </c>
      <c r="M39" s="84">
        <f t="shared" si="24"/>
        <v>5.338298273389766E-2</v>
      </c>
      <c r="N39" s="84">
        <f t="shared" si="24"/>
        <v>6.3120555829344824E-2</v>
      </c>
      <c r="O39" s="84">
        <f t="shared" si="24"/>
        <v>6.8607000489175424E-2</v>
      </c>
      <c r="P39" s="84">
        <f t="shared" si="24"/>
        <v>4.0363042885503561E-2</v>
      </c>
      <c r="Q39" s="84">
        <f t="shared" si="9"/>
        <v>2.729331793496341E-2</v>
      </c>
      <c r="R39" s="84">
        <f t="shared" si="9"/>
        <v>1.9661978854997327E-2</v>
      </c>
      <c r="S39" s="84">
        <f t="shared" si="9"/>
        <v>0.13338960400916211</v>
      </c>
      <c r="T39" s="84">
        <f t="shared" si="9"/>
        <v>0.11602543341936937</v>
      </c>
      <c r="U39" s="84">
        <f t="shared" si="9"/>
        <v>0.13029623461829129</v>
      </c>
      <c r="V39" s="84">
        <f t="shared" si="9"/>
        <v>0.1488152055465663</v>
      </c>
      <c r="W39" s="84">
        <f t="shared" ref="W39:X39" si="25">(W16/W$29)*100</f>
        <v>0.15147959095693581</v>
      </c>
      <c r="X39" s="84">
        <f t="shared" si="25"/>
        <v>0.17919969050078313</v>
      </c>
      <c r="Y39" s="84">
        <f t="shared" si="13"/>
        <v>6.8992993061666327E-2</v>
      </c>
    </row>
    <row r="40" spans="1:25" x14ac:dyDescent="0.2">
      <c r="A40" s="143"/>
      <c r="B40" s="8" t="s">
        <v>15</v>
      </c>
      <c r="C40" s="84">
        <f t="shared" si="7"/>
        <v>0.24976085424945277</v>
      </c>
      <c r="D40" s="84">
        <f t="shared" ref="D40:P40" si="26">(D17/D$29)*100</f>
        <v>1.2330193614885312</v>
      </c>
      <c r="E40" s="84">
        <f t="shared" si="26"/>
        <v>0.93191999957915905</v>
      </c>
      <c r="F40" s="84">
        <f t="shared" si="26"/>
        <v>0.79302636875988564</v>
      </c>
      <c r="G40" s="84">
        <f t="shared" si="26"/>
        <v>0.37115912556517827</v>
      </c>
      <c r="H40" s="84">
        <f t="shared" si="26"/>
        <v>0.54403193438337638</v>
      </c>
      <c r="I40" s="84">
        <f t="shared" si="26"/>
        <v>0.60419362301737922</v>
      </c>
      <c r="J40" s="84">
        <f t="shared" si="26"/>
        <v>1.4586699259439841</v>
      </c>
      <c r="K40" s="84">
        <f t="shared" si="26"/>
        <v>1.5950431308131556</v>
      </c>
      <c r="L40" s="84">
        <f t="shared" si="26"/>
        <v>2.7570469686025523</v>
      </c>
      <c r="M40" s="84">
        <f t="shared" si="26"/>
        <v>5.056057730678206</v>
      </c>
      <c r="N40" s="84">
        <f t="shared" si="26"/>
        <v>4.4203989022214518</v>
      </c>
      <c r="O40" s="84">
        <f t="shared" si="26"/>
        <v>3.6556064491522613</v>
      </c>
      <c r="P40" s="84">
        <f t="shared" si="26"/>
        <v>4.7812790860353749</v>
      </c>
      <c r="Q40" s="84">
        <f t="shared" si="9"/>
        <v>4.8972878659672894</v>
      </c>
      <c r="R40" s="84">
        <f t="shared" si="9"/>
        <v>6.2526326905624945</v>
      </c>
      <c r="S40" s="84">
        <f t="shared" si="9"/>
        <v>7.7310723077029841</v>
      </c>
      <c r="T40" s="84">
        <f t="shared" si="9"/>
        <v>8.7766821597798685</v>
      </c>
      <c r="U40" s="84">
        <f t="shared" si="9"/>
        <v>8.9304179287106109</v>
      </c>
      <c r="V40" s="84">
        <f t="shared" si="9"/>
        <v>9.7673121100107387</v>
      </c>
      <c r="W40" s="84">
        <f t="shared" ref="W40:X40" si="27">(W17/W$29)*100</f>
        <v>5.996687382370486</v>
      </c>
      <c r="X40" s="84">
        <f t="shared" si="27"/>
        <v>5.2534054627936468</v>
      </c>
      <c r="Y40" s="84">
        <f t="shared" si="13"/>
        <v>4.9027359925153497</v>
      </c>
    </row>
    <row r="41" spans="1:25" x14ac:dyDescent="0.2">
      <c r="A41" s="143"/>
      <c r="B41" s="8" t="s">
        <v>26</v>
      </c>
      <c r="C41" s="84">
        <f t="shared" si="7"/>
        <v>1.0069588732380015E-2</v>
      </c>
      <c r="D41" s="84">
        <f t="shared" ref="D41:P41" si="28">(D18/D$29)*100</f>
        <v>4.4840363914746308E-3</v>
      </c>
      <c r="E41" s="84">
        <f t="shared" si="28"/>
        <v>9.5292487602907094E-3</v>
      </c>
      <c r="F41" s="84">
        <f t="shared" si="28"/>
        <v>3.1879543244777379E-3</v>
      </c>
      <c r="G41" s="84">
        <f t="shared" si="28"/>
        <v>1.1936895846418322E-2</v>
      </c>
      <c r="H41" s="84">
        <f t="shared" si="28"/>
        <v>2.2711483171500992E-2</v>
      </c>
      <c r="I41" s="84">
        <f t="shared" si="28"/>
        <v>3.6541943577688531E-3</v>
      </c>
      <c r="J41" s="84">
        <f t="shared" si="28"/>
        <v>5.675828383428512E-3</v>
      </c>
      <c r="K41" s="84">
        <f t="shared" si="28"/>
        <v>2.9491538331096428E-3</v>
      </c>
      <c r="L41" s="84">
        <f t="shared" si="28"/>
        <v>1.3193434289693651E-2</v>
      </c>
      <c r="M41" s="84">
        <f t="shared" si="28"/>
        <v>3.1076704310965493E-2</v>
      </c>
      <c r="N41" s="84">
        <f t="shared" si="28"/>
        <v>7.2573603779055598E-2</v>
      </c>
      <c r="O41" s="84">
        <f t="shared" si="28"/>
        <v>0.14341369742850427</v>
      </c>
      <c r="P41" s="84">
        <f t="shared" si="28"/>
        <v>0.29509305723405965</v>
      </c>
      <c r="Q41" s="84">
        <f t="shared" si="9"/>
        <v>8.2702757203419658E-2</v>
      </c>
      <c r="R41" s="84">
        <f t="shared" si="9"/>
        <v>7.024130741426679E-2</v>
      </c>
      <c r="S41" s="84">
        <f t="shared" si="9"/>
        <v>9.1451351883960558E-2</v>
      </c>
      <c r="T41" s="84">
        <f t="shared" si="9"/>
        <v>8.6449327113187729E-2</v>
      </c>
      <c r="U41" s="84">
        <f t="shared" si="9"/>
        <v>8.0814869812172896E-2</v>
      </c>
      <c r="V41" s="84">
        <f t="shared" si="9"/>
        <v>0.27706565448009379</v>
      </c>
      <c r="W41" s="84">
        <f t="shared" ref="W41:X41" si="29">(W18/W$29)*100</f>
        <v>0.28042285843563874</v>
      </c>
      <c r="X41" s="84">
        <f t="shared" si="29"/>
        <v>0.42069513633652689</v>
      </c>
      <c r="Y41" s="84">
        <f t="shared" si="13"/>
        <v>0.12149455617365076</v>
      </c>
    </row>
    <row r="42" spans="1:25" x14ac:dyDescent="0.2">
      <c r="A42" s="143"/>
      <c r="B42" s="8" t="s">
        <v>27</v>
      </c>
      <c r="C42" s="84">
        <f t="shared" si="7"/>
        <v>3.507975199021221E-2</v>
      </c>
      <c r="D42" s="84">
        <f t="shared" ref="D42:P42" si="30">(D19/D$29)*100</f>
        <v>6.9605879197572398E-2</v>
      </c>
      <c r="E42" s="84">
        <f t="shared" si="30"/>
        <v>5.3749704583096553E-2</v>
      </c>
      <c r="F42" s="84">
        <f t="shared" si="30"/>
        <v>0.10953984745403555</v>
      </c>
      <c r="G42" s="84">
        <f t="shared" si="30"/>
        <v>2.7826951245500268E-2</v>
      </c>
      <c r="H42" s="84">
        <f t="shared" si="30"/>
        <v>8.3517061652574762E-2</v>
      </c>
      <c r="I42" s="84">
        <f t="shared" si="30"/>
        <v>0.12766232804743358</v>
      </c>
      <c r="J42" s="84">
        <f t="shared" si="30"/>
        <v>0.42972541421023824</v>
      </c>
      <c r="K42" s="84">
        <f t="shared" si="30"/>
        <v>0.22187382772631878</v>
      </c>
      <c r="L42" s="84">
        <f t="shared" si="30"/>
        <v>0.14381791498171903</v>
      </c>
      <c r="M42" s="84">
        <f t="shared" si="30"/>
        <v>0.18101231174110538</v>
      </c>
      <c r="N42" s="84">
        <f t="shared" si="30"/>
        <v>0.1142517823592679</v>
      </c>
      <c r="O42" s="84">
        <f t="shared" si="30"/>
        <v>0.17735182401077354</v>
      </c>
      <c r="P42" s="84">
        <f t="shared" si="30"/>
        <v>0.23225064618666411</v>
      </c>
      <c r="Q42" s="84">
        <f t="shared" ref="Q42:V51" si="31">(Q19/Q$29)*100</f>
        <v>0.11172456695071301</v>
      </c>
      <c r="R42" s="84">
        <f t="shared" si="31"/>
        <v>0.1660610969984348</v>
      </c>
      <c r="S42" s="84">
        <f t="shared" si="31"/>
        <v>0.30811370622281287</v>
      </c>
      <c r="T42" s="84">
        <f t="shared" si="31"/>
        <v>0.18636968809361965</v>
      </c>
      <c r="U42" s="84">
        <f t="shared" si="31"/>
        <v>0.51422249690458977</v>
      </c>
      <c r="V42" s="84">
        <f t="shared" si="31"/>
        <v>0.68021546611368544</v>
      </c>
      <c r="W42" s="84">
        <f t="shared" ref="W42:X42" si="32">(W19/W$29)*100</f>
        <v>0.68798564390025907</v>
      </c>
      <c r="X42" s="84">
        <f t="shared" si="32"/>
        <v>0.79264961201194872</v>
      </c>
      <c r="Y42" s="84">
        <f t="shared" si="13"/>
        <v>0.2863524484373775</v>
      </c>
    </row>
    <row r="43" spans="1:25" x14ac:dyDescent="0.2">
      <c r="A43" s="143"/>
      <c r="B43" s="8" t="s">
        <v>16</v>
      </c>
      <c r="C43" s="84">
        <f t="shared" si="7"/>
        <v>1.6911092469683361E-2</v>
      </c>
      <c r="D43" s="84">
        <f t="shared" ref="D43:P43" si="33">(D20/D$29)*100</f>
        <v>0.23015022978730174</v>
      </c>
      <c r="E43" s="84">
        <f t="shared" si="33"/>
        <v>0.10657588080113221</v>
      </c>
      <c r="F43" s="84">
        <f t="shared" si="33"/>
        <v>9.8354286874959534E-2</v>
      </c>
      <c r="G43" s="84">
        <f t="shared" si="33"/>
        <v>4.7239114582919857E-2</v>
      </c>
      <c r="H43" s="84">
        <f t="shared" si="33"/>
        <v>8.1736472662323853E-2</v>
      </c>
      <c r="I43" s="84">
        <f t="shared" si="33"/>
        <v>0.14076638268362174</v>
      </c>
      <c r="J43" s="84">
        <f t="shared" si="33"/>
        <v>0.42244593779757372</v>
      </c>
      <c r="K43" s="84">
        <f t="shared" si="33"/>
        <v>0.59453475368668829</v>
      </c>
      <c r="L43" s="84">
        <f t="shared" si="33"/>
        <v>0.7502373544682609</v>
      </c>
      <c r="M43" s="84">
        <f t="shared" si="33"/>
        <v>1.0592912167298776</v>
      </c>
      <c r="N43" s="84">
        <f t="shared" si="33"/>
        <v>0.99663005663106308</v>
      </c>
      <c r="O43" s="84">
        <f t="shared" si="33"/>
        <v>0.87037933710586968</v>
      </c>
      <c r="P43" s="84">
        <f t="shared" si="33"/>
        <v>1.0417289846142535</v>
      </c>
      <c r="Q43" s="84">
        <f t="shared" si="31"/>
        <v>1.1810654057167311</v>
      </c>
      <c r="R43" s="84">
        <f t="shared" si="31"/>
        <v>1.6517925707198833</v>
      </c>
      <c r="S43" s="84">
        <f t="shared" si="31"/>
        <v>1.6609730102260003</v>
      </c>
      <c r="T43" s="84">
        <f t="shared" si="31"/>
        <v>1.8634730079422068</v>
      </c>
      <c r="U43" s="84">
        <f t="shared" si="31"/>
        <v>1.377057669407894</v>
      </c>
      <c r="V43" s="84">
        <f t="shared" si="31"/>
        <v>1.2828815782080263</v>
      </c>
      <c r="W43" s="84">
        <f t="shared" ref="W43:X43" si="34">(W20/W$29)*100</f>
        <v>1.2147312639361085</v>
      </c>
      <c r="X43" s="84">
        <f t="shared" si="34"/>
        <v>1.2418208388074969</v>
      </c>
      <c r="Y43" s="84">
        <f t="shared" si="13"/>
        <v>1.0167919371982226</v>
      </c>
    </row>
    <row r="44" spans="1:25" x14ac:dyDescent="0.2">
      <c r="A44" s="143"/>
      <c r="B44" s="8" t="s">
        <v>19</v>
      </c>
      <c r="C44" s="84">
        <f t="shared" si="7"/>
        <v>1.4840998943674495E-3</v>
      </c>
      <c r="D44" s="84">
        <f t="shared" ref="D44:P44" si="35">(D21/D$29)*100</f>
        <v>1.0873060735821333E-3</v>
      </c>
      <c r="E44" s="84">
        <f t="shared" si="35"/>
        <v>9.5398106814493181E-3</v>
      </c>
      <c r="F44" s="84">
        <f t="shared" si="35"/>
        <v>1.4737442937852032E-2</v>
      </c>
      <c r="G44" s="84">
        <f t="shared" si="35"/>
        <v>1.712157388076541E-2</v>
      </c>
      <c r="H44" s="84">
        <f t="shared" si="35"/>
        <v>1.0380067302025181E-2</v>
      </c>
      <c r="I44" s="84">
        <f t="shared" si="35"/>
        <v>1.1540375050776219E-2</v>
      </c>
      <c r="J44" s="84">
        <f t="shared" si="35"/>
        <v>5.1453785557832952E-3</v>
      </c>
      <c r="K44" s="84">
        <f t="shared" si="35"/>
        <v>3.04847447662418E-2</v>
      </c>
      <c r="L44" s="84">
        <f t="shared" si="35"/>
        <v>0.12250803062394527</v>
      </c>
      <c r="M44" s="84">
        <f t="shared" si="35"/>
        <v>0.19304024244048695</v>
      </c>
      <c r="N44" s="84">
        <f t="shared" si="35"/>
        <v>0.16031179926134723</v>
      </c>
      <c r="O44" s="84">
        <f t="shared" si="35"/>
        <v>0.12558536857659322</v>
      </c>
      <c r="P44" s="84">
        <f t="shared" si="35"/>
        <v>0.12579400180416078</v>
      </c>
      <c r="Q44" s="84">
        <f t="shared" si="31"/>
        <v>0.17040672270914781</v>
      </c>
      <c r="R44" s="84">
        <f t="shared" si="31"/>
        <v>0.2492375064434337</v>
      </c>
      <c r="S44" s="84">
        <f t="shared" si="31"/>
        <v>0.23788812708896301</v>
      </c>
      <c r="T44" s="84">
        <f t="shared" si="31"/>
        <v>0.29728686718984149</v>
      </c>
      <c r="U44" s="84">
        <f t="shared" si="31"/>
        <v>0.22464176322893556</v>
      </c>
      <c r="V44" s="84">
        <f t="shared" si="31"/>
        <v>0.29982864134813342</v>
      </c>
      <c r="W44" s="84">
        <f t="shared" ref="W44:X44" si="36">(W21/W$29)*100</f>
        <v>0.3038360234976169</v>
      </c>
      <c r="X44" s="84">
        <f t="shared" si="36"/>
        <v>0.3591546777613287</v>
      </c>
      <c r="Y44" s="84">
        <f t="shared" si="13"/>
        <v>0.17192626947025991</v>
      </c>
    </row>
    <row r="45" spans="1:25" x14ac:dyDescent="0.2">
      <c r="A45" s="143"/>
      <c r="B45" s="8" t="s">
        <v>18</v>
      </c>
      <c r="C45" s="84">
        <f t="shared" si="7"/>
        <v>6.0408865274009299E-3</v>
      </c>
      <c r="D45" s="84">
        <f t="shared" ref="D45:P45" si="37">(D22/D$29)*100</f>
        <v>5.9665961848099462E-3</v>
      </c>
      <c r="E45" s="84">
        <f t="shared" si="37"/>
        <v>3.0149957279794835E-2</v>
      </c>
      <c r="F45" s="84">
        <f t="shared" si="37"/>
        <v>3.8218969897587354E-3</v>
      </c>
      <c r="G45" s="84">
        <f t="shared" si="37"/>
        <v>8.4786786732512845E-3</v>
      </c>
      <c r="H45" s="84">
        <f t="shared" si="37"/>
        <v>1.544013297839145E-3</v>
      </c>
      <c r="I45" s="84">
        <f t="shared" si="37"/>
        <v>1.7864359698615399E-3</v>
      </c>
      <c r="J45" s="84">
        <f t="shared" si="37"/>
        <v>2.3474637511804348E-3</v>
      </c>
      <c r="K45" s="84">
        <f t="shared" si="37"/>
        <v>1.4078912714440278E-2</v>
      </c>
      <c r="L45" s="84">
        <f t="shared" si="37"/>
        <v>5.6159509762347987E-2</v>
      </c>
      <c r="M45" s="84">
        <f t="shared" si="37"/>
        <v>7.9908338645200153E-2</v>
      </c>
      <c r="N45" s="84">
        <f t="shared" si="37"/>
        <v>7.8352105912639677E-2</v>
      </c>
      <c r="O45" s="84">
        <f t="shared" si="37"/>
        <v>7.3021208398277845E-2</v>
      </c>
      <c r="P45" s="84">
        <f t="shared" si="37"/>
        <v>6.7189219976347539E-2</v>
      </c>
      <c r="Q45" s="84">
        <f t="shared" si="31"/>
        <v>9.3417947788735439E-2</v>
      </c>
      <c r="R45" s="84">
        <f t="shared" si="31"/>
        <v>0.12142942141957175</v>
      </c>
      <c r="S45" s="84">
        <f t="shared" si="31"/>
        <v>0.13927174379233057</v>
      </c>
      <c r="T45" s="84">
        <f t="shared" si="31"/>
        <v>0.15510279148543593</v>
      </c>
      <c r="U45" s="84">
        <f t="shared" si="31"/>
        <v>0.13287796214519973</v>
      </c>
      <c r="V45" s="84">
        <f t="shared" si="31"/>
        <v>0.13497583414236158</v>
      </c>
      <c r="W45" s="84">
        <f t="shared" ref="W45:X45" si="38">(W22/W$29)*100</f>
        <v>0.13652125252978964</v>
      </c>
      <c r="X45" s="84">
        <f t="shared" si="38"/>
        <v>0.18180239062498649</v>
      </c>
      <c r="Y45" s="84">
        <f t="shared" si="13"/>
        <v>8.777112473146817E-2</v>
      </c>
    </row>
    <row r="46" spans="1:25" x14ac:dyDescent="0.2">
      <c r="A46" s="143"/>
      <c r="B46" s="8" t="s">
        <v>20</v>
      </c>
      <c r="C46" s="84">
        <f t="shared" si="7"/>
        <v>5.6849888887261327E-5</v>
      </c>
      <c r="D46" s="84">
        <f t="shared" ref="D46:P46" si="39">(D23/D$29)*100</f>
        <v>2.2963894718207699E-4</v>
      </c>
      <c r="E46" s="84">
        <f t="shared" si="39"/>
        <v>2.5921388029996856E-2</v>
      </c>
      <c r="F46" s="84">
        <f t="shared" si="39"/>
        <v>4.6688035794681431E-4</v>
      </c>
      <c r="G46" s="84">
        <f t="shared" si="39"/>
        <v>1.9402167214700706E-3</v>
      </c>
      <c r="H46" s="84">
        <f t="shared" si="39"/>
        <v>2.4075020065437835E-3</v>
      </c>
      <c r="I46" s="84">
        <f t="shared" si="39"/>
        <v>5.8388294301477944E-3</v>
      </c>
      <c r="J46" s="84">
        <f t="shared" si="39"/>
        <v>1.7738391288029548E-4</v>
      </c>
      <c r="K46" s="84">
        <f t="shared" si="39"/>
        <v>6.4166612086783512E-3</v>
      </c>
      <c r="L46" s="84">
        <f t="shared" si="39"/>
        <v>4.6183447068983918E-2</v>
      </c>
      <c r="M46" s="84">
        <f t="shared" si="39"/>
        <v>7.3379882937714844E-2</v>
      </c>
      <c r="N46" s="84">
        <f t="shared" si="39"/>
        <v>7.3171689411152444E-2</v>
      </c>
      <c r="O46" s="84">
        <f t="shared" si="39"/>
        <v>5.6132024133913015E-2</v>
      </c>
      <c r="P46" s="84">
        <f t="shared" si="39"/>
        <v>5.9046874369085081E-2</v>
      </c>
      <c r="Q46" s="84">
        <f t="shared" si="31"/>
        <v>8.5523526478730932E-2</v>
      </c>
      <c r="R46" s="84">
        <f t="shared" si="31"/>
        <v>8.7497046724862179E-2</v>
      </c>
      <c r="S46" s="84">
        <f t="shared" si="31"/>
        <v>7.1696734914664106E-2</v>
      </c>
      <c r="T46" s="84">
        <f t="shared" si="31"/>
        <v>0.10127585481698075</v>
      </c>
      <c r="U46" s="84">
        <f t="shared" si="31"/>
        <v>7.5090038728357011E-2</v>
      </c>
      <c r="V46" s="84">
        <f t="shared" si="31"/>
        <v>7.7012165263285651E-2</v>
      </c>
      <c r="W46" s="84">
        <f t="shared" ref="W46:X46" si="40">(W23/W$29)*100</f>
        <v>7.7879205306531307E-2</v>
      </c>
      <c r="X46" s="84">
        <f t="shared" si="40"/>
        <v>0.12334810241223314</v>
      </c>
      <c r="Y46" s="84">
        <f t="shared" si="13"/>
        <v>6.0572421616512474E-2</v>
      </c>
    </row>
    <row r="47" spans="1:25" x14ac:dyDescent="0.2">
      <c r="A47" s="143"/>
      <c r="B47" s="8" t="s">
        <v>21</v>
      </c>
      <c r="C47" s="84">
        <f t="shared" si="7"/>
        <v>5.3575643451631367E-5</v>
      </c>
      <c r="D47" s="84">
        <f t="shared" ref="D47:P47" si="41">(D24/D$29)*100</f>
        <v>2.8677992578193454E-4</v>
      </c>
      <c r="E47" s="84">
        <f t="shared" si="41"/>
        <v>3.4583392677291586E-5</v>
      </c>
      <c r="F47" s="84">
        <f t="shared" si="41"/>
        <v>1.1385123841831431E-4</v>
      </c>
      <c r="G47" s="84">
        <f t="shared" si="41"/>
        <v>5.2330949550401901E-4</v>
      </c>
      <c r="H47" s="84">
        <f t="shared" si="41"/>
        <v>1.3128551047040155E-4</v>
      </c>
      <c r="I47" s="84">
        <f t="shared" si="41"/>
        <v>8.8780118514199188E-3</v>
      </c>
      <c r="J47" s="84">
        <f t="shared" si="41"/>
        <v>9.1335740810526925E-3</v>
      </c>
      <c r="K47" s="84">
        <f t="shared" si="41"/>
        <v>1.1535070804322674E-2</v>
      </c>
      <c r="L47" s="84">
        <f t="shared" si="41"/>
        <v>2.7521460735247041E-2</v>
      </c>
      <c r="M47" s="84">
        <f t="shared" si="41"/>
        <v>3.2471755342761505E-2</v>
      </c>
      <c r="N47" s="84">
        <f t="shared" si="41"/>
        <v>4.844828621844021E-2</v>
      </c>
      <c r="O47" s="84">
        <f t="shared" si="41"/>
        <v>2.4249158082491742E-2</v>
      </c>
      <c r="P47" s="84">
        <f t="shared" si="41"/>
        <v>2.2058582624460258E-2</v>
      </c>
      <c r="Q47" s="84">
        <f t="shared" si="31"/>
        <v>1.8442829998880556E-2</v>
      </c>
      <c r="R47" s="84">
        <f t="shared" si="31"/>
        <v>3.1573701356869155E-2</v>
      </c>
      <c r="S47" s="84">
        <f t="shared" si="31"/>
        <v>3.4210804638344965E-2</v>
      </c>
      <c r="T47" s="84">
        <f t="shared" si="31"/>
        <v>3.5636375252344893E-2</v>
      </c>
      <c r="U47" s="84">
        <f t="shared" si="31"/>
        <v>3.6501700566451654E-2</v>
      </c>
      <c r="V47" s="84">
        <f t="shared" si="31"/>
        <v>5.5664844236400009E-2</v>
      </c>
      <c r="W47" s="84">
        <f t="shared" ref="W47:X47" si="42">(W24/W$29)*100</f>
        <v>6.0429995039379868E-2</v>
      </c>
      <c r="X47" s="84">
        <f t="shared" si="42"/>
        <v>8.6118152539245471E-2</v>
      </c>
      <c r="Y47" s="84">
        <f t="shared" si="13"/>
        <v>3.081203949701642E-2</v>
      </c>
    </row>
    <row r="48" spans="1:25" x14ac:dyDescent="0.2">
      <c r="A48" s="143"/>
      <c r="B48" s="8" t="s">
        <v>17</v>
      </c>
      <c r="C48" s="84">
        <f t="shared" si="7"/>
        <v>1.7919431662075599E-3</v>
      </c>
      <c r="D48" s="84">
        <f t="shared" ref="D48:P48" si="43">(D25/D$29)*100</f>
        <v>3.3347666227815987E-3</v>
      </c>
      <c r="E48" s="84">
        <f t="shared" si="43"/>
        <v>1.5904635108295095E-2</v>
      </c>
      <c r="F48" s="84">
        <f t="shared" si="43"/>
        <v>2.2129952756679724E-2</v>
      </c>
      <c r="G48" s="84">
        <f t="shared" si="43"/>
        <v>1.6099619027483143E-2</v>
      </c>
      <c r="H48" s="84">
        <f t="shared" si="43"/>
        <v>2.5209271053989558E-2</v>
      </c>
      <c r="I48" s="84">
        <f t="shared" si="43"/>
        <v>2.6340012901138257E-2</v>
      </c>
      <c r="J48" s="84">
        <f t="shared" si="43"/>
        <v>5.6392077375148363E-2</v>
      </c>
      <c r="K48" s="84">
        <f t="shared" si="43"/>
        <v>0.11099746937067391</v>
      </c>
      <c r="L48" s="84">
        <f t="shared" si="43"/>
        <v>0.10604254002846648</v>
      </c>
      <c r="M48" s="84">
        <f t="shared" si="43"/>
        <v>9.1452690509498849E-2</v>
      </c>
      <c r="N48" s="84">
        <f t="shared" si="43"/>
        <v>7.6616203727477017E-2</v>
      </c>
      <c r="O48" s="84">
        <f t="shared" si="43"/>
        <v>9.1602293565068965E-2</v>
      </c>
      <c r="P48" s="84">
        <f t="shared" si="43"/>
        <v>0.12153551786108613</v>
      </c>
      <c r="Q48" s="84">
        <f t="shared" si="31"/>
        <v>0.1047096086412671</v>
      </c>
      <c r="R48" s="84">
        <f t="shared" si="31"/>
        <v>0.1701610603176435</v>
      </c>
      <c r="S48" s="84">
        <f t="shared" si="31"/>
        <v>0.26854840646379657</v>
      </c>
      <c r="T48" s="84">
        <f t="shared" si="31"/>
        <v>0.28622196089289004</v>
      </c>
      <c r="U48" s="84">
        <f t="shared" si="31"/>
        <v>0.29483893216048174</v>
      </c>
      <c r="V48" s="84">
        <f t="shared" si="31"/>
        <v>0.23619651600132596</v>
      </c>
      <c r="W48" s="84">
        <f t="shared" ref="W48:X49" si="44">(W25/W$29)*100</f>
        <v>0.23905251683194972</v>
      </c>
      <c r="X48" s="84">
        <f t="shared" si="44"/>
        <v>0.20847485685656247</v>
      </c>
      <c r="Y48" s="84">
        <f t="shared" si="13"/>
        <v>0.14505975557438122</v>
      </c>
    </row>
    <row r="49" spans="1:25" x14ac:dyDescent="0.2">
      <c r="A49" s="297"/>
      <c r="B49" s="8" t="s">
        <v>807</v>
      </c>
      <c r="C49" s="84">
        <f t="shared" si="7"/>
        <v>7.4837373493685296E-3</v>
      </c>
      <c r="D49" s="84">
        <f t="shared" ref="D49:P49" si="45">(D26/D$29)*100</f>
        <v>0.21924514203316403</v>
      </c>
      <c r="E49" s="84">
        <f t="shared" si="45"/>
        <v>2.5025506308918814E-2</v>
      </c>
      <c r="F49" s="84">
        <f t="shared" si="45"/>
        <v>5.7084262594303908E-2</v>
      </c>
      <c r="G49" s="84">
        <f t="shared" si="45"/>
        <v>3.0757167844459314E-3</v>
      </c>
      <c r="H49" s="84">
        <f t="shared" si="45"/>
        <v>4.2064333491455781E-2</v>
      </c>
      <c r="I49" s="84">
        <f t="shared" si="45"/>
        <v>8.6382717480278023E-2</v>
      </c>
      <c r="J49" s="84">
        <f t="shared" si="45"/>
        <v>0.3492500601215287</v>
      </c>
      <c r="K49" s="84">
        <f t="shared" si="45"/>
        <v>0.42102189482233132</v>
      </c>
      <c r="L49" s="84">
        <f t="shared" si="45"/>
        <v>0.3918223662492703</v>
      </c>
      <c r="M49" s="84">
        <f t="shared" si="45"/>
        <v>0.58903830685421532</v>
      </c>
      <c r="N49" s="84">
        <f t="shared" si="45"/>
        <v>0.55972997210000652</v>
      </c>
      <c r="O49" s="84">
        <f t="shared" si="45"/>
        <v>0.49978928434952508</v>
      </c>
      <c r="P49" s="84">
        <f t="shared" si="45"/>
        <v>0.64610478797911353</v>
      </c>
      <c r="Q49" s="84">
        <f t="shared" si="31"/>
        <v>0.70856477009996921</v>
      </c>
      <c r="R49" s="84">
        <f t="shared" si="31"/>
        <v>0.99189383445750334</v>
      </c>
      <c r="S49" s="84">
        <f t="shared" si="31"/>
        <v>0.90935719332790099</v>
      </c>
      <c r="T49" s="84">
        <f t="shared" si="31"/>
        <v>0.98794915830471342</v>
      </c>
      <c r="U49" s="84">
        <f t="shared" si="31"/>
        <v>0.61310727257846809</v>
      </c>
      <c r="V49" s="84">
        <f t="shared" si="31"/>
        <v>0.47920357721651963</v>
      </c>
      <c r="W49" s="84">
        <f t="shared" si="44"/>
        <v>0.39701227073084111</v>
      </c>
      <c r="X49" s="84">
        <f t="shared" si="44"/>
        <v>0.28292265861314075</v>
      </c>
      <c r="Y49" s="84">
        <f t="shared" si="13"/>
        <v>0.52065032630858421</v>
      </c>
    </row>
    <row r="50" spans="1:25" x14ac:dyDescent="0.2">
      <c r="A50" s="143"/>
      <c r="B50" s="8" t="s">
        <v>22</v>
      </c>
      <c r="C50" s="84">
        <f t="shared" si="7"/>
        <v>99.80860780301326</v>
      </c>
      <c r="D50" s="84">
        <f t="shared" ref="D50:O50" si="46">(D27/D$29)*100</f>
        <v>99.875909488484453</v>
      </c>
      <c r="E50" s="84">
        <f t="shared" si="46"/>
        <v>98.939182026092666</v>
      </c>
      <c r="F50" s="84">
        <f t="shared" si="46"/>
        <v>98.450792892976708</v>
      </c>
      <c r="G50" s="84">
        <f t="shared" si="46"/>
        <v>98.855187781254855</v>
      </c>
      <c r="H50" s="84">
        <f t="shared" si="46"/>
        <v>99.341436670069172</v>
      </c>
      <c r="I50" s="84">
        <f t="shared" si="46"/>
        <v>98.161010659237107</v>
      </c>
      <c r="J50" s="84">
        <f t="shared" si="46"/>
        <v>98.581880360799289</v>
      </c>
      <c r="K50" s="84">
        <f t="shared" si="46"/>
        <v>98.839101183034771</v>
      </c>
      <c r="L50" s="84">
        <f t="shared" si="46"/>
        <v>98.879031554559987</v>
      </c>
      <c r="M50" s="84">
        <f t="shared" si="46"/>
        <v>98.651805547666044</v>
      </c>
      <c r="N50" s="84">
        <f t="shared" si="46"/>
        <v>98.964849983156427</v>
      </c>
      <c r="O50" s="84">
        <f t="shared" si="46"/>
        <v>99.38351268356034</v>
      </c>
      <c r="P50" s="84">
        <f t="shared" ref="D50:Y52" si="47">(P27/P$29)*100</f>
        <v>99.247361139542562</v>
      </c>
      <c r="Q50" s="84">
        <f t="shared" si="31"/>
        <v>99.113702417226719</v>
      </c>
      <c r="R50" s="84">
        <f t="shared" si="31"/>
        <v>96.738157011947465</v>
      </c>
      <c r="S50" s="84">
        <f t="shared" si="31"/>
        <v>98.730140423080712</v>
      </c>
      <c r="T50" s="84">
        <f t="shared" si="31"/>
        <v>98.510293875638922</v>
      </c>
      <c r="U50" s="84">
        <f t="shared" si="31"/>
        <v>98.218745438245065</v>
      </c>
      <c r="V50" s="84">
        <f t="shared" si="31"/>
        <v>97.857360255989249</v>
      </c>
      <c r="W50" s="84">
        <f t="shared" ref="W50:X50" si="48">(W27/W$29)*100</f>
        <v>95.490377351440131</v>
      </c>
      <c r="X50" s="84">
        <f t="shared" si="48"/>
        <v>115.0381727526708</v>
      </c>
      <c r="Y50" s="84">
        <f t="shared" si="47"/>
        <v>99.281775224805244</v>
      </c>
    </row>
    <row r="51" spans="1:25" x14ac:dyDescent="0.2">
      <c r="A51" s="143"/>
      <c r="B51" s="8" t="s">
        <v>23</v>
      </c>
      <c r="C51" s="84">
        <f t="shared" si="7"/>
        <v>0.19139219698673526</v>
      </c>
      <c r="D51" s="84">
        <f t="shared" si="47"/>
        <v>0.12409051151554945</v>
      </c>
      <c r="E51" s="84">
        <f t="shared" si="47"/>
        <v>1.0608179739073307</v>
      </c>
      <c r="F51" s="84">
        <f t="shared" si="47"/>
        <v>1.5492071070232902</v>
      </c>
      <c r="G51" s="84">
        <f t="shared" si="47"/>
        <v>1.1448122187451475</v>
      </c>
      <c r="H51" s="84">
        <f t="shared" si="47"/>
        <v>0.65856332993082323</v>
      </c>
      <c r="I51" s="84">
        <f t="shared" si="47"/>
        <v>1.8389893407628815</v>
      </c>
      <c r="J51" s="84">
        <f t="shared" si="47"/>
        <v>1.4181196392007065</v>
      </c>
      <c r="K51" s="84">
        <f t="shared" si="47"/>
        <v>1.160898816965229</v>
      </c>
      <c r="L51" s="84">
        <f t="shared" si="47"/>
        <v>1.1209684454400035</v>
      </c>
      <c r="M51" s="84">
        <f t="shared" si="47"/>
        <v>1.3481944523339529</v>
      </c>
      <c r="N51" s="84">
        <f t="shared" si="47"/>
        <v>1.0351500168435808</v>
      </c>
      <c r="O51" s="84">
        <f t="shared" si="47"/>
        <v>0.6164873164396576</v>
      </c>
      <c r="P51" s="84">
        <f t="shared" si="47"/>
        <v>0.75263886045743122</v>
      </c>
      <c r="Q51" s="84">
        <f t="shared" si="31"/>
        <v>0.8862975827732763</v>
      </c>
      <c r="R51" s="84">
        <f t="shared" si="31"/>
        <v>3.2618429880525346</v>
      </c>
      <c r="S51" s="84">
        <f t="shared" si="31"/>
        <v>1.26985957691928</v>
      </c>
      <c r="T51" s="84">
        <f t="shared" si="31"/>
        <v>1.4897061243610827</v>
      </c>
      <c r="U51" s="84">
        <f t="shared" si="31"/>
        <v>1.7812545617549409</v>
      </c>
      <c r="V51" s="84">
        <f t="shared" si="31"/>
        <v>2.1426397440107583</v>
      </c>
      <c r="W51" s="84">
        <f t="shared" ref="W51:X51" si="49">(W28/W$29)*100</f>
        <v>4.5096226485598754</v>
      </c>
      <c r="X51" s="84">
        <f t="shared" si="49"/>
        <v>-15.038172752670798</v>
      </c>
      <c r="Y51" s="84">
        <f t="shared" si="47"/>
        <v>0.71822477519476502</v>
      </c>
    </row>
    <row r="52" spans="1:25" ht="13.5" thickBot="1" x14ac:dyDescent="0.25">
      <c r="A52" s="143"/>
      <c r="B52" s="30" t="s">
        <v>7</v>
      </c>
      <c r="C52" s="261">
        <f t="shared" si="7"/>
        <v>100</v>
      </c>
      <c r="D52" s="261">
        <f t="shared" si="47"/>
        <v>100</v>
      </c>
      <c r="E52" s="261">
        <f t="shared" si="47"/>
        <v>100</v>
      </c>
      <c r="F52" s="261">
        <f t="shared" si="47"/>
        <v>100</v>
      </c>
      <c r="G52" s="261">
        <f t="shared" si="47"/>
        <v>100</v>
      </c>
      <c r="H52" s="261">
        <f t="shared" si="47"/>
        <v>100</v>
      </c>
      <c r="I52" s="261">
        <f t="shared" si="47"/>
        <v>100</v>
      </c>
      <c r="J52" s="261">
        <f t="shared" si="47"/>
        <v>100</v>
      </c>
      <c r="K52" s="261">
        <f t="shared" si="47"/>
        <v>100</v>
      </c>
      <c r="L52" s="261">
        <f t="shared" si="47"/>
        <v>100</v>
      </c>
      <c r="M52" s="261">
        <f t="shared" si="47"/>
        <v>100</v>
      </c>
      <c r="N52" s="261">
        <f t="shared" si="47"/>
        <v>100</v>
      </c>
      <c r="O52" s="261">
        <f t="shared" si="47"/>
        <v>100</v>
      </c>
      <c r="P52" s="261">
        <f t="shared" si="47"/>
        <v>100</v>
      </c>
      <c r="Q52" s="261">
        <f t="shared" si="47"/>
        <v>100</v>
      </c>
      <c r="R52" s="261">
        <f t="shared" si="47"/>
        <v>100</v>
      </c>
      <c r="S52" s="261">
        <f t="shared" si="47"/>
        <v>100</v>
      </c>
      <c r="T52" s="261">
        <f t="shared" si="47"/>
        <v>100</v>
      </c>
      <c r="U52" s="261">
        <f t="shared" si="47"/>
        <v>100</v>
      </c>
      <c r="V52" s="261">
        <f t="shared" si="47"/>
        <v>100</v>
      </c>
      <c r="W52" s="261">
        <f t="shared" ref="W52:X52" si="50">(W29/W$29)*100</f>
        <v>100</v>
      </c>
      <c r="X52" s="261">
        <f t="shared" si="50"/>
        <v>100</v>
      </c>
      <c r="Y52" s="261">
        <f t="shared" si="47"/>
        <v>100</v>
      </c>
    </row>
    <row r="53" spans="1:25" ht="20.25" thickTop="1" thickBot="1" x14ac:dyDescent="0.35">
      <c r="A53" s="143"/>
      <c r="B53" s="30"/>
      <c r="C53" s="339" t="s">
        <v>56</v>
      </c>
      <c r="D53" s="339"/>
      <c r="E53" s="339"/>
      <c r="F53" s="339"/>
      <c r="G53" s="339"/>
      <c r="H53" s="339"/>
      <c r="I53" s="339"/>
      <c r="J53" s="339"/>
      <c r="K53" s="339"/>
      <c r="L53" s="339"/>
      <c r="M53" s="339"/>
      <c r="N53" s="339"/>
      <c r="O53" s="339"/>
      <c r="P53" s="339"/>
      <c r="Q53" s="339"/>
      <c r="R53" s="339"/>
      <c r="S53" s="339"/>
      <c r="T53" s="339"/>
      <c r="U53" s="339"/>
      <c r="V53" s="339"/>
      <c r="W53" s="339"/>
      <c r="X53" s="339"/>
      <c r="Y53" s="339"/>
    </row>
    <row r="54" spans="1:25" ht="13.5" thickTop="1" x14ac:dyDescent="0.2">
      <c r="A54" s="143"/>
      <c r="B54" s="80" t="s">
        <v>326</v>
      </c>
      <c r="C54" s="33" t="s">
        <v>10</v>
      </c>
      <c r="D54" s="18">
        <f t="shared" ref="D54:V54" si="51">IF(C9=0,"--",((D9/C9)*100-100))</f>
        <v>112.3650705624278</v>
      </c>
      <c r="E54" s="18">
        <f t="shared" si="51"/>
        <v>18.388846576372543</v>
      </c>
      <c r="F54" s="18">
        <f t="shared" si="51"/>
        <v>15.105661337633961</v>
      </c>
      <c r="G54" s="18">
        <f t="shared" si="51"/>
        <v>14.399282783247088</v>
      </c>
      <c r="H54" s="18">
        <f t="shared" si="51"/>
        <v>10.92824981781051</v>
      </c>
      <c r="I54" s="18">
        <f t="shared" si="51"/>
        <v>-8.9021003449420277</v>
      </c>
      <c r="J54" s="18">
        <f t="shared" si="51"/>
        <v>4.4180480733465544</v>
      </c>
      <c r="K54" s="18">
        <f t="shared" si="51"/>
        <v>-10.441809569653373</v>
      </c>
      <c r="L54" s="18">
        <f t="shared" si="51"/>
        <v>20.738784059815131</v>
      </c>
      <c r="M54" s="18">
        <f t="shared" si="51"/>
        <v>18.29447923035292</v>
      </c>
      <c r="N54" s="18">
        <f t="shared" si="51"/>
        <v>40.755041691920979</v>
      </c>
      <c r="O54" s="18">
        <f t="shared" si="51"/>
        <v>21.252349692340871</v>
      </c>
      <c r="P54" s="18">
        <f t="shared" si="51"/>
        <v>-1.0795243715623855</v>
      </c>
      <c r="Q54" s="18">
        <f t="shared" si="51"/>
        <v>-22.693771302401913</v>
      </c>
      <c r="R54" s="18">
        <f t="shared" si="51"/>
        <v>8.2289790990546265</v>
      </c>
      <c r="S54" s="18">
        <f t="shared" si="51"/>
        <v>-6.272904476665687</v>
      </c>
      <c r="T54" s="18">
        <f t="shared" si="51"/>
        <v>-2.1761495448394328</v>
      </c>
      <c r="U54" s="18">
        <f t="shared" si="51"/>
        <v>-0.84112518528056057</v>
      </c>
      <c r="V54" s="18">
        <f t="shared" si="51"/>
        <v>1.6888524072619759</v>
      </c>
      <c r="W54" s="18">
        <f t="shared" ref="W54:X54" si="52">IF(V9=0,"--",((W9/V9)*100-100))</f>
        <v>0.47792429310730711</v>
      </c>
      <c r="X54" s="18">
        <f t="shared" si="52"/>
        <v>1.6534055643336245</v>
      </c>
      <c r="Y54" s="18">
        <f>IFERROR((POWER(U9/C9,1/21)*100)-100,"--")</f>
        <v>8.6758792256294441</v>
      </c>
    </row>
    <row r="55" spans="1:25" x14ac:dyDescent="0.2">
      <c r="A55" s="143"/>
      <c r="B55" s="80" t="s">
        <v>378</v>
      </c>
      <c r="C55" s="33" t="s">
        <v>10</v>
      </c>
      <c r="D55" s="18">
        <f t="shared" ref="D55:V55" si="53">IF(C10=0,"--",((D10/C10)*100-100))</f>
        <v>1663.4062124423072</v>
      </c>
      <c r="E55" s="18">
        <f t="shared" si="53"/>
        <v>-17.788396929772205</v>
      </c>
      <c r="F55" s="18">
        <f t="shared" si="53"/>
        <v>-65.53399059823542</v>
      </c>
      <c r="G55" s="18">
        <f t="shared" si="53"/>
        <v>-63.236782749847144</v>
      </c>
      <c r="H55" s="18">
        <f t="shared" si="53"/>
        <v>336.14011762642065</v>
      </c>
      <c r="I55" s="18">
        <f t="shared" si="53"/>
        <v>72.980767176741153</v>
      </c>
      <c r="J55" s="18">
        <f t="shared" si="53"/>
        <v>-33.166213729670531</v>
      </c>
      <c r="K55" s="18">
        <f t="shared" si="53"/>
        <v>14.17336826878099</v>
      </c>
      <c r="L55" s="18">
        <f t="shared" si="53"/>
        <v>927.9611048882789</v>
      </c>
      <c r="M55" s="18">
        <f t="shared" si="53"/>
        <v>160.12864245798659</v>
      </c>
      <c r="N55" s="18">
        <f t="shared" si="53"/>
        <v>104.7765920896997</v>
      </c>
      <c r="O55" s="18">
        <f t="shared" si="53"/>
        <v>37.343394548869895</v>
      </c>
      <c r="P55" s="18">
        <f t="shared" si="53"/>
        <v>20.990703410945443</v>
      </c>
      <c r="Q55" s="18">
        <f t="shared" si="53"/>
        <v>-4.7802184607152185</v>
      </c>
      <c r="R55" s="18">
        <f t="shared" si="53"/>
        <v>21.523617684157799</v>
      </c>
      <c r="S55" s="18">
        <f t="shared" si="53"/>
        <v>-16.99992645904716</v>
      </c>
      <c r="T55" s="18">
        <f t="shared" si="53"/>
        <v>-15.577404382913656</v>
      </c>
      <c r="U55" s="18">
        <f t="shared" si="53"/>
        <v>-8.7636778448795383</v>
      </c>
      <c r="V55" s="18">
        <f t="shared" si="53"/>
        <v>-2.5470559755906237</v>
      </c>
      <c r="W55" s="18">
        <f t="shared" ref="W55:X55" si="54">IF(V10=0,"--",((W10/V10)*100-100))</f>
        <v>0.15671407846143381</v>
      </c>
      <c r="X55" s="18">
        <f t="shared" si="54"/>
        <v>-12.069846239516338</v>
      </c>
      <c r="Y55" s="18">
        <f t="shared" ref="Y55:Y74" si="55">IFERROR((POWER(U10/C10,1/21)*100)-100,"--")</f>
        <v>36.718492693653047</v>
      </c>
    </row>
    <row r="56" spans="1:25" x14ac:dyDescent="0.2">
      <c r="A56" s="143"/>
      <c r="B56" s="80" t="s">
        <v>60</v>
      </c>
      <c r="C56" s="33" t="s">
        <v>10</v>
      </c>
      <c r="D56" s="18">
        <f t="shared" ref="D56:V56" si="56">IF(C11=0,"--",((D11/C11)*100-100))</f>
        <v>533.47733029630649</v>
      </c>
      <c r="E56" s="18">
        <f t="shared" si="56"/>
        <v>108.72447777664124</v>
      </c>
      <c r="F56" s="18">
        <f t="shared" si="56"/>
        <v>71.39324793551819</v>
      </c>
      <c r="G56" s="18">
        <f t="shared" si="56"/>
        <v>22.384353277316009</v>
      </c>
      <c r="H56" s="18">
        <f t="shared" si="56"/>
        <v>5.7524901819324867</v>
      </c>
      <c r="I56" s="18">
        <f t="shared" si="56"/>
        <v>39.709109514532827</v>
      </c>
      <c r="J56" s="18">
        <f t="shared" si="56"/>
        <v>178.15835797994282</v>
      </c>
      <c r="K56" s="18">
        <f t="shared" si="56"/>
        <v>-14.026749153880345</v>
      </c>
      <c r="L56" s="18">
        <f t="shared" si="56"/>
        <v>127.86571341305398</v>
      </c>
      <c r="M56" s="18">
        <f t="shared" si="56"/>
        <v>120.21499045732037</v>
      </c>
      <c r="N56" s="18">
        <f t="shared" si="56"/>
        <v>32.613898652656928</v>
      </c>
      <c r="O56" s="18">
        <f t="shared" si="56"/>
        <v>19.300830797204299</v>
      </c>
      <c r="P56" s="18">
        <f t="shared" si="56"/>
        <v>25.282576702442071</v>
      </c>
      <c r="Q56" s="18">
        <f t="shared" si="56"/>
        <v>2.2221293618515716</v>
      </c>
      <c r="R56" s="18">
        <f t="shared" si="56"/>
        <v>56.872338686061482</v>
      </c>
      <c r="S56" s="18">
        <f t="shared" si="56"/>
        <v>-22.939891238932219</v>
      </c>
      <c r="T56" s="18">
        <f t="shared" si="56"/>
        <v>8.3236500020954338</v>
      </c>
      <c r="U56" s="18">
        <f t="shared" si="56"/>
        <v>10.827082698900668</v>
      </c>
      <c r="V56" s="18">
        <f t="shared" si="56"/>
        <v>13.406721449700541</v>
      </c>
      <c r="W56" s="18">
        <f t="shared" ref="W56:X56" si="57">IF(V11=0,"--",((W11/V11)*100-100))</f>
        <v>1.2417129659155535E-2</v>
      </c>
      <c r="X56" s="18">
        <f t="shared" si="57"/>
        <v>-30.192342233012354</v>
      </c>
      <c r="Y56" s="18">
        <f t="shared" si="55"/>
        <v>41.410797546910203</v>
      </c>
    </row>
    <row r="57" spans="1:25" x14ac:dyDescent="0.2">
      <c r="A57" s="143"/>
      <c r="B57" s="80" t="s">
        <v>380</v>
      </c>
      <c r="C57" s="33" t="s">
        <v>10</v>
      </c>
      <c r="D57" s="18">
        <f t="shared" ref="D57:V57" si="58">IF(C12=0,"--",((D12/C12)*100-100))</f>
        <v>6265.1672388680818</v>
      </c>
      <c r="E57" s="18">
        <f t="shared" si="58"/>
        <v>-86.416992147130443</v>
      </c>
      <c r="F57" s="18">
        <f t="shared" si="58"/>
        <v>163.11348543609</v>
      </c>
      <c r="G57" s="18">
        <f t="shared" si="58"/>
        <v>-93.91953784463044</v>
      </c>
      <c r="H57" s="18">
        <f t="shared" si="58"/>
        <v>1420.6999323070752</v>
      </c>
      <c r="I57" s="18">
        <f t="shared" si="58"/>
        <v>89.456412133367394</v>
      </c>
      <c r="J57" s="18">
        <f t="shared" si="58"/>
        <v>323.84544194315589</v>
      </c>
      <c r="K57" s="18">
        <f t="shared" si="58"/>
        <v>7.9092887620662395</v>
      </c>
      <c r="L57" s="18">
        <f t="shared" si="58"/>
        <v>14.899527501481046</v>
      </c>
      <c r="M57" s="18">
        <f t="shared" si="58"/>
        <v>85.326719629945899</v>
      </c>
      <c r="N57" s="18">
        <f t="shared" si="58"/>
        <v>33.987003557335811</v>
      </c>
      <c r="O57" s="18">
        <f t="shared" si="58"/>
        <v>7.4533226008338715</v>
      </c>
      <c r="P57" s="18">
        <f t="shared" si="58"/>
        <v>31.637141643643105</v>
      </c>
      <c r="Q57" s="18">
        <f t="shared" si="58"/>
        <v>-14.59498733510371</v>
      </c>
      <c r="R57" s="18">
        <f t="shared" si="58"/>
        <v>58.946581987037376</v>
      </c>
      <c r="S57" s="18">
        <f t="shared" si="58"/>
        <v>-15.136960998503056</v>
      </c>
      <c r="T57" s="18">
        <f t="shared" si="58"/>
        <v>6.8753856936670559</v>
      </c>
      <c r="U57" s="18">
        <f t="shared" si="58"/>
        <v>-38.421873088447846</v>
      </c>
      <c r="V57" s="18">
        <f t="shared" si="58"/>
        <v>-19.577884040576791</v>
      </c>
      <c r="W57" s="18">
        <f t="shared" ref="W57:X57" si="59">IF(V12=0,"--",((W12/V12)*100-100))</f>
        <v>1.9896247232395581E-2</v>
      </c>
      <c r="X57" s="18">
        <f t="shared" si="59"/>
        <v>-18.073462548530159</v>
      </c>
      <c r="Y57" s="18">
        <f t="shared" si="55"/>
        <v>35.138770089781815</v>
      </c>
    </row>
    <row r="58" spans="1:25" x14ac:dyDescent="0.2">
      <c r="A58" s="143"/>
      <c r="B58" s="80" t="s">
        <v>66</v>
      </c>
      <c r="C58" s="33" t="s">
        <v>10</v>
      </c>
      <c r="D58" s="18">
        <f t="shared" ref="D58:V58" si="60">IF(C13=0,"--",((D13/C13)*100-100))</f>
        <v>266.29396871107639</v>
      </c>
      <c r="E58" s="18">
        <f t="shared" si="60"/>
        <v>113.77593694738431</v>
      </c>
      <c r="F58" s="18">
        <f t="shared" si="60"/>
        <v>-11.284129479944809</v>
      </c>
      <c r="G58" s="18">
        <f t="shared" si="60"/>
        <v>-34.264133812586522</v>
      </c>
      <c r="H58" s="18">
        <f t="shared" si="60"/>
        <v>30.985488032545049</v>
      </c>
      <c r="I58" s="18">
        <f t="shared" si="60"/>
        <v>40.841298113137753</v>
      </c>
      <c r="J58" s="18">
        <f t="shared" si="60"/>
        <v>-65.781698879068358</v>
      </c>
      <c r="K58" s="18">
        <f t="shared" si="60"/>
        <v>31.839425679233784</v>
      </c>
      <c r="L58" s="18">
        <f t="shared" si="60"/>
        <v>560.62072848378659</v>
      </c>
      <c r="M58" s="18">
        <f t="shared" si="60"/>
        <v>318.81201616005183</v>
      </c>
      <c r="N58" s="18">
        <f t="shared" si="60"/>
        <v>17.969479415683793</v>
      </c>
      <c r="O58" s="18">
        <f t="shared" si="60"/>
        <v>-46.319438491008114</v>
      </c>
      <c r="P58" s="18">
        <f t="shared" si="60"/>
        <v>61.984000803614606</v>
      </c>
      <c r="Q58" s="18">
        <f t="shared" si="60"/>
        <v>-63.569517406819187</v>
      </c>
      <c r="R58" s="18">
        <f t="shared" si="60"/>
        <v>-12.011274136647813</v>
      </c>
      <c r="S58" s="18">
        <f t="shared" si="60"/>
        <v>1.261451876690117</v>
      </c>
      <c r="T58" s="18">
        <f t="shared" si="60"/>
        <v>-9.4701211207258211</v>
      </c>
      <c r="U58" s="18">
        <f t="shared" si="60"/>
        <v>-54.33699407114301</v>
      </c>
      <c r="V58" s="18">
        <f t="shared" si="60"/>
        <v>54.725991454993448</v>
      </c>
      <c r="W58" s="18">
        <f t="shared" ref="W58:X58" si="61">IF(V13=0,"--",((W13/V13)*100-100))</f>
        <v>2.28654638600716E-2</v>
      </c>
      <c r="X58" s="18">
        <f t="shared" si="61"/>
        <v>-80.397099973335898</v>
      </c>
      <c r="Y58" s="18">
        <f t="shared" si="55"/>
        <v>13.570445867626617</v>
      </c>
    </row>
    <row r="59" spans="1:25" x14ac:dyDescent="0.2">
      <c r="A59" s="143"/>
      <c r="B59" s="80" t="s">
        <v>59</v>
      </c>
      <c r="C59" s="33" t="s">
        <v>10</v>
      </c>
      <c r="D59" s="18">
        <f t="shared" ref="D59:V59" si="62">IF(C14=0,"--",((D14/C14)*100-100))</f>
        <v>1040.5052888082207</v>
      </c>
      <c r="E59" s="18">
        <f t="shared" si="62"/>
        <v>-23.165848561829762</v>
      </c>
      <c r="F59" s="18">
        <f t="shared" si="62"/>
        <v>-10.986587949124655</v>
      </c>
      <c r="G59" s="18">
        <f t="shared" si="62"/>
        <v>-76.494868995328545</v>
      </c>
      <c r="H59" s="18">
        <f t="shared" si="62"/>
        <v>187.78905526068093</v>
      </c>
      <c r="I59" s="18">
        <f t="shared" si="62"/>
        <v>-75.005703992159852</v>
      </c>
      <c r="J59" s="18">
        <f t="shared" si="62"/>
        <v>153.46583510267098</v>
      </c>
      <c r="K59" s="18">
        <f t="shared" si="62"/>
        <v>-25.411387892750298</v>
      </c>
      <c r="L59" s="18">
        <f t="shared" si="62"/>
        <v>495.84594864514611</v>
      </c>
      <c r="M59" s="18">
        <f t="shared" si="62"/>
        <v>121.01378819767183</v>
      </c>
      <c r="N59" s="18">
        <f t="shared" si="62"/>
        <v>12.769857336700795</v>
      </c>
      <c r="O59" s="18">
        <f t="shared" si="62"/>
        <v>-5.579906495395619</v>
      </c>
      <c r="P59" s="18">
        <f t="shared" si="62"/>
        <v>17.498197031817611</v>
      </c>
      <c r="Q59" s="18">
        <f t="shared" si="62"/>
        <v>-16.920511451635704</v>
      </c>
      <c r="R59" s="18">
        <f t="shared" si="62"/>
        <v>255.19327575387274</v>
      </c>
      <c r="S59" s="18">
        <f t="shared" si="62"/>
        <v>-11.205895853981019</v>
      </c>
      <c r="T59" s="18">
        <f t="shared" si="62"/>
        <v>21.743690291785384</v>
      </c>
      <c r="U59" s="18">
        <f t="shared" si="62"/>
        <v>-4.1031820859576413</v>
      </c>
      <c r="V59" s="18">
        <f t="shared" si="62"/>
        <v>-4.7936726742762374</v>
      </c>
      <c r="W59" s="18">
        <f t="shared" ref="W59:X59" si="63">IF(V14=0,"--",((W14/V14)*100-100))</f>
        <v>5.8487852973314602E-3</v>
      </c>
      <c r="X59" s="18">
        <f t="shared" si="63"/>
        <v>-4.2702200111341284</v>
      </c>
      <c r="Y59" s="18">
        <f t="shared" si="55"/>
        <v>25.881667374073757</v>
      </c>
    </row>
    <row r="60" spans="1:25" x14ac:dyDescent="0.2">
      <c r="A60" s="143"/>
      <c r="B60" s="80" t="s">
        <v>381</v>
      </c>
      <c r="C60" s="33" t="s">
        <v>10</v>
      </c>
      <c r="D60" s="18">
        <f t="shared" ref="D60:V60" si="64">IF(C15=0,"--",((D15/C15)*100-100))</f>
        <v>16896.281311087878</v>
      </c>
      <c r="E60" s="18">
        <f t="shared" si="64"/>
        <v>47.475868436706946</v>
      </c>
      <c r="F60" s="18">
        <f t="shared" si="64"/>
        <v>-68.358274816323672</v>
      </c>
      <c r="G60" s="18">
        <f t="shared" si="64"/>
        <v>-97.226171687032718</v>
      </c>
      <c r="H60" s="18">
        <f t="shared" si="64"/>
        <v>294.15611923335229</v>
      </c>
      <c r="I60" s="18">
        <f t="shared" si="64"/>
        <v>81.8372461230353</v>
      </c>
      <c r="J60" s="18">
        <f t="shared" si="64"/>
        <v>262.17232729788952</v>
      </c>
      <c r="K60" s="18">
        <f t="shared" si="64"/>
        <v>518.97491439177463</v>
      </c>
      <c r="L60" s="18">
        <f t="shared" si="64"/>
        <v>69.61252071622647</v>
      </c>
      <c r="M60" s="18">
        <f t="shared" si="64"/>
        <v>158.06410311579356</v>
      </c>
      <c r="N60" s="18">
        <f t="shared" si="64"/>
        <v>3.7807886891913398</v>
      </c>
      <c r="O60" s="18">
        <f t="shared" si="64"/>
        <v>6.260157771217095</v>
      </c>
      <c r="P60" s="18">
        <f t="shared" si="64"/>
        <v>38.496321889640939</v>
      </c>
      <c r="Q60" s="18">
        <f t="shared" si="64"/>
        <v>-21.771193621450294</v>
      </c>
      <c r="R60" s="18">
        <f t="shared" si="64"/>
        <v>155.89465268230805</v>
      </c>
      <c r="S60" s="18">
        <f t="shared" si="64"/>
        <v>-15.881327419239454</v>
      </c>
      <c r="T60" s="18">
        <f t="shared" si="64"/>
        <v>9.0250354059372455</v>
      </c>
      <c r="U60" s="18">
        <f t="shared" si="64"/>
        <v>28.789028902961547</v>
      </c>
      <c r="V60" s="18">
        <f t="shared" si="64"/>
        <v>31.649629249849767</v>
      </c>
      <c r="W60" s="18">
        <f t="shared" ref="W60:X60" si="65">IF(V15=0,"--",((W15/V15)*100-100))</f>
        <v>6.207423182530647E-3</v>
      </c>
      <c r="X60" s="18">
        <f t="shared" si="65"/>
        <v>-1.3106181971180035</v>
      </c>
      <c r="Y60" s="18">
        <f t="shared" si="55"/>
        <v>50.812607659654731</v>
      </c>
    </row>
    <row r="61" spans="1:25" x14ac:dyDescent="0.2">
      <c r="A61" s="143"/>
      <c r="B61" s="80" t="s">
        <v>14</v>
      </c>
      <c r="C61" s="33"/>
      <c r="D61" s="18">
        <f t="shared" ref="D61:V61" si="66">IF(C16=0,"--",((D16/C16)*100-100))</f>
        <v>236.66666666666669</v>
      </c>
      <c r="E61" s="18">
        <f t="shared" si="66"/>
        <v>-100</v>
      </c>
      <c r="F61" s="18" t="str">
        <f t="shared" si="66"/>
        <v>--</v>
      </c>
      <c r="G61" s="18">
        <f t="shared" si="66"/>
        <v>394.38116932422179</v>
      </c>
      <c r="H61" s="18">
        <f t="shared" si="66"/>
        <v>35140.546767009677</v>
      </c>
      <c r="I61" s="18">
        <f t="shared" si="66"/>
        <v>-87.582806278633541</v>
      </c>
      <c r="J61" s="18">
        <f t="shared" si="66"/>
        <v>174.30242108144915</v>
      </c>
      <c r="K61" s="18">
        <f t="shared" si="66"/>
        <v>-68.341552296404728</v>
      </c>
      <c r="L61" s="18">
        <f t="shared" si="66"/>
        <v>261.00582412830062</v>
      </c>
      <c r="M61" s="18">
        <f t="shared" si="66"/>
        <v>808.53283206280366</v>
      </c>
      <c r="N61" s="18">
        <f t="shared" si="66"/>
        <v>66.709427050292618</v>
      </c>
      <c r="O61" s="18">
        <f t="shared" si="66"/>
        <v>30.809464498889383</v>
      </c>
      <c r="P61" s="18">
        <f t="shared" si="66"/>
        <v>-40.492599296369058</v>
      </c>
      <c r="Q61" s="18">
        <f t="shared" si="66"/>
        <v>-46.979290975557895</v>
      </c>
      <c r="R61" s="18">
        <f t="shared" si="66"/>
        <v>-18.208409689755328</v>
      </c>
      <c r="S61" s="18">
        <f t="shared" si="66"/>
        <v>528.07957162164166</v>
      </c>
      <c r="T61" s="18">
        <f t="shared" si="66"/>
        <v>-14.45060992750345</v>
      </c>
      <c r="U61" s="18">
        <f t="shared" si="66"/>
        <v>11.451581083280061</v>
      </c>
      <c r="V61" s="18">
        <f t="shared" si="66"/>
        <v>17.506845308907955</v>
      </c>
      <c r="W61" s="18">
        <f t="shared" ref="W61:X61" si="67">IF(V16=0,"--",((W16/V16)*100-100))</f>
        <v>0.65782378043593326</v>
      </c>
      <c r="X61" s="18">
        <f t="shared" si="67"/>
        <v>-2.6018630860431244</v>
      </c>
      <c r="Y61" s="18">
        <f t="shared" si="55"/>
        <v>63.478753729754203</v>
      </c>
    </row>
    <row r="62" spans="1:25" x14ac:dyDescent="0.2">
      <c r="A62" s="143"/>
      <c r="B62" s="8" t="s">
        <v>15</v>
      </c>
      <c r="C62" s="33" t="s">
        <v>10</v>
      </c>
      <c r="D62" s="18">
        <f t="shared" ref="D62:V62" si="68">IF(C17=0,"--",((D17/C17)*100-100))</f>
        <v>961.37137939419654</v>
      </c>
      <c r="E62" s="18">
        <f t="shared" si="68"/>
        <v>-10.036339548088392</v>
      </c>
      <c r="F62" s="18">
        <f t="shared" si="68"/>
        <v>-1.8649176885935645</v>
      </c>
      <c r="G62" s="18">
        <f t="shared" si="68"/>
        <v>-46.933042440459595</v>
      </c>
      <c r="H62" s="18">
        <f t="shared" si="68"/>
        <v>62.221818670366304</v>
      </c>
      <c r="I62" s="18">
        <f t="shared" si="68"/>
        <v>2.5246613990845361</v>
      </c>
      <c r="J62" s="18">
        <f t="shared" si="68"/>
        <v>153.06955038171614</v>
      </c>
      <c r="K62" s="18">
        <f t="shared" si="68"/>
        <v>-2.1653530771598355</v>
      </c>
      <c r="L62" s="18">
        <f t="shared" si="68"/>
        <v>113.38552100588132</v>
      </c>
      <c r="M62" s="18">
        <f t="shared" si="68"/>
        <v>126.08182729067536</v>
      </c>
      <c r="N62" s="18">
        <f t="shared" si="68"/>
        <v>23.265521844167324</v>
      </c>
      <c r="O62" s="18">
        <f t="shared" si="68"/>
        <v>-0.47331878717382381</v>
      </c>
      <c r="P62" s="18">
        <f t="shared" si="68"/>
        <v>32.294007717369084</v>
      </c>
      <c r="Q62" s="18">
        <f t="shared" si="68"/>
        <v>-19.687224530777826</v>
      </c>
      <c r="R62" s="18">
        <f t="shared" si="68"/>
        <v>44.958953815405266</v>
      </c>
      <c r="S62" s="18">
        <f t="shared" si="68"/>
        <v>14.471329766849323</v>
      </c>
      <c r="T62" s="18">
        <f t="shared" si="68"/>
        <v>11.654527296126176</v>
      </c>
      <c r="U62" s="18">
        <f t="shared" si="68"/>
        <v>0.98316554693691671</v>
      </c>
      <c r="V62" s="18">
        <f t="shared" si="68"/>
        <v>12.52551410436142</v>
      </c>
      <c r="W62" s="18">
        <f t="shared" ref="W62:X62" si="69">IF(V17=0,"--",((W17/V17)*100-100))</f>
        <v>-39.287647014415619</v>
      </c>
      <c r="X62" s="18">
        <f t="shared" si="69"/>
        <v>-27.87313923685322</v>
      </c>
      <c r="Y62" s="18">
        <f t="shared" si="55"/>
        <v>29.843960033746242</v>
      </c>
    </row>
    <row r="63" spans="1:25" x14ac:dyDescent="0.2">
      <c r="A63" s="143"/>
      <c r="B63" s="8" t="s">
        <v>26</v>
      </c>
      <c r="C63" s="33" t="s">
        <v>10</v>
      </c>
      <c r="D63" s="18">
        <f t="shared" ref="D63:V63" si="70">IF(C18=0,"--",((D18/C18)*100-100))</f>
        <v>-4.2631260161305846</v>
      </c>
      <c r="E63" s="18">
        <f t="shared" si="70"/>
        <v>152.95770802185689</v>
      </c>
      <c r="F63" s="18">
        <f t="shared" si="70"/>
        <v>-61.419422779478069</v>
      </c>
      <c r="G63" s="18">
        <f t="shared" si="70"/>
        <v>324.55209545288602</v>
      </c>
      <c r="H63" s="18">
        <f t="shared" si="70"/>
        <v>110.5712657728358</v>
      </c>
      <c r="I63" s="18">
        <f t="shared" si="70"/>
        <v>-85.14670708160935</v>
      </c>
      <c r="J63" s="18">
        <f t="shared" si="70"/>
        <v>62.815825108754581</v>
      </c>
      <c r="K63" s="18">
        <f t="shared" si="70"/>
        <v>-53.511508810138167</v>
      </c>
      <c r="L63" s="18">
        <f t="shared" si="70"/>
        <v>452.27278899555972</v>
      </c>
      <c r="M63" s="18">
        <f t="shared" si="70"/>
        <v>190.38547713021734</v>
      </c>
      <c r="N63" s="18">
        <f t="shared" si="70"/>
        <v>229.25768028263525</v>
      </c>
      <c r="O63" s="18">
        <f t="shared" si="70"/>
        <v>137.82280299038962</v>
      </c>
      <c r="P63" s="18">
        <f t="shared" si="70"/>
        <v>108.1248187452598</v>
      </c>
      <c r="Q63" s="18">
        <f t="shared" si="70"/>
        <v>-78.024736414488899</v>
      </c>
      <c r="R63" s="18">
        <f t="shared" si="70"/>
        <v>-3.5704011799950592</v>
      </c>
      <c r="S63" s="18">
        <f t="shared" si="70"/>
        <v>20.536188060190568</v>
      </c>
      <c r="T63" s="18">
        <f t="shared" si="70"/>
        <v>-7.0269263408148817</v>
      </c>
      <c r="U63" s="18">
        <f t="shared" si="70"/>
        <v>-7.2236615819095675</v>
      </c>
      <c r="V63" s="18">
        <f t="shared" si="70"/>
        <v>252.72735311855746</v>
      </c>
      <c r="W63" s="18">
        <f t="shared" ref="W63:X63" si="71">IF(V18=0,"--",((W18/V18)*100-100))</f>
        <v>8.5563850464879465E-2</v>
      </c>
      <c r="X63" s="18">
        <f t="shared" si="71"/>
        <v>23.515538820867562</v>
      </c>
      <c r="Y63" s="18">
        <f t="shared" si="55"/>
        <v>20.927000981928146</v>
      </c>
    </row>
    <row r="64" spans="1:25" x14ac:dyDescent="0.2">
      <c r="A64" s="143"/>
      <c r="B64" s="8" t="s">
        <v>27</v>
      </c>
      <c r="C64" s="33" t="s">
        <v>10</v>
      </c>
      <c r="D64" s="18">
        <f t="shared" ref="D64:V64" si="72">IF(C19=0,"--",((D19/C19)*100-100))</f>
        <v>326.59057550612556</v>
      </c>
      <c r="E64" s="18">
        <f t="shared" si="72"/>
        <v>-8.0845452850842179</v>
      </c>
      <c r="F64" s="18">
        <f t="shared" si="72"/>
        <v>135.02353005697861</v>
      </c>
      <c r="G64" s="18">
        <f t="shared" si="72"/>
        <v>-71.196506196385542</v>
      </c>
      <c r="H64" s="18">
        <f t="shared" si="72"/>
        <v>232.16555492084137</v>
      </c>
      <c r="I64" s="18">
        <f t="shared" si="72"/>
        <v>41.112066990876997</v>
      </c>
      <c r="J64" s="18">
        <f t="shared" si="72"/>
        <v>252.84769164653926</v>
      </c>
      <c r="K64" s="18">
        <f t="shared" si="72"/>
        <v>-53.805282363610146</v>
      </c>
      <c r="L64" s="18">
        <f t="shared" si="72"/>
        <v>-19.979708999583011</v>
      </c>
      <c r="M64" s="18">
        <f t="shared" si="72"/>
        <v>55.164698515868281</v>
      </c>
      <c r="N64" s="18">
        <f t="shared" si="72"/>
        <v>-11.008802791692446</v>
      </c>
      <c r="O64" s="18">
        <f t="shared" si="72"/>
        <v>86.816067342117208</v>
      </c>
      <c r="P64" s="18">
        <f t="shared" si="72"/>
        <v>32.457570516663083</v>
      </c>
      <c r="Q64" s="18">
        <f t="shared" si="72"/>
        <v>-62.280593976755839</v>
      </c>
      <c r="R64" s="18">
        <f t="shared" si="72"/>
        <v>68.755130266605192</v>
      </c>
      <c r="S64" s="18">
        <f t="shared" si="72"/>
        <v>71.776213425131743</v>
      </c>
      <c r="T64" s="18">
        <f t="shared" si="72"/>
        <v>-40.509179090129976</v>
      </c>
      <c r="U64" s="18">
        <f t="shared" si="72"/>
        <v>173.83147286382342</v>
      </c>
      <c r="V64" s="18">
        <f t="shared" si="72"/>
        <v>36.095308152708839</v>
      </c>
      <c r="W64" s="18">
        <f t="shared" ref="W64:X64" si="73">IF(V19=0,"--",((W19/V19)*100-100))</f>
        <v>1.6947363011368566E-2</v>
      </c>
      <c r="X64" s="18">
        <f t="shared" si="73"/>
        <v>-5.1429982273491817</v>
      </c>
      <c r="Y64" s="18">
        <f t="shared" si="55"/>
        <v>24.446056833242196</v>
      </c>
    </row>
    <row r="65" spans="1:25" x14ac:dyDescent="0.2">
      <c r="A65" s="143"/>
      <c r="B65" s="8" t="s">
        <v>16</v>
      </c>
      <c r="C65" s="33" t="s">
        <v>10</v>
      </c>
      <c r="D65" s="18">
        <f t="shared" ref="D65:V65" si="74">IF(C20=0,"--",((D20/C20)*100-100))</f>
        <v>2825.9142626106177</v>
      </c>
      <c r="E65" s="18">
        <f t="shared" si="74"/>
        <v>-44.880420011543876</v>
      </c>
      <c r="F65" s="18">
        <f t="shared" si="74"/>
        <v>6.426470169366155</v>
      </c>
      <c r="G65" s="18">
        <f t="shared" si="74"/>
        <v>-45.542195349931802</v>
      </c>
      <c r="H65" s="18">
        <f t="shared" si="74"/>
        <v>91.495758215759878</v>
      </c>
      <c r="I65" s="18">
        <f t="shared" si="74"/>
        <v>58.986283948917873</v>
      </c>
      <c r="J65" s="18">
        <f t="shared" si="74"/>
        <v>214.58005892648305</v>
      </c>
      <c r="K65" s="18">
        <f t="shared" si="74"/>
        <v>25.916715892874649</v>
      </c>
      <c r="L65" s="18">
        <f t="shared" si="74"/>
        <v>55.781058853466021</v>
      </c>
      <c r="M65" s="18">
        <f t="shared" si="74"/>
        <v>74.06621369295226</v>
      </c>
      <c r="N65" s="18">
        <f t="shared" si="74"/>
        <v>32.651079843214006</v>
      </c>
      <c r="O65" s="18">
        <f t="shared" si="74"/>
        <v>5.1032490837358893</v>
      </c>
      <c r="P65" s="18">
        <f t="shared" si="74"/>
        <v>21.060284227631684</v>
      </c>
      <c r="Q65" s="18">
        <f t="shared" si="74"/>
        <v>-11.101937227189168</v>
      </c>
      <c r="R65" s="18">
        <f t="shared" si="74"/>
        <v>58.788600691922198</v>
      </c>
      <c r="S65" s="18">
        <f t="shared" si="74"/>
        <v>-6.9048670203328442</v>
      </c>
      <c r="T65" s="18">
        <f t="shared" si="74"/>
        <v>10.343367144237916</v>
      </c>
      <c r="U65" s="18">
        <f t="shared" si="74"/>
        <v>-26.66072881681194</v>
      </c>
      <c r="V65" s="18">
        <f t="shared" si="74"/>
        <v>-4.1521966060215902</v>
      </c>
      <c r="W65" s="18">
        <f t="shared" ref="W65:X65" si="75">IF(V20=0,"--",((W20/V20)*100-100))</f>
        <v>-6.3658306912691955</v>
      </c>
      <c r="X65" s="18">
        <f t="shared" si="75"/>
        <v>-15.832146400206128</v>
      </c>
      <c r="Y65" s="18">
        <f t="shared" si="55"/>
        <v>35.033764074623747</v>
      </c>
    </row>
    <row r="66" spans="1:25" x14ac:dyDescent="0.2">
      <c r="A66" s="143"/>
      <c r="B66" s="8" t="s">
        <v>19</v>
      </c>
      <c r="C66" s="33" t="s">
        <v>10</v>
      </c>
      <c r="D66" s="18">
        <f t="shared" ref="D66:V66" si="76">IF(C21=0,"--",((D21/C21)*100-100))</f>
        <v>57.51086885990523</v>
      </c>
      <c r="E66" s="18">
        <f t="shared" si="76"/>
        <v>944.35060833264674</v>
      </c>
      <c r="F66" s="18">
        <f t="shared" si="76"/>
        <v>78.15486044361927</v>
      </c>
      <c r="G66" s="18">
        <f t="shared" si="76"/>
        <v>31.726521110814247</v>
      </c>
      <c r="H66" s="18">
        <f t="shared" si="76"/>
        <v>-32.903247495461571</v>
      </c>
      <c r="I66" s="18">
        <f t="shared" si="76"/>
        <v>2.6352048740893679</v>
      </c>
      <c r="J66" s="18">
        <f t="shared" si="76"/>
        <v>-53.263475806563157</v>
      </c>
      <c r="K66" s="18">
        <f t="shared" si="76"/>
        <v>430.08133336582955</v>
      </c>
      <c r="L66" s="18">
        <f t="shared" si="76"/>
        <v>396.10683350164618</v>
      </c>
      <c r="M66" s="18">
        <f t="shared" si="76"/>
        <v>94.258974250171178</v>
      </c>
      <c r="N66" s="18">
        <f t="shared" si="76"/>
        <v>17.087306224539461</v>
      </c>
      <c r="O66" s="18">
        <f t="shared" si="76"/>
        <v>-5.720969892931663</v>
      </c>
      <c r="P66" s="18">
        <f t="shared" si="76"/>
        <v>1.315619036611551</v>
      </c>
      <c r="Q66" s="18">
        <f t="shared" si="76"/>
        <v>6.2184322323035985</v>
      </c>
      <c r="R66" s="18">
        <f t="shared" si="76"/>
        <v>66.059771305894856</v>
      </c>
      <c r="S66" s="18">
        <f t="shared" si="76"/>
        <v>-11.635204019365702</v>
      </c>
      <c r="T66" s="18">
        <f t="shared" si="76"/>
        <v>22.910407559040948</v>
      </c>
      <c r="U66" s="18">
        <f t="shared" si="76"/>
        <v>-25.006721052946261</v>
      </c>
      <c r="V66" s="18">
        <f t="shared" si="76"/>
        <v>37.318908062887772</v>
      </c>
      <c r="W66" s="18">
        <f t="shared" ref="W66:X66" si="77">IF(V21=0,"--",((W21/V21)*100-100))</f>
        <v>0.20903231115461551</v>
      </c>
      <c r="X66" s="18">
        <f t="shared" si="77"/>
        <v>-2.6782786730488937</v>
      </c>
      <c r="Y66" s="18">
        <f t="shared" si="55"/>
        <v>39.079671047162066</v>
      </c>
    </row>
    <row r="67" spans="1:25" x14ac:dyDescent="0.2">
      <c r="A67" s="143"/>
      <c r="B67" s="8" t="s">
        <v>18</v>
      </c>
      <c r="C67" s="33" t="s">
        <v>10</v>
      </c>
      <c r="D67" s="18">
        <f t="shared" ref="D67:V67" si="78">IF(C22=0,"--",((D22/C22)*100-100))</f>
        <v>112.34782423865624</v>
      </c>
      <c r="E67" s="18">
        <f t="shared" si="78"/>
        <v>501.47618559048681</v>
      </c>
      <c r="F67" s="18">
        <f t="shared" si="78"/>
        <v>-85.381339801503188</v>
      </c>
      <c r="G67" s="18">
        <f t="shared" si="78"/>
        <v>151.53641897833901</v>
      </c>
      <c r="H67" s="18">
        <f t="shared" si="78"/>
        <v>-79.845692736425136</v>
      </c>
      <c r="I67" s="18">
        <f t="shared" si="78"/>
        <v>6.8102712656067581</v>
      </c>
      <c r="J67" s="18">
        <f t="shared" si="78"/>
        <v>37.743286782754012</v>
      </c>
      <c r="K67" s="18">
        <f t="shared" si="78"/>
        <v>436.59608728998853</v>
      </c>
      <c r="L67" s="18">
        <f t="shared" si="78"/>
        <v>392.43329076154197</v>
      </c>
      <c r="M67" s="18">
        <f t="shared" si="78"/>
        <v>75.414943826244439</v>
      </c>
      <c r="N67" s="18">
        <f t="shared" si="78"/>
        <v>38.245420127573141</v>
      </c>
      <c r="O67" s="18">
        <f t="shared" si="78"/>
        <v>12.160488442048873</v>
      </c>
      <c r="P67" s="18">
        <f t="shared" si="78"/>
        <v>-6.9307750733816533</v>
      </c>
      <c r="Q67" s="18">
        <f t="shared" si="78"/>
        <v>9.0194080027491594</v>
      </c>
      <c r="R67" s="18">
        <f t="shared" si="78"/>
        <v>47.581311438918476</v>
      </c>
      <c r="S67" s="18">
        <f t="shared" si="78"/>
        <v>6.1839794178775662</v>
      </c>
      <c r="T67" s="18">
        <f t="shared" si="78"/>
        <v>9.5323239598802161</v>
      </c>
      <c r="U67" s="18">
        <f t="shared" si="78"/>
        <v>-14.976121368327583</v>
      </c>
      <c r="V67" s="18">
        <f t="shared" si="78"/>
        <v>4.5083003772869574</v>
      </c>
      <c r="W67" s="18">
        <f t="shared" ref="W67:X67" si="79">IF(V22=0,"--",((W22/V22)*100-100))</f>
        <v>1.956596627962881E-2</v>
      </c>
      <c r="X67" s="18">
        <f t="shared" si="79"/>
        <v>9.6394488244777108</v>
      </c>
      <c r="Y67" s="18">
        <f t="shared" si="55"/>
        <v>26.874506236907663</v>
      </c>
    </row>
    <row r="68" spans="1:25" x14ac:dyDescent="0.2">
      <c r="A68" s="143"/>
      <c r="B68" s="8" t="s">
        <v>20</v>
      </c>
      <c r="C68" s="33" t="s">
        <v>10</v>
      </c>
      <c r="D68" s="18">
        <f t="shared" ref="D68:V68" si="80">IF(C23=0,"--",((D23/C23)*100-100))</f>
        <v>768.43591191417283</v>
      </c>
      <c r="E68" s="18">
        <f t="shared" si="80"/>
        <v>13336.033810143044</v>
      </c>
      <c r="F68" s="18">
        <f t="shared" si="80"/>
        <v>-97.922874942776588</v>
      </c>
      <c r="G68" s="18">
        <f t="shared" si="80"/>
        <v>371.19027095030634</v>
      </c>
      <c r="H68" s="18">
        <f t="shared" si="80"/>
        <v>37.328738337395976</v>
      </c>
      <c r="I68" s="18">
        <f t="shared" si="80"/>
        <v>123.89053307698404</v>
      </c>
      <c r="J68" s="18">
        <f t="shared" si="80"/>
        <v>-96.815454605393285</v>
      </c>
      <c r="K68" s="18">
        <f t="shared" si="80"/>
        <v>3136.474271575014</v>
      </c>
      <c r="L68" s="18">
        <f t="shared" si="80"/>
        <v>788.52663129038149</v>
      </c>
      <c r="M68" s="18">
        <f t="shared" si="80"/>
        <v>95.879264640187017</v>
      </c>
      <c r="N68" s="18">
        <f t="shared" si="80"/>
        <v>40.591235688793205</v>
      </c>
      <c r="O68" s="18">
        <f t="shared" si="80"/>
        <v>-7.6771567310461819</v>
      </c>
      <c r="P68" s="18">
        <f t="shared" si="80"/>
        <v>6.4000234275225125</v>
      </c>
      <c r="Q68" s="18">
        <f t="shared" si="80"/>
        <v>13.56951814815865</v>
      </c>
      <c r="R68" s="18">
        <f t="shared" si="80"/>
        <v>16.15704530130057</v>
      </c>
      <c r="S68" s="18">
        <f t="shared" si="80"/>
        <v>-24.13771961670588</v>
      </c>
      <c r="T68" s="18">
        <f t="shared" si="80"/>
        <v>38.928785985384366</v>
      </c>
      <c r="U68" s="18">
        <f t="shared" si="80"/>
        <v>-26.41590062895925</v>
      </c>
      <c r="V68" s="18">
        <f t="shared" si="80"/>
        <v>5.5175574826467511</v>
      </c>
      <c r="W68" s="18">
        <f t="shared" ref="W68:X68" si="81">IF(V23=0,"--",((W23/V23)*100-100))</f>
        <v>6.6744824253817114E-4</v>
      </c>
      <c r="X68" s="18">
        <f t="shared" si="81"/>
        <v>30.400266640786668</v>
      </c>
      <c r="Y68" s="18">
        <f t="shared" si="55"/>
        <v>54.193072219767089</v>
      </c>
    </row>
    <row r="69" spans="1:25" x14ac:dyDescent="0.2">
      <c r="A69" s="143"/>
      <c r="B69" s="8" t="s">
        <v>21</v>
      </c>
      <c r="C69" s="33" t="s">
        <v>10</v>
      </c>
      <c r="D69" s="18">
        <f t="shared" ref="D69:V69" si="82">IF(C24=0,"--",((D24/C24)*100-100))</f>
        <v>1050.8088675853803</v>
      </c>
      <c r="E69" s="18">
        <f t="shared" si="82"/>
        <v>-85.645858280835114</v>
      </c>
      <c r="F69" s="18">
        <f t="shared" si="82"/>
        <v>279.65179542981502</v>
      </c>
      <c r="G69" s="18">
        <f t="shared" si="82"/>
        <v>421.1617464411961</v>
      </c>
      <c r="H69" s="18">
        <f t="shared" si="82"/>
        <v>-72.234647112740603</v>
      </c>
      <c r="I69" s="18">
        <f t="shared" si="82"/>
        <v>6142.7439588010038</v>
      </c>
      <c r="J69" s="18">
        <f t="shared" si="82"/>
        <v>7.8410323988975534</v>
      </c>
      <c r="K69" s="18">
        <f t="shared" si="82"/>
        <v>12.994365796609657</v>
      </c>
      <c r="L69" s="18">
        <f t="shared" si="82"/>
        <v>194.54010019406962</v>
      </c>
      <c r="M69" s="18">
        <f t="shared" si="82"/>
        <v>45.456147407535099</v>
      </c>
      <c r="N69" s="18">
        <f t="shared" si="82"/>
        <v>110.36080951699878</v>
      </c>
      <c r="O69" s="18">
        <f t="shared" si="82"/>
        <v>-39.763490843029871</v>
      </c>
      <c r="P69" s="18">
        <f t="shared" si="82"/>
        <v>-7.9896988390889732</v>
      </c>
      <c r="Q69" s="18">
        <f t="shared" si="82"/>
        <v>-34.442398524991887</v>
      </c>
      <c r="R69" s="18">
        <f t="shared" si="82"/>
        <v>94.372891706293615</v>
      </c>
      <c r="S69" s="18">
        <f t="shared" si="82"/>
        <v>0.31311153531422065</v>
      </c>
      <c r="T69" s="18">
        <f t="shared" si="82"/>
        <v>2.4509372794027939</v>
      </c>
      <c r="U69" s="18">
        <f t="shared" si="82"/>
        <v>1.6546250089395187</v>
      </c>
      <c r="V69" s="18">
        <f t="shared" si="82"/>
        <v>56.897355568613733</v>
      </c>
      <c r="W69" s="18">
        <f t="shared" ref="W69:X69" si="83">IF(V24=0,"--",((W24/V24)*100-100))</f>
        <v>7.3525295065772269</v>
      </c>
      <c r="X69" s="18">
        <f t="shared" si="83"/>
        <v>17.330160266481826</v>
      </c>
      <c r="Y69" s="18">
        <f t="shared" si="55"/>
        <v>49.408068660527192</v>
      </c>
    </row>
    <row r="70" spans="1:25" x14ac:dyDescent="0.2">
      <c r="A70" s="143"/>
      <c r="B70" s="8" t="s">
        <v>17</v>
      </c>
      <c r="C70" s="33" t="s">
        <v>10</v>
      </c>
      <c r="D70" s="18">
        <f t="shared" ref="D70:V70" si="84">IF(C25=0,"--",((D25/C25)*100-100))</f>
        <v>300.09494294466441</v>
      </c>
      <c r="E70" s="18">
        <f t="shared" si="84"/>
        <v>467.69706060131182</v>
      </c>
      <c r="F70" s="18">
        <f t="shared" si="84"/>
        <v>60.461952342531845</v>
      </c>
      <c r="G70" s="18">
        <f t="shared" si="84"/>
        <v>-17.512757221063879</v>
      </c>
      <c r="H70" s="18">
        <f t="shared" si="84"/>
        <v>73.296465146931496</v>
      </c>
      <c r="I70" s="18">
        <f t="shared" si="84"/>
        <v>-3.5433231957336062</v>
      </c>
      <c r="J70" s="18">
        <f t="shared" si="84"/>
        <v>124.41976940494729</v>
      </c>
      <c r="K70" s="18">
        <f t="shared" si="84"/>
        <v>76.105234048021401</v>
      </c>
      <c r="L70" s="18">
        <f t="shared" si="84"/>
        <v>17.939765070660911</v>
      </c>
      <c r="M70" s="18">
        <f t="shared" si="84"/>
        <v>6.3198022786109931</v>
      </c>
      <c r="N70" s="18">
        <f t="shared" si="84"/>
        <v>18.118064734800441</v>
      </c>
      <c r="O70" s="18">
        <f t="shared" si="84"/>
        <v>43.888892069111307</v>
      </c>
      <c r="P70" s="18">
        <f t="shared" si="84"/>
        <v>34.199958523609808</v>
      </c>
      <c r="Q70" s="18">
        <f t="shared" si="84"/>
        <v>-32.445168243145901</v>
      </c>
      <c r="R70" s="18">
        <f t="shared" si="84"/>
        <v>84.506388746256988</v>
      </c>
      <c r="S70" s="18">
        <f t="shared" si="84"/>
        <v>46.11079579209698</v>
      </c>
      <c r="T70" s="18">
        <f t="shared" si="84"/>
        <v>4.8252904639051621</v>
      </c>
      <c r="U70" s="18">
        <f t="shared" si="84"/>
        <v>2.2326091374865342</v>
      </c>
      <c r="V70" s="18">
        <f t="shared" si="84"/>
        <v>-17.579284282001879</v>
      </c>
      <c r="W70" s="18">
        <f t="shared" ref="W70:X71" si="85">IF(V25=0,"--",((W25/V25)*100-100))</f>
        <v>8.3055265267191203E-2</v>
      </c>
      <c r="X70" s="18">
        <f t="shared" si="85"/>
        <v>-28.199431673933006</v>
      </c>
      <c r="Y70" s="18">
        <f t="shared" si="55"/>
        <v>39.633314437381244</v>
      </c>
    </row>
    <row r="71" spans="1:25" x14ac:dyDescent="0.2">
      <c r="A71" s="297"/>
      <c r="B71" s="8" t="s">
        <v>807</v>
      </c>
      <c r="C71" s="33" t="s">
        <v>10</v>
      </c>
      <c r="D71" s="18">
        <f t="shared" ref="D71:V71" si="86">IF(C26=0,"--",((D26/C26)*100-100))</f>
        <v>6198.444249040258</v>
      </c>
      <c r="E71" s="18">
        <f t="shared" si="86"/>
        <v>-86.413384802025732</v>
      </c>
      <c r="F71" s="18">
        <f t="shared" si="86"/>
        <v>163.05636673313143</v>
      </c>
      <c r="G71" s="18">
        <f t="shared" si="86"/>
        <v>-93.89083827720016</v>
      </c>
      <c r="H71" s="18">
        <f t="shared" si="86"/>
        <v>1413.6054570293252</v>
      </c>
      <c r="I71" s="18">
        <f t="shared" si="86"/>
        <v>89.578660373707606</v>
      </c>
      <c r="J71" s="18">
        <f t="shared" si="86"/>
        <v>323.80749118580445</v>
      </c>
      <c r="K71" s="18">
        <f t="shared" si="86"/>
        <v>7.8562885905029844</v>
      </c>
      <c r="L71" s="18">
        <f t="shared" si="86"/>
        <v>14.888816462055843</v>
      </c>
      <c r="M71" s="18">
        <f t="shared" si="86"/>
        <v>85.33272501211701</v>
      </c>
      <c r="N71" s="18">
        <f t="shared" si="86"/>
        <v>33.976060718517942</v>
      </c>
      <c r="O71" s="18">
        <f t="shared" si="86"/>
        <v>7.4607649176003719</v>
      </c>
      <c r="P71" s="18">
        <f t="shared" si="86"/>
        <v>30.758982507572824</v>
      </c>
      <c r="Q71" s="18">
        <f t="shared" si="86"/>
        <v>-14.009654845957556</v>
      </c>
      <c r="R71" s="18">
        <f t="shared" si="86"/>
        <v>58.936409355725203</v>
      </c>
      <c r="S71" s="18">
        <f t="shared" si="86"/>
        <v>-15.123155466815973</v>
      </c>
      <c r="T71" s="18">
        <f t="shared" si="86"/>
        <v>6.8527713105608541</v>
      </c>
      <c r="U71" s="18">
        <f t="shared" si="86"/>
        <v>-38.410108353085917</v>
      </c>
      <c r="V71" s="18">
        <f t="shared" si="86"/>
        <v>-19.586066304192968</v>
      </c>
      <c r="W71" s="18">
        <f t="shared" si="85"/>
        <v>-18.073462548530159</v>
      </c>
      <c r="X71" s="18">
        <f t="shared" si="85"/>
        <v>-41.32794246852518</v>
      </c>
      <c r="Y71" s="18">
        <f t="shared" si="55"/>
        <v>35.072820144151308</v>
      </c>
    </row>
    <row r="72" spans="1:25" x14ac:dyDescent="0.2">
      <c r="A72" s="143"/>
      <c r="B72" s="8" t="s">
        <v>22</v>
      </c>
      <c r="C72" s="33" t="s">
        <v>10</v>
      </c>
      <c r="D72" s="18">
        <f t="shared" ref="D72:D74" si="87">IF(C27=0,"--",((D27/C27)*100-100))</f>
        <v>115.13674657116732</v>
      </c>
      <c r="E72" s="18">
        <f t="shared" ref="E72:E74" si="88">IF(D27=0,"--",((E27/D27)*100-100))</f>
        <v>17.914156952099148</v>
      </c>
      <c r="F72" s="18">
        <f t="shared" ref="F72:F74" si="89">IF(E27=0,"--",((F27/E27)*100-100))</f>
        <v>14.753567934928014</v>
      </c>
      <c r="G72" s="18">
        <f t="shared" ref="G72:G74" si="90">IF(F27=0,"--",((G27/F27)*100-100))</f>
        <v>13.849708213499895</v>
      </c>
      <c r="H72" s="18">
        <f t="shared" ref="H72:H74" si="91">IF(G27=0,"--",((H27/G27)*100-100))</f>
        <v>11.218231903070716</v>
      </c>
      <c r="I72" s="18">
        <f t="shared" ref="I72:I74" si="92">IF(H27=0,"--",((I27/H27)*100-100))</f>
        <v>-8.7810257079594294</v>
      </c>
      <c r="J72" s="18">
        <f t="shared" ref="J72:J74" si="93">IF(I27=0,"--",((J27/I27)*100-100))</f>
        <v>5.2730190996792032</v>
      </c>
      <c r="K72" s="18">
        <f t="shared" ref="K72:K74" si="94">IF(J27=0,"--",((K27/J27)*100-100))</f>
        <v>-10.296586504285216</v>
      </c>
      <c r="L72" s="18">
        <f t="shared" ref="L72:L74" si="95">IF(K27=0,"--",((L27/K27)*100-100))</f>
        <v>23.500475798856129</v>
      </c>
      <c r="M72" s="18">
        <f t="shared" ref="M72:M74" si="96">IF(L27=0,"--",((M27/L27)*100-100))</f>
        <v>22.998164161206674</v>
      </c>
      <c r="N72" s="18">
        <f t="shared" ref="N72:N74" si="97">IF(M27=0,"--",((N27/M27)*100-100))</f>
        <v>41.438653381789948</v>
      </c>
      <c r="O72" s="18">
        <f t="shared" ref="O72:O74" si="98">IF(N27=0,"--",((O27/N27)*100-100))</f>
        <v>20.857866124778226</v>
      </c>
      <c r="P72" s="18">
        <f t="shared" ref="P72:P74" si="99">IF(O27=0,"--",((P27/O27)*100-100))</f>
        <v>1.0090157080121287</v>
      </c>
      <c r="Q72" s="18">
        <f t="shared" ref="Q72:Q74" si="100">IF(P27=0,"--",((Q27/P27)*100-100))</f>
        <v>-21.695300448736234</v>
      </c>
      <c r="R72" s="18">
        <f t="shared" ref="R72:R74" si="101">IF(Q27=0,"--",((R27/Q27)*100-100))</f>
        <v>10.81584734996639</v>
      </c>
      <c r="S72" s="18">
        <f t="shared" ref="S72:S74" si="102">IF(R27=0,"--",((S27/R27)*100-100))</f>
        <v>-5.5130446327199962</v>
      </c>
      <c r="T72" s="18">
        <f t="shared" ref="T72:T74" si="103">IF(S27=0,"--",((T27/S27)*100-100))</f>
        <v>-1.866438351021003</v>
      </c>
      <c r="U72" s="18">
        <f t="shared" ref="U72:V74" si="104">IF(T27=0,"--",((U27/T27)*100-100))</f>
        <v>-1.0489662233398178</v>
      </c>
      <c r="V72" s="18">
        <f t="shared" si="104"/>
        <v>2.5054219257021373</v>
      </c>
      <c r="W72" s="18">
        <f t="shared" ref="W72:W74" si="105">IF(V27=0,"--",((W27/V27)*100-100))</f>
        <v>-3.5045502124059595</v>
      </c>
      <c r="X72" s="18">
        <f t="shared" ref="X72:X74" si="106">IF(W27=0,"--",((X27/W27)*100-100))</f>
        <v>-0.81411259179104434</v>
      </c>
      <c r="Y72" s="18">
        <f t="shared" si="55"/>
        <v>9.4260571556691275</v>
      </c>
    </row>
    <row r="73" spans="1:25" x14ac:dyDescent="0.2">
      <c r="A73" s="143"/>
      <c r="B73" s="8" t="s">
        <v>23</v>
      </c>
      <c r="C73" s="33" t="s">
        <v>10</v>
      </c>
      <c r="D73" s="18">
        <f t="shared" si="87"/>
        <v>39.391468816265728</v>
      </c>
      <c r="E73" s="18">
        <f t="shared" si="88"/>
        <v>917.56152293519767</v>
      </c>
      <c r="F73" s="18">
        <f t="shared" si="89"/>
        <v>68.41621626894775</v>
      </c>
      <c r="G73" s="18">
        <f t="shared" si="90"/>
        <v>-16.213036789915861</v>
      </c>
      <c r="H73" s="18">
        <f t="shared" si="91"/>
        <v>-36.333891626717552</v>
      </c>
      <c r="I73" s="18">
        <f t="shared" si="92"/>
        <v>157.78537039884822</v>
      </c>
      <c r="J73" s="18">
        <f t="shared" si="93"/>
        <v>-19.16626221568859</v>
      </c>
      <c r="K73" s="18">
        <f t="shared" si="94"/>
        <v>-26.758239127906663</v>
      </c>
      <c r="L73" s="18">
        <f t="shared" si="95"/>
        <v>19.204385422435635</v>
      </c>
      <c r="M73" s="18">
        <f t="shared" si="96"/>
        <v>48.271248114000088</v>
      </c>
      <c r="N73" s="18">
        <f t="shared" si="97"/>
        <v>8.2537471494806454</v>
      </c>
      <c r="O73" s="18">
        <f t="shared" si="98"/>
        <v>-28.325874571462634</v>
      </c>
      <c r="P73" s="18">
        <f t="shared" si="99"/>
        <v>23.48608041134446</v>
      </c>
      <c r="Q73" s="18">
        <f t="shared" si="100"/>
        <v>-7.665070304739146</v>
      </c>
      <c r="R73" s="18">
        <f t="shared" si="101"/>
        <v>317.85081076300628</v>
      </c>
      <c r="S73" s="18">
        <f t="shared" si="102"/>
        <v>-63.957695105157988</v>
      </c>
      <c r="T73" s="18">
        <f t="shared" si="103"/>
        <v>15.380018959013441</v>
      </c>
      <c r="U73" s="18">
        <f t="shared" si="104"/>
        <v>18.667817296995707</v>
      </c>
      <c r="V73" s="18">
        <f t="shared" si="104"/>
        <v>23.757318470852169</v>
      </c>
      <c r="W73" s="18">
        <f t="shared" si="105"/>
        <v>108.12860248995074</v>
      </c>
      <c r="X73" s="18">
        <f t="shared" si="106"/>
        <v>-374.55059204132527</v>
      </c>
      <c r="Y73" s="18">
        <f t="shared" si="55"/>
        <v>21.782881351621626</v>
      </c>
    </row>
    <row r="74" spans="1:25" ht="13.5" thickBot="1" x14ac:dyDescent="0.25">
      <c r="A74" s="143"/>
      <c r="B74" s="30" t="s">
        <v>7</v>
      </c>
      <c r="C74" s="88"/>
      <c r="D74" s="18">
        <f t="shared" si="87"/>
        <v>114.99177601995854</v>
      </c>
      <c r="E74" s="18">
        <f t="shared" si="88"/>
        <v>19.030533970383743</v>
      </c>
      <c r="F74" s="18">
        <f t="shared" si="89"/>
        <v>15.322830953729976</v>
      </c>
      <c r="G74" s="18">
        <f t="shared" si="90"/>
        <v>13.383974031340685</v>
      </c>
      <c r="H74" s="18">
        <f t="shared" si="91"/>
        <v>10.673849382628916</v>
      </c>
      <c r="I74" s="18">
        <f t="shared" si="92"/>
        <v>-7.6840805032126696</v>
      </c>
      <c r="J74" s="18">
        <f t="shared" si="93"/>
        <v>4.8235833213305312</v>
      </c>
      <c r="K74" s="18">
        <f t="shared" si="94"/>
        <v>-10.530032433077778</v>
      </c>
      <c r="L74" s="18">
        <f t="shared" si="95"/>
        <v>23.450602536500483</v>
      </c>
      <c r="M74" s="18">
        <f t="shared" si="96"/>
        <v>23.281467457507048</v>
      </c>
      <c r="N74" s="18">
        <f t="shared" si="97"/>
        <v>40.991256316953695</v>
      </c>
      <c r="O74" s="18">
        <f t="shared" si="98"/>
        <v>20.348740624676779</v>
      </c>
      <c r="P74" s="18">
        <f t="shared" si="99"/>
        <v>1.1475839610161103</v>
      </c>
      <c r="Q74" s="18">
        <f t="shared" si="100"/>
        <v>-21.589703484460898</v>
      </c>
      <c r="R74" s="18">
        <f t="shared" si="101"/>
        <v>13.537090808964962</v>
      </c>
      <c r="S74" s="18">
        <f t="shared" si="102"/>
        <v>-7.4194173660470284</v>
      </c>
      <c r="T74" s="18">
        <f t="shared" si="103"/>
        <v>-1.6474325611902287</v>
      </c>
      <c r="U74" s="271">
        <f t="shared" si="104"/>
        <v>-0.75524409171036666</v>
      </c>
      <c r="V74" s="271">
        <f t="shared" si="104"/>
        <v>2.8839723023720722</v>
      </c>
      <c r="W74" s="271">
        <f t="shared" si="105"/>
        <v>-1.112653915113043</v>
      </c>
      <c r="X74" s="271">
        <f t="shared" si="106"/>
        <v>-17.668217514977556</v>
      </c>
      <c r="Y74" s="271">
        <f t="shared" si="55"/>
        <v>9.5097601854304372</v>
      </c>
    </row>
    <row r="75" spans="1:25" ht="13.5" thickTop="1" x14ac:dyDescent="0.2">
      <c r="A75" s="79" t="s">
        <v>868</v>
      </c>
      <c r="B75" s="79"/>
      <c r="C75" s="89"/>
      <c r="D75" s="89"/>
      <c r="E75" s="89"/>
      <c r="F75" s="89"/>
      <c r="G75" s="89"/>
      <c r="H75" s="89"/>
      <c r="I75" s="89"/>
      <c r="J75" s="89"/>
      <c r="K75" s="89"/>
      <c r="L75" s="89"/>
      <c r="M75" s="89"/>
      <c r="N75" s="89"/>
      <c r="O75" s="89"/>
      <c r="P75" s="89"/>
      <c r="Q75" s="89"/>
      <c r="R75" s="89"/>
      <c r="S75" s="89"/>
      <c r="T75" s="89"/>
      <c r="U75" s="98"/>
      <c r="V75" s="18"/>
      <c r="W75" s="18"/>
      <c r="X75" s="18"/>
      <c r="Y75" s="98"/>
    </row>
  </sheetData>
  <mergeCells count="6">
    <mergeCell ref="C53:Y53"/>
    <mergeCell ref="C7:Y7"/>
    <mergeCell ref="C30:Y30"/>
    <mergeCell ref="A2:Y2"/>
    <mergeCell ref="A4:Z4"/>
    <mergeCell ref="A5:Y5"/>
  </mergeCells>
  <phoneticPr fontId="4" type="noConversion"/>
  <hyperlinks>
    <hyperlink ref="A1" location="INDICE!A1" display="INDICE"/>
  </hyperlinks>
  <pageMargins left="0.75" right="0.75" top="1" bottom="1" header="0" footer="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96"/>
  <sheetViews>
    <sheetView topLeftCell="M4" zoomScale="70" zoomScaleNormal="70" workbookViewId="0"/>
  </sheetViews>
  <sheetFormatPr baseColWidth="10" defaultRowHeight="12.75" x14ac:dyDescent="0.2"/>
  <cols>
    <col min="1" max="1" width="11.42578125" style="4"/>
    <col min="2" max="2" width="30" style="4" bestFit="1" customWidth="1"/>
    <col min="3" max="89" width="11.42578125" style="21"/>
    <col min="90" max="16384" width="11.42578125" style="4"/>
  </cols>
  <sheetData>
    <row r="1" spans="1:26" x14ac:dyDescent="0.2">
      <c r="A1" s="11" t="s">
        <v>258</v>
      </c>
    </row>
    <row r="2" spans="1:26" ht="18.75" x14ac:dyDescent="0.3">
      <c r="A2" s="333" t="s">
        <v>78</v>
      </c>
      <c r="B2" s="333"/>
      <c r="C2" s="333"/>
      <c r="D2" s="333"/>
      <c r="E2" s="333"/>
      <c r="F2" s="333"/>
      <c r="G2" s="333"/>
      <c r="H2" s="333"/>
      <c r="I2" s="333"/>
      <c r="J2" s="333"/>
      <c r="K2" s="333"/>
      <c r="L2" s="333"/>
      <c r="M2" s="333"/>
      <c r="N2" s="333"/>
      <c r="O2" s="333"/>
      <c r="P2" s="333"/>
      <c r="Q2" s="333"/>
      <c r="R2" s="333"/>
      <c r="S2" s="333"/>
      <c r="T2" s="333"/>
      <c r="U2" s="333"/>
      <c r="V2" s="333"/>
      <c r="W2" s="333"/>
      <c r="X2" s="333"/>
      <c r="Y2" s="333"/>
      <c r="Z2" s="101"/>
    </row>
    <row r="3" spans="1:26" ht="18.75" x14ac:dyDescent="0.3">
      <c r="A3" s="141"/>
      <c r="B3" s="141"/>
      <c r="C3" s="73"/>
      <c r="D3" s="73"/>
      <c r="E3" s="73"/>
      <c r="F3" s="73"/>
      <c r="G3" s="73"/>
      <c r="H3" s="73"/>
      <c r="I3" s="73"/>
      <c r="J3" s="73"/>
      <c r="K3" s="73"/>
      <c r="L3" s="73"/>
      <c r="M3" s="73"/>
      <c r="N3" s="73"/>
      <c r="O3" s="73"/>
      <c r="P3" s="73"/>
      <c r="Q3" s="73"/>
      <c r="R3" s="73"/>
      <c r="S3" s="73"/>
      <c r="T3" s="73"/>
      <c r="U3" s="73"/>
      <c r="V3" s="73"/>
      <c r="W3" s="73"/>
      <c r="X3" s="73"/>
      <c r="Y3" s="73"/>
      <c r="Z3" s="101"/>
    </row>
    <row r="4" spans="1:26" ht="18.75" x14ac:dyDescent="0.3">
      <c r="A4" s="340" t="s">
        <v>814</v>
      </c>
      <c r="B4" s="341"/>
      <c r="C4" s="341"/>
      <c r="D4" s="341"/>
      <c r="E4" s="341"/>
      <c r="F4" s="341"/>
      <c r="G4" s="341"/>
      <c r="H4" s="341"/>
      <c r="I4" s="341"/>
      <c r="J4" s="341"/>
      <c r="K4" s="341"/>
      <c r="L4" s="341"/>
      <c r="M4" s="341"/>
      <c r="N4" s="341"/>
      <c r="O4" s="341"/>
      <c r="P4" s="341"/>
      <c r="Q4" s="341"/>
      <c r="R4" s="341"/>
      <c r="S4" s="341"/>
      <c r="T4" s="341"/>
      <c r="U4" s="341"/>
      <c r="V4" s="341"/>
      <c r="W4" s="341"/>
      <c r="X4" s="341"/>
      <c r="Y4" s="341"/>
      <c r="Z4" s="341"/>
    </row>
    <row r="5" spans="1:26" ht="13.5" thickBot="1" x14ac:dyDescent="0.25">
      <c r="A5" s="335" t="s">
        <v>106</v>
      </c>
      <c r="B5" s="335"/>
      <c r="C5" s="335"/>
      <c r="D5" s="335"/>
      <c r="E5" s="335"/>
      <c r="F5" s="335"/>
      <c r="G5" s="335"/>
      <c r="H5" s="335"/>
      <c r="I5" s="335"/>
      <c r="J5" s="335"/>
      <c r="K5" s="335"/>
      <c r="L5" s="335"/>
      <c r="M5" s="335"/>
      <c r="N5" s="335"/>
      <c r="O5" s="335"/>
      <c r="P5" s="335"/>
      <c r="Q5" s="335"/>
      <c r="R5" s="335"/>
      <c r="S5" s="335"/>
      <c r="T5" s="335"/>
      <c r="U5" s="335"/>
      <c r="V5" s="335"/>
      <c r="W5" s="335"/>
      <c r="X5" s="335"/>
      <c r="Y5" s="335"/>
    </row>
    <row r="6" spans="1:26"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26"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26" ht="13.5" thickTop="1" x14ac:dyDescent="0.2">
      <c r="A8" s="148"/>
      <c r="C8" s="22"/>
      <c r="D8" s="22"/>
      <c r="E8" s="22"/>
      <c r="F8" s="22"/>
      <c r="G8" s="22"/>
      <c r="H8" s="22"/>
      <c r="I8" s="22"/>
      <c r="J8" s="22"/>
      <c r="K8" s="22"/>
      <c r="L8" s="22"/>
      <c r="M8" s="22"/>
      <c r="N8" s="22"/>
      <c r="O8" s="22"/>
      <c r="P8" s="22"/>
      <c r="Q8" s="22"/>
      <c r="R8" s="22"/>
      <c r="S8" s="22"/>
      <c r="T8" s="22"/>
      <c r="U8" s="22"/>
      <c r="V8" s="22"/>
      <c r="W8" s="22"/>
      <c r="X8" s="22"/>
      <c r="Y8" s="22"/>
    </row>
    <row r="9" spans="1:26" x14ac:dyDescent="0.2">
      <c r="A9" s="143"/>
      <c r="B9" s="193" t="s">
        <v>326</v>
      </c>
      <c r="C9" s="18">
        <v>1232.0927320000001</v>
      </c>
      <c r="D9" s="18">
        <v>1631.0738120000001</v>
      </c>
      <c r="E9" s="18">
        <v>1964.5575819999999</v>
      </c>
      <c r="F9" s="18">
        <v>2481.0911630000001</v>
      </c>
      <c r="G9" s="18">
        <v>2486.251581</v>
      </c>
      <c r="H9" s="18">
        <v>2814.6622040000002</v>
      </c>
      <c r="I9" s="18">
        <v>2616.0945419999998</v>
      </c>
      <c r="J9" s="18">
        <v>2088.9065449999998</v>
      </c>
      <c r="K9" s="18">
        <v>1863.7819589999999</v>
      </c>
      <c r="L9" s="18">
        <v>1720.0604149999999</v>
      </c>
      <c r="M9" s="18">
        <v>1732.3887609999999</v>
      </c>
      <c r="N9" s="18">
        <v>1956.4995449999999</v>
      </c>
      <c r="O9" s="18">
        <v>1828.3168310000001</v>
      </c>
      <c r="P9" s="18">
        <v>2097.955215</v>
      </c>
      <c r="Q9" s="27">
        <v>1568.4669349999999</v>
      </c>
      <c r="R9" s="27">
        <v>1862.882848</v>
      </c>
      <c r="S9" s="27">
        <v>2034.467893</v>
      </c>
      <c r="T9" s="27">
        <v>2344.7872269999998</v>
      </c>
      <c r="U9" s="27">
        <v>2540.19974</v>
      </c>
      <c r="V9" s="27">
        <v>2847.6837020000003</v>
      </c>
      <c r="W9" s="27">
        <v>3555.3966620000001</v>
      </c>
      <c r="X9" s="27">
        <v>2093.9762329999999</v>
      </c>
      <c r="Y9" s="18">
        <f>SUM(C9:X9)</f>
        <v>47361.594127000004</v>
      </c>
    </row>
    <row r="10" spans="1:26" x14ac:dyDescent="0.2">
      <c r="A10" s="143"/>
      <c r="B10" s="193" t="s">
        <v>332</v>
      </c>
      <c r="C10" s="18">
        <v>3.6286160000000001</v>
      </c>
      <c r="D10" s="18">
        <v>14.354452</v>
      </c>
      <c r="E10" s="18">
        <v>14.782304</v>
      </c>
      <c r="F10" s="18">
        <v>18.160487</v>
      </c>
      <c r="G10" s="18">
        <v>25.746269000000002</v>
      </c>
      <c r="H10" s="18">
        <v>35.931727000000002</v>
      </c>
      <c r="I10" s="18">
        <v>24.564368000000002</v>
      </c>
      <c r="J10" s="18">
        <v>17.951774</v>
      </c>
      <c r="K10" s="18">
        <v>22.650475</v>
      </c>
      <c r="L10" s="18">
        <v>37.402535</v>
      </c>
      <c r="M10" s="18">
        <v>31.571069000000001</v>
      </c>
      <c r="N10" s="18">
        <v>35.226514000000002</v>
      </c>
      <c r="O10" s="18">
        <v>25.970917</v>
      </c>
      <c r="P10" s="18">
        <v>21.069178999999998</v>
      </c>
      <c r="Q10" s="27">
        <v>24.46687</v>
      </c>
      <c r="R10" s="27">
        <v>0.49720199999999998</v>
      </c>
      <c r="S10" s="27">
        <v>1.8366400000000001</v>
      </c>
      <c r="T10" s="27">
        <v>1.8444309999999999</v>
      </c>
      <c r="U10" s="27">
        <v>0.66608599999999996</v>
      </c>
      <c r="V10" s="27">
        <v>1.77623</v>
      </c>
      <c r="W10" s="27">
        <v>1.996802</v>
      </c>
      <c r="X10" s="27">
        <v>1.5952919999999999</v>
      </c>
      <c r="Y10" s="18">
        <f t="shared" ref="Y10:Y29" si="0">SUM(C10:X10)</f>
        <v>363.69023900000002</v>
      </c>
    </row>
    <row r="11" spans="1:26" x14ac:dyDescent="0.2">
      <c r="A11" s="143"/>
      <c r="B11" s="193" t="s">
        <v>378</v>
      </c>
      <c r="C11" s="18">
        <v>1.8481000000000001E-2</v>
      </c>
      <c r="D11" s="18">
        <v>6.6718E-2</v>
      </c>
      <c r="E11" s="18">
        <v>0.145981</v>
      </c>
      <c r="F11" s="18">
        <v>4.9146000000000002E-2</v>
      </c>
      <c r="G11" s="18">
        <v>2.8368000000000001E-2</v>
      </c>
      <c r="H11" s="18">
        <v>0.18579899999999999</v>
      </c>
      <c r="I11" s="18">
        <v>8.1767999999999993E-2</v>
      </c>
      <c r="J11" s="18">
        <v>3.3813000000000003E-2</v>
      </c>
      <c r="K11" s="18">
        <v>4.0364999999999998E-2</v>
      </c>
      <c r="L11" s="18">
        <v>2.0212999999999998E-2</v>
      </c>
      <c r="M11" s="18">
        <v>5.2866000000000003E-2</v>
      </c>
      <c r="N11" s="18">
        <v>0.100975</v>
      </c>
      <c r="O11" s="18">
        <v>0.14938499999999999</v>
      </c>
      <c r="P11" s="18">
        <v>0.204681</v>
      </c>
      <c r="Q11" s="19">
        <v>0.41401399999999999</v>
      </c>
      <c r="R11" s="19">
        <v>15.008048</v>
      </c>
      <c r="S11" s="19">
        <v>13.025872</v>
      </c>
      <c r="T11" s="19">
        <v>17.796422</v>
      </c>
      <c r="U11" s="19">
        <v>14.417781</v>
      </c>
      <c r="V11" s="19">
        <v>13.160328999999999</v>
      </c>
      <c r="W11" s="19">
        <v>52.381880000000002</v>
      </c>
      <c r="X11" s="19">
        <v>25.638066999999999</v>
      </c>
      <c r="Y11" s="18">
        <f t="shared" si="0"/>
        <v>153.020972</v>
      </c>
    </row>
    <row r="12" spans="1:26" x14ac:dyDescent="0.2">
      <c r="A12" s="143"/>
      <c r="B12" s="193" t="s">
        <v>69</v>
      </c>
      <c r="C12" s="18">
        <v>5.5799999999999999E-3</v>
      </c>
      <c r="D12" s="18">
        <v>0.64963000000000004</v>
      </c>
      <c r="E12" s="18">
        <v>0.33339600000000003</v>
      </c>
      <c r="F12" s="18">
        <v>1.4460000000000001E-2</v>
      </c>
      <c r="G12" s="18">
        <v>0.65072399999999997</v>
      </c>
      <c r="H12" s="18">
        <v>0.49102899999999999</v>
      </c>
      <c r="I12" s="18">
        <v>0.88880999999999999</v>
      </c>
      <c r="J12" s="18">
        <v>0.74893799999999999</v>
      </c>
      <c r="K12" s="18">
        <v>0.34839199999999998</v>
      </c>
      <c r="L12" s="18">
        <v>0.34217900000000001</v>
      </c>
      <c r="M12" s="18">
        <v>0.52044400000000002</v>
      </c>
      <c r="N12" s="18">
        <v>0.220389</v>
      </c>
      <c r="O12" s="18">
        <v>0.104653</v>
      </c>
      <c r="P12" s="18">
        <v>1.8086999999999999E-2</v>
      </c>
      <c r="Q12" s="19">
        <v>0.48768600000000001</v>
      </c>
      <c r="R12" s="19">
        <v>0.466671</v>
      </c>
      <c r="S12" s="19">
        <v>0.63183100000000003</v>
      </c>
      <c r="T12" s="19">
        <v>0.30434299999999997</v>
      </c>
      <c r="U12" s="19">
        <v>0.482491</v>
      </c>
      <c r="V12" s="19">
        <v>0.56011199999999994</v>
      </c>
      <c r="W12" s="19">
        <v>0.75634999999999997</v>
      </c>
      <c r="X12" s="19">
        <v>0.82636699999999996</v>
      </c>
      <c r="Y12" s="18">
        <f t="shared" si="0"/>
        <v>9.8525619999999989</v>
      </c>
    </row>
    <row r="13" spans="1:26" x14ac:dyDescent="0.2">
      <c r="A13" s="143"/>
      <c r="B13" s="193" t="s">
        <v>60</v>
      </c>
      <c r="C13" s="18">
        <v>5.8500000000000002E-4</v>
      </c>
      <c r="D13" s="18">
        <v>5.5414999999999999E-2</v>
      </c>
      <c r="E13" s="18">
        <v>2.0159E-2</v>
      </c>
      <c r="F13" s="18">
        <v>1.132E-3</v>
      </c>
      <c r="G13" s="18">
        <v>1.6249999999999999E-3</v>
      </c>
      <c r="H13" s="18">
        <v>7.8156000000000003E-2</v>
      </c>
      <c r="I13" s="18">
        <v>6.3680000000000004E-3</v>
      </c>
      <c r="J13" s="18">
        <v>6.391E-3</v>
      </c>
      <c r="K13" s="18">
        <v>4.9100000000000001E-4</v>
      </c>
      <c r="L13" s="18">
        <v>1.6308119999999999</v>
      </c>
      <c r="M13" s="18">
        <v>0.35050799999999999</v>
      </c>
      <c r="N13" s="18">
        <v>0.43165199999999998</v>
      </c>
      <c r="O13" s="18">
        <v>0.992784</v>
      </c>
      <c r="P13" s="18">
        <v>2.1094000000000002E-2</v>
      </c>
      <c r="Q13" s="19">
        <v>2.0820000000000001E-3</v>
      </c>
      <c r="R13" s="19">
        <v>0.24635399999999999</v>
      </c>
      <c r="S13" s="19">
        <v>0.39672400000000002</v>
      </c>
      <c r="T13" s="19">
        <v>0.794211</v>
      </c>
      <c r="U13" s="19">
        <v>0.41050399999999998</v>
      </c>
      <c r="V13" s="19">
        <v>0.38408600000000004</v>
      </c>
      <c r="W13" s="19">
        <v>0.47709800000000002</v>
      </c>
      <c r="X13" s="19">
        <v>0.49613499999999999</v>
      </c>
      <c r="Y13" s="18">
        <f t="shared" si="0"/>
        <v>6.804365999999999</v>
      </c>
    </row>
    <row r="14" spans="1:26" ht="15" x14ac:dyDescent="0.25">
      <c r="A14" s="143"/>
      <c r="B14" s="194" t="s">
        <v>58</v>
      </c>
      <c r="C14" s="251">
        <v>0.45535599999999998</v>
      </c>
      <c r="D14" s="251">
        <v>0.76243399999999995</v>
      </c>
      <c r="E14" s="251">
        <v>2.1685680000000001</v>
      </c>
      <c r="F14" s="251">
        <v>2.0501290000000001</v>
      </c>
      <c r="G14" s="251">
        <v>4.3477410000000001</v>
      </c>
      <c r="H14" s="251">
        <v>3.0495770000000002</v>
      </c>
      <c r="I14" s="251">
        <v>43.193795000000001</v>
      </c>
      <c r="J14" s="251">
        <v>43.904725999999997</v>
      </c>
      <c r="K14" s="251">
        <v>32.265833999999998</v>
      </c>
      <c r="L14" s="251">
        <v>12.766662999999999</v>
      </c>
      <c r="M14" s="251">
        <v>28.666398000000001</v>
      </c>
      <c r="N14" s="251">
        <v>42.297195000000002</v>
      </c>
      <c r="O14" s="251">
        <v>5.4355099999999998</v>
      </c>
      <c r="P14" s="251">
        <v>3.6454420000000001</v>
      </c>
      <c r="Q14" s="252">
        <v>6.3903359999999996</v>
      </c>
      <c r="R14" s="252">
        <v>2.285482</v>
      </c>
      <c r="S14" s="252">
        <v>3</v>
      </c>
      <c r="T14" s="252">
        <v>5.128781</v>
      </c>
      <c r="U14" s="252">
        <v>6.6823069999999998</v>
      </c>
      <c r="V14" s="252">
        <v>2.771487</v>
      </c>
      <c r="W14" s="252">
        <v>8.6690629999999995</v>
      </c>
      <c r="X14" s="252">
        <v>15.624751</v>
      </c>
      <c r="Y14" s="18">
        <f t="shared" si="0"/>
        <v>275.561575</v>
      </c>
    </row>
    <row r="15" spans="1:26" x14ac:dyDescent="0.2">
      <c r="A15" s="143"/>
      <c r="B15" s="193" t="s">
        <v>375</v>
      </c>
      <c r="C15" s="18">
        <v>5.0000000000000001E-4</v>
      </c>
      <c r="D15" s="18">
        <v>1.5349999999999999E-3</v>
      </c>
      <c r="E15" s="18">
        <v>0</v>
      </c>
      <c r="F15" s="18">
        <v>0</v>
      </c>
      <c r="G15" s="18">
        <v>0</v>
      </c>
      <c r="H15" s="18">
        <v>0</v>
      </c>
      <c r="I15" s="18">
        <v>0</v>
      </c>
      <c r="J15" s="18">
        <v>8.7089999999999997E-3</v>
      </c>
      <c r="K15" s="18">
        <v>1.3010000000000001E-3</v>
      </c>
      <c r="L15" s="18">
        <v>0</v>
      </c>
      <c r="M15" s="18">
        <v>8.4400000000000002E-4</v>
      </c>
      <c r="N15" s="18">
        <v>2.8140000000000001E-3</v>
      </c>
      <c r="O15" s="18">
        <v>1.1701E-2</v>
      </c>
      <c r="P15" s="18">
        <v>4.3993999999999998E-2</v>
      </c>
      <c r="Q15" s="19">
        <v>6.7679999999999997E-3</v>
      </c>
      <c r="R15" s="19">
        <v>7.07944</v>
      </c>
      <c r="S15" s="19">
        <v>4.8803830000000001</v>
      </c>
      <c r="T15" s="19">
        <v>6.2028489999999996</v>
      </c>
      <c r="U15" s="19">
        <v>3.444931</v>
      </c>
      <c r="V15" s="19">
        <v>5.9560190000000004</v>
      </c>
      <c r="W15" s="19">
        <v>11.765957999999999</v>
      </c>
      <c r="X15" s="19">
        <v>9.9504380000000001</v>
      </c>
      <c r="Y15" s="18">
        <f t="shared" si="0"/>
        <v>49.358184000000001</v>
      </c>
    </row>
    <row r="16" spans="1:26" x14ac:dyDescent="0.2">
      <c r="A16" s="143"/>
      <c r="B16" s="80" t="s">
        <v>71</v>
      </c>
      <c r="C16" s="18">
        <v>39.150275000000001</v>
      </c>
      <c r="D16" s="18">
        <v>73.413927999999999</v>
      </c>
      <c r="E16" s="18">
        <v>167.106967</v>
      </c>
      <c r="F16" s="18">
        <v>168.481506</v>
      </c>
      <c r="G16" s="18">
        <v>187.01085800000001</v>
      </c>
      <c r="H16" s="18">
        <v>299.26694900000001</v>
      </c>
      <c r="I16" s="18">
        <v>499.44845500000002</v>
      </c>
      <c r="J16" s="18">
        <v>843.84150799999998</v>
      </c>
      <c r="K16" s="18">
        <v>1022.572703</v>
      </c>
      <c r="L16" s="18">
        <v>1788.4199020000001</v>
      </c>
      <c r="M16" s="18">
        <v>2630.832813</v>
      </c>
      <c r="N16" s="18">
        <v>4075.9144470000001</v>
      </c>
      <c r="O16" s="18">
        <v>3871.9001069999999</v>
      </c>
      <c r="P16" s="18">
        <v>4159.2491330000003</v>
      </c>
      <c r="Q16" s="27">
        <v>4672.0087009999997</v>
      </c>
      <c r="R16" s="27">
        <v>6849.8416159999997</v>
      </c>
      <c r="S16" s="27">
        <v>6456.6643960000001</v>
      </c>
      <c r="T16" s="27">
        <v>7053.5792689999998</v>
      </c>
      <c r="U16" s="27">
        <v>6335.5134349999998</v>
      </c>
      <c r="V16" s="27">
        <v>6975.5820000000003</v>
      </c>
      <c r="W16" s="27">
        <v>6025.0090319999999</v>
      </c>
      <c r="X16" s="27">
        <v>5462.7802419999998</v>
      </c>
      <c r="Y16" s="18">
        <f t="shared" si="0"/>
        <v>69657.588241999998</v>
      </c>
    </row>
    <row r="17" spans="1:25" x14ac:dyDescent="0.2">
      <c r="A17" s="143"/>
      <c r="B17" s="8" t="s">
        <v>15</v>
      </c>
      <c r="C17" s="18">
        <v>0.59339099999999989</v>
      </c>
      <c r="D17" s="18">
        <v>3.4423329999999992</v>
      </c>
      <c r="E17" s="18">
        <v>9.3208159999999971</v>
      </c>
      <c r="F17" s="18">
        <v>3.2069790000000005</v>
      </c>
      <c r="G17" s="18">
        <v>5.8520670000000017</v>
      </c>
      <c r="H17" s="18">
        <v>4.7706689999999998</v>
      </c>
      <c r="I17" s="18">
        <v>45.187864999999988</v>
      </c>
      <c r="J17" s="18">
        <v>53.586608000000012</v>
      </c>
      <c r="K17" s="18">
        <v>36.359491000000006</v>
      </c>
      <c r="L17" s="18">
        <v>19.615615999999999</v>
      </c>
      <c r="M17" s="18">
        <v>31.934030000000003</v>
      </c>
      <c r="N17" s="18">
        <v>53.363971999999997</v>
      </c>
      <c r="O17" s="18">
        <v>8.8198720000000002</v>
      </c>
      <c r="P17" s="18">
        <v>12.067371</v>
      </c>
      <c r="Q17" s="19">
        <v>14.738946999999996</v>
      </c>
      <c r="R17" s="19">
        <v>4.7313619999999998</v>
      </c>
      <c r="S17" s="19">
        <v>5.5403499999999983</v>
      </c>
      <c r="T17" s="19">
        <v>8.2258569999999995</v>
      </c>
      <c r="U17" s="19">
        <v>8.9975599999999982</v>
      </c>
      <c r="V17" s="19">
        <v>6.9132619999999996</v>
      </c>
      <c r="W17" s="19">
        <v>12.560257999999996</v>
      </c>
      <c r="X17" s="19">
        <v>19.08699099999999</v>
      </c>
      <c r="Y17" s="18">
        <f t="shared" si="0"/>
        <v>368.91566699999993</v>
      </c>
    </row>
    <row r="18" spans="1:25" x14ac:dyDescent="0.2">
      <c r="A18" s="143"/>
      <c r="B18" s="8" t="s">
        <v>26</v>
      </c>
      <c r="C18" s="18">
        <v>1.44E-4</v>
      </c>
      <c r="D18" s="18">
        <v>1.9220000000000001E-3</v>
      </c>
      <c r="E18" s="18">
        <v>4.4039999999999999E-3</v>
      </c>
      <c r="F18" s="18">
        <v>3.0897000000000001E-2</v>
      </c>
      <c r="G18" s="18">
        <v>6.3920000000000001E-3</v>
      </c>
      <c r="H18" s="18">
        <v>0.31348799999999999</v>
      </c>
      <c r="I18" s="18">
        <v>2.5585E-2</v>
      </c>
      <c r="J18" s="18">
        <v>0.69957899999999995</v>
      </c>
      <c r="K18" s="18">
        <v>2.8197760000000001</v>
      </c>
      <c r="L18" s="18">
        <v>1.5556760000000001</v>
      </c>
      <c r="M18" s="18">
        <v>0.13550699999999999</v>
      </c>
      <c r="N18" s="18">
        <v>0.171269</v>
      </c>
      <c r="O18" s="18">
        <v>0.114769</v>
      </c>
      <c r="P18" s="18">
        <v>0.112044</v>
      </c>
      <c r="Q18" s="19">
        <v>0.16217799999999999</v>
      </c>
      <c r="R18" s="19">
        <v>0.34780100000000003</v>
      </c>
      <c r="S18" s="19">
        <v>0</v>
      </c>
      <c r="T18" s="19">
        <v>0.190306</v>
      </c>
      <c r="U18" s="19">
        <v>0.27044800000000002</v>
      </c>
      <c r="V18" s="19">
        <v>0.88433799999999996</v>
      </c>
      <c r="W18" s="19">
        <v>0.789906</v>
      </c>
      <c r="X18" s="19">
        <v>0.72067599999999998</v>
      </c>
      <c r="Y18" s="18">
        <f t="shared" si="0"/>
        <v>9.3571049999999971</v>
      </c>
    </row>
    <row r="19" spans="1:25" ht="15" x14ac:dyDescent="0.25">
      <c r="A19" s="143"/>
      <c r="B19" s="197" t="s">
        <v>27</v>
      </c>
      <c r="C19" s="251">
        <v>0.45535599999999998</v>
      </c>
      <c r="D19" s="251">
        <v>0.76243399999999995</v>
      </c>
      <c r="E19" s="251">
        <v>2.1685680000000001</v>
      </c>
      <c r="F19" s="251">
        <v>2.0501290000000001</v>
      </c>
      <c r="G19" s="251">
        <v>4.3477410000000001</v>
      </c>
      <c r="H19" s="251">
        <v>3.0495770000000002</v>
      </c>
      <c r="I19" s="251">
        <v>43.193795000000001</v>
      </c>
      <c r="J19" s="251">
        <v>43.904725999999997</v>
      </c>
      <c r="K19" s="251">
        <v>32.265833999999998</v>
      </c>
      <c r="L19" s="251">
        <v>12.766662999999999</v>
      </c>
      <c r="M19" s="251">
        <v>28.666398000000001</v>
      </c>
      <c r="N19" s="251">
        <v>42.297195000000002</v>
      </c>
      <c r="O19" s="251">
        <v>5.4355099999999998</v>
      </c>
      <c r="P19" s="251">
        <v>3.6454420000000001</v>
      </c>
      <c r="Q19" s="252">
        <v>6.3903359999999996</v>
      </c>
      <c r="R19" s="252">
        <v>2.285482</v>
      </c>
      <c r="S19" s="252">
        <v>3</v>
      </c>
      <c r="T19" s="252">
        <v>5.128781</v>
      </c>
      <c r="U19" s="252">
        <v>6.6823069999999998</v>
      </c>
      <c r="V19" s="252">
        <v>2.771487</v>
      </c>
      <c r="W19" s="252">
        <v>8.6690629999999995</v>
      </c>
      <c r="X19" s="252">
        <v>15.624751</v>
      </c>
      <c r="Y19" s="18">
        <f t="shared" si="0"/>
        <v>275.561575</v>
      </c>
    </row>
    <row r="20" spans="1:25" x14ac:dyDescent="0.2">
      <c r="A20" s="143"/>
      <c r="B20" s="8" t="s">
        <v>16</v>
      </c>
      <c r="C20" s="18">
        <f>SUM(C21:C26)</f>
        <v>6.3532999999999992E-2</v>
      </c>
      <c r="D20" s="18">
        <f t="shared" ref="D20:X20" si="1">SUM(D21:D26)</f>
        <v>2.4965570000000001</v>
      </c>
      <c r="E20" s="18">
        <f t="shared" si="1"/>
        <v>6.9541769999999996</v>
      </c>
      <c r="F20" s="18">
        <f t="shared" si="1"/>
        <v>1.010796</v>
      </c>
      <c r="G20" s="18">
        <f t="shared" si="1"/>
        <v>1.1953230000000001</v>
      </c>
      <c r="H20" s="18">
        <f t="shared" si="1"/>
        <v>0.89948800000000007</v>
      </c>
      <c r="I20" s="18">
        <f t="shared" si="1"/>
        <v>1.6666080000000001</v>
      </c>
      <c r="J20" s="18">
        <f t="shared" si="1"/>
        <v>0.87848000000000015</v>
      </c>
      <c r="K20" s="18">
        <f t="shared" si="1"/>
        <v>0.88530100000000012</v>
      </c>
      <c r="L20" s="18">
        <f t="shared" si="1"/>
        <v>3.3657769999999996</v>
      </c>
      <c r="M20" s="18">
        <f t="shared" si="1"/>
        <v>2.2522919999999997</v>
      </c>
      <c r="N20" s="18">
        <f t="shared" si="1"/>
        <v>1.277388</v>
      </c>
      <c r="O20" s="18">
        <f t="shared" si="1"/>
        <v>1.7225539999999999</v>
      </c>
      <c r="P20" s="18">
        <f t="shared" si="1"/>
        <v>2.292443</v>
      </c>
      <c r="Q20" s="18">
        <f t="shared" si="1"/>
        <v>2.535657</v>
      </c>
      <c r="R20" s="18">
        <f t="shared" si="1"/>
        <v>1.8033220000000001</v>
      </c>
      <c r="S20" s="18">
        <f t="shared" si="1"/>
        <v>0.26796999999999999</v>
      </c>
      <c r="T20" s="18">
        <f t="shared" si="1"/>
        <v>1.2090909999999999</v>
      </c>
      <c r="U20" s="18">
        <f t="shared" si="1"/>
        <v>0.88596699999999995</v>
      </c>
      <c r="V20" s="18">
        <f t="shared" si="1"/>
        <v>2.236729</v>
      </c>
      <c r="W20" s="18">
        <f t="shared" si="1"/>
        <v>2.4592040000000002</v>
      </c>
      <c r="X20" s="18">
        <f t="shared" si="1"/>
        <v>2.221813</v>
      </c>
      <c r="Y20" s="18">
        <f t="shared" si="0"/>
        <v>40.580469999999991</v>
      </c>
    </row>
    <row r="21" spans="1:25" x14ac:dyDescent="0.2">
      <c r="A21" s="143"/>
      <c r="B21" s="8" t="s">
        <v>19</v>
      </c>
      <c r="C21" s="18">
        <v>1.3799999999999999E-4</v>
      </c>
      <c r="D21" s="18">
        <v>8.8999999999999995E-4</v>
      </c>
      <c r="E21" s="18">
        <v>3.4000000000000002E-4</v>
      </c>
      <c r="F21" s="18">
        <v>2.6499999999999999E-4</v>
      </c>
      <c r="G21" s="18">
        <v>0</v>
      </c>
      <c r="H21" s="18">
        <v>4.37E-4</v>
      </c>
      <c r="I21" s="18">
        <v>2.0917999999999999E-2</v>
      </c>
      <c r="J21" s="18">
        <v>3.5479999999999999E-3</v>
      </c>
      <c r="K21" s="18">
        <v>5.5329999999999997E-3</v>
      </c>
      <c r="L21" s="18">
        <v>2.24E-2</v>
      </c>
      <c r="M21" s="18">
        <v>9.247E-3</v>
      </c>
      <c r="N21" s="18">
        <v>2.722E-3</v>
      </c>
      <c r="O21" s="18">
        <v>6.744E-3</v>
      </c>
      <c r="P21" s="18">
        <v>1.9599999999999999E-4</v>
      </c>
      <c r="Q21" s="19">
        <v>1.5759999999999999E-3</v>
      </c>
      <c r="R21" s="19">
        <v>9.4399999999999996E-4</v>
      </c>
      <c r="S21" s="19">
        <v>0</v>
      </c>
      <c r="T21" s="19">
        <v>0</v>
      </c>
      <c r="U21" s="19">
        <v>3.4547000000000001E-2</v>
      </c>
      <c r="V21" s="19">
        <v>1.1559999999999999E-3</v>
      </c>
      <c r="W21" s="19">
        <v>4.6102999999999998E-2</v>
      </c>
      <c r="X21" s="19">
        <v>1.116E-3</v>
      </c>
      <c r="Y21" s="18">
        <f t="shared" si="0"/>
        <v>0.15882000000000002</v>
      </c>
    </row>
    <row r="22" spans="1:25" x14ac:dyDescent="0.2">
      <c r="A22" s="143"/>
      <c r="B22" s="8" t="s">
        <v>18</v>
      </c>
      <c r="C22" s="18">
        <v>1.9754000000000001E-2</v>
      </c>
      <c r="D22" s="18">
        <v>3.4917999999999998E-2</v>
      </c>
      <c r="E22" s="18">
        <v>5.0600000000000005E-4</v>
      </c>
      <c r="F22" s="18">
        <v>1.7187999999999998E-2</v>
      </c>
      <c r="G22" s="18">
        <v>4.64E-4</v>
      </c>
      <c r="H22" s="18">
        <v>8.5719999999999998E-3</v>
      </c>
      <c r="I22" s="18">
        <v>1.1827000000000001E-2</v>
      </c>
      <c r="J22" s="18">
        <v>2.1770000000000001E-3</v>
      </c>
      <c r="K22" s="18">
        <v>1.6150000000000001E-2</v>
      </c>
      <c r="L22" s="18">
        <v>1.4829999999999999E-2</v>
      </c>
      <c r="M22" s="18">
        <v>0.688411</v>
      </c>
      <c r="N22" s="18">
        <v>6.7025000000000001E-2</v>
      </c>
      <c r="O22" s="18">
        <v>2.5850000000000001E-3</v>
      </c>
      <c r="P22" s="18">
        <v>3.5639999999999999E-3</v>
      </c>
      <c r="Q22" s="19">
        <v>2.8180000000000002E-3</v>
      </c>
      <c r="R22" s="19">
        <v>2.3549999999999999E-3</v>
      </c>
      <c r="S22" s="19">
        <v>0</v>
      </c>
      <c r="T22" s="19">
        <v>1.449E-3</v>
      </c>
      <c r="U22" s="19">
        <v>2.8140000000000001E-3</v>
      </c>
      <c r="V22" s="19">
        <v>0</v>
      </c>
      <c r="W22" s="19">
        <v>0.105904</v>
      </c>
      <c r="X22" s="19">
        <v>1.73E-3</v>
      </c>
      <c r="Y22" s="18">
        <f t="shared" si="0"/>
        <v>1.0050410000000001</v>
      </c>
    </row>
    <row r="23" spans="1:25" x14ac:dyDescent="0.2">
      <c r="A23" s="143"/>
      <c r="B23" s="8" t="s">
        <v>20</v>
      </c>
      <c r="C23" s="18">
        <v>0</v>
      </c>
      <c r="D23" s="18">
        <v>0</v>
      </c>
      <c r="E23" s="18">
        <v>2.6899999999999998E-4</v>
      </c>
      <c r="F23" s="18">
        <v>5.3499999999999999E-4</v>
      </c>
      <c r="G23" s="18">
        <v>0</v>
      </c>
      <c r="H23" s="18">
        <v>1.6100000000000001E-3</v>
      </c>
      <c r="I23" s="18">
        <v>4.8009999999999997E-3</v>
      </c>
      <c r="J23" s="18">
        <v>5.04E-4</v>
      </c>
      <c r="K23" s="18">
        <v>1E-4</v>
      </c>
      <c r="L23" s="18">
        <v>4.0014000000000001E-2</v>
      </c>
      <c r="M23" s="18">
        <v>1.7149999999999999E-3</v>
      </c>
      <c r="N23" s="18">
        <v>7.5189999999999996E-3</v>
      </c>
      <c r="O23" s="18">
        <v>9.4939999999999997E-2</v>
      </c>
      <c r="P23" s="18">
        <v>2.1599999999999999E-4</v>
      </c>
      <c r="Q23" s="19">
        <v>2.9459999999999998E-3</v>
      </c>
      <c r="R23" s="19">
        <v>0.196768</v>
      </c>
      <c r="S23" s="19">
        <v>0</v>
      </c>
      <c r="T23" s="19">
        <v>6.7839999999999998E-2</v>
      </c>
      <c r="U23" s="19">
        <v>2.1392999999999999E-2</v>
      </c>
      <c r="V23" s="19">
        <v>1.56E-4</v>
      </c>
      <c r="W23" s="19">
        <v>3.1060999999999998E-2</v>
      </c>
      <c r="X23" s="19">
        <v>1.6750000000000001E-3</v>
      </c>
      <c r="Y23" s="18">
        <f t="shared" si="0"/>
        <v>0.47406199999999998</v>
      </c>
    </row>
    <row r="24" spans="1:25" x14ac:dyDescent="0.2">
      <c r="A24" s="143"/>
      <c r="B24" s="8" t="s">
        <v>21</v>
      </c>
      <c r="C24" s="18">
        <v>0</v>
      </c>
      <c r="D24" s="18">
        <v>0</v>
      </c>
      <c r="E24" s="18">
        <v>3.1399999999999999E-4</v>
      </c>
      <c r="F24" s="18">
        <v>0</v>
      </c>
      <c r="G24" s="18">
        <v>0</v>
      </c>
      <c r="H24" s="18">
        <v>7.6800000000000002E-4</v>
      </c>
      <c r="I24" s="18">
        <v>5.8999999999999998E-5</v>
      </c>
      <c r="J24" s="18">
        <v>0</v>
      </c>
      <c r="K24" s="18">
        <v>0</v>
      </c>
      <c r="L24" s="18">
        <v>0</v>
      </c>
      <c r="M24" s="18">
        <v>4.9569999999999996E-3</v>
      </c>
      <c r="N24" s="18">
        <v>0</v>
      </c>
      <c r="O24" s="18">
        <v>1E-4</v>
      </c>
      <c r="P24" s="18">
        <v>0</v>
      </c>
      <c r="Q24" s="19">
        <v>1.4270000000000001E-3</v>
      </c>
      <c r="R24" s="19">
        <v>0</v>
      </c>
      <c r="S24" s="19">
        <v>0.195692</v>
      </c>
      <c r="T24" s="19">
        <v>0</v>
      </c>
      <c r="U24" s="19">
        <v>0</v>
      </c>
      <c r="V24" s="19">
        <v>0</v>
      </c>
      <c r="W24" s="19">
        <v>0</v>
      </c>
      <c r="X24" s="19">
        <v>0</v>
      </c>
      <c r="Y24" s="18">
        <f t="shared" si="0"/>
        <v>0.203317</v>
      </c>
    </row>
    <row r="25" spans="1:25" x14ac:dyDescent="0.2">
      <c r="A25" s="143"/>
      <c r="B25" s="8" t="s">
        <v>17</v>
      </c>
      <c r="C25" s="18">
        <v>3.8060999999999998E-2</v>
      </c>
      <c r="D25" s="18">
        <v>1.8111189999999999</v>
      </c>
      <c r="E25" s="18">
        <v>6.6193520000000001</v>
      </c>
      <c r="F25" s="18">
        <v>0.978348</v>
      </c>
      <c r="G25" s="18">
        <v>0.54413500000000004</v>
      </c>
      <c r="H25" s="18">
        <v>0.39483800000000002</v>
      </c>
      <c r="I25" s="18">
        <v>0.73999800000000004</v>
      </c>
      <c r="J25" s="18">
        <v>0.12331300000000001</v>
      </c>
      <c r="K25" s="18">
        <v>0.481126</v>
      </c>
      <c r="L25" s="18">
        <v>2.9463539999999999</v>
      </c>
      <c r="M25" s="18">
        <v>1.0275179999999999</v>
      </c>
      <c r="N25" s="18">
        <v>0.97973299999999997</v>
      </c>
      <c r="O25" s="18">
        <v>1.5131330000000001</v>
      </c>
      <c r="P25" s="18">
        <v>2.2703799999999998</v>
      </c>
      <c r="Q25" s="19">
        <v>2.0392039999999998</v>
      </c>
      <c r="R25" s="19">
        <v>1.591094</v>
      </c>
      <c r="S25" s="19">
        <v>0</v>
      </c>
      <c r="T25" s="19">
        <v>1.0778540000000001</v>
      </c>
      <c r="U25" s="19">
        <v>0.80562400000000001</v>
      </c>
      <c r="V25" s="19">
        <v>1.7590779999999999</v>
      </c>
      <c r="W25" s="19">
        <v>2.0363630000000001</v>
      </c>
      <c r="X25" s="19">
        <v>2.2026810000000001</v>
      </c>
      <c r="Y25" s="18">
        <f t="shared" si="0"/>
        <v>31.979305999999994</v>
      </c>
    </row>
    <row r="26" spans="1:25" x14ac:dyDescent="0.2">
      <c r="A26" s="297"/>
      <c r="B26" s="8" t="s">
        <v>807</v>
      </c>
      <c r="C26" s="18">
        <v>5.5799999999999999E-3</v>
      </c>
      <c r="D26" s="18">
        <v>0.64963000000000004</v>
      </c>
      <c r="E26" s="18">
        <v>0.33339599999999997</v>
      </c>
      <c r="F26" s="18">
        <v>1.4460000000000001E-2</v>
      </c>
      <c r="G26" s="18">
        <v>0.65072400000000008</v>
      </c>
      <c r="H26" s="18">
        <v>0.49326300000000001</v>
      </c>
      <c r="I26" s="18">
        <v>0.88900500000000005</v>
      </c>
      <c r="J26" s="18">
        <v>0.7489380000000001</v>
      </c>
      <c r="K26" s="18">
        <v>0.38239200000000001</v>
      </c>
      <c r="L26" s="18">
        <v>0.34217900000000001</v>
      </c>
      <c r="M26" s="18">
        <v>0.52044400000000002</v>
      </c>
      <c r="N26" s="18">
        <v>0.22038899999999997</v>
      </c>
      <c r="O26" s="18">
        <v>0.10505199999999999</v>
      </c>
      <c r="P26" s="18">
        <v>1.8086999999999999E-2</v>
      </c>
      <c r="Q26" s="19">
        <v>0.48768600000000001</v>
      </c>
      <c r="R26" s="19">
        <v>1.2161E-2</v>
      </c>
      <c r="S26" s="19">
        <v>7.2277999999999995E-2</v>
      </c>
      <c r="T26" s="19">
        <v>6.1947999999999989E-2</v>
      </c>
      <c r="U26" s="19">
        <v>2.1589000000000001E-2</v>
      </c>
      <c r="V26" s="19">
        <v>0.47633899999999996</v>
      </c>
      <c r="W26" s="19">
        <v>0.23977299999999999</v>
      </c>
      <c r="X26" s="19">
        <v>1.4610999999999999E-2</v>
      </c>
      <c r="Y26" s="18">
        <f t="shared" si="0"/>
        <v>6.7599240000000007</v>
      </c>
    </row>
    <row r="27" spans="1:25" ht="15" x14ac:dyDescent="0.25">
      <c r="A27" s="143"/>
      <c r="B27" s="191" t="s">
        <v>22</v>
      </c>
      <c r="C27" s="253">
        <f>SUM(C9:C12,C15:C17)</f>
        <v>1275.4895750000003</v>
      </c>
      <c r="D27" s="253">
        <f t="shared" ref="D27:V27" si="2">SUM(D9:D12,D15:D17)</f>
        <v>1723.0024080000001</v>
      </c>
      <c r="E27" s="253">
        <f t="shared" si="2"/>
        <v>2156.247046</v>
      </c>
      <c r="F27" s="253">
        <f t="shared" si="2"/>
        <v>2671.003741</v>
      </c>
      <c r="G27" s="253">
        <f t="shared" si="2"/>
        <v>2705.539867</v>
      </c>
      <c r="H27" s="253">
        <f t="shared" si="2"/>
        <v>3155.3083769999998</v>
      </c>
      <c r="I27" s="253">
        <f t="shared" si="2"/>
        <v>3186.2658079999997</v>
      </c>
      <c r="J27" s="253">
        <f t="shared" si="2"/>
        <v>3005.0778950000004</v>
      </c>
      <c r="K27" s="253">
        <f t="shared" si="2"/>
        <v>2945.7546860000002</v>
      </c>
      <c r="L27" s="253">
        <f t="shared" si="2"/>
        <v>3565.8608599999998</v>
      </c>
      <c r="M27" s="253">
        <f t="shared" si="2"/>
        <v>4427.300827</v>
      </c>
      <c r="N27" s="253">
        <f t="shared" si="2"/>
        <v>6121.3286560000006</v>
      </c>
      <c r="O27" s="253">
        <f t="shared" si="2"/>
        <v>5735.2734660000006</v>
      </c>
      <c r="P27" s="253">
        <f t="shared" si="2"/>
        <v>6290.6076600000006</v>
      </c>
      <c r="Q27" s="253">
        <f t="shared" si="2"/>
        <v>6280.5899209999989</v>
      </c>
      <c r="R27" s="253">
        <f t="shared" si="2"/>
        <v>8740.5071869999992</v>
      </c>
      <c r="S27" s="253">
        <f t="shared" si="2"/>
        <v>8517.0473650000004</v>
      </c>
      <c r="T27" s="253">
        <f t="shared" si="2"/>
        <v>9432.7403979999981</v>
      </c>
      <c r="U27" s="253">
        <f t="shared" si="2"/>
        <v>8903.7220240000006</v>
      </c>
      <c r="V27" s="253">
        <f t="shared" si="2"/>
        <v>9851.6316540000007</v>
      </c>
      <c r="W27" s="253">
        <v>0.23977299999999999</v>
      </c>
      <c r="X27" s="253">
        <v>1.4611000000000001E-2</v>
      </c>
      <c r="Y27" s="18">
        <f t="shared" si="0"/>
        <v>100690.55380499999</v>
      </c>
    </row>
    <row r="28" spans="1:25" x14ac:dyDescent="0.2">
      <c r="A28" s="143"/>
      <c r="B28" s="8" t="s">
        <v>23</v>
      </c>
      <c r="C28" s="88">
        <f>C29-C27</f>
        <v>579.76781599999981</v>
      </c>
      <c r="D28" s="88">
        <f t="shared" ref="D28:X28" si="3">D29-D27</f>
        <v>627.03074700000002</v>
      </c>
      <c r="E28" s="88">
        <f t="shared" si="3"/>
        <v>775.69811200000004</v>
      </c>
      <c r="F28" s="88">
        <f t="shared" si="3"/>
        <v>754.0063110000001</v>
      </c>
      <c r="G28" s="88">
        <f t="shared" si="3"/>
        <v>1042.330168</v>
      </c>
      <c r="H28" s="88">
        <f t="shared" si="3"/>
        <v>1519.8784060000003</v>
      </c>
      <c r="I28" s="88">
        <f t="shared" si="3"/>
        <v>1754.4675980000006</v>
      </c>
      <c r="J28" s="88">
        <f t="shared" si="3"/>
        <v>1933.967936</v>
      </c>
      <c r="K28" s="88">
        <f t="shared" si="3"/>
        <v>2155.2324589999998</v>
      </c>
      <c r="L28" s="88">
        <f t="shared" si="3"/>
        <v>3236.4303170000003</v>
      </c>
      <c r="M28" s="88">
        <f t="shared" si="3"/>
        <v>4639.0833049999992</v>
      </c>
      <c r="N28" s="88">
        <f t="shared" si="3"/>
        <v>6635.5912149999995</v>
      </c>
      <c r="O28" s="88">
        <f t="shared" si="3"/>
        <v>6386.1539339999999</v>
      </c>
      <c r="P28" s="88">
        <f t="shared" si="3"/>
        <v>7096.1520769999997</v>
      </c>
      <c r="Q28" s="88">
        <f t="shared" si="3"/>
        <v>7028.3286470000003</v>
      </c>
      <c r="R28" s="88">
        <f t="shared" si="3"/>
        <v>6956.9176940000016</v>
      </c>
      <c r="S28" s="88">
        <f t="shared" si="3"/>
        <v>5951.8067900000005</v>
      </c>
      <c r="T28" s="88">
        <f t="shared" si="3"/>
        <v>5537.8235930000028</v>
      </c>
      <c r="U28" s="88">
        <f t="shared" si="3"/>
        <v>5781.7308969999995</v>
      </c>
      <c r="V28" s="88">
        <f t="shared" si="3"/>
        <v>4980.1316310000002</v>
      </c>
      <c r="W28" s="88">
        <f t="shared" si="3"/>
        <v>12543.425122000001</v>
      </c>
      <c r="X28" s="88">
        <f t="shared" si="3"/>
        <v>10532.514234999999</v>
      </c>
      <c r="Y28" s="18">
        <f t="shared" si="0"/>
        <v>98448.469010000001</v>
      </c>
    </row>
    <row r="29" spans="1:25" ht="13.5" thickBot="1" x14ac:dyDescent="0.25">
      <c r="A29" s="143"/>
      <c r="B29" s="30" t="s">
        <v>7</v>
      </c>
      <c r="C29" s="78">
        <v>1855.2573910000001</v>
      </c>
      <c r="D29" s="78">
        <v>2350.0331550000001</v>
      </c>
      <c r="E29" s="78">
        <v>2931.945158</v>
      </c>
      <c r="F29" s="78">
        <v>3425.0100520000001</v>
      </c>
      <c r="G29" s="78">
        <v>3747.8700349999999</v>
      </c>
      <c r="H29" s="78">
        <v>4675.1867830000001</v>
      </c>
      <c r="I29" s="78">
        <v>4940.7334060000003</v>
      </c>
      <c r="J29" s="78">
        <v>4939.0458310000004</v>
      </c>
      <c r="K29" s="78">
        <v>5100.9871450000001</v>
      </c>
      <c r="L29" s="78">
        <v>6802.2911770000001</v>
      </c>
      <c r="M29" s="78">
        <v>9066.3841319999992</v>
      </c>
      <c r="N29" s="78">
        <v>12756.919871</v>
      </c>
      <c r="O29" s="78">
        <v>12121.4274</v>
      </c>
      <c r="P29" s="78">
        <v>13386.759737</v>
      </c>
      <c r="Q29" s="51">
        <v>13308.918567999999</v>
      </c>
      <c r="R29" s="51">
        <v>15697.424881000001</v>
      </c>
      <c r="S29" s="51">
        <v>14468.854155000001</v>
      </c>
      <c r="T29" s="51">
        <v>14970.563991000001</v>
      </c>
      <c r="U29" s="51">
        <v>14685.452921</v>
      </c>
      <c r="V29" s="270">
        <v>14831.763285000001</v>
      </c>
      <c r="W29" s="270">
        <v>12543.664895</v>
      </c>
      <c r="X29" s="270">
        <v>10532.528845999999</v>
      </c>
      <c r="Y29" s="271">
        <f t="shared" si="0"/>
        <v>199139.02281499997</v>
      </c>
    </row>
    <row r="30" spans="1:25" ht="20.25" thickTop="1" thickBot="1" x14ac:dyDescent="0.35">
      <c r="A30" s="143"/>
      <c r="B30" s="30"/>
      <c r="C30" s="338" t="s">
        <v>250</v>
      </c>
      <c r="D30" s="338"/>
      <c r="E30" s="338"/>
      <c r="F30" s="338"/>
      <c r="G30" s="338"/>
      <c r="H30" s="338"/>
      <c r="I30" s="338"/>
      <c r="J30" s="338"/>
      <c r="K30" s="338"/>
      <c r="L30" s="338"/>
      <c r="M30" s="338"/>
      <c r="N30" s="338"/>
      <c r="O30" s="338"/>
      <c r="P30" s="338"/>
      <c r="Q30" s="338"/>
      <c r="R30" s="338"/>
      <c r="S30" s="338"/>
      <c r="T30" s="338"/>
      <c r="U30" s="338"/>
      <c r="V30" s="338"/>
      <c r="W30" s="338"/>
      <c r="X30" s="338"/>
      <c r="Y30" s="338"/>
    </row>
    <row r="31" spans="1:25" ht="13.5" thickTop="1" x14ac:dyDescent="0.2">
      <c r="A31" s="143"/>
      <c r="B31" s="32"/>
      <c r="C31" s="18"/>
      <c r="D31" s="18"/>
      <c r="E31" s="18"/>
      <c r="F31" s="18"/>
      <c r="G31" s="18"/>
      <c r="H31" s="18"/>
      <c r="I31" s="18"/>
      <c r="J31" s="18"/>
      <c r="K31" s="18"/>
      <c r="L31" s="18"/>
      <c r="M31" s="18"/>
      <c r="N31" s="18"/>
      <c r="O31" s="18"/>
      <c r="P31" s="18"/>
      <c r="Q31" s="18"/>
      <c r="R31" s="18"/>
      <c r="S31" s="18"/>
      <c r="T31" s="18"/>
      <c r="U31" s="18"/>
      <c r="V31" s="18"/>
      <c r="W31" s="18"/>
      <c r="X31" s="18"/>
      <c r="Y31" s="18"/>
    </row>
    <row r="32" spans="1:25" x14ac:dyDescent="0.2">
      <c r="A32" s="143"/>
      <c r="B32" s="80" t="s">
        <v>326</v>
      </c>
      <c r="C32" s="18">
        <f t="shared" ref="C32:C52" si="4">C9/C$29*100</f>
        <v>66.410878510818989</v>
      </c>
      <c r="D32" s="18">
        <f t="shared" ref="D32:Y32" si="5">D9/D$29*100</f>
        <v>69.40641703414606</v>
      </c>
      <c r="E32" s="18">
        <f t="shared" si="5"/>
        <v>67.005263609367958</v>
      </c>
      <c r="F32" s="18">
        <f t="shared" si="5"/>
        <v>72.440405293152111</v>
      </c>
      <c r="G32" s="18">
        <f t="shared" si="5"/>
        <v>66.337721366584162</v>
      </c>
      <c r="H32" s="18">
        <f t="shared" si="5"/>
        <v>60.204272784024937</v>
      </c>
      <c r="I32" s="18">
        <f t="shared" si="5"/>
        <v>52.949518361444646</v>
      </c>
      <c r="J32" s="18">
        <f t="shared" si="5"/>
        <v>42.29372669289571</v>
      </c>
      <c r="K32" s="18">
        <f t="shared" si="5"/>
        <v>36.537672141104757</v>
      </c>
      <c r="L32" s="18">
        <f t="shared" si="5"/>
        <v>25.286486130083517</v>
      </c>
      <c r="M32" s="18">
        <f t="shared" si="5"/>
        <v>19.107824417956177</v>
      </c>
      <c r="N32" s="18">
        <f t="shared" si="5"/>
        <v>15.336770668660099</v>
      </c>
      <c r="O32" s="18">
        <f t="shared" si="5"/>
        <v>15.083345967983936</v>
      </c>
      <c r="P32" s="18">
        <f t="shared" si="5"/>
        <v>15.671867249558598</v>
      </c>
      <c r="Q32" s="18">
        <f t="shared" ref="Q32:V41" si="6">Q9/Q$29*100</f>
        <v>11.785081762925699</v>
      </c>
      <c r="R32" s="18">
        <f t="shared" si="6"/>
        <v>11.867442348807248</v>
      </c>
      <c r="S32" s="18">
        <f t="shared" si="6"/>
        <v>14.061015967162465</v>
      </c>
      <c r="T32" s="18">
        <f t="shared" si="6"/>
        <v>15.662651242863252</v>
      </c>
      <c r="U32" s="18">
        <f t="shared" si="6"/>
        <v>17.297387786845501</v>
      </c>
      <c r="V32" s="18">
        <f t="shared" si="6"/>
        <v>19.199899885672966</v>
      </c>
      <c r="W32" s="18">
        <f t="shared" ref="W32:X32" si="7">W9/W$29*100</f>
        <v>28.344161708411136</v>
      </c>
      <c r="X32" s="18">
        <f t="shared" si="7"/>
        <v>19.881039621317928</v>
      </c>
      <c r="Y32" s="18">
        <f t="shared" si="5"/>
        <v>23.783180944399277</v>
      </c>
    </row>
    <row r="33" spans="1:25" x14ac:dyDescent="0.2">
      <c r="A33" s="143"/>
      <c r="B33" s="80" t="s">
        <v>378</v>
      </c>
      <c r="C33" s="18">
        <f t="shared" si="4"/>
        <v>0.1955855838441988</v>
      </c>
      <c r="D33" s="18">
        <f t="shared" ref="D33:P33" si="8">D10/D$29*100</f>
        <v>0.61081912693270068</v>
      </c>
      <c r="E33" s="18">
        <f t="shared" si="8"/>
        <v>0.50418078113315101</v>
      </c>
      <c r="F33" s="18">
        <f t="shared" si="8"/>
        <v>0.53023164090848052</v>
      </c>
      <c r="G33" s="18">
        <f t="shared" si="8"/>
        <v>0.68695735870147379</v>
      </c>
      <c r="H33" s="18">
        <f t="shared" si="8"/>
        <v>0.7685623840881739</v>
      </c>
      <c r="I33" s="18">
        <f t="shared" si="8"/>
        <v>0.4971806001548103</v>
      </c>
      <c r="J33" s="18">
        <f t="shared" si="8"/>
        <v>0.36346643894910635</v>
      </c>
      <c r="K33" s="18">
        <f t="shared" si="8"/>
        <v>0.44404101316354133</v>
      </c>
      <c r="L33" s="18">
        <f t="shared" si="8"/>
        <v>0.5498520134872491</v>
      </c>
      <c r="M33" s="18">
        <f t="shared" si="8"/>
        <v>0.34822117109034934</v>
      </c>
      <c r="N33" s="18">
        <f t="shared" si="8"/>
        <v>0.27613651536747197</v>
      </c>
      <c r="O33" s="18">
        <f t="shared" si="8"/>
        <v>0.21425625995169512</v>
      </c>
      <c r="P33" s="18">
        <f t="shared" si="8"/>
        <v>0.15738819112265359</v>
      </c>
      <c r="Q33" s="18">
        <f t="shared" si="6"/>
        <v>0.1838381524012643</v>
      </c>
      <c r="R33" s="18">
        <f t="shared" si="6"/>
        <v>3.1674112395454626E-3</v>
      </c>
      <c r="S33" s="18">
        <f t="shared" si="6"/>
        <v>1.2693748795341284E-2</v>
      </c>
      <c r="T33" s="18">
        <f t="shared" si="6"/>
        <v>1.2320384196005136E-2</v>
      </c>
      <c r="U33" s="18">
        <f t="shared" si="6"/>
        <v>4.5356857809098006E-3</v>
      </c>
      <c r="V33" s="18">
        <f t="shared" si="6"/>
        <v>1.1975851865141197E-2</v>
      </c>
      <c r="W33" s="18">
        <f t="shared" ref="W33:X33" si="9">W10/W$29*100</f>
        <v>1.5918808551685242E-2</v>
      </c>
      <c r="X33" s="18">
        <f t="shared" si="9"/>
        <v>1.5146334022202591E-2</v>
      </c>
      <c r="Y33" s="18">
        <f t="shared" ref="Y33:Y49" si="10">Y10/Y$29*100</f>
        <v>0.18263132652703032</v>
      </c>
    </row>
    <row r="34" spans="1:25" x14ac:dyDescent="0.2">
      <c r="A34" s="143"/>
      <c r="B34" s="80" t="s">
        <v>60</v>
      </c>
      <c r="C34" s="18">
        <f t="shared" si="4"/>
        <v>9.9614210349748705E-4</v>
      </c>
      <c r="D34" s="18">
        <f t="shared" ref="D34:P34" si="11">D11/D$29*100</f>
        <v>2.8390237753900967E-3</v>
      </c>
      <c r="E34" s="18">
        <f t="shared" si="11"/>
        <v>4.9789812610130683E-3</v>
      </c>
      <c r="F34" s="18">
        <f t="shared" si="11"/>
        <v>1.4349154967093218E-3</v>
      </c>
      <c r="G34" s="18">
        <f t="shared" si="11"/>
        <v>7.5690991776880014E-4</v>
      </c>
      <c r="H34" s="18">
        <f t="shared" si="11"/>
        <v>3.9741513788412852E-3</v>
      </c>
      <c r="I34" s="18">
        <f t="shared" si="11"/>
        <v>1.6549769696276543E-3</v>
      </c>
      <c r="J34" s="18">
        <f t="shared" si="11"/>
        <v>6.8460591695205912E-4</v>
      </c>
      <c r="K34" s="18">
        <f t="shared" si="11"/>
        <v>7.9131742254175E-4</v>
      </c>
      <c r="L34" s="18">
        <f t="shared" si="11"/>
        <v>2.9714987897525572E-4</v>
      </c>
      <c r="M34" s="18">
        <f t="shared" si="11"/>
        <v>5.8309905283417574E-4</v>
      </c>
      <c r="N34" s="18">
        <f t="shared" si="11"/>
        <v>7.9153119264740415E-4</v>
      </c>
      <c r="O34" s="18">
        <f t="shared" si="11"/>
        <v>1.2324043618823306E-3</v>
      </c>
      <c r="P34" s="18">
        <f t="shared" si="11"/>
        <v>1.5289809036781099E-3</v>
      </c>
      <c r="Q34" s="18">
        <f t="shared" si="6"/>
        <v>3.1108012111176063E-3</v>
      </c>
      <c r="R34" s="18">
        <f t="shared" si="6"/>
        <v>9.5608344131435125E-2</v>
      </c>
      <c r="S34" s="18">
        <f t="shared" si="6"/>
        <v>9.0026976984204712E-2</v>
      </c>
      <c r="T34" s="18">
        <f t="shared" si="6"/>
        <v>0.11887609585516515</v>
      </c>
      <c r="U34" s="18">
        <f t="shared" si="6"/>
        <v>9.8177298838245344E-2</v>
      </c>
      <c r="V34" s="18">
        <f t="shared" si="6"/>
        <v>8.8730710887960335E-2</v>
      </c>
      <c r="W34" s="18">
        <f t="shared" ref="W34:X34" si="12">W11/W$29*100</f>
        <v>0.41759629612618088</v>
      </c>
      <c r="X34" s="18">
        <f t="shared" si="12"/>
        <v>0.24341796139240313</v>
      </c>
      <c r="Y34" s="18">
        <f t="shared" si="10"/>
        <v>7.6841278940168539E-2</v>
      </c>
    </row>
    <row r="35" spans="1:25" x14ac:dyDescent="0.2">
      <c r="A35" s="143"/>
      <c r="B35" s="80" t="s">
        <v>380</v>
      </c>
      <c r="C35" s="18">
        <f t="shared" si="4"/>
        <v>3.0076689234976347E-4</v>
      </c>
      <c r="D35" s="18">
        <f t="shared" ref="D35:P35" si="13">D12/D$29*100</f>
        <v>2.7643439779469838E-2</v>
      </c>
      <c r="E35" s="18">
        <f t="shared" si="13"/>
        <v>1.1371154030296498E-2</v>
      </c>
      <c r="F35" s="18">
        <f t="shared" si="13"/>
        <v>4.2218854194475219E-4</v>
      </c>
      <c r="G35" s="18">
        <f t="shared" si="13"/>
        <v>1.7362501738937698E-2</v>
      </c>
      <c r="H35" s="18">
        <f t="shared" si="13"/>
        <v>1.0502874490180556E-2</v>
      </c>
      <c r="I35" s="18">
        <f t="shared" si="13"/>
        <v>1.7989434502186132E-2</v>
      </c>
      <c r="J35" s="18">
        <f t="shared" si="13"/>
        <v>1.5163617136315654E-2</v>
      </c>
      <c r="K35" s="18">
        <f t="shared" si="13"/>
        <v>6.8298937067797685E-3</v>
      </c>
      <c r="L35" s="18">
        <f t="shared" si="13"/>
        <v>5.0303492028829985E-3</v>
      </c>
      <c r="M35" s="18">
        <f t="shared" si="13"/>
        <v>5.740370057375814E-3</v>
      </c>
      <c r="N35" s="18">
        <f t="shared" si="13"/>
        <v>1.7276035455941448E-3</v>
      </c>
      <c r="O35" s="18">
        <f t="shared" si="13"/>
        <v>8.6337191608308432E-4</v>
      </c>
      <c r="P35" s="18">
        <f t="shared" si="13"/>
        <v>1.3511111243752952E-4</v>
      </c>
      <c r="Q35" s="88">
        <f t="shared" si="6"/>
        <v>3.6643548272403859E-3</v>
      </c>
      <c r="R35" s="88">
        <f t="shared" si="6"/>
        <v>2.9729143699541044E-3</v>
      </c>
      <c r="S35" s="88">
        <f t="shared" si="6"/>
        <v>4.3668350875017857E-3</v>
      </c>
      <c r="T35" s="88">
        <f t="shared" si="6"/>
        <v>2.0329427814674505E-3</v>
      </c>
      <c r="U35" s="18">
        <f t="shared" si="6"/>
        <v>3.2855030253104711E-3</v>
      </c>
      <c r="V35" s="18">
        <f t="shared" si="6"/>
        <v>3.7764356754969599E-3</v>
      </c>
      <c r="W35" s="18">
        <f t="shared" ref="W35:X35" si="14">W12/W$29*100</f>
        <v>6.0297369734541202E-3</v>
      </c>
      <c r="X35" s="18">
        <f t="shared" si="14"/>
        <v>7.8458555593117051E-3</v>
      </c>
      <c r="Y35" s="88">
        <f t="shared" si="10"/>
        <v>4.9475797664996195E-3</v>
      </c>
    </row>
    <row r="36" spans="1:25" x14ac:dyDescent="0.2">
      <c r="A36" s="143"/>
      <c r="B36" s="80" t="s">
        <v>66</v>
      </c>
      <c r="C36" s="18">
        <f t="shared" si="4"/>
        <v>3.153201290763649E-5</v>
      </c>
      <c r="D36" s="18">
        <f t="shared" ref="D36:P36" si="15">D13/D$29*100</f>
        <v>2.3580518377835395E-3</v>
      </c>
      <c r="E36" s="18">
        <f t="shared" si="15"/>
        <v>6.8756402025443343E-4</v>
      </c>
      <c r="F36" s="18">
        <f t="shared" si="15"/>
        <v>3.3050997889450864E-5</v>
      </c>
      <c r="G36" s="18">
        <f t="shared" si="15"/>
        <v>4.3357960250081082E-5</v>
      </c>
      <c r="H36" s="18">
        <f t="shared" si="15"/>
        <v>1.6717193050808639E-3</v>
      </c>
      <c r="I36" s="18">
        <f t="shared" si="15"/>
        <v>1.288877475612575E-4</v>
      </c>
      <c r="J36" s="18">
        <f t="shared" si="15"/>
        <v>1.2939746296514979E-4</v>
      </c>
      <c r="K36" s="18">
        <f t="shared" si="15"/>
        <v>9.6255878723646543E-6</v>
      </c>
      <c r="L36" s="18">
        <f t="shared" si="15"/>
        <v>2.3974451512956747E-2</v>
      </c>
      <c r="M36" s="18">
        <f t="shared" si="15"/>
        <v>3.8660175313207216E-3</v>
      </c>
      <c r="N36" s="18">
        <f t="shared" si="15"/>
        <v>3.3836694465821967E-3</v>
      </c>
      <c r="O36" s="18">
        <f t="shared" si="15"/>
        <v>8.1903225357766035E-3</v>
      </c>
      <c r="P36" s="18">
        <f t="shared" si="15"/>
        <v>1.575736056702188E-4</v>
      </c>
      <c r="Q36" s="18">
        <f t="shared" si="6"/>
        <v>1.5643645194478585E-5</v>
      </c>
      <c r="R36" s="18">
        <f t="shared" si="6"/>
        <v>1.5693911700012928E-3</v>
      </c>
      <c r="S36" s="18">
        <f t="shared" si="6"/>
        <v>2.7419171950316752E-3</v>
      </c>
      <c r="T36" s="18">
        <f t="shared" si="6"/>
        <v>5.3051508311741866E-3</v>
      </c>
      <c r="U36" s="18">
        <f t="shared" si="6"/>
        <v>2.7953104491110709E-3</v>
      </c>
      <c r="V36" s="18">
        <f t="shared" si="6"/>
        <v>2.5896179208067774E-3</v>
      </c>
      <c r="W36" s="18">
        <f t="shared" ref="W36:X36" si="16">W13/W$29*100</f>
        <v>3.8034976539446214E-3</v>
      </c>
      <c r="X36" s="18">
        <f t="shared" si="16"/>
        <v>4.710502171455435E-3</v>
      </c>
      <c r="Y36" s="18">
        <f t="shared" si="10"/>
        <v>3.4168923317060016E-3</v>
      </c>
    </row>
    <row r="37" spans="1:25" x14ac:dyDescent="0.2">
      <c r="A37" s="143"/>
      <c r="B37" s="80" t="s">
        <v>59</v>
      </c>
      <c r="C37" s="18">
        <f t="shared" si="4"/>
        <v>2.4544087640290119E-2</v>
      </c>
      <c r="D37" s="18">
        <f t="shared" ref="D37:P37" si="17">D14/D$29*100</f>
        <v>3.2443542269938737E-2</v>
      </c>
      <c r="E37" s="18">
        <f t="shared" si="17"/>
        <v>7.3963457129575694E-2</v>
      </c>
      <c r="F37" s="18">
        <f t="shared" si="17"/>
        <v>5.985760534637987E-2</v>
      </c>
      <c r="G37" s="18">
        <f t="shared" si="17"/>
        <v>0.11600565012655248</v>
      </c>
      <c r="H37" s="18">
        <f t="shared" si="17"/>
        <v>6.5228987451130899E-2</v>
      </c>
      <c r="I37" s="18">
        <f t="shared" si="17"/>
        <v>0.8742385279793824</v>
      </c>
      <c r="J37" s="18">
        <f t="shared" si="17"/>
        <v>0.88893133415428693</v>
      </c>
      <c r="K37" s="18">
        <f t="shared" si="17"/>
        <v>0.63254097849721203</v>
      </c>
      <c r="L37" s="18">
        <f t="shared" si="17"/>
        <v>0.1876818070235925</v>
      </c>
      <c r="M37" s="18">
        <f t="shared" si="17"/>
        <v>0.3161833602309142</v>
      </c>
      <c r="N37" s="18">
        <f t="shared" si="17"/>
        <v>0.33156275517692324</v>
      </c>
      <c r="O37" s="18">
        <f t="shared" si="17"/>
        <v>4.4842161080798117E-2</v>
      </c>
      <c r="P37" s="18">
        <f t="shared" si="17"/>
        <v>2.7231698122767316E-2</v>
      </c>
      <c r="Q37" s="18">
        <f t="shared" si="6"/>
        <v>4.8015441430116955E-2</v>
      </c>
      <c r="R37" s="18">
        <f t="shared" si="6"/>
        <v>1.455959826102639E-2</v>
      </c>
      <c r="S37" s="18">
        <f t="shared" si="6"/>
        <v>2.0734191995178071E-2</v>
      </c>
      <c r="T37" s="18">
        <f t="shared" si="6"/>
        <v>3.4259103418437138E-2</v>
      </c>
      <c r="U37" s="18">
        <f t="shared" si="6"/>
        <v>4.550290029151495E-2</v>
      </c>
      <c r="V37" s="18">
        <f t="shared" si="6"/>
        <v>1.8686159876910413E-2</v>
      </c>
      <c r="W37" s="18">
        <f t="shared" ref="W37:X37" si="18">W14/W$29*100</f>
        <v>6.9111085735840683E-2</v>
      </c>
      <c r="X37" s="18">
        <f t="shared" si="18"/>
        <v>0.14834757377316754</v>
      </c>
      <c r="Y37" s="18">
        <f t="shared" si="10"/>
        <v>0.13837648247174364</v>
      </c>
    </row>
    <row r="38" spans="1:25" x14ac:dyDescent="0.2">
      <c r="A38" s="143"/>
      <c r="B38" s="80" t="s">
        <v>381</v>
      </c>
      <c r="C38" s="18">
        <f t="shared" si="4"/>
        <v>2.6950438382595288E-5</v>
      </c>
      <c r="D38" s="18">
        <f t="shared" ref="D38:P38" si="19">D15/D$29*100</f>
        <v>6.5318227393264158E-5</v>
      </c>
      <c r="E38" s="18">
        <f t="shared" si="19"/>
        <v>0</v>
      </c>
      <c r="F38" s="18">
        <f t="shared" si="19"/>
        <v>0</v>
      </c>
      <c r="G38" s="18">
        <f t="shared" si="19"/>
        <v>0</v>
      </c>
      <c r="H38" s="18">
        <f t="shared" si="19"/>
        <v>0</v>
      </c>
      <c r="I38" s="18">
        <f t="shared" si="19"/>
        <v>0</v>
      </c>
      <c r="J38" s="18">
        <f t="shared" si="19"/>
        <v>1.7632960490744632E-4</v>
      </c>
      <c r="K38" s="18">
        <f t="shared" si="19"/>
        <v>2.550486725447335E-5</v>
      </c>
      <c r="L38" s="18">
        <f t="shared" si="19"/>
        <v>0</v>
      </c>
      <c r="M38" s="18">
        <f t="shared" si="19"/>
        <v>9.3091136191889746E-6</v>
      </c>
      <c r="N38" s="18">
        <f t="shared" si="19"/>
        <v>2.2058616252634766E-5</v>
      </c>
      <c r="O38" s="18">
        <f t="shared" si="19"/>
        <v>9.6531535551662833E-5</v>
      </c>
      <c r="P38" s="18">
        <f t="shared" si="19"/>
        <v>3.2863815340170694E-4</v>
      </c>
      <c r="Q38" s="18">
        <f t="shared" si="6"/>
        <v>5.085311751980359E-5</v>
      </c>
      <c r="R38" s="18">
        <f t="shared" si="6"/>
        <v>4.5099371735607921E-2</v>
      </c>
      <c r="S38" s="18">
        <f t="shared" si="6"/>
        <v>3.3730266044001048E-2</v>
      </c>
      <c r="T38" s="18">
        <f t="shared" si="6"/>
        <v>4.1433636058928885E-2</v>
      </c>
      <c r="U38" s="18">
        <f t="shared" si="6"/>
        <v>2.3458118850892197E-2</v>
      </c>
      <c r="V38" s="18">
        <f t="shared" si="6"/>
        <v>4.0157187554520767E-2</v>
      </c>
      <c r="W38" s="18">
        <f t="shared" ref="W38:X38" si="20">W15/W$29*100</f>
        <v>9.3800002618772124E-2</v>
      </c>
      <c r="X38" s="18">
        <f t="shared" si="20"/>
        <v>9.4473398986027343E-2</v>
      </c>
      <c r="Y38" s="18">
        <f t="shared" si="10"/>
        <v>2.4785792007151572E-2</v>
      </c>
    </row>
    <row r="39" spans="1:25" x14ac:dyDescent="0.2">
      <c r="A39" s="143"/>
      <c r="B39" s="80" t="s">
        <v>71</v>
      </c>
      <c r="C39" s="18">
        <f t="shared" si="4"/>
        <v>2.1102341480983213</v>
      </c>
      <c r="D39" s="18">
        <f t="shared" ref="D39:P39" si="21">D16/D$29*100</f>
        <v>3.1239528618480277</v>
      </c>
      <c r="E39" s="18">
        <f t="shared" si="21"/>
        <v>5.6995256730514869</v>
      </c>
      <c r="F39" s="18">
        <f t="shared" si="21"/>
        <v>4.9191536212168758</v>
      </c>
      <c r="G39" s="18">
        <f t="shared" si="21"/>
        <v>4.9897903676908051</v>
      </c>
      <c r="H39" s="18">
        <f t="shared" si="21"/>
        <v>6.4011763142426741</v>
      </c>
      <c r="I39" s="18">
        <f t="shared" si="21"/>
        <v>10.108791832270741</v>
      </c>
      <c r="J39" s="18">
        <f t="shared" si="21"/>
        <v>17.085111919869529</v>
      </c>
      <c r="K39" s="18">
        <f t="shared" si="21"/>
        <v>20.046564986981554</v>
      </c>
      <c r="L39" s="18">
        <f t="shared" si="21"/>
        <v>26.291434098661199</v>
      </c>
      <c r="M39" s="18">
        <f t="shared" si="21"/>
        <v>29.017442617662965</v>
      </c>
      <c r="N39" s="18">
        <f t="shared" si="21"/>
        <v>31.950615730256949</v>
      </c>
      <c r="O39" s="18">
        <f t="shared" si="21"/>
        <v>31.942608566050563</v>
      </c>
      <c r="P39" s="18">
        <f t="shared" si="21"/>
        <v>31.069872132717428</v>
      </c>
      <c r="Q39" s="18">
        <f t="shared" si="6"/>
        <v>35.104345083554648</v>
      </c>
      <c r="R39" s="18">
        <f t="shared" si="6"/>
        <v>43.636721742118198</v>
      </c>
      <c r="S39" s="18">
        <f t="shared" si="6"/>
        <v>44.624573078364818</v>
      </c>
      <c r="T39" s="18">
        <f t="shared" si="6"/>
        <v>47.116322893649624</v>
      </c>
      <c r="U39" s="18">
        <f t="shared" si="6"/>
        <v>43.14142348269219</v>
      </c>
      <c r="V39" s="18">
        <f t="shared" si="6"/>
        <v>47.031373586272821</v>
      </c>
      <c r="W39" s="18">
        <f t="shared" ref="W39:X39" si="22">W16/W$29*100</f>
        <v>48.032286277048222</v>
      </c>
      <c r="X39" s="18">
        <f t="shared" si="22"/>
        <v>51.865799010601641</v>
      </c>
      <c r="Y39" s="18">
        <f t="shared" si="10"/>
        <v>34.979376345896732</v>
      </c>
    </row>
    <row r="40" spans="1:25" x14ac:dyDescent="0.2">
      <c r="A40" s="143"/>
      <c r="B40" s="8" t="s">
        <v>15</v>
      </c>
      <c r="C40" s="18">
        <f t="shared" si="4"/>
        <v>3.1984295164573198E-2</v>
      </c>
      <c r="D40" s="18">
        <f t="shared" ref="D40:P40" si="23">D17/D$29*100</f>
        <v>0.14648018870184829</v>
      </c>
      <c r="E40" s="18">
        <f t="shared" si="23"/>
        <v>0.31790553703119429</v>
      </c>
      <c r="F40" s="18">
        <f t="shared" si="23"/>
        <v>9.3634148551690152E-2</v>
      </c>
      <c r="G40" s="18">
        <f t="shared" si="23"/>
        <v>0.15614380822573004</v>
      </c>
      <c r="H40" s="18">
        <f t="shared" si="23"/>
        <v>0.10204231876568426</v>
      </c>
      <c r="I40" s="18">
        <f t="shared" si="23"/>
        <v>0.91459832552641052</v>
      </c>
      <c r="J40" s="18">
        <f t="shared" si="23"/>
        <v>1.0849587113296826</v>
      </c>
      <c r="K40" s="18">
        <f t="shared" si="23"/>
        <v>0.71279322935835399</v>
      </c>
      <c r="L40" s="18">
        <f t="shared" si="23"/>
        <v>0.28836777917306139</v>
      </c>
      <c r="M40" s="18">
        <f t="shared" si="23"/>
        <v>0.35222454216657501</v>
      </c>
      <c r="N40" s="18">
        <f t="shared" si="23"/>
        <v>0.41831392326380473</v>
      </c>
      <c r="O40" s="18">
        <f t="shared" si="23"/>
        <v>7.2762651698924499E-2</v>
      </c>
      <c r="P40" s="18">
        <f t="shared" si="23"/>
        <v>9.0144076961706357E-2</v>
      </c>
      <c r="Q40" s="18">
        <f t="shared" si="6"/>
        <v>0.11074488828444981</v>
      </c>
      <c r="R40" s="18">
        <f t="shared" si="6"/>
        <v>3.014100743190554E-2</v>
      </c>
      <c r="S40" s="18">
        <f t="shared" si="6"/>
        <v>3.8291560206828265E-2</v>
      </c>
      <c r="T40" s="18">
        <f t="shared" si="6"/>
        <v>5.4946874446047712E-2</v>
      </c>
      <c r="U40" s="18">
        <f t="shared" si="6"/>
        <v>6.1268522315260761E-2</v>
      </c>
      <c r="V40" s="18">
        <f t="shared" si="6"/>
        <v>4.6611194280532231E-2</v>
      </c>
      <c r="W40" s="18">
        <f t="shared" ref="W40:X40" si="24">W17/W$29*100</f>
        <v>0.10013228275100533</v>
      </c>
      <c r="X40" s="18">
        <f t="shared" si="24"/>
        <v>0.18121945146391666</v>
      </c>
      <c r="Y40" s="18">
        <f t="shared" si="10"/>
        <v>0.18525533659102181</v>
      </c>
    </row>
    <row r="41" spans="1:25" x14ac:dyDescent="0.2">
      <c r="A41" s="143"/>
      <c r="B41" s="8" t="s">
        <v>26</v>
      </c>
      <c r="C41" s="18">
        <f t="shared" si="4"/>
        <v>7.7617262541874436E-6</v>
      </c>
      <c r="D41" s="18">
        <f t="shared" ref="D41:P41" si="25">D18/D$29*100</f>
        <v>8.1786080162771148E-5</v>
      </c>
      <c r="E41" s="18">
        <f t="shared" si="25"/>
        <v>1.5020744804804427E-4</v>
      </c>
      <c r="F41" s="18">
        <f t="shared" si="25"/>
        <v>9.0209954221763555E-4</v>
      </c>
      <c r="G41" s="18">
        <f t="shared" si="25"/>
        <v>1.7055020425754973E-4</v>
      </c>
      <c r="H41" s="18">
        <f t="shared" si="25"/>
        <v>6.7053577653819266E-3</v>
      </c>
      <c r="I41" s="18">
        <f t="shared" si="25"/>
        <v>5.17838100087119E-4</v>
      </c>
      <c r="J41" s="18">
        <f t="shared" si="25"/>
        <v>1.4164254067234629E-2</v>
      </c>
      <c r="K41" s="18">
        <f t="shared" si="25"/>
        <v>5.5279025801191269E-2</v>
      </c>
      <c r="L41" s="18">
        <f t="shared" si="25"/>
        <v>2.2869882507530304E-2</v>
      </c>
      <c r="M41" s="18">
        <f t="shared" si="25"/>
        <v>1.494609074876114E-3</v>
      </c>
      <c r="N41" s="18">
        <f t="shared" si="25"/>
        <v>1.34255762152541E-3</v>
      </c>
      <c r="O41" s="18">
        <f t="shared" si="25"/>
        <v>9.4682743387136063E-4</v>
      </c>
      <c r="P41" s="18">
        <f t="shared" si="25"/>
        <v>8.3697625266492828E-4</v>
      </c>
      <c r="Q41" s="18">
        <f t="shared" si="6"/>
        <v>1.2185663258165935E-3</v>
      </c>
      <c r="R41" s="18">
        <f t="shared" si="6"/>
        <v>2.2156564062999575E-3</v>
      </c>
      <c r="S41" s="18">
        <f t="shared" si="6"/>
        <v>0</v>
      </c>
      <c r="T41" s="18">
        <f t="shared" si="6"/>
        <v>1.2712012728071441E-3</v>
      </c>
      <c r="U41" s="18">
        <f t="shared" si="6"/>
        <v>1.8416047598590782E-3</v>
      </c>
      <c r="V41" s="18">
        <f t="shared" si="6"/>
        <v>5.9624603157897547E-3</v>
      </c>
      <c r="W41" s="18">
        <f t="shared" ref="W41:X41" si="26">W18/W$29*100</f>
        <v>6.2972504974591796E-3</v>
      </c>
      <c r="X41" s="18">
        <f t="shared" si="26"/>
        <v>6.8423833491203338E-3</v>
      </c>
      <c r="Y41" s="18">
        <f t="shared" si="10"/>
        <v>4.698780212802762E-3</v>
      </c>
    </row>
    <row r="42" spans="1:25" x14ac:dyDescent="0.2">
      <c r="A42" s="143"/>
      <c r="B42" s="8" t="s">
        <v>27</v>
      </c>
      <c r="C42" s="18">
        <f t="shared" si="4"/>
        <v>2.4544087640290119E-2</v>
      </c>
      <c r="D42" s="18">
        <f t="shared" ref="D42:P42" si="27">D19/D$29*100</f>
        <v>3.2443542269938737E-2</v>
      </c>
      <c r="E42" s="18">
        <f t="shared" si="27"/>
        <v>7.3963457129575694E-2</v>
      </c>
      <c r="F42" s="18">
        <f t="shared" si="27"/>
        <v>5.985760534637987E-2</v>
      </c>
      <c r="G42" s="18">
        <f t="shared" si="27"/>
        <v>0.11600565012655248</v>
      </c>
      <c r="H42" s="18">
        <f t="shared" si="27"/>
        <v>6.5228987451130899E-2</v>
      </c>
      <c r="I42" s="18">
        <f t="shared" si="27"/>
        <v>0.8742385279793824</v>
      </c>
      <c r="J42" s="18">
        <f t="shared" si="27"/>
        <v>0.88893133415428693</v>
      </c>
      <c r="K42" s="18">
        <f t="shared" si="27"/>
        <v>0.63254097849721203</v>
      </c>
      <c r="L42" s="18">
        <f t="shared" si="27"/>
        <v>0.1876818070235925</v>
      </c>
      <c r="M42" s="18">
        <f t="shared" si="27"/>
        <v>0.3161833602309142</v>
      </c>
      <c r="N42" s="18">
        <f t="shared" si="27"/>
        <v>0.33156275517692324</v>
      </c>
      <c r="O42" s="18">
        <f t="shared" si="27"/>
        <v>4.4842161080798117E-2</v>
      </c>
      <c r="P42" s="18">
        <f t="shared" si="27"/>
        <v>2.7231698122767316E-2</v>
      </c>
      <c r="Q42" s="18">
        <f t="shared" ref="Q42:V51" si="28">Q19/Q$29*100</f>
        <v>4.8015441430116955E-2</v>
      </c>
      <c r="R42" s="18">
        <f t="shared" si="28"/>
        <v>1.455959826102639E-2</v>
      </c>
      <c r="S42" s="18">
        <f t="shared" si="28"/>
        <v>2.0734191995178071E-2</v>
      </c>
      <c r="T42" s="18">
        <f t="shared" si="28"/>
        <v>3.4259103418437138E-2</v>
      </c>
      <c r="U42" s="18">
        <f t="shared" si="28"/>
        <v>4.550290029151495E-2</v>
      </c>
      <c r="V42" s="18">
        <f t="shared" si="28"/>
        <v>1.8686159876910413E-2</v>
      </c>
      <c r="W42" s="18">
        <f t="shared" ref="W42:X42" si="29">W19/W$29*100</f>
        <v>6.9111085735840683E-2</v>
      </c>
      <c r="X42" s="18">
        <f t="shared" si="29"/>
        <v>0.14834757377316754</v>
      </c>
      <c r="Y42" s="18">
        <f t="shared" si="10"/>
        <v>0.13837648247174364</v>
      </c>
    </row>
    <row r="43" spans="1:25" x14ac:dyDescent="0.2">
      <c r="A43" s="143"/>
      <c r="B43" s="8" t="s">
        <v>16</v>
      </c>
      <c r="C43" s="18">
        <f t="shared" si="4"/>
        <v>3.4244844035228529E-3</v>
      </c>
      <c r="D43" s="18">
        <f t="shared" ref="D43:P43" si="30">D20/D$29*100</f>
        <v>0.1062349692679123</v>
      </c>
      <c r="E43" s="18">
        <f t="shared" si="30"/>
        <v>0.23718646240790289</v>
      </c>
      <c r="F43" s="18">
        <f t="shared" si="30"/>
        <v>2.9512205355711463E-2</v>
      </c>
      <c r="G43" s="18">
        <f t="shared" si="30"/>
        <v>3.1893395150773954E-2</v>
      </c>
      <c r="H43" s="18">
        <f t="shared" si="30"/>
        <v>1.9239616335131993E-2</v>
      </c>
      <c r="I43" s="18">
        <f t="shared" si="30"/>
        <v>3.3731996103576044E-2</v>
      </c>
      <c r="J43" s="18">
        <f t="shared" si="30"/>
        <v>1.7786431429451542E-2</v>
      </c>
      <c r="K43" s="18">
        <f t="shared" si="30"/>
        <v>1.7355483847234829E-2</v>
      </c>
      <c r="L43" s="18">
        <f t="shared" si="30"/>
        <v>4.9480048889709555E-2</v>
      </c>
      <c r="M43" s="18">
        <f t="shared" si="30"/>
        <v>2.4842230013732664E-2</v>
      </c>
      <c r="N43" s="18">
        <f t="shared" si="30"/>
        <v>1.0013294846382593E-2</v>
      </c>
      <c r="O43" s="18">
        <f t="shared" si="30"/>
        <v>1.4210818108764978E-2</v>
      </c>
      <c r="P43" s="18">
        <f t="shared" si="30"/>
        <v>1.7124704148262702E-2</v>
      </c>
      <c r="Q43" s="18">
        <f t="shared" si="28"/>
        <v>1.9052314333763681E-2</v>
      </c>
      <c r="R43" s="18">
        <f t="shared" si="28"/>
        <v>1.1488011655865429E-2</v>
      </c>
      <c r="S43" s="18">
        <f t="shared" si="28"/>
        <v>1.8520471429826226E-3</v>
      </c>
      <c r="T43" s="18">
        <f t="shared" si="28"/>
        <v>8.0764559085875504E-3</v>
      </c>
      <c r="U43" s="18">
        <f t="shared" si="28"/>
        <v>6.0329565915742314E-3</v>
      </c>
      <c r="V43" s="18">
        <f t="shared" si="28"/>
        <v>1.5080668137834293E-2</v>
      </c>
      <c r="W43" s="18">
        <f t="shared" ref="W43:X43" si="31">W20/W$29*100</f>
        <v>1.9605147463563521E-2</v>
      </c>
      <c r="X43" s="18">
        <f t="shared" si="31"/>
        <v>2.1094772513666472E-2</v>
      </c>
      <c r="Y43" s="18">
        <f t="shared" si="10"/>
        <v>2.0377959792290044E-2</v>
      </c>
    </row>
    <row r="44" spans="1:25" x14ac:dyDescent="0.2">
      <c r="A44" s="143"/>
      <c r="B44" s="8" t="s">
        <v>19</v>
      </c>
      <c r="C44" s="18">
        <f t="shared" si="4"/>
        <v>7.4383209935962992E-6</v>
      </c>
      <c r="D44" s="18">
        <f t="shared" ref="D44:P44" si="32">D21/D$29*100</f>
        <v>3.7871806110752507E-5</v>
      </c>
      <c r="E44" s="18">
        <f t="shared" si="32"/>
        <v>1.1596396988268634E-5</v>
      </c>
      <c r="F44" s="18">
        <f t="shared" si="32"/>
        <v>7.7372035695269247E-6</v>
      </c>
      <c r="G44" s="18">
        <f t="shared" si="32"/>
        <v>0</v>
      </c>
      <c r="H44" s="18">
        <f t="shared" si="32"/>
        <v>9.3472201279535498E-6</v>
      </c>
      <c r="I44" s="18">
        <f t="shared" si="32"/>
        <v>4.2337843961783673E-4</v>
      </c>
      <c r="J44" s="18">
        <f t="shared" si="32"/>
        <v>7.1835737537216622E-5</v>
      </c>
      <c r="K44" s="18">
        <f t="shared" si="32"/>
        <v>1.0846920101383631E-4</v>
      </c>
      <c r="L44" s="18">
        <f t="shared" si="32"/>
        <v>3.2930081081708446E-4</v>
      </c>
      <c r="M44" s="18">
        <f t="shared" si="32"/>
        <v>1.0199214885857872E-4</v>
      </c>
      <c r="N44" s="18">
        <f t="shared" si="32"/>
        <v>2.1337439033287785E-5</v>
      </c>
      <c r="O44" s="18">
        <f t="shared" si="32"/>
        <v>5.5637011858850872E-5</v>
      </c>
      <c r="P44" s="18">
        <f t="shared" si="32"/>
        <v>1.4641332469594615E-6</v>
      </c>
      <c r="Q44" s="18">
        <f t="shared" si="28"/>
        <v>1.1841683394091378E-5</v>
      </c>
      <c r="R44" s="18">
        <f t="shared" si="28"/>
        <v>6.0137252266300548E-6</v>
      </c>
      <c r="S44" s="18">
        <f t="shared" si="28"/>
        <v>0</v>
      </c>
      <c r="T44" s="18">
        <f t="shared" si="28"/>
        <v>0</v>
      </c>
      <c r="U44" s="18">
        <f t="shared" si="28"/>
        <v>2.3524640462806737E-4</v>
      </c>
      <c r="V44" s="18">
        <f t="shared" si="28"/>
        <v>7.7940833991674636E-6</v>
      </c>
      <c r="W44" s="18">
        <f t="shared" ref="W44:X44" si="33">W21/W$29*100</f>
        <v>3.6754011196820957E-4</v>
      </c>
      <c r="X44" s="18">
        <f t="shared" si="33"/>
        <v>1.0595745962982383E-5</v>
      </c>
      <c r="Y44" s="18">
        <f t="shared" si="10"/>
        <v>7.9753328983412595E-5</v>
      </c>
    </row>
    <row r="45" spans="1:25" x14ac:dyDescent="0.2">
      <c r="A45" s="143"/>
      <c r="B45" s="8" t="s">
        <v>18</v>
      </c>
      <c r="C45" s="18">
        <f t="shared" si="4"/>
        <v>1.0647579196195749E-3</v>
      </c>
      <c r="D45" s="18">
        <f t="shared" ref="D45:P45" si="34">D22/D$29*100</f>
        <v>1.4858513772755685E-3</v>
      </c>
      <c r="E45" s="18">
        <f t="shared" si="34"/>
        <v>1.7258167282540965E-5</v>
      </c>
      <c r="F45" s="18">
        <f t="shared" si="34"/>
        <v>5.0183794321897654E-4</v>
      </c>
      <c r="G45" s="18">
        <f t="shared" si="34"/>
        <v>1.2380365265253922E-5</v>
      </c>
      <c r="H45" s="18">
        <f t="shared" si="34"/>
        <v>1.8335096324214605E-4</v>
      </c>
      <c r="I45" s="18">
        <f t="shared" si="34"/>
        <v>2.3937741683526895E-4</v>
      </c>
      <c r="J45" s="18">
        <f t="shared" si="34"/>
        <v>4.4077339520439857E-5</v>
      </c>
      <c r="K45" s="18">
        <f t="shared" si="34"/>
        <v>3.1660538521117955E-4</v>
      </c>
      <c r="L45" s="18">
        <f t="shared" si="34"/>
        <v>2.1801477787577515E-4</v>
      </c>
      <c r="M45" s="18">
        <f t="shared" si="34"/>
        <v>7.5930049949046218E-3</v>
      </c>
      <c r="N45" s="18">
        <f t="shared" si="34"/>
        <v>5.2540112094273108E-4</v>
      </c>
      <c r="O45" s="18">
        <f t="shared" si="34"/>
        <v>2.132587124186381E-5</v>
      </c>
      <c r="P45" s="18">
        <f t="shared" si="34"/>
        <v>2.6623320878385314E-5</v>
      </c>
      <c r="Q45" s="18">
        <f t="shared" si="28"/>
        <v>2.1173771449587251E-5</v>
      </c>
      <c r="R45" s="18">
        <f t="shared" si="28"/>
        <v>1.5002460708383242E-5</v>
      </c>
      <c r="S45" s="18">
        <f t="shared" si="28"/>
        <v>0</v>
      </c>
      <c r="T45" s="18">
        <f t="shared" si="28"/>
        <v>9.678994063758115E-6</v>
      </c>
      <c r="U45" s="18">
        <f t="shared" si="28"/>
        <v>1.9161819626114614E-5</v>
      </c>
      <c r="V45" s="18">
        <f t="shared" si="28"/>
        <v>0</v>
      </c>
      <c r="W45" s="18">
        <f t="shared" ref="W45:X45" si="35">W22/W$29*100</f>
        <v>8.4428275855977415E-4</v>
      </c>
      <c r="X45" s="18">
        <f t="shared" si="35"/>
        <v>1.6425305121827533E-5</v>
      </c>
      <c r="Y45" s="18">
        <f t="shared" si="10"/>
        <v>5.0469314642247816E-4</v>
      </c>
    </row>
    <row r="46" spans="1:25" x14ac:dyDescent="0.2">
      <c r="A46" s="143"/>
      <c r="B46" s="8" t="s">
        <v>20</v>
      </c>
      <c r="C46" s="18">
        <f t="shared" si="4"/>
        <v>0</v>
      </c>
      <c r="D46" s="18">
        <f t="shared" ref="D46:P46" si="36">D23/D$29*100</f>
        <v>0</v>
      </c>
      <c r="E46" s="18">
        <f t="shared" si="36"/>
        <v>9.1747964407184182E-6</v>
      </c>
      <c r="F46" s="18">
        <f t="shared" si="36"/>
        <v>1.5620392112063792E-5</v>
      </c>
      <c r="G46" s="18">
        <f t="shared" si="36"/>
        <v>0</v>
      </c>
      <c r="H46" s="18">
        <f t="shared" si="36"/>
        <v>3.4437126787197287E-5</v>
      </c>
      <c r="I46" s="18">
        <f t="shared" si="36"/>
        <v>9.7171808423617662E-5</v>
      </c>
      <c r="J46" s="18">
        <f t="shared" si="36"/>
        <v>1.0204400146211156E-5</v>
      </c>
      <c r="K46" s="18">
        <f t="shared" si="36"/>
        <v>1.9604048619887276E-6</v>
      </c>
      <c r="L46" s="18">
        <f t="shared" si="36"/>
        <v>5.8824297518012577E-4</v>
      </c>
      <c r="M46" s="18">
        <f t="shared" si="36"/>
        <v>1.891603063614821E-5</v>
      </c>
      <c r="N46" s="18">
        <f t="shared" si="36"/>
        <v>5.8940559915977544E-5</v>
      </c>
      <c r="O46" s="18">
        <f t="shared" si="36"/>
        <v>7.8324108924663434E-4</v>
      </c>
      <c r="P46" s="18">
        <f t="shared" si="36"/>
        <v>1.6135345986900189E-6</v>
      </c>
      <c r="Q46" s="18">
        <f t="shared" si="28"/>
        <v>2.2135532537432233E-5</v>
      </c>
      <c r="R46" s="18">
        <f t="shared" si="28"/>
        <v>1.2535049633406172E-3</v>
      </c>
      <c r="S46" s="18">
        <f t="shared" si="28"/>
        <v>0</v>
      </c>
      <c r="T46" s="18">
        <f t="shared" si="28"/>
        <v>4.5315594015552137E-4</v>
      </c>
      <c r="U46" s="18">
        <f t="shared" si="28"/>
        <v>1.4567477159256216E-4</v>
      </c>
      <c r="V46" s="18">
        <f t="shared" si="28"/>
        <v>1.0517967216869586E-6</v>
      </c>
      <c r="W46" s="18">
        <f t="shared" ref="W46:X46" si="37">W23/W$29*100</f>
        <v>2.4762300539757842E-4</v>
      </c>
      <c r="X46" s="18">
        <f t="shared" si="37"/>
        <v>1.5903113340497754E-5</v>
      </c>
      <c r="Y46" s="18">
        <f t="shared" si="10"/>
        <v>2.3805580307602659E-4</v>
      </c>
    </row>
    <row r="47" spans="1:25" x14ac:dyDescent="0.2">
      <c r="A47" s="143"/>
      <c r="B47" s="8" t="s">
        <v>21</v>
      </c>
      <c r="C47" s="18">
        <f t="shared" si="4"/>
        <v>0</v>
      </c>
      <c r="D47" s="18">
        <f t="shared" ref="D47:P47" si="38">D24/D$29*100</f>
        <v>0</v>
      </c>
      <c r="E47" s="18">
        <f t="shared" si="38"/>
        <v>1.0709613689165737E-5</v>
      </c>
      <c r="F47" s="18">
        <f t="shared" si="38"/>
        <v>0</v>
      </c>
      <c r="G47" s="18">
        <f t="shared" si="38"/>
        <v>0</v>
      </c>
      <c r="H47" s="18">
        <f t="shared" si="38"/>
        <v>1.6427151163085413E-5</v>
      </c>
      <c r="I47" s="18">
        <f t="shared" si="38"/>
        <v>1.194154696311902E-6</v>
      </c>
      <c r="J47" s="18">
        <f t="shared" si="38"/>
        <v>0</v>
      </c>
      <c r="K47" s="18">
        <f t="shared" si="38"/>
        <v>0</v>
      </c>
      <c r="L47" s="18">
        <f t="shared" si="38"/>
        <v>0</v>
      </c>
      <c r="M47" s="18">
        <f t="shared" si="38"/>
        <v>5.4674497879525759E-5</v>
      </c>
      <c r="N47" s="18">
        <f t="shared" si="38"/>
        <v>0</v>
      </c>
      <c r="O47" s="18">
        <f t="shared" si="38"/>
        <v>8.2498534784772957E-7</v>
      </c>
      <c r="P47" s="18">
        <f t="shared" si="38"/>
        <v>0</v>
      </c>
      <c r="Q47" s="18">
        <f t="shared" si="28"/>
        <v>1.0722133377771826E-5</v>
      </c>
      <c r="R47" s="18">
        <f t="shared" si="28"/>
        <v>0</v>
      </c>
      <c r="S47" s="18">
        <f t="shared" si="28"/>
        <v>1.3525051666401292E-3</v>
      </c>
      <c r="T47" s="18">
        <f t="shared" si="28"/>
        <v>0</v>
      </c>
      <c r="U47" s="18">
        <f t="shared" si="28"/>
        <v>0</v>
      </c>
      <c r="V47" s="18">
        <f t="shared" si="28"/>
        <v>0</v>
      </c>
      <c r="W47" s="18">
        <f t="shared" ref="W47:X47" si="39">W24/W$29*100</f>
        <v>0</v>
      </c>
      <c r="X47" s="18">
        <f t="shared" si="39"/>
        <v>0</v>
      </c>
      <c r="Y47" s="18">
        <f t="shared" si="10"/>
        <v>1.0209802033069197E-4</v>
      </c>
    </row>
    <row r="48" spans="1:25" x14ac:dyDescent="0.2">
      <c r="A48" s="143"/>
      <c r="B48" s="8" t="s">
        <v>17</v>
      </c>
      <c r="C48" s="18">
        <f t="shared" si="4"/>
        <v>2.0515212705599188E-3</v>
      </c>
      <c r="D48" s="18">
        <f t="shared" ref="D48:P48" si="40">D25/D$29*100</f>
        <v>7.7067806305056136E-2</v>
      </c>
      <c r="E48" s="18">
        <f t="shared" si="40"/>
        <v>0.22576656940320575</v>
      </c>
      <c r="F48" s="18">
        <f t="shared" si="40"/>
        <v>2.8564821274866148E-2</v>
      </c>
      <c r="G48" s="18">
        <f t="shared" si="40"/>
        <v>1.4518513046570997E-2</v>
      </c>
      <c r="H48" s="18">
        <f t="shared" si="40"/>
        <v>8.4453951965238524E-3</v>
      </c>
      <c r="I48" s="18">
        <f t="shared" si="40"/>
        <v>1.4977492999346018E-2</v>
      </c>
      <c r="J48" s="18">
        <f t="shared" si="40"/>
        <v>2.4966968159320165E-3</v>
      </c>
      <c r="K48" s="18">
        <f t="shared" si="40"/>
        <v>9.4320174962918869E-3</v>
      </c>
      <c r="L48" s="18">
        <f t="shared" si="40"/>
        <v>4.3314141122953578E-2</v>
      </c>
      <c r="M48" s="18">
        <f t="shared" si="40"/>
        <v>1.133327228407798E-2</v>
      </c>
      <c r="N48" s="18">
        <f t="shared" si="40"/>
        <v>7.6800121808964523E-3</v>
      </c>
      <c r="O48" s="18">
        <f t="shared" si="40"/>
        <v>1.2483125543448785E-2</v>
      </c>
      <c r="P48" s="18">
        <f t="shared" si="40"/>
        <v>1.6959892047101133E-2</v>
      </c>
      <c r="Q48" s="18">
        <f t="shared" si="28"/>
        <v>1.532208638576441E-2</v>
      </c>
      <c r="R48" s="18">
        <f t="shared" si="28"/>
        <v>1.0136019200995468E-2</v>
      </c>
      <c r="S48" s="18">
        <f t="shared" si="28"/>
        <v>0</v>
      </c>
      <c r="T48" s="18">
        <f t="shared" si="28"/>
        <v>7.1998222688736645E-3</v>
      </c>
      <c r="U48" s="18">
        <f t="shared" si="28"/>
        <v>5.4858641700316138E-3</v>
      </c>
      <c r="V48" s="18">
        <f t="shared" si="28"/>
        <v>1.1860208164049051E-2</v>
      </c>
      <c r="W48" s="18">
        <f t="shared" ref="W48:X49" si="41">W25/W$29*100</f>
        <v>1.6234194846927948E-2</v>
      </c>
      <c r="X48" s="18">
        <f t="shared" si="41"/>
        <v>2.0913125728931902E-2</v>
      </c>
      <c r="Y48" s="18">
        <f t="shared" si="10"/>
        <v>1.6058784234222516E-2</v>
      </c>
    </row>
    <row r="49" spans="1:25" x14ac:dyDescent="0.2">
      <c r="A49" s="297"/>
      <c r="B49" s="8" t="s">
        <v>807</v>
      </c>
      <c r="C49" s="18">
        <f t="shared" si="4"/>
        <v>3.0076689234976347E-4</v>
      </c>
      <c r="D49" s="18">
        <f t="shared" ref="D49:P49" si="42">D26/D$29*100</f>
        <v>2.7643439779469838E-2</v>
      </c>
      <c r="E49" s="18">
        <f t="shared" si="42"/>
        <v>1.1371154030296496E-2</v>
      </c>
      <c r="F49" s="18">
        <f t="shared" si="42"/>
        <v>4.2218854194475219E-4</v>
      </c>
      <c r="G49" s="18">
        <f t="shared" si="42"/>
        <v>1.7362501738937702E-2</v>
      </c>
      <c r="H49" s="18">
        <f t="shared" si="42"/>
        <v>1.055065867728776E-2</v>
      </c>
      <c r="I49" s="18">
        <f t="shared" si="42"/>
        <v>1.7993381284656992E-2</v>
      </c>
      <c r="J49" s="18">
        <f t="shared" si="42"/>
        <v>1.5163617136315657E-2</v>
      </c>
      <c r="K49" s="18">
        <f t="shared" si="42"/>
        <v>7.4964313598559363E-3</v>
      </c>
      <c r="L49" s="18">
        <f t="shared" si="42"/>
        <v>5.0303492028829985E-3</v>
      </c>
      <c r="M49" s="18">
        <f t="shared" si="42"/>
        <v>5.740370057375814E-3</v>
      </c>
      <c r="N49" s="18">
        <f t="shared" si="42"/>
        <v>1.7276035455941444E-3</v>
      </c>
      <c r="O49" s="18">
        <f t="shared" si="42"/>
        <v>8.6666360762099675E-4</v>
      </c>
      <c r="P49" s="18">
        <f t="shared" si="42"/>
        <v>1.3511111243752952E-4</v>
      </c>
      <c r="Q49" s="18">
        <f t="shared" si="28"/>
        <v>3.6643548272403859E-3</v>
      </c>
      <c r="R49" s="18">
        <f t="shared" si="28"/>
        <v>7.747130559433062E-5</v>
      </c>
      <c r="S49" s="18">
        <f t="shared" si="28"/>
        <v>4.9954197634249355E-4</v>
      </c>
      <c r="T49" s="18">
        <f t="shared" si="28"/>
        <v>4.1379870549460842E-4</v>
      </c>
      <c r="U49" s="18">
        <f t="shared" si="28"/>
        <v>1.4700942569587365E-4</v>
      </c>
      <c r="V49" s="18">
        <f t="shared" si="28"/>
        <v>3.2116140936643859E-3</v>
      </c>
      <c r="W49" s="18">
        <f t="shared" si="41"/>
        <v>1.9115067407100084E-3</v>
      </c>
      <c r="X49" s="18">
        <f t="shared" si="41"/>
        <v>1.3872262030926129E-4</v>
      </c>
      <c r="Y49" s="18">
        <f t="shared" si="10"/>
        <v>3.3945752592549209E-3</v>
      </c>
    </row>
    <row r="50" spans="1:25" x14ac:dyDescent="0.2">
      <c r="A50" s="143"/>
      <c r="B50" s="8" t="s">
        <v>22</v>
      </c>
      <c r="C50" s="18">
        <f t="shared" si="4"/>
        <v>68.750006397360323</v>
      </c>
      <c r="D50" s="18">
        <f t="shared" ref="D50:O50" si="43">D27/D$29*100</f>
        <v>73.318216993410886</v>
      </c>
      <c r="E50" s="18">
        <f t="shared" si="43"/>
        <v>73.543225735875112</v>
      </c>
      <c r="F50" s="18">
        <f t="shared" si="43"/>
        <v>77.985281807867807</v>
      </c>
      <c r="G50" s="18">
        <f t="shared" si="43"/>
        <v>72.188732312858875</v>
      </c>
      <c r="H50" s="18">
        <f t="shared" si="43"/>
        <v>67.490530826990479</v>
      </c>
      <c r="I50" s="18">
        <f t="shared" si="43"/>
        <v>64.489733530868421</v>
      </c>
      <c r="J50" s="18">
        <f t="shared" si="43"/>
        <v>60.843288315702218</v>
      </c>
      <c r="K50" s="18">
        <f t="shared" si="43"/>
        <v>57.748718086604789</v>
      </c>
      <c r="L50" s="18">
        <f t="shared" si="43"/>
        <v>52.421467520486878</v>
      </c>
      <c r="M50" s="18">
        <f t="shared" si="43"/>
        <v>48.832045527099893</v>
      </c>
      <c r="N50" s="18">
        <f t="shared" si="43"/>
        <v>47.984378030902818</v>
      </c>
      <c r="O50" s="18">
        <f t="shared" si="43"/>
        <v>47.31516575349864</v>
      </c>
      <c r="P50" s="18">
        <f t="shared" ref="D50:Y52" si="44">P27/P$29*100</f>
        <v>46.991264380529913</v>
      </c>
      <c r="Q50" s="18">
        <f t="shared" si="28"/>
        <v>47.190835896321936</v>
      </c>
      <c r="R50" s="18">
        <f t="shared" si="28"/>
        <v>55.681153139833896</v>
      </c>
      <c r="S50" s="18">
        <f t="shared" si="28"/>
        <v>58.86469843264517</v>
      </c>
      <c r="T50" s="18">
        <f t="shared" si="28"/>
        <v>63.008584069850471</v>
      </c>
      <c r="U50" s="18">
        <f t="shared" si="28"/>
        <v>60.629536398348314</v>
      </c>
      <c r="V50" s="18">
        <f t="shared" si="28"/>
        <v>66.422524852209435</v>
      </c>
      <c r="W50" s="18">
        <f t="shared" ref="W50:X50" si="45">W27/W$29*100</f>
        <v>1.9115067407100084E-3</v>
      </c>
      <c r="X50" s="18">
        <f t="shared" si="45"/>
        <v>1.3872262030926129E-4</v>
      </c>
      <c r="Y50" s="18">
        <f t="shared" si="44"/>
        <v>50.562944611082806</v>
      </c>
    </row>
    <row r="51" spans="1:25" x14ac:dyDescent="0.2">
      <c r="A51" s="143"/>
      <c r="B51" s="8" t="s">
        <v>23</v>
      </c>
      <c r="C51" s="18">
        <f t="shared" si="4"/>
        <v>31.249993602639677</v>
      </c>
      <c r="D51" s="18">
        <f t="shared" si="44"/>
        <v>26.681783006589114</v>
      </c>
      <c r="E51" s="18">
        <f t="shared" si="44"/>
        <v>26.456774264124899</v>
      </c>
      <c r="F51" s="18">
        <f t="shared" si="44"/>
        <v>22.014718192132186</v>
      </c>
      <c r="G51" s="18">
        <f t="shared" si="44"/>
        <v>27.811267687141129</v>
      </c>
      <c r="H51" s="18">
        <f t="shared" si="44"/>
        <v>32.509469173009514</v>
      </c>
      <c r="I51" s="18">
        <f t="shared" si="44"/>
        <v>35.510266469131579</v>
      </c>
      <c r="J51" s="18">
        <f t="shared" si="44"/>
        <v>39.15671168429779</v>
      </c>
      <c r="K51" s="18">
        <f t="shared" si="44"/>
        <v>42.251281913395211</v>
      </c>
      <c r="L51" s="18">
        <f t="shared" si="44"/>
        <v>47.578532479513122</v>
      </c>
      <c r="M51" s="18">
        <f t="shared" si="44"/>
        <v>51.167954472900114</v>
      </c>
      <c r="N51" s="18">
        <f t="shared" si="44"/>
        <v>52.015621969097182</v>
      </c>
      <c r="O51" s="18">
        <f t="shared" si="44"/>
        <v>52.684834246501367</v>
      </c>
      <c r="P51" s="18">
        <f t="shared" si="44"/>
        <v>53.008735619470094</v>
      </c>
      <c r="Q51" s="18">
        <f t="shared" si="28"/>
        <v>52.809164103678064</v>
      </c>
      <c r="R51" s="18">
        <f t="shared" si="28"/>
        <v>44.318846860166104</v>
      </c>
      <c r="S51" s="18">
        <f t="shared" si="28"/>
        <v>41.135301567354837</v>
      </c>
      <c r="T51" s="18">
        <f t="shared" si="28"/>
        <v>36.991415930149522</v>
      </c>
      <c r="U51" s="18">
        <f t="shared" si="28"/>
        <v>39.370463601651686</v>
      </c>
      <c r="V51" s="18">
        <f t="shared" si="28"/>
        <v>33.577475147790558</v>
      </c>
      <c r="W51" s="18">
        <f t="shared" ref="W51:X51" si="46">W28/W$29*100</f>
        <v>99.998088493259303</v>
      </c>
      <c r="X51" s="18">
        <f t="shared" si="46"/>
        <v>99.999861277379694</v>
      </c>
      <c r="Y51" s="18">
        <f t="shared" si="44"/>
        <v>49.437055388917202</v>
      </c>
    </row>
    <row r="52" spans="1:25" ht="13.5" thickBot="1" x14ac:dyDescent="0.25">
      <c r="A52" s="143"/>
      <c r="B52" s="30" t="s">
        <v>7</v>
      </c>
      <c r="C52" s="78">
        <f t="shared" si="4"/>
        <v>100</v>
      </c>
      <c r="D52" s="78">
        <f t="shared" si="44"/>
        <v>100</v>
      </c>
      <c r="E52" s="78">
        <f t="shared" si="44"/>
        <v>100</v>
      </c>
      <c r="F52" s="78">
        <f t="shared" si="44"/>
        <v>100</v>
      </c>
      <c r="G52" s="78">
        <f t="shared" si="44"/>
        <v>100</v>
      </c>
      <c r="H52" s="78">
        <f t="shared" si="44"/>
        <v>100</v>
      </c>
      <c r="I52" s="78">
        <f t="shared" si="44"/>
        <v>100</v>
      </c>
      <c r="J52" s="78">
        <f t="shared" si="44"/>
        <v>100</v>
      </c>
      <c r="K52" s="78">
        <f t="shared" si="44"/>
        <v>100</v>
      </c>
      <c r="L52" s="78">
        <f t="shared" si="44"/>
        <v>100</v>
      </c>
      <c r="M52" s="78">
        <f t="shared" si="44"/>
        <v>100</v>
      </c>
      <c r="N52" s="78">
        <f t="shared" si="44"/>
        <v>100</v>
      </c>
      <c r="O52" s="78">
        <f t="shared" si="44"/>
        <v>100</v>
      </c>
      <c r="P52" s="78">
        <f t="shared" si="44"/>
        <v>100</v>
      </c>
      <c r="Q52" s="78">
        <f t="shared" si="44"/>
        <v>100</v>
      </c>
      <c r="R52" s="78">
        <f t="shared" si="44"/>
        <v>100</v>
      </c>
      <c r="S52" s="78">
        <f t="shared" si="44"/>
        <v>100</v>
      </c>
      <c r="T52" s="78">
        <f t="shared" si="44"/>
        <v>100</v>
      </c>
      <c r="U52" s="78">
        <f t="shared" si="44"/>
        <v>100</v>
      </c>
      <c r="V52" s="271">
        <f t="shared" si="44"/>
        <v>100</v>
      </c>
      <c r="W52" s="271">
        <f t="shared" ref="W52:X52" si="47">W29/W$29*100</f>
        <v>100</v>
      </c>
      <c r="X52" s="271">
        <f t="shared" si="47"/>
        <v>100</v>
      </c>
      <c r="Y52" s="78">
        <f t="shared" si="44"/>
        <v>100</v>
      </c>
    </row>
    <row r="53" spans="1:25" ht="20.25" thickTop="1" thickBot="1" x14ac:dyDescent="0.35">
      <c r="A53" s="143"/>
      <c r="B53" s="30"/>
      <c r="C53" s="338" t="s">
        <v>251</v>
      </c>
      <c r="D53" s="338"/>
      <c r="E53" s="338"/>
      <c r="F53" s="338"/>
      <c r="G53" s="338"/>
      <c r="H53" s="338"/>
      <c r="I53" s="338"/>
      <c r="J53" s="338"/>
      <c r="K53" s="338"/>
      <c r="L53" s="338"/>
      <c r="M53" s="338"/>
      <c r="N53" s="338"/>
      <c r="O53" s="338"/>
      <c r="P53" s="338"/>
      <c r="Q53" s="338"/>
      <c r="R53" s="338"/>
      <c r="S53" s="338"/>
      <c r="T53" s="338"/>
      <c r="U53" s="338"/>
      <c r="V53" s="338"/>
      <c r="W53" s="338"/>
      <c r="X53" s="338"/>
      <c r="Y53" s="338"/>
    </row>
    <row r="54" spans="1:25" ht="13.5" thickTop="1" x14ac:dyDescent="0.2">
      <c r="A54" s="143"/>
      <c r="B54" s="8"/>
      <c r="C54" s="18"/>
      <c r="D54" s="18"/>
      <c r="E54" s="18"/>
      <c r="F54" s="18"/>
      <c r="G54" s="18"/>
      <c r="H54" s="18"/>
      <c r="I54" s="18"/>
      <c r="J54" s="18"/>
      <c r="K54" s="18"/>
      <c r="L54" s="18"/>
      <c r="M54" s="18"/>
      <c r="N54" s="18"/>
      <c r="O54" s="18"/>
      <c r="P54" s="18"/>
      <c r="Q54" s="18"/>
      <c r="R54" s="18"/>
      <c r="S54" s="18"/>
      <c r="T54" s="18"/>
      <c r="U54" s="18"/>
      <c r="V54" s="18"/>
      <c r="W54" s="18"/>
      <c r="X54" s="18"/>
      <c r="Y54" s="18"/>
    </row>
    <row r="55" spans="1:25" x14ac:dyDescent="0.2">
      <c r="A55" s="143"/>
      <c r="B55" s="80" t="s">
        <v>326</v>
      </c>
      <c r="C55" s="33" t="s">
        <v>10</v>
      </c>
      <c r="D55" s="18">
        <f t="shared" ref="D55:V55" si="48">IF(C9=0,"--",(D9/C9)*100-100)</f>
        <v>32.382390516365774</v>
      </c>
      <c r="E55" s="18">
        <f t="shared" si="48"/>
        <v>20.445657795896224</v>
      </c>
      <c r="F55" s="18">
        <f t="shared" si="48"/>
        <v>26.292615993171736</v>
      </c>
      <c r="G55" s="18">
        <f t="shared" si="48"/>
        <v>0.20798985853305396</v>
      </c>
      <c r="H55" s="18">
        <f t="shared" si="48"/>
        <v>13.209066431962185</v>
      </c>
      <c r="I55" s="18">
        <f t="shared" si="48"/>
        <v>-7.0547599537099046</v>
      </c>
      <c r="J55" s="18">
        <f t="shared" si="48"/>
        <v>-20.151718087258644</v>
      </c>
      <c r="K55" s="18">
        <f t="shared" si="48"/>
        <v>-10.777149726437372</v>
      </c>
      <c r="L55" s="18">
        <f t="shared" si="48"/>
        <v>-7.7112852877443316</v>
      </c>
      <c r="M55" s="18">
        <f t="shared" si="48"/>
        <v>0.71673912686374308</v>
      </c>
      <c r="N55" s="18">
        <f t="shared" si="48"/>
        <v>12.936518005960451</v>
      </c>
      <c r="O55" s="18">
        <f t="shared" si="48"/>
        <v>-6.5516352573442447</v>
      </c>
      <c r="P55" s="18">
        <f t="shared" si="48"/>
        <v>14.747902520402917</v>
      </c>
      <c r="Q55" s="18">
        <f t="shared" si="48"/>
        <v>-25.238302334304123</v>
      </c>
      <c r="R55" s="18">
        <f t="shared" si="48"/>
        <v>18.77093526361142</v>
      </c>
      <c r="S55" s="18">
        <f t="shared" si="48"/>
        <v>9.2107265459132179</v>
      </c>
      <c r="T55" s="18">
        <f t="shared" si="48"/>
        <v>15.253095665344077</v>
      </c>
      <c r="U55" s="18">
        <f t="shared" si="48"/>
        <v>8.3339123801871722</v>
      </c>
      <c r="V55" s="18">
        <f t="shared" si="48"/>
        <v>12.104715907104222</v>
      </c>
      <c r="W55" s="18">
        <f t="shared" ref="W55:X55" si="49">IF(V9=0,"--",(W9/V9)*100-100)</f>
        <v>24.852231991318249</v>
      </c>
      <c r="X55" s="18">
        <f t="shared" si="49"/>
        <v>-41.104286467375893</v>
      </c>
      <c r="Y55" s="18">
        <f>IFERROR((POWER(U9/C9,1/21)*100)-100,"--")</f>
        <v>3.5054147831254738</v>
      </c>
    </row>
    <row r="56" spans="1:25" x14ac:dyDescent="0.2">
      <c r="A56" s="143"/>
      <c r="B56" s="80" t="s">
        <v>378</v>
      </c>
      <c r="C56" s="33" t="s">
        <v>10</v>
      </c>
      <c r="D56" s="18">
        <f t="shared" ref="D56:V56" si="50">IF(C10=0,"--",(D10/C10)*100-100)</f>
        <v>295.59027463914617</v>
      </c>
      <c r="E56" s="18">
        <f t="shared" si="50"/>
        <v>2.9806223184277485</v>
      </c>
      <c r="F56" s="18">
        <f t="shared" si="50"/>
        <v>22.852885450062459</v>
      </c>
      <c r="G56" s="18">
        <f t="shared" si="50"/>
        <v>41.770807137495837</v>
      </c>
      <c r="H56" s="18">
        <f t="shared" si="50"/>
        <v>39.560908805854552</v>
      </c>
      <c r="I56" s="18">
        <f t="shared" si="50"/>
        <v>-31.635994006077141</v>
      </c>
      <c r="J56" s="18">
        <f t="shared" si="50"/>
        <v>-26.919455041546357</v>
      </c>
      <c r="K56" s="18">
        <f t="shared" si="50"/>
        <v>26.174020461710356</v>
      </c>
      <c r="L56" s="18">
        <f t="shared" si="50"/>
        <v>65.129141883337979</v>
      </c>
      <c r="M56" s="18">
        <f t="shared" si="50"/>
        <v>-15.591098303898391</v>
      </c>
      <c r="N56" s="18">
        <f t="shared" si="50"/>
        <v>11.578464447941244</v>
      </c>
      <c r="O56" s="18">
        <f t="shared" si="50"/>
        <v>-26.274518676471942</v>
      </c>
      <c r="P56" s="18">
        <f t="shared" si="50"/>
        <v>-18.873950426933334</v>
      </c>
      <c r="Q56" s="18">
        <f t="shared" si="50"/>
        <v>16.126356893166076</v>
      </c>
      <c r="R56" s="18">
        <f t="shared" si="50"/>
        <v>-97.967856125446374</v>
      </c>
      <c r="S56" s="18">
        <f t="shared" si="50"/>
        <v>269.39513517644741</v>
      </c>
      <c r="T56" s="18">
        <f t="shared" si="50"/>
        <v>0.42419853645787953</v>
      </c>
      <c r="U56" s="18">
        <f t="shared" si="50"/>
        <v>-63.886640378523239</v>
      </c>
      <c r="V56" s="18">
        <f t="shared" si="50"/>
        <v>166.66676675384264</v>
      </c>
      <c r="W56" s="18">
        <f t="shared" ref="W56:X56" si="51">IF(V10=0,"--",(W10/V10)*100-100)</f>
        <v>12.417986409417693</v>
      </c>
      <c r="X56" s="18">
        <f t="shared" si="51"/>
        <v>-20.107652135765079</v>
      </c>
      <c r="Y56" s="18">
        <f t="shared" ref="Y56:Y75" si="52">IFERROR((POWER(U10/C10,1/21)*100)-100,"--")</f>
        <v>-7.7551036190215683</v>
      </c>
    </row>
    <row r="57" spans="1:25" x14ac:dyDescent="0.2">
      <c r="A57" s="143"/>
      <c r="B57" s="80" t="s">
        <v>60</v>
      </c>
      <c r="C57" s="33" t="s">
        <v>10</v>
      </c>
      <c r="D57" s="18">
        <f t="shared" ref="D57:V57" si="53">IF(C11=0,"--",(D11/C11)*100-100)</f>
        <v>261.00860343055029</v>
      </c>
      <c r="E57" s="18">
        <f t="shared" si="53"/>
        <v>118.80302167331155</v>
      </c>
      <c r="F57" s="18">
        <f t="shared" si="53"/>
        <v>-66.33397496934532</v>
      </c>
      <c r="G57" s="18">
        <f t="shared" si="53"/>
        <v>-42.278110120864362</v>
      </c>
      <c r="H57" s="18">
        <f t="shared" si="53"/>
        <v>554.95981387478844</v>
      </c>
      <c r="I57" s="18">
        <f t="shared" si="53"/>
        <v>-55.99115172848078</v>
      </c>
      <c r="J57" s="18">
        <f t="shared" si="53"/>
        <v>-58.64763721749339</v>
      </c>
      <c r="K57" s="18">
        <f t="shared" si="53"/>
        <v>19.377162629757777</v>
      </c>
      <c r="L57" s="18">
        <f t="shared" si="53"/>
        <v>-49.924439489656876</v>
      </c>
      <c r="M57" s="18">
        <f t="shared" si="53"/>
        <v>161.54455053678333</v>
      </c>
      <c r="N57" s="18">
        <f t="shared" si="53"/>
        <v>91.001778080429744</v>
      </c>
      <c r="O57" s="18">
        <f t="shared" si="53"/>
        <v>47.942560039613767</v>
      </c>
      <c r="P57" s="18">
        <f t="shared" si="53"/>
        <v>37.015764635003535</v>
      </c>
      <c r="Q57" s="18">
        <f t="shared" si="53"/>
        <v>102.27280499899845</v>
      </c>
      <c r="R57" s="18">
        <f t="shared" si="53"/>
        <v>3525.0097822778939</v>
      </c>
      <c r="S57" s="18">
        <f t="shared" si="53"/>
        <v>-13.207420445350394</v>
      </c>
      <c r="T57" s="18">
        <f t="shared" si="53"/>
        <v>36.623651760127842</v>
      </c>
      <c r="U57" s="18">
        <f t="shared" si="53"/>
        <v>-18.98494540082271</v>
      </c>
      <c r="V57" s="18">
        <f t="shared" si="53"/>
        <v>-8.7215362752423573</v>
      </c>
      <c r="W57" s="18">
        <f t="shared" ref="W57:X57" si="54">IF(V11=0,"--",(W11/V11)*100-100)</f>
        <v>298.02865110743056</v>
      </c>
      <c r="X57" s="18">
        <f t="shared" si="54"/>
        <v>-51.05546612683623</v>
      </c>
      <c r="Y57" s="18">
        <f t="shared" si="52"/>
        <v>37.316435634744238</v>
      </c>
    </row>
    <row r="58" spans="1:25" x14ac:dyDescent="0.2">
      <c r="A58" s="143"/>
      <c r="B58" s="80" t="s">
        <v>380</v>
      </c>
      <c r="C58" s="33" t="s">
        <v>10</v>
      </c>
      <c r="D58" s="18">
        <f t="shared" ref="D58:V58" si="55">IF(C12=0,"--",(D12/C12)*100-100)</f>
        <v>11542.114695340502</v>
      </c>
      <c r="E58" s="18">
        <f t="shared" si="55"/>
        <v>-48.679094253652075</v>
      </c>
      <c r="F58" s="18">
        <f t="shared" si="55"/>
        <v>-95.662815390706541</v>
      </c>
      <c r="G58" s="18">
        <f t="shared" si="55"/>
        <v>4400.1659751037341</v>
      </c>
      <c r="H58" s="18">
        <f t="shared" si="55"/>
        <v>-24.541126499099462</v>
      </c>
      <c r="I58" s="18">
        <f t="shared" si="55"/>
        <v>81.009675599608158</v>
      </c>
      <c r="J58" s="18">
        <f t="shared" si="55"/>
        <v>-15.736996658453435</v>
      </c>
      <c r="K58" s="18">
        <f t="shared" si="55"/>
        <v>-53.481863652264941</v>
      </c>
      <c r="L58" s="18">
        <f t="shared" si="55"/>
        <v>-1.78333601230797</v>
      </c>
      <c r="M58" s="18">
        <f t="shared" si="55"/>
        <v>52.097001861598756</v>
      </c>
      <c r="N58" s="18">
        <f t="shared" si="55"/>
        <v>-57.653657261876404</v>
      </c>
      <c r="O58" s="18">
        <f t="shared" si="55"/>
        <v>-52.514417688723128</v>
      </c>
      <c r="P58" s="18">
        <f t="shared" si="55"/>
        <v>-82.717170076347543</v>
      </c>
      <c r="Q58" s="18">
        <f t="shared" si="55"/>
        <v>2596.3343838115775</v>
      </c>
      <c r="R58" s="18">
        <f t="shared" si="55"/>
        <v>-4.3091251337951064</v>
      </c>
      <c r="S58" s="18">
        <f t="shared" si="55"/>
        <v>35.391099939786272</v>
      </c>
      <c r="T58" s="18">
        <f t="shared" si="55"/>
        <v>-51.831581546331222</v>
      </c>
      <c r="U58" s="18">
        <f t="shared" si="55"/>
        <v>58.535271059298225</v>
      </c>
      <c r="V58" s="18">
        <f t="shared" si="55"/>
        <v>16.087553964737154</v>
      </c>
      <c r="W58" s="18">
        <f t="shared" ref="W58:X58" si="56">IF(V12=0,"--",(W12/V12)*100-100)</f>
        <v>35.03549290141973</v>
      </c>
      <c r="X58" s="18">
        <f t="shared" si="56"/>
        <v>9.2572221854961327</v>
      </c>
      <c r="Y58" s="18">
        <f t="shared" si="52"/>
        <v>23.660555001299954</v>
      </c>
    </row>
    <row r="59" spans="1:25" x14ac:dyDescent="0.2">
      <c r="A59" s="143"/>
      <c r="B59" s="80" t="s">
        <v>66</v>
      </c>
      <c r="C59" s="33" t="s">
        <v>10</v>
      </c>
      <c r="D59" s="18">
        <f t="shared" ref="D59:V59" si="57">IF(C13=0,"--",(D13/C13)*100-100)</f>
        <v>9372.6495726495723</v>
      </c>
      <c r="E59" s="18">
        <f t="shared" si="57"/>
        <v>-63.621763060543174</v>
      </c>
      <c r="F59" s="18">
        <f t="shared" si="57"/>
        <v>-94.384642095342031</v>
      </c>
      <c r="G59" s="18">
        <f t="shared" si="57"/>
        <v>43.551236749116612</v>
      </c>
      <c r="H59" s="18">
        <f t="shared" si="57"/>
        <v>4709.6000000000004</v>
      </c>
      <c r="I59" s="18">
        <f t="shared" si="57"/>
        <v>-91.852193049797847</v>
      </c>
      <c r="J59" s="18">
        <f t="shared" si="57"/>
        <v>0.36118090452259821</v>
      </c>
      <c r="K59" s="18">
        <f t="shared" si="57"/>
        <v>-92.317321232983886</v>
      </c>
      <c r="L59" s="18">
        <f t="shared" si="57"/>
        <v>332040.93686354376</v>
      </c>
      <c r="M59" s="18">
        <f t="shared" si="57"/>
        <v>-78.507148586103114</v>
      </c>
      <c r="N59" s="18">
        <f t="shared" si="57"/>
        <v>23.150398849669628</v>
      </c>
      <c r="O59" s="18">
        <f t="shared" si="57"/>
        <v>129.99638597759309</v>
      </c>
      <c r="P59" s="18">
        <f t="shared" si="57"/>
        <v>-97.875267933407471</v>
      </c>
      <c r="Q59" s="18">
        <f t="shared" si="57"/>
        <v>-90.129894756802884</v>
      </c>
      <c r="R59" s="18">
        <f t="shared" si="57"/>
        <v>11732.564841498557</v>
      </c>
      <c r="S59" s="18">
        <f t="shared" si="57"/>
        <v>61.038180829213275</v>
      </c>
      <c r="T59" s="18">
        <f t="shared" si="57"/>
        <v>100.19232514292051</v>
      </c>
      <c r="U59" s="18">
        <f t="shared" si="57"/>
        <v>-48.312979800078317</v>
      </c>
      <c r="V59" s="18">
        <f t="shared" si="57"/>
        <v>-6.435503673533006</v>
      </c>
      <c r="W59" s="18">
        <f t="shared" ref="W59:X59" si="58">IF(V13=0,"--",(W13/V13)*100-100)</f>
        <v>24.216451523877453</v>
      </c>
      <c r="X59" s="18">
        <f t="shared" si="58"/>
        <v>3.9901655425090894</v>
      </c>
      <c r="Y59" s="18">
        <f t="shared" si="52"/>
        <v>36.625417254225283</v>
      </c>
    </row>
    <row r="60" spans="1:25" x14ac:dyDescent="0.2">
      <c r="A60" s="143"/>
      <c r="B60" s="80" t="s">
        <v>59</v>
      </c>
      <c r="C60" s="33" t="s">
        <v>10</v>
      </c>
      <c r="D60" s="18">
        <f t="shared" ref="D60:V60" si="59">IF(C14=0,"--",(D14/C14)*100-100)</f>
        <v>67.436906508314365</v>
      </c>
      <c r="E60" s="18">
        <f t="shared" si="59"/>
        <v>184.42697990908073</v>
      </c>
      <c r="F60" s="18">
        <f t="shared" si="59"/>
        <v>-5.4616226007208439</v>
      </c>
      <c r="G60" s="18">
        <f t="shared" si="59"/>
        <v>112.07158183704539</v>
      </c>
      <c r="H60" s="18">
        <f t="shared" si="59"/>
        <v>-29.858356328033324</v>
      </c>
      <c r="I60" s="18">
        <f t="shared" si="59"/>
        <v>1316.3864365451338</v>
      </c>
      <c r="J60" s="18">
        <f t="shared" si="59"/>
        <v>1.6459100201776664</v>
      </c>
      <c r="K60" s="18">
        <f t="shared" si="59"/>
        <v>-26.509428620508871</v>
      </c>
      <c r="L60" s="18">
        <f t="shared" si="59"/>
        <v>-60.432874600420988</v>
      </c>
      <c r="M60" s="18">
        <f t="shared" si="59"/>
        <v>124.54104099089955</v>
      </c>
      <c r="N60" s="18">
        <f t="shared" si="59"/>
        <v>47.549737501028204</v>
      </c>
      <c r="O60" s="18">
        <f t="shared" si="59"/>
        <v>-87.149242402480823</v>
      </c>
      <c r="P60" s="18">
        <f t="shared" si="59"/>
        <v>-32.932843468230217</v>
      </c>
      <c r="Q60" s="18">
        <f t="shared" si="59"/>
        <v>75.296603265118449</v>
      </c>
      <c r="R60" s="18">
        <f t="shared" si="59"/>
        <v>-64.235339112059208</v>
      </c>
      <c r="S60" s="18">
        <f t="shared" si="59"/>
        <v>31.263339636890606</v>
      </c>
      <c r="T60" s="18">
        <f t="shared" si="59"/>
        <v>70.959366666666654</v>
      </c>
      <c r="U60" s="18">
        <f t="shared" si="59"/>
        <v>30.290355544524118</v>
      </c>
      <c r="V60" s="18">
        <f t="shared" si="59"/>
        <v>-58.524997429779866</v>
      </c>
      <c r="W60" s="18">
        <f t="shared" ref="W60:X60" si="60">IF(V14=0,"--",(W14/V14)*100-100)</f>
        <v>212.79464778294101</v>
      </c>
      <c r="X60" s="18">
        <f t="shared" si="60"/>
        <v>80.235753275757702</v>
      </c>
      <c r="Y60" s="18">
        <f t="shared" si="52"/>
        <v>13.645228884087473</v>
      </c>
    </row>
    <row r="61" spans="1:25" x14ac:dyDescent="0.2">
      <c r="A61" s="143"/>
      <c r="B61" s="80" t="s">
        <v>381</v>
      </c>
      <c r="C61" s="33" t="s">
        <v>10</v>
      </c>
      <c r="D61" s="18">
        <f t="shared" ref="D61:V61" si="61">IF(C15=0,"--",(D15/C15)*100-100)</f>
        <v>207</v>
      </c>
      <c r="E61" s="18">
        <f t="shared" si="61"/>
        <v>-100</v>
      </c>
      <c r="F61" s="18" t="str">
        <f t="shared" si="61"/>
        <v>--</v>
      </c>
      <c r="G61" s="18" t="str">
        <f t="shared" si="61"/>
        <v>--</v>
      </c>
      <c r="H61" s="18" t="str">
        <f t="shared" si="61"/>
        <v>--</v>
      </c>
      <c r="I61" s="18" t="str">
        <f t="shared" si="61"/>
        <v>--</v>
      </c>
      <c r="J61" s="18" t="str">
        <f t="shared" si="61"/>
        <v>--</v>
      </c>
      <c r="K61" s="18">
        <f t="shared" si="61"/>
        <v>-85.061430703869561</v>
      </c>
      <c r="L61" s="18">
        <f t="shared" si="61"/>
        <v>-100</v>
      </c>
      <c r="M61" s="18" t="str">
        <f t="shared" si="61"/>
        <v>--</v>
      </c>
      <c r="N61" s="18">
        <f t="shared" si="61"/>
        <v>233.41232227488155</v>
      </c>
      <c r="O61" s="18">
        <f t="shared" si="61"/>
        <v>315.81378820184784</v>
      </c>
      <c r="P61" s="18">
        <f t="shared" si="61"/>
        <v>275.98495855055126</v>
      </c>
      <c r="Q61" s="18">
        <f t="shared" si="61"/>
        <v>-84.61608401145611</v>
      </c>
      <c r="R61" s="18">
        <f t="shared" si="61"/>
        <v>104501.65484633569</v>
      </c>
      <c r="S61" s="18">
        <f t="shared" si="61"/>
        <v>-31.062584046195738</v>
      </c>
      <c r="T61" s="18">
        <f t="shared" si="61"/>
        <v>27.097586398444534</v>
      </c>
      <c r="U61" s="18">
        <f t="shared" si="61"/>
        <v>-44.46211732705406</v>
      </c>
      <c r="V61" s="18">
        <f t="shared" si="61"/>
        <v>72.892258219395387</v>
      </c>
      <c r="W61" s="18">
        <f t="shared" ref="W61:X61" si="62">IF(V15=0,"--",(W15/V15)*100-100)</f>
        <v>97.547355036980207</v>
      </c>
      <c r="X61" s="18">
        <f t="shared" si="62"/>
        <v>-15.430277755538469</v>
      </c>
      <c r="Y61" s="18">
        <f t="shared" si="52"/>
        <v>52.325260560866781</v>
      </c>
    </row>
    <row r="62" spans="1:25" x14ac:dyDescent="0.2">
      <c r="A62" s="143"/>
      <c r="B62" s="80" t="s">
        <v>71</v>
      </c>
      <c r="C62" s="33"/>
      <c r="D62" s="18">
        <f t="shared" ref="D62:V62" si="63">IF(C16=0,"--",(D16/C16)*100-100)</f>
        <v>87.51829457136634</v>
      </c>
      <c r="E62" s="18">
        <f t="shared" si="63"/>
        <v>127.62297503002426</v>
      </c>
      <c r="F62" s="18">
        <f t="shared" si="63"/>
        <v>0.82255038474848163</v>
      </c>
      <c r="G62" s="18">
        <f t="shared" si="63"/>
        <v>10.997855159248189</v>
      </c>
      <c r="H62" s="18">
        <f t="shared" si="63"/>
        <v>60.026509797628961</v>
      </c>
      <c r="I62" s="18">
        <f t="shared" si="63"/>
        <v>66.89061611010041</v>
      </c>
      <c r="J62" s="18">
        <f t="shared" si="63"/>
        <v>68.954673811134313</v>
      </c>
      <c r="K62" s="18">
        <f t="shared" si="63"/>
        <v>21.180659318787633</v>
      </c>
      <c r="L62" s="18">
        <f t="shared" si="63"/>
        <v>74.89415635222565</v>
      </c>
      <c r="M62" s="18">
        <f t="shared" si="63"/>
        <v>47.103753993003806</v>
      </c>
      <c r="N62" s="18">
        <f t="shared" si="63"/>
        <v>54.928676077752726</v>
      </c>
      <c r="O62" s="18">
        <f t="shared" si="63"/>
        <v>-5.0053636466820564</v>
      </c>
      <c r="P62" s="18">
        <f t="shared" si="63"/>
        <v>7.421395647075272</v>
      </c>
      <c r="Q62" s="18">
        <f t="shared" si="63"/>
        <v>12.328176351151981</v>
      </c>
      <c r="R62" s="18">
        <f t="shared" si="63"/>
        <v>46.614487565784202</v>
      </c>
      <c r="S62" s="18">
        <f t="shared" si="63"/>
        <v>-5.7399461482672649</v>
      </c>
      <c r="T62" s="18">
        <f t="shared" si="63"/>
        <v>9.2449419141220659</v>
      </c>
      <c r="U62" s="18">
        <f t="shared" si="63"/>
        <v>-10.180162533309158</v>
      </c>
      <c r="V62" s="18">
        <f t="shared" si="63"/>
        <v>10.102868087438608</v>
      </c>
      <c r="W62" s="18">
        <f t="shared" ref="W62:X62" si="64">IF(V16=0,"--",(W16/V16)*100-100)</f>
        <v>-13.62714921851682</v>
      </c>
      <c r="X62" s="18">
        <f t="shared" si="64"/>
        <v>-9.3315841854160482</v>
      </c>
      <c r="Y62" s="18">
        <f t="shared" si="52"/>
        <v>27.406831189136739</v>
      </c>
    </row>
    <row r="63" spans="1:25" x14ac:dyDescent="0.2">
      <c r="A63" s="143"/>
      <c r="B63" s="8" t="s">
        <v>15</v>
      </c>
      <c r="C63" s="33" t="s">
        <v>10</v>
      </c>
      <c r="D63" s="18">
        <f t="shared" ref="D63:V63" si="65">IF(C17=0,"--",(D17/C17)*100-100)</f>
        <v>480.11210146429585</v>
      </c>
      <c r="E63" s="18">
        <f t="shared" si="65"/>
        <v>170.77031768861406</v>
      </c>
      <c r="F63" s="18">
        <f t="shared" si="65"/>
        <v>-65.593366503533588</v>
      </c>
      <c r="G63" s="18">
        <f t="shared" si="65"/>
        <v>82.479118198154737</v>
      </c>
      <c r="H63" s="18">
        <f t="shared" si="65"/>
        <v>-18.478906683741002</v>
      </c>
      <c r="I63" s="18">
        <f t="shared" si="65"/>
        <v>847.20184946807228</v>
      </c>
      <c r="J63" s="18">
        <f t="shared" si="65"/>
        <v>18.586279745679562</v>
      </c>
      <c r="K63" s="18">
        <f t="shared" si="65"/>
        <v>-32.148175902456828</v>
      </c>
      <c r="L63" s="18">
        <f t="shared" si="65"/>
        <v>-46.050905938149697</v>
      </c>
      <c r="M63" s="18">
        <f t="shared" si="65"/>
        <v>62.799016864930508</v>
      </c>
      <c r="N63" s="18">
        <f t="shared" si="65"/>
        <v>67.106913847077834</v>
      </c>
      <c r="O63" s="18">
        <f t="shared" si="65"/>
        <v>-83.4722347879202</v>
      </c>
      <c r="P63" s="18">
        <f t="shared" si="65"/>
        <v>36.820250906135584</v>
      </c>
      <c r="Q63" s="18">
        <f t="shared" si="65"/>
        <v>22.13884034890448</v>
      </c>
      <c r="R63" s="18">
        <f t="shared" si="65"/>
        <v>-67.898914352565342</v>
      </c>
      <c r="S63" s="18">
        <f t="shared" si="65"/>
        <v>17.098416904054233</v>
      </c>
      <c r="T63" s="18">
        <f t="shared" si="65"/>
        <v>48.471793298257381</v>
      </c>
      <c r="U63" s="18">
        <f t="shared" si="65"/>
        <v>9.381429801174491</v>
      </c>
      <c r="V63" s="18">
        <f t="shared" si="65"/>
        <v>-23.165146995407639</v>
      </c>
      <c r="W63" s="18">
        <f t="shared" ref="W63:X63" si="66">IF(V17=0,"--",(W17/V17)*100-100)</f>
        <v>81.683523639057739</v>
      </c>
      <c r="X63" s="18">
        <f t="shared" si="66"/>
        <v>51.96336731299624</v>
      </c>
      <c r="Y63" s="18">
        <f t="shared" si="52"/>
        <v>13.822416026515995</v>
      </c>
    </row>
    <row r="64" spans="1:25" x14ac:dyDescent="0.2">
      <c r="A64" s="143"/>
      <c r="B64" s="8" t="s">
        <v>26</v>
      </c>
      <c r="C64" s="33" t="s">
        <v>10</v>
      </c>
      <c r="D64" s="18">
        <f t="shared" ref="D64:V64" si="67">IF(C18=0,"--",(D18/C18)*100-100)</f>
        <v>1234.7222222222224</v>
      </c>
      <c r="E64" s="18">
        <f t="shared" si="67"/>
        <v>129.1363163371488</v>
      </c>
      <c r="F64" s="18">
        <f t="shared" si="67"/>
        <v>601.56675749318799</v>
      </c>
      <c r="G64" s="18">
        <f t="shared" si="67"/>
        <v>-79.311907304916332</v>
      </c>
      <c r="H64" s="18">
        <f t="shared" si="67"/>
        <v>4804.380475594493</v>
      </c>
      <c r="I64" s="18">
        <f t="shared" si="67"/>
        <v>-91.838603072525899</v>
      </c>
      <c r="J64" s="18">
        <f t="shared" si="67"/>
        <v>2634.3326167676369</v>
      </c>
      <c r="K64" s="18">
        <f t="shared" si="67"/>
        <v>303.06755920346387</v>
      </c>
      <c r="L64" s="18">
        <f t="shared" si="67"/>
        <v>-44.82980208356976</v>
      </c>
      <c r="M64" s="18">
        <f t="shared" si="67"/>
        <v>-91.289510155070843</v>
      </c>
      <c r="N64" s="18">
        <f t="shared" si="67"/>
        <v>26.391256540252542</v>
      </c>
      <c r="O64" s="18">
        <f t="shared" si="67"/>
        <v>-32.989040631988274</v>
      </c>
      <c r="P64" s="18">
        <f t="shared" si="67"/>
        <v>-2.3743345328442302</v>
      </c>
      <c r="Q64" s="18">
        <f t="shared" si="67"/>
        <v>44.744921637927945</v>
      </c>
      <c r="R64" s="18">
        <f t="shared" si="67"/>
        <v>114.45633809764581</v>
      </c>
      <c r="S64" s="18">
        <f t="shared" si="67"/>
        <v>-100</v>
      </c>
      <c r="T64" s="18" t="str">
        <f t="shared" si="67"/>
        <v>--</v>
      </c>
      <c r="U64" s="18">
        <f t="shared" si="67"/>
        <v>42.112177230355343</v>
      </c>
      <c r="V64" s="18">
        <f t="shared" si="67"/>
        <v>226.99003135538067</v>
      </c>
      <c r="W64" s="18">
        <f t="shared" ref="W64:X64" si="68">IF(V18=0,"--",(W18/V18)*100-100)</f>
        <v>-10.678270073207301</v>
      </c>
      <c r="X64" s="18">
        <f t="shared" si="68"/>
        <v>-8.7643339840436738</v>
      </c>
      <c r="Y64" s="18">
        <f t="shared" si="52"/>
        <v>43.183010555023401</v>
      </c>
    </row>
    <row r="65" spans="1:25" x14ac:dyDescent="0.2">
      <c r="A65" s="143"/>
      <c r="B65" s="8" t="s">
        <v>27</v>
      </c>
      <c r="C65" s="33" t="s">
        <v>10</v>
      </c>
      <c r="D65" s="18">
        <f t="shared" ref="D65:V65" si="69">IF(C19=0,"--",(D19/C19)*100-100)</f>
        <v>67.436906508314365</v>
      </c>
      <c r="E65" s="18">
        <f t="shared" si="69"/>
        <v>184.42697990908073</v>
      </c>
      <c r="F65" s="18">
        <f t="shared" si="69"/>
        <v>-5.4616226007208439</v>
      </c>
      <c r="G65" s="18">
        <f t="shared" si="69"/>
        <v>112.07158183704539</v>
      </c>
      <c r="H65" s="18">
        <f t="shared" si="69"/>
        <v>-29.858356328033324</v>
      </c>
      <c r="I65" s="18">
        <f t="shared" si="69"/>
        <v>1316.3864365451338</v>
      </c>
      <c r="J65" s="18">
        <f t="shared" si="69"/>
        <v>1.6459100201776664</v>
      </c>
      <c r="K65" s="18">
        <f t="shared" si="69"/>
        <v>-26.509428620508871</v>
      </c>
      <c r="L65" s="18">
        <f t="shared" si="69"/>
        <v>-60.432874600420988</v>
      </c>
      <c r="M65" s="18">
        <f t="shared" si="69"/>
        <v>124.54104099089955</v>
      </c>
      <c r="N65" s="18">
        <f t="shared" si="69"/>
        <v>47.549737501028204</v>
      </c>
      <c r="O65" s="18">
        <f t="shared" si="69"/>
        <v>-87.149242402480823</v>
      </c>
      <c r="P65" s="18">
        <f t="shared" si="69"/>
        <v>-32.932843468230217</v>
      </c>
      <c r="Q65" s="18">
        <f t="shared" si="69"/>
        <v>75.296603265118449</v>
      </c>
      <c r="R65" s="18">
        <f t="shared" si="69"/>
        <v>-64.235339112059208</v>
      </c>
      <c r="S65" s="18">
        <f t="shared" si="69"/>
        <v>31.263339636890606</v>
      </c>
      <c r="T65" s="18">
        <f t="shared" si="69"/>
        <v>70.959366666666654</v>
      </c>
      <c r="U65" s="18">
        <f t="shared" si="69"/>
        <v>30.290355544524118</v>
      </c>
      <c r="V65" s="18">
        <f t="shared" si="69"/>
        <v>-58.524997429779866</v>
      </c>
      <c r="W65" s="18">
        <f t="shared" ref="W65:X65" si="70">IF(V19=0,"--",(W19/V19)*100-100)</f>
        <v>212.79464778294101</v>
      </c>
      <c r="X65" s="18">
        <f t="shared" si="70"/>
        <v>80.235753275757702</v>
      </c>
      <c r="Y65" s="18">
        <f t="shared" si="52"/>
        <v>13.645228884087473</v>
      </c>
    </row>
    <row r="66" spans="1:25" x14ac:dyDescent="0.2">
      <c r="A66" s="143"/>
      <c r="B66" s="8" t="s">
        <v>16</v>
      </c>
      <c r="C66" s="33" t="s">
        <v>10</v>
      </c>
      <c r="D66" s="18">
        <f t="shared" ref="D66:V66" si="71">IF(C20=0,"--",(D20/C20)*100-100)</f>
        <v>3829.5437016983306</v>
      </c>
      <c r="E66" s="18">
        <f t="shared" si="71"/>
        <v>178.55070002407314</v>
      </c>
      <c r="F66" s="18">
        <f t="shared" si="71"/>
        <v>-85.464908356517242</v>
      </c>
      <c r="G66" s="18">
        <f t="shared" si="71"/>
        <v>18.255612408438509</v>
      </c>
      <c r="H66" s="18">
        <f t="shared" si="71"/>
        <v>-24.74937736494654</v>
      </c>
      <c r="I66" s="18">
        <f t="shared" si="71"/>
        <v>85.28407271692339</v>
      </c>
      <c r="J66" s="18">
        <f t="shared" si="71"/>
        <v>-47.289344584929381</v>
      </c>
      <c r="K66" s="18">
        <f t="shared" si="71"/>
        <v>0.77645478553864677</v>
      </c>
      <c r="L66" s="18">
        <f t="shared" si="71"/>
        <v>280.18447962896226</v>
      </c>
      <c r="M66" s="18">
        <f t="shared" si="71"/>
        <v>-33.082554191795836</v>
      </c>
      <c r="N66" s="18">
        <f t="shared" si="71"/>
        <v>-43.284973706784015</v>
      </c>
      <c r="O66" s="18">
        <f t="shared" si="71"/>
        <v>34.849708937300164</v>
      </c>
      <c r="P66" s="18">
        <f t="shared" si="71"/>
        <v>33.083955568301491</v>
      </c>
      <c r="Q66" s="18">
        <f t="shared" si="71"/>
        <v>10.609380473145904</v>
      </c>
      <c r="R66" s="18">
        <f t="shared" si="71"/>
        <v>-28.881469378547649</v>
      </c>
      <c r="S66" s="18">
        <f t="shared" si="71"/>
        <v>-85.140202359866962</v>
      </c>
      <c r="T66" s="18">
        <f t="shared" si="71"/>
        <v>351.20386610441471</v>
      </c>
      <c r="U66" s="18">
        <f t="shared" si="71"/>
        <v>-26.72453934401959</v>
      </c>
      <c r="V66" s="18">
        <f t="shared" si="71"/>
        <v>152.46188627793137</v>
      </c>
      <c r="W66" s="18">
        <f t="shared" ref="W66:X66" si="72">IF(V20=0,"--",(W20/V20)*100-100)</f>
        <v>9.9464441154918859</v>
      </c>
      <c r="X66" s="18">
        <f t="shared" si="72"/>
        <v>-9.6531641945930602</v>
      </c>
      <c r="Y66" s="18">
        <f t="shared" si="52"/>
        <v>13.369466768393252</v>
      </c>
    </row>
    <row r="67" spans="1:25" x14ac:dyDescent="0.2">
      <c r="A67" s="143"/>
      <c r="B67" s="8" t="s">
        <v>19</v>
      </c>
      <c r="C67" s="33" t="s">
        <v>10</v>
      </c>
      <c r="D67" s="18">
        <f t="shared" ref="D67:V67" si="73">IF(C21=0,"--",(D21/C21)*100-100)</f>
        <v>544.92753623188412</v>
      </c>
      <c r="E67" s="18">
        <f t="shared" si="73"/>
        <v>-61.797752808988761</v>
      </c>
      <c r="F67" s="18">
        <f t="shared" si="73"/>
        <v>-22.058823529411768</v>
      </c>
      <c r="G67" s="18">
        <f t="shared" si="73"/>
        <v>-100</v>
      </c>
      <c r="H67" s="18" t="str">
        <f t="shared" si="73"/>
        <v>--</v>
      </c>
      <c r="I67" s="18">
        <f t="shared" si="73"/>
        <v>4686.7276887871849</v>
      </c>
      <c r="J67" s="18">
        <f t="shared" si="73"/>
        <v>-83.038531408356434</v>
      </c>
      <c r="K67" s="18">
        <f t="shared" si="73"/>
        <v>55.947012401352879</v>
      </c>
      <c r="L67" s="18">
        <f t="shared" si="73"/>
        <v>304.84366528104107</v>
      </c>
      <c r="M67" s="18">
        <f t="shared" si="73"/>
        <v>-58.71875</v>
      </c>
      <c r="N67" s="18">
        <f t="shared" si="73"/>
        <v>-70.563425975992203</v>
      </c>
      <c r="O67" s="18">
        <f t="shared" si="73"/>
        <v>147.75900073475387</v>
      </c>
      <c r="P67" s="18">
        <f t="shared" si="73"/>
        <v>-97.093712930011861</v>
      </c>
      <c r="Q67" s="18">
        <f t="shared" si="73"/>
        <v>704.08163265306121</v>
      </c>
      <c r="R67" s="18">
        <f t="shared" si="73"/>
        <v>-40.101522842639589</v>
      </c>
      <c r="S67" s="18">
        <f t="shared" si="73"/>
        <v>-100</v>
      </c>
      <c r="T67" s="18" t="str">
        <f t="shared" si="73"/>
        <v>--</v>
      </c>
      <c r="U67" s="18" t="str">
        <f t="shared" si="73"/>
        <v>--</v>
      </c>
      <c r="V67" s="18">
        <f t="shared" si="73"/>
        <v>-96.653833907430453</v>
      </c>
      <c r="W67" s="18">
        <f t="shared" ref="W67:X67" si="74">IF(V21=0,"--",(W21/V21)*100-100)</f>
        <v>3888.1487889273358</v>
      </c>
      <c r="X67" s="18">
        <f t="shared" si="74"/>
        <v>-97.579333232110713</v>
      </c>
      <c r="Y67" s="18">
        <f t="shared" si="52"/>
        <v>30.081571212043087</v>
      </c>
    </row>
    <row r="68" spans="1:25" x14ac:dyDescent="0.2">
      <c r="A68" s="143"/>
      <c r="B68" s="8" t="s">
        <v>18</v>
      </c>
      <c r="C68" s="33" t="s">
        <v>10</v>
      </c>
      <c r="D68" s="18">
        <f t="shared" ref="D68:V68" si="75">IF(C22=0,"--",(D22/C22)*100-100)</f>
        <v>76.764199655765907</v>
      </c>
      <c r="E68" s="18">
        <f t="shared" si="75"/>
        <v>-98.550890658113289</v>
      </c>
      <c r="F68" s="18">
        <f t="shared" si="75"/>
        <v>3296.8379446640311</v>
      </c>
      <c r="G68" s="18">
        <f t="shared" si="75"/>
        <v>-97.300442168955087</v>
      </c>
      <c r="H68" s="18">
        <f t="shared" si="75"/>
        <v>1747.4137931034481</v>
      </c>
      <c r="I68" s="18">
        <f t="shared" si="75"/>
        <v>37.972468502099872</v>
      </c>
      <c r="J68" s="18">
        <f t="shared" si="75"/>
        <v>-81.592965249006511</v>
      </c>
      <c r="K68" s="18">
        <f t="shared" si="75"/>
        <v>641.84657785943966</v>
      </c>
      <c r="L68" s="18">
        <f t="shared" si="75"/>
        <v>-8.1733746130031051</v>
      </c>
      <c r="M68" s="18">
        <f t="shared" si="75"/>
        <v>4542.0161834120026</v>
      </c>
      <c r="N68" s="18">
        <f t="shared" si="75"/>
        <v>-90.263810427201193</v>
      </c>
      <c r="O68" s="18">
        <f t="shared" si="75"/>
        <v>-96.143230138008207</v>
      </c>
      <c r="P68" s="18">
        <f t="shared" si="75"/>
        <v>37.872340425531917</v>
      </c>
      <c r="Q68" s="18">
        <f t="shared" si="75"/>
        <v>-20.931537598204258</v>
      </c>
      <c r="R68" s="18">
        <f t="shared" si="75"/>
        <v>-16.430092264017034</v>
      </c>
      <c r="S68" s="18">
        <f t="shared" si="75"/>
        <v>-100</v>
      </c>
      <c r="T68" s="18" t="str">
        <f t="shared" si="75"/>
        <v>--</v>
      </c>
      <c r="U68" s="18">
        <f t="shared" si="75"/>
        <v>94.202898550724655</v>
      </c>
      <c r="V68" s="18">
        <f t="shared" si="75"/>
        <v>-100</v>
      </c>
      <c r="W68" s="18" t="str">
        <f t="shared" ref="W68:X68" si="76">IF(V22=0,"--",(W22/V22)*100-100)</f>
        <v>--</v>
      </c>
      <c r="X68" s="18">
        <f t="shared" si="76"/>
        <v>-98.366445082338728</v>
      </c>
      <c r="Y68" s="18">
        <f t="shared" si="52"/>
        <v>-8.8622031335505227</v>
      </c>
    </row>
    <row r="69" spans="1:25" x14ac:dyDescent="0.2">
      <c r="A69" s="143"/>
      <c r="B69" s="8" t="s">
        <v>20</v>
      </c>
      <c r="C69" s="33" t="s">
        <v>10</v>
      </c>
      <c r="D69" s="18" t="str">
        <f t="shared" ref="D69:V69" si="77">IF(C23=0,"--",(D23/C23)*100-100)</f>
        <v>--</v>
      </c>
      <c r="E69" s="18" t="str">
        <f t="shared" si="77"/>
        <v>--</v>
      </c>
      <c r="F69" s="18">
        <f t="shared" si="77"/>
        <v>98.884758364312262</v>
      </c>
      <c r="G69" s="18">
        <f t="shared" si="77"/>
        <v>-100</v>
      </c>
      <c r="H69" s="18" t="str">
        <f t="shared" si="77"/>
        <v>--</v>
      </c>
      <c r="I69" s="18">
        <f t="shared" si="77"/>
        <v>198.19875776397515</v>
      </c>
      <c r="J69" s="18">
        <f t="shared" si="77"/>
        <v>-89.502187044365755</v>
      </c>
      <c r="K69" s="18">
        <f t="shared" si="77"/>
        <v>-80.158730158730151</v>
      </c>
      <c r="L69" s="18">
        <f t="shared" si="77"/>
        <v>39914</v>
      </c>
      <c r="M69" s="18">
        <f t="shared" si="77"/>
        <v>-95.714000099965006</v>
      </c>
      <c r="N69" s="18">
        <f t="shared" si="77"/>
        <v>338.42565597667641</v>
      </c>
      <c r="O69" s="18">
        <f t="shared" si="77"/>
        <v>1162.667907966485</v>
      </c>
      <c r="P69" s="18">
        <f t="shared" si="77"/>
        <v>-99.772487887086584</v>
      </c>
      <c r="Q69" s="18">
        <f t="shared" si="77"/>
        <v>1263.8888888888889</v>
      </c>
      <c r="R69" s="18">
        <f t="shared" si="77"/>
        <v>6579.1581805838432</v>
      </c>
      <c r="S69" s="18">
        <f t="shared" si="77"/>
        <v>-100</v>
      </c>
      <c r="T69" s="18" t="str">
        <f t="shared" si="77"/>
        <v>--</v>
      </c>
      <c r="U69" s="18">
        <f t="shared" si="77"/>
        <v>-68.465507075471692</v>
      </c>
      <c r="V69" s="18">
        <f t="shared" si="77"/>
        <v>-99.270789510587576</v>
      </c>
      <c r="W69" s="18">
        <f t="shared" ref="W69:X69" si="78">IF(V23=0,"--",(W23/V23)*100-100)</f>
        <v>19810.897435897437</v>
      </c>
      <c r="X69" s="18">
        <f t="shared" si="78"/>
        <v>-94.607385467306273</v>
      </c>
      <c r="Y69" s="18" t="str">
        <f t="shared" si="52"/>
        <v>--</v>
      </c>
    </row>
    <row r="70" spans="1:25" x14ac:dyDescent="0.2">
      <c r="A70" s="143"/>
      <c r="B70" s="8" t="s">
        <v>21</v>
      </c>
      <c r="C70" s="33" t="s">
        <v>10</v>
      </c>
      <c r="D70" s="18" t="str">
        <f t="shared" ref="D70:V70" si="79">IF(C24=0,"--",(D24/C24)*100-100)</f>
        <v>--</v>
      </c>
      <c r="E70" s="18" t="str">
        <f t="shared" si="79"/>
        <v>--</v>
      </c>
      <c r="F70" s="18">
        <f t="shared" si="79"/>
        <v>-100</v>
      </c>
      <c r="G70" s="18" t="str">
        <f t="shared" si="79"/>
        <v>--</v>
      </c>
      <c r="H70" s="18" t="str">
        <f t="shared" si="79"/>
        <v>--</v>
      </c>
      <c r="I70" s="18">
        <f t="shared" si="79"/>
        <v>-92.317708333333329</v>
      </c>
      <c r="J70" s="18">
        <f t="shared" si="79"/>
        <v>-100</v>
      </c>
      <c r="K70" s="18" t="str">
        <f t="shared" si="79"/>
        <v>--</v>
      </c>
      <c r="L70" s="18" t="str">
        <f t="shared" si="79"/>
        <v>--</v>
      </c>
      <c r="M70" s="18" t="str">
        <f t="shared" si="79"/>
        <v>--</v>
      </c>
      <c r="N70" s="18">
        <f t="shared" si="79"/>
        <v>-100</v>
      </c>
      <c r="O70" s="18" t="str">
        <f t="shared" si="79"/>
        <v>--</v>
      </c>
      <c r="P70" s="18">
        <f t="shared" si="79"/>
        <v>-100</v>
      </c>
      <c r="Q70" s="18" t="str">
        <f t="shared" si="79"/>
        <v>--</v>
      </c>
      <c r="R70" s="18">
        <f t="shared" si="79"/>
        <v>-100</v>
      </c>
      <c r="S70" s="18" t="str">
        <f t="shared" si="79"/>
        <v>--</v>
      </c>
      <c r="T70" s="18">
        <f t="shared" si="79"/>
        <v>-100</v>
      </c>
      <c r="U70" s="18" t="str">
        <f t="shared" si="79"/>
        <v>--</v>
      </c>
      <c r="V70" s="18" t="str">
        <f t="shared" si="79"/>
        <v>--</v>
      </c>
      <c r="W70" s="18" t="str">
        <f t="shared" ref="W70:X70" si="80">IF(V24=0,"--",(W24/V24)*100-100)</f>
        <v>--</v>
      </c>
      <c r="X70" s="18" t="str">
        <f t="shared" si="80"/>
        <v>--</v>
      </c>
      <c r="Y70" s="18" t="str">
        <f t="shared" si="52"/>
        <v>--</v>
      </c>
    </row>
    <row r="71" spans="1:25" x14ac:dyDescent="0.2">
      <c r="A71" s="143"/>
      <c r="B71" s="8" t="s">
        <v>17</v>
      </c>
      <c r="C71" s="33" t="s">
        <v>10</v>
      </c>
      <c r="D71" s="18">
        <f t="shared" ref="D71:V71" si="81">IF(C25=0,"--",(D25/C25)*100-100)</f>
        <v>4658.4640445600489</v>
      </c>
      <c r="E71" s="18">
        <f t="shared" si="81"/>
        <v>265.48410126557116</v>
      </c>
      <c r="F71" s="18">
        <f t="shared" si="81"/>
        <v>-85.219882550436964</v>
      </c>
      <c r="G71" s="18">
        <f t="shared" si="81"/>
        <v>-44.382264797393155</v>
      </c>
      <c r="H71" s="18">
        <f t="shared" si="81"/>
        <v>-27.437492534021885</v>
      </c>
      <c r="I71" s="18">
        <f t="shared" si="81"/>
        <v>87.418130980300788</v>
      </c>
      <c r="J71" s="18">
        <f t="shared" si="81"/>
        <v>-83.336036043340656</v>
      </c>
      <c r="K71" s="18">
        <f t="shared" si="81"/>
        <v>290.16648690730091</v>
      </c>
      <c r="L71" s="18">
        <f t="shared" si="81"/>
        <v>512.38719171277376</v>
      </c>
      <c r="M71" s="18">
        <f t="shared" si="81"/>
        <v>-65.125779183356784</v>
      </c>
      <c r="N71" s="18">
        <f t="shared" si="81"/>
        <v>-4.6505268034233893</v>
      </c>
      <c r="O71" s="18">
        <f t="shared" si="81"/>
        <v>54.443404478567118</v>
      </c>
      <c r="P71" s="18">
        <f t="shared" si="81"/>
        <v>50.044972913815229</v>
      </c>
      <c r="Q71" s="18">
        <f t="shared" si="81"/>
        <v>-10.182260238374198</v>
      </c>
      <c r="R71" s="18">
        <f t="shared" si="81"/>
        <v>-21.974750932226485</v>
      </c>
      <c r="S71" s="18">
        <f t="shared" si="81"/>
        <v>-100</v>
      </c>
      <c r="T71" s="18" t="str">
        <f t="shared" si="81"/>
        <v>--</v>
      </c>
      <c r="U71" s="18">
        <f t="shared" si="81"/>
        <v>-25.256667415067355</v>
      </c>
      <c r="V71" s="18">
        <f t="shared" si="81"/>
        <v>118.3497512487215</v>
      </c>
      <c r="W71" s="18">
        <f t="shared" ref="W71:X72" si="82">IF(V25=0,"--",(W25/V25)*100-100)</f>
        <v>15.763087253663571</v>
      </c>
      <c r="X71" s="18">
        <f t="shared" si="82"/>
        <v>8.1674043380281347</v>
      </c>
      <c r="Y71" s="18">
        <f t="shared" si="52"/>
        <v>15.644849504910056</v>
      </c>
    </row>
    <row r="72" spans="1:25" x14ac:dyDescent="0.2">
      <c r="A72" s="297"/>
      <c r="B72" s="316" t="s">
        <v>807</v>
      </c>
      <c r="C72" s="33" t="s">
        <v>10</v>
      </c>
      <c r="D72" s="18">
        <f t="shared" ref="D72:V72" si="83">IF(C26=0,"--",(D26/C26)*100-100)</f>
        <v>11542.114695340502</v>
      </c>
      <c r="E72" s="18">
        <f t="shared" si="83"/>
        <v>-48.679094253652089</v>
      </c>
      <c r="F72" s="18">
        <f t="shared" si="83"/>
        <v>-95.662815390706541</v>
      </c>
      <c r="G72" s="18">
        <f t="shared" si="83"/>
        <v>4400.165975103735</v>
      </c>
      <c r="H72" s="18">
        <f t="shared" si="83"/>
        <v>-24.197816585833635</v>
      </c>
      <c r="I72" s="18">
        <f t="shared" si="83"/>
        <v>80.229411084958741</v>
      </c>
      <c r="J72" s="18">
        <f t="shared" si="83"/>
        <v>-15.755479440498078</v>
      </c>
      <c r="K72" s="18">
        <f t="shared" si="83"/>
        <v>-48.942102016455301</v>
      </c>
      <c r="L72" s="18">
        <f t="shared" si="83"/>
        <v>-10.516171886441143</v>
      </c>
      <c r="M72" s="18">
        <f t="shared" si="83"/>
        <v>52.097001861598756</v>
      </c>
      <c r="N72" s="18">
        <f t="shared" si="83"/>
        <v>-57.653657261876404</v>
      </c>
      <c r="O72" s="18">
        <f t="shared" si="83"/>
        <v>-52.333374170217205</v>
      </c>
      <c r="P72" s="18">
        <f t="shared" si="83"/>
        <v>-82.782812321516957</v>
      </c>
      <c r="Q72" s="18">
        <f t="shared" si="83"/>
        <v>2596.3343838115775</v>
      </c>
      <c r="R72" s="18">
        <f t="shared" si="83"/>
        <v>-97.506387306586618</v>
      </c>
      <c r="S72" s="18">
        <f t="shared" si="83"/>
        <v>494.34257051229338</v>
      </c>
      <c r="T72" s="18">
        <f t="shared" si="83"/>
        <v>-14.292039071363362</v>
      </c>
      <c r="U72" s="18">
        <f t="shared" si="83"/>
        <v>-65.149803060631484</v>
      </c>
      <c r="V72" s="18">
        <f t="shared" si="83"/>
        <v>2106.396776135995</v>
      </c>
      <c r="W72" s="18">
        <f t="shared" si="82"/>
        <v>-49.663369994898588</v>
      </c>
      <c r="X72" s="18">
        <f t="shared" si="82"/>
        <v>-93.906319727408842</v>
      </c>
      <c r="Y72" s="18">
        <f t="shared" si="52"/>
        <v>6.6549147067691337</v>
      </c>
    </row>
    <row r="73" spans="1:25" x14ac:dyDescent="0.2">
      <c r="A73" s="143"/>
      <c r="B73" s="8" t="s">
        <v>22</v>
      </c>
      <c r="C73" s="33" t="s">
        <v>10</v>
      </c>
      <c r="D73" s="18">
        <f t="shared" ref="D73:D75" si="84">IF(C27=0,"--",(D27/C27)*100-100)</f>
        <v>35.085573553198174</v>
      </c>
      <c r="E73" s="18">
        <f t="shared" ref="E73:E75" si="85">IF(D27=0,"--",(E27/D27)*100-100)</f>
        <v>25.144749420454659</v>
      </c>
      <c r="F73" s="18">
        <f t="shared" ref="F73:F75" si="86">IF(E27=0,"--",(F27/E27)*100-100)</f>
        <v>23.872806965923161</v>
      </c>
      <c r="G73" s="18">
        <f t="shared" ref="G73:G75" si="87">IF(F27=0,"--",(G27/F27)*100-100)</f>
        <v>1.2930017831824614</v>
      </c>
      <c r="H73" s="18">
        <f t="shared" ref="H73:H75" si="88">IF(G27=0,"--",(H27/G27)*100-100)</f>
        <v>16.623983829841677</v>
      </c>
      <c r="I73" s="18">
        <f t="shared" ref="I73:I75" si="89">IF(H27=0,"--",(I27/H27)*100-100)</f>
        <v>0.98112220110269277</v>
      </c>
      <c r="J73" s="18">
        <f t="shared" ref="J73:J75" si="90">IF(I27=0,"--",(J27/I27)*100-100)</f>
        <v>-5.6865284919129095</v>
      </c>
      <c r="K73" s="18">
        <f t="shared" ref="K73:K75" si="91">IF(J27=0,"--",(K27/J27)*100-100)</f>
        <v>-1.9740988777264334</v>
      </c>
      <c r="L73" s="18">
        <f t="shared" ref="L73:L75" si="92">IF(K27=0,"--",(L27/K27)*100-100)</f>
        <v>21.050842317152799</v>
      </c>
      <c r="M73" s="18">
        <f t="shared" ref="M73:M75" si="93">IF(L27=0,"--",(M27/L27)*100-100)</f>
        <v>24.15798038176959</v>
      </c>
      <c r="N73" s="18">
        <f t="shared" ref="N73:N75" si="94">IF(M27=0,"--",(N27/M27)*100-100)</f>
        <v>38.263219401512799</v>
      </c>
      <c r="O73" s="18">
        <f t="shared" ref="O73:O75" si="95">IF(N27=0,"--",(O27/N27)*100-100)</f>
        <v>-6.3067221463692533</v>
      </c>
      <c r="P73" s="18">
        <f t="shared" ref="P73:P75" si="96">IF(O27=0,"--",(P27/O27)*100-100)</f>
        <v>9.6827849150026992</v>
      </c>
      <c r="Q73" s="18">
        <f t="shared" ref="Q73:Q75" si="97">IF(P27=0,"--",(Q27/P27)*100-100)</f>
        <v>-0.15924914636946141</v>
      </c>
      <c r="R73" s="18">
        <f t="shared" ref="R73:R75" si="98">IF(Q27=0,"--",(R27/Q27)*100-100)</f>
        <v>39.16697789446394</v>
      </c>
      <c r="S73" s="18">
        <f t="shared" ref="S73:S75" si="99">IF(R27=0,"--",(S27/R27)*100-100)</f>
        <v>-2.5566001745568769</v>
      </c>
      <c r="T73" s="18">
        <f t="shared" ref="T73:T75" si="100">IF(S27=0,"--",(T27/S27)*100-100)</f>
        <v>10.751296708328198</v>
      </c>
      <c r="U73" s="18">
        <f t="shared" ref="U73:V75" si="101">IF(T27=0,"--",(U27/T27)*100-100)</f>
        <v>-5.6083211418832661</v>
      </c>
      <c r="V73" s="18">
        <f t="shared" si="101"/>
        <v>10.646217699125231</v>
      </c>
      <c r="W73" s="18">
        <f t="shared" ref="W73:W75" si="102">IF(V27=0,"--",(W27/V27)*100-100)</f>
        <v>-99.997566159511223</v>
      </c>
      <c r="X73" s="18">
        <f t="shared" ref="X73:X75" si="103">IF(W27=0,"--",(X27/W27)*100-100)</f>
        <v>-93.906319727408842</v>
      </c>
      <c r="Y73" s="18">
        <f t="shared" si="52"/>
        <v>9.6946535706575787</v>
      </c>
    </row>
    <row r="74" spans="1:25" x14ac:dyDescent="0.2">
      <c r="A74" s="143"/>
      <c r="B74" s="8" t="s">
        <v>23</v>
      </c>
      <c r="C74" s="33" t="s">
        <v>10</v>
      </c>
      <c r="D74" s="18">
        <f t="shared" si="84"/>
        <v>8.1520446109068416</v>
      </c>
      <c r="E74" s="18">
        <f t="shared" si="85"/>
        <v>23.709740823921678</v>
      </c>
      <c r="F74" s="18">
        <f t="shared" si="86"/>
        <v>-2.7964230754760422</v>
      </c>
      <c r="G74" s="18">
        <f t="shared" si="87"/>
        <v>38.238918268152247</v>
      </c>
      <c r="H74" s="18">
        <f t="shared" si="88"/>
        <v>45.815448181482566</v>
      </c>
      <c r="I74" s="18">
        <f t="shared" si="89"/>
        <v>15.434734191492964</v>
      </c>
      <c r="J74" s="18">
        <f t="shared" si="90"/>
        <v>10.231043206760845</v>
      </c>
      <c r="K74" s="18">
        <f t="shared" si="91"/>
        <v>11.440961294200065</v>
      </c>
      <c r="L74" s="18">
        <f t="shared" si="92"/>
        <v>50.166182932381332</v>
      </c>
      <c r="M74" s="18">
        <f t="shared" si="93"/>
        <v>43.339508366124335</v>
      </c>
      <c r="N74" s="18">
        <f t="shared" si="94"/>
        <v>43.036690198000258</v>
      </c>
      <c r="O74" s="18">
        <f t="shared" si="95"/>
        <v>-3.7590814882649397</v>
      </c>
      <c r="P74" s="18">
        <f t="shared" si="96"/>
        <v>11.117773707582529</v>
      </c>
      <c r="Q74" s="18">
        <f t="shared" si="97"/>
        <v>-0.95577757161980514</v>
      </c>
      <c r="R74" s="18">
        <f t="shared" si="98"/>
        <v>-1.0160445902096455</v>
      </c>
      <c r="S74" s="18">
        <f t="shared" si="99"/>
        <v>-14.447646906428972</v>
      </c>
      <c r="T74" s="18">
        <f t="shared" si="100"/>
        <v>-6.955588640672218</v>
      </c>
      <c r="U74" s="18">
        <f t="shared" si="101"/>
        <v>4.4043891955732164</v>
      </c>
      <c r="V74" s="18">
        <f t="shared" si="101"/>
        <v>-13.86434755059129</v>
      </c>
      <c r="W74" s="18">
        <f t="shared" si="102"/>
        <v>151.86934907343618</v>
      </c>
      <c r="X74" s="18">
        <f t="shared" si="103"/>
        <v>-16.031593184807647</v>
      </c>
      <c r="Y74" s="18">
        <f t="shared" si="52"/>
        <v>11.573763961793986</v>
      </c>
    </row>
    <row r="75" spans="1:25" x14ac:dyDescent="0.2">
      <c r="A75" s="143"/>
      <c r="B75" s="8" t="s">
        <v>7</v>
      </c>
      <c r="C75" s="33" t="s">
        <v>10</v>
      </c>
      <c r="D75" s="18">
        <f t="shared" si="84"/>
        <v>26.668847481767017</v>
      </c>
      <c r="E75" s="18">
        <f t="shared" si="85"/>
        <v>24.761863540601837</v>
      </c>
      <c r="F75" s="18">
        <f t="shared" si="86"/>
        <v>16.816988975889984</v>
      </c>
      <c r="G75" s="18">
        <f t="shared" si="87"/>
        <v>9.4265411808490711</v>
      </c>
      <c r="H75" s="18">
        <f t="shared" si="88"/>
        <v>24.742500122472904</v>
      </c>
      <c r="I75" s="18">
        <f t="shared" si="89"/>
        <v>5.6799147355050223</v>
      </c>
      <c r="J75" s="18">
        <f t="shared" si="90"/>
        <v>-3.4156366298788043E-2</v>
      </c>
      <c r="K75" s="18">
        <f t="shared" si="91"/>
        <v>3.2787975560698754</v>
      </c>
      <c r="L75" s="18">
        <f t="shared" si="92"/>
        <v>33.352446960538259</v>
      </c>
      <c r="M75" s="18">
        <f t="shared" si="93"/>
        <v>33.284269903872712</v>
      </c>
      <c r="N75" s="18">
        <f t="shared" si="94"/>
        <v>40.705706765436673</v>
      </c>
      <c r="O75" s="18">
        <f t="shared" si="95"/>
        <v>-4.9815510125187075</v>
      </c>
      <c r="P75" s="18">
        <f t="shared" si="96"/>
        <v>10.438806381829252</v>
      </c>
      <c r="Q75" s="18">
        <f t="shared" si="97"/>
        <v>-0.58147879344434727</v>
      </c>
      <c r="R75" s="18">
        <f t="shared" si="98"/>
        <v>17.946659608714825</v>
      </c>
      <c r="S75" s="18">
        <f t="shared" si="99"/>
        <v>-7.826574965726067</v>
      </c>
      <c r="T75" s="18">
        <f t="shared" si="100"/>
        <v>3.4675160218311021</v>
      </c>
      <c r="U75" s="18">
        <f t="shared" si="101"/>
        <v>-1.9044778150736619</v>
      </c>
      <c r="V75" s="18">
        <f t="shared" si="101"/>
        <v>0.99629452892651216</v>
      </c>
      <c r="W75" s="18">
        <f t="shared" si="102"/>
        <v>-15.427015291661604</v>
      </c>
      <c r="X75" s="18">
        <f t="shared" si="103"/>
        <v>-16.03308176545481</v>
      </c>
      <c r="Y75" s="18">
        <f t="shared" si="52"/>
        <v>10.3531953823843</v>
      </c>
    </row>
    <row r="76" spans="1:25" ht="13.5" thickBot="1" x14ac:dyDescent="0.25">
      <c r="A76" s="144"/>
      <c r="B76" s="144"/>
      <c r="C76" s="78"/>
      <c r="D76" s="78"/>
      <c r="E76" s="78"/>
      <c r="F76" s="78"/>
      <c r="G76" s="78"/>
      <c r="H76" s="78"/>
      <c r="I76" s="78"/>
      <c r="J76" s="78"/>
      <c r="K76" s="78"/>
      <c r="L76" s="78"/>
      <c r="M76" s="78"/>
      <c r="N76" s="78"/>
      <c r="O76" s="78"/>
      <c r="P76" s="78"/>
      <c r="Q76" s="78"/>
      <c r="R76" s="78"/>
      <c r="S76" s="78"/>
      <c r="T76" s="78"/>
      <c r="U76" s="78"/>
      <c r="V76" s="271"/>
      <c r="W76" s="271"/>
      <c r="X76" s="271"/>
      <c r="Y76" s="78"/>
    </row>
    <row r="77" spans="1:25" ht="19.5" thickTop="1" x14ac:dyDescent="0.3">
      <c r="A77" s="79" t="s">
        <v>868</v>
      </c>
      <c r="B77" s="34"/>
      <c r="C77" s="35"/>
      <c r="D77" s="36"/>
      <c r="E77" s="36"/>
      <c r="F77" s="36"/>
      <c r="G77" s="36"/>
      <c r="H77" s="36"/>
      <c r="I77" s="36"/>
      <c r="J77" s="36"/>
      <c r="K77" s="36"/>
      <c r="L77" s="36"/>
      <c r="M77" s="36"/>
      <c r="N77" s="36"/>
      <c r="O77" s="36"/>
      <c r="P77" s="36"/>
      <c r="Q77" s="36"/>
      <c r="R77" s="36"/>
      <c r="S77" s="36"/>
      <c r="T77" s="36"/>
      <c r="U77" s="36"/>
      <c r="V77" s="36"/>
      <c r="W77" s="36"/>
      <c r="X77" s="36"/>
      <c r="Y77" s="36"/>
    </row>
    <row r="96" spans="1:1" x14ac:dyDescent="0.2">
      <c r="A96" s="4" t="s">
        <v>29</v>
      </c>
    </row>
  </sheetData>
  <mergeCells count="6">
    <mergeCell ref="C53:Y53"/>
    <mergeCell ref="A2:Y2"/>
    <mergeCell ref="C7:Y7"/>
    <mergeCell ref="C30:Y30"/>
    <mergeCell ref="A4:Z4"/>
    <mergeCell ref="A5:Y5"/>
  </mergeCells>
  <phoneticPr fontId="4" type="noConversion"/>
  <hyperlinks>
    <hyperlink ref="A1" location="INDICE!A1" display="INDICE"/>
  </hyperlinks>
  <pageMargins left="0.75" right="0.75" top="1" bottom="1" header="0" footer="0"/>
  <pageSetup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5"/>
  <sheetViews>
    <sheetView topLeftCell="E49" zoomScale="70" zoomScaleNormal="70" workbookViewId="0"/>
  </sheetViews>
  <sheetFormatPr baseColWidth="10" defaultRowHeight="12.75" x14ac:dyDescent="0.2"/>
  <cols>
    <col min="1" max="1" width="11.42578125" style="4"/>
    <col min="2" max="2" width="31.28515625" style="4" bestFit="1" customWidth="1"/>
    <col min="3" max="3" width="11.42578125" style="21" bestFit="1" customWidth="1"/>
    <col min="4" max="4" width="12.85546875" style="21" customWidth="1"/>
    <col min="5" max="5" width="16.85546875" style="21" customWidth="1"/>
    <col min="6" max="16" width="11.42578125" style="21" bestFit="1" customWidth="1"/>
    <col min="17" max="24" width="11.42578125" style="21" customWidth="1"/>
    <col min="25" max="25" width="12.140625" style="21" bestFit="1" customWidth="1"/>
    <col min="26" max="89" width="11.42578125" style="21"/>
    <col min="90" max="16384" width="11.42578125" style="4"/>
  </cols>
  <sheetData>
    <row r="1" spans="1:89" x14ac:dyDescent="0.2">
      <c r="A1" s="11" t="s">
        <v>258</v>
      </c>
    </row>
    <row r="2" spans="1:89" ht="18.75" x14ac:dyDescent="0.3">
      <c r="A2" s="333" t="s">
        <v>129</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89"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89" ht="18.75" x14ac:dyDescent="0.3">
      <c r="A4" s="333" t="s">
        <v>815</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89" s="148" customFormat="1" ht="13.5" thickBot="1" x14ac:dyDescent="0.25">
      <c r="A5" s="335" t="s">
        <v>107</v>
      </c>
      <c r="B5" s="335"/>
      <c r="C5" s="335"/>
      <c r="D5" s="335"/>
      <c r="E5" s="335"/>
      <c r="F5" s="335"/>
      <c r="G5" s="335"/>
      <c r="H5" s="335"/>
      <c r="I5" s="335"/>
      <c r="J5" s="335"/>
      <c r="K5" s="335"/>
      <c r="L5" s="335"/>
      <c r="M5" s="335"/>
      <c r="N5" s="335"/>
      <c r="O5" s="335"/>
      <c r="P5" s="335"/>
      <c r="Q5" s="335"/>
      <c r="R5" s="335"/>
      <c r="S5" s="335"/>
      <c r="T5" s="335"/>
      <c r="U5" s="335"/>
      <c r="V5" s="335"/>
      <c r="W5" s="335"/>
      <c r="X5" s="335"/>
      <c r="Y5" s="335"/>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row>
    <row r="6" spans="1:89"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89"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89" ht="13.5" thickTop="1" x14ac:dyDescent="0.2">
      <c r="A8" s="148"/>
      <c r="B8" s="80"/>
      <c r="C8" s="81"/>
      <c r="D8" s="81"/>
      <c r="E8" s="81"/>
      <c r="F8" s="81"/>
      <c r="G8" s="81"/>
      <c r="H8" s="81"/>
      <c r="I8" s="81"/>
      <c r="J8" s="81"/>
      <c r="K8" s="81"/>
      <c r="L8" s="81"/>
      <c r="M8" s="81"/>
      <c r="N8" s="81"/>
      <c r="O8" s="81"/>
      <c r="P8" s="81"/>
      <c r="Q8" s="81"/>
      <c r="R8" s="81"/>
      <c r="S8" s="81"/>
      <c r="T8" s="81"/>
      <c r="U8" s="81"/>
      <c r="V8" s="81"/>
      <c r="W8" s="81"/>
      <c r="X8" s="81"/>
      <c r="Y8" s="22"/>
    </row>
    <row r="9" spans="1:89" x14ac:dyDescent="0.2">
      <c r="A9" s="143"/>
      <c r="B9" s="80" t="s">
        <v>326</v>
      </c>
      <c r="C9" s="75">
        <v>423.47019899999998</v>
      </c>
      <c r="D9" s="75">
        <v>485.93746399999998</v>
      </c>
      <c r="E9" s="75">
        <v>407.00333699999999</v>
      </c>
      <c r="F9" s="75">
        <v>473.00628</v>
      </c>
      <c r="G9" s="75">
        <v>499.05442199999999</v>
      </c>
      <c r="H9" s="75">
        <v>566.19513500000005</v>
      </c>
      <c r="I9" s="75">
        <v>536.65313700000002</v>
      </c>
      <c r="J9" s="75">
        <v>509.27275400000002</v>
      </c>
      <c r="K9" s="75">
        <v>536.52734099999998</v>
      </c>
      <c r="L9" s="75">
        <v>601.96652400000005</v>
      </c>
      <c r="M9" s="75">
        <v>557.31303600000001</v>
      </c>
      <c r="N9" s="75">
        <v>508.04612700000001</v>
      </c>
      <c r="O9" s="75">
        <v>475.656361</v>
      </c>
      <c r="P9" s="75">
        <v>525.61661500000002</v>
      </c>
      <c r="Q9" s="27">
        <v>491.70525300000003</v>
      </c>
      <c r="R9" s="27">
        <v>567.93954099999996</v>
      </c>
      <c r="S9" s="27">
        <v>600.03860999999995</v>
      </c>
      <c r="T9" s="27">
        <v>299.49808400000001</v>
      </c>
      <c r="U9" s="27">
        <v>136.61319499999999</v>
      </c>
      <c r="V9" s="27">
        <v>113.426535</v>
      </c>
      <c r="W9" s="27">
        <v>227.13414399999999</v>
      </c>
      <c r="X9" s="27">
        <v>277.40998000000002</v>
      </c>
      <c r="Y9" s="18">
        <f t="shared" ref="Y9:Y29" si="0">SUM(C9:X9)</f>
        <v>9819.4840740000018</v>
      </c>
    </row>
    <row r="10" spans="1:89" x14ac:dyDescent="0.2">
      <c r="A10" s="143"/>
      <c r="B10" s="80" t="s">
        <v>70</v>
      </c>
      <c r="C10" s="75">
        <v>0</v>
      </c>
      <c r="D10" s="75">
        <v>9.9999999999999995E-7</v>
      </c>
      <c r="E10" s="75">
        <v>2.5017550000000002</v>
      </c>
      <c r="F10" s="75">
        <v>15.285190999999999</v>
      </c>
      <c r="G10" s="75">
        <v>9.6685350000000003</v>
      </c>
      <c r="H10" s="75">
        <v>0</v>
      </c>
      <c r="I10" s="75">
        <v>1.9300000000000001E-3</v>
      </c>
      <c r="J10" s="75">
        <v>0.25073699999999999</v>
      </c>
      <c r="K10" s="75">
        <v>1E-4</v>
      </c>
      <c r="L10" s="75">
        <v>1.07E-4</v>
      </c>
      <c r="M10" s="75">
        <v>3.6400000000000001E-4</v>
      </c>
      <c r="N10" s="75">
        <v>0.66452900000000004</v>
      </c>
      <c r="O10" s="75">
        <v>9.2454049999999999</v>
      </c>
      <c r="P10" s="75">
        <v>8.2012929999999997</v>
      </c>
      <c r="Q10" s="27">
        <v>5.4160190000000004</v>
      </c>
      <c r="R10" s="27">
        <v>3.5723029999999998</v>
      </c>
      <c r="S10" s="27">
        <v>1.510121</v>
      </c>
      <c r="T10" s="27">
        <v>5.7894259999999997</v>
      </c>
      <c r="U10" s="27">
        <v>2.0978E-2</v>
      </c>
      <c r="V10" s="27">
        <v>7.9999999999999996E-6</v>
      </c>
      <c r="W10" s="27">
        <v>0.40417500000000001</v>
      </c>
      <c r="X10" s="27">
        <v>0.27112900000000001</v>
      </c>
      <c r="Y10" s="18">
        <f t="shared" si="0"/>
        <v>62.804105999999997</v>
      </c>
    </row>
    <row r="11" spans="1:89" x14ac:dyDescent="0.2">
      <c r="A11" s="143"/>
      <c r="B11" s="80" t="s">
        <v>378</v>
      </c>
      <c r="C11" s="75">
        <v>0.54297099999999998</v>
      </c>
      <c r="D11" s="75">
        <v>0.53578899999999996</v>
      </c>
      <c r="E11" s="75">
        <v>0.58003800000000005</v>
      </c>
      <c r="F11" s="75">
        <v>0.61860499999999996</v>
      </c>
      <c r="G11" s="75">
        <v>0.50817900000000005</v>
      </c>
      <c r="H11" s="75">
        <v>0.39841700000000002</v>
      </c>
      <c r="I11" s="75">
        <v>0.66095700000000002</v>
      </c>
      <c r="J11" s="75">
        <v>1.126546</v>
      </c>
      <c r="K11" s="75">
        <v>0.45649099999999998</v>
      </c>
      <c r="L11" s="75">
        <v>7.6245440000000002</v>
      </c>
      <c r="M11" s="75">
        <v>13.496865</v>
      </c>
      <c r="N11" s="75">
        <v>11.022164999999999</v>
      </c>
      <c r="O11" s="75">
        <v>2.697203</v>
      </c>
      <c r="P11" s="75">
        <v>4.4570429999999996</v>
      </c>
      <c r="Q11" s="27">
        <v>1.721225</v>
      </c>
      <c r="R11" s="27">
        <v>4.1487509999999999</v>
      </c>
      <c r="S11" s="27">
        <v>6.9010829999999999</v>
      </c>
      <c r="T11" s="27">
        <v>6.3519300000000003</v>
      </c>
      <c r="U11" s="27">
        <v>5.4203979999999996</v>
      </c>
      <c r="V11" s="27">
        <v>2.4691729999999996</v>
      </c>
      <c r="W11" s="27">
        <v>4.3778329999999999</v>
      </c>
      <c r="X11" s="27">
        <v>18.432848</v>
      </c>
      <c r="Y11" s="18">
        <f t="shared" si="0"/>
        <v>94.549053999999984</v>
      </c>
    </row>
    <row r="12" spans="1:89" x14ac:dyDescent="0.2">
      <c r="A12" s="143"/>
      <c r="B12" s="80" t="s">
        <v>60</v>
      </c>
      <c r="C12" s="75">
        <v>1E-4</v>
      </c>
      <c r="D12" s="75">
        <v>2.894034</v>
      </c>
      <c r="E12" s="75">
        <v>2.322838</v>
      </c>
      <c r="F12" s="75">
        <v>2.52643</v>
      </c>
      <c r="G12" s="75">
        <v>2.6991960000000002</v>
      </c>
      <c r="H12" s="75">
        <v>1.3284339999999999</v>
      </c>
      <c r="I12" s="75">
        <v>1.7286029999999999</v>
      </c>
      <c r="J12" s="75">
        <v>1.0440160000000001</v>
      </c>
      <c r="K12" s="75">
        <v>1.7633190000000001</v>
      </c>
      <c r="L12" s="75">
        <v>3.5998939999999999</v>
      </c>
      <c r="M12" s="75">
        <v>2.545318</v>
      </c>
      <c r="N12" s="75">
        <v>1.809707</v>
      </c>
      <c r="O12" s="75">
        <v>1.8084249999999999</v>
      </c>
      <c r="P12" s="75">
        <v>3.1107610000000001</v>
      </c>
      <c r="Q12" s="27">
        <v>2.7148659999999998</v>
      </c>
      <c r="R12" s="27">
        <v>2.3573300000000001</v>
      </c>
      <c r="S12" s="27">
        <v>2.3803830000000001</v>
      </c>
      <c r="T12" s="27">
        <v>1.3413330000000001</v>
      </c>
      <c r="U12" s="27">
        <v>0.69600600000000001</v>
      </c>
      <c r="V12" s="27">
        <v>0.569801</v>
      </c>
      <c r="W12" s="27">
        <v>22.793019000000001</v>
      </c>
      <c r="X12" s="27">
        <v>16.453807000000001</v>
      </c>
      <c r="Y12" s="18">
        <f t="shared" si="0"/>
        <v>78.487619999999993</v>
      </c>
    </row>
    <row r="13" spans="1:89" x14ac:dyDescent="0.2">
      <c r="A13" s="143"/>
      <c r="B13" s="80" t="s">
        <v>61</v>
      </c>
      <c r="C13" s="75">
        <v>6.5889000000000003E-2</v>
      </c>
      <c r="D13" s="75">
        <v>1.3721680000000001</v>
      </c>
      <c r="E13" s="75">
        <v>2.3906450000000001</v>
      </c>
      <c r="F13" s="75">
        <v>3.2427969999999999</v>
      </c>
      <c r="G13" s="75">
        <v>4.4718840000000002</v>
      </c>
      <c r="H13" s="75">
        <v>5.3421640000000004</v>
      </c>
      <c r="I13" s="75">
        <v>3.6105610000000001</v>
      </c>
      <c r="J13" s="75">
        <v>3.2114630000000002</v>
      </c>
      <c r="K13" s="75">
        <v>3.9238949999999999</v>
      </c>
      <c r="L13" s="75">
        <v>3.6887699999999999</v>
      </c>
      <c r="M13" s="75">
        <v>2.9738709999999999</v>
      </c>
      <c r="N13" s="75">
        <v>2.5655190000000001</v>
      </c>
      <c r="O13" s="75">
        <v>2.254947</v>
      </c>
      <c r="P13" s="75">
        <v>2.9517120000000001</v>
      </c>
      <c r="Q13" s="27">
        <v>1.822438</v>
      </c>
      <c r="R13" s="27">
        <v>2.0033240000000001</v>
      </c>
      <c r="S13" s="27">
        <v>1.4521310000000001</v>
      </c>
      <c r="T13" s="27">
        <v>0.56690700000000005</v>
      </c>
      <c r="U13" s="27">
        <v>0.233374</v>
      </c>
      <c r="V13" s="27">
        <v>0.38148899999999997</v>
      </c>
      <c r="W13" s="27">
        <v>4.2740390000000001</v>
      </c>
      <c r="X13" s="27">
        <v>8.4226919999999996</v>
      </c>
      <c r="Y13" s="18">
        <f t="shared" si="0"/>
        <v>61.222679000000007</v>
      </c>
    </row>
    <row r="14" spans="1:89" x14ac:dyDescent="0.2">
      <c r="A14" s="143"/>
      <c r="B14" s="80" t="s">
        <v>63</v>
      </c>
      <c r="C14" s="75">
        <v>4.0083000000000001E-2</v>
      </c>
      <c r="D14" s="75">
        <v>0.99680000000000002</v>
      </c>
      <c r="E14" s="75">
        <v>2.046802</v>
      </c>
      <c r="F14" s="75">
        <v>1.500092</v>
      </c>
      <c r="G14" s="75">
        <v>2.3261440000000002</v>
      </c>
      <c r="H14" s="75">
        <v>2.8902350000000001</v>
      </c>
      <c r="I14" s="75">
        <v>2.423737</v>
      </c>
      <c r="J14" s="75">
        <v>2.2059280000000001</v>
      </c>
      <c r="K14" s="75">
        <v>2.6098080000000001</v>
      </c>
      <c r="L14" s="75">
        <v>2.5772379999999999</v>
      </c>
      <c r="M14" s="75">
        <v>5.8557180000000004</v>
      </c>
      <c r="N14" s="75">
        <v>1.590063</v>
      </c>
      <c r="O14" s="75">
        <v>1.631195</v>
      </c>
      <c r="P14" s="75">
        <v>2.2485879999999998</v>
      </c>
      <c r="Q14" s="27">
        <v>1.943492</v>
      </c>
      <c r="R14" s="27">
        <v>3.1947450000000002</v>
      </c>
      <c r="S14" s="27">
        <v>4.1353109999999997</v>
      </c>
      <c r="T14" s="27">
        <v>0.46050799999999997</v>
      </c>
      <c r="U14" s="27">
        <v>0.22517599999999999</v>
      </c>
      <c r="V14" s="27">
        <v>0.21048700000000001</v>
      </c>
      <c r="W14" s="27">
        <v>3.4176669999999998</v>
      </c>
      <c r="X14" s="27">
        <v>6.111815</v>
      </c>
      <c r="Y14" s="18">
        <f t="shared" si="0"/>
        <v>50.641631999999994</v>
      </c>
    </row>
    <row r="15" spans="1:89" x14ac:dyDescent="0.2">
      <c r="A15" s="143"/>
      <c r="B15" s="80" t="s">
        <v>380</v>
      </c>
      <c r="C15" s="75">
        <v>2.9160000000000002E-3</v>
      </c>
      <c r="D15" s="75">
        <v>0.67735199999999995</v>
      </c>
      <c r="E15" s="75">
        <v>4.0032680000000003</v>
      </c>
      <c r="F15" s="75">
        <v>1.226</v>
      </c>
      <c r="G15" s="75">
        <v>2.8132760000000001</v>
      </c>
      <c r="H15" s="75">
        <v>7.7642759999999997</v>
      </c>
      <c r="I15" s="75">
        <v>4.6717659999999999</v>
      </c>
      <c r="J15" s="75">
        <v>6.0074040000000002</v>
      </c>
      <c r="K15" s="75">
        <v>10.397069999999999</v>
      </c>
      <c r="L15" s="75">
        <v>4.3503670000000003</v>
      </c>
      <c r="M15" s="75">
        <v>3.8034620000000001</v>
      </c>
      <c r="N15" s="75">
        <v>3.7332589999999999</v>
      </c>
      <c r="O15" s="75">
        <v>1.9388730000000001</v>
      </c>
      <c r="P15" s="75">
        <v>1.450394</v>
      </c>
      <c r="Q15" s="27">
        <v>4.090338</v>
      </c>
      <c r="R15" s="27">
        <v>1.913635</v>
      </c>
      <c r="S15" s="27">
        <v>2.1456590000000002</v>
      </c>
      <c r="T15" s="27">
        <v>1.735805</v>
      </c>
      <c r="U15" s="27">
        <v>3.1987359999999998</v>
      </c>
      <c r="V15" s="27">
        <v>0.72227200000000003</v>
      </c>
      <c r="W15" s="27">
        <v>2.988909</v>
      </c>
      <c r="X15" s="27">
        <v>2.630109</v>
      </c>
      <c r="Y15" s="18">
        <f t="shared" si="0"/>
        <v>72.265146000000016</v>
      </c>
    </row>
    <row r="16" spans="1:89" x14ac:dyDescent="0.2">
      <c r="A16" s="143"/>
      <c r="B16" s="80" t="s">
        <v>14</v>
      </c>
      <c r="C16" s="75">
        <v>0</v>
      </c>
      <c r="D16" s="75">
        <v>7.3249999999999999E-3</v>
      </c>
      <c r="E16" s="75">
        <v>1.1999999999999999E-3</v>
      </c>
      <c r="F16" s="75">
        <v>2.7E-4</v>
      </c>
      <c r="G16" s="75">
        <v>0.35285699999999998</v>
      </c>
      <c r="H16" s="75">
        <v>2.2237E-2</v>
      </c>
      <c r="I16" s="75">
        <v>1.0366999999999999E-2</v>
      </c>
      <c r="J16" s="75">
        <v>6.613E-3</v>
      </c>
      <c r="K16" s="75">
        <v>3.9934999999999998E-2</v>
      </c>
      <c r="L16" s="75">
        <v>1.567E-3</v>
      </c>
      <c r="M16" s="75">
        <v>1.3899E-2</v>
      </c>
      <c r="N16" s="75">
        <v>6.548E-3</v>
      </c>
      <c r="O16" s="75">
        <v>4.0794999999999998E-2</v>
      </c>
      <c r="P16" s="75">
        <v>0.42619299999999999</v>
      </c>
      <c r="Q16" s="27">
        <v>0.39650800000000003</v>
      </c>
      <c r="R16" s="27">
        <v>0.71613099999999996</v>
      </c>
      <c r="S16" s="27">
        <v>1.1574230000000001</v>
      </c>
      <c r="T16" s="27">
        <v>7.2421699999999998</v>
      </c>
      <c r="U16" s="27">
        <v>0.89985499999999996</v>
      </c>
      <c r="V16" s="27">
        <v>0.895505</v>
      </c>
      <c r="W16" s="27">
        <v>2.1325859999999999</v>
      </c>
      <c r="X16" s="27">
        <v>6.0285700000000002</v>
      </c>
      <c r="Y16" s="18">
        <f t="shared" si="0"/>
        <v>20.398554000000001</v>
      </c>
    </row>
    <row r="17" spans="1:25" x14ac:dyDescent="0.2">
      <c r="A17" s="143"/>
      <c r="B17" s="8" t="s">
        <v>15</v>
      </c>
      <c r="C17" s="189">
        <v>0.85904799999999992</v>
      </c>
      <c r="D17" s="189">
        <v>16.977553999999994</v>
      </c>
      <c r="E17" s="189">
        <v>23.902996999999999</v>
      </c>
      <c r="F17" s="189">
        <v>18.692705000000004</v>
      </c>
      <c r="G17" s="189">
        <v>19.97298</v>
      </c>
      <c r="H17" s="189">
        <v>22.912357</v>
      </c>
      <c r="I17" s="189">
        <v>19.488184</v>
      </c>
      <c r="J17" s="189">
        <v>19.688842000000001</v>
      </c>
      <c r="K17" s="189">
        <v>25.895704999999996</v>
      </c>
      <c r="L17" s="189">
        <v>22.883636999999997</v>
      </c>
      <c r="M17" s="189">
        <v>22.073250000000002</v>
      </c>
      <c r="N17" s="189">
        <v>18.092265999999999</v>
      </c>
      <c r="O17" s="189">
        <v>16.590214000000003</v>
      </c>
      <c r="P17" s="189">
        <v>18.611329999999995</v>
      </c>
      <c r="Q17" s="19">
        <v>19.629777000000004</v>
      </c>
      <c r="R17" s="19">
        <v>14.860752999999997</v>
      </c>
      <c r="S17" s="19">
        <v>17.688392999999998</v>
      </c>
      <c r="T17" s="19">
        <v>15.807701999999997</v>
      </c>
      <c r="U17" s="19">
        <v>9.3420389999999998</v>
      </c>
      <c r="V17" s="19">
        <v>5.3818830000000002</v>
      </c>
      <c r="W17" s="19">
        <v>61.536603000000007</v>
      </c>
      <c r="X17" s="19">
        <v>59.674495999999984</v>
      </c>
      <c r="Y17" s="18">
        <f t="shared" si="0"/>
        <v>470.56271499999997</v>
      </c>
    </row>
    <row r="18" spans="1:25" x14ac:dyDescent="0.2">
      <c r="A18" s="143"/>
      <c r="B18" s="8" t="s">
        <v>26</v>
      </c>
      <c r="C18" s="18">
        <v>4.4889999999999999E-2</v>
      </c>
      <c r="D18" s="18">
        <v>0.962094</v>
      </c>
      <c r="E18" s="18">
        <v>0.77200899999999995</v>
      </c>
      <c r="F18" s="18">
        <v>0.375805</v>
      </c>
      <c r="G18" s="18">
        <v>0.74276699999999996</v>
      </c>
      <c r="H18" s="18">
        <v>0.456208</v>
      </c>
      <c r="I18" s="18">
        <v>0.31181500000000001</v>
      </c>
      <c r="J18" s="18">
        <v>0.21120900000000001</v>
      </c>
      <c r="K18" s="18">
        <v>0.68994200000000006</v>
      </c>
      <c r="L18" s="18">
        <v>0.61818399999999996</v>
      </c>
      <c r="M18" s="18">
        <v>0.89216700000000004</v>
      </c>
      <c r="N18" s="18">
        <v>0.241678</v>
      </c>
      <c r="O18" s="18">
        <v>0.36988300000000002</v>
      </c>
      <c r="P18" s="18">
        <v>0.64989300000000005</v>
      </c>
      <c r="Q18" s="19">
        <v>0.55192200000000002</v>
      </c>
      <c r="R18" s="19">
        <v>0.76311499999999999</v>
      </c>
      <c r="S18" s="19">
        <v>1.192957</v>
      </c>
      <c r="T18" s="19">
        <v>3.7723469999999999</v>
      </c>
      <c r="U18" s="19">
        <v>0.36332300000000001</v>
      </c>
      <c r="V18" s="19">
        <v>0.38957999999999998</v>
      </c>
      <c r="W18" s="19">
        <v>0.43357099999999998</v>
      </c>
      <c r="X18" s="19">
        <v>1.521711</v>
      </c>
      <c r="Y18" s="18">
        <f t="shared" si="0"/>
        <v>16.327070000000003</v>
      </c>
    </row>
    <row r="19" spans="1:25" x14ac:dyDescent="0.2">
      <c r="A19" s="143"/>
      <c r="B19" s="8" t="s">
        <v>27</v>
      </c>
      <c r="C19" s="18">
        <v>0.59391799999999995</v>
      </c>
      <c r="D19" s="18">
        <v>2.6843590000000002</v>
      </c>
      <c r="E19" s="18">
        <v>0.37357899999999999</v>
      </c>
      <c r="F19" s="18">
        <v>0.41767599999999999</v>
      </c>
      <c r="G19" s="18">
        <v>0.482713</v>
      </c>
      <c r="H19" s="18">
        <v>0.19525600000000001</v>
      </c>
      <c r="I19" s="18">
        <v>0.70073300000000005</v>
      </c>
      <c r="J19" s="18">
        <v>1.577774</v>
      </c>
      <c r="K19" s="18">
        <v>0.50497999999999998</v>
      </c>
      <c r="L19" s="18">
        <v>0.263604</v>
      </c>
      <c r="M19" s="18">
        <v>0.22492300000000001</v>
      </c>
      <c r="N19" s="18">
        <v>0.38258399999999998</v>
      </c>
      <c r="O19" s="18">
        <v>0.29271799999999998</v>
      </c>
      <c r="P19" s="18">
        <v>0.49197800000000003</v>
      </c>
      <c r="Q19" s="19">
        <v>0.233131</v>
      </c>
      <c r="R19" s="19">
        <v>0.91145299999999996</v>
      </c>
      <c r="S19" s="19">
        <v>1</v>
      </c>
      <c r="T19" s="19">
        <v>2.9562050000000002</v>
      </c>
      <c r="U19" s="19">
        <v>0.840561</v>
      </c>
      <c r="V19" s="19">
        <v>1.0509760000000001</v>
      </c>
      <c r="W19" s="19">
        <v>0.82097799999999999</v>
      </c>
      <c r="X19" s="19">
        <v>2.217079</v>
      </c>
      <c r="Y19" s="18">
        <f t="shared" si="0"/>
        <v>19.217177999999997</v>
      </c>
    </row>
    <row r="20" spans="1:25" x14ac:dyDescent="0.2">
      <c r="A20" s="143"/>
      <c r="B20" s="8" t="s">
        <v>16</v>
      </c>
      <c r="C20" s="18">
        <f>SUM(C21:C26)</f>
        <v>0.11604100000000001</v>
      </c>
      <c r="D20" s="18">
        <f t="shared" ref="D20:X20" si="1">SUM(D21:D26)</f>
        <v>3.7937219999999998</v>
      </c>
      <c r="E20" s="18">
        <f t="shared" si="1"/>
        <v>9.5527829999999998</v>
      </c>
      <c r="F20" s="18">
        <f t="shared" si="1"/>
        <v>6.8638539999999999</v>
      </c>
      <c r="G20" s="18">
        <f t="shared" si="1"/>
        <v>10.752438000000001</v>
      </c>
      <c r="H20" s="18">
        <f t="shared" si="1"/>
        <v>17.218036000000001</v>
      </c>
      <c r="I20" s="18">
        <f t="shared" si="1"/>
        <v>11.841275</v>
      </c>
      <c r="J20" s="18">
        <f t="shared" si="1"/>
        <v>12.801050999999999</v>
      </c>
      <c r="K20" s="18">
        <f t="shared" si="1"/>
        <v>18.154026000000002</v>
      </c>
      <c r="L20" s="18">
        <f t="shared" si="1"/>
        <v>12.504542000000001</v>
      </c>
      <c r="M20" s="18">
        <f t="shared" si="1"/>
        <v>14.799391000000002</v>
      </c>
      <c r="N20" s="18">
        <f t="shared" si="1"/>
        <v>10.298503999999999</v>
      </c>
      <c r="O20" s="18">
        <f t="shared" si="1"/>
        <v>12.054127999999999</v>
      </c>
      <c r="P20" s="18">
        <f t="shared" si="1"/>
        <v>15.211535000000001</v>
      </c>
      <c r="Q20" s="18">
        <f t="shared" si="1"/>
        <v>15.672505000000001</v>
      </c>
      <c r="R20" s="18">
        <f t="shared" si="1"/>
        <v>13.123045000000001</v>
      </c>
      <c r="S20" s="18">
        <f t="shared" si="1"/>
        <v>13.633633</v>
      </c>
      <c r="T20" s="18">
        <f t="shared" si="1"/>
        <v>6.6467309999999999</v>
      </c>
      <c r="U20" s="18">
        <f t="shared" si="1"/>
        <v>5.9810880000000006</v>
      </c>
      <c r="V20" s="18">
        <f t="shared" si="1"/>
        <v>4.2624680000000001</v>
      </c>
      <c r="W20" s="18">
        <f t="shared" si="1"/>
        <v>18.410629</v>
      </c>
      <c r="X20" s="18">
        <f t="shared" si="1"/>
        <v>25.750043999999999</v>
      </c>
      <c r="Y20" s="18">
        <f t="shared" si="0"/>
        <v>259.44146899999998</v>
      </c>
    </row>
    <row r="21" spans="1:25" x14ac:dyDescent="0.2">
      <c r="A21" s="143"/>
      <c r="B21" s="8" t="s">
        <v>19</v>
      </c>
      <c r="C21" s="190">
        <v>4.0083000000000001E-2</v>
      </c>
      <c r="D21" s="190">
        <v>0.99680000000000002</v>
      </c>
      <c r="E21" s="190">
        <v>2.046802</v>
      </c>
      <c r="F21" s="190">
        <v>1.500092</v>
      </c>
      <c r="G21" s="190">
        <v>2.3261440000000002</v>
      </c>
      <c r="H21" s="190">
        <v>2.8902350000000001</v>
      </c>
      <c r="I21" s="190">
        <v>2.423737</v>
      </c>
      <c r="J21" s="190">
        <v>2.2059280000000001</v>
      </c>
      <c r="K21" s="190">
        <v>2.6098080000000001</v>
      </c>
      <c r="L21" s="190">
        <v>2.5772379999999999</v>
      </c>
      <c r="M21" s="190">
        <v>5.8557180000000004</v>
      </c>
      <c r="N21" s="190">
        <v>1.590063</v>
      </c>
      <c r="O21" s="190">
        <v>1.631195</v>
      </c>
      <c r="P21" s="190">
        <v>2.2485879999999998</v>
      </c>
      <c r="Q21" s="19">
        <v>1.943492</v>
      </c>
      <c r="R21" s="19">
        <v>3.1947450000000002</v>
      </c>
      <c r="S21" s="19">
        <v>4.1353109999999997</v>
      </c>
      <c r="T21" s="19">
        <v>0.46050799999999997</v>
      </c>
      <c r="U21" s="19">
        <v>0.22517599999999999</v>
      </c>
      <c r="V21" s="19">
        <v>0.21048700000000001</v>
      </c>
      <c r="W21" s="19">
        <v>3.4176669999999998</v>
      </c>
      <c r="X21" s="19">
        <v>6.111815</v>
      </c>
      <c r="Y21" s="18">
        <f t="shared" si="0"/>
        <v>50.641631999999994</v>
      </c>
    </row>
    <row r="22" spans="1:25" x14ac:dyDescent="0.2">
      <c r="A22" s="143"/>
      <c r="B22" s="8" t="s">
        <v>18</v>
      </c>
      <c r="C22" s="190">
        <v>3.5330000000000001E-3</v>
      </c>
      <c r="D22" s="190">
        <v>0.53213100000000002</v>
      </c>
      <c r="E22" s="190">
        <v>0.70200600000000002</v>
      </c>
      <c r="F22" s="190">
        <v>0.50920699999999997</v>
      </c>
      <c r="G22" s="190">
        <v>0.67015800000000003</v>
      </c>
      <c r="H22" s="190">
        <v>0.53724799999999995</v>
      </c>
      <c r="I22" s="190">
        <v>0.44992599999999999</v>
      </c>
      <c r="J22" s="190">
        <v>0.67503899999999994</v>
      </c>
      <c r="K22" s="190">
        <v>0.65977699999999995</v>
      </c>
      <c r="L22" s="190">
        <v>0.993815</v>
      </c>
      <c r="M22" s="190">
        <v>1.510581</v>
      </c>
      <c r="N22" s="190">
        <v>1.7208509999999999</v>
      </c>
      <c r="O22" s="190">
        <v>2.3629190000000002</v>
      </c>
      <c r="P22" s="190">
        <v>1.370412</v>
      </c>
      <c r="Q22" s="19">
        <v>0.87575400000000003</v>
      </c>
      <c r="R22" s="19">
        <v>1.0890960000000001</v>
      </c>
      <c r="S22" s="19">
        <v>1</v>
      </c>
      <c r="T22" s="19">
        <v>0.39686500000000002</v>
      </c>
      <c r="U22" s="19">
        <v>5.6113999999999997E-2</v>
      </c>
      <c r="V22" s="19">
        <v>7.6377E-2</v>
      </c>
      <c r="W22" s="19">
        <v>3.5693820000000001</v>
      </c>
      <c r="X22" s="19">
        <v>2.3183039999999999</v>
      </c>
      <c r="Y22" s="18">
        <f t="shared" si="0"/>
        <v>22.079495000000001</v>
      </c>
    </row>
    <row r="23" spans="1:25" x14ac:dyDescent="0.2">
      <c r="A23" s="143"/>
      <c r="B23" s="8" t="s">
        <v>20</v>
      </c>
      <c r="C23" s="190">
        <v>4.5100000000000001E-4</v>
      </c>
      <c r="D23" s="190">
        <v>0.170129</v>
      </c>
      <c r="E23" s="190">
        <v>0.36879000000000001</v>
      </c>
      <c r="F23" s="190">
        <v>0.284437</v>
      </c>
      <c r="G23" s="190">
        <v>0.21346300000000001</v>
      </c>
      <c r="H23" s="190">
        <v>0.25206800000000001</v>
      </c>
      <c r="I23" s="190">
        <v>0.20732200000000001</v>
      </c>
      <c r="J23" s="190">
        <v>0.393598</v>
      </c>
      <c r="K23" s="190">
        <v>0.28039399999999998</v>
      </c>
      <c r="L23" s="190">
        <v>0.53289399999999998</v>
      </c>
      <c r="M23" s="190">
        <v>0.32057799999999997</v>
      </c>
      <c r="N23" s="190">
        <v>0.40448299999999998</v>
      </c>
      <c r="O23" s="190">
        <v>0.49038199999999998</v>
      </c>
      <c r="P23" s="190">
        <v>0.487678</v>
      </c>
      <c r="Q23" s="19">
        <v>0.369834</v>
      </c>
      <c r="R23" s="19">
        <v>0.99119000000000002</v>
      </c>
      <c r="S23" s="19">
        <v>1</v>
      </c>
      <c r="T23" s="19">
        <v>0.480738</v>
      </c>
      <c r="U23" s="19">
        <v>0.14859</v>
      </c>
      <c r="V23" s="19">
        <v>0.19644</v>
      </c>
      <c r="W23" s="19">
        <v>1.8144610000000001</v>
      </c>
      <c r="X23" s="19">
        <v>2.8449300000000002</v>
      </c>
      <c r="Y23" s="18">
        <f t="shared" si="0"/>
        <v>12.252849999999999</v>
      </c>
    </row>
    <row r="24" spans="1:25" x14ac:dyDescent="0.2">
      <c r="A24" s="143"/>
      <c r="B24" s="8" t="s">
        <v>21</v>
      </c>
      <c r="C24" s="190">
        <v>1.472E-3</v>
      </c>
      <c r="D24" s="190">
        <v>4.061E-2</v>
      </c>
      <c r="E24" s="190">
        <v>3.9018999999999998E-2</v>
      </c>
      <c r="F24" s="190">
        <v>9.7514000000000003E-2</v>
      </c>
      <c r="G24" s="190">
        <v>0.25058799999999998</v>
      </c>
      <c r="H24" s="190">
        <v>0.41903099999999999</v>
      </c>
      <c r="I24" s="190">
        <v>0.47317999999999999</v>
      </c>
      <c r="J24" s="190">
        <v>0.30625000000000002</v>
      </c>
      <c r="K24" s="190">
        <v>0.27708500000000003</v>
      </c>
      <c r="L24" s="190">
        <v>0.35943900000000001</v>
      </c>
      <c r="M24" s="190">
        <v>0.32590999999999998</v>
      </c>
      <c r="N24" s="190">
        <v>0.27511200000000002</v>
      </c>
      <c r="O24" s="190">
        <v>0.16558500000000001</v>
      </c>
      <c r="P24" s="190">
        <v>0.13835500000000001</v>
      </c>
      <c r="Q24" s="19">
        <v>0.16148699999999999</v>
      </c>
      <c r="R24" s="19">
        <v>0.166047</v>
      </c>
      <c r="S24" s="19">
        <v>0</v>
      </c>
      <c r="T24" s="19">
        <v>3.4758999999999998E-2</v>
      </c>
      <c r="U24" s="19">
        <v>0.117886</v>
      </c>
      <c r="V24" s="19">
        <v>0.15216099999999999</v>
      </c>
      <c r="W24" s="19">
        <v>2.346171</v>
      </c>
      <c r="X24" s="19">
        <v>3.4221940000000002</v>
      </c>
      <c r="Y24" s="18">
        <f t="shared" si="0"/>
        <v>9.5698550000000004</v>
      </c>
    </row>
    <row r="25" spans="1:25" x14ac:dyDescent="0.2">
      <c r="A25" s="143"/>
      <c r="B25" s="8" t="s">
        <v>17</v>
      </c>
      <c r="C25" s="190">
        <v>6.5889000000000003E-2</v>
      </c>
      <c r="D25" s="190">
        <v>1.3721680000000001</v>
      </c>
      <c r="E25" s="190">
        <v>2.3906450000000001</v>
      </c>
      <c r="F25" s="190">
        <v>3.2427969999999999</v>
      </c>
      <c r="G25" s="190">
        <v>4.4718840000000002</v>
      </c>
      <c r="H25" s="190">
        <v>5.3421640000000004</v>
      </c>
      <c r="I25" s="190">
        <v>3.6105610000000001</v>
      </c>
      <c r="J25" s="190">
        <v>3.2114630000000002</v>
      </c>
      <c r="K25" s="190">
        <v>3.9238949999999999</v>
      </c>
      <c r="L25" s="190">
        <v>3.6887699999999999</v>
      </c>
      <c r="M25" s="190">
        <v>2.9738709999999999</v>
      </c>
      <c r="N25" s="190">
        <v>2.5655190000000001</v>
      </c>
      <c r="O25" s="190">
        <v>2.254947</v>
      </c>
      <c r="P25" s="190">
        <v>2.9517120000000001</v>
      </c>
      <c r="Q25" s="19">
        <v>1.822438</v>
      </c>
      <c r="R25" s="19">
        <v>2.0033240000000001</v>
      </c>
      <c r="S25" s="19">
        <v>1</v>
      </c>
      <c r="T25" s="19">
        <v>0.56690700000000005</v>
      </c>
      <c r="U25" s="19">
        <v>0.233374</v>
      </c>
      <c r="V25" s="19">
        <v>0.38148899999999997</v>
      </c>
      <c r="W25" s="19">
        <v>4.2740390000000001</v>
      </c>
      <c r="X25" s="19">
        <v>8.4226919999999996</v>
      </c>
      <c r="Y25" s="18">
        <f t="shared" si="0"/>
        <v>60.770548000000005</v>
      </c>
    </row>
    <row r="26" spans="1:25" x14ac:dyDescent="0.2">
      <c r="A26" s="297"/>
      <c r="B26" s="8" t="s">
        <v>807</v>
      </c>
      <c r="C26" s="190">
        <v>4.6129999999999999E-3</v>
      </c>
      <c r="D26" s="190">
        <v>0.68188399999999993</v>
      </c>
      <c r="E26" s="190">
        <v>4.0055209999999999</v>
      </c>
      <c r="F26" s="190">
        <v>1.2298069999999999</v>
      </c>
      <c r="G26" s="190">
        <v>2.820201</v>
      </c>
      <c r="H26" s="190">
        <v>7.7772899999999998</v>
      </c>
      <c r="I26" s="190">
        <v>4.6765490000000005</v>
      </c>
      <c r="J26" s="190">
        <v>6.0087729999999997</v>
      </c>
      <c r="K26" s="190">
        <v>10.403067</v>
      </c>
      <c r="L26" s="190">
        <v>4.352386000000001</v>
      </c>
      <c r="M26" s="190">
        <v>3.8127330000000001</v>
      </c>
      <c r="N26" s="190">
        <v>3.7424759999999999</v>
      </c>
      <c r="O26" s="190">
        <v>5.1490999999999989</v>
      </c>
      <c r="P26" s="190">
        <v>8.0147900000000014</v>
      </c>
      <c r="Q26" s="19">
        <v>10.499500000000001</v>
      </c>
      <c r="R26" s="19">
        <v>5.678643000000001</v>
      </c>
      <c r="S26" s="19">
        <v>6.4983220000000008</v>
      </c>
      <c r="T26" s="19">
        <v>4.7069539999999996</v>
      </c>
      <c r="U26" s="19">
        <v>5.1999480000000009</v>
      </c>
      <c r="V26" s="19">
        <v>3.245514</v>
      </c>
      <c r="W26" s="19">
        <v>2.988909</v>
      </c>
      <c r="X26" s="19">
        <v>2.630109</v>
      </c>
      <c r="Y26" s="18">
        <f t="shared" si="0"/>
        <v>104.12708900000003</v>
      </c>
    </row>
    <row r="27" spans="1:25" ht="15" x14ac:dyDescent="0.25">
      <c r="A27" s="143"/>
      <c r="B27" s="191" t="s">
        <v>22</v>
      </c>
      <c r="C27" s="211">
        <f>SUM(C9:C11,C16:C17)</f>
        <v>424.87221799999998</v>
      </c>
      <c r="D27" s="211">
        <f t="shared" ref="D27:V27" si="2">SUM(D9:D11,D16:D17)</f>
        <v>503.45813299999998</v>
      </c>
      <c r="E27" s="211">
        <f t="shared" si="2"/>
        <v>433.989327</v>
      </c>
      <c r="F27" s="211">
        <f t="shared" si="2"/>
        <v>507.60305099999999</v>
      </c>
      <c r="G27" s="211">
        <f t="shared" si="2"/>
        <v>529.55697299999997</v>
      </c>
      <c r="H27" s="211">
        <f t="shared" si="2"/>
        <v>589.52814600000011</v>
      </c>
      <c r="I27" s="211">
        <f t="shared" si="2"/>
        <v>556.8145750000001</v>
      </c>
      <c r="J27" s="211">
        <f t="shared" si="2"/>
        <v>530.34549200000004</v>
      </c>
      <c r="K27" s="211">
        <f t="shared" si="2"/>
        <v>562.91957200000002</v>
      </c>
      <c r="L27" s="211">
        <f t="shared" si="2"/>
        <v>632.47637900000007</v>
      </c>
      <c r="M27" s="211">
        <f t="shared" si="2"/>
        <v>592.89741400000003</v>
      </c>
      <c r="N27" s="211">
        <f t="shared" si="2"/>
        <v>537.83163500000001</v>
      </c>
      <c r="O27" s="211">
        <f t="shared" si="2"/>
        <v>504.22997800000002</v>
      </c>
      <c r="P27" s="211">
        <f t="shared" si="2"/>
        <v>557.31247399999995</v>
      </c>
      <c r="Q27" s="211">
        <f t="shared" si="2"/>
        <v>518.86878200000001</v>
      </c>
      <c r="R27" s="211">
        <f t="shared" si="2"/>
        <v>591.23747900000001</v>
      </c>
      <c r="S27" s="211">
        <f t="shared" si="2"/>
        <v>627.29562999999996</v>
      </c>
      <c r="T27" s="211">
        <f t="shared" si="2"/>
        <v>334.68931199999997</v>
      </c>
      <c r="U27" s="211">
        <f t="shared" si="2"/>
        <v>152.29646500000001</v>
      </c>
      <c r="V27" s="211">
        <f t="shared" si="2"/>
        <v>122.173104</v>
      </c>
      <c r="W27" s="211">
        <f t="shared" ref="W27:X27" si="3">SUM(W9:W11,W16:W17)</f>
        <v>295.58534100000003</v>
      </c>
      <c r="X27" s="211">
        <f t="shared" si="3"/>
        <v>361.81702299999995</v>
      </c>
      <c r="Y27" s="18">
        <f t="shared" si="0"/>
        <v>10467.798503</v>
      </c>
    </row>
    <row r="28" spans="1:25" x14ac:dyDescent="0.2">
      <c r="A28" s="143"/>
      <c r="B28" s="8" t="s">
        <v>23</v>
      </c>
      <c r="C28" s="18">
        <f>C29-C27</f>
        <v>1.3315640000000144</v>
      </c>
      <c r="D28" s="18">
        <f t="shared" ref="D28:V28" si="4">D29-D27</f>
        <v>18.772412000000031</v>
      </c>
      <c r="E28" s="18">
        <f t="shared" si="4"/>
        <v>17.904696000000001</v>
      </c>
      <c r="F28" s="18">
        <f t="shared" si="4"/>
        <v>7.7859709999999609</v>
      </c>
      <c r="G28" s="18">
        <f t="shared" si="4"/>
        <v>26.481806000000006</v>
      </c>
      <c r="H28" s="18">
        <f t="shared" si="4"/>
        <v>8.4533129999998664</v>
      </c>
      <c r="I28" s="18">
        <f t="shared" si="4"/>
        <v>3.2786709999999175</v>
      </c>
      <c r="J28" s="18">
        <f t="shared" si="4"/>
        <v>4.0603969999999663</v>
      </c>
      <c r="K28" s="18">
        <f t="shared" si="4"/>
        <v>9.7837809999999763</v>
      </c>
      <c r="L28" s="18">
        <f t="shared" si="4"/>
        <v>5.7866529999998875</v>
      </c>
      <c r="M28" s="18">
        <f t="shared" si="4"/>
        <v>7.6349749999999403</v>
      </c>
      <c r="N28" s="18">
        <f t="shared" si="4"/>
        <v>7.2138949999999795</v>
      </c>
      <c r="O28" s="18">
        <f t="shared" si="4"/>
        <v>7.018525000000011</v>
      </c>
      <c r="P28" s="18">
        <f t="shared" si="4"/>
        <v>7.6460020000000668</v>
      </c>
      <c r="Q28" s="18">
        <f t="shared" si="4"/>
        <v>4.4911150000000362</v>
      </c>
      <c r="R28" s="18">
        <f t="shared" si="4"/>
        <v>15.072328999999968</v>
      </c>
      <c r="S28" s="18">
        <f t="shared" si="4"/>
        <v>15.056902000000036</v>
      </c>
      <c r="T28" s="18">
        <f t="shared" si="4"/>
        <v>91.520507000000009</v>
      </c>
      <c r="U28" s="18">
        <f t="shared" si="4"/>
        <v>39.214551</v>
      </c>
      <c r="V28" s="18">
        <f t="shared" si="4"/>
        <v>32.356023000000022</v>
      </c>
      <c r="W28" s="18">
        <f t="shared" ref="W28:X28" si="5">W29-W27</f>
        <v>102.911992</v>
      </c>
      <c r="X28" s="18">
        <f t="shared" si="5"/>
        <v>117.96657000000005</v>
      </c>
      <c r="Y28" s="18">
        <f t="shared" si="0"/>
        <v>551.74264999999968</v>
      </c>
    </row>
    <row r="29" spans="1:25" ht="13.5" thickBot="1" x14ac:dyDescent="0.25">
      <c r="A29" s="143"/>
      <c r="B29" s="30" t="s">
        <v>7</v>
      </c>
      <c r="C29" s="54">
        <v>426.20378199999999</v>
      </c>
      <c r="D29" s="54">
        <v>522.23054500000001</v>
      </c>
      <c r="E29" s="54">
        <v>451.894023</v>
      </c>
      <c r="F29" s="54">
        <v>515.38902199999995</v>
      </c>
      <c r="G29" s="54">
        <v>556.03877899999998</v>
      </c>
      <c r="H29" s="54">
        <v>597.98145899999997</v>
      </c>
      <c r="I29" s="54">
        <v>560.09324600000002</v>
      </c>
      <c r="J29" s="54">
        <v>534.405889</v>
      </c>
      <c r="K29" s="54">
        <v>572.70335299999999</v>
      </c>
      <c r="L29" s="54">
        <v>638.26303199999995</v>
      </c>
      <c r="M29" s="54">
        <v>600.53238899999997</v>
      </c>
      <c r="N29" s="54">
        <v>545.04552999999999</v>
      </c>
      <c r="O29" s="54">
        <v>511.24850300000003</v>
      </c>
      <c r="P29" s="54">
        <v>564.95847600000002</v>
      </c>
      <c r="Q29" s="51">
        <v>523.35989700000005</v>
      </c>
      <c r="R29" s="51">
        <v>606.30980799999998</v>
      </c>
      <c r="S29" s="51">
        <v>642.352532</v>
      </c>
      <c r="T29" s="51">
        <v>426.20981899999998</v>
      </c>
      <c r="U29" s="51">
        <v>191.51101600000001</v>
      </c>
      <c r="V29" s="270">
        <v>154.52912700000002</v>
      </c>
      <c r="W29" s="27">
        <v>398.49733300000003</v>
      </c>
      <c r="X29" s="27">
        <v>479.783593</v>
      </c>
      <c r="Y29" s="18">
        <f t="shared" si="0"/>
        <v>11019.541153</v>
      </c>
    </row>
    <row r="30" spans="1:25" ht="20.25" thickTop="1" thickBot="1" x14ac:dyDescent="0.35">
      <c r="A30" s="143"/>
      <c r="B30" s="30"/>
      <c r="C30" s="338" t="s">
        <v>250</v>
      </c>
      <c r="D30" s="338"/>
      <c r="E30" s="338"/>
      <c r="F30" s="338"/>
      <c r="G30" s="338"/>
      <c r="H30" s="338"/>
      <c r="I30" s="338"/>
      <c r="J30" s="338"/>
      <c r="K30" s="338"/>
      <c r="L30" s="338"/>
      <c r="M30" s="338"/>
      <c r="N30" s="338"/>
      <c r="O30" s="338"/>
      <c r="P30" s="338"/>
      <c r="Q30" s="338"/>
      <c r="R30" s="338"/>
      <c r="S30" s="338"/>
      <c r="T30" s="338"/>
      <c r="U30" s="338"/>
      <c r="V30" s="338"/>
      <c r="W30" s="338"/>
      <c r="X30" s="338"/>
      <c r="Y30" s="338"/>
    </row>
    <row r="31" spans="1:25" ht="13.5" thickTop="1" x14ac:dyDescent="0.2">
      <c r="A31" s="143"/>
      <c r="B31" s="32"/>
      <c r="C31" s="18"/>
      <c r="D31" s="18"/>
      <c r="E31" s="18"/>
      <c r="F31" s="18"/>
      <c r="G31" s="18"/>
      <c r="H31" s="18"/>
      <c r="I31" s="18"/>
      <c r="J31" s="18"/>
      <c r="K31" s="18"/>
      <c r="L31" s="18"/>
      <c r="M31" s="18"/>
      <c r="N31" s="18"/>
      <c r="O31" s="18"/>
      <c r="P31" s="18"/>
      <c r="Q31" s="18"/>
      <c r="R31" s="18"/>
      <c r="S31" s="18"/>
      <c r="T31" s="18"/>
      <c r="U31" s="18"/>
      <c r="V31" s="18"/>
      <c r="W31" s="18"/>
      <c r="X31" s="18"/>
      <c r="Y31" s="18"/>
    </row>
    <row r="32" spans="1:25" x14ac:dyDescent="0.2">
      <c r="A32" s="143"/>
      <c r="B32" s="80" t="s">
        <v>326</v>
      </c>
      <c r="C32" s="84">
        <f>(C9/C$29)*100</f>
        <v>99.358620660949455</v>
      </c>
      <c r="D32" s="84">
        <f t="shared" ref="D32:Y32" si="6">(D9/D$29)*100</f>
        <v>93.050371842956821</v>
      </c>
      <c r="E32" s="84">
        <f t="shared" si="6"/>
        <v>90.066103175699666</v>
      </c>
      <c r="F32" s="84">
        <f t="shared" si="6"/>
        <v>91.776553207219862</v>
      </c>
      <c r="G32" s="84">
        <f t="shared" si="6"/>
        <v>89.751729708046142</v>
      </c>
      <c r="H32" s="84">
        <f t="shared" si="6"/>
        <v>94.684396393634685</v>
      </c>
      <c r="I32" s="84">
        <f t="shared" si="6"/>
        <v>95.814963103482953</v>
      </c>
      <c r="J32" s="84">
        <f t="shared" si="6"/>
        <v>95.296995127237466</v>
      </c>
      <c r="K32" s="84">
        <f t="shared" si="6"/>
        <v>93.683289645416139</v>
      </c>
      <c r="L32" s="84">
        <f t="shared" si="6"/>
        <v>94.313236678260267</v>
      </c>
      <c r="M32" s="84">
        <f t="shared" si="6"/>
        <v>92.803160363761833</v>
      </c>
      <c r="N32" s="84">
        <f t="shared" si="6"/>
        <v>93.211685820081854</v>
      </c>
      <c r="O32" s="84">
        <f t="shared" si="6"/>
        <v>93.03819144874835</v>
      </c>
      <c r="P32" s="84">
        <f t="shared" si="6"/>
        <v>93.036326974232352</v>
      </c>
      <c r="Q32" s="84">
        <f t="shared" ref="Q32:V41" si="7">(Q9/Q$29)*100</f>
        <v>93.951648916653625</v>
      </c>
      <c r="R32" s="84">
        <f t="shared" si="7"/>
        <v>93.671508114544636</v>
      </c>
      <c r="S32" s="84">
        <f t="shared" si="7"/>
        <v>93.412663624403663</v>
      </c>
      <c r="T32" s="84">
        <f t="shared" si="7"/>
        <v>70.270104218316945</v>
      </c>
      <c r="U32" s="84">
        <f t="shared" si="7"/>
        <v>71.334379532506887</v>
      </c>
      <c r="V32" s="84">
        <f t="shared" si="7"/>
        <v>73.401395065151689</v>
      </c>
      <c r="W32" s="84">
        <f t="shared" ref="W32:X32" si="8">(W9/W$29)*100</f>
        <v>56.997657246554269</v>
      </c>
      <c r="X32" s="84">
        <f t="shared" si="8"/>
        <v>57.819813775916259</v>
      </c>
      <c r="Y32" s="84">
        <f t="shared" si="6"/>
        <v>89.109736400655024</v>
      </c>
    </row>
    <row r="33" spans="1:25" x14ac:dyDescent="0.2">
      <c r="A33" s="143"/>
      <c r="B33" s="80" t="s">
        <v>70</v>
      </c>
      <c r="C33" s="84">
        <f t="shared" ref="C33:Y33" si="9">(C10/C$29)*100</f>
        <v>0</v>
      </c>
      <c r="D33" s="84">
        <f t="shared" si="9"/>
        <v>1.9148630993999019E-7</v>
      </c>
      <c r="E33" s="84">
        <f t="shared" si="9"/>
        <v>0.55361542146354081</v>
      </c>
      <c r="F33" s="84">
        <f t="shared" si="9"/>
        <v>2.9657579706849093</v>
      </c>
      <c r="G33" s="84">
        <f t="shared" si="9"/>
        <v>1.7388238671749188</v>
      </c>
      <c r="H33" s="84">
        <f t="shared" si="9"/>
        <v>0</v>
      </c>
      <c r="I33" s="84">
        <f t="shared" si="9"/>
        <v>3.4458547996845513E-4</v>
      </c>
      <c r="J33" s="84">
        <f t="shared" si="9"/>
        <v>4.6918831764595319E-2</v>
      </c>
      <c r="K33" s="84">
        <f t="shared" si="9"/>
        <v>1.7461046714004485E-5</v>
      </c>
      <c r="L33" s="84">
        <f t="shared" si="9"/>
        <v>1.6764248379655491E-5</v>
      </c>
      <c r="M33" s="84">
        <f t="shared" si="9"/>
        <v>6.0612883945548534E-5</v>
      </c>
      <c r="N33" s="84">
        <f t="shared" si="9"/>
        <v>0.12192174110665581</v>
      </c>
      <c r="O33" s="84">
        <f t="shared" si="9"/>
        <v>1.8083974712391477</v>
      </c>
      <c r="P33" s="84">
        <f t="shared" si="9"/>
        <v>1.4516629714216376</v>
      </c>
      <c r="Q33" s="84">
        <f t="shared" si="7"/>
        <v>1.0348555613537962</v>
      </c>
      <c r="R33" s="84">
        <f t="shared" si="7"/>
        <v>0.58918773090340637</v>
      </c>
      <c r="S33" s="84">
        <f t="shared" si="7"/>
        <v>0.23509224682249716</v>
      </c>
      <c r="T33" s="84">
        <f t="shared" si="7"/>
        <v>1.3583511552088388</v>
      </c>
      <c r="U33" s="84">
        <f t="shared" si="7"/>
        <v>1.0953939067400695E-2</v>
      </c>
      <c r="V33" s="84">
        <f t="shared" si="7"/>
        <v>5.177017534047156E-6</v>
      </c>
      <c r="W33" s="84">
        <f t="shared" ref="W33:X33" si="10">(W10/W$29)*100</f>
        <v>0.10142476913390032</v>
      </c>
      <c r="X33" s="84">
        <f t="shared" si="10"/>
        <v>5.6510686058412175E-2</v>
      </c>
      <c r="Y33" s="84">
        <f t="shared" si="9"/>
        <v>0.56993394850113133</v>
      </c>
    </row>
    <row r="34" spans="1:25" x14ac:dyDescent="0.2">
      <c r="A34" s="143"/>
      <c r="B34" s="80" t="s">
        <v>378</v>
      </c>
      <c r="C34" s="84">
        <f t="shared" ref="C34:Y34" si="11">(C11/C$29)*100</f>
        <v>0.12739703938150412</v>
      </c>
      <c r="D34" s="84">
        <f t="shared" si="11"/>
        <v>0.1025962585164374</v>
      </c>
      <c r="E34" s="84">
        <f t="shared" si="11"/>
        <v>0.12835708605953394</v>
      </c>
      <c r="F34" s="84">
        <f t="shared" si="11"/>
        <v>0.12002680957375921</v>
      </c>
      <c r="G34" s="84">
        <f t="shared" si="11"/>
        <v>9.1392726405508495E-2</v>
      </c>
      <c r="H34" s="84">
        <f t="shared" si="11"/>
        <v>6.6626982158655867E-2</v>
      </c>
      <c r="I34" s="84">
        <f t="shared" si="11"/>
        <v>0.11800838605363223</v>
      </c>
      <c r="J34" s="84">
        <f t="shared" si="11"/>
        <v>0.21080344045385324</v>
      </c>
      <c r="K34" s="84">
        <f t="shared" si="11"/>
        <v>7.9708106755226202E-2</v>
      </c>
      <c r="L34" s="84">
        <f t="shared" si="11"/>
        <v>1.1945770971739438</v>
      </c>
      <c r="M34" s="84">
        <f t="shared" si="11"/>
        <v>2.247483274378395</v>
      </c>
      <c r="N34" s="84">
        <f t="shared" si="11"/>
        <v>2.0222466552473151</v>
      </c>
      <c r="O34" s="84">
        <f t="shared" si="11"/>
        <v>0.52757181374084139</v>
      </c>
      <c r="P34" s="84">
        <f t="shared" si="11"/>
        <v>0.78891514851792388</v>
      </c>
      <c r="Q34" s="84">
        <f t="shared" si="7"/>
        <v>0.32887980333731986</v>
      </c>
      <c r="R34" s="84">
        <f t="shared" si="7"/>
        <v>0.68426255773187161</v>
      </c>
      <c r="S34" s="84">
        <f t="shared" si="7"/>
        <v>1.0743451074308212</v>
      </c>
      <c r="T34" s="84">
        <f t="shared" si="7"/>
        <v>1.4903293441017604</v>
      </c>
      <c r="U34" s="84">
        <f t="shared" si="7"/>
        <v>2.8303322248574982</v>
      </c>
      <c r="V34" s="84">
        <f t="shared" si="7"/>
        <v>1.5978689894494775</v>
      </c>
      <c r="W34" s="84">
        <f t="shared" ref="W34:X34" si="12">(W11/W$29)*100</f>
        <v>1.098585269578203</v>
      </c>
      <c r="X34" s="84">
        <f t="shared" si="12"/>
        <v>3.8419087832376122</v>
      </c>
      <c r="Y34" s="84">
        <f t="shared" si="11"/>
        <v>0.85801262218853458</v>
      </c>
    </row>
    <row r="35" spans="1:25" x14ac:dyDescent="0.2">
      <c r="A35" s="143"/>
      <c r="B35" s="80" t="s">
        <v>60</v>
      </c>
      <c r="C35" s="84">
        <f t="shared" ref="C35:Y35" si="13">(C12/C$29)*100</f>
        <v>2.3462954629529777E-5</v>
      </c>
      <c r="D35" s="84">
        <f t="shared" si="13"/>
        <v>0.55416789150086965</v>
      </c>
      <c r="E35" s="84">
        <f t="shared" si="13"/>
        <v>0.51402273138717747</v>
      </c>
      <c r="F35" s="84">
        <f t="shared" si="13"/>
        <v>0.49019864454932072</v>
      </c>
      <c r="G35" s="84">
        <f t="shared" si="13"/>
        <v>0.48543304926579589</v>
      </c>
      <c r="H35" s="84">
        <f t="shared" si="13"/>
        <v>0.22215304170492681</v>
      </c>
      <c r="I35" s="84">
        <f t="shared" si="13"/>
        <v>0.30862771732119759</v>
      </c>
      <c r="J35" s="84">
        <f t="shared" si="13"/>
        <v>0.1953601226127207</v>
      </c>
      <c r="K35" s="84">
        <f t="shared" si="13"/>
        <v>0.30789395430691674</v>
      </c>
      <c r="L35" s="84">
        <f t="shared" si="13"/>
        <v>0.5640141790320703</v>
      </c>
      <c r="M35" s="84">
        <f t="shared" si="13"/>
        <v>0.42384358389702104</v>
      </c>
      <c r="N35" s="84">
        <f t="shared" si="13"/>
        <v>0.33202859218017988</v>
      </c>
      <c r="O35" s="84">
        <f t="shared" si="13"/>
        <v>0.35372719712393952</v>
      </c>
      <c r="P35" s="84">
        <f t="shared" si="13"/>
        <v>0.55061763512686901</v>
      </c>
      <c r="Q35" s="84">
        <f t="shared" si="7"/>
        <v>0.51873787341409527</v>
      </c>
      <c r="R35" s="84">
        <f t="shared" si="7"/>
        <v>0.38879958214365556</v>
      </c>
      <c r="S35" s="84">
        <f t="shared" si="7"/>
        <v>0.37057268110838554</v>
      </c>
      <c r="T35" s="84">
        <f t="shared" si="7"/>
        <v>0.31471189545729361</v>
      </c>
      <c r="U35" s="84">
        <f t="shared" si="7"/>
        <v>0.36342870219016538</v>
      </c>
      <c r="V35" s="84">
        <f t="shared" si="7"/>
        <v>0.36873372098970048</v>
      </c>
      <c r="W35" s="84">
        <f t="shared" ref="W35:X35" si="14">(W12/W$29)*100</f>
        <v>5.7197419185738934</v>
      </c>
      <c r="X35" s="84">
        <f t="shared" si="14"/>
        <v>3.4294226063707853</v>
      </c>
      <c r="Y35" s="84">
        <f t="shared" si="13"/>
        <v>0.71225851340127933</v>
      </c>
    </row>
    <row r="36" spans="1:25" x14ac:dyDescent="0.2">
      <c r="A36" s="143"/>
      <c r="B36" s="80" t="s">
        <v>61</v>
      </c>
      <c r="C36" s="84">
        <f t="shared" ref="C36:Y36" si="15">(C13/C$29)*100</f>
        <v>1.5459506175850875E-2</v>
      </c>
      <c r="D36" s="84">
        <f t="shared" si="15"/>
        <v>0.26275138693773648</v>
      </c>
      <c r="E36" s="84">
        <f t="shared" si="15"/>
        <v>0.52902779818355772</v>
      </c>
      <c r="F36" s="84">
        <f t="shared" si="15"/>
        <v>0.62919403820751152</v>
      </c>
      <c r="G36" s="84">
        <f t="shared" si="15"/>
        <v>0.80423959063473882</v>
      </c>
      <c r="H36" s="84">
        <f t="shared" si="15"/>
        <v>0.8933661603712032</v>
      </c>
      <c r="I36" s="84">
        <f t="shared" si="15"/>
        <v>0.64463569696393019</v>
      </c>
      <c r="J36" s="84">
        <f t="shared" si="15"/>
        <v>0.60094079539606271</v>
      </c>
      <c r="K36" s="84">
        <f t="shared" si="15"/>
        <v>0.68515313895848629</v>
      </c>
      <c r="L36" s="84">
        <f t="shared" si="15"/>
        <v>0.57793884575160548</v>
      </c>
      <c r="M36" s="84">
        <f t="shared" si="15"/>
        <v>0.49520576316492398</v>
      </c>
      <c r="N36" s="84">
        <f t="shared" si="15"/>
        <v>0.47069810846811272</v>
      </c>
      <c r="O36" s="84">
        <f t="shared" si="15"/>
        <v>0.44106671936797825</v>
      </c>
      <c r="P36" s="84">
        <f t="shared" si="15"/>
        <v>0.52246530061795193</v>
      </c>
      <c r="Q36" s="84">
        <f t="shared" si="7"/>
        <v>0.3482188854068809</v>
      </c>
      <c r="R36" s="84">
        <f t="shared" si="7"/>
        <v>0.33041259988985699</v>
      </c>
      <c r="S36" s="84">
        <f t="shared" si="7"/>
        <v>0.22606449381910432</v>
      </c>
      <c r="T36" s="84">
        <f t="shared" si="7"/>
        <v>0.13301124815240356</v>
      </c>
      <c r="U36" s="84">
        <f t="shared" si="7"/>
        <v>0.12185930860499428</v>
      </c>
      <c r="V36" s="84">
        <f t="shared" si="7"/>
        <v>0.24687190525576447</v>
      </c>
      <c r="W36" s="84">
        <f t="shared" ref="W36:X36" si="16">(W13/W$29)*100</f>
        <v>1.0725389221111801</v>
      </c>
      <c r="X36" s="84">
        <f t="shared" si="16"/>
        <v>1.755518972071227</v>
      </c>
      <c r="Y36" s="84">
        <f t="shared" si="15"/>
        <v>0.55558283371293116</v>
      </c>
    </row>
    <row r="37" spans="1:25" x14ac:dyDescent="0.2">
      <c r="A37" s="143"/>
      <c r="B37" s="80" t="s">
        <v>63</v>
      </c>
      <c r="C37" s="84">
        <f t="shared" ref="C37:Y37" si="17">(C14/C$29)*100</f>
        <v>9.4046561041544203E-3</v>
      </c>
      <c r="D37" s="84">
        <f t="shared" si="17"/>
        <v>0.19087355374818221</v>
      </c>
      <c r="E37" s="84">
        <f t="shared" si="17"/>
        <v>0.45293849792742225</v>
      </c>
      <c r="F37" s="84">
        <f t="shared" si="17"/>
        <v>0.29106013825804772</v>
      </c>
      <c r="G37" s="84">
        <f t="shared" si="17"/>
        <v>0.41834204516875984</v>
      </c>
      <c r="H37" s="84">
        <f t="shared" si="17"/>
        <v>0.48333187534498462</v>
      </c>
      <c r="I37" s="84">
        <f t="shared" si="17"/>
        <v>0.4327381230374629</v>
      </c>
      <c r="J37" s="84">
        <f t="shared" si="17"/>
        <v>0.41278137936088499</v>
      </c>
      <c r="K37" s="84">
        <f t="shared" si="17"/>
        <v>0.45569979402582622</v>
      </c>
      <c r="L37" s="84">
        <f t="shared" si="17"/>
        <v>0.40378932678024826</v>
      </c>
      <c r="M37" s="84">
        <f t="shared" si="17"/>
        <v>0.97508778997763612</v>
      </c>
      <c r="N37" s="84">
        <f t="shared" si="17"/>
        <v>0.29173030737450506</v>
      </c>
      <c r="O37" s="84">
        <f t="shared" si="17"/>
        <v>0.31906108094755631</v>
      </c>
      <c r="P37" s="84">
        <f t="shared" si="17"/>
        <v>0.39800942821857932</v>
      </c>
      <c r="Q37" s="84">
        <f t="shared" si="7"/>
        <v>0.37134904893180987</v>
      </c>
      <c r="R37" s="84">
        <f t="shared" si="7"/>
        <v>0.52691626588366203</v>
      </c>
      <c r="S37" s="84">
        <f t="shared" si="7"/>
        <v>0.64377593206093253</v>
      </c>
      <c r="T37" s="84">
        <f t="shared" si="7"/>
        <v>0.10804725266078397</v>
      </c>
      <c r="U37" s="84">
        <f t="shared" si="7"/>
        <v>0.11757861490328055</v>
      </c>
      <c r="V37" s="84">
        <f t="shared" si="7"/>
        <v>0.13621186121112297</v>
      </c>
      <c r="W37" s="84">
        <f t="shared" ref="W37:X37" si="18">(W14/W$29)*100</f>
        <v>0.85763861310459499</v>
      </c>
      <c r="X37" s="84">
        <f t="shared" si="18"/>
        <v>1.2738691129023247</v>
      </c>
      <c r="Y37" s="84">
        <f t="shared" si="17"/>
        <v>0.45956207519777836</v>
      </c>
    </row>
    <row r="38" spans="1:25" x14ac:dyDescent="0.2">
      <c r="A38" s="143"/>
      <c r="B38" s="80" t="s">
        <v>380</v>
      </c>
      <c r="C38" s="84">
        <f t="shared" ref="C38:Y38" si="19">(C15/C$29)*100</f>
        <v>6.8417975699708842E-4</v>
      </c>
      <c r="D38" s="84">
        <f t="shared" si="19"/>
        <v>0.12970363501047222</v>
      </c>
      <c r="E38" s="84">
        <f t="shared" si="19"/>
        <v>0.88588646811998228</v>
      </c>
      <c r="F38" s="84">
        <f t="shared" si="19"/>
        <v>0.23787856311770647</v>
      </c>
      <c r="G38" s="84">
        <f t="shared" si="19"/>
        <v>0.50594960392142008</v>
      </c>
      <c r="H38" s="84">
        <f t="shared" si="19"/>
        <v>1.2984141703965442</v>
      </c>
      <c r="I38" s="84">
        <f t="shared" si="19"/>
        <v>0.8341050411452382</v>
      </c>
      <c r="J38" s="84">
        <f t="shared" si="19"/>
        <v>1.1241275823590335</v>
      </c>
      <c r="K38" s="84">
        <f t="shared" si="19"/>
        <v>1.815437249587746</v>
      </c>
      <c r="L38" s="84">
        <f t="shared" si="19"/>
        <v>0.68159470028651148</v>
      </c>
      <c r="M38" s="84">
        <f t="shared" si="19"/>
        <v>0.63334835383874699</v>
      </c>
      <c r="N38" s="84">
        <f t="shared" si="19"/>
        <v>0.68494443023869955</v>
      </c>
      <c r="O38" s="84">
        <f t="shared" si="19"/>
        <v>0.37924277305903425</v>
      </c>
      <c r="P38" s="84">
        <f t="shared" si="19"/>
        <v>0.25672577040865563</v>
      </c>
      <c r="Q38" s="84">
        <f t="shared" si="7"/>
        <v>0.78155357784320256</v>
      </c>
      <c r="R38" s="84">
        <f t="shared" si="7"/>
        <v>0.31561999735950175</v>
      </c>
      <c r="S38" s="84">
        <f t="shared" si="7"/>
        <v>0.33403137578042585</v>
      </c>
      <c r="T38" s="84">
        <f t="shared" si="7"/>
        <v>0.40726537086185716</v>
      </c>
      <c r="U38" s="84">
        <f t="shared" si="7"/>
        <v>1.6702621430403772</v>
      </c>
      <c r="V38" s="84">
        <f t="shared" si="7"/>
        <v>0.46740185104391346</v>
      </c>
      <c r="W38" s="84">
        <f t="shared" ref="W38:X38" si="20">(W15/W$29)*100</f>
        <v>0.75004491937214535</v>
      </c>
      <c r="X38" s="84">
        <f t="shared" si="20"/>
        <v>0.54818652375217847</v>
      </c>
      <c r="Y38" s="84">
        <f t="shared" si="19"/>
        <v>0.65579088091454962</v>
      </c>
    </row>
    <row r="39" spans="1:25" x14ac:dyDescent="0.2">
      <c r="A39" s="143"/>
      <c r="B39" s="80" t="s">
        <v>14</v>
      </c>
      <c r="C39" s="84">
        <f t="shared" ref="C39:Y39" si="21">(C16/C$29)*100</f>
        <v>0</v>
      </c>
      <c r="D39" s="84">
        <f t="shared" si="21"/>
        <v>1.4026372203104283E-3</v>
      </c>
      <c r="E39" s="84">
        <f t="shared" si="21"/>
        <v>2.6554898691368619E-4</v>
      </c>
      <c r="F39" s="84">
        <f t="shared" si="21"/>
        <v>5.2387611779592777E-5</v>
      </c>
      <c r="G39" s="84">
        <f t="shared" si="21"/>
        <v>6.3459063167247184E-2</v>
      </c>
      <c r="H39" s="84">
        <f t="shared" si="21"/>
        <v>3.7186771705575573E-3</v>
      </c>
      <c r="I39" s="84">
        <f t="shared" si="21"/>
        <v>1.8509417983590538E-3</v>
      </c>
      <c r="J39" s="84">
        <f t="shared" si="21"/>
        <v>1.2374489383667701E-3</v>
      </c>
      <c r="K39" s="84">
        <f t="shared" si="21"/>
        <v>6.9730690052376906E-3</v>
      </c>
      <c r="L39" s="84">
        <f t="shared" si="21"/>
        <v>2.4551006739177716E-4</v>
      </c>
      <c r="M39" s="84">
        <f t="shared" si="21"/>
        <v>2.3144463570307114E-3</v>
      </c>
      <c r="N39" s="84">
        <f t="shared" si="21"/>
        <v>1.2013675261220837E-3</v>
      </c>
      <c r="O39" s="84">
        <f t="shared" si="21"/>
        <v>7.9794854675594024E-3</v>
      </c>
      <c r="P39" s="84">
        <f t="shared" si="21"/>
        <v>7.5437933601336035E-2</v>
      </c>
      <c r="Q39" s="84">
        <f t="shared" si="7"/>
        <v>7.5762014298928981E-2</v>
      </c>
      <c r="R39" s="84">
        <f t="shared" si="7"/>
        <v>0.11811304889859213</v>
      </c>
      <c r="S39" s="84">
        <f t="shared" si="7"/>
        <v>0.18018501404459319</v>
      </c>
      <c r="T39" s="84">
        <f t="shared" si="7"/>
        <v>1.6992029927869869</v>
      </c>
      <c r="U39" s="84">
        <f t="shared" si="7"/>
        <v>0.4698711430782655</v>
      </c>
      <c r="V39" s="84">
        <f t="shared" si="7"/>
        <v>0.57950563585336234</v>
      </c>
      <c r="W39" s="84">
        <f t="shared" ref="W39:X39" si="22">(W16/W$29)*100</f>
        <v>0.53515690655826798</v>
      </c>
      <c r="X39" s="84">
        <f t="shared" si="22"/>
        <v>1.2565185821183342</v>
      </c>
      <c r="Y39" s="84">
        <f t="shared" si="21"/>
        <v>0.18511255338836521</v>
      </c>
    </row>
    <row r="40" spans="1:25" x14ac:dyDescent="0.2">
      <c r="A40" s="143"/>
      <c r="B40" s="8" t="s">
        <v>15</v>
      </c>
      <c r="C40" s="84">
        <f t="shared" ref="C40:Y40" si="23">(C17/C$29)*100</f>
        <v>0.20155804248588294</v>
      </c>
      <c r="D40" s="84">
        <f t="shared" si="23"/>
        <v>3.250969167266919</v>
      </c>
      <c r="E40" s="84">
        <f t="shared" si="23"/>
        <v>5.2895138646257331</v>
      </c>
      <c r="F40" s="84">
        <f t="shared" si="23"/>
        <v>3.6269117505572339</v>
      </c>
      <c r="G40" s="84">
        <f t="shared" si="23"/>
        <v>3.5920120600077787</v>
      </c>
      <c r="H40" s="84">
        <f t="shared" si="23"/>
        <v>3.8316166254245019</v>
      </c>
      <c r="I40" s="84">
        <f t="shared" si="23"/>
        <v>3.4794534908567707</v>
      </c>
      <c r="J40" s="84">
        <f t="shared" si="23"/>
        <v>3.6842486965932371</v>
      </c>
      <c r="K40" s="84">
        <f t="shared" si="23"/>
        <v>4.5216611469707946</v>
      </c>
      <c r="L40" s="84">
        <f t="shared" si="23"/>
        <v>3.585298827082938</v>
      </c>
      <c r="M40" s="84">
        <f t="shared" si="23"/>
        <v>3.6756135729425252</v>
      </c>
      <c r="N40" s="84">
        <f t="shared" si="23"/>
        <v>3.3194045275446991</v>
      </c>
      <c r="O40" s="84">
        <f t="shared" si="23"/>
        <v>3.2450391351072576</v>
      </c>
      <c r="P40" s="84">
        <f t="shared" si="23"/>
        <v>3.2942828173446141</v>
      </c>
      <c r="Q40" s="84">
        <f t="shared" si="7"/>
        <v>3.7507224211334638</v>
      </c>
      <c r="R40" s="84">
        <f t="shared" si="7"/>
        <v>2.451016428221791</v>
      </c>
      <c r="S40" s="84">
        <f t="shared" si="7"/>
        <v>2.7536893090350576</v>
      </c>
      <c r="T40" s="84">
        <f t="shared" si="7"/>
        <v>3.7089014131793143</v>
      </c>
      <c r="U40" s="84">
        <f t="shared" si="7"/>
        <v>4.878068737309607</v>
      </c>
      <c r="V40" s="84">
        <f t="shared" si="7"/>
        <v>3.4827628321487891</v>
      </c>
      <c r="W40" s="84">
        <f t="shared" ref="W40:X40" si="24">(W17/W$29)*100</f>
        <v>15.442161817429279</v>
      </c>
      <c r="X40" s="84">
        <f t="shared" si="24"/>
        <v>12.437794220278803</v>
      </c>
      <c r="Y40" s="84">
        <f t="shared" si="23"/>
        <v>4.2702568869838311</v>
      </c>
    </row>
    <row r="41" spans="1:25" x14ac:dyDescent="0.2">
      <c r="A41" s="143"/>
      <c r="B41" s="8" t="s">
        <v>26</v>
      </c>
      <c r="C41" s="84">
        <f t="shared" ref="C41:Y41" si="25">(C18/C$29)*100</f>
        <v>1.0532520333195917E-2</v>
      </c>
      <c r="D41" s="84">
        <f t="shared" si="25"/>
        <v>0.18422782987540492</v>
      </c>
      <c r="E41" s="84">
        <f t="shared" si="25"/>
        <v>0.17083850653187327</v>
      </c>
      <c r="F41" s="84">
        <f t="shared" si="25"/>
        <v>7.291676461048098E-2</v>
      </c>
      <c r="G41" s="84">
        <f t="shared" si="25"/>
        <v>0.13358187019542389</v>
      </c>
      <c r="H41" s="84">
        <f t="shared" si="25"/>
        <v>7.6291328624622123E-2</v>
      </c>
      <c r="I41" s="84">
        <f t="shared" si="25"/>
        <v>5.5671980018841355E-2</v>
      </c>
      <c r="J41" s="84">
        <f t="shared" si="25"/>
        <v>3.9522206687359319E-2</v>
      </c>
      <c r="K41" s="84">
        <f t="shared" si="25"/>
        <v>0.12047109491953682</v>
      </c>
      <c r="L41" s="84">
        <f t="shared" si="25"/>
        <v>9.685411327410233E-2</v>
      </c>
      <c r="M41" s="84">
        <f t="shared" si="25"/>
        <v>0.14856267810727525</v>
      </c>
      <c r="N41" s="84">
        <f t="shared" si="25"/>
        <v>4.4340882861657452E-2</v>
      </c>
      <c r="O41" s="84">
        <f t="shared" si="25"/>
        <v>7.2348964902494789E-2</v>
      </c>
      <c r="P41" s="84">
        <f t="shared" si="25"/>
        <v>0.115033764003569</v>
      </c>
      <c r="Q41" s="84">
        <f t="shared" si="7"/>
        <v>0.10545744967539994</v>
      </c>
      <c r="R41" s="84">
        <f t="shared" si="7"/>
        <v>0.12586222256856514</v>
      </c>
      <c r="S41" s="84">
        <f t="shared" si="7"/>
        <v>0.18571686738521334</v>
      </c>
      <c r="T41" s="84">
        <f t="shared" si="7"/>
        <v>0.88509152812361658</v>
      </c>
      <c r="U41" s="84">
        <f t="shared" si="7"/>
        <v>0.18971389092312058</v>
      </c>
      <c r="V41" s="84">
        <f t="shared" si="7"/>
        <v>0.25210781136426141</v>
      </c>
      <c r="W41" s="84">
        <f t="shared" ref="W41:X41" si="26">(W18/W$29)*100</f>
        <v>0.10880148098757789</v>
      </c>
      <c r="X41" s="84">
        <f t="shared" si="26"/>
        <v>0.31716611868384587</v>
      </c>
      <c r="Y41" s="84">
        <f t="shared" si="25"/>
        <v>0.14816469917674441</v>
      </c>
    </row>
    <row r="42" spans="1:25" x14ac:dyDescent="0.2">
      <c r="A42" s="143"/>
      <c r="B42" s="8" t="s">
        <v>27</v>
      </c>
      <c r="C42" s="84">
        <f t="shared" ref="C42:Y42" si="27">(C19/C$29)*100</f>
        <v>0.13935071087661066</v>
      </c>
      <c r="D42" s="84">
        <f t="shared" si="27"/>
        <v>0.51401799946420212</v>
      </c>
      <c r="E42" s="84">
        <f t="shared" si="27"/>
        <v>8.2669604151856646E-2</v>
      </c>
      <c r="F42" s="84">
        <f t="shared" si="27"/>
        <v>8.1040919028345162E-2</v>
      </c>
      <c r="G42" s="84">
        <f t="shared" si="27"/>
        <v>8.6812830009469544E-2</v>
      </c>
      <c r="H42" s="84">
        <f t="shared" si="27"/>
        <v>3.265251740857069E-2</v>
      </c>
      <c r="I42" s="84">
        <f t="shared" si="27"/>
        <v>0.12511006069157277</v>
      </c>
      <c r="J42" s="84">
        <f t="shared" si="27"/>
        <v>0.2952388872346427</v>
      </c>
      <c r="K42" s="84">
        <f t="shared" si="27"/>
        <v>8.8174793696379844E-2</v>
      </c>
      <c r="L42" s="84">
        <f t="shared" si="27"/>
        <v>4.1300214297857067E-2</v>
      </c>
      <c r="M42" s="84">
        <f t="shared" si="27"/>
        <v>3.7453933229902779E-2</v>
      </c>
      <c r="N42" s="84">
        <f t="shared" si="27"/>
        <v>7.0193035066263176E-2</v>
      </c>
      <c r="O42" s="84">
        <f t="shared" si="27"/>
        <v>5.7255522174115774E-2</v>
      </c>
      <c r="P42" s="84">
        <f t="shared" si="27"/>
        <v>8.7082152211129943E-2</v>
      </c>
      <c r="Q42" s="84">
        <f t="shared" si="27"/>
        <v>4.4545063795745889E-2</v>
      </c>
      <c r="R42" s="84">
        <f t="shared" si="27"/>
        <v>0.15032793267959144</v>
      </c>
      <c r="S42" s="84">
        <f t="shared" si="27"/>
        <v>0.15567775484381527</v>
      </c>
      <c r="T42" s="84">
        <f t="shared" si="27"/>
        <v>0.69360321330372743</v>
      </c>
      <c r="U42" s="84">
        <f t="shared" si="27"/>
        <v>0.43890999982998363</v>
      </c>
      <c r="V42" s="84">
        <f t="shared" si="27"/>
        <v>0.68011514748284319</v>
      </c>
      <c r="W42" s="84">
        <f t="shared" ref="W42:X42" si="28">(W19/W$29)*100</f>
        <v>0.20601844278842385</v>
      </c>
      <c r="X42" s="84">
        <f t="shared" si="28"/>
        <v>0.46209979506322968</v>
      </c>
      <c r="Y42" s="84">
        <f t="shared" si="27"/>
        <v>0.17439181662086031</v>
      </c>
    </row>
    <row r="43" spans="1:25" x14ac:dyDescent="0.2">
      <c r="A43" s="143"/>
      <c r="B43" s="8" t="s">
        <v>16</v>
      </c>
      <c r="C43" s="84">
        <f t="shared" ref="C43:Y43" si="29">(C20/C$29)*100</f>
        <v>2.7226647181652651E-2</v>
      </c>
      <c r="D43" s="84">
        <f t="shared" si="29"/>
        <v>0.72644582671815938</v>
      </c>
      <c r="E43" s="84">
        <f t="shared" si="29"/>
        <v>2.113943206546903</v>
      </c>
      <c r="F43" s="84">
        <f t="shared" si="29"/>
        <v>1.3317811802363149</v>
      </c>
      <c r="G43" s="84">
        <f t="shared" si="29"/>
        <v>1.9337568540340966</v>
      </c>
      <c r="H43" s="84">
        <f t="shared" si="29"/>
        <v>2.8793595087034296</v>
      </c>
      <c r="I43" s="84">
        <f t="shared" si="29"/>
        <v>2.1141613623385842</v>
      </c>
      <c r="J43" s="84">
        <f t="shared" si="29"/>
        <v>2.3953798533084649</v>
      </c>
      <c r="K43" s="84">
        <f t="shared" si="29"/>
        <v>3.16988296033252</v>
      </c>
      <c r="L43" s="84">
        <f t="shared" si="29"/>
        <v>1.9591518501105984</v>
      </c>
      <c r="M43" s="84">
        <f t="shared" si="29"/>
        <v>2.4643784866697676</v>
      </c>
      <c r="N43" s="84">
        <f t="shared" si="29"/>
        <v>1.8894759122233329</v>
      </c>
      <c r="O43" s="84">
        <f t="shared" si="29"/>
        <v>2.3577825517857796</v>
      </c>
      <c r="P43" s="84">
        <f t="shared" si="29"/>
        <v>2.6925049620814967</v>
      </c>
      <c r="Q43" s="84">
        <f t="shared" si="29"/>
        <v>2.9945941769397741</v>
      </c>
      <c r="R43" s="84">
        <f t="shared" si="29"/>
        <v>2.1644124549606496</v>
      </c>
      <c r="S43" s="84">
        <f t="shared" si="29"/>
        <v>2.1224533758045494</v>
      </c>
      <c r="T43" s="84">
        <f t="shared" si="29"/>
        <v>1.5594973892424566</v>
      </c>
      <c r="U43" s="84">
        <f t="shared" si="29"/>
        <v>3.1231038949738537</v>
      </c>
      <c r="V43" s="84">
        <f t="shared" si="29"/>
        <v>2.7583589467893646</v>
      </c>
      <c r="W43" s="84">
        <f t="shared" ref="W43:X43" si="30">(W20/W$29)*100</f>
        <v>4.6200131030738918</v>
      </c>
      <c r="X43" s="84">
        <f t="shared" si="30"/>
        <v>5.3670122062719221</v>
      </c>
      <c r="Y43" s="84">
        <f t="shared" si="29"/>
        <v>2.3543763338037782</v>
      </c>
    </row>
    <row r="44" spans="1:25" x14ac:dyDescent="0.2">
      <c r="A44" s="143"/>
      <c r="B44" s="8" t="s">
        <v>19</v>
      </c>
      <c r="C44" s="84">
        <f t="shared" ref="C44:Y44" si="31">(C21/C$29)*100</f>
        <v>9.4046561041544203E-3</v>
      </c>
      <c r="D44" s="84">
        <f t="shared" si="31"/>
        <v>0.19087355374818221</v>
      </c>
      <c r="E44" s="84">
        <f t="shared" si="31"/>
        <v>0.45293849792742225</v>
      </c>
      <c r="F44" s="84">
        <f t="shared" si="31"/>
        <v>0.29106013825804772</v>
      </c>
      <c r="G44" s="84">
        <f t="shared" si="31"/>
        <v>0.41834204516875984</v>
      </c>
      <c r="H44" s="84">
        <f t="shared" si="31"/>
        <v>0.48333187534498462</v>
      </c>
      <c r="I44" s="84">
        <f t="shared" si="31"/>
        <v>0.4327381230374629</v>
      </c>
      <c r="J44" s="84">
        <f t="shared" si="31"/>
        <v>0.41278137936088499</v>
      </c>
      <c r="K44" s="84">
        <f t="shared" si="31"/>
        <v>0.45569979402582622</v>
      </c>
      <c r="L44" s="84">
        <f t="shared" si="31"/>
        <v>0.40378932678024826</v>
      </c>
      <c r="M44" s="84">
        <f t="shared" si="31"/>
        <v>0.97508778997763612</v>
      </c>
      <c r="N44" s="84">
        <f t="shared" si="31"/>
        <v>0.29173030737450506</v>
      </c>
      <c r="O44" s="84">
        <f t="shared" si="31"/>
        <v>0.31906108094755631</v>
      </c>
      <c r="P44" s="84">
        <f t="shared" si="31"/>
        <v>0.39800942821857932</v>
      </c>
      <c r="Q44" s="84">
        <f t="shared" si="31"/>
        <v>0.37134904893180987</v>
      </c>
      <c r="R44" s="84">
        <f t="shared" si="31"/>
        <v>0.52691626588366203</v>
      </c>
      <c r="S44" s="84">
        <f t="shared" si="31"/>
        <v>0.64377593206093253</v>
      </c>
      <c r="T44" s="84">
        <f t="shared" si="31"/>
        <v>0.10804725266078397</v>
      </c>
      <c r="U44" s="84">
        <f t="shared" si="31"/>
        <v>0.11757861490328055</v>
      </c>
      <c r="V44" s="84">
        <f t="shared" si="31"/>
        <v>0.13621186121112297</v>
      </c>
      <c r="W44" s="84">
        <f t="shared" ref="W44:X44" si="32">(W21/W$29)*100</f>
        <v>0.85763861310459499</v>
      </c>
      <c r="X44" s="84">
        <f t="shared" si="32"/>
        <v>1.2738691129023247</v>
      </c>
      <c r="Y44" s="84">
        <f t="shared" si="31"/>
        <v>0.45956207519777836</v>
      </c>
    </row>
    <row r="45" spans="1:25" x14ac:dyDescent="0.2">
      <c r="A45" s="143"/>
      <c r="B45" s="8" t="s">
        <v>18</v>
      </c>
      <c r="C45" s="84">
        <f t="shared" ref="C45:Y45" si="33">(C22/C$29)*100</f>
        <v>8.2894618706128714E-4</v>
      </c>
      <c r="D45" s="84">
        <f t="shared" si="33"/>
        <v>0.10189580159467693</v>
      </c>
      <c r="E45" s="84">
        <f t="shared" si="33"/>
        <v>0.15534748508944099</v>
      </c>
      <c r="F45" s="84">
        <f t="shared" si="33"/>
        <v>9.8800513449818883E-2</v>
      </c>
      <c r="G45" s="84">
        <f t="shared" si="33"/>
        <v>0.12052360830034842</v>
      </c>
      <c r="H45" s="84">
        <f t="shared" si="33"/>
        <v>8.9843588277542227E-2</v>
      </c>
      <c r="I45" s="84">
        <f t="shared" si="33"/>
        <v>8.033055267372391E-2</v>
      </c>
      <c r="J45" s="84">
        <f t="shared" si="33"/>
        <v>0.12631578616454953</v>
      </c>
      <c r="K45" s="84">
        <f t="shared" si="33"/>
        <v>0.11520397017825736</v>
      </c>
      <c r="L45" s="84">
        <f t="shared" si="33"/>
        <v>0.1557061822750217</v>
      </c>
      <c r="M45" s="84">
        <f t="shared" si="33"/>
        <v>0.25154030451469955</v>
      </c>
      <c r="N45" s="84">
        <f t="shared" si="33"/>
        <v>0.31572610090023123</v>
      </c>
      <c r="O45" s="84">
        <f t="shared" si="33"/>
        <v>0.46218599881161904</v>
      </c>
      <c r="P45" s="84">
        <f t="shared" si="33"/>
        <v>0.24256862375138522</v>
      </c>
      <c r="Q45" s="84">
        <f t="shared" si="33"/>
        <v>0.16733303507203953</v>
      </c>
      <c r="R45" s="84">
        <f t="shared" si="33"/>
        <v>0.17962698040339142</v>
      </c>
      <c r="S45" s="84">
        <f t="shared" si="33"/>
        <v>0.15567775484381527</v>
      </c>
      <c r="T45" s="84">
        <f t="shared" si="33"/>
        <v>9.3114935955992142E-2</v>
      </c>
      <c r="U45" s="84">
        <f t="shared" si="33"/>
        <v>2.9300664354472431E-2</v>
      </c>
      <c r="V45" s="84">
        <f t="shared" si="33"/>
        <v>4.9425633524739963E-2</v>
      </c>
      <c r="W45" s="84">
        <f t="shared" ref="W45:X45" si="34">(W22/W$29)*100</f>
        <v>0.8957103860968626</v>
      </c>
      <c r="X45" s="84">
        <f t="shared" si="34"/>
        <v>0.48319784874344379</v>
      </c>
      <c r="Y45" s="84">
        <f t="shared" si="33"/>
        <v>0.20036673663121626</v>
      </c>
    </row>
    <row r="46" spans="1:25" x14ac:dyDescent="0.2">
      <c r="A46" s="143"/>
      <c r="B46" s="8" t="s">
        <v>20</v>
      </c>
      <c r="C46" s="84">
        <f t="shared" ref="C46:Y46" si="35">(C23/C$29)*100</f>
        <v>1.058179253791793E-4</v>
      </c>
      <c r="D46" s="84">
        <f t="shared" si="35"/>
        <v>3.2577374423780593E-2</v>
      </c>
      <c r="E46" s="84">
        <f t="shared" si="35"/>
        <v>8.1609842403248603E-2</v>
      </c>
      <c r="F46" s="84">
        <f t="shared" si="35"/>
        <v>5.5188796784266782E-2</v>
      </c>
      <c r="G46" s="84">
        <f t="shared" si="35"/>
        <v>3.8389948338477309E-2</v>
      </c>
      <c r="H46" s="84">
        <f t="shared" si="35"/>
        <v>4.2153146423892722E-2</v>
      </c>
      <c r="I46" s="84">
        <f t="shared" si="35"/>
        <v>3.7015622216590702E-2</v>
      </c>
      <c r="J46" s="84">
        <f t="shared" si="35"/>
        <v>7.3651508731783458E-2</v>
      </c>
      <c r="K46" s="84">
        <f t="shared" si="35"/>
        <v>4.8959727323265721E-2</v>
      </c>
      <c r="L46" s="84">
        <f t="shared" si="35"/>
        <v>8.3491283888113388E-2</v>
      </c>
      <c r="M46" s="84">
        <f t="shared" si="35"/>
        <v>5.3382299751362786E-2</v>
      </c>
      <c r="N46" s="84">
        <f t="shared" si="35"/>
        <v>7.4210864549242334E-2</v>
      </c>
      <c r="O46" s="84">
        <f t="shared" si="35"/>
        <v>9.5918520469486818E-2</v>
      </c>
      <c r="P46" s="84">
        <f t="shared" si="35"/>
        <v>8.6321034326777679E-2</v>
      </c>
      <c r="Q46" s="84">
        <f t="shared" si="35"/>
        <v>7.0665330324306441E-2</v>
      </c>
      <c r="R46" s="84">
        <f t="shared" si="35"/>
        <v>0.16347913012814069</v>
      </c>
      <c r="S46" s="84">
        <f t="shared" si="35"/>
        <v>0.15567775484381527</v>
      </c>
      <c r="T46" s="84">
        <f t="shared" si="35"/>
        <v>0.11279374115029481</v>
      </c>
      <c r="U46" s="84">
        <f t="shared" si="35"/>
        <v>7.7588226047529296E-2</v>
      </c>
      <c r="V46" s="84">
        <f t="shared" si="35"/>
        <v>0.12712166554852794</v>
      </c>
      <c r="W46" s="84">
        <f t="shared" ref="W46:X46" si="36">(W23/W$29)*100</f>
        <v>0.45532575747501924</v>
      </c>
      <c r="X46" s="84">
        <f t="shared" si="36"/>
        <v>0.59296108526995839</v>
      </c>
      <c r="Y46" s="84">
        <f t="shared" si="35"/>
        <v>0.11119201634511104</v>
      </c>
    </row>
    <row r="47" spans="1:25" x14ac:dyDescent="0.2">
      <c r="A47" s="143"/>
      <c r="B47" s="8" t="s">
        <v>21</v>
      </c>
      <c r="C47" s="84">
        <f t="shared" ref="C47:Y47" si="37">(C24/C$29)*100</f>
        <v>3.4537469214667831E-4</v>
      </c>
      <c r="D47" s="84">
        <f t="shared" si="37"/>
        <v>7.7762590466630022E-3</v>
      </c>
      <c r="E47" s="84">
        <f t="shared" si="37"/>
        <v>8.6345466003209335E-3</v>
      </c>
      <c r="F47" s="84">
        <f t="shared" si="37"/>
        <v>1.8920465092871153E-2</v>
      </c>
      <c r="G47" s="84">
        <f t="shared" si="37"/>
        <v>4.506664093656676E-2</v>
      </c>
      <c r="H47" s="84">
        <f t="shared" si="37"/>
        <v>7.0074246231771539E-2</v>
      </c>
      <c r="I47" s="84">
        <f t="shared" si="37"/>
        <v>8.4482361353095115E-2</v>
      </c>
      <c r="J47" s="84">
        <f t="shared" si="37"/>
        <v>5.7306628969427398E-2</v>
      </c>
      <c r="K47" s="84">
        <f t="shared" si="37"/>
        <v>4.8381941287499328E-2</v>
      </c>
      <c r="L47" s="84">
        <f t="shared" si="37"/>
        <v>5.6315183862943839E-2</v>
      </c>
      <c r="M47" s="84">
        <f t="shared" si="37"/>
        <v>5.4270178589817905E-2</v>
      </c>
      <c r="N47" s="84">
        <f t="shared" si="37"/>
        <v>5.0475049304596634E-2</v>
      </c>
      <c r="O47" s="84">
        <f t="shared" si="37"/>
        <v>3.2388358895595631E-2</v>
      </c>
      <c r="P47" s="84">
        <f t="shared" si="37"/>
        <v>2.4489410439432011E-2</v>
      </c>
      <c r="Q47" s="84">
        <f t="shared" si="37"/>
        <v>3.0855822336727488E-2</v>
      </c>
      <c r="R47" s="84">
        <f t="shared" si="37"/>
        <v>2.7386494133705325E-2</v>
      </c>
      <c r="S47" s="84">
        <f t="shared" si="37"/>
        <v>0</v>
      </c>
      <c r="T47" s="84">
        <f t="shared" si="37"/>
        <v>8.1553728822000692E-3</v>
      </c>
      <c r="U47" s="84">
        <f t="shared" si="37"/>
        <v>6.1555727948307687E-2</v>
      </c>
      <c r="V47" s="84">
        <f t="shared" si="37"/>
        <v>9.846752062476867E-2</v>
      </c>
      <c r="W47" s="84">
        <f t="shared" ref="W47:X47" si="38">(W24/W$29)*100</f>
        <v>0.58875450491408932</v>
      </c>
      <c r="X47" s="84">
        <f t="shared" si="38"/>
        <v>0.7132786635327899</v>
      </c>
      <c r="Y47" s="84">
        <f t="shared" si="37"/>
        <v>8.684440547140812E-2</v>
      </c>
    </row>
    <row r="48" spans="1:25" x14ac:dyDescent="0.2">
      <c r="A48" s="143"/>
      <c r="B48" s="8" t="s">
        <v>17</v>
      </c>
      <c r="C48" s="84">
        <f t="shared" ref="C48:Y49" si="39">(C25/C$29)*100</f>
        <v>1.5459506175850875E-2</v>
      </c>
      <c r="D48" s="84">
        <f t="shared" si="39"/>
        <v>0.26275138693773648</v>
      </c>
      <c r="E48" s="84">
        <f t="shared" si="39"/>
        <v>0.52902779818355772</v>
      </c>
      <c r="F48" s="84">
        <f t="shared" si="39"/>
        <v>0.62919403820751152</v>
      </c>
      <c r="G48" s="84">
        <f t="shared" si="39"/>
        <v>0.80423959063473882</v>
      </c>
      <c r="H48" s="84">
        <f t="shared" si="39"/>
        <v>0.8933661603712032</v>
      </c>
      <c r="I48" s="84">
        <f t="shared" si="39"/>
        <v>0.64463569696393019</v>
      </c>
      <c r="J48" s="84">
        <f t="shared" si="39"/>
        <v>0.60094079539606271</v>
      </c>
      <c r="K48" s="84">
        <f t="shared" si="39"/>
        <v>0.68515313895848629</v>
      </c>
      <c r="L48" s="84">
        <f t="shared" si="39"/>
        <v>0.57793884575160548</v>
      </c>
      <c r="M48" s="84">
        <f t="shared" si="39"/>
        <v>0.49520576316492398</v>
      </c>
      <c r="N48" s="84">
        <f t="shared" si="39"/>
        <v>0.47069810846811272</v>
      </c>
      <c r="O48" s="84">
        <f t="shared" si="39"/>
        <v>0.44106671936797825</v>
      </c>
      <c r="P48" s="84">
        <f t="shared" si="39"/>
        <v>0.52246530061795193</v>
      </c>
      <c r="Q48" s="84">
        <f t="shared" si="39"/>
        <v>0.3482188854068809</v>
      </c>
      <c r="R48" s="84">
        <f t="shared" si="39"/>
        <v>0.33041259988985699</v>
      </c>
      <c r="S48" s="84">
        <f t="shared" si="39"/>
        <v>0.15567775484381527</v>
      </c>
      <c r="T48" s="84">
        <f t="shared" si="39"/>
        <v>0.13301124815240356</v>
      </c>
      <c r="U48" s="84">
        <f t="shared" si="39"/>
        <v>0.12185930860499428</v>
      </c>
      <c r="V48" s="84">
        <f t="shared" si="39"/>
        <v>0.24687190525576447</v>
      </c>
      <c r="W48" s="84">
        <f t="shared" ref="W48:X49" si="40">(W25/W$29)*100</f>
        <v>1.0725389221111801</v>
      </c>
      <c r="X48" s="84">
        <f t="shared" si="40"/>
        <v>1.755518972071227</v>
      </c>
      <c r="Y48" s="84">
        <f t="shared" si="39"/>
        <v>0.55147984073234857</v>
      </c>
    </row>
    <row r="49" spans="1:25" x14ac:dyDescent="0.2">
      <c r="A49" s="297"/>
      <c r="B49" s="8" t="s">
        <v>807</v>
      </c>
      <c r="C49" s="84">
        <f t="shared" si="39"/>
        <v>1.0823460970602085E-3</v>
      </c>
      <c r="D49" s="84">
        <f t="shared" si="39"/>
        <v>0.13057145096712028</v>
      </c>
      <c r="E49" s="84">
        <f t="shared" si="39"/>
        <v>0.88638503634291266</v>
      </c>
      <c r="F49" s="84">
        <f t="shared" si="39"/>
        <v>0.23861722844379873</v>
      </c>
      <c r="G49" s="84">
        <f t="shared" si="39"/>
        <v>0.50719502065520505</v>
      </c>
      <c r="H49" s="84">
        <f t="shared" si="39"/>
        <v>1.3005904920540354</v>
      </c>
      <c r="I49" s="84">
        <f t="shared" si="39"/>
        <v>0.83495900609378182</v>
      </c>
      <c r="J49" s="84">
        <f t="shared" si="39"/>
        <v>1.1243837546857571</v>
      </c>
      <c r="K49" s="84">
        <f t="shared" si="39"/>
        <v>1.816484388559185</v>
      </c>
      <c r="L49" s="84">
        <f t="shared" si="39"/>
        <v>0.68191102755266597</v>
      </c>
      <c r="M49" s="84">
        <f t="shared" si="39"/>
        <v>0.6348921506713272</v>
      </c>
      <c r="N49" s="84">
        <f t="shared" si="39"/>
        <v>0.68663548162664501</v>
      </c>
      <c r="O49" s="84">
        <f t="shared" si="39"/>
        <v>1.0071618732935435</v>
      </c>
      <c r="P49" s="84">
        <f t="shared" si="39"/>
        <v>1.4186511647273703</v>
      </c>
      <c r="Q49" s="84">
        <f t="shared" si="39"/>
        <v>2.00617205486801</v>
      </c>
      <c r="R49" s="84">
        <f t="shared" si="39"/>
        <v>0.93659098452189338</v>
      </c>
      <c r="S49" s="84">
        <f t="shared" si="39"/>
        <v>1.0116441792121713</v>
      </c>
      <c r="T49" s="84">
        <f t="shared" si="39"/>
        <v>1.1043748384407821</v>
      </c>
      <c r="U49" s="84">
        <f t="shared" si="39"/>
        <v>2.7152213531152696</v>
      </c>
      <c r="V49" s="84">
        <f t="shared" si="39"/>
        <v>2.1002603606244405</v>
      </c>
      <c r="W49" s="84">
        <f t="shared" si="40"/>
        <v>0.75004491937214535</v>
      </c>
      <c r="X49" s="84">
        <f t="shared" si="40"/>
        <v>0.54818652375217847</v>
      </c>
      <c r="Y49" s="84">
        <f t="shared" si="39"/>
        <v>0.94493125942591627</v>
      </c>
    </row>
    <row r="50" spans="1:25" x14ac:dyDescent="0.2">
      <c r="A50" s="143"/>
      <c r="B50" s="8" t="s">
        <v>22</v>
      </c>
      <c r="C50" s="84">
        <f t="shared" ref="C50:Y50" si="41">(C27/C$29)*100</f>
        <v>99.687575742816847</v>
      </c>
      <c r="D50" s="84">
        <f t="shared" si="41"/>
        <v>96.405340097446796</v>
      </c>
      <c r="E50" s="84">
        <f t="shared" si="41"/>
        <v>96.037855096835386</v>
      </c>
      <c r="F50" s="84">
        <f t="shared" si="41"/>
        <v>98.489302125647541</v>
      </c>
      <c r="G50" s="84">
        <f t="shared" si="41"/>
        <v>95.237417424801578</v>
      </c>
      <c r="H50" s="84">
        <f t="shared" si="41"/>
        <v>98.586358678388407</v>
      </c>
      <c r="I50" s="84">
        <f t="shared" si="41"/>
        <v>99.414620507671685</v>
      </c>
      <c r="J50" s="84">
        <f t="shared" si="41"/>
        <v>99.240203544987509</v>
      </c>
      <c r="K50" s="84">
        <f t="shared" si="41"/>
        <v>98.291649429194109</v>
      </c>
      <c r="L50" s="84">
        <f t="shared" si="41"/>
        <v>99.093374876832925</v>
      </c>
      <c r="M50" s="84">
        <f t="shared" si="41"/>
        <v>98.728632270323729</v>
      </c>
      <c r="N50" s="84">
        <f t="shared" si="41"/>
        <v>98.676460111506643</v>
      </c>
      <c r="O50" s="84">
        <f t="shared" si="41"/>
        <v>98.627179354303166</v>
      </c>
      <c r="P50" s="84">
        <f t="shared" si="41"/>
        <v>98.646625845117853</v>
      </c>
      <c r="Q50" s="84">
        <f t="shared" si="41"/>
        <v>99.141868716777125</v>
      </c>
      <c r="R50" s="84">
        <f t="shared" si="41"/>
        <v>97.514087880300309</v>
      </c>
      <c r="S50" s="84">
        <f t="shared" si="41"/>
        <v>97.655975301736646</v>
      </c>
      <c r="T50" s="84">
        <f t="shared" si="41"/>
        <v>78.526889123593833</v>
      </c>
      <c r="U50" s="84">
        <f t="shared" si="41"/>
        <v>79.523605576819662</v>
      </c>
      <c r="V50" s="84">
        <f t="shared" si="41"/>
        <v>79.061537699620857</v>
      </c>
      <c r="W50" s="84">
        <f t="shared" ref="W50:X50" si="42">(W27/W$29)*100</f>
        <v>74.174986009253914</v>
      </c>
      <c r="X50" s="84">
        <f t="shared" si="42"/>
        <v>75.412546047609425</v>
      </c>
      <c r="Y50" s="84">
        <f t="shared" si="41"/>
        <v>94.993052411716874</v>
      </c>
    </row>
    <row r="51" spans="1:25" x14ac:dyDescent="0.2">
      <c r="A51" s="143"/>
      <c r="B51" s="8" t="s">
        <v>23</v>
      </c>
      <c r="C51" s="84">
        <f t="shared" ref="C51:Y51" si="43">(C28/C$29)*100</f>
        <v>0.31242425718315525</v>
      </c>
      <c r="D51" s="84">
        <f t="shared" si="43"/>
        <v>3.5946599025531976</v>
      </c>
      <c r="E51" s="84">
        <f t="shared" si="43"/>
        <v>3.9621449031646079</v>
      </c>
      <c r="F51" s="84">
        <f t="shared" si="43"/>
        <v>1.5106978743524657</v>
      </c>
      <c r="G51" s="84">
        <f t="shared" si="43"/>
        <v>4.7625825751984117</v>
      </c>
      <c r="H51" s="84">
        <f t="shared" si="43"/>
        <v>1.4136413216115897</v>
      </c>
      <c r="I51" s="84">
        <f t="shared" si="43"/>
        <v>0.58537949232830377</v>
      </c>
      <c r="J51" s="84">
        <f t="shared" si="43"/>
        <v>0.75979645501248694</v>
      </c>
      <c r="K51" s="84">
        <f t="shared" si="43"/>
        <v>1.7083505708058908</v>
      </c>
      <c r="L51" s="84">
        <f t="shared" si="43"/>
        <v>0.906625123167072</v>
      </c>
      <c r="M51" s="84">
        <f t="shared" si="43"/>
        <v>1.2713677296762658</v>
      </c>
      <c r="N51" s="84">
        <f t="shared" si="43"/>
        <v>1.3235398884933482</v>
      </c>
      <c r="O51" s="84">
        <f t="shared" si="43"/>
        <v>1.3728206456968366</v>
      </c>
      <c r="P51" s="84">
        <f t="shared" si="43"/>
        <v>1.3533741548821487</v>
      </c>
      <c r="Q51" s="84">
        <f t="shared" si="43"/>
        <v>0.85813128322287868</v>
      </c>
      <c r="R51" s="84">
        <f t="shared" si="43"/>
        <v>2.4859121196996981</v>
      </c>
      <c r="S51" s="84">
        <f t="shared" si="43"/>
        <v>2.3440246982633575</v>
      </c>
      <c r="T51" s="84">
        <f t="shared" si="43"/>
        <v>21.473110876406164</v>
      </c>
      <c r="U51" s="84">
        <f t="shared" si="43"/>
        <v>20.476394423180334</v>
      </c>
      <c r="V51" s="84">
        <f t="shared" si="43"/>
        <v>20.93846230037915</v>
      </c>
      <c r="W51" s="84">
        <f t="shared" ref="W51:X51" si="44">(W28/W$29)*100</f>
        <v>25.825013990746076</v>
      </c>
      <c r="X51" s="84">
        <f t="shared" si="44"/>
        <v>24.587453952390582</v>
      </c>
      <c r="Y51" s="84">
        <f t="shared" si="43"/>
        <v>5.0069475882831229</v>
      </c>
    </row>
    <row r="52" spans="1:25" ht="13.5" thickBot="1" x14ac:dyDescent="0.25">
      <c r="A52" s="143"/>
      <c r="B52" s="30" t="s">
        <v>7</v>
      </c>
      <c r="C52" s="85">
        <f t="shared" ref="C52:Y52" si="45">(C29/C$29)*100</f>
        <v>100</v>
      </c>
      <c r="D52" s="85">
        <f t="shared" si="45"/>
        <v>100</v>
      </c>
      <c r="E52" s="85">
        <f t="shared" si="45"/>
        <v>100</v>
      </c>
      <c r="F52" s="85">
        <f t="shared" si="45"/>
        <v>100</v>
      </c>
      <c r="G52" s="85">
        <f t="shared" si="45"/>
        <v>100</v>
      </c>
      <c r="H52" s="85">
        <f t="shared" si="45"/>
        <v>100</v>
      </c>
      <c r="I52" s="85">
        <f t="shared" si="45"/>
        <v>100</v>
      </c>
      <c r="J52" s="85">
        <f t="shared" si="45"/>
        <v>100</v>
      </c>
      <c r="K52" s="85">
        <f t="shared" si="45"/>
        <v>100</v>
      </c>
      <c r="L52" s="85">
        <f t="shared" si="45"/>
        <v>100</v>
      </c>
      <c r="M52" s="85">
        <f t="shared" si="45"/>
        <v>100</v>
      </c>
      <c r="N52" s="85">
        <f t="shared" si="45"/>
        <v>100</v>
      </c>
      <c r="O52" s="85">
        <f t="shared" si="45"/>
        <v>100</v>
      </c>
      <c r="P52" s="85">
        <f t="shared" si="45"/>
        <v>100</v>
      </c>
      <c r="Q52" s="85">
        <f t="shared" si="45"/>
        <v>100</v>
      </c>
      <c r="R52" s="85">
        <f t="shared" si="45"/>
        <v>100</v>
      </c>
      <c r="S52" s="85">
        <f t="shared" si="45"/>
        <v>100</v>
      </c>
      <c r="T52" s="248">
        <f t="shared" si="45"/>
        <v>100</v>
      </c>
      <c r="U52" s="248">
        <f t="shared" si="45"/>
        <v>100</v>
      </c>
      <c r="V52" s="261">
        <f t="shared" si="45"/>
        <v>100</v>
      </c>
      <c r="W52" s="261">
        <f t="shared" ref="W52:X52" si="46">(W29/W$29)*100</f>
        <v>100</v>
      </c>
      <c r="X52" s="261">
        <f t="shared" si="46"/>
        <v>100</v>
      </c>
      <c r="Y52" s="85">
        <f t="shared" si="45"/>
        <v>100</v>
      </c>
    </row>
    <row r="53" spans="1:25" ht="20.25" thickTop="1" thickBot="1" x14ac:dyDescent="0.35">
      <c r="A53" s="143"/>
      <c r="B53" s="30"/>
      <c r="C53" s="339" t="s">
        <v>251</v>
      </c>
      <c r="D53" s="339"/>
      <c r="E53" s="339"/>
      <c r="F53" s="339"/>
      <c r="G53" s="339"/>
      <c r="H53" s="339"/>
      <c r="I53" s="339"/>
      <c r="J53" s="339"/>
      <c r="K53" s="339"/>
      <c r="L53" s="339"/>
      <c r="M53" s="339"/>
      <c r="N53" s="339"/>
      <c r="O53" s="339"/>
      <c r="P53" s="339"/>
      <c r="Q53" s="339"/>
      <c r="R53" s="339"/>
      <c r="S53" s="339"/>
      <c r="T53" s="339"/>
      <c r="U53" s="339"/>
      <c r="V53" s="339"/>
      <c r="W53" s="339"/>
      <c r="X53" s="339"/>
      <c r="Y53" s="339"/>
    </row>
    <row r="54" spans="1:25" ht="13.5" thickTop="1" x14ac:dyDescent="0.2">
      <c r="A54" s="143"/>
      <c r="B54" s="80" t="s">
        <v>326</v>
      </c>
      <c r="C54" s="33" t="s">
        <v>10</v>
      </c>
      <c r="D54" s="18">
        <f t="shared" ref="D54:V54" si="47">IF(C9=0,"--",((D9/C9)*100-100))</f>
        <v>14.751277692624612</v>
      </c>
      <c r="E54" s="18">
        <f t="shared" si="47"/>
        <v>-16.24368007155752</v>
      </c>
      <c r="F54" s="18">
        <f t="shared" si="47"/>
        <v>16.216806350165143</v>
      </c>
      <c r="G54" s="18">
        <f t="shared" si="47"/>
        <v>5.5069336500141048</v>
      </c>
      <c r="H54" s="18">
        <f t="shared" si="47"/>
        <v>13.453585428805212</v>
      </c>
      <c r="I54" s="18">
        <f t="shared" si="47"/>
        <v>-5.2176354358820163</v>
      </c>
      <c r="J54" s="18">
        <f t="shared" si="47"/>
        <v>-5.1020633463659379</v>
      </c>
      <c r="K54" s="18">
        <f t="shared" si="47"/>
        <v>5.3516679983237339</v>
      </c>
      <c r="L54" s="18">
        <f t="shared" si="47"/>
        <v>12.196803033007058</v>
      </c>
      <c r="M54" s="18">
        <f t="shared" si="47"/>
        <v>-7.4179354199437171</v>
      </c>
      <c r="N54" s="18">
        <f t="shared" si="47"/>
        <v>-8.8400783433316263</v>
      </c>
      <c r="O54" s="18">
        <f t="shared" si="47"/>
        <v>-6.3753592988220902</v>
      </c>
      <c r="P54" s="18">
        <f t="shared" si="47"/>
        <v>10.503434432153</v>
      </c>
      <c r="Q54" s="18">
        <f t="shared" si="47"/>
        <v>-6.451729460644998</v>
      </c>
      <c r="R54" s="18">
        <f t="shared" si="47"/>
        <v>15.504062145945767</v>
      </c>
      <c r="S54" s="18">
        <f t="shared" si="47"/>
        <v>5.6518461355026517</v>
      </c>
      <c r="T54" s="18">
        <f t="shared" si="47"/>
        <v>-50.086864576931134</v>
      </c>
      <c r="U54" s="18">
        <f t="shared" si="47"/>
        <v>-54.385953600958601</v>
      </c>
      <c r="V54" s="18">
        <f t="shared" si="47"/>
        <v>-16.972489370444777</v>
      </c>
      <c r="W54" s="18">
        <f t="shared" ref="W54:X54" si="48">IF(V9=0,"--",((W9/V9)*100-100))</f>
        <v>100.24780268567665</v>
      </c>
      <c r="X54" s="18">
        <f t="shared" si="48"/>
        <v>22.134864936907078</v>
      </c>
      <c r="Y54" s="18">
        <f>IFERROR((POWER(U9/C9,1/21)*100)-100,"--")</f>
        <v>-5.2447408786948984</v>
      </c>
    </row>
    <row r="55" spans="1:25" x14ac:dyDescent="0.2">
      <c r="A55" s="143"/>
      <c r="B55" s="80" t="s">
        <v>70</v>
      </c>
      <c r="C55" s="33" t="s">
        <v>10</v>
      </c>
      <c r="D55" s="18" t="str">
        <f t="shared" ref="D55:V55" si="49">IF(C10=0,"--",((D10/C10)*100-100))</f>
        <v>--</v>
      </c>
      <c r="E55" s="18">
        <f t="shared" si="49"/>
        <v>250175400.00000006</v>
      </c>
      <c r="F55" s="18">
        <f t="shared" si="49"/>
        <v>510.97873292948339</v>
      </c>
      <c r="G55" s="18">
        <f t="shared" si="49"/>
        <v>-36.745736445164468</v>
      </c>
      <c r="H55" s="18">
        <f t="shared" si="49"/>
        <v>-100</v>
      </c>
      <c r="I55" s="18" t="str">
        <f t="shared" si="49"/>
        <v>--</v>
      </c>
      <c r="J55" s="18">
        <f t="shared" si="49"/>
        <v>12891.554404145078</v>
      </c>
      <c r="K55" s="18">
        <f t="shared" si="49"/>
        <v>-99.960117573393632</v>
      </c>
      <c r="L55" s="18">
        <f t="shared" si="49"/>
        <v>6.9999999999999858</v>
      </c>
      <c r="M55" s="18">
        <f t="shared" si="49"/>
        <v>240.18691588785043</v>
      </c>
      <c r="N55" s="18">
        <f t="shared" si="49"/>
        <v>182462.91208791209</v>
      </c>
      <c r="O55" s="18">
        <f t="shared" si="49"/>
        <v>1291.2718632294452</v>
      </c>
      <c r="P55" s="18">
        <f t="shared" si="49"/>
        <v>-11.293307324016638</v>
      </c>
      <c r="Q55" s="18">
        <f t="shared" si="49"/>
        <v>-33.961400964457667</v>
      </c>
      <c r="R55" s="18">
        <f t="shared" si="49"/>
        <v>-34.04190421045422</v>
      </c>
      <c r="S55" s="18">
        <f t="shared" si="49"/>
        <v>-57.726962130591943</v>
      </c>
      <c r="T55" s="18">
        <f t="shared" si="49"/>
        <v>283.37497458812902</v>
      </c>
      <c r="U55" s="18">
        <f t="shared" si="49"/>
        <v>-99.637649742824252</v>
      </c>
      <c r="V55" s="18">
        <f t="shared" si="49"/>
        <v>-99.961864810754122</v>
      </c>
      <c r="W55" s="18">
        <f t="shared" ref="W55:X55" si="50">IF(V10=0,"--",((W10/V10)*100-100))</f>
        <v>5052087.5</v>
      </c>
      <c r="X55" s="18">
        <f t="shared" si="50"/>
        <v>-32.917919218160449</v>
      </c>
      <c r="Y55" s="18" t="str">
        <f t="shared" ref="Y55:Y74" si="51">IFERROR((POWER(U10/C10,1/21)*100)-100,"--")</f>
        <v>--</v>
      </c>
    </row>
    <row r="56" spans="1:25" x14ac:dyDescent="0.2">
      <c r="A56" s="143"/>
      <c r="B56" s="80" t="s">
        <v>378</v>
      </c>
      <c r="C56" s="33" t="s">
        <v>10</v>
      </c>
      <c r="D56" s="18">
        <f t="shared" ref="D56:V56" si="52">IF(C11=0,"--",((D11/C11)*100-100))</f>
        <v>-1.3227225763438639</v>
      </c>
      <c r="E56" s="18">
        <f t="shared" si="52"/>
        <v>8.2586615253392921</v>
      </c>
      <c r="F56" s="18">
        <f t="shared" si="52"/>
        <v>6.6490471313948234</v>
      </c>
      <c r="G56" s="18">
        <f t="shared" si="52"/>
        <v>-17.850809482626218</v>
      </c>
      <c r="H56" s="18">
        <f t="shared" si="52"/>
        <v>-21.599082213157189</v>
      </c>
      <c r="I56" s="18">
        <f t="shared" si="52"/>
        <v>65.89578255947913</v>
      </c>
      <c r="J56" s="18">
        <f t="shared" si="52"/>
        <v>70.441647489927504</v>
      </c>
      <c r="K56" s="18">
        <f t="shared" si="52"/>
        <v>-59.47870748287243</v>
      </c>
      <c r="L56" s="18">
        <f t="shared" si="52"/>
        <v>1570.2506730691298</v>
      </c>
      <c r="M56" s="18">
        <f t="shared" si="52"/>
        <v>77.018651869541316</v>
      </c>
      <c r="N56" s="18">
        <f t="shared" si="52"/>
        <v>-18.335368991243527</v>
      </c>
      <c r="O56" s="18">
        <f t="shared" si="52"/>
        <v>-75.529281225603143</v>
      </c>
      <c r="P56" s="18">
        <f t="shared" si="52"/>
        <v>65.246850162928013</v>
      </c>
      <c r="Q56" s="18">
        <f t="shared" si="52"/>
        <v>-61.381907242088531</v>
      </c>
      <c r="R56" s="18">
        <f t="shared" si="52"/>
        <v>141.03478627140552</v>
      </c>
      <c r="S56" s="18">
        <f t="shared" si="52"/>
        <v>66.341219321188476</v>
      </c>
      <c r="T56" s="18">
        <f t="shared" si="52"/>
        <v>-7.9574901504589945</v>
      </c>
      <c r="U56" s="18">
        <f t="shared" si="52"/>
        <v>-14.665337936658631</v>
      </c>
      <c r="V56" s="18">
        <f t="shared" si="52"/>
        <v>-54.44664764469325</v>
      </c>
      <c r="W56" s="18">
        <f t="shared" ref="W56:X56" si="53">IF(V11=0,"--",((W11/V11)*100-100))</f>
        <v>77.299565482046035</v>
      </c>
      <c r="X56" s="18">
        <f t="shared" si="53"/>
        <v>321.04959234397478</v>
      </c>
      <c r="Y56" s="18">
        <f t="shared" si="51"/>
        <v>11.579278701111633</v>
      </c>
    </row>
    <row r="57" spans="1:25" x14ac:dyDescent="0.2">
      <c r="A57" s="143"/>
      <c r="B57" s="80" t="s">
        <v>60</v>
      </c>
      <c r="C57" s="33" t="s">
        <v>10</v>
      </c>
      <c r="D57" s="18">
        <f t="shared" ref="D57:V57" si="54">IF(C12=0,"--",((D12/C12)*100-100))</f>
        <v>2893934</v>
      </c>
      <c r="E57" s="18">
        <f t="shared" si="54"/>
        <v>-19.737017602419328</v>
      </c>
      <c r="F57" s="18">
        <f t="shared" si="54"/>
        <v>8.7647954786343405</v>
      </c>
      <c r="G57" s="18">
        <f t="shared" si="54"/>
        <v>6.8383450164857322</v>
      </c>
      <c r="H57" s="18">
        <f t="shared" si="54"/>
        <v>-50.784085335040515</v>
      </c>
      <c r="I57" s="18">
        <f t="shared" si="54"/>
        <v>30.123363298440125</v>
      </c>
      <c r="J57" s="18">
        <f t="shared" si="54"/>
        <v>-39.603483275222814</v>
      </c>
      <c r="K57" s="18">
        <f t="shared" si="54"/>
        <v>68.897698885840839</v>
      </c>
      <c r="L57" s="18">
        <f t="shared" si="54"/>
        <v>104.15443830639833</v>
      </c>
      <c r="M57" s="18">
        <f t="shared" si="54"/>
        <v>-29.294640342187847</v>
      </c>
      <c r="N57" s="18">
        <f t="shared" si="54"/>
        <v>-28.900553879711694</v>
      </c>
      <c r="O57" s="18">
        <f t="shared" si="54"/>
        <v>-7.0840196783237275E-2</v>
      </c>
      <c r="P57" s="18">
        <f t="shared" si="54"/>
        <v>72.01493011874976</v>
      </c>
      <c r="Q57" s="18">
        <f t="shared" si="54"/>
        <v>-12.726628628814623</v>
      </c>
      <c r="R57" s="18">
        <f t="shared" si="54"/>
        <v>-13.169563433333337</v>
      </c>
      <c r="S57" s="18">
        <f t="shared" si="54"/>
        <v>0.97792841901642191</v>
      </c>
      <c r="T57" s="18">
        <f t="shared" si="54"/>
        <v>-43.650538589798359</v>
      </c>
      <c r="U57" s="18">
        <f t="shared" si="54"/>
        <v>-48.110871796936337</v>
      </c>
      <c r="V57" s="18">
        <f t="shared" si="54"/>
        <v>-18.132745982074866</v>
      </c>
      <c r="W57" s="18">
        <f t="shared" ref="W57:X57" si="55">IF(V12=0,"--",((W12/V12)*100-100))</f>
        <v>3900.1718143702801</v>
      </c>
      <c r="X57" s="18">
        <f t="shared" si="55"/>
        <v>-27.812077022354956</v>
      </c>
      <c r="Y57" s="18">
        <f t="shared" si="51"/>
        <v>52.398808174447822</v>
      </c>
    </row>
    <row r="58" spans="1:25" x14ac:dyDescent="0.2">
      <c r="A58" s="143"/>
      <c r="B58" s="80" t="s">
        <v>61</v>
      </c>
      <c r="C58" s="33" t="s">
        <v>10</v>
      </c>
      <c r="D58" s="18">
        <f t="shared" ref="D58:V58" si="56">IF(C13=0,"--",((D13/C13)*100-100))</f>
        <v>1982.5448860963133</v>
      </c>
      <c r="E58" s="18">
        <f t="shared" si="56"/>
        <v>74.22392884836259</v>
      </c>
      <c r="F58" s="18">
        <f t="shared" si="56"/>
        <v>35.645275647367129</v>
      </c>
      <c r="G58" s="18">
        <f t="shared" si="56"/>
        <v>37.902064174846601</v>
      </c>
      <c r="H58" s="18">
        <f t="shared" si="56"/>
        <v>19.46114881334131</v>
      </c>
      <c r="I58" s="18">
        <f t="shared" si="56"/>
        <v>-32.41388695667149</v>
      </c>
      <c r="J58" s="18">
        <f t="shared" si="56"/>
        <v>-11.053628508145962</v>
      </c>
      <c r="K58" s="18">
        <f t="shared" si="56"/>
        <v>22.184032635593184</v>
      </c>
      <c r="L58" s="18">
        <f t="shared" si="56"/>
        <v>-5.9921328170096331</v>
      </c>
      <c r="M58" s="18">
        <f t="shared" si="56"/>
        <v>-19.38041677849256</v>
      </c>
      <c r="N58" s="18">
        <f t="shared" si="56"/>
        <v>-13.731328628578709</v>
      </c>
      <c r="O58" s="18">
        <f t="shared" si="56"/>
        <v>-12.105620734050305</v>
      </c>
      <c r="P58" s="18">
        <f t="shared" si="56"/>
        <v>30.899395861632229</v>
      </c>
      <c r="Q58" s="18">
        <f t="shared" si="56"/>
        <v>-38.258271809715858</v>
      </c>
      <c r="R58" s="18">
        <f t="shared" si="56"/>
        <v>9.9254954077998718</v>
      </c>
      <c r="S58" s="18">
        <f t="shared" si="56"/>
        <v>-27.513921861865569</v>
      </c>
      <c r="T58" s="18">
        <f t="shared" si="56"/>
        <v>-60.960340354967975</v>
      </c>
      <c r="U58" s="18">
        <f t="shared" si="56"/>
        <v>-58.833812247864294</v>
      </c>
      <c r="V58" s="18">
        <f t="shared" si="56"/>
        <v>63.466795787019976</v>
      </c>
      <c r="W58" s="18">
        <f t="shared" ref="W58:X58" si="57">IF(V13=0,"--",((W13/V13)*100-100))</f>
        <v>1020.3570745159102</v>
      </c>
      <c r="X58" s="18">
        <f t="shared" si="57"/>
        <v>97.066334677807106</v>
      </c>
      <c r="Y58" s="18">
        <f t="shared" si="51"/>
        <v>6.2072745935628717</v>
      </c>
    </row>
    <row r="59" spans="1:25" x14ac:dyDescent="0.2">
      <c r="A59" s="143"/>
      <c r="B59" s="80" t="s">
        <v>63</v>
      </c>
      <c r="C59" s="33" t="s">
        <v>10</v>
      </c>
      <c r="D59" s="18">
        <f t="shared" ref="D59:V59" si="58">IF(C14=0,"--",((D14/C14)*100-100))</f>
        <v>2386.8398073996455</v>
      </c>
      <c r="E59" s="18">
        <f t="shared" si="58"/>
        <v>105.33727929373998</v>
      </c>
      <c r="F59" s="18">
        <f t="shared" si="58"/>
        <v>-26.710448787914018</v>
      </c>
      <c r="G59" s="18">
        <f t="shared" si="58"/>
        <v>55.06675590563782</v>
      </c>
      <c r="H59" s="18">
        <f t="shared" si="58"/>
        <v>24.250046428767931</v>
      </c>
      <c r="I59" s="18">
        <f t="shared" si="58"/>
        <v>-16.140486846225315</v>
      </c>
      <c r="J59" s="18">
        <f t="shared" si="58"/>
        <v>-8.9864948218391589</v>
      </c>
      <c r="K59" s="18">
        <f t="shared" si="58"/>
        <v>18.308847795576284</v>
      </c>
      <c r="L59" s="18">
        <f t="shared" si="58"/>
        <v>-1.2479845260647551</v>
      </c>
      <c r="M59" s="18">
        <f t="shared" si="58"/>
        <v>127.20905092971626</v>
      </c>
      <c r="N59" s="18">
        <f t="shared" si="58"/>
        <v>-72.845977214066664</v>
      </c>
      <c r="O59" s="18">
        <f t="shared" si="58"/>
        <v>2.5868157425208835</v>
      </c>
      <c r="P59" s="18">
        <f t="shared" si="58"/>
        <v>37.849122882304073</v>
      </c>
      <c r="Q59" s="18">
        <f t="shared" si="58"/>
        <v>-13.568337107553702</v>
      </c>
      <c r="R59" s="18">
        <f t="shared" si="58"/>
        <v>64.381690277088893</v>
      </c>
      <c r="S59" s="18">
        <f t="shared" si="58"/>
        <v>29.441035199992484</v>
      </c>
      <c r="T59" s="18">
        <f t="shared" si="58"/>
        <v>-88.864005633433621</v>
      </c>
      <c r="U59" s="18">
        <f t="shared" si="58"/>
        <v>-51.102695284338168</v>
      </c>
      <c r="V59" s="18">
        <f t="shared" si="58"/>
        <v>-6.5233417415710306</v>
      </c>
      <c r="W59" s="18">
        <f t="shared" ref="W59:X59" si="59">IF(V14=0,"--",((W14/V14)*100-100))</f>
        <v>1523.6950500505968</v>
      </c>
      <c r="X59" s="18">
        <f t="shared" si="59"/>
        <v>78.830032299811563</v>
      </c>
      <c r="Y59" s="18">
        <f t="shared" si="51"/>
        <v>8.5658964883130011</v>
      </c>
    </row>
    <row r="60" spans="1:25" x14ac:dyDescent="0.2">
      <c r="A60" s="143"/>
      <c r="B60" s="80" t="s">
        <v>380</v>
      </c>
      <c r="C60" s="33" t="s">
        <v>10</v>
      </c>
      <c r="D60" s="18">
        <f t="shared" ref="D60:V60" si="60">IF(C15=0,"--",((D15/C15)*100-100))</f>
        <v>23128.806584362137</v>
      </c>
      <c r="E60" s="18">
        <f t="shared" si="60"/>
        <v>491.01737353694978</v>
      </c>
      <c r="F60" s="18">
        <f t="shared" si="60"/>
        <v>-69.37502060816314</v>
      </c>
      <c r="G60" s="18">
        <f t="shared" si="60"/>
        <v>129.46786296900493</v>
      </c>
      <c r="H60" s="18">
        <f t="shared" si="60"/>
        <v>175.98699878717906</v>
      </c>
      <c r="I60" s="18">
        <f t="shared" si="60"/>
        <v>-39.829985435860337</v>
      </c>
      <c r="J60" s="18">
        <f t="shared" si="60"/>
        <v>28.589574049727673</v>
      </c>
      <c r="K60" s="18">
        <f t="shared" si="60"/>
        <v>73.070930471797766</v>
      </c>
      <c r="L60" s="18">
        <f t="shared" si="60"/>
        <v>-58.15775983041376</v>
      </c>
      <c r="M60" s="18">
        <f t="shared" si="60"/>
        <v>-12.571468108322819</v>
      </c>
      <c r="N60" s="18">
        <f t="shared" si="60"/>
        <v>-1.8457657786511419</v>
      </c>
      <c r="O60" s="18">
        <f t="shared" si="60"/>
        <v>-48.06486772013406</v>
      </c>
      <c r="P60" s="18">
        <f t="shared" si="60"/>
        <v>-25.193965772900043</v>
      </c>
      <c r="Q60" s="18">
        <f t="shared" si="60"/>
        <v>182.01564540393849</v>
      </c>
      <c r="R60" s="18">
        <f t="shared" si="60"/>
        <v>-53.215724470691669</v>
      </c>
      <c r="S60" s="18">
        <f t="shared" si="60"/>
        <v>12.124778236184028</v>
      </c>
      <c r="T60" s="18">
        <f t="shared" si="60"/>
        <v>-19.101544094378468</v>
      </c>
      <c r="U60" s="18">
        <f t="shared" si="60"/>
        <v>84.279685794199224</v>
      </c>
      <c r="V60" s="18">
        <f t="shared" si="60"/>
        <v>-77.42008093196813</v>
      </c>
      <c r="W60" s="18">
        <f t="shared" ref="W60:X60" si="61">IF(V15=0,"--",((W15/V15)*100-100))</f>
        <v>313.82041668512687</v>
      </c>
      <c r="X60" s="18">
        <f t="shared" si="61"/>
        <v>-12.004380193575642</v>
      </c>
      <c r="Y60" s="18">
        <f t="shared" si="51"/>
        <v>39.563224269782808</v>
      </c>
    </row>
    <row r="61" spans="1:25" x14ac:dyDescent="0.2">
      <c r="A61" s="143"/>
      <c r="B61" s="80" t="s">
        <v>14</v>
      </c>
      <c r="C61" s="33" t="s">
        <v>10</v>
      </c>
      <c r="D61" s="18" t="str">
        <f t="shared" ref="D61:V61" si="62">IF(C16=0,"--",((D16/C16)*100-100))</f>
        <v>--</v>
      </c>
      <c r="E61" s="18">
        <f t="shared" si="62"/>
        <v>-83.617747440273035</v>
      </c>
      <c r="F61" s="18">
        <f t="shared" si="62"/>
        <v>-77.5</v>
      </c>
      <c r="G61" s="18">
        <f t="shared" si="62"/>
        <v>130587.77777777778</v>
      </c>
      <c r="H61" s="18">
        <f t="shared" si="62"/>
        <v>-93.6980136429205</v>
      </c>
      <c r="I61" s="18">
        <f t="shared" si="62"/>
        <v>-53.379502630750551</v>
      </c>
      <c r="J61" s="18">
        <f t="shared" si="62"/>
        <v>-36.211054306935466</v>
      </c>
      <c r="K61" s="18">
        <f t="shared" si="62"/>
        <v>503.88628459095719</v>
      </c>
      <c r="L61" s="18">
        <f t="shared" si="62"/>
        <v>-96.076123701014154</v>
      </c>
      <c r="M61" s="18">
        <f t="shared" si="62"/>
        <v>786.98149329929811</v>
      </c>
      <c r="N61" s="18">
        <f t="shared" si="62"/>
        <v>-52.8886970285632</v>
      </c>
      <c r="O61" s="18">
        <f t="shared" si="62"/>
        <v>523.01466096518016</v>
      </c>
      <c r="P61" s="18">
        <f t="shared" si="62"/>
        <v>944.71871552886387</v>
      </c>
      <c r="Q61" s="18">
        <f t="shared" si="62"/>
        <v>-6.9651542845612084</v>
      </c>
      <c r="R61" s="18">
        <f t="shared" si="62"/>
        <v>80.609470679027879</v>
      </c>
      <c r="S61" s="18">
        <f t="shared" si="62"/>
        <v>61.621686535005495</v>
      </c>
      <c r="T61" s="18">
        <f t="shared" si="62"/>
        <v>525.71505836673362</v>
      </c>
      <c r="U61" s="18">
        <f t="shared" si="62"/>
        <v>-87.574787667232329</v>
      </c>
      <c r="V61" s="18">
        <f t="shared" si="62"/>
        <v>-0.48341121625151118</v>
      </c>
      <c r="W61" s="18">
        <f t="shared" ref="W61:X61" si="63">IF(V16=0,"--",((W16/V16)*100-100))</f>
        <v>138.1433939508992</v>
      </c>
      <c r="X61" s="18">
        <f t="shared" si="63"/>
        <v>182.68824797686943</v>
      </c>
      <c r="Y61" s="18" t="str">
        <f t="shared" si="51"/>
        <v>--</v>
      </c>
    </row>
    <row r="62" spans="1:25" x14ac:dyDescent="0.2">
      <c r="A62" s="143"/>
      <c r="B62" s="8" t="s">
        <v>15</v>
      </c>
      <c r="C62" s="33" t="s">
        <v>10</v>
      </c>
      <c r="D62" s="18">
        <f t="shared" ref="D62:V62" si="64">IF(C17=0,"--",((D17/C17)*100-100))</f>
        <v>1876.3219284603415</v>
      </c>
      <c r="E62" s="18">
        <f t="shared" si="64"/>
        <v>40.791759519657603</v>
      </c>
      <c r="F62" s="18">
        <f t="shared" si="64"/>
        <v>-21.797651566454178</v>
      </c>
      <c r="G62" s="18">
        <f t="shared" si="64"/>
        <v>6.8490622411256084</v>
      </c>
      <c r="H62" s="18">
        <f t="shared" si="64"/>
        <v>14.716767352693495</v>
      </c>
      <c r="I62" s="18">
        <f t="shared" si="64"/>
        <v>-14.944656283070316</v>
      </c>
      <c r="J62" s="18">
        <f t="shared" si="64"/>
        <v>1.0296392932250598</v>
      </c>
      <c r="K62" s="18">
        <f t="shared" si="64"/>
        <v>31.52477428586198</v>
      </c>
      <c r="L62" s="18">
        <f t="shared" si="64"/>
        <v>-11.63153503640855</v>
      </c>
      <c r="M62" s="18">
        <f t="shared" si="64"/>
        <v>-3.5413382933840154</v>
      </c>
      <c r="N62" s="18">
        <f t="shared" si="64"/>
        <v>-18.035332359303695</v>
      </c>
      <c r="O62" s="18">
        <f t="shared" si="64"/>
        <v>-8.3021772949833661</v>
      </c>
      <c r="P62" s="18">
        <f t="shared" si="64"/>
        <v>12.182579441109027</v>
      </c>
      <c r="Q62" s="18">
        <f t="shared" si="64"/>
        <v>5.4721881778465615</v>
      </c>
      <c r="R62" s="18">
        <f t="shared" si="64"/>
        <v>-24.29484552982953</v>
      </c>
      <c r="S62" s="18">
        <f t="shared" si="64"/>
        <v>19.027568791433396</v>
      </c>
      <c r="T62" s="18">
        <f t="shared" si="64"/>
        <v>-10.632345176862586</v>
      </c>
      <c r="U62" s="18">
        <f t="shared" si="64"/>
        <v>-40.901979300976187</v>
      </c>
      <c r="V62" s="18">
        <f t="shared" si="64"/>
        <v>-42.390702928985846</v>
      </c>
      <c r="W62" s="18">
        <f t="shared" ref="W62:X62" si="65">IF(V17=0,"--",((W17/V17)*100-100))</f>
        <v>1043.4028387462158</v>
      </c>
      <c r="X62" s="18">
        <f t="shared" si="65"/>
        <v>-3.0260152644435436</v>
      </c>
      <c r="Y62" s="18">
        <f t="shared" si="51"/>
        <v>12.0349527859331</v>
      </c>
    </row>
    <row r="63" spans="1:25" x14ac:dyDescent="0.2">
      <c r="A63" s="143"/>
      <c r="B63" s="8" t="s">
        <v>26</v>
      </c>
      <c r="C63" s="33" t="s">
        <v>10</v>
      </c>
      <c r="D63" s="18">
        <f t="shared" ref="D63:V63" si="66">IF(C18=0,"--",((D18/C18)*100-100))</f>
        <v>2043.2256627311203</v>
      </c>
      <c r="E63" s="18">
        <f t="shared" si="66"/>
        <v>-19.757424950160797</v>
      </c>
      <c r="F63" s="18">
        <f t="shared" si="66"/>
        <v>-51.321163354313228</v>
      </c>
      <c r="G63" s="18">
        <f t="shared" si="66"/>
        <v>97.646917949468474</v>
      </c>
      <c r="H63" s="18">
        <f t="shared" si="66"/>
        <v>-38.579931526306368</v>
      </c>
      <c r="I63" s="18">
        <f t="shared" si="66"/>
        <v>-31.650694420089081</v>
      </c>
      <c r="J63" s="18">
        <f t="shared" si="66"/>
        <v>-32.264644099866914</v>
      </c>
      <c r="K63" s="18">
        <f t="shared" si="66"/>
        <v>226.66316302809071</v>
      </c>
      <c r="L63" s="18">
        <f t="shared" si="66"/>
        <v>-10.400584396949313</v>
      </c>
      <c r="M63" s="18">
        <f t="shared" si="66"/>
        <v>44.32062298603654</v>
      </c>
      <c r="N63" s="18">
        <f t="shared" si="66"/>
        <v>-72.911125383476417</v>
      </c>
      <c r="O63" s="18">
        <f t="shared" si="66"/>
        <v>53.047857066013478</v>
      </c>
      <c r="P63" s="18">
        <f t="shared" si="66"/>
        <v>75.702316678517263</v>
      </c>
      <c r="Q63" s="18">
        <f t="shared" si="66"/>
        <v>-15.074943106018992</v>
      </c>
      <c r="R63" s="18">
        <f t="shared" si="66"/>
        <v>38.265008461340528</v>
      </c>
      <c r="S63" s="18">
        <f t="shared" si="66"/>
        <v>56.32729012009986</v>
      </c>
      <c r="T63" s="18">
        <f t="shared" si="66"/>
        <v>216.21818724396604</v>
      </c>
      <c r="U63" s="18">
        <f t="shared" si="66"/>
        <v>-90.368781026771927</v>
      </c>
      <c r="V63" s="18">
        <f t="shared" si="66"/>
        <v>7.2269027834736477</v>
      </c>
      <c r="W63" s="18">
        <f t="shared" ref="W63:X63" si="67">IF(V18=0,"--",((W18/V18)*100-100))</f>
        <v>11.291904101853277</v>
      </c>
      <c r="X63" s="18">
        <f t="shared" si="67"/>
        <v>250.9715825089778</v>
      </c>
      <c r="Y63" s="18">
        <f t="shared" si="51"/>
        <v>10.470143559392753</v>
      </c>
    </row>
    <row r="64" spans="1:25" x14ac:dyDescent="0.2">
      <c r="A64" s="143"/>
      <c r="B64" s="8" t="s">
        <v>27</v>
      </c>
      <c r="C64" s="33" t="s">
        <v>10</v>
      </c>
      <c r="D64" s="18">
        <f t="shared" ref="D64:V64" si="68">IF(C19=0,"--",((D19/C19)*100-100))</f>
        <v>351.97468337379911</v>
      </c>
      <c r="E64" s="18">
        <f t="shared" si="68"/>
        <v>-86.083120774829297</v>
      </c>
      <c r="F64" s="18">
        <f t="shared" si="68"/>
        <v>11.803929021706267</v>
      </c>
      <c r="G64" s="18">
        <f t="shared" si="68"/>
        <v>15.571160420996179</v>
      </c>
      <c r="H64" s="18">
        <f t="shared" si="68"/>
        <v>-59.550291788288277</v>
      </c>
      <c r="I64" s="18">
        <f t="shared" si="68"/>
        <v>258.87911254967838</v>
      </c>
      <c r="J64" s="18">
        <f t="shared" si="68"/>
        <v>125.16051049401128</v>
      </c>
      <c r="K64" s="18">
        <f t="shared" si="68"/>
        <v>-67.994148718384253</v>
      </c>
      <c r="L64" s="18">
        <f t="shared" si="68"/>
        <v>-47.799120757257704</v>
      </c>
      <c r="M64" s="18">
        <f t="shared" si="68"/>
        <v>-14.673904796588815</v>
      </c>
      <c r="N64" s="18">
        <f t="shared" si="68"/>
        <v>70.095543808325488</v>
      </c>
      <c r="O64" s="18">
        <f t="shared" si="68"/>
        <v>-23.489220667879479</v>
      </c>
      <c r="P64" s="18">
        <f t="shared" si="68"/>
        <v>68.072342664270764</v>
      </c>
      <c r="Q64" s="18">
        <f t="shared" si="68"/>
        <v>-52.613531499375988</v>
      </c>
      <c r="R64" s="18">
        <f t="shared" si="68"/>
        <v>290.96173396073448</v>
      </c>
      <c r="S64" s="18">
        <f t="shared" si="68"/>
        <v>9.7149277033483799</v>
      </c>
      <c r="T64" s="18">
        <f t="shared" si="68"/>
        <v>195.62049999999999</v>
      </c>
      <c r="U64" s="18">
        <f t="shared" si="68"/>
        <v>-71.566214115732834</v>
      </c>
      <c r="V64" s="18">
        <f t="shared" si="68"/>
        <v>25.03268650341856</v>
      </c>
      <c r="W64" s="18">
        <f t="shared" ref="W64:X64" si="69">IF(V19=0,"--",((W19/V19)*100-100))</f>
        <v>-21.884229516183069</v>
      </c>
      <c r="X64" s="18">
        <f t="shared" si="69"/>
        <v>170.05339972569305</v>
      </c>
      <c r="Y64" s="18">
        <f t="shared" si="51"/>
        <v>1.6676974866485921</v>
      </c>
    </row>
    <row r="65" spans="1:25" x14ac:dyDescent="0.2">
      <c r="A65" s="143"/>
      <c r="B65" s="8" t="s">
        <v>16</v>
      </c>
      <c r="C65" s="33" t="s">
        <v>10</v>
      </c>
      <c r="D65" s="18">
        <f t="shared" ref="D65:V65" si="70">IF(C20=0,"--",((D20/C20)*100-100))</f>
        <v>3169.2944735050537</v>
      </c>
      <c r="E65" s="18">
        <f t="shared" si="70"/>
        <v>151.80503473897141</v>
      </c>
      <c r="F65" s="18">
        <f t="shared" si="70"/>
        <v>-28.148121861451273</v>
      </c>
      <c r="G65" s="18">
        <f t="shared" si="70"/>
        <v>56.653069835110159</v>
      </c>
      <c r="H65" s="18">
        <f t="shared" si="70"/>
        <v>60.131460418558078</v>
      </c>
      <c r="I65" s="18">
        <f t="shared" si="70"/>
        <v>-31.22749307760769</v>
      </c>
      <c r="J65" s="18">
        <f t="shared" si="70"/>
        <v>8.1053433857418327</v>
      </c>
      <c r="K65" s="18">
        <f t="shared" si="70"/>
        <v>41.816683645741307</v>
      </c>
      <c r="L65" s="18">
        <f t="shared" si="70"/>
        <v>-31.119730686735821</v>
      </c>
      <c r="M65" s="18">
        <f t="shared" si="70"/>
        <v>18.352123572378744</v>
      </c>
      <c r="N65" s="18">
        <f t="shared" si="70"/>
        <v>-30.412650088101614</v>
      </c>
      <c r="O65" s="18">
        <f t="shared" si="70"/>
        <v>17.047369210129929</v>
      </c>
      <c r="P65" s="18">
        <f t="shared" si="70"/>
        <v>26.193574516547386</v>
      </c>
      <c r="Q65" s="18">
        <f t="shared" si="70"/>
        <v>3.0303976554634175</v>
      </c>
      <c r="R65" s="18">
        <f t="shared" si="70"/>
        <v>-16.267086850506658</v>
      </c>
      <c r="S65" s="18">
        <f t="shared" si="70"/>
        <v>3.8907738257393731</v>
      </c>
      <c r="T65" s="18">
        <f t="shared" si="70"/>
        <v>-51.247543483090674</v>
      </c>
      <c r="U65" s="18">
        <f t="shared" si="70"/>
        <v>-10.014592135592665</v>
      </c>
      <c r="V65" s="18">
        <f t="shared" si="70"/>
        <v>-28.734236981632776</v>
      </c>
      <c r="W65" s="18">
        <f t="shared" ref="W65:X65" si="71">IF(V20=0,"--",((W20/V20)*100-100))</f>
        <v>331.92415755379272</v>
      </c>
      <c r="X65" s="18">
        <f t="shared" si="71"/>
        <v>39.865096407080927</v>
      </c>
      <c r="Y65" s="18">
        <f t="shared" si="51"/>
        <v>20.651255142950561</v>
      </c>
    </row>
    <row r="66" spans="1:25" x14ac:dyDescent="0.2">
      <c r="A66" s="143"/>
      <c r="B66" s="8" t="s">
        <v>19</v>
      </c>
      <c r="C66" s="33" t="s">
        <v>10</v>
      </c>
      <c r="D66" s="18">
        <f t="shared" ref="D66:V66" si="72">IF(C21=0,"--",((D21/C21)*100-100))</f>
        <v>2386.8398073996455</v>
      </c>
      <c r="E66" s="18">
        <f t="shared" si="72"/>
        <v>105.33727929373998</v>
      </c>
      <c r="F66" s="18">
        <f t="shared" si="72"/>
        <v>-26.710448787914018</v>
      </c>
      <c r="G66" s="18">
        <f t="shared" si="72"/>
        <v>55.06675590563782</v>
      </c>
      <c r="H66" s="18">
        <f t="shared" si="72"/>
        <v>24.250046428767931</v>
      </c>
      <c r="I66" s="18">
        <f t="shared" si="72"/>
        <v>-16.140486846225315</v>
      </c>
      <c r="J66" s="18">
        <f t="shared" si="72"/>
        <v>-8.9864948218391589</v>
      </c>
      <c r="K66" s="18">
        <f t="shared" si="72"/>
        <v>18.308847795576284</v>
      </c>
      <c r="L66" s="18">
        <f t="shared" si="72"/>
        <v>-1.2479845260647551</v>
      </c>
      <c r="M66" s="18">
        <f t="shared" si="72"/>
        <v>127.20905092971626</v>
      </c>
      <c r="N66" s="18">
        <f t="shared" si="72"/>
        <v>-72.845977214066664</v>
      </c>
      <c r="O66" s="18">
        <f t="shared" si="72"/>
        <v>2.5868157425208835</v>
      </c>
      <c r="P66" s="18">
        <f t="shared" si="72"/>
        <v>37.849122882304073</v>
      </c>
      <c r="Q66" s="18">
        <f t="shared" si="72"/>
        <v>-13.568337107553702</v>
      </c>
      <c r="R66" s="18">
        <f t="shared" si="72"/>
        <v>64.381690277088893</v>
      </c>
      <c r="S66" s="18">
        <f t="shared" si="72"/>
        <v>29.441035199992484</v>
      </c>
      <c r="T66" s="18">
        <f t="shared" si="72"/>
        <v>-88.864005633433621</v>
      </c>
      <c r="U66" s="18">
        <f t="shared" si="72"/>
        <v>-51.102695284338168</v>
      </c>
      <c r="V66" s="18">
        <f t="shared" si="72"/>
        <v>-6.5233417415710306</v>
      </c>
      <c r="W66" s="18">
        <f t="shared" ref="W66:X66" si="73">IF(V21=0,"--",((W21/V21)*100-100))</f>
        <v>1523.6950500505968</v>
      </c>
      <c r="X66" s="18">
        <f t="shared" si="73"/>
        <v>78.830032299811563</v>
      </c>
      <c r="Y66" s="18">
        <f t="shared" si="51"/>
        <v>8.5658964883130011</v>
      </c>
    </row>
    <row r="67" spans="1:25" x14ac:dyDescent="0.2">
      <c r="A67" s="143"/>
      <c r="B67" s="8" t="s">
        <v>18</v>
      </c>
      <c r="C67" s="33" t="s">
        <v>10</v>
      </c>
      <c r="D67" s="18">
        <f t="shared" ref="D67:V67" si="74">IF(C22=0,"--",((D22/C22)*100-100))</f>
        <v>14961.732238890463</v>
      </c>
      <c r="E67" s="18">
        <f t="shared" si="74"/>
        <v>31.923530108187634</v>
      </c>
      <c r="F67" s="18">
        <f t="shared" si="74"/>
        <v>-27.464010279114433</v>
      </c>
      <c r="G67" s="18">
        <f t="shared" si="74"/>
        <v>31.60816720901326</v>
      </c>
      <c r="H67" s="18">
        <f t="shared" si="74"/>
        <v>-19.8326364827399</v>
      </c>
      <c r="I67" s="18">
        <f t="shared" si="74"/>
        <v>-16.253573768538914</v>
      </c>
      <c r="J67" s="18">
        <f t="shared" si="74"/>
        <v>50.033338815716348</v>
      </c>
      <c r="K67" s="18">
        <f t="shared" si="74"/>
        <v>-2.2609064068890916</v>
      </c>
      <c r="L67" s="18">
        <f t="shared" si="74"/>
        <v>50.628924621500914</v>
      </c>
      <c r="M67" s="18">
        <f t="shared" si="74"/>
        <v>51.998208922183693</v>
      </c>
      <c r="N67" s="18">
        <f t="shared" si="74"/>
        <v>13.919809662639722</v>
      </c>
      <c r="O67" s="18">
        <f t="shared" si="74"/>
        <v>37.311074578798554</v>
      </c>
      <c r="P67" s="18">
        <f t="shared" si="74"/>
        <v>-42.003428809874578</v>
      </c>
      <c r="Q67" s="18">
        <f t="shared" si="74"/>
        <v>-36.095568340032045</v>
      </c>
      <c r="R67" s="18">
        <f t="shared" si="74"/>
        <v>24.36095067793012</v>
      </c>
      <c r="S67" s="18">
        <f t="shared" si="74"/>
        <v>-8.1807297061048843</v>
      </c>
      <c r="T67" s="18">
        <f t="shared" si="74"/>
        <v>-60.313499999999998</v>
      </c>
      <c r="U67" s="18">
        <f t="shared" si="74"/>
        <v>-85.860683103826233</v>
      </c>
      <c r="V67" s="18">
        <f t="shared" si="74"/>
        <v>36.110418077485122</v>
      </c>
      <c r="W67" s="18">
        <f t="shared" ref="W67:X67" si="75">IF(V22=0,"--",((W22/V22)*100-100))</f>
        <v>4573.3728740327588</v>
      </c>
      <c r="X67" s="18">
        <f t="shared" si="75"/>
        <v>-35.050269206265966</v>
      </c>
      <c r="Y67" s="18">
        <f t="shared" si="51"/>
        <v>14.074093976775814</v>
      </c>
    </row>
    <row r="68" spans="1:25" x14ac:dyDescent="0.2">
      <c r="A68" s="143"/>
      <c r="B68" s="8" t="s">
        <v>20</v>
      </c>
      <c r="C68" s="33" t="s">
        <v>10</v>
      </c>
      <c r="D68" s="18">
        <f t="shared" ref="D68:V68" si="76">IF(C23=0,"--",((D23/C23)*100-100))</f>
        <v>37622.616407982263</v>
      </c>
      <c r="E68" s="18">
        <f t="shared" si="76"/>
        <v>116.77080333158955</v>
      </c>
      <c r="F68" s="18">
        <f t="shared" si="76"/>
        <v>-22.872908701428997</v>
      </c>
      <c r="G68" s="18">
        <f t="shared" si="76"/>
        <v>-24.952449927400437</v>
      </c>
      <c r="H68" s="18">
        <f t="shared" si="76"/>
        <v>18.085101399305728</v>
      </c>
      <c r="I68" s="18">
        <f t="shared" si="76"/>
        <v>-17.751559103099169</v>
      </c>
      <c r="J68" s="18">
        <f t="shared" si="76"/>
        <v>89.848641244055131</v>
      </c>
      <c r="K68" s="18">
        <f t="shared" si="76"/>
        <v>-28.761325006732761</v>
      </c>
      <c r="L68" s="18">
        <f t="shared" si="76"/>
        <v>90.051855603186965</v>
      </c>
      <c r="M68" s="18">
        <f t="shared" si="76"/>
        <v>-39.842069905084323</v>
      </c>
      <c r="N68" s="18">
        <f t="shared" si="76"/>
        <v>26.173037451103951</v>
      </c>
      <c r="O68" s="18">
        <f t="shared" si="76"/>
        <v>21.236739244912656</v>
      </c>
      <c r="P68" s="18">
        <f t="shared" si="76"/>
        <v>-0.55140686240522996</v>
      </c>
      <c r="Q68" s="18">
        <f t="shared" si="76"/>
        <v>-24.164305135765815</v>
      </c>
      <c r="R68" s="18">
        <f t="shared" si="76"/>
        <v>168.00943125834834</v>
      </c>
      <c r="S68" s="18">
        <f t="shared" si="76"/>
        <v>0.88883059756454941</v>
      </c>
      <c r="T68" s="18">
        <f t="shared" si="76"/>
        <v>-51.926200000000001</v>
      </c>
      <c r="U68" s="18">
        <f t="shared" si="76"/>
        <v>-69.09127216904011</v>
      </c>
      <c r="V68" s="18">
        <f t="shared" si="76"/>
        <v>32.202705431051868</v>
      </c>
      <c r="W68" s="18">
        <f t="shared" ref="W68:X68" si="77">IF(V23=0,"--",((W23/V23)*100-100))</f>
        <v>823.67185909183468</v>
      </c>
      <c r="X68" s="18">
        <f t="shared" si="77"/>
        <v>56.792017023237207</v>
      </c>
      <c r="Y68" s="18">
        <f t="shared" si="51"/>
        <v>31.794066730156118</v>
      </c>
    </row>
    <row r="69" spans="1:25" x14ac:dyDescent="0.2">
      <c r="A69" s="143"/>
      <c r="B69" s="8" t="s">
        <v>21</v>
      </c>
      <c r="C69" s="33" t="s">
        <v>10</v>
      </c>
      <c r="D69" s="18">
        <f t="shared" ref="D69:V69" si="78">IF(C24=0,"--",((D24/C24)*100-100))</f>
        <v>2658.8315217391305</v>
      </c>
      <c r="E69" s="18">
        <f t="shared" si="78"/>
        <v>-3.9177542477222431</v>
      </c>
      <c r="F69" s="18">
        <f t="shared" si="78"/>
        <v>149.91414439119404</v>
      </c>
      <c r="G69" s="18">
        <f t="shared" si="78"/>
        <v>156.97643415304469</v>
      </c>
      <c r="H69" s="18">
        <f t="shared" si="78"/>
        <v>67.219100675211905</v>
      </c>
      <c r="I69" s="18">
        <f t="shared" si="78"/>
        <v>12.922432946488442</v>
      </c>
      <c r="J69" s="18">
        <f t="shared" si="78"/>
        <v>-35.278329599729489</v>
      </c>
      <c r="K69" s="18">
        <f t="shared" si="78"/>
        <v>-9.5232653061224539</v>
      </c>
      <c r="L69" s="18">
        <f t="shared" si="78"/>
        <v>29.721565584567912</v>
      </c>
      <c r="M69" s="18">
        <f t="shared" si="78"/>
        <v>-9.3281474742585146</v>
      </c>
      <c r="N69" s="18">
        <f t="shared" si="78"/>
        <v>-15.586511613635651</v>
      </c>
      <c r="O69" s="18">
        <f t="shared" si="78"/>
        <v>-39.811785745441867</v>
      </c>
      <c r="P69" s="18">
        <f t="shared" si="78"/>
        <v>-16.444726273515116</v>
      </c>
      <c r="Q69" s="18">
        <f t="shared" si="78"/>
        <v>16.719309023887803</v>
      </c>
      <c r="R69" s="18">
        <f t="shared" si="78"/>
        <v>2.8237567110665367</v>
      </c>
      <c r="S69" s="18">
        <f t="shared" si="78"/>
        <v>-100</v>
      </c>
      <c r="T69" s="18" t="str">
        <f t="shared" si="78"/>
        <v>--</v>
      </c>
      <c r="U69" s="18">
        <f t="shared" si="78"/>
        <v>239.15244972525102</v>
      </c>
      <c r="V69" s="18">
        <f t="shared" si="78"/>
        <v>29.074699285750626</v>
      </c>
      <c r="W69" s="18">
        <f t="shared" ref="W69:X69" si="79">IF(V24=0,"--",((W24/V24)*100-100))</f>
        <v>1441.9003555444563</v>
      </c>
      <c r="X69" s="18">
        <f t="shared" si="79"/>
        <v>45.862940084077422</v>
      </c>
      <c r="Y69" s="18">
        <f t="shared" si="51"/>
        <v>23.209855620663618</v>
      </c>
    </row>
    <row r="70" spans="1:25" x14ac:dyDescent="0.2">
      <c r="A70" s="143"/>
      <c r="B70" s="8" t="s">
        <v>17</v>
      </c>
      <c r="C70" s="33" t="s">
        <v>10</v>
      </c>
      <c r="D70" s="18">
        <f t="shared" ref="D70:V70" si="80">IF(C25=0,"--",((D25/C25)*100-100))</f>
        <v>1982.5448860963133</v>
      </c>
      <c r="E70" s="18">
        <f t="shared" si="80"/>
        <v>74.22392884836259</v>
      </c>
      <c r="F70" s="18">
        <f t="shared" si="80"/>
        <v>35.645275647367129</v>
      </c>
      <c r="G70" s="18">
        <f t="shared" si="80"/>
        <v>37.902064174846601</v>
      </c>
      <c r="H70" s="18">
        <f t="shared" si="80"/>
        <v>19.46114881334131</v>
      </c>
      <c r="I70" s="18">
        <f t="shared" si="80"/>
        <v>-32.41388695667149</v>
      </c>
      <c r="J70" s="18">
        <f t="shared" si="80"/>
        <v>-11.053628508145962</v>
      </c>
      <c r="K70" s="18">
        <f t="shared" si="80"/>
        <v>22.184032635593184</v>
      </c>
      <c r="L70" s="18">
        <f t="shared" si="80"/>
        <v>-5.9921328170096331</v>
      </c>
      <c r="M70" s="18">
        <f t="shared" si="80"/>
        <v>-19.38041677849256</v>
      </c>
      <c r="N70" s="18">
        <f t="shared" si="80"/>
        <v>-13.731328628578709</v>
      </c>
      <c r="O70" s="18">
        <f t="shared" si="80"/>
        <v>-12.105620734050305</v>
      </c>
      <c r="P70" s="18">
        <f t="shared" si="80"/>
        <v>30.899395861632229</v>
      </c>
      <c r="Q70" s="18">
        <f t="shared" si="80"/>
        <v>-38.258271809715858</v>
      </c>
      <c r="R70" s="18">
        <f t="shared" si="80"/>
        <v>9.9254954077998718</v>
      </c>
      <c r="S70" s="18">
        <f t="shared" si="80"/>
        <v>-50.08296211696161</v>
      </c>
      <c r="T70" s="18">
        <f t="shared" si="80"/>
        <v>-43.309299999999993</v>
      </c>
      <c r="U70" s="18">
        <f t="shared" si="80"/>
        <v>-58.833812247864294</v>
      </c>
      <c r="V70" s="18">
        <f t="shared" si="80"/>
        <v>63.466795787019976</v>
      </c>
      <c r="W70" s="18">
        <f t="shared" ref="W70:X71" si="81">IF(V25=0,"--",((W25/V25)*100-100))</f>
        <v>1020.3570745159102</v>
      </c>
      <c r="X70" s="18">
        <f t="shared" si="81"/>
        <v>97.066334677807106</v>
      </c>
      <c r="Y70" s="18">
        <f t="shared" si="51"/>
        <v>6.2072745935628717</v>
      </c>
    </row>
    <row r="71" spans="1:25" x14ac:dyDescent="0.2">
      <c r="A71" s="297"/>
      <c r="B71" s="8" t="s">
        <v>807</v>
      </c>
      <c r="C71" s="33" t="s">
        <v>10</v>
      </c>
      <c r="D71" s="18">
        <f t="shared" ref="D71:V71" si="82">IF(C26=0,"--",((D26/C26)*100-100))</f>
        <v>14681.790591805764</v>
      </c>
      <c r="E71" s="18">
        <f t="shared" si="82"/>
        <v>487.4197077508785</v>
      </c>
      <c r="F71" s="18">
        <f t="shared" si="82"/>
        <v>-69.297202536199421</v>
      </c>
      <c r="G71" s="18">
        <f t="shared" si="82"/>
        <v>129.32061697485869</v>
      </c>
      <c r="H71" s="18">
        <f t="shared" si="82"/>
        <v>175.77076953025687</v>
      </c>
      <c r="I71" s="18">
        <f t="shared" si="82"/>
        <v>-39.869170366541553</v>
      </c>
      <c r="J71" s="18">
        <f t="shared" si="82"/>
        <v>28.487331149529268</v>
      </c>
      <c r="K71" s="18">
        <f t="shared" si="82"/>
        <v>73.131303179534342</v>
      </c>
      <c r="L71" s="18">
        <f t="shared" si="82"/>
        <v>-58.162472663109824</v>
      </c>
      <c r="M71" s="18">
        <f t="shared" si="82"/>
        <v>-12.399015160879586</v>
      </c>
      <c r="N71" s="18">
        <f t="shared" si="82"/>
        <v>-1.8426939415899284</v>
      </c>
      <c r="O71" s="18">
        <f t="shared" si="82"/>
        <v>37.585384649093243</v>
      </c>
      <c r="P71" s="18">
        <f t="shared" si="82"/>
        <v>55.654191994717593</v>
      </c>
      <c r="Q71" s="18">
        <f t="shared" si="82"/>
        <v>31.00156086435203</v>
      </c>
      <c r="R71" s="18">
        <f t="shared" si="82"/>
        <v>-45.915110243344913</v>
      </c>
      <c r="S71" s="18">
        <f t="shared" si="82"/>
        <v>14.434416814016998</v>
      </c>
      <c r="T71" s="18">
        <f t="shared" si="82"/>
        <v>-27.566624122350376</v>
      </c>
      <c r="U71" s="18">
        <f t="shared" si="82"/>
        <v>10.47373736815787</v>
      </c>
      <c r="V71" s="18">
        <f t="shared" si="82"/>
        <v>-37.585645087220108</v>
      </c>
      <c r="W71" s="18">
        <f t="shared" si="81"/>
        <v>-7.9064517977737836</v>
      </c>
      <c r="X71" s="18">
        <f t="shared" si="81"/>
        <v>-12.004380193575642</v>
      </c>
      <c r="Y71" s="18">
        <f t="shared" si="51"/>
        <v>39.744290683311249</v>
      </c>
    </row>
    <row r="72" spans="1:25" x14ac:dyDescent="0.2">
      <c r="A72" s="143"/>
      <c r="B72" s="8" t="s">
        <v>22</v>
      </c>
      <c r="C72" s="33" t="s">
        <v>10</v>
      </c>
      <c r="D72" s="18">
        <f t="shared" ref="D72:D74" si="83">IF(C27=0,"--",((D27/C27)*100-100))</f>
        <v>18.496364711707287</v>
      </c>
      <c r="E72" s="18">
        <f t="shared" ref="E72:E74" si="84">IF(D27=0,"--",((E27/D27)*100-100))</f>
        <v>-13.798328291182855</v>
      </c>
      <c r="F72" s="18">
        <f t="shared" ref="F72:F74" si="85">IF(E27=0,"--",((F27/E27)*100-100))</f>
        <v>16.962104692496283</v>
      </c>
      <c r="G72" s="18">
        <f t="shared" ref="G72:G74" si="86">IF(F27=0,"--",((G27/F27)*100-100))</f>
        <v>4.3250177391073237</v>
      </c>
      <c r="H72" s="18">
        <f t="shared" ref="H72:H74" si="87">IF(G27=0,"--",((H27/G27)*100-100))</f>
        <v>11.324782045689389</v>
      </c>
      <c r="I72" s="18">
        <f t="shared" ref="I72:I74" si="88">IF(H27=0,"--",((I27/H27)*100-100))</f>
        <v>-5.5491109664507832</v>
      </c>
      <c r="J72" s="18">
        <f t="shared" ref="J72:J74" si="89">IF(I27=0,"--",((J27/I27)*100-100))</f>
        <v>-4.7536620247413737</v>
      </c>
      <c r="K72" s="18">
        <f t="shared" ref="K72:K74" si="90">IF(J27=0,"--",((K27/J27)*100-100))</f>
        <v>6.1420490022756553</v>
      </c>
      <c r="L72" s="18">
        <f t="shared" ref="L72:L74" si="91">IF(K27=0,"--",((L27/K27)*100-100))</f>
        <v>12.356437839400641</v>
      </c>
      <c r="M72" s="18">
        <f t="shared" ref="M72:M74" si="92">IF(L27=0,"--",((M27/L27)*100-100))</f>
        <v>-6.2577775730657095</v>
      </c>
      <c r="N72" s="18">
        <f t="shared" ref="N72:N74" si="93">IF(M27=0,"--",((N27/M27)*100-100))</f>
        <v>-9.2875728076628121</v>
      </c>
      <c r="O72" s="18">
        <f t="shared" ref="O72:O74" si="94">IF(N27=0,"--",((O27/N27)*100-100))</f>
        <v>-6.2476163195569541</v>
      </c>
      <c r="P72" s="18">
        <f t="shared" ref="P72:P74" si="95">IF(O27=0,"--",((P27/O27)*100-100))</f>
        <v>10.527437541605252</v>
      </c>
      <c r="Q72" s="18">
        <f t="shared" ref="Q72:Q74" si="96">IF(P27=0,"--",((Q27/P27)*100-100))</f>
        <v>-6.8980498003351585</v>
      </c>
      <c r="R72" s="18">
        <f t="shared" ref="R72:R74" si="97">IF(Q27=0,"--",((R27/Q27)*100-100))</f>
        <v>13.947398554419109</v>
      </c>
      <c r="S72" s="18">
        <f t="shared" ref="S72:S74" si="98">IF(R27=0,"--",((S27/R27)*100-100))</f>
        <v>6.0987593447200794</v>
      </c>
      <c r="T72" s="18">
        <f t="shared" ref="T72:T74" si="99">IF(S27=0,"--",((T27/S27)*100-100))</f>
        <v>-46.645680920812403</v>
      </c>
      <c r="U72" s="18">
        <f t="shared" ref="U72:V74" si="100">IF(T27=0,"--",((U27/T27)*100-100))</f>
        <v>-54.4961671796678</v>
      </c>
      <c r="V72" s="18">
        <f t="shared" si="100"/>
        <v>-19.779422326053336</v>
      </c>
      <c r="W72" s="18">
        <f t="shared" ref="W72:W74" si="101">IF(V27=0,"--",((W27/V27)*100-100))</f>
        <v>141.93978160692393</v>
      </c>
      <c r="X72" s="18">
        <f t="shared" ref="X72:X74" si="102">IF(W27=0,"--",((X27/W27)*100-100))</f>
        <v>22.406957589957059</v>
      </c>
      <c r="Y72" s="18">
        <f t="shared" si="51"/>
        <v>-4.7680994074415679</v>
      </c>
    </row>
    <row r="73" spans="1:25" x14ac:dyDescent="0.2">
      <c r="A73" s="143"/>
      <c r="B73" s="8" t="s">
        <v>23</v>
      </c>
      <c r="C73" s="33" t="s">
        <v>10</v>
      </c>
      <c r="D73" s="18">
        <f t="shared" si="83"/>
        <v>1309.801706864997</v>
      </c>
      <c r="E73" s="18">
        <f t="shared" si="84"/>
        <v>-4.6222936083015185</v>
      </c>
      <c r="F73" s="18">
        <f t="shared" si="85"/>
        <v>-56.514363606062005</v>
      </c>
      <c r="G73" s="18">
        <f t="shared" si="86"/>
        <v>240.1220734061319</v>
      </c>
      <c r="H73" s="18">
        <f t="shared" si="87"/>
        <v>-68.078789641462279</v>
      </c>
      <c r="I73" s="18">
        <f t="shared" si="88"/>
        <v>-61.214366485661074</v>
      </c>
      <c r="J73" s="18">
        <f t="shared" si="89"/>
        <v>23.842770439610092</v>
      </c>
      <c r="K73" s="18">
        <f t="shared" si="90"/>
        <v>140.95626609910451</v>
      </c>
      <c r="L73" s="18">
        <f t="shared" si="91"/>
        <v>-40.854634828805949</v>
      </c>
      <c r="M73" s="18">
        <f t="shared" si="92"/>
        <v>31.941123824084286</v>
      </c>
      <c r="N73" s="18">
        <f t="shared" si="93"/>
        <v>-5.5151457601362637</v>
      </c>
      <c r="O73" s="18">
        <f t="shared" si="94"/>
        <v>-2.7082456841965268</v>
      </c>
      <c r="P73" s="18">
        <f t="shared" si="95"/>
        <v>8.9402972846866646</v>
      </c>
      <c r="Q73" s="18">
        <f t="shared" si="96"/>
        <v>-41.261917012315763</v>
      </c>
      <c r="R73" s="18">
        <f t="shared" si="97"/>
        <v>235.60327446524633</v>
      </c>
      <c r="S73" s="18">
        <f t="shared" si="98"/>
        <v>-0.10235312671274244</v>
      </c>
      <c r="T73" s="18">
        <f t="shared" si="99"/>
        <v>507.83092697289112</v>
      </c>
      <c r="U73" s="18">
        <f t="shared" si="100"/>
        <v>-57.152170278077676</v>
      </c>
      <c r="V73" s="18">
        <f t="shared" si="100"/>
        <v>-17.489752719596297</v>
      </c>
      <c r="W73" s="18">
        <f t="shared" si="101"/>
        <v>218.06131427215246</v>
      </c>
      <c r="X73" s="18">
        <f t="shared" si="102"/>
        <v>14.628594498491537</v>
      </c>
      <c r="Y73" s="18">
        <f t="shared" si="51"/>
        <v>17.477971297366125</v>
      </c>
    </row>
    <row r="74" spans="1:25" ht="13.5" thickBot="1" x14ac:dyDescent="0.25">
      <c r="A74" s="143"/>
      <c r="B74" s="30" t="s">
        <v>7</v>
      </c>
      <c r="C74" s="88"/>
      <c r="D74" s="18">
        <f t="shared" si="83"/>
        <v>22.5307158348961</v>
      </c>
      <c r="E74" s="18">
        <f t="shared" si="84"/>
        <v>-13.468481051792935</v>
      </c>
      <c r="F74" s="18">
        <f t="shared" si="85"/>
        <v>14.050860548779582</v>
      </c>
      <c r="G74" s="18">
        <f t="shared" si="86"/>
        <v>7.8871988468547585</v>
      </c>
      <c r="H74" s="18">
        <f t="shared" si="87"/>
        <v>7.5431213764319125</v>
      </c>
      <c r="I74" s="18">
        <f t="shared" si="88"/>
        <v>-6.3360180202510179</v>
      </c>
      <c r="J74" s="18">
        <f t="shared" si="89"/>
        <v>-4.5862643735575404</v>
      </c>
      <c r="K74" s="18">
        <f t="shared" si="90"/>
        <v>7.166362644630226</v>
      </c>
      <c r="L74" s="18">
        <f t="shared" si="91"/>
        <v>11.447406175741378</v>
      </c>
      <c r="M74" s="18">
        <f t="shared" si="92"/>
        <v>-5.9114567362253183</v>
      </c>
      <c r="N74" s="18">
        <f t="shared" si="93"/>
        <v>-9.2396113875549872</v>
      </c>
      <c r="O74" s="18">
        <f t="shared" si="94"/>
        <v>-6.2007713373963327</v>
      </c>
      <c r="P74" s="18">
        <f t="shared" si="95"/>
        <v>10.505648952482119</v>
      </c>
      <c r="Q74" s="18">
        <f t="shared" si="96"/>
        <v>-7.3631214978001225</v>
      </c>
      <c r="R74" s="18">
        <f t="shared" si="97"/>
        <v>15.849496966711584</v>
      </c>
      <c r="S74" s="18">
        <f t="shared" si="98"/>
        <v>5.9446051382365397</v>
      </c>
      <c r="T74" s="18">
        <f t="shared" si="99"/>
        <v>-33.648612285691129</v>
      </c>
      <c r="U74" s="18">
        <f t="shared" si="100"/>
        <v>-55.066493669870141</v>
      </c>
      <c r="V74" s="261">
        <f t="shared" si="100"/>
        <v>-19.310580546447525</v>
      </c>
      <c r="W74" s="261">
        <f t="shared" si="101"/>
        <v>157.8784600265036</v>
      </c>
      <c r="X74" s="261">
        <f t="shared" si="102"/>
        <v>20.398194233335047</v>
      </c>
      <c r="Y74" s="18">
        <f t="shared" si="51"/>
        <v>-3.7377470186356732</v>
      </c>
    </row>
    <row r="75" spans="1:25" ht="13.5" thickTop="1" x14ac:dyDescent="0.2">
      <c r="A75" s="79" t="s">
        <v>868</v>
      </c>
      <c r="B75" s="79"/>
      <c r="C75" s="89"/>
      <c r="D75" s="89"/>
      <c r="E75" s="89"/>
      <c r="F75" s="89"/>
      <c r="G75" s="89"/>
      <c r="H75" s="89"/>
      <c r="I75" s="89"/>
      <c r="J75" s="89"/>
      <c r="K75" s="89"/>
      <c r="L75" s="89"/>
      <c r="M75" s="89"/>
      <c r="N75" s="89"/>
      <c r="O75" s="89"/>
      <c r="P75" s="89"/>
      <c r="Q75" s="89"/>
      <c r="R75" s="89"/>
      <c r="S75" s="89"/>
      <c r="T75" s="89"/>
      <c r="U75" s="89"/>
      <c r="V75" s="18"/>
      <c r="W75" s="18"/>
      <c r="X75" s="18"/>
      <c r="Y75" s="89"/>
    </row>
  </sheetData>
  <mergeCells count="6">
    <mergeCell ref="C30:Y30"/>
    <mergeCell ref="A2:Y2"/>
    <mergeCell ref="A4:Y4"/>
    <mergeCell ref="C7:Y7"/>
    <mergeCell ref="C53:Y53"/>
    <mergeCell ref="A5:Y5"/>
  </mergeCells>
  <phoneticPr fontId="4" type="noConversion"/>
  <hyperlinks>
    <hyperlink ref="A1" location="INDICE!A1" display="INDICE"/>
  </hyperlinks>
  <pageMargins left="0.75" right="0.75" top="1" bottom="1" header="0" footer="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88"/>
  <sheetViews>
    <sheetView topLeftCell="F43" zoomScale="70" zoomScaleNormal="70" workbookViewId="0"/>
  </sheetViews>
  <sheetFormatPr baseColWidth="10" defaultRowHeight="12.75" x14ac:dyDescent="0.2"/>
  <cols>
    <col min="1" max="1" width="11.42578125" style="4"/>
    <col min="2" max="2" width="30" style="4" bestFit="1" customWidth="1"/>
    <col min="3" max="3" width="11.42578125" style="21"/>
    <col min="4" max="4" width="11" style="21" customWidth="1"/>
    <col min="5" max="89" width="11.42578125" style="21"/>
    <col min="90" max="16384" width="11.42578125" style="4"/>
  </cols>
  <sheetData>
    <row r="1" spans="1:25" x14ac:dyDescent="0.2">
      <c r="A1" s="11" t="s">
        <v>258</v>
      </c>
    </row>
    <row r="2" spans="1:25" ht="18.75" x14ac:dyDescent="0.3">
      <c r="A2" s="333" t="s">
        <v>79</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25"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25" ht="18.75" x14ac:dyDescent="0.3">
      <c r="A4" s="333" t="s">
        <v>816</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25" ht="13.5" thickBot="1" x14ac:dyDescent="0.25">
      <c r="A5" s="335" t="s">
        <v>107</v>
      </c>
      <c r="B5" s="335"/>
      <c r="C5" s="335"/>
      <c r="D5" s="335"/>
      <c r="E5" s="335"/>
      <c r="F5" s="335"/>
      <c r="G5" s="335"/>
      <c r="H5" s="335"/>
      <c r="I5" s="335"/>
      <c r="J5" s="335"/>
      <c r="K5" s="335"/>
      <c r="L5" s="335"/>
      <c r="M5" s="335"/>
      <c r="N5" s="335"/>
      <c r="O5" s="335"/>
      <c r="P5" s="335"/>
      <c r="Q5" s="335"/>
      <c r="R5" s="335"/>
      <c r="S5" s="335"/>
      <c r="T5" s="335"/>
      <c r="U5" s="335"/>
      <c r="V5" s="335"/>
      <c r="W5" s="335"/>
      <c r="X5" s="335"/>
      <c r="Y5" s="335"/>
    </row>
    <row r="6" spans="1:25"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25"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25" ht="13.5" thickTop="1" x14ac:dyDescent="0.2">
      <c r="A8" s="148"/>
      <c r="C8" s="22"/>
      <c r="D8" s="22"/>
      <c r="E8" s="22"/>
      <c r="F8" s="22"/>
      <c r="G8" s="22"/>
      <c r="H8" s="22"/>
      <c r="I8" s="22"/>
      <c r="J8" s="22"/>
      <c r="K8" s="22"/>
      <c r="L8" s="22"/>
      <c r="M8" s="22"/>
      <c r="N8" s="22"/>
      <c r="O8" s="22"/>
      <c r="P8" s="22"/>
      <c r="Q8" s="22"/>
      <c r="R8" s="22"/>
      <c r="S8" s="22"/>
      <c r="T8" s="22"/>
      <c r="U8" s="22"/>
      <c r="V8" s="22"/>
      <c r="W8" s="22"/>
      <c r="X8" s="22"/>
      <c r="Y8" s="22"/>
    </row>
    <row r="9" spans="1:25" x14ac:dyDescent="0.2">
      <c r="A9" s="143"/>
      <c r="B9" s="80" t="s">
        <v>326</v>
      </c>
      <c r="C9" s="18">
        <v>157.27613299999999</v>
      </c>
      <c r="D9" s="18">
        <v>329.91630400000003</v>
      </c>
      <c r="E9" s="18">
        <v>330.33942000000002</v>
      </c>
      <c r="F9" s="18">
        <v>323.53467799999999</v>
      </c>
      <c r="G9" s="18">
        <v>406.30266799999998</v>
      </c>
      <c r="H9" s="18">
        <v>624.17302500000005</v>
      </c>
      <c r="I9" s="18">
        <v>607.49104199999999</v>
      </c>
      <c r="J9" s="18">
        <v>431.25717800000001</v>
      </c>
      <c r="K9" s="18">
        <v>393.389385</v>
      </c>
      <c r="L9" s="18">
        <v>371.82794999999999</v>
      </c>
      <c r="M9" s="18">
        <v>374.15038299999998</v>
      </c>
      <c r="N9" s="18">
        <v>357.89774299999999</v>
      </c>
      <c r="O9" s="18">
        <v>362.55263500000001</v>
      </c>
      <c r="P9" s="18">
        <v>438.36658399999999</v>
      </c>
      <c r="Q9" s="27">
        <v>476.22238800000002</v>
      </c>
      <c r="R9" s="27">
        <v>531.95732599999997</v>
      </c>
      <c r="S9" s="27">
        <v>485.02211499999999</v>
      </c>
      <c r="T9" s="27">
        <v>240.20993300000001</v>
      </c>
      <c r="U9" s="27">
        <v>79.601500000000001</v>
      </c>
      <c r="V9" s="27">
        <v>76.842146999999997</v>
      </c>
      <c r="W9" s="27">
        <v>208.34808899999999</v>
      </c>
      <c r="X9" s="27">
        <v>182.905631</v>
      </c>
      <c r="Y9" s="18">
        <f>SUM(C9:X9)</f>
        <v>7789.5842570000004</v>
      </c>
    </row>
    <row r="10" spans="1:25" x14ac:dyDescent="0.2">
      <c r="A10" s="143"/>
      <c r="B10" s="80" t="s">
        <v>70</v>
      </c>
      <c r="C10" s="18">
        <v>0.59982800000000003</v>
      </c>
      <c r="D10" s="18">
        <v>1.896793</v>
      </c>
      <c r="E10" s="18">
        <v>2.7669600000000001</v>
      </c>
      <c r="F10" s="18">
        <v>2.836147</v>
      </c>
      <c r="G10" s="18">
        <v>2.335359</v>
      </c>
      <c r="H10" s="18">
        <v>1.5557859999999999</v>
      </c>
      <c r="I10" s="18">
        <v>2.0931250000000001</v>
      </c>
      <c r="J10" s="18">
        <v>2.8354029999999999</v>
      </c>
      <c r="K10" s="18">
        <v>0.81372699999999998</v>
      </c>
      <c r="L10" s="18">
        <v>1.276888</v>
      </c>
      <c r="M10" s="18">
        <v>1.9033180000000001</v>
      </c>
      <c r="N10" s="18">
        <v>2.1090779999999998</v>
      </c>
      <c r="O10" s="18">
        <v>2.2026829999999999</v>
      </c>
      <c r="P10" s="18">
        <v>2.1960259999999998</v>
      </c>
      <c r="Q10" s="27">
        <v>1.7953440000000001</v>
      </c>
      <c r="R10" s="27">
        <v>1.9453769999999999</v>
      </c>
      <c r="S10" s="27">
        <v>2.28037</v>
      </c>
      <c r="T10" s="27">
        <v>1.699894</v>
      </c>
      <c r="U10" s="27">
        <v>1.695651</v>
      </c>
      <c r="V10" s="27">
        <v>1.6826669999999999</v>
      </c>
      <c r="W10" s="27">
        <v>1.476135</v>
      </c>
      <c r="X10" s="27">
        <v>1.842425</v>
      </c>
      <c r="Y10" s="18">
        <f t="shared" ref="Y10:Y29" si="0">SUM(C10:X10)</f>
        <v>41.838983999999996</v>
      </c>
    </row>
    <row r="11" spans="1:25" x14ac:dyDescent="0.2">
      <c r="A11" s="143"/>
      <c r="B11" s="80" t="s">
        <v>378</v>
      </c>
      <c r="C11" s="18">
        <v>1.060737</v>
      </c>
      <c r="D11" s="18">
        <v>7.8184060000000004</v>
      </c>
      <c r="E11" s="18">
        <v>6.710261</v>
      </c>
      <c r="F11" s="18">
        <v>6.6061829999999997</v>
      </c>
      <c r="G11" s="18">
        <v>5.8107220000000002</v>
      </c>
      <c r="H11" s="18">
        <v>9.5777590000000004</v>
      </c>
      <c r="I11" s="18">
        <v>8.0579780000000003</v>
      </c>
      <c r="J11" s="18">
        <v>4.7991020000000004</v>
      </c>
      <c r="K11" s="18">
        <v>3.588298</v>
      </c>
      <c r="L11" s="18">
        <v>5.5432800000000002</v>
      </c>
      <c r="M11" s="18">
        <v>5.4899480000000001</v>
      </c>
      <c r="N11" s="18">
        <v>7.6132759999999999</v>
      </c>
      <c r="O11" s="18">
        <v>7.9141560000000002</v>
      </c>
      <c r="P11" s="18">
        <v>8.25108</v>
      </c>
      <c r="Q11" s="27">
        <v>6.316351</v>
      </c>
      <c r="R11" s="27">
        <v>4.8781429999999997</v>
      </c>
      <c r="S11" s="27">
        <v>5.2096289999999996</v>
      </c>
      <c r="T11" s="27">
        <v>2.3947579999999999</v>
      </c>
      <c r="U11" s="27">
        <v>1.0801069999999999</v>
      </c>
      <c r="V11" s="27">
        <v>1.1250009999999999</v>
      </c>
      <c r="W11" s="27">
        <v>14.170707999999999</v>
      </c>
      <c r="X11" s="27">
        <v>11.307839</v>
      </c>
      <c r="Y11" s="18">
        <f t="shared" si="0"/>
        <v>135.32372199999998</v>
      </c>
    </row>
    <row r="12" spans="1:25" x14ac:dyDescent="0.2">
      <c r="A12" s="143"/>
      <c r="B12" s="80" t="s">
        <v>60</v>
      </c>
      <c r="C12" s="18">
        <v>2.8674000000000002E-2</v>
      </c>
      <c r="D12" s="18">
        <v>0.23083200000000001</v>
      </c>
      <c r="E12" s="18">
        <v>0.586669</v>
      </c>
      <c r="F12" s="18">
        <v>0.40770000000000001</v>
      </c>
      <c r="G12" s="18">
        <v>0.63224999999999998</v>
      </c>
      <c r="H12" s="18">
        <v>0.410001</v>
      </c>
      <c r="I12" s="18">
        <v>1.447551</v>
      </c>
      <c r="J12" s="18">
        <v>0.29259400000000002</v>
      </c>
      <c r="K12" s="18">
        <v>0.31761299999999998</v>
      </c>
      <c r="L12" s="18">
        <v>0.47445999999999999</v>
      </c>
      <c r="M12" s="18">
        <v>0.47231600000000001</v>
      </c>
      <c r="N12" s="18">
        <v>0.31825399999999998</v>
      </c>
      <c r="O12" s="18">
        <v>0.96104500000000004</v>
      </c>
      <c r="P12" s="18">
        <v>1.487865</v>
      </c>
      <c r="Q12" s="27">
        <v>0.78389699999999995</v>
      </c>
      <c r="R12" s="27">
        <v>0.83163699999999996</v>
      </c>
      <c r="S12" s="27">
        <v>0.92090499999999997</v>
      </c>
      <c r="T12" s="27">
        <v>0.47746100000000002</v>
      </c>
      <c r="U12" s="27">
        <v>1.8782E-2</v>
      </c>
      <c r="V12" s="27">
        <v>7.0510000000000003E-2</v>
      </c>
      <c r="W12" s="27">
        <v>0.101684</v>
      </c>
      <c r="X12" s="27">
        <v>3.7407000000000003E-2</v>
      </c>
      <c r="Y12" s="18">
        <f t="shared" si="0"/>
        <v>11.310107</v>
      </c>
    </row>
    <row r="13" spans="1:25" x14ac:dyDescent="0.2">
      <c r="A13" s="143"/>
      <c r="B13" s="80" t="s">
        <v>61</v>
      </c>
      <c r="C13" s="18">
        <v>7.9999999999999996E-6</v>
      </c>
      <c r="D13" s="18">
        <v>6.4999999999999994E-5</v>
      </c>
      <c r="E13" s="18">
        <v>0.21493100000000001</v>
      </c>
      <c r="F13" s="18">
        <v>0.32114599999999999</v>
      </c>
      <c r="G13" s="18">
        <v>0.50656999999999996</v>
      </c>
      <c r="H13" s="18">
        <v>2.9149999999999999E-2</v>
      </c>
      <c r="I13" s="18">
        <v>3.1217999999999999E-2</v>
      </c>
      <c r="J13" s="18">
        <v>0.38999499999999998</v>
      </c>
      <c r="K13" s="18">
        <v>0.301288</v>
      </c>
      <c r="L13" s="18">
        <v>0.13766</v>
      </c>
      <c r="M13" s="18">
        <v>8.4609999999999998E-3</v>
      </c>
      <c r="N13" s="18">
        <v>5.8719999999999996E-3</v>
      </c>
      <c r="O13" s="18">
        <v>7.1409999999999998E-3</v>
      </c>
      <c r="P13" s="18">
        <v>0.46056200000000003</v>
      </c>
      <c r="Q13" s="19">
        <v>3.1939999999999998E-3</v>
      </c>
      <c r="R13" s="19">
        <v>1.3167999999999999E-2</v>
      </c>
      <c r="S13" s="19">
        <v>0.18559500000000001</v>
      </c>
      <c r="T13" s="19">
        <v>0.43468000000000001</v>
      </c>
      <c r="U13" s="19">
        <v>0.37657299999999999</v>
      </c>
      <c r="V13" s="19">
        <v>2.944E-3</v>
      </c>
      <c r="W13" s="19">
        <v>0.20911299999999999</v>
      </c>
      <c r="X13" s="19">
        <v>0.191473</v>
      </c>
      <c r="Y13" s="18">
        <f t="shared" si="0"/>
        <v>3.8308070000000001</v>
      </c>
    </row>
    <row r="14" spans="1:25" x14ac:dyDescent="0.2">
      <c r="A14" s="143"/>
      <c r="B14" s="80" t="s">
        <v>63</v>
      </c>
      <c r="C14" s="18">
        <v>0</v>
      </c>
      <c r="D14" s="18">
        <v>8.3999999999999995E-5</v>
      </c>
      <c r="E14" s="18">
        <v>1.9900000000000001E-4</v>
      </c>
      <c r="F14" s="18">
        <v>3.3799999999999998E-4</v>
      </c>
      <c r="G14" s="18">
        <v>3.6000000000000001E-5</v>
      </c>
      <c r="H14" s="18">
        <v>9.19E-4</v>
      </c>
      <c r="I14" s="18">
        <v>2.5339999999999998E-3</v>
      </c>
      <c r="J14" s="18">
        <v>2.9099999999999998E-3</v>
      </c>
      <c r="K14" s="18">
        <v>4.6490000000000004E-3</v>
      </c>
      <c r="L14" s="18">
        <v>4.8099999999999998E-4</v>
      </c>
      <c r="M14" s="18">
        <v>3.0321000000000001E-2</v>
      </c>
      <c r="N14" s="18">
        <v>4.3550000000000004E-3</v>
      </c>
      <c r="O14" s="18">
        <v>5.9299999999999999E-4</v>
      </c>
      <c r="P14" s="18">
        <v>6.5900000000000004E-3</v>
      </c>
      <c r="Q14" s="19">
        <v>4.4400000000000004E-3</v>
      </c>
      <c r="R14" s="19">
        <v>4.8899999999999996E-4</v>
      </c>
      <c r="S14" s="19">
        <v>2.6800000000000001E-4</v>
      </c>
      <c r="T14" s="19">
        <v>1.15E-4</v>
      </c>
      <c r="U14" s="19">
        <v>3.9800000000000002E-4</v>
      </c>
      <c r="V14" s="19">
        <v>0</v>
      </c>
      <c r="W14" s="19">
        <v>1.7E-5</v>
      </c>
      <c r="X14" s="19">
        <v>6.0000000000000002E-5</v>
      </c>
      <c r="Y14" s="18">
        <f t="shared" si="0"/>
        <v>5.9796000000000002E-2</v>
      </c>
    </row>
    <row r="15" spans="1:25" x14ac:dyDescent="0.2">
      <c r="A15" s="143"/>
      <c r="B15" s="80" t="s">
        <v>380</v>
      </c>
      <c r="C15" s="18">
        <v>0</v>
      </c>
      <c r="D15" s="18">
        <v>1.157E-3</v>
      </c>
      <c r="E15" s="18">
        <v>4.5899999999999999E-4</v>
      </c>
      <c r="F15" s="18">
        <v>6.2845999999999999E-2</v>
      </c>
      <c r="G15" s="18">
        <v>0.60155000000000003</v>
      </c>
      <c r="H15" s="18">
        <v>2.8389999999999999E-2</v>
      </c>
      <c r="I15" s="18">
        <v>7.4010999999999993E-2</v>
      </c>
      <c r="J15" s="18">
        <v>1.5529999999999999E-3</v>
      </c>
      <c r="K15" s="18">
        <v>9.3800000000000003E-4</v>
      </c>
      <c r="L15" s="18">
        <v>7.2791999999999996E-2</v>
      </c>
      <c r="M15" s="18">
        <v>0.11897000000000001</v>
      </c>
      <c r="N15" s="18">
        <v>0.119339</v>
      </c>
      <c r="O15" s="18">
        <v>7.0461999999999997E-2</v>
      </c>
      <c r="P15" s="18">
        <v>5.9253E-2</v>
      </c>
      <c r="Q15" s="19">
        <v>9.5989999999999999E-3</v>
      </c>
      <c r="R15" s="19">
        <v>1.5524E-2</v>
      </c>
      <c r="S15" s="19">
        <v>1.7642999999999999E-2</v>
      </c>
      <c r="T15" s="19">
        <v>6.3850000000000001E-3</v>
      </c>
      <c r="U15" s="19">
        <v>3.1399999999999999E-4</v>
      </c>
      <c r="V15" s="19">
        <v>5.2229999999999999E-2</v>
      </c>
      <c r="W15" s="19">
        <v>4.8069999999999996E-3</v>
      </c>
      <c r="X15" s="19">
        <v>2.3530000000000001E-3</v>
      </c>
      <c r="Y15" s="18">
        <f t="shared" si="0"/>
        <v>1.3205750000000003</v>
      </c>
    </row>
    <row r="16" spans="1:25" x14ac:dyDescent="0.2">
      <c r="A16" s="143"/>
      <c r="B16" s="80" t="s">
        <v>71</v>
      </c>
      <c r="C16" s="18">
        <v>0.26270700000000002</v>
      </c>
      <c r="D16" s="18">
        <v>0.82916900000000004</v>
      </c>
      <c r="E16" s="18">
        <v>2.4854759999999998</v>
      </c>
      <c r="F16" s="18">
        <v>2.3642780000000001</v>
      </c>
      <c r="G16" s="18">
        <v>2.5247380000000001</v>
      </c>
      <c r="H16" s="18">
        <v>6.2123549999999996</v>
      </c>
      <c r="I16" s="18">
        <v>16.995251</v>
      </c>
      <c r="J16" s="18">
        <v>14.779749000000001</v>
      </c>
      <c r="K16" s="18">
        <v>37.931581999999999</v>
      </c>
      <c r="L16" s="18">
        <v>31.921161999999999</v>
      </c>
      <c r="M16" s="18">
        <v>32.830317999999998</v>
      </c>
      <c r="N16" s="18">
        <v>55.646548000000003</v>
      </c>
      <c r="O16" s="18">
        <v>69.358153999999999</v>
      </c>
      <c r="P16" s="18">
        <v>104.295659</v>
      </c>
      <c r="Q16" s="27">
        <v>122.84554199999999</v>
      </c>
      <c r="R16" s="27">
        <v>151.98441500000001</v>
      </c>
      <c r="S16" s="27">
        <v>138.921559</v>
      </c>
      <c r="T16" s="27">
        <v>88.504988999999995</v>
      </c>
      <c r="U16" s="27">
        <v>85.701654000000005</v>
      </c>
      <c r="V16" s="27">
        <v>141.68996799999999</v>
      </c>
      <c r="W16" s="27">
        <v>269.08619499999998</v>
      </c>
      <c r="X16" s="27">
        <v>374.22827000000001</v>
      </c>
      <c r="Y16" s="18">
        <f t="shared" si="0"/>
        <v>1751.3997380000001</v>
      </c>
    </row>
    <row r="17" spans="1:25" x14ac:dyDescent="0.2">
      <c r="A17" s="143"/>
      <c r="B17" s="8" t="s">
        <v>15</v>
      </c>
      <c r="C17" s="18">
        <v>0.17144800000000004</v>
      </c>
      <c r="D17" s="18">
        <v>1.157144</v>
      </c>
      <c r="E17" s="18">
        <v>1.9421410000000001</v>
      </c>
      <c r="F17" s="18">
        <v>1.8818599999999999</v>
      </c>
      <c r="G17" s="18">
        <v>3.0834299999999999</v>
      </c>
      <c r="H17" s="18">
        <v>1.543453</v>
      </c>
      <c r="I17" s="18">
        <v>3.2213819999999993</v>
      </c>
      <c r="J17" s="18">
        <v>7.3344360000000002</v>
      </c>
      <c r="K17" s="18">
        <v>3.1596120000000005</v>
      </c>
      <c r="L17" s="18">
        <v>3.5578679999999996</v>
      </c>
      <c r="M17" s="18">
        <v>5.1960839999999981</v>
      </c>
      <c r="N17" s="18">
        <v>4.3980919999999992</v>
      </c>
      <c r="O17" s="18">
        <v>4.4949839999999996</v>
      </c>
      <c r="P17" s="18">
        <v>4.7833000000000006</v>
      </c>
      <c r="Q17" s="19">
        <v>3.7327540000000012</v>
      </c>
      <c r="R17" s="19">
        <v>2.9551369999999997</v>
      </c>
      <c r="S17" s="19">
        <v>4.2895379999999994</v>
      </c>
      <c r="T17" s="19">
        <v>3.5527130000000002</v>
      </c>
      <c r="U17" s="19">
        <v>1.6836659999999997</v>
      </c>
      <c r="V17" s="19">
        <v>1.4459739999999999</v>
      </c>
      <c r="W17" s="19">
        <v>7.552384</v>
      </c>
      <c r="X17" s="19">
        <v>9.2144349999999999</v>
      </c>
      <c r="Y17" s="18">
        <f t="shared" si="0"/>
        <v>80.35183499999998</v>
      </c>
    </row>
    <row r="18" spans="1:25" x14ac:dyDescent="0.2">
      <c r="A18" s="143"/>
      <c r="B18" s="8" t="s">
        <v>26</v>
      </c>
      <c r="C18" s="18">
        <v>7.6000000000000004E-4</v>
      </c>
      <c r="D18" s="18">
        <v>0.60745800000000005</v>
      </c>
      <c r="E18" s="18">
        <v>0.37300499999999998</v>
      </c>
      <c r="F18" s="18">
        <v>0.60997100000000004</v>
      </c>
      <c r="G18" s="18">
        <v>0.87048800000000004</v>
      </c>
      <c r="H18" s="18">
        <v>0.57595300000000005</v>
      </c>
      <c r="I18" s="18">
        <v>0.68785499999999999</v>
      </c>
      <c r="J18" s="18">
        <v>0.65345299999999995</v>
      </c>
      <c r="K18" s="18">
        <v>0.664238</v>
      </c>
      <c r="L18" s="18">
        <v>1.006713</v>
      </c>
      <c r="M18" s="18">
        <v>1.9107339999999999</v>
      </c>
      <c r="N18" s="18">
        <v>2.1475050000000002</v>
      </c>
      <c r="O18" s="18">
        <v>1.3473820000000001</v>
      </c>
      <c r="P18" s="18">
        <v>0.945546</v>
      </c>
      <c r="Q18" s="19">
        <v>0.50521099999999997</v>
      </c>
      <c r="R18" s="19">
        <v>0.379967</v>
      </c>
      <c r="S18" s="19">
        <v>0.18165300000000001</v>
      </c>
      <c r="T18" s="19">
        <v>0.34740399999999999</v>
      </c>
      <c r="U18" s="19">
        <v>3.323E-3</v>
      </c>
      <c r="V18" s="19">
        <v>7.7992999999999993E-2</v>
      </c>
      <c r="W18" s="19">
        <v>0.130935</v>
      </c>
      <c r="X18" s="19">
        <v>0.11461</v>
      </c>
      <c r="Y18" s="18">
        <f t="shared" si="0"/>
        <v>14.142156999999999</v>
      </c>
    </row>
    <row r="19" spans="1:25" x14ac:dyDescent="0.2">
      <c r="A19" s="143"/>
      <c r="B19" s="8" t="s">
        <v>27</v>
      </c>
      <c r="C19" s="18">
        <v>0.14197000000000001</v>
      </c>
      <c r="D19" s="18">
        <v>0.13936599999999999</v>
      </c>
      <c r="E19" s="18">
        <v>0.113623</v>
      </c>
      <c r="F19" s="18">
        <v>0.21742300000000001</v>
      </c>
      <c r="G19" s="18">
        <v>0.15385099999999999</v>
      </c>
      <c r="H19" s="18">
        <v>0.227354</v>
      </c>
      <c r="I19" s="18">
        <v>0.31856699999999999</v>
      </c>
      <c r="J19" s="18">
        <v>0.55721100000000001</v>
      </c>
      <c r="K19" s="18">
        <v>0.65417199999999998</v>
      </c>
      <c r="L19" s="18">
        <v>0.54808500000000004</v>
      </c>
      <c r="M19" s="18">
        <v>1.942069</v>
      </c>
      <c r="N19" s="18">
        <v>1.1308510000000001</v>
      </c>
      <c r="O19" s="18">
        <v>1.592973</v>
      </c>
      <c r="P19" s="18">
        <v>1.2878339999999999</v>
      </c>
      <c r="Q19" s="19">
        <v>1.249163</v>
      </c>
      <c r="R19" s="19">
        <v>1.548441</v>
      </c>
      <c r="S19" s="19">
        <v>2.7843070000000001</v>
      </c>
      <c r="T19" s="19">
        <v>1.8643110000000001</v>
      </c>
      <c r="U19" s="19">
        <v>1.102624</v>
      </c>
      <c r="V19" s="19">
        <v>1.1386449999999999</v>
      </c>
      <c r="W19" s="19">
        <v>7.0731599999999997</v>
      </c>
      <c r="X19" s="19">
        <v>8.8479159999999997</v>
      </c>
      <c r="Y19" s="18">
        <f t="shared" si="0"/>
        <v>34.633915999999992</v>
      </c>
    </row>
    <row r="20" spans="1:25" x14ac:dyDescent="0.2">
      <c r="A20" s="143"/>
      <c r="B20" s="8" t="s">
        <v>16</v>
      </c>
      <c r="C20" s="18">
        <f>SUM(C21:C26)</f>
        <v>7.9999999999999996E-6</v>
      </c>
      <c r="D20" s="18">
        <f t="shared" ref="D20:X20" si="1">SUM(D21:D26)</f>
        <v>2.7060000000000001E-3</v>
      </c>
      <c r="E20" s="18">
        <f t="shared" si="1"/>
        <v>0.21701499999999999</v>
      </c>
      <c r="F20" s="18">
        <f t="shared" si="1"/>
        <v>0.38538800000000001</v>
      </c>
      <c r="G20" s="18">
        <f t="shared" si="1"/>
        <v>1.108797</v>
      </c>
      <c r="H20" s="18">
        <f t="shared" si="1"/>
        <v>7.5528999999999999E-2</v>
      </c>
      <c r="I20" s="18">
        <f t="shared" si="1"/>
        <v>0.109428</v>
      </c>
      <c r="J20" s="18">
        <f t="shared" si="1"/>
        <v>0.41647299999999998</v>
      </c>
      <c r="K20" s="18">
        <f t="shared" si="1"/>
        <v>0.31300699999999998</v>
      </c>
      <c r="L20" s="18">
        <f t="shared" si="1"/>
        <v>0.21429599999999999</v>
      </c>
      <c r="M20" s="18">
        <f t="shared" si="1"/>
        <v>0.168128</v>
      </c>
      <c r="N20" s="18">
        <f t="shared" si="1"/>
        <v>0.148281</v>
      </c>
      <c r="O20" s="18">
        <f t="shared" si="1"/>
        <v>9.6178000000000013E-2</v>
      </c>
      <c r="P20" s="18">
        <f t="shared" si="1"/>
        <v>0.56335100000000005</v>
      </c>
      <c r="Q20" s="18">
        <f t="shared" si="1"/>
        <v>2.137E-2</v>
      </c>
      <c r="R20" s="18">
        <f t="shared" si="1"/>
        <v>3.1683000000000003E-2</v>
      </c>
      <c r="S20" s="18">
        <f t="shared" si="1"/>
        <v>2.4472000000000001E-2</v>
      </c>
      <c r="T20" s="18">
        <f t="shared" si="1"/>
        <v>0.66460300000000005</v>
      </c>
      <c r="U20" s="18">
        <f t="shared" si="1"/>
        <v>0.49324899999999994</v>
      </c>
      <c r="V20" s="18">
        <f t="shared" si="1"/>
        <v>0.124207</v>
      </c>
      <c r="W20" s="18">
        <f t="shared" si="1"/>
        <v>0.24226200000000001</v>
      </c>
      <c r="X20" s="18">
        <f t="shared" si="1"/>
        <v>0.202845</v>
      </c>
      <c r="Y20" s="18">
        <f t="shared" si="0"/>
        <v>5.6232759999999997</v>
      </c>
    </row>
    <row r="21" spans="1:25" x14ac:dyDescent="0.2">
      <c r="A21" s="143"/>
      <c r="B21" s="8" t="s">
        <v>19</v>
      </c>
      <c r="C21" s="18">
        <v>0</v>
      </c>
      <c r="D21" s="18">
        <v>8.3999999999999995E-5</v>
      </c>
      <c r="E21" s="18">
        <v>1.9900000000000001E-4</v>
      </c>
      <c r="F21" s="18">
        <v>3.3799999999999998E-4</v>
      </c>
      <c r="G21" s="18">
        <v>3.6000000000000001E-5</v>
      </c>
      <c r="H21" s="18">
        <v>9.19E-4</v>
      </c>
      <c r="I21" s="18">
        <v>2.5339999999999998E-3</v>
      </c>
      <c r="J21" s="18">
        <v>2.9099999999999998E-3</v>
      </c>
      <c r="K21" s="18">
        <v>4.6490000000000004E-3</v>
      </c>
      <c r="L21" s="18">
        <v>4.8099999999999998E-4</v>
      </c>
      <c r="M21" s="18">
        <v>3.0321000000000001E-2</v>
      </c>
      <c r="N21" s="18">
        <v>4.3550000000000004E-3</v>
      </c>
      <c r="O21" s="18">
        <v>5.9299999999999999E-4</v>
      </c>
      <c r="P21" s="18">
        <v>6.5900000000000004E-3</v>
      </c>
      <c r="Q21" s="19">
        <v>4.4400000000000004E-3</v>
      </c>
      <c r="R21" s="19">
        <v>4.8899999999999996E-4</v>
      </c>
      <c r="S21" s="19">
        <v>4.6889999999999996E-3</v>
      </c>
      <c r="T21" s="19">
        <v>1.15E-4</v>
      </c>
      <c r="U21" s="19">
        <v>3.9800000000000002E-4</v>
      </c>
      <c r="V21" s="19">
        <v>0</v>
      </c>
      <c r="W21" s="19">
        <v>1.7E-5</v>
      </c>
      <c r="X21" s="19">
        <v>6.0000000000000002E-5</v>
      </c>
      <c r="Y21" s="18">
        <f t="shared" si="0"/>
        <v>6.421700000000001E-2</v>
      </c>
    </row>
    <row r="22" spans="1:25" x14ac:dyDescent="0.2">
      <c r="A22" s="143"/>
      <c r="B22" s="8" t="s">
        <v>18</v>
      </c>
      <c r="C22" s="18">
        <v>0</v>
      </c>
      <c r="D22" s="18">
        <v>1.364E-3</v>
      </c>
      <c r="E22" s="18">
        <v>1.0009999999999999E-3</v>
      </c>
      <c r="F22" s="18">
        <v>4.06E-4</v>
      </c>
      <c r="G22" s="18">
        <v>1.8599999999999999E-4</v>
      </c>
      <c r="H22" s="18">
        <v>1.2089000000000001E-2</v>
      </c>
      <c r="I22" s="18">
        <v>1.7E-5</v>
      </c>
      <c r="J22" s="18">
        <v>3.28E-4</v>
      </c>
      <c r="K22" s="18">
        <v>0</v>
      </c>
      <c r="L22" s="18">
        <v>7.7499999999999997E-4</v>
      </c>
      <c r="M22" s="18">
        <v>2.3860000000000001E-3</v>
      </c>
      <c r="N22" s="18">
        <v>6.5900000000000004E-3</v>
      </c>
      <c r="O22" s="18">
        <v>8.5599999999999999E-4</v>
      </c>
      <c r="P22" s="18">
        <v>3.5588000000000002E-2</v>
      </c>
      <c r="Q22" s="19">
        <v>3.8470000000000002E-3</v>
      </c>
      <c r="R22" s="19">
        <v>6.4199999999999999E-4</v>
      </c>
      <c r="S22" s="19">
        <v>9.19E-4</v>
      </c>
      <c r="T22" s="19">
        <v>0.220387</v>
      </c>
      <c r="U22" s="19">
        <v>1.0435E-2</v>
      </c>
      <c r="V22" s="19">
        <v>5.2142000000000001E-2</v>
      </c>
      <c r="W22" s="19">
        <v>2.8192999999999999E-2</v>
      </c>
      <c r="X22" s="19">
        <v>2.0000000000000002E-5</v>
      </c>
      <c r="Y22" s="18">
        <f t="shared" si="0"/>
        <v>0.37817100000000003</v>
      </c>
    </row>
    <row r="23" spans="1:25" x14ac:dyDescent="0.2">
      <c r="A23" s="143"/>
      <c r="B23" s="8" t="s">
        <v>20</v>
      </c>
      <c r="C23" s="18">
        <v>0</v>
      </c>
      <c r="D23" s="18">
        <v>3.6000000000000001E-5</v>
      </c>
      <c r="E23" s="18">
        <v>4.2499999999999998E-4</v>
      </c>
      <c r="F23" s="18">
        <v>4.9200000000000003E-4</v>
      </c>
      <c r="G23" s="18">
        <v>4.0499999999999998E-4</v>
      </c>
      <c r="H23" s="18">
        <v>2.6800000000000001E-3</v>
      </c>
      <c r="I23" s="18">
        <v>1.5659999999999999E-3</v>
      </c>
      <c r="J23" s="18">
        <v>2.1642000000000002E-2</v>
      </c>
      <c r="K23" s="18">
        <v>6.0239999999999998E-3</v>
      </c>
      <c r="L23" s="18">
        <v>2.5829999999999998E-3</v>
      </c>
      <c r="M23" s="18">
        <v>7.7580000000000001E-3</v>
      </c>
      <c r="N23" s="18">
        <v>1.2064999999999999E-2</v>
      </c>
      <c r="O23" s="18">
        <v>1.7066999999999999E-2</v>
      </c>
      <c r="P23" s="18">
        <v>1.1670000000000001E-3</v>
      </c>
      <c r="Q23" s="19">
        <v>2.0599999999999999E-4</v>
      </c>
      <c r="R23" s="19">
        <v>0</v>
      </c>
      <c r="S23" s="19">
        <v>6.8300000000000001E-4</v>
      </c>
      <c r="T23" s="19">
        <v>1.106E-3</v>
      </c>
      <c r="U23" s="19">
        <v>1.21E-4</v>
      </c>
      <c r="V23" s="19">
        <v>1.4999999999999999E-5</v>
      </c>
      <c r="W23" s="19">
        <v>5.7000000000000003E-5</v>
      </c>
      <c r="X23" s="19">
        <v>0</v>
      </c>
      <c r="Y23" s="18">
        <f t="shared" si="0"/>
        <v>7.6097999999999999E-2</v>
      </c>
    </row>
    <row r="24" spans="1:25" x14ac:dyDescent="0.2">
      <c r="A24" s="143"/>
      <c r="B24" s="8" t="s">
        <v>21</v>
      </c>
      <c r="C24" s="18">
        <v>0</v>
      </c>
      <c r="D24" s="18">
        <v>0</v>
      </c>
      <c r="E24" s="18">
        <v>0</v>
      </c>
      <c r="F24" s="18">
        <v>1.6000000000000001E-4</v>
      </c>
      <c r="G24" s="18">
        <v>5.0000000000000002E-5</v>
      </c>
      <c r="H24" s="18">
        <v>2.3010000000000001E-3</v>
      </c>
      <c r="I24" s="18">
        <v>8.2000000000000001E-5</v>
      </c>
      <c r="J24" s="18">
        <v>4.5000000000000003E-5</v>
      </c>
      <c r="K24" s="18">
        <v>1.08E-4</v>
      </c>
      <c r="L24" s="18">
        <v>5.0000000000000004E-6</v>
      </c>
      <c r="M24" s="18">
        <v>2.32E-4</v>
      </c>
      <c r="N24" s="18">
        <v>5.0000000000000004E-6</v>
      </c>
      <c r="O24" s="18">
        <v>2.1999999999999999E-5</v>
      </c>
      <c r="P24" s="18">
        <v>1.9100000000000001E-4</v>
      </c>
      <c r="Q24" s="19">
        <v>8.3999999999999995E-5</v>
      </c>
      <c r="R24" s="19">
        <v>1.8600000000000001E-3</v>
      </c>
      <c r="S24" s="19">
        <v>2.7E-4</v>
      </c>
      <c r="T24" s="19">
        <v>3.1E-4</v>
      </c>
      <c r="U24" s="19">
        <v>3.8999999999999999E-5</v>
      </c>
      <c r="V24" s="19">
        <v>1.98E-3</v>
      </c>
      <c r="W24" s="19">
        <v>7.4999999999999993E-5</v>
      </c>
      <c r="X24" s="19">
        <v>8.9390000000000008E-3</v>
      </c>
      <c r="Y24" s="18">
        <f t="shared" si="0"/>
        <v>1.6758000000000002E-2</v>
      </c>
    </row>
    <row r="25" spans="1:25" x14ac:dyDescent="0.2">
      <c r="A25" s="143"/>
      <c r="B25" s="8" t="s">
        <v>17</v>
      </c>
      <c r="C25" s="18">
        <v>7.9999999999999996E-6</v>
      </c>
      <c r="D25" s="18">
        <v>6.4999999999999994E-5</v>
      </c>
      <c r="E25" s="18">
        <v>0.21493100000000001</v>
      </c>
      <c r="F25" s="18">
        <v>0.32114599999999999</v>
      </c>
      <c r="G25" s="18">
        <v>0.50656999999999996</v>
      </c>
      <c r="H25" s="18">
        <v>2.9149999999999999E-2</v>
      </c>
      <c r="I25" s="18">
        <v>3.1217999999999999E-2</v>
      </c>
      <c r="J25" s="18">
        <v>0.38999499999999998</v>
      </c>
      <c r="K25" s="18">
        <v>0.301288</v>
      </c>
      <c r="L25" s="18">
        <v>0.13766</v>
      </c>
      <c r="M25" s="18">
        <v>8.4609999999999998E-3</v>
      </c>
      <c r="N25" s="18">
        <v>5.8719999999999996E-3</v>
      </c>
      <c r="O25" s="18">
        <v>7.1409999999999998E-3</v>
      </c>
      <c r="P25" s="18">
        <v>0.46056200000000003</v>
      </c>
      <c r="Q25" s="19">
        <v>3.1939999999999998E-3</v>
      </c>
      <c r="R25" s="19">
        <v>1.3167999999999999E-2</v>
      </c>
      <c r="S25" s="19">
        <v>2.6800000000000001E-4</v>
      </c>
      <c r="T25" s="19">
        <v>0.43468000000000001</v>
      </c>
      <c r="U25" s="19">
        <v>0.37657299999999999</v>
      </c>
      <c r="V25" s="19">
        <v>2.944E-3</v>
      </c>
      <c r="W25" s="19">
        <v>0.20911299999999999</v>
      </c>
      <c r="X25" s="19">
        <v>0.191473</v>
      </c>
      <c r="Y25" s="18">
        <f t="shared" si="0"/>
        <v>3.6454800000000001</v>
      </c>
    </row>
    <row r="26" spans="1:25" x14ac:dyDescent="0.2">
      <c r="A26" s="297"/>
      <c r="B26" s="8" t="s">
        <v>807</v>
      </c>
      <c r="C26" s="18">
        <v>0</v>
      </c>
      <c r="D26" s="18">
        <v>1.157E-3</v>
      </c>
      <c r="E26" s="18">
        <v>4.5900000000000004E-4</v>
      </c>
      <c r="F26" s="18">
        <v>6.2845999999999999E-2</v>
      </c>
      <c r="G26" s="18">
        <v>0.60154999999999992</v>
      </c>
      <c r="H26" s="18">
        <v>2.8390000000000002E-2</v>
      </c>
      <c r="I26" s="18">
        <v>7.4011000000000007E-2</v>
      </c>
      <c r="J26" s="18">
        <v>1.5530000000000001E-3</v>
      </c>
      <c r="K26" s="18">
        <v>9.3800000000000003E-4</v>
      </c>
      <c r="L26" s="18">
        <v>7.2791999999999996E-2</v>
      </c>
      <c r="M26" s="18">
        <v>0.11897000000000001</v>
      </c>
      <c r="N26" s="18">
        <v>0.119394</v>
      </c>
      <c r="O26" s="18">
        <v>7.0499000000000006E-2</v>
      </c>
      <c r="P26" s="18">
        <v>5.9253000000000007E-2</v>
      </c>
      <c r="Q26" s="19">
        <v>9.5989999999999999E-3</v>
      </c>
      <c r="R26" s="19">
        <v>1.5524E-2</v>
      </c>
      <c r="S26" s="19">
        <v>1.7642999999999999E-2</v>
      </c>
      <c r="T26" s="19">
        <v>8.005E-3</v>
      </c>
      <c r="U26" s="19">
        <v>0.105683</v>
      </c>
      <c r="V26" s="19">
        <v>6.7125999999999991E-2</v>
      </c>
      <c r="W26" s="211">
        <v>4.8069999999999996E-3</v>
      </c>
      <c r="X26" s="211">
        <v>2.3529999999999996E-3</v>
      </c>
      <c r="Y26" s="18">
        <f t="shared" si="0"/>
        <v>1.4425520000000003</v>
      </c>
    </row>
    <row r="27" spans="1:25" ht="15" x14ac:dyDescent="0.25">
      <c r="A27" s="143"/>
      <c r="B27" s="191" t="s">
        <v>22</v>
      </c>
      <c r="C27" s="211">
        <f>SUM(C9:C11,C16:C17)</f>
        <v>159.37085299999998</v>
      </c>
      <c r="D27" s="211">
        <f t="shared" ref="D27:X27" si="2">SUM(D9:D11,D16:D17)</f>
        <v>341.617816</v>
      </c>
      <c r="E27" s="211">
        <f t="shared" si="2"/>
        <v>344.244258</v>
      </c>
      <c r="F27" s="211">
        <f t="shared" si="2"/>
        <v>337.22314599999999</v>
      </c>
      <c r="G27" s="211">
        <f t="shared" si="2"/>
        <v>420.056917</v>
      </c>
      <c r="H27" s="211">
        <f t="shared" si="2"/>
        <v>643.06237800000008</v>
      </c>
      <c r="I27" s="211">
        <f t="shared" si="2"/>
        <v>637.85877800000003</v>
      </c>
      <c r="J27" s="211">
        <f t="shared" si="2"/>
        <v>461.00586799999996</v>
      </c>
      <c r="K27" s="211">
        <f t="shared" si="2"/>
        <v>438.88260399999996</v>
      </c>
      <c r="L27" s="211">
        <f t="shared" si="2"/>
        <v>414.12714799999992</v>
      </c>
      <c r="M27" s="211">
        <f t="shared" si="2"/>
        <v>419.57005099999998</v>
      </c>
      <c r="N27" s="211">
        <f t="shared" si="2"/>
        <v>427.664737</v>
      </c>
      <c r="O27" s="211">
        <f t="shared" si="2"/>
        <v>446.52261199999998</v>
      </c>
      <c r="P27" s="211">
        <f t="shared" si="2"/>
        <v>557.89264900000012</v>
      </c>
      <c r="Q27" s="211">
        <f t="shared" si="2"/>
        <v>610.91237899999999</v>
      </c>
      <c r="R27" s="211">
        <f t="shared" si="2"/>
        <v>693.72039800000005</v>
      </c>
      <c r="S27" s="211">
        <f t="shared" si="2"/>
        <v>635.72321099999999</v>
      </c>
      <c r="T27" s="211">
        <f t="shared" si="2"/>
        <v>336.36228699999998</v>
      </c>
      <c r="U27" s="211">
        <f t="shared" si="2"/>
        <v>169.76257799999999</v>
      </c>
      <c r="V27" s="211">
        <f t="shared" si="2"/>
        <v>222.78575699999999</v>
      </c>
      <c r="W27" s="211">
        <f t="shared" si="2"/>
        <v>500.63351099999994</v>
      </c>
      <c r="X27" s="211">
        <f t="shared" si="2"/>
        <v>579.49860000000001</v>
      </c>
      <c r="Y27" s="18">
        <f t="shared" si="0"/>
        <v>9798.498536000001</v>
      </c>
    </row>
    <row r="28" spans="1:25" x14ac:dyDescent="0.2">
      <c r="A28" s="143"/>
      <c r="B28" s="8" t="s">
        <v>23</v>
      </c>
      <c r="C28" s="18">
        <f>C29-C27</f>
        <v>105.65495100000001</v>
      </c>
      <c r="D28" s="18">
        <f t="shared" ref="D28:P28" si="3">D29-D27</f>
        <v>139.46031099999999</v>
      </c>
      <c r="E28" s="18">
        <f t="shared" si="3"/>
        <v>169.16429199999999</v>
      </c>
      <c r="F28" s="18">
        <f t="shared" si="3"/>
        <v>166.84622200000001</v>
      </c>
      <c r="G28" s="18">
        <f t="shared" si="3"/>
        <v>193.35295499999995</v>
      </c>
      <c r="H28" s="18">
        <f t="shared" si="3"/>
        <v>144.71361799999988</v>
      </c>
      <c r="I28" s="18">
        <f t="shared" si="3"/>
        <v>229.53840400000001</v>
      </c>
      <c r="J28" s="18">
        <f t="shared" si="3"/>
        <v>284.32437700000003</v>
      </c>
      <c r="K28" s="18">
        <f t="shared" si="3"/>
        <v>265.22135600000007</v>
      </c>
      <c r="L28" s="18">
        <f t="shared" si="3"/>
        <v>340.45383700000014</v>
      </c>
      <c r="M28" s="18">
        <f t="shared" si="3"/>
        <v>356.12554300000005</v>
      </c>
      <c r="N28" s="18">
        <f t="shared" si="3"/>
        <v>447.25133699999998</v>
      </c>
      <c r="O28" s="18">
        <f t="shared" si="3"/>
        <v>405.08804499999997</v>
      </c>
      <c r="P28" s="18">
        <f t="shared" si="3"/>
        <v>407.21706199999983</v>
      </c>
      <c r="Q28" s="18">
        <f t="shared" ref="Q28:X28" si="4">Q29-Q27</f>
        <v>423.67099700000006</v>
      </c>
      <c r="R28" s="18">
        <f t="shared" si="4"/>
        <v>474.39038900000003</v>
      </c>
      <c r="S28" s="18">
        <f t="shared" si="4"/>
        <v>533.30555600000002</v>
      </c>
      <c r="T28" s="18">
        <f t="shared" si="4"/>
        <v>332.49213700000001</v>
      </c>
      <c r="U28" s="18">
        <f t="shared" si="4"/>
        <v>265.093481</v>
      </c>
      <c r="V28" s="18">
        <f t="shared" si="4"/>
        <v>315.68565899999999</v>
      </c>
      <c r="W28" s="18">
        <f t="shared" si="4"/>
        <v>424.46145300000006</v>
      </c>
      <c r="X28" s="18">
        <f t="shared" si="4"/>
        <v>549.31346100000007</v>
      </c>
      <c r="Y28" s="18">
        <f t="shared" si="0"/>
        <v>6972.8254429999997</v>
      </c>
    </row>
    <row r="29" spans="1:25" ht="13.5" thickBot="1" x14ac:dyDescent="0.25">
      <c r="A29" s="143"/>
      <c r="B29" s="30" t="s">
        <v>7</v>
      </c>
      <c r="C29" s="78">
        <v>265.02580399999999</v>
      </c>
      <c r="D29" s="78">
        <v>481.07812699999999</v>
      </c>
      <c r="E29" s="78">
        <v>513.40854999999999</v>
      </c>
      <c r="F29" s="78">
        <v>504.069368</v>
      </c>
      <c r="G29" s="78">
        <v>613.40987199999995</v>
      </c>
      <c r="H29" s="78">
        <v>787.77599599999996</v>
      </c>
      <c r="I29" s="78">
        <v>867.39718200000004</v>
      </c>
      <c r="J29" s="78">
        <v>745.33024499999999</v>
      </c>
      <c r="K29" s="78">
        <v>704.10396000000003</v>
      </c>
      <c r="L29" s="78">
        <v>754.58098500000006</v>
      </c>
      <c r="M29" s="78">
        <v>775.69559400000003</v>
      </c>
      <c r="N29" s="78">
        <v>874.91607399999998</v>
      </c>
      <c r="O29" s="78">
        <v>851.61065699999995</v>
      </c>
      <c r="P29" s="78">
        <v>965.10971099999995</v>
      </c>
      <c r="Q29" s="51">
        <v>1034.583376</v>
      </c>
      <c r="R29" s="51">
        <v>1168.1107870000001</v>
      </c>
      <c r="S29" s="51">
        <v>1169.028767</v>
      </c>
      <c r="T29" s="51">
        <v>668.85442399999999</v>
      </c>
      <c r="U29" s="27">
        <v>434.85605900000002</v>
      </c>
      <c r="V29" s="27">
        <v>538.47141599999998</v>
      </c>
      <c r="W29" s="27">
        <v>925.094964</v>
      </c>
      <c r="X29" s="27">
        <v>1128.8120610000001</v>
      </c>
      <c r="Y29" s="18">
        <f t="shared" si="0"/>
        <v>16771.323978999997</v>
      </c>
    </row>
    <row r="30" spans="1:25" ht="20.25" thickTop="1" thickBot="1" x14ac:dyDescent="0.35">
      <c r="A30" s="143"/>
      <c r="B30" s="30"/>
      <c r="C30" s="334" t="s">
        <v>250</v>
      </c>
      <c r="D30" s="334"/>
      <c r="E30" s="334"/>
      <c r="F30" s="334"/>
      <c r="G30" s="334"/>
      <c r="H30" s="334"/>
      <c r="I30" s="334"/>
      <c r="J30" s="334"/>
      <c r="K30" s="334"/>
      <c r="L30" s="334"/>
      <c r="M30" s="334"/>
      <c r="N30" s="334"/>
      <c r="O30" s="334"/>
      <c r="P30" s="334"/>
      <c r="Q30" s="334"/>
      <c r="R30" s="334"/>
      <c r="S30" s="334"/>
      <c r="T30" s="334"/>
      <c r="U30" s="334"/>
      <c r="V30" s="334"/>
      <c r="W30" s="334"/>
      <c r="X30" s="334"/>
      <c r="Y30" s="334"/>
    </row>
    <row r="31" spans="1:25" ht="13.5" thickTop="1" x14ac:dyDescent="0.2">
      <c r="A31" s="143"/>
      <c r="B31" s="32"/>
      <c r="C31" s="18"/>
      <c r="D31" s="18"/>
      <c r="E31" s="18"/>
      <c r="F31" s="18"/>
      <c r="G31" s="18"/>
      <c r="H31" s="18"/>
      <c r="I31" s="18"/>
      <c r="J31" s="18"/>
      <c r="K31" s="18"/>
      <c r="L31" s="18"/>
      <c r="M31" s="18"/>
      <c r="N31" s="18"/>
      <c r="O31" s="18"/>
      <c r="P31" s="18"/>
      <c r="Q31" s="18"/>
      <c r="R31" s="18"/>
      <c r="S31" s="18"/>
      <c r="T31" s="18"/>
      <c r="U31" s="18"/>
      <c r="V31" s="18"/>
      <c r="W31" s="18"/>
      <c r="X31" s="18"/>
      <c r="Y31" s="18"/>
    </row>
    <row r="32" spans="1:25" x14ac:dyDescent="0.2">
      <c r="A32" s="143"/>
      <c r="B32" s="80" t="s">
        <v>326</v>
      </c>
      <c r="C32" s="18">
        <f t="shared" ref="C32:C52" si="5">C9/C$29*100</f>
        <v>59.34370564158349</v>
      </c>
      <c r="D32" s="18">
        <f t="shared" ref="D32:Y32" si="6">D9/D$29*100</f>
        <v>68.57852924167554</v>
      </c>
      <c r="E32" s="18">
        <f t="shared" si="6"/>
        <v>64.342407231044362</v>
      </c>
      <c r="F32" s="18">
        <f t="shared" si="6"/>
        <v>64.184554456004946</v>
      </c>
      <c r="G32" s="18">
        <f t="shared" si="6"/>
        <v>66.23673444890369</v>
      </c>
      <c r="H32" s="18">
        <f t="shared" si="6"/>
        <v>79.232298035138413</v>
      </c>
      <c r="I32" s="18">
        <f t="shared" si="6"/>
        <v>70.036086651708757</v>
      </c>
      <c r="J32" s="18">
        <f t="shared" si="6"/>
        <v>57.861220699557151</v>
      </c>
      <c r="K32" s="18">
        <f t="shared" si="6"/>
        <v>55.870923521009594</v>
      </c>
      <c r="L32" s="18">
        <f t="shared" si="6"/>
        <v>49.276082672557663</v>
      </c>
      <c r="M32" s="18">
        <f t="shared" si="6"/>
        <v>48.234176640173096</v>
      </c>
      <c r="N32" s="18">
        <f t="shared" si="6"/>
        <v>40.906522766662526</v>
      </c>
      <c r="O32" s="18">
        <f t="shared" si="6"/>
        <v>42.572580793807518</v>
      </c>
      <c r="P32" s="18">
        <f t="shared" si="6"/>
        <v>45.421425046670159</v>
      </c>
      <c r="Q32" s="18">
        <f t="shared" ref="Q32:V41" si="7">Q9/Q$29*100</f>
        <v>46.030353768220614</v>
      </c>
      <c r="R32" s="18">
        <f t="shared" si="7"/>
        <v>45.539972057462045</v>
      </c>
      <c r="S32" s="18">
        <f t="shared" si="7"/>
        <v>41.489322477895875</v>
      </c>
      <c r="T32" s="18">
        <f t="shared" si="7"/>
        <v>35.913634474218561</v>
      </c>
      <c r="U32" s="18">
        <f t="shared" si="7"/>
        <v>18.305252589340142</v>
      </c>
      <c r="V32" s="18">
        <f t="shared" si="7"/>
        <v>14.270422666223753</v>
      </c>
      <c r="W32" s="18">
        <f t="shared" ref="W32:X32" si="8">W9/W$29*100</f>
        <v>22.521805555953712</v>
      </c>
      <c r="X32" s="18">
        <f t="shared" si="8"/>
        <v>16.203373202618536</v>
      </c>
      <c r="Y32" s="18">
        <f t="shared" si="6"/>
        <v>46.445851661762845</v>
      </c>
    </row>
    <row r="33" spans="1:25" x14ac:dyDescent="0.2">
      <c r="A33" s="143"/>
      <c r="B33" s="80" t="s">
        <v>70</v>
      </c>
      <c r="C33" s="18">
        <f t="shared" si="5"/>
        <v>0.22632815029588593</v>
      </c>
      <c r="D33" s="18">
        <f t="shared" ref="D33:P33" si="9">D10/D$29*100</f>
        <v>0.39427961770542108</v>
      </c>
      <c r="E33" s="18">
        <f t="shared" si="9"/>
        <v>0.53893921322502325</v>
      </c>
      <c r="F33" s="18">
        <f t="shared" si="9"/>
        <v>0.56265013905784489</v>
      </c>
      <c r="G33" s="18">
        <f t="shared" si="9"/>
        <v>0.38071754410890868</v>
      </c>
      <c r="H33" s="18">
        <f t="shared" si="9"/>
        <v>0.19749091212472028</v>
      </c>
      <c r="I33" s="18">
        <f t="shared" si="9"/>
        <v>0.24131102146006281</v>
      </c>
      <c r="J33" s="18">
        <f t="shared" si="9"/>
        <v>0.3804223723672987</v>
      </c>
      <c r="K33" s="18">
        <f t="shared" si="9"/>
        <v>0.11556915544119364</v>
      </c>
      <c r="L33" s="18">
        <f t="shared" si="9"/>
        <v>0.16921815224379128</v>
      </c>
      <c r="M33" s="18">
        <f t="shared" si="9"/>
        <v>0.24536919053326478</v>
      </c>
      <c r="N33" s="18">
        <f t="shared" si="9"/>
        <v>0.24106060714573174</v>
      </c>
      <c r="O33" s="18">
        <f t="shared" si="9"/>
        <v>0.2586490647920579</v>
      </c>
      <c r="P33" s="18">
        <f t="shared" si="9"/>
        <v>0.227541591900944</v>
      </c>
      <c r="Q33" s="18">
        <f t="shared" si="7"/>
        <v>0.17353304157479524</v>
      </c>
      <c r="R33" s="18">
        <f t="shared" si="7"/>
        <v>0.16654045332431297</v>
      </c>
      <c r="S33" s="18">
        <f t="shared" si="7"/>
        <v>0.19506534521404126</v>
      </c>
      <c r="T33" s="18">
        <f t="shared" si="7"/>
        <v>0.2541500719744062</v>
      </c>
      <c r="U33" s="18">
        <f t="shared" si="7"/>
        <v>0.38993385625104049</v>
      </c>
      <c r="V33" s="18">
        <f t="shared" si="7"/>
        <v>0.31248956769137026</v>
      </c>
      <c r="W33" s="18">
        <f t="shared" ref="W33:X33" si="10">W10/W$29*100</f>
        <v>0.15956578053536999</v>
      </c>
      <c r="X33" s="18">
        <f t="shared" si="10"/>
        <v>0.16321804697655512</v>
      </c>
      <c r="Y33" s="18">
        <f t="shared" ref="Y33:Y49" si="11">Y10/Y$29*100</f>
        <v>0.2494673888143128</v>
      </c>
    </row>
    <row r="34" spans="1:25" x14ac:dyDescent="0.2">
      <c r="A34" s="143"/>
      <c r="B34" s="80" t="s">
        <v>378</v>
      </c>
      <c r="C34" s="18">
        <f t="shared" si="5"/>
        <v>0.40023914048761838</v>
      </c>
      <c r="D34" s="18">
        <f t="shared" ref="D34:P34" si="12">D11/D$29*100</f>
        <v>1.6251842603519573</v>
      </c>
      <c r="E34" s="18">
        <f t="shared" si="12"/>
        <v>1.3070021915295333</v>
      </c>
      <c r="F34" s="18">
        <f t="shared" si="12"/>
        <v>1.3105702150105658</v>
      </c>
      <c r="G34" s="18">
        <f t="shared" si="12"/>
        <v>0.94728211351642555</v>
      </c>
      <c r="H34" s="18">
        <f t="shared" si="12"/>
        <v>1.2157972632616241</v>
      </c>
      <c r="I34" s="18">
        <f t="shared" si="12"/>
        <v>0.92898364984542914</v>
      </c>
      <c r="J34" s="18">
        <f t="shared" si="12"/>
        <v>0.64388934062376613</v>
      </c>
      <c r="K34" s="18">
        <f t="shared" si="12"/>
        <v>0.50962616372729963</v>
      </c>
      <c r="L34" s="18">
        <f t="shared" si="12"/>
        <v>0.73461697421384131</v>
      </c>
      <c r="M34" s="18">
        <f t="shared" si="12"/>
        <v>0.70774515705190399</v>
      </c>
      <c r="N34" s="18">
        <f t="shared" si="12"/>
        <v>0.87017214864885428</v>
      </c>
      <c r="O34" s="18">
        <f t="shared" si="12"/>
        <v>0.92931622390441737</v>
      </c>
      <c r="P34" s="18">
        <f t="shared" si="12"/>
        <v>0.85493699897088693</v>
      </c>
      <c r="Q34" s="18">
        <f t="shared" si="7"/>
        <v>0.61052121525679726</v>
      </c>
      <c r="R34" s="18">
        <f t="shared" si="7"/>
        <v>0.41760961839315669</v>
      </c>
      <c r="S34" s="18">
        <f t="shared" si="7"/>
        <v>0.44563736556878064</v>
      </c>
      <c r="T34" s="18">
        <f t="shared" si="7"/>
        <v>0.35803874715793166</v>
      </c>
      <c r="U34" s="18">
        <f t="shared" si="7"/>
        <v>0.24838264930327209</v>
      </c>
      <c r="V34" s="18">
        <f t="shared" si="7"/>
        <v>0.20892492462403983</v>
      </c>
      <c r="W34" s="18">
        <f t="shared" ref="W34:X34" si="13">W11/W$29*100</f>
        <v>1.5318111709015854</v>
      </c>
      <c r="X34" s="18">
        <f t="shared" si="13"/>
        <v>1.0017468266579761</v>
      </c>
      <c r="Y34" s="18">
        <f t="shared" si="11"/>
        <v>0.80687560606093989</v>
      </c>
    </row>
    <row r="35" spans="1:25" x14ac:dyDescent="0.2">
      <c r="A35" s="143"/>
      <c r="B35" s="80" t="s">
        <v>60</v>
      </c>
      <c r="C35" s="18">
        <f t="shared" si="5"/>
        <v>1.0819323842141803E-2</v>
      </c>
      <c r="D35" s="18">
        <f t="shared" ref="D35:P35" si="14">D12/D$29*100</f>
        <v>4.7982227219405468E-2</v>
      </c>
      <c r="E35" s="18">
        <f t="shared" si="14"/>
        <v>0.11426942539231183</v>
      </c>
      <c r="F35" s="18">
        <f t="shared" si="14"/>
        <v>8.0881724993056903E-2</v>
      </c>
      <c r="G35" s="18">
        <f t="shared" si="14"/>
        <v>0.1030713767188931</v>
      </c>
      <c r="H35" s="18">
        <f t="shared" si="14"/>
        <v>5.2045378645936814E-2</v>
      </c>
      <c r="I35" s="18">
        <f t="shared" si="14"/>
        <v>0.16688444809819547</v>
      </c>
      <c r="J35" s="18">
        <f t="shared" si="14"/>
        <v>3.9256960516877992E-2</v>
      </c>
      <c r="K35" s="18">
        <f t="shared" si="14"/>
        <v>4.510882171433888E-2</v>
      </c>
      <c r="L35" s="18">
        <f t="shared" si="14"/>
        <v>6.2877280163639415E-2</v>
      </c>
      <c r="M35" s="18">
        <f t="shared" si="14"/>
        <v>6.088934933411521E-2</v>
      </c>
      <c r="N35" s="18">
        <f t="shared" si="14"/>
        <v>3.6375374673937012E-2</v>
      </c>
      <c r="O35" s="18">
        <f t="shared" si="14"/>
        <v>0.11285027871604009</v>
      </c>
      <c r="P35" s="18">
        <f t="shared" si="14"/>
        <v>0.15416537446901724</v>
      </c>
      <c r="Q35" s="88">
        <f t="shared" si="7"/>
        <v>7.5769340411284539E-2</v>
      </c>
      <c r="R35" s="88">
        <f t="shared" si="7"/>
        <v>7.1195044961090664E-2</v>
      </c>
      <c r="S35" s="88">
        <f t="shared" si="7"/>
        <v>7.8775221448421376E-2</v>
      </c>
      <c r="T35" s="88">
        <f t="shared" si="7"/>
        <v>7.1384890772584614E-2</v>
      </c>
      <c r="U35" s="88">
        <f t="shared" si="7"/>
        <v>4.319130344691828E-3</v>
      </c>
      <c r="V35" s="18">
        <f t="shared" si="7"/>
        <v>1.309447408068175E-2</v>
      </c>
      <c r="W35" s="18">
        <f t="shared" ref="W35:X35" si="15">W12/W$29*100</f>
        <v>1.0991736411614493E-2</v>
      </c>
      <c r="X35" s="18">
        <f t="shared" si="15"/>
        <v>3.3138377319304707E-3</v>
      </c>
      <c r="Y35" s="88">
        <f t="shared" si="11"/>
        <v>6.7437174394590488E-2</v>
      </c>
    </row>
    <row r="36" spans="1:25" x14ac:dyDescent="0.2">
      <c r="A36" s="143"/>
      <c r="B36" s="80" t="s">
        <v>61</v>
      </c>
      <c r="C36" s="18">
        <f t="shared" si="5"/>
        <v>3.0185739951570903E-6</v>
      </c>
      <c r="D36" s="18">
        <f t="shared" ref="D36:P36" si="16">D13/D$29*100</f>
        <v>1.3511318921385923E-5</v>
      </c>
      <c r="E36" s="18">
        <f t="shared" si="16"/>
        <v>4.1863541228520637E-2</v>
      </c>
      <c r="F36" s="18">
        <f t="shared" si="16"/>
        <v>6.3710675630660421E-2</v>
      </c>
      <c r="G36" s="18">
        <f t="shared" si="16"/>
        <v>8.2582629188595782E-2</v>
      </c>
      <c r="H36" s="18">
        <f t="shared" si="16"/>
        <v>3.7002904566795156E-3</v>
      </c>
      <c r="I36" s="18">
        <f t="shared" si="16"/>
        <v>3.5990432811897235E-3</v>
      </c>
      <c r="J36" s="18">
        <f t="shared" si="16"/>
        <v>5.232512736686272E-2</v>
      </c>
      <c r="K36" s="18">
        <f t="shared" si="16"/>
        <v>4.2790272050167139E-2</v>
      </c>
      <c r="L36" s="18">
        <f t="shared" si="16"/>
        <v>1.8243237337871691E-2</v>
      </c>
      <c r="M36" s="18">
        <f t="shared" si="16"/>
        <v>1.0907629314186873E-3</v>
      </c>
      <c r="N36" s="18">
        <f t="shared" si="16"/>
        <v>6.7115008793403421E-4</v>
      </c>
      <c r="O36" s="18">
        <f t="shared" si="16"/>
        <v>8.3852872686631958E-4</v>
      </c>
      <c r="P36" s="18">
        <f t="shared" si="16"/>
        <v>4.7721206692945613E-2</v>
      </c>
      <c r="Q36" s="18">
        <f t="shared" si="7"/>
        <v>3.0872330583436706E-4</v>
      </c>
      <c r="R36" s="18">
        <f t="shared" si="7"/>
        <v>1.1272903346624089E-3</v>
      </c>
      <c r="S36" s="18">
        <f t="shared" si="7"/>
        <v>1.5875999397027669E-2</v>
      </c>
      <c r="T36" s="18">
        <f t="shared" si="7"/>
        <v>6.4988730641931142E-2</v>
      </c>
      <c r="U36" s="18">
        <f t="shared" si="7"/>
        <v>8.6597160648047899E-2</v>
      </c>
      <c r="V36" s="18">
        <f t="shared" si="7"/>
        <v>5.4673282787586256E-4</v>
      </c>
      <c r="W36" s="18">
        <f t="shared" ref="W36:X36" si="17">W13/W$29*100</f>
        <v>2.2604490148321679E-2</v>
      </c>
      <c r="X36" s="18">
        <f t="shared" si="17"/>
        <v>1.6962345337662013E-2</v>
      </c>
      <c r="Y36" s="18">
        <f t="shared" si="11"/>
        <v>2.2841410760394927E-2</v>
      </c>
    </row>
    <row r="37" spans="1:25" x14ac:dyDescent="0.2">
      <c r="A37" s="143"/>
      <c r="B37" s="80" t="s">
        <v>63</v>
      </c>
      <c r="C37" s="18">
        <f t="shared" si="5"/>
        <v>0</v>
      </c>
      <c r="D37" s="18">
        <f t="shared" ref="D37:P37" si="18">D14/D$29*100</f>
        <v>1.74607813753295E-5</v>
      </c>
      <c r="E37" s="18">
        <f t="shared" si="18"/>
        <v>3.8760554338255571E-5</v>
      </c>
      <c r="F37" s="18">
        <f t="shared" si="18"/>
        <v>6.7054263055318209E-5</v>
      </c>
      <c r="G37" s="18">
        <f t="shared" si="18"/>
        <v>5.8688328380864409E-6</v>
      </c>
      <c r="H37" s="18">
        <f t="shared" si="18"/>
        <v>1.1665752760509348E-4</v>
      </c>
      <c r="I37" s="18">
        <f t="shared" si="18"/>
        <v>2.9213837127730025E-4</v>
      </c>
      <c r="J37" s="18">
        <f t="shared" si="18"/>
        <v>3.9043095587782035E-4</v>
      </c>
      <c r="K37" s="18">
        <f t="shared" si="18"/>
        <v>6.6027181554269342E-4</v>
      </c>
      <c r="L37" s="18">
        <f t="shared" si="18"/>
        <v>6.3743986339650474E-5</v>
      </c>
      <c r="M37" s="18">
        <f t="shared" si="18"/>
        <v>3.9088787192466633E-3</v>
      </c>
      <c r="N37" s="18">
        <f t="shared" si="18"/>
        <v>4.9776202877260204E-4</v>
      </c>
      <c r="O37" s="18">
        <f t="shared" si="18"/>
        <v>6.9632759421891556E-5</v>
      </c>
      <c r="P37" s="18">
        <f t="shared" si="18"/>
        <v>6.8282392404608188E-4</v>
      </c>
      <c r="Q37" s="18">
        <f t="shared" si="7"/>
        <v>4.2915825858002188E-4</v>
      </c>
      <c r="R37" s="18">
        <f t="shared" si="7"/>
        <v>4.1862467622259864E-5</v>
      </c>
      <c r="S37" s="18">
        <f t="shared" si="7"/>
        <v>2.2925013273005282E-5</v>
      </c>
      <c r="T37" s="18">
        <f t="shared" si="7"/>
        <v>1.7193576938948377E-5</v>
      </c>
      <c r="U37" s="18">
        <f t="shared" si="7"/>
        <v>9.1524538238065581E-5</v>
      </c>
      <c r="V37" s="18">
        <f t="shared" si="7"/>
        <v>0</v>
      </c>
      <c r="W37" s="18">
        <f t="shared" ref="W37:X37" si="19">W14/W$29*100</f>
        <v>1.8376491778199757E-6</v>
      </c>
      <c r="X37" s="18">
        <f t="shared" si="19"/>
        <v>5.3153223705677605E-6</v>
      </c>
      <c r="Y37" s="18">
        <f t="shared" si="11"/>
        <v>3.5653714682795949E-4</v>
      </c>
    </row>
    <row r="38" spans="1:25" x14ac:dyDescent="0.2">
      <c r="A38" s="143"/>
      <c r="B38" s="80" t="s">
        <v>380</v>
      </c>
      <c r="C38" s="18">
        <f t="shared" si="5"/>
        <v>0</v>
      </c>
      <c r="D38" s="18">
        <f t="shared" ref="D38:P38" si="20">D15/D$29*100</f>
        <v>2.4050147680066946E-4</v>
      </c>
      <c r="E38" s="18">
        <f t="shared" si="20"/>
        <v>8.9402484629443735E-5</v>
      </c>
      <c r="F38" s="18">
        <f t="shared" si="20"/>
        <v>1.2467728449628781E-2</v>
      </c>
      <c r="G38" s="18">
        <f t="shared" si="20"/>
        <v>9.8066566493080515E-2</v>
      </c>
      <c r="H38" s="18">
        <f t="shared" si="20"/>
        <v>3.6038163315654011E-3</v>
      </c>
      <c r="I38" s="18">
        <f t="shared" si="20"/>
        <v>8.532538672693081E-3</v>
      </c>
      <c r="J38" s="18">
        <f t="shared" si="20"/>
        <v>2.0836401184819755E-4</v>
      </c>
      <c r="K38" s="18">
        <f t="shared" si="20"/>
        <v>1.3321896385868928E-4</v>
      </c>
      <c r="L38" s="18">
        <f t="shared" si="20"/>
        <v>9.6466782819871859E-3</v>
      </c>
      <c r="M38" s="18">
        <f t="shared" si="20"/>
        <v>1.5337201979775587E-2</v>
      </c>
      <c r="N38" s="18">
        <f t="shared" si="20"/>
        <v>1.3640051148494502E-2</v>
      </c>
      <c r="O38" s="18">
        <f t="shared" si="20"/>
        <v>8.2739687932298859E-3</v>
      </c>
      <c r="P38" s="18">
        <f t="shared" si="20"/>
        <v>6.1395092521248085E-3</v>
      </c>
      <c r="Q38" s="18">
        <f t="shared" si="7"/>
        <v>9.278130910156825E-4</v>
      </c>
      <c r="R38" s="18">
        <f t="shared" si="7"/>
        <v>1.3289835324498205E-3</v>
      </c>
      <c r="S38" s="18">
        <f t="shared" si="7"/>
        <v>1.5092015267747468E-3</v>
      </c>
      <c r="T38" s="18">
        <f t="shared" si="7"/>
        <v>9.5461729352335129E-4</v>
      </c>
      <c r="U38" s="18">
        <f t="shared" si="7"/>
        <v>7.220780152450399E-5</v>
      </c>
      <c r="V38" s="18">
        <f t="shared" si="7"/>
        <v>9.6996792119416787E-3</v>
      </c>
      <c r="W38" s="18">
        <f t="shared" ref="W38:X38" si="21">W15/W$29*100</f>
        <v>5.1962232928121305E-4</v>
      </c>
      <c r="X38" s="18">
        <f t="shared" si="21"/>
        <v>2.0844922563243234E-4</v>
      </c>
      <c r="Y38" s="18">
        <f t="shared" si="11"/>
        <v>7.8740056637957839E-3</v>
      </c>
    </row>
    <row r="39" spans="1:25" x14ac:dyDescent="0.2">
      <c r="A39" s="143"/>
      <c r="B39" s="80" t="s">
        <v>71</v>
      </c>
      <c r="C39" s="18">
        <f t="shared" si="5"/>
        <v>9.9125064818216743E-2</v>
      </c>
      <c r="D39" s="18">
        <f t="shared" ref="D39:P39" si="22">D16/D$29*100</f>
        <v>0.17235641228810222</v>
      </c>
      <c r="E39" s="18">
        <f t="shared" si="22"/>
        <v>0.48411270127854311</v>
      </c>
      <c r="F39" s="18">
        <f t="shared" si="22"/>
        <v>0.46903822173935394</v>
      </c>
      <c r="G39" s="18">
        <f t="shared" si="22"/>
        <v>0.41159070227679684</v>
      </c>
      <c r="H39" s="18">
        <f t="shared" si="22"/>
        <v>0.78859409674117553</v>
      </c>
      <c r="I39" s="18">
        <f t="shared" si="22"/>
        <v>1.9593389686617633</v>
      </c>
      <c r="J39" s="18">
        <f t="shared" si="22"/>
        <v>1.9829799071148659</v>
      </c>
      <c r="K39" s="18">
        <f t="shared" si="22"/>
        <v>5.3872132745851902</v>
      </c>
      <c r="L39" s="18">
        <f t="shared" si="22"/>
        <v>4.230316246307213</v>
      </c>
      <c r="M39" s="18">
        <f t="shared" si="22"/>
        <v>4.2323713392137687</v>
      </c>
      <c r="N39" s="18">
        <f t="shared" si="22"/>
        <v>6.3602155285125095</v>
      </c>
      <c r="O39" s="18">
        <f t="shared" si="22"/>
        <v>8.1443501710430102</v>
      </c>
      <c r="P39" s="18">
        <f t="shared" si="22"/>
        <v>10.806611705516245</v>
      </c>
      <c r="Q39" s="18">
        <f t="shared" si="7"/>
        <v>11.873914161945706</v>
      </c>
      <c r="R39" s="18">
        <f t="shared" si="7"/>
        <v>13.011130167741531</v>
      </c>
      <c r="S39" s="18">
        <f t="shared" si="7"/>
        <v>11.883502179035771</v>
      </c>
      <c r="T39" s="18">
        <f t="shared" si="7"/>
        <v>13.232324676976345</v>
      </c>
      <c r="U39" s="18">
        <f t="shared" si="7"/>
        <v>19.708051026604185</v>
      </c>
      <c r="V39" s="18">
        <f t="shared" si="7"/>
        <v>26.313368507568097</v>
      </c>
      <c r="W39" s="18">
        <f t="shared" ref="W39:X39" si="23">W16/W$29*100</f>
        <v>29.087413235556212</v>
      </c>
      <c r="X39" s="18">
        <f t="shared" si="23"/>
        <v>33.152398253831201</v>
      </c>
      <c r="Y39" s="18">
        <f t="shared" si="11"/>
        <v>10.442823358447988</v>
      </c>
    </row>
    <row r="40" spans="1:25" x14ac:dyDescent="0.2">
      <c r="A40" s="143"/>
      <c r="B40" s="8" t="s">
        <v>15</v>
      </c>
      <c r="C40" s="18">
        <f t="shared" si="5"/>
        <v>6.4691059290211628E-2</v>
      </c>
      <c r="D40" s="18">
        <f t="shared" ref="D40:P40" si="24">D17/D$29*100</f>
        <v>0.24053140956874142</v>
      </c>
      <c r="E40" s="18">
        <f t="shared" si="24"/>
        <v>0.37828372745253275</v>
      </c>
      <c r="F40" s="18">
        <f t="shared" si="24"/>
        <v>0.37333353690319859</v>
      </c>
      <c r="G40" s="18">
        <f t="shared" si="24"/>
        <v>0.50267042327613531</v>
      </c>
      <c r="H40" s="18">
        <f t="shared" si="24"/>
        <v>0.19592536556546719</v>
      </c>
      <c r="I40" s="18">
        <f t="shared" si="24"/>
        <v>0.37138488190292501</v>
      </c>
      <c r="J40" s="18">
        <f t="shared" si="24"/>
        <v>0.98405184134182022</v>
      </c>
      <c r="K40" s="18">
        <f t="shared" si="24"/>
        <v>0.44874225675424417</v>
      </c>
      <c r="L40" s="18">
        <f t="shared" si="24"/>
        <v>0.4715024723290635</v>
      </c>
      <c r="M40" s="18">
        <f t="shared" si="24"/>
        <v>0.66986122393780123</v>
      </c>
      <c r="N40" s="18">
        <f t="shared" si="24"/>
        <v>0.50268730118221594</v>
      </c>
      <c r="O40" s="18">
        <f t="shared" si="24"/>
        <v>0.52782148309823229</v>
      </c>
      <c r="P40" s="18">
        <f t="shared" si="24"/>
        <v>0.49562240908795507</v>
      </c>
      <c r="Q40" s="18">
        <f t="shared" si="7"/>
        <v>0.36079779422243502</v>
      </c>
      <c r="R40" s="18">
        <f t="shared" si="7"/>
        <v>0.25298430875632344</v>
      </c>
      <c r="S40" s="18">
        <f t="shared" si="7"/>
        <v>0.36693177457112136</v>
      </c>
      <c r="T40" s="18">
        <f t="shared" si="7"/>
        <v>0.53116386354349665</v>
      </c>
      <c r="U40" s="18">
        <f t="shared" si="7"/>
        <v>0.38717777185208763</v>
      </c>
      <c r="V40" s="18">
        <f t="shared" si="7"/>
        <v>0.26853310260019447</v>
      </c>
      <c r="W40" s="18">
        <f t="shared" ref="W40:X40" si="25">W17/W$29*100</f>
        <v>0.81639013224592583</v>
      </c>
      <c r="X40" s="18">
        <f t="shared" si="25"/>
        <v>0.8162948747940425</v>
      </c>
      <c r="Y40" s="18">
        <f t="shared" si="11"/>
        <v>0.47910251510621055</v>
      </c>
    </row>
    <row r="41" spans="1:25" x14ac:dyDescent="0.2">
      <c r="A41" s="143"/>
      <c r="B41" s="8" t="s">
        <v>26</v>
      </c>
      <c r="C41" s="18">
        <f t="shared" si="5"/>
        <v>2.8676452953992364E-4</v>
      </c>
      <c r="D41" s="18">
        <f t="shared" ref="D41:P41" si="26">D18/D$29*100</f>
        <v>0.12627013491303463</v>
      </c>
      <c r="E41" s="18">
        <f t="shared" si="26"/>
        <v>7.265266618563325E-2</v>
      </c>
      <c r="F41" s="18">
        <f t="shared" si="26"/>
        <v>0.12100933695300446</v>
      </c>
      <c r="G41" s="18">
        <f t="shared" si="26"/>
        <v>0.14190968221000527</v>
      </c>
      <c r="H41" s="18">
        <f t="shared" si="26"/>
        <v>7.311126550243352E-2</v>
      </c>
      <c r="I41" s="18">
        <f t="shared" si="26"/>
        <v>7.9301041584430687E-2</v>
      </c>
      <c r="J41" s="18">
        <f t="shared" si="26"/>
        <v>8.7672948251281538E-2</v>
      </c>
      <c r="K41" s="18">
        <f t="shared" si="26"/>
        <v>9.4338057692503238E-2</v>
      </c>
      <c r="L41" s="18">
        <f t="shared" si="26"/>
        <v>0.13341351293128595</v>
      </c>
      <c r="M41" s="18">
        <f t="shared" si="26"/>
        <v>0.24632523566970266</v>
      </c>
      <c r="N41" s="18">
        <f t="shared" si="26"/>
        <v>0.24545268555667207</v>
      </c>
      <c r="O41" s="18">
        <f t="shared" si="26"/>
        <v>0.15821572791802208</v>
      </c>
      <c r="P41" s="18">
        <f t="shared" si="26"/>
        <v>9.7972902896217975E-2</v>
      </c>
      <c r="Q41" s="18">
        <f t="shared" si="7"/>
        <v>4.8832313733214276E-2</v>
      </c>
      <c r="R41" s="18">
        <f t="shared" si="7"/>
        <v>3.2528335858951367E-2</v>
      </c>
      <c r="S41" s="18">
        <f t="shared" si="7"/>
        <v>1.5538796403288167E-2</v>
      </c>
      <c r="T41" s="18">
        <f t="shared" si="7"/>
        <v>5.1940151329551501E-2</v>
      </c>
      <c r="U41" s="18">
        <f t="shared" si="7"/>
        <v>7.6416090594244189E-4</v>
      </c>
      <c r="V41" s="18">
        <f t="shared" si="7"/>
        <v>1.448414858849258E-2</v>
      </c>
      <c r="W41" s="18">
        <f t="shared" ref="W41:X41" si="27">W18/W$29*100</f>
        <v>1.4153682064579912E-2</v>
      </c>
      <c r="X41" s="18">
        <f t="shared" si="27"/>
        <v>1.0153151614846185E-2</v>
      </c>
      <c r="Y41" s="18">
        <f t="shared" si="11"/>
        <v>8.4323438135879572E-2</v>
      </c>
    </row>
    <row r="42" spans="1:25" x14ac:dyDescent="0.2">
      <c r="A42" s="143"/>
      <c r="B42" s="8" t="s">
        <v>27</v>
      </c>
      <c r="C42" s="18">
        <f t="shared" si="5"/>
        <v>5.3568368761556517E-2</v>
      </c>
      <c r="D42" s="18">
        <f t="shared" ref="D42:P42" si="28">D19/D$29*100</f>
        <v>2.8969514966121084E-2</v>
      </c>
      <c r="E42" s="18">
        <f t="shared" si="28"/>
        <v>2.2131107867214134E-2</v>
      </c>
      <c r="F42" s="18">
        <f t="shared" si="28"/>
        <v>4.3133547444604889E-2</v>
      </c>
      <c r="G42" s="18">
        <f t="shared" si="28"/>
        <v>2.5081272249234357E-2</v>
      </c>
      <c r="H42" s="18">
        <f t="shared" si="28"/>
        <v>2.8860234527887291E-2</v>
      </c>
      <c r="I42" s="18">
        <f t="shared" si="28"/>
        <v>3.6726773686935957E-2</v>
      </c>
      <c r="J42" s="18">
        <f t="shared" si="28"/>
        <v>7.4760282940081149E-2</v>
      </c>
      <c r="K42" s="18">
        <f t="shared" si="28"/>
        <v>9.2908439259452524E-2</v>
      </c>
      <c r="L42" s="18">
        <f t="shared" si="28"/>
        <v>7.2634350837769909E-2</v>
      </c>
      <c r="M42" s="18">
        <f t="shared" si="28"/>
        <v>0.25036483577087326</v>
      </c>
      <c r="N42" s="18">
        <f t="shared" si="28"/>
        <v>0.12925251159575793</v>
      </c>
      <c r="O42" s="18">
        <f t="shared" si="28"/>
        <v>0.18705414110382607</v>
      </c>
      <c r="P42" s="18">
        <f t="shared" si="28"/>
        <v>0.13343912980272563</v>
      </c>
      <c r="Q42" s="18">
        <f t="shared" ref="Q42:V49" si="29">Q19/Q$29*100</f>
        <v>0.12074067967626032</v>
      </c>
      <c r="R42" s="18">
        <f t="shared" si="29"/>
        <v>0.13255942991304642</v>
      </c>
      <c r="S42" s="18">
        <f t="shared" si="29"/>
        <v>0.23817266765343853</v>
      </c>
      <c r="T42" s="18">
        <f t="shared" si="29"/>
        <v>0.27873195318806776</v>
      </c>
      <c r="U42" s="18">
        <f t="shared" si="29"/>
        <v>0.25356068454826336</v>
      </c>
      <c r="V42" s="18">
        <f t="shared" si="29"/>
        <v>0.21145876385757867</v>
      </c>
      <c r="W42" s="18">
        <f t="shared" ref="W42:X42" si="30">W19/W$29*100</f>
        <v>0.76458745050524346</v>
      </c>
      <c r="X42" s="18">
        <f t="shared" si="30"/>
        <v>0.7838254307950735</v>
      </c>
      <c r="Y42" s="18">
        <f t="shared" si="11"/>
        <v>0.2065067495170114</v>
      </c>
    </row>
    <row r="43" spans="1:25" x14ac:dyDescent="0.2">
      <c r="A43" s="143"/>
      <c r="B43" s="8" t="s">
        <v>16</v>
      </c>
      <c r="C43" s="18">
        <f t="shared" si="5"/>
        <v>3.0185739951570903E-6</v>
      </c>
      <c r="D43" s="18">
        <f t="shared" ref="D43:P43" si="31">D20/D$29*100</f>
        <v>5.6248660001954323E-4</v>
      </c>
      <c r="E43" s="18">
        <f t="shared" si="31"/>
        <v>4.2269455777470002E-2</v>
      </c>
      <c r="F43" s="18">
        <f t="shared" si="31"/>
        <v>7.6455350089831287E-2</v>
      </c>
      <c r="G43" s="18">
        <f t="shared" si="31"/>
        <v>0.1807595623436592</v>
      </c>
      <c r="H43" s="18">
        <f t="shared" si="31"/>
        <v>9.5876239417683404E-3</v>
      </c>
      <c r="I43" s="18">
        <f t="shared" si="31"/>
        <v>1.2615673911654465E-2</v>
      </c>
      <c r="J43" s="18">
        <f t="shared" si="31"/>
        <v>5.5877646559210806E-2</v>
      </c>
      <c r="K43" s="18">
        <f t="shared" si="31"/>
        <v>4.4454656951510393E-2</v>
      </c>
      <c r="L43" s="18">
        <f t="shared" si="31"/>
        <v>2.8399337415055584E-2</v>
      </c>
      <c r="M43" s="18">
        <f t="shared" si="31"/>
        <v>2.1674481755532569E-2</v>
      </c>
      <c r="N43" s="18">
        <f t="shared" si="31"/>
        <v>1.694802557713667E-2</v>
      </c>
      <c r="O43" s="18">
        <f t="shared" si="31"/>
        <v>1.1293658576186656E-2</v>
      </c>
      <c r="P43" s="18">
        <f t="shared" si="31"/>
        <v>5.8371705680619772E-2</v>
      </c>
      <c r="Q43" s="18">
        <f t="shared" si="29"/>
        <v>2.0655657625799702E-3</v>
      </c>
      <c r="R43" s="18">
        <f t="shared" si="29"/>
        <v>2.7123283469858072E-3</v>
      </c>
      <c r="S43" s="18">
        <f t="shared" si="29"/>
        <v>2.0933616597648705E-3</v>
      </c>
      <c r="T43" s="18">
        <f t="shared" si="29"/>
        <v>9.9364372298747047E-2</v>
      </c>
      <c r="U43" s="18">
        <f t="shared" si="29"/>
        <v>0.11342810794318493</v>
      </c>
      <c r="V43" s="18">
        <f t="shared" si="29"/>
        <v>2.306659115216619E-2</v>
      </c>
      <c r="W43" s="18">
        <f t="shared" ref="W43:X43" si="32">W20/W$29*100</f>
        <v>2.6187797948060174E-2</v>
      </c>
      <c r="X43" s="18">
        <f t="shared" si="32"/>
        <v>1.7969776104296956E-2</v>
      </c>
      <c r="Y43" s="18">
        <f t="shared" si="11"/>
        <v>3.3529111995219428E-2</v>
      </c>
    </row>
    <row r="44" spans="1:25" x14ac:dyDescent="0.2">
      <c r="A44" s="143"/>
      <c r="B44" s="8" t="s">
        <v>19</v>
      </c>
      <c r="C44" s="18">
        <f t="shared" si="5"/>
        <v>0</v>
      </c>
      <c r="D44" s="18">
        <f t="shared" ref="D44:P44" si="33">D21/D$29*100</f>
        <v>1.74607813753295E-5</v>
      </c>
      <c r="E44" s="18">
        <f t="shared" si="33"/>
        <v>3.8760554338255571E-5</v>
      </c>
      <c r="F44" s="18">
        <f t="shared" si="33"/>
        <v>6.7054263055318209E-5</v>
      </c>
      <c r="G44" s="18">
        <f t="shared" si="33"/>
        <v>5.8688328380864409E-6</v>
      </c>
      <c r="H44" s="18">
        <f t="shared" si="33"/>
        <v>1.1665752760509348E-4</v>
      </c>
      <c r="I44" s="18">
        <f t="shared" si="33"/>
        <v>2.9213837127730025E-4</v>
      </c>
      <c r="J44" s="18">
        <f t="shared" si="33"/>
        <v>3.9043095587782035E-4</v>
      </c>
      <c r="K44" s="18">
        <f t="shared" si="33"/>
        <v>6.6027181554269342E-4</v>
      </c>
      <c r="L44" s="18">
        <f t="shared" si="33"/>
        <v>6.3743986339650474E-5</v>
      </c>
      <c r="M44" s="18">
        <f t="shared" si="33"/>
        <v>3.9088787192466633E-3</v>
      </c>
      <c r="N44" s="18">
        <f t="shared" si="33"/>
        <v>4.9776202877260204E-4</v>
      </c>
      <c r="O44" s="18">
        <f t="shared" si="33"/>
        <v>6.9632759421891556E-5</v>
      </c>
      <c r="P44" s="18">
        <f t="shared" si="33"/>
        <v>6.8282392404608188E-4</v>
      </c>
      <c r="Q44" s="18">
        <f t="shared" si="29"/>
        <v>4.2915825858002188E-4</v>
      </c>
      <c r="R44" s="18">
        <f t="shared" si="29"/>
        <v>4.1862467622259864E-5</v>
      </c>
      <c r="S44" s="18">
        <f t="shared" si="29"/>
        <v>4.0110219118329014E-4</v>
      </c>
      <c r="T44" s="18">
        <f t="shared" si="29"/>
        <v>1.7193576938948377E-5</v>
      </c>
      <c r="U44" s="18">
        <f t="shared" si="29"/>
        <v>9.1524538238065581E-5</v>
      </c>
      <c r="V44" s="18">
        <f t="shared" si="29"/>
        <v>0</v>
      </c>
      <c r="W44" s="18">
        <f t="shared" ref="W44:X44" si="34">W21/W$29*100</f>
        <v>1.8376491778199757E-6</v>
      </c>
      <c r="X44" s="18">
        <f t="shared" si="34"/>
        <v>5.3153223705677605E-6</v>
      </c>
      <c r="Y44" s="18">
        <f t="shared" si="11"/>
        <v>3.8289761786492539E-4</v>
      </c>
    </row>
    <row r="45" spans="1:25" x14ac:dyDescent="0.2">
      <c r="A45" s="143"/>
      <c r="B45" s="8" t="s">
        <v>18</v>
      </c>
      <c r="C45" s="18">
        <f t="shared" si="5"/>
        <v>0</v>
      </c>
      <c r="D45" s="18">
        <f t="shared" ref="D45:P45" si="35">D22/D$29*100</f>
        <v>2.8352983090415996E-4</v>
      </c>
      <c r="E45" s="18">
        <f t="shared" si="35"/>
        <v>1.9497143162107447E-4</v>
      </c>
      <c r="F45" s="18">
        <f t="shared" si="35"/>
        <v>8.0544469823843777E-5</v>
      </c>
      <c r="G45" s="18">
        <f t="shared" si="35"/>
        <v>3.0322302996779941E-5</v>
      </c>
      <c r="H45" s="18">
        <f t="shared" si="35"/>
        <v>1.5345732875059576E-3</v>
      </c>
      <c r="I45" s="18">
        <f t="shared" si="35"/>
        <v>1.9598864687111698E-6</v>
      </c>
      <c r="J45" s="18">
        <f t="shared" si="35"/>
        <v>4.4007337982104835E-5</v>
      </c>
      <c r="K45" s="18">
        <f t="shared" si="35"/>
        <v>0</v>
      </c>
      <c r="L45" s="18">
        <f t="shared" si="35"/>
        <v>1.0270600709611042E-4</v>
      </c>
      <c r="M45" s="18">
        <f t="shared" si="35"/>
        <v>3.0759488882696939E-4</v>
      </c>
      <c r="N45" s="18">
        <f t="shared" si="35"/>
        <v>7.5321510209218085E-4</v>
      </c>
      <c r="O45" s="18">
        <f t="shared" si="35"/>
        <v>1.0051541663598511E-4</v>
      </c>
      <c r="P45" s="18">
        <f t="shared" si="35"/>
        <v>3.6874564201748047E-3</v>
      </c>
      <c r="Q45" s="18">
        <f t="shared" si="29"/>
        <v>3.71840500170573E-4</v>
      </c>
      <c r="R45" s="18">
        <f t="shared" si="29"/>
        <v>5.4960540313887194E-5</v>
      </c>
      <c r="S45" s="18">
        <f t="shared" si="29"/>
        <v>7.8612265663775577E-5</v>
      </c>
      <c r="T45" s="18">
        <f t="shared" si="29"/>
        <v>3.2949920355165356E-2</v>
      </c>
      <c r="U45" s="18">
        <f t="shared" si="29"/>
        <v>2.3996446143573222E-3</v>
      </c>
      <c r="V45" s="18">
        <f t="shared" si="29"/>
        <v>9.6833366545866946E-3</v>
      </c>
      <c r="W45" s="18">
        <f t="shared" ref="W45:X45" si="36">W22/W$29*100</f>
        <v>3.0475790158987397E-3</v>
      </c>
      <c r="X45" s="18">
        <f t="shared" si="36"/>
        <v>1.7717741235225871E-6</v>
      </c>
      <c r="Y45" s="18">
        <f t="shared" si="11"/>
        <v>2.2548667026736952E-3</v>
      </c>
    </row>
    <row r="46" spans="1:25" x14ac:dyDescent="0.2">
      <c r="A46" s="143"/>
      <c r="B46" s="8" t="s">
        <v>20</v>
      </c>
      <c r="C46" s="18">
        <f t="shared" si="5"/>
        <v>0</v>
      </c>
      <c r="D46" s="18">
        <f t="shared" ref="D46:P46" si="37">D23/D$29*100</f>
        <v>7.4831920179983579E-6</v>
      </c>
      <c r="E46" s="18">
        <f t="shared" si="37"/>
        <v>8.2780078360596051E-5</v>
      </c>
      <c r="F46" s="18">
        <f t="shared" si="37"/>
        <v>9.7605613678155518E-5</v>
      </c>
      <c r="G46" s="18">
        <f t="shared" si="37"/>
        <v>6.6024369428472463E-5</v>
      </c>
      <c r="H46" s="18">
        <f t="shared" si="37"/>
        <v>3.4019823066556098E-4</v>
      </c>
      <c r="I46" s="18">
        <f t="shared" si="37"/>
        <v>1.8054013000009953E-4</v>
      </c>
      <c r="J46" s="18">
        <f t="shared" si="37"/>
        <v>2.903679294538759E-3</v>
      </c>
      <c r="K46" s="18">
        <f t="shared" si="37"/>
        <v>8.5555547791550549E-4</v>
      </c>
      <c r="L46" s="18">
        <f t="shared" si="37"/>
        <v>3.4230918236032671E-4</v>
      </c>
      <c r="M46" s="18">
        <f t="shared" si="37"/>
        <v>1.0001345966134236E-3</v>
      </c>
      <c r="N46" s="18">
        <f t="shared" si="37"/>
        <v>1.3789894092173232E-3</v>
      </c>
      <c r="O46" s="18">
        <f t="shared" si="37"/>
        <v>2.0040848314560253E-3</v>
      </c>
      <c r="P46" s="18">
        <f t="shared" si="37"/>
        <v>1.2091889519905579E-4</v>
      </c>
      <c r="Q46" s="18">
        <f t="shared" si="29"/>
        <v>1.9911396681865876E-5</v>
      </c>
      <c r="R46" s="18">
        <f t="shared" si="29"/>
        <v>0</v>
      </c>
      <c r="S46" s="18">
        <f t="shared" si="29"/>
        <v>5.8424567408442573E-5</v>
      </c>
      <c r="T46" s="18">
        <f t="shared" si="29"/>
        <v>1.6535735734327746E-4</v>
      </c>
      <c r="U46" s="18">
        <f t="shared" si="29"/>
        <v>2.7825299313582751E-5</v>
      </c>
      <c r="V46" s="18">
        <f t="shared" si="29"/>
        <v>2.7856631855088106E-6</v>
      </c>
      <c r="W46" s="18">
        <f t="shared" ref="W46:X46" si="38">W23/W$29*100</f>
        <v>6.1615295962199181E-6</v>
      </c>
      <c r="X46" s="18">
        <f t="shared" si="38"/>
        <v>0</v>
      </c>
      <c r="Y46" s="18">
        <f t="shared" si="11"/>
        <v>4.5373877515743631E-4</v>
      </c>
    </row>
    <row r="47" spans="1:25" x14ac:dyDescent="0.2">
      <c r="A47" s="143"/>
      <c r="B47" s="8" t="s">
        <v>21</v>
      </c>
      <c r="C47" s="18">
        <f t="shared" si="5"/>
        <v>0</v>
      </c>
      <c r="D47" s="18">
        <f t="shared" ref="D47:P47" si="39">D24/D$29*100</f>
        <v>0</v>
      </c>
      <c r="E47" s="18">
        <f t="shared" si="39"/>
        <v>0</v>
      </c>
      <c r="F47" s="18">
        <f t="shared" si="39"/>
        <v>3.1741662984766024E-5</v>
      </c>
      <c r="G47" s="18">
        <f t="shared" si="39"/>
        <v>8.1511567195645011E-6</v>
      </c>
      <c r="H47" s="18">
        <f t="shared" si="39"/>
        <v>2.9208810774681182E-4</v>
      </c>
      <c r="I47" s="18">
        <f t="shared" si="39"/>
        <v>9.453570025547996E-6</v>
      </c>
      <c r="J47" s="18">
        <f t="shared" si="39"/>
        <v>6.0375921012034078E-6</v>
      </c>
      <c r="K47" s="18">
        <f t="shared" si="39"/>
        <v>1.5338644026373604E-5</v>
      </c>
      <c r="L47" s="18">
        <f t="shared" si="39"/>
        <v>6.6261940062006727E-7</v>
      </c>
      <c r="M47" s="18">
        <f t="shared" si="39"/>
        <v>2.9908639651239269E-5</v>
      </c>
      <c r="N47" s="18">
        <f t="shared" si="39"/>
        <v>5.7148338550241339E-7</v>
      </c>
      <c r="O47" s="18">
        <f t="shared" si="39"/>
        <v>2.5833401471865327E-6</v>
      </c>
      <c r="P47" s="18">
        <f t="shared" si="39"/>
        <v>1.9790496129408442E-5</v>
      </c>
      <c r="Q47" s="18">
        <f t="shared" si="29"/>
        <v>8.1192102974598725E-6</v>
      </c>
      <c r="R47" s="18">
        <f t="shared" si="29"/>
        <v>1.5923147193743018E-4</v>
      </c>
      <c r="S47" s="18">
        <f t="shared" si="29"/>
        <v>2.3096095461609802E-5</v>
      </c>
      <c r="T47" s="18">
        <f t="shared" si="29"/>
        <v>4.6347903052817362E-5</v>
      </c>
      <c r="U47" s="18">
        <f t="shared" si="29"/>
        <v>8.9684849027250181E-6</v>
      </c>
      <c r="V47" s="18">
        <f t="shared" si="29"/>
        <v>3.6770754048716305E-4</v>
      </c>
      <c r="W47" s="18">
        <f t="shared" ref="W47:X47" si="40">W24/W$29*100</f>
        <v>8.1072757844998923E-6</v>
      </c>
      <c r="X47" s="18">
        <f t="shared" si="40"/>
        <v>7.9189444450842022E-4</v>
      </c>
      <c r="Y47" s="18">
        <f t="shared" si="11"/>
        <v>9.9920554996035625E-5</v>
      </c>
    </row>
    <row r="48" spans="1:25" x14ac:dyDescent="0.2">
      <c r="A48" s="143"/>
      <c r="B48" s="8" t="s">
        <v>17</v>
      </c>
      <c r="C48" s="18">
        <f t="shared" si="5"/>
        <v>3.0185739951570903E-6</v>
      </c>
      <c r="D48" s="18">
        <f t="shared" ref="D48:P48" si="41">D25/D$29*100</f>
        <v>1.3511318921385923E-5</v>
      </c>
      <c r="E48" s="18">
        <f t="shared" si="41"/>
        <v>4.1863541228520637E-2</v>
      </c>
      <c r="F48" s="18">
        <f t="shared" si="41"/>
        <v>6.3710675630660421E-2</v>
      </c>
      <c r="G48" s="18">
        <f t="shared" si="41"/>
        <v>8.2582629188595782E-2</v>
      </c>
      <c r="H48" s="18">
        <f t="shared" si="41"/>
        <v>3.7002904566795156E-3</v>
      </c>
      <c r="I48" s="18">
        <f t="shared" si="41"/>
        <v>3.5990432811897235E-3</v>
      </c>
      <c r="J48" s="18">
        <f t="shared" si="41"/>
        <v>5.232512736686272E-2</v>
      </c>
      <c r="K48" s="18">
        <f t="shared" si="41"/>
        <v>4.2790272050167139E-2</v>
      </c>
      <c r="L48" s="18">
        <f t="shared" si="41"/>
        <v>1.8243237337871691E-2</v>
      </c>
      <c r="M48" s="18">
        <f t="shared" si="41"/>
        <v>1.0907629314186873E-3</v>
      </c>
      <c r="N48" s="18">
        <f t="shared" si="41"/>
        <v>6.7115008793403421E-4</v>
      </c>
      <c r="O48" s="18">
        <f t="shared" si="41"/>
        <v>8.3852872686631958E-4</v>
      </c>
      <c r="P48" s="18">
        <f t="shared" si="41"/>
        <v>4.7721206692945613E-2</v>
      </c>
      <c r="Q48" s="18">
        <f t="shared" si="29"/>
        <v>3.0872330583436706E-4</v>
      </c>
      <c r="R48" s="18">
        <f t="shared" si="29"/>
        <v>1.1272903346624089E-3</v>
      </c>
      <c r="S48" s="18">
        <f t="shared" si="29"/>
        <v>2.2925013273005282E-5</v>
      </c>
      <c r="T48" s="18">
        <f t="shared" si="29"/>
        <v>6.4988730641931142E-2</v>
      </c>
      <c r="U48" s="18">
        <f t="shared" si="29"/>
        <v>8.6597160648047899E-2</v>
      </c>
      <c r="V48" s="18">
        <f t="shared" si="29"/>
        <v>5.4673282787586256E-4</v>
      </c>
      <c r="W48" s="18">
        <f t="shared" ref="W48:X49" si="42">W25/W$29*100</f>
        <v>2.2604490148321679E-2</v>
      </c>
      <c r="X48" s="18">
        <f t="shared" si="42"/>
        <v>1.6962345337662013E-2</v>
      </c>
      <c r="Y48" s="18">
        <f t="shared" si="11"/>
        <v>2.1736387685102512E-2</v>
      </c>
    </row>
    <row r="49" spans="1:25" x14ac:dyDescent="0.2">
      <c r="A49" s="297"/>
      <c r="B49" s="8" t="s">
        <v>807</v>
      </c>
      <c r="C49" s="18">
        <f t="shared" si="5"/>
        <v>0</v>
      </c>
      <c r="D49" s="18">
        <f t="shared" ref="D49:P49" si="43">D26/D$29*100</f>
        <v>2.4050147680066946E-4</v>
      </c>
      <c r="E49" s="18">
        <f t="shared" si="43"/>
        <v>8.9402484629443749E-5</v>
      </c>
      <c r="F49" s="18">
        <f t="shared" si="43"/>
        <v>1.2467728449628781E-2</v>
      </c>
      <c r="G49" s="18">
        <f t="shared" si="43"/>
        <v>9.8066566493080501E-2</v>
      </c>
      <c r="H49" s="18">
        <f t="shared" si="43"/>
        <v>3.6038163315654011E-3</v>
      </c>
      <c r="I49" s="18">
        <f t="shared" si="43"/>
        <v>8.5325386726930828E-3</v>
      </c>
      <c r="J49" s="18">
        <f t="shared" si="43"/>
        <v>2.0836401184819761E-4</v>
      </c>
      <c r="K49" s="18">
        <f t="shared" si="43"/>
        <v>1.3321896385868928E-4</v>
      </c>
      <c r="L49" s="18">
        <f t="shared" si="43"/>
        <v>9.6466782819871859E-3</v>
      </c>
      <c r="M49" s="18">
        <f t="shared" si="43"/>
        <v>1.5337201979775587E-2</v>
      </c>
      <c r="N49" s="18">
        <f t="shared" si="43"/>
        <v>1.3646337465735028E-2</v>
      </c>
      <c r="O49" s="18">
        <f t="shared" si="43"/>
        <v>8.2783135016592461E-3</v>
      </c>
      <c r="P49" s="18">
        <f t="shared" si="43"/>
        <v>6.1395092521248102E-3</v>
      </c>
      <c r="Q49" s="18">
        <f t="shared" si="29"/>
        <v>9.278130910156825E-4</v>
      </c>
      <c r="R49" s="18">
        <f t="shared" si="29"/>
        <v>1.3289835324498205E-3</v>
      </c>
      <c r="S49" s="18">
        <f t="shared" si="29"/>
        <v>1.5092015267747468E-3</v>
      </c>
      <c r="T49" s="18">
        <f t="shared" si="29"/>
        <v>1.1968224643154936E-3</v>
      </c>
      <c r="U49" s="18">
        <f t="shared" si="29"/>
        <v>2.4302984358325334E-2</v>
      </c>
      <c r="V49" s="18">
        <f t="shared" si="29"/>
        <v>1.2466028466030961E-2</v>
      </c>
      <c r="W49" s="18">
        <f t="shared" si="42"/>
        <v>5.1962232928121305E-4</v>
      </c>
      <c r="X49" s="18">
        <f t="shared" si="42"/>
        <v>2.0844922563243229E-4</v>
      </c>
      <c r="Y49" s="18">
        <f t="shared" si="11"/>
        <v>8.601300659424823E-3</v>
      </c>
    </row>
    <row r="50" spans="1:25" x14ac:dyDescent="0.2">
      <c r="A50" s="143"/>
      <c r="B50" s="8" t="s">
        <v>22</v>
      </c>
      <c r="C50" s="18">
        <f t="shared" si="5"/>
        <v>60.134089056475418</v>
      </c>
      <c r="D50" s="18">
        <f t="shared" ref="D50:O50" si="44">D27/D$29*100</f>
        <v>71.010880941589761</v>
      </c>
      <c r="E50" s="18">
        <f t="shared" si="44"/>
        <v>67.050745064529991</v>
      </c>
      <c r="F50" s="18">
        <f t="shared" si="44"/>
        <v>66.900146568715911</v>
      </c>
      <c r="G50" s="18">
        <f t="shared" si="44"/>
        <v>68.478995232081957</v>
      </c>
      <c r="H50" s="18">
        <f t="shared" si="44"/>
        <v>81.630105672831405</v>
      </c>
      <c r="I50" s="18">
        <f t="shared" si="44"/>
        <v>73.537105173578937</v>
      </c>
      <c r="J50" s="18">
        <f t="shared" si="44"/>
        <v>61.852564161004899</v>
      </c>
      <c r="K50" s="18">
        <f t="shared" si="44"/>
        <v>62.332074371517521</v>
      </c>
      <c r="L50" s="18">
        <f t="shared" si="44"/>
        <v>54.881736517651568</v>
      </c>
      <c r="M50" s="18">
        <f t="shared" si="44"/>
        <v>54.089523550909831</v>
      </c>
      <c r="N50" s="18">
        <f t="shared" si="44"/>
        <v>48.880658352151848</v>
      </c>
      <c r="O50" s="18">
        <f t="shared" si="44"/>
        <v>52.43271773664523</v>
      </c>
      <c r="P50" s="18">
        <f t="shared" ref="D50:Y52" si="45">P27/P$29*100</f>
        <v>57.806137752146199</v>
      </c>
      <c r="Q50" s="18">
        <f t="shared" ref="Q50:R52" si="46">Q27/Q$29*100</f>
        <v>59.049119981220343</v>
      </c>
      <c r="R50" s="18">
        <f t="shared" si="46"/>
        <v>59.388236605677371</v>
      </c>
      <c r="S50" s="18">
        <f t="shared" ref="S50:V52" si="47">S27/S$29*100</f>
        <v>54.380459142285588</v>
      </c>
      <c r="T50" s="18">
        <f t="shared" si="47"/>
        <v>50.289311833870741</v>
      </c>
      <c r="U50" s="18">
        <f t="shared" si="47"/>
        <v>39.038797893350726</v>
      </c>
      <c r="V50" s="18">
        <f t="shared" si="47"/>
        <v>41.373738768707454</v>
      </c>
      <c r="W50" s="18">
        <f t="shared" ref="W50:X50" si="48">W27/W$29*100</f>
        <v>54.116985875192803</v>
      </c>
      <c r="X50" s="18">
        <f t="shared" si="48"/>
        <v>51.337031204878315</v>
      </c>
      <c r="Y50" s="18">
        <f t="shared" si="45"/>
        <v>58.424120530192305</v>
      </c>
    </row>
    <row r="51" spans="1:25" x14ac:dyDescent="0.2">
      <c r="A51" s="143"/>
      <c r="B51" s="8" t="s">
        <v>23</v>
      </c>
      <c r="C51" s="18">
        <f t="shared" si="5"/>
        <v>39.865910943524582</v>
      </c>
      <c r="D51" s="18">
        <f t="shared" si="45"/>
        <v>28.989119058410235</v>
      </c>
      <c r="E51" s="18">
        <f t="shared" si="45"/>
        <v>32.949254935470009</v>
      </c>
      <c r="F51" s="18">
        <f t="shared" si="45"/>
        <v>33.099853431284089</v>
      </c>
      <c r="G51" s="18">
        <f t="shared" si="45"/>
        <v>31.521004767918043</v>
      </c>
      <c r="H51" s="18">
        <f t="shared" si="45"/>
        <v>18.369894327168591</v>
      </c>
      <c r="I51" s="18">
        <f t="shared" si="45"/>
        <v>26.462894826421053</v>
      </c>
      <c r="J51" s="18">
        <f t="shared" si="45"/>
        <v>38.147435838995108</v>
      </c>
      <c r="K51" s="18">
        <f t="shared" si="45"/>
        <v>37.667925628482486</v>
      </c>
      <c r="L51" s="18">
        <f t="shared" si="45"/>
        <v>45.118263482348432</v>
      </c>
      <c r="M51" s="18">
        <f t="shared" si="45"/>
        <v>45.910476449090162</v>
      </c>
      <c r="N51" s="18">
        <f t="shared" si="45"/>
        <v>51.119341647848159</v>
      </c>
      <c r="O51" s="18">
        <f t="shared" si="45"/>
        <v>47.567282263354763</v>
      </c>
      <c r="P51" s="18">
        <f t="shared" si="45"/>
        <v>42.193862247853794</v>
      </c>
      <c r="Q51" s="18">
        <f t="shared" si="46"/>
        <v>40.950880018779664</v>
      </c>
      <c r="R51" s="18">
        <f t="shared" si="46"/>
        <v>40.611763394322629</v>
      </c>
      <c r="S51" s="18">
        <f t="shared" si="47"/>
        <v>45.619540857714412</v>
      </c>
      <c r="T51" s="18">
        <f t="shared" si="47"/>
        <v>49.710688166129259</v>
      </c>
      <c r="U51" s="18">
        <f t="shared" si="47"/>
        <v>60.961202106649267</v>
      </c>
      <c r="V51" s="18">
        <f t="shared" si="47"/>
        <v>58.626261231292546</v>
      </c>
      <c r="W51" s="18">
        <f t="shared" ref="W51:X51" si="49">W28/W$29*100</f>
        <v>45.883014124807197</v>
      </c>
      <c r="X51" s="18">
        <f t="shared" si="49"/>
        <v>48.662968795121692</v>
      </c>
      <c r="Y51" s="18">
        <f t="shared" si="45"/>
        <v>41.575879469807724</v>
      </c>
    </row>
    <row r="52" spans="1:25" ht="13.5" thickBot="1" x14ac:dyDescent="0.25">
      <c r="A52" s="143"/>
      <c r="B52" s="30" t="s">
        <v>7</v>
      </c>
      <c r="C52" s="78">
        <f t="shared" si="5"/>
        <v>100</v>
      </c>
      <c r="D52" s="78">
        <f t="shared" si="45"/>
        <v>100</v>
      </c>
      <c r="E52" s="78">
        <f t="shared" si="45"/>
        <v>100</v>
      </c>
      <c r="F52" s="78">
        <f t="shared" si="45"/>
        <v>100</v>
      </c>
      <c r="G52" s="78">
        <f t="shared" si="45"/>
        <v>100</v>
      </c>
      <c r="H52" s="78">
        <f t="shared" si="45"/>
        <v>100</v>
      </c>
      <c r="I52" s="78">
        <f t="shared" si="45"/>
        <v>100</v>
      </c>
      <c r="J52" s="78">
        <f t="shared" si="45"/>
        <v>100</v>
      </c>
      <c r="K52" s="78">
        <f t="shared" si="45"/>
        <v>100</v>
      </c>
      <c r="L52" s="78">
        <f t="shared" si="45"/>
        <v>100</v>
      </c>
      <c r="M52" s="78">
        <f t="shared" si="45"/>
        <v>100</v>
      </c>
      <c r="N52" s="78">
        <f t="shared" si="45"/>
        <v>100</v>
      </c>
      <c r="O52" s="78">
        <f t="shared" si="45"/>
        <v>100</v>
      </c>
      <c r="P52" s="78">
        <f t="shared" si="45"/>
        <v>100</v>
      </c>
      <c r="Q52" s="78">
        <f t="shared" si="46"/>
        <v>100</v>
      </c>
      <c r="R52" s="78">
        <f t="shared" si="46"/>
        <v>100</v>
      </c>
      <c r="S52" s="78">
        <f t="shared" si="47"/>
        <v>100</v>
      </c>
      <c r="T52" s="255">
        <f t="shared" si="47"/>
        <v>100</v>
      </c>
      <c r="U52" s="255">
        <f t="shared" si="47"/>
        <v>100</v>
      </c>
      <c r="V52" s="271">
        <f t="shared" si="47"/>
        <v>100</v>
      </c>
      <c r="W52" s="271">
        <f t="shared" ref="W52:X52" si="50">W29/W$29*100</f>
        <v>100</v>
      </c>
      <c r="X52" s="271">
        <f t="shared" si="50"/>
        <v>100</v>
      </c>
      <c r="Y52" s="78">
        <f t="shared" si="45"/>
        <v>100</v>
      </c>
    </row>
    <row r="53" spans="1:25" ht="20.25" thickTop="1" thickBot="1" x14ac:dyDescent="0.35">
      <c r="A53" s="143"/>
      <c r="B53" s="30"/>
      <c r="C53" s="338" t="s">
        <v>251</v>
      </c>
      <c r="D53" s="338"/>
      <c r="E53" s="338"/>
      <c r="F53" s="338"/>
      <c r="G53" s="338"/>
      <c r="H53" s="338"/>
      <c r="I53" s="338"/>
      <c r="J53" s="338"/>
      <c r="K53" s="338"/>
      <c r="L53" s="338"/>
      <c r="M53" s="338"/>
      <c r="N53" s="338"/>
      <c r="O53" s="338"/>
      <c r="P53" s="338"/>
      <c r="Q53" s="338"/>
      <c r="R53" s="338"/>
      <c r="S53" s="338"/>
      <c r="T53" s="338"/>
      <c r="U53" s="338"/>
      <c r="V53" s="338"/>
      <c r="W53" s="338"/>
      <c r="X53" s="338"/>
      <c r="Y53" s="338"/>
    </row>
    <row r="54" spans="1:25" ht="13.5" thickTop="1" x14ac:dyDescent="0.2">
      <c r="A54" s="143"/>
      <c r="B54" s="8"/>
      <c r="C54" s="18"/>
      <c r="D54" s="18"/>
      <c r="E54" s="18"/>
      <c r="F54" s="18"/>
      <c r="G54" s="18"/>
      <c r="H54" s="18"/>
      <c r="I54" s="18"/>
      <c r="J54" s="18"/>
      <c r="K54" s="18"/>
      <c r="L54" s="18"/>
      <c r="M54" s="18"/>
      <c r="N54" s="18"/>
      <c r="O54" s="18"/>
      <c r="P54" s="18"/>
      <c r="Q54" s="18"/>
      <c r="R54" s="18"/>
      <c r="S54" s="18"/>
      <c r="T54" s="18"/>
      <c r="U54" s="18"/>
      <c r="V54" s="18"/>
      <c r="W54" s="18"/>
      <c r="X54" s="18"/>
      <c r="Y54" s="18"/>
    </row>
    <row r="55" spans="1:25" x14ac:dyDescent="0.2">
      <c r="A55" s="143"/>
      <c r="B55" s="80" t="s">
        <v>326</v>
      </c>
      <c r="C55" s="33" t="s">
        <v>10</v>
      </c>
      <c r="D55" s="18">
        <f t="shared" ref="D55:V55" si="51">IF(C9=0,"--",(D9/C9)*100-100)</f>
        <v>109.76882995972446</v>
      </c>
      <c r="E55" s="18">
        <f t="shared" si="51"/>
        <v>0.12824949687846754</v>
      </c>
      <c r="F55" s="18">
        <f t="shared" si="51"/>
        <v>-2.059924304522923</v>
      </c>
      <c r="G55" s="18">
        <f t="shared" si="51"/>
        <v>25.582416856099741</v>
      </c>
      <c r="H55" s="18">
        <f t="shared" si="51"/>
        <v>53.62267446395407</v>
      </c>
      <c r="I55" s="18">
        <f t="shared" si="51"/>
        <v>-2.6726536283749311</v>
      </c>
      <c r="J55" s="18">
        <f t="shared" si="51"/>
        <v>-29.010117321203239</v>
      </c>
      <c r="K55" s="18">
        <f t="shared" si="51"/>
        <v>-8.7807913541557383</v>
      </c>
      <c r="L55" s="18">
        <f t="shared" si="51"/>
        <v>-5.4809397055795017</v>
      </c>
      <c r="M55" s="18">
        <f t="shared" si="51"/>
        <v>0.62459882319228655</v>
      </c>
      <c r="N55" s="18">
        <f t="shared" si="51"/>
        <v>-4.343879022569368</v>
      </c>
      <c r="O55" s="18">
        <f t="shared" si="51"/>
        <v>1.300620663595538</v>
      </c>
      <c r="P55" s="18">
        <f t="shared" si="51"/>
        <v>20.911156527658378</v>
      </c>
      <c r="Q55" s="18">
        <f t="shared" si="51"/>
        <v>8.6356500202579412</v>
      </c>
      <c r="R55" s="18">
        <f t="shared" si="51"/>
        <v>11.703552668758604</v>
      </c>
      <c r="S55" s="18">
        <f t="shared" si="51"/>
        <v>-8.8231158226402471</v>
      </c>
      <c r="T55" s="18">
        <f t="shared" si="51"/>
        <v>-50.474437026443624</v>
      </c>
      <c r="U55" s="18">
        <f t="shared" si="51"/>
        <v>-66.861695099011584</v>
      </c>
      <c r="V55" s="18">
        <f t="shared" si="51"/>
        <v>-3.4664585466354367</v>
      </c>
      <c r="W55" s="18">
        <f t="shared" ref="W55:X55" si="52">IF(V9=0,"--",(W9/V9)*100-100)</f>
        <v>171.13777677242672</v>
      </c>
      <c r="X55" s="18">
        <f t="shared" si="52"/>
        <v>-12.211514932589566</v>
      </c>
      <c r="Y55" s="18">
        <f>IFERROR((POWER(U9/C9,1/21)*100)-100,"--")</f>
        <v>-3.1907026356714141</v>
      </c>
    </row>
    <row r="56" spans="1:25" x14ac:dyDescent="0.2">
      <c r="A56" s="143"/>
      <c r="B56" s="80" t="s">
        <v>70</v>
      </c>
      <c r="C56" s="33" t="s">
        <v>10</v>
      </c>
      <c r="D56" s="18">
        <f t="shared" ref="D56:V56" si="53">IF(C10=0,"--",(D10/C10)*100-100)</f>
        <v>216.22281720759952</v>
      </c>
      <c r="E56" s="18">
        <f t="shared" si="53"/>
        <v>45.875696504573767</v>
      </c>
      <c r="F56" s="18">
        <f t="shared" si="53"/>
        <v>2.500469829704798</v>
      </c>
      <c r="G56" s="18">
        <f t="shared" si="53"/>
        <v>-17.657335815104076</v>
      </c>
      <c r="H56" s="18">
        <f t="shared" si="53"/>
        <v>-33.381291698621069</v>
      </c>
      <c r="I56" s="18">
        <f t="shared" si="53"/>
        <v>34.538104855037915</v>
      </c>
      <c r="J56" s="18">
        <f t="shared" si="53"/>
        <v>35.462669453568225</v>
      </c>
      <c r="K56" s="18">
        <f t="shared" si="53"/>
        <v>-71.301187168102729</v>
      </c>
      <c r="L56" s="18">
        <f t="shared" si="53"/>
        <v>56.918475115118468</v>
      </c>
      <c r="M56" s="18">
        <f t="shared" si="53"/>
        <v>49.059118732418199</v>
      </c>
      <c r="N56" s="18">
        <f t="shared" si="53"/>
        <v>10.810594971518157</v>
      </c>
      <c r="O56" s="18">
        <f t="shared" si="53"/>
        <v>4.4381952682641383</v>
      </c>
      <c r="P56" s="18">
        <f t="shared" si="53"/>
        <v>-0.30222233521574537</v>
      </c>
      <c r="Q56" s="18">
        <f t="shared" si="53"/>
        <v>-18.245776689347011</v>
      </c>
      <c r="R56" s="18">
        <f t="shared" si="53"/>
        <v>8.3567828783787377</v>
      </c>
      <c r="S56" s="18">
        <f t="shared" si="53"/>
        <v>17.219952739237684</v>
      </c>
      <c r="T56" s="18">
        <f t="shared" si="53"/>
        <v>-25.455342773321874</v>
      </c>
      <c r="U56" s="18">
        <f t="shared" si="53"/>
        <v>-0.24960379882510608</v>
      </c>
      <c r="V56" s="18">
        <f t="shared" si="53"/>
        <v>-0.76572360703941911</v>
      </c>
      <c r="W56" s="18">
        <f t="shared" ref="W56:X56" si="54">IF(V10=0,"--",(W10/V10)*100-100)</f>
        <v>-12.274086316543915</v>
      </c>
      <c r="X56" s="18">
        <f t="shared" si="54"/>
        <v>24.814126079254265</v>
      </c>
      <c r="Y56" s="18">
        <f t="shared" ref="Y56:Y75" si="55">IFERROR((POWER(U10/C10,1/21)*100)-100,"--")</f>
        <v>5.0729534414179227</v>
      </c>
    </row>
    <row r="57" spans="1:25" x14ac:dyDescent="0.2">
      <c r="A57" s="143"/>
      <c r="B57" s="80" t="s">
        <v>378</v>
      </c>
      <c r="C57" s="33" t="s">
        <v>10</v>
      </c>
      <c r="D57" s="18">
        <f t="shared" ref="D57:V57" si="56">IF(C11=0,"--",(D11/C11)*100-100)</f>
        <v>637.07299735938307</v>
      </c>
      <c r="E57" s="18">
        <f t="shared" si="56"/>
        <v>-14.173541256363507</v>
      </c>
      <c r="F57" s="18">
        <f t="shared" si="56"/>
        <v>-1.551027597883305</v>
      </c>
      <c r="G57" s="18">
        <f t="shared" si="56"/>
        <v>-12.041159017241881</v>
      </c>
      <c r="H57" s="18">
        <f t="shared" si="56"/>
        <v>64.829069434056549</v>
      </c>
      <c r="I57" s="18">
        <f t="shared" si="56"/>
        <v>-15.867814172396706</v>
      </c>
      <c r="J57" s="18">
        <f t="shared" si="56"/>
        <v>-40.442850551341778</v>
      </c>
      <c r="K57" s="18">
        <f t="shared" si="56"/>
        <v>-25.229803409054455</v>
      </c>
      <c r="L57" s="18">
        <f t="shared" si="56"/>
        <v>54.482152820083513</v>
      </c>
      <c r="M57" s="18">
        <f t="shared" si="56"/>
        <v>-0.96210186027046518</v>
      </c>
      <c r="N57" s="18">
        <f t="shared" si="56"/>
        <v>38.676650489221402</v>
      </c>
      <c r="O57" s="18">
        <f t="shared" si="56"/>
        <v>3.9520437719583441</v>
      </c>
      <c r="P57" s="18">
        <f t="shared" si="56"/>
        <v>4.257232230448821</v>
      </c>
      <c r="Q57" s="18">
        <f t="shared" si="56"/>
        <v>-23.448191024690104</v>
      </c>
      <c r="R57" s="18">
        <f t="shared" si="56"/>
        <v>-22.769602259279139</v>
      </c>
      <c r="S57" s="18">
        <f t="shared" si="56"/>
        <v>6.7953317481672855</v>
      </c>
      <c r="T57" s="18">
        <f t="shared" si="56"/>
        <v>-54.032081747087943</v>
      </c>
      <c r="U57" s="18">
        <f t="shared" si="56"/>
        <v>-54.897029261411802</v>
      </c>
      <c r="V57" s="18">
        <f t="shared" si="56"/>
        <v>4.1564400564018058</v>
      </c>
      <c r="W57" s="18">
        <f t="shared" ref="W57:X57" si="57">IF(V11=0,"--",(W11/V11)*100-100)</f>
        <v>1159.6173692290051</v>
      </c>
      <c r="X57" s="18">
        <f t="shared" si="57"/>
        <v>-20.202723815916613</v>
      </c>
      <c r="Y57" s="18">
        <f t="shared" si="55"/>
        <v>8.6209332983671061E-2</v>
      </c>
    </row>
    <row r="58" spans="1:25" x14ac:dyDescent="0.2">
      <c r="A58" s="143"/>
      <c r="B58" s="80" t="s">
        <v>60</v>
      </c>
      <c r="C58" s="33" t="s">
        <v>10</v>
      </c>
      <c r="D58" s="18">
        <f t="shared" ref="D58:V58" si="58">IF(C12=0,"--",(D12/C12)*100-100)</f>
        <v>705.02197112366605</v>
      </c>
      <c r="E58" s="18">
        <f t="shared" si="58"/>
        <v>154.15410341720386</v>
      </c>
      <c r="F58" s="18">
        <f t="shared" si="58"/>
        <v>-30.505958214938914</v>
      </c>
      <c r="G58" s="18">
        <f t="shared" si="58"/>
        <v>55.077262693156712</v>
      </c>
      <c r="H58" s="18">
        <f t="shared" si="58"/>
        <v>-35.152075919335701</v>
      </c>
      <c r="I58" s="18">
        <f t="shared" si="58"/>
        <v>253.06035838936981</v>
      </c>
      <c r="J58" s="18">
        <f t="shared" si="58"/>
        <v>-79.786964328027125</v>
      </c>
      <c r="K58" s="18">
        <f t="shared" si="58"/>
        <v>8.5507563381340503</v>
      </c>
      <c r="L58" s="18">
        <f t="shared" si="58"/>
        <v>49.383054220072864</v>
      </c>
      <c r="M58" s="18">
        <f t="shared" si="58"/>
        <v>-0.45188213969564117</v>
      </c>
      <c r="N58" s="18">
        <f t="shared" si="58"/>
        <v>-32.618416483879443</v>
      </c>
      <c r="O58" s="18">
        <f t="shared" si="58"/>
        <v>201.97420927938066</v>
      </c>
      <c r="P58" s="18">
        <f t="shared" si="58"/>
        <v>54.817412295990295</v>
      </c>
      <c r="Q58" s="18">
        <f t="shared" si="58"/>
        <v>-47.3139700174411</v>
      </c>
      <c r="R58" s="18">
        <f t="shared" si="58"/>
        <v>6.0900858148455796</v>
      </c>
      <c r="S58" s="18">
        <f t="shared" si="58"/>
        <v>10.734010151063501</v>
      </c>
      <c r="T58" s="18">
        <f t="shared" si="58"/>
        <v>-48.153066820138882</v>
      </c>
      <c r="U58" s="18">
        <f t="shared" si="58"/>
        <v>-96.066275570151276</v>
      </c>
      <c r="V58" s="18">
        <f t="shared" si="58"/>
        <v>275.41262911298054</v>
      </c>
      <c r="W58" s="18">
        <f t="shared" ref="W58:X58" si="59">IF(V12=0,"--",(W12/V12)*100-100)</f>
        <v>44.212168486739444</v>
      </c>
      <c r="X58" s="18">
        <f t="shared" si="59"/>
        <v>-63.212501475158327</v>
      </c>
      <c r="Y58" s="18">
        <f t="shared" si="55"/>
        <v>-1.9945630461310202</v>
      </c>
    </row>
    <row r="59" spans="1:25" x14ac:dyDescent="0.2">
      <c r="A59" s="143"/>
      <c r="B59" s="80" t="s">
        <v>61</v>
      </c>
      <c r="C59" s="33" t="s">
        <v>10</v>
      </c>
      <c r="D59" s="18">
        <f t="shared" ref="D59:V59" si="60">IF(C13=0,"--",(D13/C13)*100-100)</f>
        <v>712.5</v>
      </c>
      <c r="E59" s="18">
        <f t="shared" si="60"/>
        <v>330563.07692307694</v>
      </c>
      <c r="F59" s="18">
        <f t="shared" si="60"/>
        <v>49.41818537111908</v>
      </c>
      <c r="G59" s="18">
        <f t="shared" si="60"/>
        <v>57.738224981783986</v>
      </c>
      <c r="H59" s="18">
        <f t="shared" si="60"/>
        <v>-94.245612649781862</v>
      </c>
      <c r="I59" s="18">
        <f t="shared" si="60"/>
        <v>7.0943396226415274</v>
      </c>
      <c r="J59" s="18">
        <f t="shared" si="60"/>
        <v>1149.2632455634568</v>
      </c>
      <c r="K59" s="18">
        <f t="shared" si="60"/>
        <v>-22.745676226618286</v>
      </c>
      <c r="L59" s="18">
        <f t="shared" si="60"/>
        <v>-54.30949788906296</v>
      </c>
      <c r="M59" s="18">
        <f t="shared" si="60"/>
        <v>-93.853697515618194</v>
      </c>
      <c r="N59" s="18">
        <f t="shared" si="60"/>
        <v>-30.599219950360478</v>
      </c>
      <c r="O59" s="18">
        <f t="shared" si="60"/>
        <v>21.611035422343321</v>
      </c>
      <c r="P59" s="18">
        <f t="shared" si="60"/>
        <v>6349.5448816692342</v>
      </c>
      <c r="Q59" s="18">
        <f t="shared" si="60"/>
        <v>-99.30649945067114</v>
      </c>
      <c r="R59" s="18">
        <f t="shared" si="60"/>
        <v>312.27301189730747</v>
      </c>
      <c r="S59" s="18">
        <f t="shared" si="60"/>
        <v>1309.4395504252736</v>
      </c>
      <c r="T59" s="18">
        <f t="shared" si="60"/>
        <v>134.20889571378538</v>
      </c>
      <c r="U59" s="18">
        <f t="shared" si="60"/>
        <v>-13.36776479249103</v>
      </c>
      <c r="V59" s="18">
        <f t="shared" si="60"/>
        <v>-99.21821267058445</v>
      </c>
      <c r="W59" s="18">
        <f t="shared" ref="W59:X59" si="61">IF(V13=0,"--",(W13/V13)*100-100)</f>
        <v>7003.0230978260861</v>
      </c>
      <c r="X59" s="18">
        <f t="shared" si="61"/>
        <v>-8.4356304964301643</v>
      </c>
      <c r="Y59" s="18">
        <f t="shared" si="55"/>
        <v>66.92152448262857</v>
      </c>
    </row>
    <row r="60" spans="1:25" x14ac:dyDescent="0.2">
      <c r="A60" s="143"/>
      <c r="B60" s="80" t="s">
        <v>63</v>
      </c>
      <c r="C60" s="33" t="s">
        <v>10</v>
      </c>
      <c r="D60" s="18" t="str">
        <f t="shared" ref="D60:V60" si="62">IF(C14=0,"--",(D14/C14)*100-100)</f>
        <v>--</v>
      </c>
      <c r="E60" s="18">
        <f t="shared" si="62"/>
        <v>136.90476190476195</v>
      </c>
      <c r="F60" s="18">
        <f t="shared" si="62"/>
        <v>69.849246231155746</v>
      </c>
      <c r="G60" s="18">
        <f t="shared" si="62"/>
        <v>-89.349112426035504</v>
      </c>
      <c r="H60" s="18">
        <f t="shared" si="62"/>
        <v>2452.7777777777778</v>
      </c>
      <c r="I60" s="18">
        <f t="shared" si="62"/>
        <v>175.73449401523391</v>
      </c>
      <c r="J60" s="18">
        <f t="shared" si="62"/>
        <v>14.838200473559596</v>
      </c>
      <c r="K60" s="18">
        <f t="shared" si="62"/>
        <v>59.759450171821328</v>
      </c>
      <c r="L60" s="18">
        <f t="shared" si="62"/>
        <v>-89.6536889653689</v>
      </c>
      <c r="M60" s="18">
        <f t="shared" si="62"/>
        <v>6203.7422037422039</v>
      </c>
      <c r="N60" s="18">
        <f t="shared" si="62"/>
        <v>-85.637017248771471</v>
      </c>
      <c r="O60" s="18">
        <f t="shared" si="62"/>
        <v>-86.38346727898967</v>
      </c>
      <c r="P60" s="18">
        <f t="shared" si="62"/>
        <v>1011.2984822934234</v>
      </c>
      <c r="Q60" s="18">
        <f t="shared" si="62"/>
        <v>-32.625189681335357</v>
      </c>
      <c r="R60" s="18">
        <f t="shared" si="62"/>
        <v>-88.986486486486484</v>
      </c>
      <c r="S60" s="18">
        <f t="shared" si="62"/>
        <v>-45.194274028629856</v>
      </c>
      <c r="T60" s="18">
        <f t="shared" si="62"/>
        <v>-57.089552238805972</v>
      </c>
      <c r="U60" s="18">
        <f t="shared" si="62"/>
        <v>246.08695652173913</v>
      </c>
      <c r="V60" s="18">
        <f t="shared" si="62"/>
        <v>-100</v>
      </c>
      <c r="W60" s="18" t="str">
        <f t="shared" ref="W60:X60" si="63">IF(V14=0,"--",(W14/V14)*100-100)</f>
        <v>--</v>
      </c>
      <c r="X60" s="18">
        <f t="shared" si="63"/>
        <v>252.94117647058823</v>
      </c>
      <c r="Y60" s="18" t="str">
        <f t="shared" si="55"/>
        <v>--</v>
      </c>
    </row>
    <row r="61" spans="1:25" x14ac:dyDescent="0.2">
      <c r="A61" s="143"/>
      <c r="B61" s="80" t="s">
        <v>380</v>
      </c>
      <c r="C61" s="33" t="s">
        <v>10</v>
      </c>
      <c r="D61" s="18" t="str">
        <f t="shared" ref="D61:V61" si="64">IF(C15=0,"--",(D15/C15)*100-100)</f>
        <v>--</v>
      </c>
      <c r="E61" s="18">
        <f t="shared" si="64"/>
        <v>-60.328435609334484</v>
      </c>
      <c r="F61" s="18">
        <f t="shared" si="64"/>
        <v>13591.938997821349</v>
      </c>
      <c r="G61" s="18">
        <f t="shared" si="64"/>
        <v>857.18104573083417</v>
      </c>
      <c r="H61" s="18">
        <f t="shared" si="64"/>
        <v>-95.28052530961682</v>
      </c>
      <c r="I61" s="18">
        <f t="shared" si="64"/>
        <v>160.69390630503699</v>
      </c>
      <c r="J61" s="18">
        <f t="shared" si="64"/>
        <v>-97.901663266271228</v>
      </c>
      <c r="K61" s="18">
        <f t="shared" si="64"/>
        <v>-39.600772698003858</v>
      </c>
      <c r="L61" s="18">
        <f t="shared" si="64"/>
        <v>7660.3411513859273</v>
      </c>
      <c r="M61" s="18">
        <f t="shared" si="64"/>
        <v>63.438289921969471</v>
      </c>
      <c r="N61" s="18">
        <f t="shared" si="64"/>
        <v>0.310162225771208</v>
      </c>
      <c r="O61" s="18">
        <f t="shared" si="64"/>
        <v>-40.956435029621495</v>
      </c>
      <c r="P61" s="18">
        <f t="shared" si="64"/>
        <v>-15.9078652323238</v>
      </c>
      <c r="Q61" s="18">
        <f t="shared" si="64"/>
        <v>-83.799976372504347</v>
      </c>
      <c r="R61" s="18">
        <f t="shared" si="64"/>
        <v>61.725179706219393</v>
      </c>
      <c r="S61" s="18">
        <f t="shared" si="64"/>
        <v>13.649832517392426</v>
      </c>
      <c r="T61" s="18">
        <f t="shared" si="64"/>
        <v>-63.810009635549505</v>
      </c>
      <c r="U61" s="18">
        <f t="shared" si="64"/>
        <v>-95.082223962411902</v>
      </c>
      <c r="V61" s="18">
        <f t="shared" si="64"/>
        <v>16533.757961783438</v>
      </c>
      <c r="W61" s="18">
        <f t="shared" ref="W61:X61" si="65">IF(V15=0,"--",(W15/V15)*100-100)</f>
        <v>-90.796477120428875</v>
      </c>
      <c r="X61" s="18">
        <f t="shared" si="65"/>
        <v>-51.050551279384223</v>
      </c>
      <c r="Y61" s="18" t="str">
        <f t="shared" si="55"/>
        <v>--</v>
      </c>
    </row>
    <row r="62" spans="1:25" x14ac:dyDescent="0.2">
      <c r="A62" s="143"/>
      <c r="B62" s="80" t="s">
        <v>71</v>
      </c>
      <c r="C62" s="33"/>
      <c r="D62" s="18">
        <f t="shared" ref="D62:V62" si="66">IF(C16=0,"--",(D16/C16)*100-100)</f>
        <v>215.62501189538153</v>
      </c>
      <c r="E62" s="18">
        <f t="shared" si="66"/>
        <v>199.7550559656716</v>
      </c>
      <c r="F62" s="18">
        <f t="shared" si="66"/>
        <v>-4.8762490565187449</v>
      </c>
      <c r="G62" s="18">
        <f t="shared" si="66"/>
        <v>6.7868499389665686</v>
      </c>
      <c r="H62" s="18">
        <f t="shared" si="66"/>
        <v>146.05939309346155</v>
      </c>
      <c r="I62" s="18">
        <f t="shared" si="66"/>
        <v>173.57179362737639</v>
      </c>
      <c r="J62" s="18">
        <f t="shared" si="66"/>
        <v>-13.036006352598136</v>
      </c>
      <c r="K62" s="18">
        <f t="shared" si="66"/>
        <v>156.6456439821813</v>
      </c>
      <c r="L62" s="18">
        <f t="shared" si="66"/>
        <v>-15.845424005779677</v>
      </c>
      <c r="M62" s="18">
        <f t="shared" si="66"/>
        <v>2.8481294008031455</v>
      </c>
      <c r="N62" s="18">
        <f t="shared" si="66"/>
        <v>69.497438312964277</v>
      </c>
      <c r="O62" s="18">
        <f t="shared" si="66"/>
        <v>24.640532958127068</v>
      </c>
      <c r="P62" s="18">
        <f t="shared" si="66"/>
        <v>50.372599305339065</v>
      </c>
      <c r="Q62" s="18">
        <f t="shared" si="66"/>
        <v>17.785862976329625</v>
      </c>
      <c r="R62" s="18">
        <f t="shared" si="66"/>
        <v>23.719927093487868</v>
      </c>
      <c r="S62" s="18">
        <f t="shared" si="66"/>
        <v>-8.5948654669625171</v>
      </c>
      <c r="T62" s="18">
        <f t="shared" si="66"/>
        <v>-36.291393764160105</v>
      </c>
      <c r="U62" s="18">
        <f t="shared" si="66"/>
        <v>-3.167431612245025</v>
      </c>
      <c r="V62" s="18">
        <f t="shared" si="66"/>
        <v>65.329327249623447</v>
      </c>
      <c r="W62" s="18">
        <f t="shared" ref="W62:X62" si="67">IF(V16=0,"--",(W16/V16)*100-100)</f>
        <v>89.911959751448308</v>
      </c>
      <c r="X62" s="18">
        <f t="shared" si="67"/>
        <v>39.073752928871016</v>
      </c>
      <c r="Y62" s="18">
        <f t="shared" si="55"/>
        <v>31.732008140391713</v>
      </c>
    </row>
    <row r="63" spans="1:25" x14ac:dyDescent="0.2">
      <c r="A63" s="143"/>
      <c r="B63" s="8" t="s">
        <v>15</v>
      </c>
      <c r="C63" s="33" t="s">
        <v>10</v>
      </c>
      <c r="D63" s="18">
        <f t="shared" ref="D63:V63" si="68">IF(C17=0,"--",(D17/C17)*100-100)</f>
        <v>574.92417526013696</v>
      </c>
      <c r="E63" s="18">
        <f t="shared" si="68"/>
        <v>67.839179911921093</v>
      </c>
      <c r="F63" s="18">
        <f t="shared" si="68"/>
        <v>-3.1038426149285812</v>
      </c>
      <c r="G63" s="18">
        <f t="shared" si="68"/>
        <v>63.850127002008662</v>
      </c>
      <c r="H63" s="18">
        <f t="shared" si="68"/>
        <v>-49.943634199576451</v>
      </c>
      <c r="I63" s="18">
        <f t="shared" si="68"/>
        <v>108.71267217077551</v>
      </c>
      <c r="J63" s="18">
        <f t="shared" si="68"/>
        <v>127.6797970560462</v>
      </c>
      <c r="K63" s="18">
        <f t="shared" si="68"/>
        <v>-56.920859354420699</v>
      </c>
      <c r="L63" s="18">
        <f t="shared" si="68"/>
        <v>12.604585626336373</v>
      </c>
      <c r="M63" s="18">
        <f t="shared" si="68"/>
        <v>46.04487856210514</v>
      </c>
      <c r="N63" s="18">
        <f t="shared" si="68"/>
        <v>-15.357565428118548</v>
      </c>
      <c r="O63" s="18">
        <f t="shared" si="68"/>
        <v>2.2030462300470361</v>
      </c>
      <c r="P63" s="18">
        <f t="shared" si="68"/>
        <v>6.4141718858176375</v>
      </c>
      <c r="Q63" s="18">
        <f t="shared" si="68"/>
        <v>-21.962787197123319</v>
      </c>
      <c r="R63" s="18">
        <f t="shared" si="68"/>
        <v>-20.832259505984084</v>
      </c>
      <c r="S63" s="18">
        <f t="shared" si="68"/>
        <v>45.155300752553927</v>
      </c>
      <c r="T63" s="18">
        <f t="shared" si="68"/>
        <v>-17.177257783938487</v>
      </c>
      <c r="U63" s="18">
        <f t="shared" si="68"/>
        <v>-52.609006131370599</v>
      </c>
      <c r="V63" s="18">
        <f t="shared" si="68"/>
        <v>-14.117526872907078</v>
      </c>
      <c r="W63" s="18">
        <f t="shared" ref="W63:X63" si="69">IF(V17=0,"--",(W17/V17)*100-100)</f>
        <v>422.30427379745424</v>
      </c>
      <c r="X63" s="18">
        <f t="shared" si="69"/>
        <v>22.006971573479305</v>
      </c>
      <c r="Y63" s="18">
        <f t="shared" si="55"/>
        <v>11.492069558104717</v>
      </c>
    </row>
    <row r="64" spans="1:25" x14ac:dyDescent="0.2">
      <c r="A64" s="143"/>
      <c r="B64" s="8" t="s">
        <v>26</v>
      </c>
      <c r="C64" s="33" t="s">
        <v>10</v>
      </c>
      <c r="D64" s="18">
        <f t="shared" ref="D64:V64" si="70">IF(C18=0,"--",(D18/C18)*100-100)</f>
        <v>79828.68421052632</v>
      </c>
      <c r="E64" s="18">
        <f t="shared" si="70"/>
        <v>-38.595754768230897</v>
      </c>
      <c r="F64" s="18">
        <f t="shared" si="70"/>
        <v>63.528907119207531</v>
      </c>
      <c r="G64" s="18">
        <f t="shared" si="70"/>
        <v>42.709735380862355</v>
      </c>
      <c r="H64" s="18">
        <f t="shared" si="70"/>
        <v>-33.835618641497646</v>
      </c>
      <c r="I64" s="18">
        <f t="shared" si="70"/>
        <v>19.42901590928426</v>
      </c>
      <c r="J64" s="18">
        <f t="shared" si="70"/>
        <v>-5.0013447601602223</v>
      </c>
      <c r="K64" s="18">
        <f t="shared" si="70"/>
        <v>1.6504630019297508</v>
      </c>
      <c r="L64" s="18">
        <f t="shared" si="70"/>
        <v>51.559079727447084</v>
      </c>
      <c r="M64" s="18">
        <f t="shared" si="70"/>
        <v>89.79927745047496</v>
      </c>
      <c r="N64" s="18">
        <f t="shared" si="70"/>
        <v>12.391625417248051</v>
      </c>
      <c r="O64" s="18">
        <f t="shared" si="70"/>
        <v>-37.25826016703104</v>
      </c>
      <c r="P64" s="18">
        <f t="shared" si="70"/>
        <v>-29.8234650603912</v>
      </c>
      <c r="Q64" s="18">
        <f t="shared" si="70"/>
        <v>-46.569389537896619</v>
      </c>
      <c r="R64" s="18">
        <f t="shared" si="70"/>
        <v>-24.790434095853016</v>
      </c>
      <c r="S64" s="18">
        <f t="shared" si="70"/>
        <v>-52.192427237102166</v>
      </c>
      <c r="T64" s="18">
        <f t="shared" si="70"/>
        <v>91.245946942797502</v>
      </c>
      <c r="U64" s="18">
        <f t="shared" si="70"/>
        <v>-99.04347675904711</v>
      </c>
      <c r="V64" s="18">
        <f t="shared" si="70"/>
        <v>2247.0659043033402</v>
      </c>
      <c r="W64" s="18">
        <f t="shared" ref="W64:X64" si="71">IF(V18=0,"--",(W18/V18)*100-100)</f>
        <v>67.880450809688057</v>
      </c>
      <c r="X64" s="18">
        <f t="shared" si="71"/>
        <v>-12.468018482453118</v>
      </c>
      <c r="Y64" s="18">
        <f t="shared" si="55"/>
        <v>7.277914304901941</v>
      </c>
    </row>
    <row r="65" spans="1:25" x14ac:dyDescent="0.2">
      <c r="A65" s="143"/>
      <c r="B65" s="8" t="s">
        <v>27</v>
      </c>
      <c r="C65" s="33" t="s">
        <v>10</v>
      </c>
      <c r="D65" s="18">
        <f t="shared" ref="D65:V65" si="72">IF(C19=0,"--",(D19/C19)*100-100)</f>
        <v>-1.8341903218990154</v>
      </c>
      <c r="E65" s="18">
        <f t="shared" si="72"/>
        <v>-18.471506680251991</v>
      </c>
      <c r="F65" s="18">
        <f t="shared" si="72"/>
        <v>91.354743317814155</v>
      </c>
      <c r="G65" s="18">
        <f t="shared" si="72"/>
        <v>-29.238856974653103</v>
      </c>
      <c r="H65" s="18">
        <f t="shared" si="72"/>
        <v>47.775445073480199</v>
      </c>
      <c r="I65" s="18">
        <f t="shared" si="72"/>
        <v>40.11937331210359</v>
      </c>
      <c r="J65" s="18">
        <f t="shared" si="72"/>
        <v>74.911714019342895</v>
      </c>
      <c r="K65" s="18">
        <f t="shared" si="72"/>
        <v>17.40112811843268</v>
      </c>
      <c r="L65" s="18">
        <f t="shared" si="72"/>
        <v>-16.216988804167698</v>
      </c>
      <c r="M65" s="18">
        <f t="shared" si="72"/>
        <v>254.33719222383388</v>
      </c>
      <c r="N65" s="18">
        <f t="shared" si="72"/>
        <v>-41.770812468558013</v>
      </c>
      <c r="O65" s="18">
        <f t="shared" si="72"/>
        <v>40.864976906771972</v>
      </c>
      <c r="P65" s="18">
        <f t="shared" si="72"/>
        <v>-19.155315250164321</v>
      </c>
      <c r="Q65" s="18">
        <f t="shared" si="72"/>
        <v>-3.0027938383363022</v>
      </c>
      <c r="R65" s="18">
        <f t="shared" si="72"/>
        <v>23.958282465939192</v>
      </c>
      <c r="S65" s="18">
        <f t="shared" si="72"/>
        <v>79.813567323520886</v>
      </c>
      <c r="T65" s="18">
        <f t="shared" si="72"/>
        <v>-33.042189672331389</v>
      </c>
      <c r="U65" s="18">
        <f t="shared" si="72"/>
        <v>-40.856219804528315</v>
      </c>
      <c r="V65" s="18">
        <f t="shared" si="72"/>
        <v>3.2668434570624072</v>
      </c>
      <c r="W65" s="18">
        <f t="shared" ref="W65:X65" si="73">IF(V19=0,"--",(W19/V19)*100-100)</f>
        <v>521.19097699458564</v>
      </c>
      <c r="X65" s="18">
        <f t="shared" si="73"/>
        <v>25.091416000769101</v>
      </c>
      <c r="Y65" s="18">
        <f t="shared" si="55"/>
        <v>10.253388453836038</v>
      </c>
    </row>
    <row r="66" spans="1:25" x14ac:dyDescent="0.2">
      <c r="A66" s="143"/>
      <c r="B66" s="8" t="s">
        <v>16</v>
      </c>
      <c r="C66" s="33" t="s">
        <v>10</v>
      </c>
      <c r="D66" s="18">
        <f t="shared" ref="D66:V66" si="74">IF(C20=0,"--",(D20/C20)*100-100)</f>
        <v>33725</v>
      </c>
      <c r="E66" s="18">
        <f t="shared" si="74"/>
        <v>7919.7708795269764</v>
      </c>
      <c r="F66" s="18">
        <f t="shared" si="74"/>
        <v>77.585881160288494</v>
      </c>
      <c r="G66" s="18">
        <f t="shared" si="74"/>
        <v>187.70926961918894</v>
      </c>
      <c r="H66" s="18">
        <f t="shared" si="74"/>
        <v>-93.18820307053501</v>
      </c>
      <c r="I66" s="18">
        <f t="shared" si="74"/>
        <v>44.882098266890864</v>
      </c>
      <c r="J66" s="18">
        <f t="shared" si="74"/>
        <v>280.59089081405119</v>
      </c>
      <c r="K66" s="18">
        <f t="shared" si="74"/>
        <v>-24.843387206373521</v>
      </c>
      <c r="L66" s="18">
        <f t="shared" si="74"/>
        <v>-31.536355416971503</v>
      </c>
      <c r="M66" s="18">
        <f t="shared" si="74"/>
        <v>-21.544032553104103</v>
      </c>
      <c r="N66" s="18">
        <f t="shared" si="74"/>
        <v>-11.804696421773883</v>
      </c>
      <c r="O66" s="18">
        <f t="shared" si="74"/>
        <v>-35.138014985062142</v>
      </c>
      <c r="P66" s="18">
        <f t="shared" si="74"/>
        <v>485.73790263885712</v>
      </c>
      <c r="Q66" s="18">
        <f t="shared" si="74"/>
        <v>-96.206627839481953</v>
      </c>
      <c r="R66" s="18">
        <f t="shared" si="74"/>
        <v>48.259241927936387</v>
      </c>
      <c r="S66" s="18">
        <f t="shared" si="74"/>
        <v>-22.759839661648201</v>
      </c>
      <c r="T66" s="18">
        <f t="shared" si="74"/>
        <v>2615.7690421706443</v>
      </c>
      <c r="U66" s="18">
        <f t="shared" si="74"/>
        <v>-25.782911001003612</v>
      </c>
      <c r="V66" s="18">
        <f t="shared" si="74"/>
        <v>-74.818600747289906</v>
      </c>
      <c r="W66" s="18">
        <f t="shared" ref="W66:X66" si="75">IF(V20=0,"--",(W20/V20)*100-100)</f>
        <v>95.046978028613523</v>
      </c>
      <c r="X66" s="18">
        <f t="shared" si="75"/>
        <v>-16.270401466181241</v>
      </c>
      <c r="Y66" s="18">
        <f t="shared" si="55"/>
        <v>69.080726811370482</v>
      </c>
    </row>
    <row r="67" spans="1:25" x14ac:dyDescent="0.2">
      <c r="A67" s="143"/>
      <c r="B67" s="8" t="s">
        <v>19</v>
      </c>
      <c r="C67" s="33" t="s">
        <v>10</v>
      </c>
      <c r="D67" s="18" t="str">
        <f t="shared" ref="D67:V67" si="76">IF(C21=0,"--",(D21/C21)*100-100)</f>
        <v>--</v>
      </c>
      <c r="E67" s="18">
        <f t="shared" si="76"/>
        <v>136.90476190476195</v>
      </c>
      <c r="F67" s="18">
        <f t="shared" si="76"/>
        <v>69.849246231155746</v>
      </c>
      <c r="G67" s="18">
        <f t="shared" si="76"/>
        <v>-89.349112426035504</v>
      </c>
      <c r="H67" s="18">
        <f t="shared" si="76"/>
        <v>2452.7777777777778</v>
      </c>
      <c r="I67" s="18">
        <f t="shared" si="76"/>
        <v>175.73449401523391</v>
      </c>
      <c r="J67" s="18">
        <f t="shared" si="76"/>
        <v>14.838200473559596</v>
      </c>
      <c r="K67" s="18">
        <f t="shared" si="76"/>
        <v>59.759450171821328</v>
      </c>
      <c r="L67" s="18">
        <f t="shared" si="76"/>
        <v>-89.6536889653689</v>
      </c>
      <c r="M67" s="18">
        <f t="shared" si="76"/>
        <v>6203.7422037422039</v>
      </c>
      <c r="N67" s="18">
        <f t="shared" si="76"/>
        <v>-85.637017248771471</v>
      </c>
      <c r="O67" s="18">
        <f t="shared" si="76"/>
        <v>-86.38346727898967</v>
      </c>
      <c r="P67" s="18">
        <f t="shared" si="76"/>
        <v>1011.2984822934234</v>
      </c>
      <c r="Q67" s="18">
        <f t="shared" si="76"/>
        <v>-32.625189681335357</v>
      </c>
      <c r="R67" s="18">
        <f t="shared" si="76"/>
        <v>-88.986486486486484</v>
      </c>
      <c r="S67" s="18">
        <f t="shared" si="76"/>
        <v>858.89570552147245</v>
      </c>
      <c r="T67" s="18">
        <f t="shared" si="76"/>
        <v>-97.547451482192372</v>
      </c>
      <c r="U67" s="18">
        <f t="shared" si="76"/>
        <v>246.08695652173913</v>
      </c>
      <c r="V67" s="18">
        <f t="shared" si="76"/>
        <v>-100</v>
      </c>
      <c r="W67" s="18" t="str">
        <f t="shared" ref="W67:X67" si="77">IF(V21=0,"--",(W21/V21)*100-100)</f>
        <v>--</v>
      </c>
      <c r="X67" s="18">
        <f t="shared" si="77"/>
        <v>252.94117647058823</v>
      </c>
      <c r="Y67" s="18" t="str">
        <f t="shared" si="55"/>
        <v>--</v>
      </c>
    </row>
    <row r="68" spans="1:25" x14ac:dyDescent="0.2">
      <c r="A68" s="143"/>
      <c r="B68" s="8" t="s">
        <v>18</v>
      </c>
      <c r="C68" s="33" t="s">
        <v>10</v>
      </c>
      <c r="D68" s="18" t="str">
        <f t="shared" ref="D68:V68" si="78">IF(C22=0,"--",(D22/C22)*100-100)</f>
        <v>--</v>
      </c>
      <c r="E68" s="18">
        <f t="shared" si="78"/>
        <v>-26.612903225806448</v>
      </c>
      <c r="F68" s="18">
        <f t="shared" si="78"/>
        <v>-59.44055944055944</v>
      </c>
      <c r="G68" s="18">
        <f t="shared" si="78"/>
        <v>-54.187192118226605</v>
      </c>
      <c r="H68" s="18">
        <f t="shared" si="78"/>
        <v>6399.4623655913983</v>
      </c>
      <c r="I68" s="18">
        <f t="shared" si="78"/>
        <v>-99.859376292497316</v>
      </c>
      <c r="J68" s="18">
        <f t="shared" si="78"/>
        <v>1829.4117647058822</v>
      </c>
      <c r="K68" s="18">
        <f t="shared" si="78"/>
        <v>-100</v>
      </c>
      <c r="L68" s="18" t="str">
        <f t="shared" si="78"/>
        <v>--</v>
      </c>
      <c r="M68" s="18">
        <f t="shared" si="78"/>
        <v>207.87096774193554</v>
      </c>
      <c r="N68" s="18">
        <f t="shared" si="78"/>
        <v>176.19446772841576</v>
      </c>
      <c r="O68" s="18">
        <f t="shared" si="78"/>
        <v>-87.010622154779966</v>
      </c>
      <c r="P68" s="18">
        <f t="shared" si="78"/>
        <v>4057.4766355140191</v>
      </c>
      <c r="Q68" s="18">
        <f t="shared" si="78"/>
        <v>-89.190176463976627</v>
      </c>
      <c r="R68" s="18">
        <f t="shared" si="78"/>
        <v>-83.311671432284896</v>
      </c>
      <c r="S68" s="18">
        <f t="shared" si="78"/>
        <v>43.146417445482854</v>
      </c>
      <c r="T68" s="18">
        <f t="shared" si="78"/>
        <v>23881.175190424376</v>
      </c>
      <c r="U68" s="18">
        <f t="shared" si="78"/>
        <v>-95.265147218302346</v>
      </c>
      <c r="V68" s="18">
        <f t="shared" si="78"/>
        <v>399.68375658840438</v>
      </c>
      <c r="W68" s="18">
        <f t="shared" ref="W68:X68" si="79">IF(V22=0,"--",(W22/V22)*100-100)</f>
        <v>-45.930344060450309</v>
      </c>
      <c r="X68" s="18">
        <f t="shared" si="79"/>
        <v>-99.929060405065087</v>
      </c>
      <c r="Y68" s="18" t="str">
        <f t="shared" si="55"/>
        <v>--</v>
      </c>
    </row>
    <row r="69" spans="1:25" x14ac:dyDescent="0.2">
      <c r="A69" s="143"/>
      <c r="B69" s="8" t="s">
        <v>20</v>
      </c>
      <c r="C69" s="33" t="s">
        <v>10</v>
      </c>
      <c r="D69" s="18" t="str">
        <f t="shared" ref="D69:V69" si="80">IF(C23=0,"--",(D23/C23)*100-100)</f>
        <v>--</v>
      </c>
      <c r="E69" s="18">
        <f t="shared" si="80"/>
        <v>1080.5555555555554</v>
      </c>
      <c r="F69" s="18">
        <f t="shared" si="80"/>
        <v>15.764705882352942</v>
      </c>
      <c r="G69" s="18">
        <f t="shared" si="80"/>
        <v>-17.682926829268297</v>
      </c>
      <c r="H69" s="18">
        <f t="shared" si="80"/>
        <v>561.72839506172852</v>
      </c>
      <c r="I69" s="18">
        <f t="shared" si="80"/>
        <v>-41.567164179104488</v>
      </c>
      <c r="J69" s="18">
        <f t="shared" si="80"/>
        <v>1281.9923371647512</v>
      </c>
      <c r="K69" s="18">
        <f t="shared" si="80"/>
        <v>-72.165234266703635</v>
      </c>
      <c r="L69" s="18">
        <f t="shared" si="80"/>
        <v>-57.121513944223111</v>
      </c>
      <c r="M69" s="18">
        <f t="shared" si="80"/>
        <v>200.34843205574913</v>
      </c>
      <c r="N69" s="18">
        <f t="shared" si="80"/>
        <v>55.51688579530807</v>
      </c>
      <c r="O69" s="18">
        <f t="shared" si="80"/>
        <v>41.458765022793187</v>
      </c>
      <c r="P69" s="18">
        <f t="shared" si="80"/>
        <v>-93.162242924942873</v>
      </c>
      <c r="Q69" s="18">
        <f t="shared" si="80"/>
        <v>-82.34790059982862</v>
      </c>
      <c r="R69" s="18">
        <f t="shared" si="80"/>
        <v>-100</v>
      </c>
      <c r="S69" s="18" t="str">
        <f t="shared" si="80"/>
        <v>--</v>
      </c>
      <c r="T69" s="18">
        <f t="shared" si="80"/>
        <v>61.932650073206418</v>
      </c>
      <c r="U69" s="18">
        <f t="shared" si="80"/>
        <v>-89.059674502712483</v>
      </c>
      <c r="V69" s="18">
        <f t="shared" si="80"/>
        <v>-87.603305785123965</v>
      </c>
      <c r="W69" s="18">
        <f t="shared" ref="W69:X69" si="81">IF(V23=0,"--",(W23/V23)*100-100)</f>
        <v>280.00000000000006</v>
      </c>
      <c r="X69" s="18">
        <f t="shared" si="81"/>
        <v>-100</v>
      </c>
      <c r="Y69" s="18" t="str">
        <f t="shared" si="55"/>
        <v>--</v>
      </c>
    </row>
    <row r="70" spans="1:25" x14ac:dyDescent="0.2">
      <c r="A70" s="143"/>
      <c r="B70" s="8" t="s">
        <v>21</v>
      </c>
      <c r="C70" s="33" t="s">
        <v>10</v>
      </c>
      <c r="D70" s="18" t="str">
        <f t="shared" ref="D70:V70" si="82">IF(C24=0,"--",(D24/C24)*100-100)</f>
        <v>--</v>
      </c>
      <c r="E70" s="18" t="str">
        <f t="shared" si="82"/>
        <v>--</v>
      </c>
      <c r="F70" s="18" t="str">
        <f t="shared" si="82"/>
        <v>--</v>
      </c>
      <c r="G70" s="18">
        <f t="shared" si="82"/>
        <v>-68.75</v>
      </c>
      <c r="H70" s="18">
        <f t="shared" si="82"/>
        <v>4502</v>
      </c>
      <c r="I70" s="18">
        <f t="shared" si="82"/>
        <v>-96.436332029552375</v>
      </c>
      <c r="J70" s="18">
        <f t="shared" si="82"/>
        <v>-45.121951219512191</v>
      </c>
      <c r="K70" s="18">
        <f t="shared" si="82"/>
        <v>140</v>
      </c>
      <c r="L70" s="18">
        <f t="shared" si="82"/>
        <v>-95.370370370370367</v>
      </c>
      <c r="M70" s="18">
        <f t="shared" si="82"/>
        <v>4540</v>
      </c>
      <c r="N70" s="18">
        <f t="shared" si="82"/>
        <v>-97.84482758620689</v>
      </c>
      <c r="O70" s="18">
        <f t="shared" si="82"/>
        <v>339.99999999999994</v>
      </c>
      <c r="P70" s="18">
        <f t="shared" si="82"/>
        <v>768.18181818181813</v>
      </c>
      <c r="Q70" s="18">
        <f t="shared" si="82"/>
        <v>-56.020942408376968</v>
      </c>
      <c r="R70" s="18">
        <f t="shared" si="82"/>
        <v>2114.2857142857147</v>
      </c>
      <c r="S70" s="18">
        <f t="shared" si="82"/>
        <v>-85.483870967741936</v>
      </c>
      <c r="T70" s="18">
        <f t="shared" si="82"/>
        <v>14.81481481481481</v>
      </c>
      <c r="U70" s="18">
        <f t="shared" si="82"/>
        <v>-87.41935483870968</v>
      </c>
      <c r="V70" s="18">
        <f t="shared" si="82"/>
        <v>4976.9230769230762</v>
      </c>
      <c r="W70" s="18">
        <f t="shared" ref="W70:X70" si="83">IF(V24=0,"--",(W24/V24)*100-100)</f>
        <v>-96.212121212121218</v>
      </c>
      <c r="X70" s="18">
        <f t="shared" si="83"/>
        <v>11818.666666666668</v>
      </c>
      <c r="Y70" s="18" t="str">
        <f t="shared" si="55"/>
        <v>--</v>
      </c>
    </row>
    <row r="71" spans="1:25" x14ac:dyDescent="0.2">
      <c r="A71" s="143"/>
      <c r="B71" s="8" t="s">
        <v>17</v>
      </c>
      <c r="C71" s="33" t="s">
        <v>10</v>
      </c>
      <c r="D71" s="18">
        <f t="shared" ref="D71:V71" si="84">IF(C25=0,"--",(D25/C25)*100-100)</f>
        <v>712.5</v>
      </c>
      <c r="E71" s="18">
        <f t="shared" si="84"/>
        <v>330563.07692307694</v>
      </c>
      <c r="F71" s="18">
        <f t="shared" si="84"/>
        <v>49.41818537111908</v>
      </c>
      <c r="G71" s="18">
        <f t="shared" si="84"/>
        <v>57.738224981783986</v>
      </c>
      <c r="H71" s="18">
        <f t="shared" si="84"/>
        <v>-94.245612649781862</v>
      </c>
      <c r="I71" s="18">
        <f t="shared" si="84"/>
        <v>7.0943396226415274</v>
      </c>
      <c r="J71" s="18">
        <f t="shared" si="84"/>
        <v>1149.2632455634568</v>
      </c>
      <c r="K71" s="18">
        <f t="shared" si="84"/>
        <v>-22.745676226618286</v>
      </c>
      <c r="L71" s="18">
        <f t="shared" si="84"/>
        <v>-54.30949788906296</v>
      </c>
      <c r="M71" s="18">
        <f t="shared" si="84"/>
        <v>-93.853697515618194</v>
      </c>
      <c r="N71" s="18">
        <f t="shared" si="84"/>
        <v>-30.599219950360478</v>
      </c>
      <c r="O71" s="18">
        <f t="shared" si="84"/>
        <v>21.611035422343321</v>
      </c>
      <c r="P71" s="18">
        <f t="shared" si="84"/>
        <v>6349.5448816692342</v>
      </c>
      <c r="Q71" s="18">
        <f t="shared" si="84"/>
        <v>-99.30649945067114</v>
      </c>
      <c r="R71" s="18">
        <f t="shared" si="84"/>
        <v>312.27301189730747</v>
      </c>
      <c r="S71" s="18">
        <f t="shared" si="84"/>
        <v>-97.964763061968412</v>
      </c>
      <c r="T71" s="18">
        <f t="shared" si="84"/>
        <v>162094.02985074627</v>
      </c>
      <c r="U71" s="18">
        <f t="shared" si="84"/>
        <v>-13.36776479249103</v>
      </c>
      <c r="V71" s="18">
        <f t="shared" si="84"/>
        <v>-99.21821267058445</v>
      </c>
      <c r="W71" s="18">
        <f t="shared" ref="W71:X72" si="85">IF(V25=0,"--",(W25/V25)*100-100)</f>
        <v>7003.0230978260861</v>
      </c>
      <c r="X71" s="18">
        <f t="shared" si="85"/>
        <v>-8.4356304964301643</v>
      </c>
      <c r="Y71" s="18">
        <f t="shared" si="55"/>
        <v>66.92152448262857</v>
      </c>
    </row>
    <row r="72" spans="1:25" x14ac:dyDescent="0.2">
      <c r="A72" s="297"/>
      <c r="B72" s="8" t="s">
        <v>807</v>
      </c>
      <c r="C72" s="33" t="s">
        <v>10</v>
      </c>
      <c r="D72" s="18" t="str">
        <f t="shared" ref="D72:V72" si="86">IF(C26=0,"--",(D26/C26)*100-100)</f>
        <v>--</v>
      </c>
      <c r="E72" s="18">
        <f t="shared" si="86"/>
        <v>-60.328435609334484</v>
      </c>
      <c r="F72" s="18">
        <f t="shared" si="86"/>
        <v>13591.938997821349</v>
      </c>
      <c r="G72" s="18">
        <f t="shared" si="86"/>
        <v>857.18104573083394</v>
      </c>
      <c r="H72" s="18">
        <f t="shared" si="86"/>
        <v>-95.28052530961682</v>
      </c>
      <c r="I72" s="18">
        <f t="shared" si="86"/>
        <v>160.69390630503699</v>
      </c>
      <c r="J72" s="18">
        <f t="shared" si="86"/>
        <v>-97.901663266271228</v>
      </c>
      <c r="K72" s="18">
        <f t="shared" si="86"/>
        <v>-39.600772698003858</v>
      </c>
      <c r="L72" s="18">
        <f t="shared" si="86"/>
        <v>7660.3411513859273</v>
      </c>
      <c r="M72" s="18">
        <f t="shared" si="86"/>
        <v>63.438289921969471</v>
      </c>
      <c r="N72" s="18">
        <f t="shared" si="86"/>
        <v>0.35639236782381545</v>
      </c>
      <c r="O72" s="18">
        <f t="shared" si="86"/>
        <v>-40.952644186475027</v>
      </c>
      <c r="P72" s="18">
        <f t="shared" si="86"/>
        <v>-15.951999319139276</v>
      </c>
      <c r="Q72" s="18">
        <f t="shared" si="86"/>
        <v>-83.799976372504347</v>
      </c>
      <c r="R72" s="18">
        <f t="shared" si="86"/>
        <v>61.725179706219393</v>
      </c>
      <c r="S72" s="18">
        <f t="shared" si="86"/>
        <v>13.649832517392426</v>
      </c>
      <c r="T72" s="18">
        <f t="shared" si="86"/>
        <v>-54.627897749815787</v>
      </c>
      <c r="U72" s="18">
        <f t="shared" si="86"/>
        <v>1220.2123672704558</v>
      </c>
      <c r="V72" s="18">
        <f t="shared" si="86"/>
        <v>-36.483635021715898</v>
      </c>
      <c r="W72" s="18">
        <f t="shared" si="85"/>
        <v>-92.838840389714861</v>
      </c>
      <c r="X72" s="18">
        <f t="shared" si="85"/>
        <v>-51.050551279384237</v>
      </c>
      <c r="Y72" s="18" t="str">
        <f t="shared" si="55"/>
        <v>--</v>
      </c>
    </row>
    <row r="73" spans="1:25" x14ac:dyDescent="0.2">
      <c r="A73" s="143"/>
      <c r="B73" s="8" t="s">
        <v>22</v>
      </c>
      <c r="C73" s="33" t="s">
        <v>10</v>
      </c>
      <c r="D73" s="18">
        <f t="shared" ref="D73:D75" si="87">IF(C27=0,"--",(D27/C27)*100-100)</f>
        <v>114.35401114405784</v>
      </c>
      <c r="E73" s="18">
        <f t="shared" ref="E73:E75" si="88">IF(D27=0,"--",(E27/D27)*100-100)</f>
        <v>0.76882465638151132</v>
      </c>
      <c r="F73" s="18">
        <f t="shared" ref="F73:F75" si="89">IF(E27=0,"--",(F27/E27)*100-100)</f>
        <v>-2.0395727268746526</v>
      </c>
      <c r="G73" s="18">
        <f t="shared" ref="G73:G75" si="90">IF(F27=0,"--",(G27/F27)*100-100)</f>
        <v>24.563489185881693</v>
      </c>
      <c r="H73" s="18">
        <f t="shared" ref="H73:H75" si="91">IF(G27=0,"--",(H27/G27)*100-100)</f>
        <v>53.089343842420305</v>
      </c>
      <c r="I73" s="18">
        <f t="shared" ref="I73:I75" si="92">IF(H27=0,"--",(I27/H27)*100-100)</f>
        <v>-0.80919055102926052</v>
      </c>
      <c r="J73" s="18">
        <f t="shared" ref="J73:J75" si="93">IF(I27=0,"--",(J27/I27)*100-100)</f>
        <v>-27.726029036477414</v>
      </c>
      <c r="K73" s="18">
        <f t="shared" ref="K73:K75" si="94">IF(J27=0,"--",(K27/J27)*100-100)</f>
        <v>-4.798911583485534</v>
      </c>
      <c r="L73" s="18">
        <f t="shared" ref="L73:L75" si="95">IF(K27=0,"--",(L27/K27)*100-100)</f>
        <v>-5.6405644184521009</v>
      </c>
      <c r="M73" s="18">
        <f t="shared" ref="M73:M75" si="96">IF(L27=0,"--",(M27/L27)*100-100)</f>
        <v>1.3143072185164044</v>
      </c>
      <c r="N73" s="18">
        <f t="shared" ref="N73:N75" si="97">IF(M27=0,"--",(N27/M27)*100-100)</f>
        <v>1.9292811726449912</v>
      </c>
      <c r="O73" s="18">
        <f t="shared" ref="O73:O75" si="98">IF(N27=0,"--",(O27/N27)*100-100)</f>
        <v>4.4094996310158621</v>
      </c>
      <c r="P73" s="18">
        <f t="shared" ref="P73:P75" si="99">IF(O27=0,"--",(P27/O27)*100-100)</f>
        <v>24.941634310783826</v>
      </c>
      <c r="Q73" s="18">
        <f t="shared" ref="Q73:Q75" si="100">IF(P27=0,"--",(Q27/P27)*100-100)</f>
        <v>9.5035720752075719</v>
      </c>
      <c r="R73" s="18">
        <f t="shared" ref="R73:R75" si="101">IF(Q27=0,"--",(R27/Q27)*100-100)</f>
        <v>13.554811106553146</v>
      </c>
      <c r="S73" s="18">
        <f t="shared" ref="S73:S75" si="102">IF(R27=0,"--",(S27/R27)*100-100)</f>
        <v>-8.3603116136135327</v>
      </c>
      <c r="T73" s="18">
        <f t="shared" ref="T73:T75" si="103">IF(S27=0,"--",(T27/S27)*100-100)</f>
        <v>-47.089821296457281</v>
      </c>
      <c r="U73" s="18">
        <f t="shared" ref="U73:U75" si="104">IF(T27=0,"--",(U27/T27)*100-100)</f>
        <v>-49.529841911200947</v>
      </c>
      <c r="V73" s="18">
        <f t="shared" ref="V73:V75" si="105">IF(U27=0,"--",(V27/U27)*100-100)</f>
        <v>31.233726316290984</v>
      </c>
      <c r="W73" s="18">
        <f t="shared" ref="W73:W75" si="106">IF(V27=0,"--",(W27/V27)*100-100)</f>
        <v>124.71522315495238</v>
      </c>
      <c r="X73" s="18">
        <f t="shared" ref="X73:X75" si="107">IF(W27=0,"--",(X27/W27)*100-100)</f>
        <v>15.753058328530486</v>
      </c>
      <c r="Y73" s="18">
        <f t="shared" si="55"/>
        <v>0.30124791714007415</v>
      </c>
    </row>
    <row r="74" spans="1:25" x14ac:dyDescent="0.2">
      <c r="A74" s="143"/>
      <c r="B74" s="8" t="s">
        <v>23</v>
      </c>
      <c r="C74" s="33" t="s">
        <v>10</v>
      </c>
      <c r="D74" s="18">
        <f t="shared" si="87"/>
        <v>31.996001777521968</v>
      </c>
      <c r="E74" s="18">
        <f t="shared" si="88"/>
        <v>21.299236167629076</v>
      </c>
      <c r="F74" s="18">
        <f t="shared" si="89"/>
        <v>-1.370306920328062</v>
      </c>
      <c r="G74" s="18">
        <f t="shared" si="90"/>
        <v>15.88692430806131</v>
      </c>
      <c r="H74" s="18">
        <f t="shared" si="91"/>
        <v>-25.155724669426476</v>
      </c>
      <c r="I74" s="18">
        <f t="shared" si="92"/>
        <v>58.615621095175868</v>
      </c>
      <c r="J74" s="18">
        <f t="shared" si="93"/>
        <v>23.867889662594322</v>
      </c>
      <c r="K74" s="18">
        <f t="shared" si="94"/>
        <v>-6.718741882620904</v>
      </c>
      <c r="L74" s="18">
        <f t="shared" si="95"/>
        <v>28.365921257110244</v>
      </c>
      <c r="M74" s="18">
        <f t="shared" si="96"/>
        <v>4.6031809005577173</v>
      </c>
      <c r="N74" s="18">
        <f t="shared" si="97"/>
        <v>25.588109527993026</v>
      </c>
      <c r="O74" s="18">
        <f t="shared" si="98"/>
        <v>-9.4272031209154363</v>
      </c>
      <c r="P74" s="18">
        <f t="shared" si="99"/>
        <v>0.52556895378134527</v>
      </c>
      <c r="Q74" s="18">
        <f t="shared" si="100"/>
        <v>4.04058094206286</v>
      </c>
      <c r="R74" s="18">
        <f t="shared" si="101"/>
        <v>11.971409975934691</v>
      </c>
      <c r="S74" s="18">
        <f t="shared" si="102"/>
        <v>12.419131661623936</v>
      </c>
      <c r="T74" s="18">
        <f t="shared" si="103"/>
        <v>-37.654477201808866</v>
      </c>
      <c r="U74" s="18">
        <f t="shared" si="104"/>
        <v>-20.270751846381259</v>
      </c>
      <c r="V74" s="18">
        <f t="shared" si="105"/>
        <v>19.084655650208163</v>
      </c>
      <c r="W74" s="18">
        <f t="shared" si="106"/>
        <v>34.456995716742398</v>
      </c>
      <c r="X74" s="18">
        <f t="shared" si="107"/>
        <v>29.414215853424025</v>
      </c>
      <c r="Y74" s="18">
        <f t="shared" si="55"/>
        <v>4.4778549316293805</v>
      </c>
    </row>
    <row r="75" spans="1:25" x14ac:dyDescent="0.2">
      <c r="A75" s="143"/>
      <c r="B75" s="8" t="s">
        <v>7</v>
      </c>
      <c r="C75" s="33"/>
      <c r="D75" s="18">
        <f t="shared" si="87"/>
        <v>81.521240475135016</v>
      </c>
      <c r="E75" s="18">
        <f t="shared" si="88"/>
        <v>6.720410092558609</v>
      </c>
      <c r="F75" s="18">
        <f t="shared" si="89"/>
        <v>-1.819054630079691</v>
      </c>
      <c r="G75" s="18">
        <f t="shared" si="90"/>
        <v>21.691558928452864</v>
      </c>
      <c r="H75" s="18">
        <f t="shared" si="91"/>
        <v>28.425712066140363</v>
      </c>
      <c r="I75" s="18">
        <f t="shared" si="92"/>
        <v>10.107084552497597</v>
      </c>
      <c r="J75" s="18">
        <f t="shared" si="93"/>
        <v>-14.072784594312878</v>
      </c>
      <c r="K75" s="18">
        <f t="shared" si="94"/>
        <v>-5.5312776150657896</v>
      </c>
      <c r="L75" s="18">
        <f t="shared" si="95"/>
        <v>7.1689733146792776</v>
      </c>
      <c r="M75" s="18">
        <f t="shared" si="96"/>
        <v>2.7981899119814244</v>
      </c>
      <c r="N75" s="18">
        <f t="shared" si="97"/>
        <v>12.791161992857724</v>
      </c>
      <c r="O75" s="18">
        <f t="shared" si="98"/>
        <v>-2.6637317215411116</v>
      </c>
      <c r="P75" s="18">
        <f t="shared" si="99"/>
        <v>13.327575584813275</v>
      </c>
      <c r="Q75" s="18">
        <f t="shared" si="100"/>
        <v>7.1985251218760169</v>
      </c>
      <c r="R75" s="18">
        <f t="shared" si="101"/>
        <v>12.90639440933758</v>
      </c>
      <c r="S75" s="18">
        <f t="shared" si="102"/>
        <v>7.8586723983391948E-2</v>
      </c>
      <c r="T75" s="18">
        <f t="shared" si="103"/>
        <v>-42.785460642133202</v>
      </c>
      <c r="U75" s="18">
        <f t="shared" si="104"/>
        <v>-34.984946888831516</v>
      </c>
      <c r="V75" s="18">
        <f t="shared" si="105"/>
        <v>23.827506793460572</v>
      </c>
      <c r="W75" s="18">
        <f t="shared" si="106"/>
        <v>71.800198954293251</v>
      </c>
      <c r="X75" s="18">
        <f t="shared" si="107"/>
        <v>22.021209165289562</v>
      </c>
      <c r="Y75" s="18">
        <f t="shared" si="55"/>
        <v>2.386059060741502</v>
      </c>
    </row>
    <row r="76" spans="1:25" ht="13.5" thickBot="1" x14ac:dyDescent="0.25">
      <c r="A76" s="144"/>
      <c r="B76" s="144"/>
      <c r="C76" s="24"/>
      <c r="D76" s="24"/>
      <c r="E76" s="24"/>
      <c r="F76" s="24"/>
      <c r="G76" s="24"/>
      <c r="H76" s="24"/>
      <c r="I76" s="24"/>
      <c r="J76" s="24"/>
      <c r="K76" s="24"/>
      <c r="L76" s="24"/>
      <c r="M76" s="24"/>
      <c r="N76" s="24"/>
      <c r="O76" s="24"/>
      <c r="P76" s="24"/>
      <c r="Q76" s="24"/>
      <c r="R76" s="24"/>
      <c r="S76" s="24"/>
      <c r="T76" s="24"/>
      <c r="U76" s="24"/>
      <c r="V76" s="24"/>
      <c r="W76" s="24"/>
      <c r="X76" s="24"/>
      <c r="Y76" s="24"/>
    </row>
    <row r="77" spans="1:25" ht="19.5" thickTop="1" x14ac:dyDescent="0.3">
      <c r="A77" s="79" t="s">
        <v>868</v>
      </c>
      <c r="B77" s="34"/>
      <c r="C77" s="35"/>
      <c r="D77" s="36"/>
      <c r="E77" s="36"/>
      <c r="F77" s="36"/>
      <c r="G77" s="36"/>
      <c r="H77" s="36"/>
      <c r="I77" s="36"/>
      <c r="J77" s="36"/>
      <c r="K77" s="36"/>
      <c r="L77" s="36"/>
      <c r="M77" s="36"/>
      <c r="N77" s="36"/>
      <c r="O77" s="36"/>
      <c r="P77" s="36"/>
      <c r="Q77" s="36"/>
      <c r="R77" s="36"/>
      <c r="S77" s="36"/>
      <c r="T77" s="36"/>
      <c r="U77" s="36"/>
      <c r="V77" s="36"/>
      <c r="W77" s="36"/>
      <c r="X77" s="36"/>
      <c r="Y77" s="36"/>
    </row>
    <row r="88" spans="1:1" x14ac:dyDescent="0.2">
      <c r="A88" s="4" t="s">
        <v>30</v>
      </c>
    </row>
  </sheetData>
  <mergeCells count="6">
    <mergeCell ref="C53:Y53"/>
    <mergeCell ref="A2:Y2"/>
    <mergeCell ref="A4:Y4"/>
    <mergeCell ref="C7:Y7"/>
    <mergeCell ref="C30:Y30"/>
    <mergeCell ref="A5:Y5"/>
  </mergeCells>
  <phoneticPr fontId="4" type="noConversion"/>
  <hyperlinks>
    <hyperlink ref="A1" location="INDICE!A1" display="INDICE"/>
  </hyperlinks>
  <pageMargins left="0.75" right="0.75" top="1" bottom="1" header="0" footer="0"/>
  <pageSetup orientation="portrait"/>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2"/>
  <sheetViews>
    <sheetView topLeftCell="E11" zoomScale="70" zoomScaleNormal="70" workbookViewId="0"/>
  </sheetViews>
  <sheetFormatPr baseColWidth="10" defaultRowHeight="12.75" x14ac:dyDescent="0.2"/>
  <cols>
    <col min="1" max="1" width="11.42578125" style="4"/>
    <col min="2" max="2" width="28.28515625" style="4" bestFit="1" customWidth="1"/>
    <col min="3" max="16" width="11.42578125" style="21" bestFit="1" customWidth="1"/>
    <col min="17" max="24" width="11.42578125" style="21" customWidth="1"/>
    <col min="25" max="25" width="12.140625" style="21" bestFit="1" customWidth="1"/>
    <col min="26" max="89" width="11.42578125" style="21"/>
    <col min="90" max="16384" width="11.42578125" style="4"/>
  </cols>
  <sheetData>
    <row r="1" spans="1:89" x14ac:dyDescent="0.2">
      <c r="A1" s="11" t="s">
        <v>258</v>
      </c>
    </row>
    <row r="2" spans="1:89" ht="18.75" x14ac:dyDescent="0.3">
      <c r="A2" s="333" t="s">
        <v>133</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89"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89" ht="18.75" x14ac:dyDescent="0.3">
      <c r="A4" s="333" t="s">
        <v>817</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89" s="148" customFormat="1" ht="13.5" thickBot="1" x14ac:dyDescent="0.25">
      <c r="A5" s="335" t="s">
        <v>108</v>
      </c>
      <c r="B5" s="335"/>
      <c r="C5" s="335"/>
      <c r="D5" s="335"/>
      <c r="E5" s="335"/>
      <c r="F5" s="335"/>
      <c r="G5" s="335"/>
      <c r="H5" s="335"/>
      <c r="I5" s="335"/>
      <c r="J5" s="335"/>
      <c r="K5" s="335"/>
      <c r="L5" s="335"/>
      <c r="M5" s="335"/>
      <c r="N5" s="335"/>
      <c r="O5" s="335"/>
      <c r="P5" s="335"/>
      <c r="Q5" s="335"/>
      <c r="R5" s="335"/>
      <c r="S5" s="335"/>
      <c r="T5" s="335"/>
      <c r="U5" s="335"/>
      <c r="V5" s="335"/>
      <c r="W5" s="335"/>
      <c r="X5" s="335"/>
      <c r="Y5" s="335"/>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row>
    <row r="6" spans="1:89"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89"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89" ht="13.5" thickTop="1" x14ac:dyDescent="0.2">
      <c r="A8" s="148"/>
      <c r="B8" s="80"/>
      <c r="C8" s="81"/>
      <c r="D8" s="81"/>
      <c r="E8" s="81"/>
      <c r="F8" s="81"/>
      <c r="G8" s="81"/>
      <c r="H8" s="81"/>
      <c r="I8" s="81"/>
      <c r="J8" s="81"/>
      <c r="K8" s="81"/>
      <c r="L8" s="81"/>
      <c r="M8" s="81"/>
      <c r="N8" s="81"/>
      <c r="O8" s="81"/>
      <c r="P8" s="81"/>
      <c r="Q8" s="81"/>
      <c r="R8" s="81"/>
      <c r="S8" s="81"/>
      <c r="T8" s="81"/>
      <c r="U8" s="81"/>
      <c r="V8" s="81"/>
      <c r="W8" s="81"/>
      <c r="X8" s="81"/>
      <c r="Y8" s="22"/>
    </row>
    <row r="9" spans="1:89" x14ac:dyDescent="0.2">
      <c r="A9" s="143">
        <v>1</v>
      </c>
      <c r="B9" s="80" t="s">
        <v>326</v>
      </c>
      <c r="C9" s="75">
        <v>1415.5310609999999</v>
      </c>
      <c r="D9" s="75">
        <v>1511.7324510000001</v>
      </c>
      <c r="E9" s="75">
        <v>1585.675751</v>
      </c>
      <c r="F9" s="75">
        <v>1587.3846189999999</v>
      </c>
      <c r="G9" s="75">
        <v>1962.0098499999999</v>
      </c>
      <c r="H9" s="75">
        <v>2217.8333699999998</v>
      </c>
      <c r="I9" s="75">
        <v>1617.0008600000001</v>
      </c>
      <c r="J9" s="75">
        <v>1456.541199</v>
      </c>
      <c r="K9" s="75">
        <v>1223.6877320000001</v>
      </c>
      <c r="L9" s="75">
        <v>1982.023817</v>
      </c>
      <c r="M9" s="75">
        <v>2463.3408199999999</v>
      </c>
      <c r="N9" s="75">
        <v>2166.7462890000002</v>
      </c>
      <c r="O9" s="75">
        <v>1557.640717</v>
      </c>
      <c r="P9" s="75">
        <v>1384.3638880000001</v>
      </c>
      <c r="Q9" s="27">
        <v>849.30104100000005</v>
      </c>
      <c r="R9" s="27">
        <v>1209.9315879999999</v>
      </c>
      <c r="S9" s="27">
        <v>1172.8598589999999</v>
      </c>
      <c r="T9" s="27">
        <v>1639.176698</v>
      </c>
      <c r="U9" s="27">
        <v>1730.5708999999999</v>
      </c>
      <c r="V9" s="27">
        <v>1862.5093509999999</v>
      </c>
      <c r="W9" s="27">
        <v>2071.2634720000001</v>
      </c>
      <c r="X9" s="27">
        <v>1826.705821</v>
      </c>
      <c r="Y9" s="18">
        <f>SUM(C9:X9)</f>
        <v>36493.831154</v>
      </c>
    </row>
    <row r="10" spans="1:89" x14ac:dyDescent="0.2">
      <c r="A10" s="143">
        <v>2</v>
      </c>
      <c r="B10" s="80" t="s">
        <v>378</v>
      </c>
      <c r="C10" s="75">
        <v>0.149752</v>
      </c>
      <c r="D10" s="75">
        <v>0.38009399999999999</v>
      </c>
      <c r="E10" s="75">
        <v>4.0159029999999998</v>
      </c>
      <c r="F10" s="75">
        <v>0.95144399999999996</v>
      </c>
      <c r="G10" s="75">
        <v>1.791841</v>
      </c>
      <c r="H10" s="75">
        <v>4.6522430000000004</v>
      </c>
      <c r="I10" s="75">
        <v>14.215115000000001</v>
      </c>
      <c r="J10" s="75">
        <v>6.0429529999999998</v>
      </c>
      <c r="K10" s="75">
        <v>4.0790189999999997</v>
      </c>
      <c r="L10" s="75">
        <v>33.682189999999999</v>
      </c>
      <c r="M10" s="75">
        <v>23.172318000000001</v>
      </c>
      <c r="N10" s="75">
        <v>22.147334000000001</v>
      </c>
      <c r="O10" s="75">
        <v>24.549154999999999</v>
      </c>
      <c r="P10" s="75">
        <v>25.687691000000001</v>
      </c>
      <c r="Q10" s="27">
        <v>11.618418</v>
      </c>
      <c r="R10" s="27">
        <v>7.2819609999999999</v>
      </c>
      <c r="S10" s="27">
        <v>7.3398659999999998</v>
      </c>
      <c r="T10" s="27">
        <v>10.462804999999999</v>
      </c>
      <c r="U10" s="27">
        <v>7.9082920000000003</v>
      </c>
      <c r="V10" s="27">
        <v>8.2469590000000004</v>
      </c>
      <c r="W10" s="27">
        <v>20.214628999999999</v>
      </c>
      <c r="X10" s="27">
        <v>31.748515000000001</v>
      </c>
      <c r="Y10" s="18">
        <f t="shared" ref="Y10:Y28" si="0">SUM(C10:X10)</f>
        <v>270.33849700000002</v>
      </c>
    </row>
    <row r="11" spans="1:89" x14ac:dyDescent="0.2">
      <c r="A11" s="143">
        <v>3</v>
      </c>
      <c r="B11" s="80" t="s">
        <v>58</v>
      </c>
      <c r="C11" s="75">
        <v>0.48095100000000002</v>
      </c>
      <c r="D11" s="75">
        <v>3.4474330000000002</v>
      </c>
      <c r="E11" s="75">
        <v>3.1587550000000002</v>
      </c>
      <c r="F11" s="75">
        <v>1.1444399999999999</v>
      </c>
      <c r="G11" s="75">
        <v>0.48387599999999997</v>
      </c>
      <c r="H11" s="75">
        <v>0.377245</v>
      </c>
      <c r="I11" s="75">
        <v>1.925189</v>
      </c>
      <c r="J11" s="75">
        <v>35.077334999999998</v>
      </c>
      <c r="K11" s="75">
        <v>11.799728999999999</v>
      </c>
      <c r="L11" s="75">
        <v>7.5306430000000004</v>
      </c>
      <c r="M11" s="75">
        <v>14.406072</v>
      </c>
      <c r="N11" s="75">
        <v>8.1458960000000005</v>
      </c>
      <c r="O11" s="75">
        <v>19.203707999999999</v>
      </c>
      <c r="P11" s="75">
        <v>20.188587999999999</v>
      </c>
      <c r="Q11" s="27">
        <v>3.4241329999999999</v>
      </c>
      <c r="R11" s="27">
        <v>11.518646</v>
      </c>
      <c r="S11" s="27">
        <v>19.422311000000001</v>
      </c>
      <c r="T11" s="27">
        <v>6.247903</v>
      </c>
      <c r="U11" s="27">
        <v>79.356137000000004</v>
      </c>
      <c r="V11" s="27">
        <v>131.34076099999999</v>
      </c>
      <c r="W11" s="27">
        <v>113.40915800000001</v>
      </c>
      <c r="X11" s="27">
        <v>33.318928</v>
      </c>
      <c r="Y11" s="18">
        <f t="shared" si="0"/>
        <v>525.40783699999997</v>
      </c>
    </row>
    <row r="12" spans="1:89" x14ac:dyDescent="0.2">
      <c r="A12" s="143">
        <v>4</v>
      </c>
      <c r="B12" s="80" t="s">
        <v>382</v>
      </c>
      <c r="C12" s="75">
        <v>4.2366840000000003</v>
      </c>
      <c r="D12" s="75">
        <v>2.0908850000000001</v>
      </c>
      <c r="E12" s="75">
        <v>1.8890420000000001</v>
      </c>
      <c r="F12" s="75">
        <v>0.92864100000000005</v>
      </c>
      <c r="G12" s="75">
        <v>1.837564</v>
      </c>
      <c r="H12" s="75">
        <v>1.4207559999999999</v>
      </c>
      <c r="I12" s="75">
        <v>0.948384</v>
      </c>
      <c r="J12" s="75">
        <v>0.85992800000000003</v>
      </c>
      <c r="K12" s="75">
        <v>4.3020459999999998</v>
      </c>
      <c r="L12" s="75">
        <v>13.851855</v>
      </c>
      <c r="M12" s="75">
        <v>48.812024999999998</v>
      </c>
      <c r="N12" s="75">
        <v>26.191973999999998</v>
      </c>
      <c r="O12" s="75">
        <v>9.9672839999999994</v>
      </c>
      <c r="P12" s="75">
        <v>18.987041000000001</v>
      </c>
      <c r="Q12" s="27">
        <v>18.916270000000001</v>
      </c>
      <c r="R12" s="27">
        <v>25.807064</v>
      </c>
      <c r="S12" s="27">
        <v>14.551660999999999</v>
      </c>
      <c r="T12" s="27">
        <v>20.698452</v>
      </c>
      <c r="U12" s="27">
        <v>13.088190000000001</v>
      </c>
      <c r="V12" s="27">
        <v>16.240850000000002</v>
      </c>
      <c r="W12" s="27">
        <v>15.150100999999999</v>
      </c>
      <c r="X12" s="27">
        <v>18.394165999999998</v>
      </c>
      <c r="Y12" s="18">
        <f t="shared" si="0"/>
        <v>279.17086299999994</v>
      </c>
    </row>
    <row r="13" spans="1:89" x14ac:dyDescent="0.2">
      <c r="A13" s="143">
        <v>5</v>
      </c>
      <c r="B13" s="80" t="s">
        <v>71</v>
      </c>
      <c r="C13" s="75">
        <v>1E-4</v>
      </c>
      <c r="D13" s="75">
        <v>1.088E-3</v>
      </c>
      <c r="E13" s="75">
        <v>2.7789999999999998E-3</v>
      </c>
      <c r="F13" s="75">
        <v>3.9109999999999999E-2</v>
      </c>
      <c r="G13" s="75">
        <v>8.5539000000000004E-2</v>
      </c>
      <c r="H13" s="75">
        <v>2.3018700000000001</v>
      </c>
      <c r="I13" s="75">
        <v>0.118322</v>
      </c>
      <c r="J13" s="75">
        <v>0.79593199999999997</v>
      </c>
      <c r="K13" s="75">
        <v>0.234073</v>
      </c>
      <c r="L13" s="75">
        <v>0.35337800000000003</v>
      </c>
      <c r="M13" s="75">
        <v>4.211417</v>
      </c>
      <c r="N13" s="75">
        <v>6.7607949999999999</v>
      </c>
      <c r="O13" s="75">
        <v>8.0901270000000007</v>
      </c>
      <c r="P13" s="75">
        <v>13.706521</v>
      </c>
      <c r="Q13" s="27">
        <v>17.246458000000001</v>
      </c>
      <c r="R13" s="27">
        <v>19.973886</v>
      </c>
      <c r="S13" s="27">
        <v>15.447725</v>
      </c>
      <c r="T13" s="27">
        <v>30.110171999999999</v>
      </c>
      <c r="U13" s="27">
        <v>28.392674</v>
      </c>
      <c r="V13" s="27">
        <v>23.4833</v>
      </c>
      <c r="W13" s="27">
        <v>26.287789</v>
      </c>
      <c r="X13" s="27">
        <v>25.055585000000001</v>
      </c>
      <c r="Y13" s="18">
        <f t="shared" si="0"/>
        <v>222.69863999999998</v>
      </c>
    </row>
    <row r="14" spans="1:89" x14ac:dyDescent="0.2">
      <c r="A14" s="143">
        <v>6</v>
      </c>
      <c r="B14" s="80" t="s">
        <v>70</v>
      </c>
      <c r="C14" s="75">
        <v>6.6E-3</v>
      </c>
      <c r="D14" s="75">
        <v>5.7999999999999996E-3</v>
      </c>
      <c r="E14" s="75">
        <v>1.3220000000000001E-2</v>
      </c>
      <c r="F14" s="75">
        <v>3.8371000000000002E-2</v>
      </c>
      <c r="G14" s="75">
        <v>2.3897249999999999</v>
      </c>
      <c r="H14" s="75">
        <v>1.1785730000000001</v>
      </c>
      <c r="I14" s="75">
        <v>1.5935349999999999</v>
      </c>
      <c r="J14" s="75">
        <v>8.880941</v>
      </c>
      <c r="K14" s="75">
        <v>8.5278999999999994E-2</v>
      </c>
      <c r="L14" s="75">
        <v>2.5295999999999999E-2</v>
      </c>
      <c r="M14" s="75">
        <v>2.9999999999999997E-4</v>
      </c>
      <c r="N14" s="75">
        <v>0</v>
      </c>
      <c r="O14" s="75">
        <v>3.6020000000000002E-3</v>
      </c>
      <c r="P14" s="75">
        <v>5.7081030000000004</v>
      </c>
      <c r="Q14" s="27">
        <v>9.1403490000000005</v>
      </c>
      <c r="R14" s="27">
        <v>8.8509270000000004</v>
      </c>
      <c r="S14" s="27">
        <v>9.2875859999999992</v>
      </c>
      <c r="T14" s="27">
        <v>9.3900229999999993</v>
      </c>
      <c r="U14" s="27">
        <v>10.500302</v>
      </c>
      <c r="V14" s="27">
        <v>3.8574380000000001</v>
      </c>
      <c r="W14" s="27">
        <v>3.8781000000000003E-2</v>
      </c>
      <c r="X14" s="27">
        <v>0</v>
      </c>
      <c r="Y14" s="18">
        <f t="shared" si="0"/>
        <v>70.994751000000008</v>
      </c>
    </row>
    <row r="15" spans="1:89" x14ac:dyDescent="0.2">
      <c r="A15" s="143">
        <v>7</v>
      </c>
      <c r="B15" s="80" t="s">
        <v>66</v>
      </c>
      <c r="C15" s="75">
        <v>1.123623</v>
      </c>
      <c r="D15" s="75">
        <v>0.69077500000000003</v>
      </c>
      <c r="E15" s="75">
        <v>1.3318700000000001</v>
      </c>
      <c r="F15" s="75">
        <v>1.2280040000000001</v>
      </c>
      <c r="G15" s="75">
        <v>0.220498</v>
      </c>
      <c r="H15" s="75">
        <v>0.18435699999999999</v>
      </c>
      <c r="I15" s="75">
        <v>1.528867</v>
      </c>
      <c r="J15" s="75">
        <v>9.5390000000000006E-3</v>
      </c>
      <c r="K15" s="75">
        <v>0.46359499999999998</v>
      </c>
      <c r="L15" s="75">
        <v>0.13033400000000001</v>
      </c>
      <c r="M15" s="75">
        <v>7.3690000000000005E-2</v>
      </c>
      <c r="N15" s="75">
        <v>2.4494370000000001</v>
      </c>
      <c r="O15" s="75">
        <v>14.461551</v>
      </c>
      <c r="P15" s="75">
        <v>5.6989219999999996</v>
      </c>
      <c r="Q15" s="27">
        <v>2.5935999999999999</v>
      </c>
      <c r="R15" s="27">
        <v>3.6915819999999999</v>
      </c>
      <c r="S15" s="27">
        <v>3.8401519999999998</v>
      </c>
      <c r="T15" s="27">
        <v>4.6579269999999999</v>
      </c>
      <c r="U15" s="27">
        <v>2.2379829999999998</v>
      </c>
      <c r="V15" s="27">
        <v>3.2483449999999996</v>
      </c>
      <c r="W15" s="27">
        <v>0.66847400000000001</v>
      </c>
      <c r="X15" s="27">
        <v>0.25841999999999998</v>
      </c>
      <c r="Y15" s="18">
        <f t="shared" si="0"/>
        <v>50.791544999999999</v>
      </c>
    </row>
    <row r="16" spans="1:89" x14ac:dyDescent="0.2">
      <c r="A16" s="143">
        <v>8</v>
      </c>
      <c r="B16" s="8" t="s">
        <v>15</v>
      </c>
      <c r="C16" s="189">
        <v>2.5915620000000006</v>
      </c>
      <c r="D16" s="189">
        <v>6.1455639999999994</v>
      </c>
      <c r="E16" s="189">
        <v>6.3975160000000013</v>
      </c>
      <c r="F16" s="189">
        <v>5.5757619999999992</v>
      </c>
      <c r="G16" s="189">
        <v>4.5400979999999995</v>
      </c>
      <c r="H16" s="189">
        <v>5.7182050000000011</v>
      </c>
      <c r="I16" s="189">
        <v>4.595320000000001</v>
      </c>
      <c r="J16" s="189">
        <v>36.128102999999996</v>
      </c>
      <c r="K16" s="189">
        <v>13.316542000000002</v>
      </c>
      <c r="L16" s="189">
        <v>10.348034999999999</v>
      </c>
      <c r="M16" s="189">
        <v>17.952097999999996</v>
      </c>
      <c r="N16" s="189">
        <v>13.331713000000002</v>
      </c>
      <c r="O16" s="189">
        <v>41.111165</v>
      </c>
      <c r="P16" s="189">
        <v>37.231060999999997</v>
      </c>
      <c r="Q16" s="19">
        <v>12.016221</v>
      </c>
      <c r="R16" s="19">
        <v>20.464817</v>
      </c>
      <c r="S16" s="19">
        <v>35.600657000000005</v>
      </c>
      <c r="T16" s="19">
        <v>22.418232999999997</v>
      </c>
      <c r="U16" s="19">
        <v>93.834330000000008</v>
      </c>
      <c r="V16" s="19">
        <v>197.75645399999999</v>
      </c>
      <c r="W16" s="19">
        <v>183.22082699999999</v>
      </c>
      <c r="X16" s="19">
        <v>40.571822999999988</v>
      </c>
      <c r="Y16" s="18">
        <f t="shared" si="0"/>
        <v>810.86610599999995</v>
      </c>
    </row>
    <row r="17" spans="1:25" x14ac:dyDescent="0.2">
      <c r="A17" s="143">
        <v>9</v>
      </c>
      <c r="B17" s="8" t="s">
        <v>26</v>
      </c>
      <c r="C17" s="18">
        <v>1.2978E-2</v>
      </c>
      <c r="D17" s="18">
        <v>0.12706799999999999</v>
      </c>
      <c r="E17" s="18">
        <v>5.5433000000000003E-2</v>
      </c>
      <c r="F17" s="18">
        <v>7.7594999999999997E-2</v>
      </c>
      <c r="G17" s="18">
        <v>0.51366599999999996</v>
      </c>
      <c r="H17" s="18">
        <v>0.21043600000000001</v>
      </c>
      <c r="I17" s="18">
        <v>0.148425</v>
      </c>
      <c r="J17" s="18">
        <v>4.2446999999999999E-2</v>
      </c>
      <c r="K17" s="18">
        <v>3.5017E-2</v>
      </c>
      <c r="L17" s="18">
        <v>0.124815</v>
      </c>
      <c r="M17" s="18">
        <v>4.7646000000000001E-2</v>
      </c>
      <c r="N17" s="18">
        <v>8.3186999999999997E-2</v>
      </c>
      <c r="O17" s="18">
        <v>0.63956500000000005</v>
      </c>
      <c r="P17" s="18">
        <v>1.896895</v>
      </c>
      <c r="Q17" s="19">
        <v>1.135626</v>
      </c>
      <c r="R17" s="19">
        <v>0.922956</v>
      </c>
      <c r="S17" s="19">
        <v>7.1885560000000002</v>
      </c>
      <c r="T17" s="19">
        <v>5.0137049999999999</v>
      </c>
      <c r="U17" s="19">
        <v>2.269082</v>
      </c>
      <c r="V17" s="19">
        <v>51.780754999999999</v>
      </c>
      <c r="W17" s="19">
        <v>63.869007000000003</v>
      </c>
      <c r="X17" s="19">
        <v>0.92798599999999998</v>
      </c>
      <c r="Y17" s="18">
        <f t="shared" si="0"/>
        <v>137.12284600000001</v>
      </c>
    </row>
    <row r="18" spans="1:25" x14ac:dyDescent="0.2">
      <c r="A18" s="143"/>
      <c r="B18" s="8" t="s">
        <v>27</v>
      </c>
      <c r="C18" s="18">
        <v>0.48095100000000002</v>
      </c>
      <c r="D18" s="18">
        <v>3.4474330000000002</v>
      </c>
      <c r="E18" s="18">
        <v>3.1587550000000002</v>
      </c>
      <c r="F18" s="18">
        <v>1.1444399999999999</v>
      </c>
      <c r="G18" s="18">
        <v>0.48387599999999997</v>
      </c>
      <c r="H18" s="18">
        <v>0.377245</v>
      </c>
      <c r="I18" s="18">
        <v>1.925189</v>
      </c>
      <c r="J18" s="18">
        <v>35.077334999999998</v>
      </c>
      <c r="K18" s="18">
        <v>11.799728999999999</v>
      </c>
      <c r="L18" s="18">
        <v>7.5306430000000004</v>
      </c>
      <c r="M18" s="18">
        <v>14.406072</v>
      </c>
      <c r="N18" s="18">
        <v>8.1458960000000005</v>
      </c>
      <c r="O18" s="18">
        <v>19.203707999999999</v>
      </c>
      <c r="P18" s="18">
        <v>20.188587999999999</v>
      </c>
      <c r="Q18" s="19">
        <v>3.4241329999999999</v>
      </c>
      <c r="R18" s="19">
        <v>11.518646</v>
      </c>
      <c r="S18" s="19">
        <v>19.422311000000001</v>
      </c>
      <c r="T18" s="19">
        <v>6.247903</v>
      </c>
      <c r="U18" s="19">
        <v>79.356137000000004</v>
      </c>
      <c r="V18" s="19">
        <v>131.34076099999999</v>
      </c>
      <c r="W18" s="19">
        <v>113.40915800000001</v>
      </c>
      <c r="X18" s="19">
        <v>33.318928</v>
      </c>
      <c r="Y18" s="18">
        <f t="shared" si="0"/>
        <v>525.40783699999997</v>
      </c>
    </row>
    <row r="19" spans="1:25" x14ac:dyDescent="0.2">
      <c r="A19" s="143"/>
      <c r="B19" s="8" t="s">
        <v>16</v>
      </c>
      <c r="C19" s="18">
        <f>SUM(C20:C25)</f>
        <v>0.39580699999999996</v>
      </c>
      <c r="D19" s="18">
        <f t="shared" ref="D19:X19" si="1">SUM(D20:D25)</f>
        <v>14.848906000000001</v>
      </c>
      <c r="E19" s="18">
        <f t="shared" si="1"/>
        <v>1.5771050000000002</v>
      </c>
      <c r="F19" s="18">
        <f t="shared" si="1"/>
        <v>5.4677610000000003</v>
      </c>
      <c r="G19" s="18">
        <f t="shared" si="1"/>
        <v>1.9353209999999998</v>
      </c>
      <c r="H19" s="18">
        <f t="shared" si="1"/>
        <v>3.518173</v>
      </c>
      <c r="I19" s="18">
        <f t="shared" si="1"/>
        <v>8.7978369999999995</v>
      </c>
      <c r="J19" s="18">
        <f t="shared" si="1"/>
        <v>31.072505</v>
      </c>
      <c r="K19" s="18">
        <f t="shared" si="1"/>
        <v>31.693989000000002</v>
      </c>
      <c r="L19" s="18">
        <f t="shared" si="1"/>
        <v>43.587313000000002</v>
      </c>
      <c r="M19" s="18">
        <f t="shared" si="1"/>
        <v>85.819049000000007</v>
      </c>
      <c r="N19" s="18">
        <f t="shared" si="1"/>
        <v>112.32391400000002</v>
      </c>
      <c r="O19" s="18">
        <f t="shared" si="1"/>
        <v>120.458686</v>
      </c>
      <c r="P19" s="18">
        <f t="shared" si="1"/>
        <v>156.54124300000001</v>
      </c>
      <c r="Q19" s="18">
        <f t="shared" si="1"/>
        <v>139.17673200000002</v>
      </c>
      <c r="R19" s="18">
        <f t="shared" si="1"/>
        <v>229.02346000000003</v>
      </c>
      <c r="S19" s="18">
        <f t="shared" si="1"/>
        <v>193.08770799999999</v>
      </c>
      <c r="T19" s="18">
        <f t="shared" si="1"/>
        <v>211.58989800000001</v>
      </c>
      <c r="U19" s="18">
        <f t="shared" si="1"/>
        <v>137.27078900000001</v>
      </c>
      <c r="V19" s="18">
        <f t="shared" si="1"/>
        <v>105.790063</v>
      </c>
      <c r="W19" s="18">
        <f t="shared" si="1"/>
        <v>88.215690999999993</v>
      </c>
      <c r="X19" s="18">
        <f t="shared" si="1"/>
        <v>53.946816000000005</v>
      </c>
      <c r="Y19" s="18">
        <f t="shared" si="0"/>
        <v>1776.1387659999998</v>
      </c>
    </row>
    <row r="20" spans="1:25" x14ac:dyDescent="0.2">
      <c r="A20" s="143"/>
      <c r="B20" s="8" t="s">
        <v>19</v>
      </c>
      <c r="C20" s="190">
        <v>6.3954999999999998E-2</v>
      </c>
      <c r="D20" s="190">
        <v>6.8129999999999996E-2</v>
      </c>
      <c r="E20" s="190">
        <v>0.40545999999999999</v>
      </c>
      <c r="F20" s="190">
        <v>0.255444</v>
      </c>
      <c r="G20" s="190">
        <v>0.35133399999999998</v>
      </c>
      <c r="H20" s="190">
        <v>1.2633080000000001</v>
      </c>
      <c r="I20" s="190">
        <v>0.16416900000000001</v>
      </c>
      <c r="J20" s="190">
        <v>0.29077999999999998</v>
      </c>
      <c r="K20" s="190">
        <v>0.18856500000000001</v>
      </c>
      <c r="L20" s="190">
        <v>0.31345600000000001</v>
      </c>
      <c r="M20" s="190">
        <v>0.31171300000000002</v>
      </c>
      <c r="N20" s="190">
        <v>0.42565199999999997</v>
      </c>
      <c r="O20" s="190">
        <v>0.52172099999999999</v>
      </c>
      <c r="P20" s="190">
        <v>0.56627700000000003</v>
      </c>
      <c r="Q20" s="19">
        <v>0.328293</v>
      </c>
      <c r="R20" s="19">
        <v>0.18389</v>
      </c>
      <c r="S20" s="19">
        <v>0</v>
      </c>
      <c r="T20" s="19">
        <v>0.30811899999999998</v>
      </c>
      <c r="U20" s="19">
        <v>0.261627</v>
      </c>
      <c r="V20" s="19">
        <v>0.16107299999999999</v>
      </c>
      <c r="W20" s="19">
        <v>0.217803</v>
      </c>
      <c r="X20" s="19">
        <v>0.51793599999999995</v>
      </c>
      <c r="Y20" s="18">
        <f t="shared" si="0"/>
        <v>7.168705000000001</v>
      </c>
    </row>
    <row r="21" spans="1:25" x14ac:dyDescent="0.2">
      <c r="A21" s="143"/>
      <c r="B21" s="8" t="s">
        <v>18</v>
      </c>
      <c r="C21" s="190">
        <v>0.28608600000000001</v>
      </c>
      <c r="D21" s="190">
        <v>0.20332700000000001</v>
      </c>
      <c r="E21" s="190">
        <v>0.1767</v>
      </c>
      <c r="F21" s="190">
        <v>0.14362900000000001</v>
      </c>
      <c r="G21" s="190">
        <v>0.77061199999999996</v>
      </c>
      <c r="H21" s="190">
        <v>6.6794999999999993E-2</v>
      </c>
      <c r="I21" s="190">
        <v>8.3759999999999998E-3</v>
      </c>
      <c r="J21" s="190">
        <v>2.5565000000000001E-2</v>
      </c>
      <c r="K21" s="190">
        <v>2.0632999999999999E-2</v>
      </c>
      <c r="L21" s="190">
        <v>5.7891999999999999E-2</v>
      </c>
      <c r="M21" s="190">
        <v>5.1083999999999997E-2</v>
      </c>
      <c r="N21" s="190">
        <v>0.169321</v>
      </c>
      <c r="O21" s="190">
        <v>0.86941100000000004</v>
      </c>
      <c r="P21" s="190">
        <v>0.89651499999999995</v>
      </c>
      <c r="Q21" s="19">
        <v>1.4998359999999999</v>
      </c>
      <c r="R21" s="19">
        <v>0.54091100000000003</v>
      </c>
      <c r="S21" s="19">
        <v>0</v>
      </c>
      <c r="T21" s="19">
        <v>0.29522100000000001</v>
      </c>
      <c r="U21" s="19">
        <v>0.420211</v>
      </c>
      <c r="V21" s="19">
        <v>0.20200399999999999</v>
      </c>
      <c r="W21" s="19">
        <v>0.45480300000000001</v>
      </c>
      <c r="X21" s="19">
        <v>0.44608199999999998</v>
      </c>
      <c r="Y21" s="18">
        <f t="shared" si="0"/>
        <v>7.6050139999999988</v>
      </c>
    </row>
    <row r="22" spans="1:25" x14ac:dyDescent="0.2">
      <c r="A22" s="143"/>
      <c r="B22" s="8" t="s">
        <v>20</v>
      </c>
      <c r="C22" s="190">
        <v>9.5589999999999998E-3</v>
      </c>
      <c r="D22" s="190">
        <v>1.0277E-2</v>
      </c>
      <c r="E22" s="190">
        <v>0.15062500000000001</v>
      </c>
      <c r="F22" s="190">
        <v>6.7419000000000007E-2</v>
      </c>
      <c r="G22" s="190">
        <v>0.24060699999999999</v>
      </c>
      <c r="H22" s="190">
        <v>4.8339E-2</v>
      </c>
      <c r="I22" s="190">
        <v>7.326E-3</v>
      </c>
      <c r="J22" s="190">
        <v>7.7060000000000002E-3</v>
      </c>
      <c r="K22" s="190">
        <v>1.1691E-2</v>
      </c>
      <c r="L22" s="190">
        <v>0.22007299999999999</v>
      </c>
      <c r="M22" s="190">
        <v>0.33452500000000002</v>
      </c>
      <c r="N22" s="190">
        <v>0.329764</v>
      </c>
      <c r="O22" s="190">
        <v>1.0507899999999999</v>
      </c>
      <c r="P22" s="190">
        <v>0.18157400000000001</v>
      </c>
      <c r="Q22" s="19">
        <v>0.45841799999999999</v>
      </c>
      <c r="R22" s="19">
        <v>0.133025</v>
      </c>
      <c r="S22" s="19">
        <v>0</v>
      </c>
      <c r="T22" s="19">
        <v>0.192246</v>
      </c>
      <c r="U22" s="19">
        <v>0.34164699999999998</v>
      </c>
      <c r="V22" s="19">
        <v>3.7186999999999998E-2</v>
      </c>
      <c r="W22" s="19">
        <v>0.188719</v>
      </c>
      <c r="X22" s="19">
        <v>0.19605500000000001</v>
      </c>
      <c r="Y22" s="18">
        <f t="shared" si="0"/>
        <v>4.2175719999999997</v>
      </c>
    </row>
    <row r="23" spans="1:25" x14ac:dyDescent="0.2">
      <c r="A23" s="143"/>
      <c r="B23" s="8" t="s">
        <v>21</v>
      </c>
      <c r="C23" s="190">
        <v>4.463E-3</v>
      </c>
      <c r="D23" s="190">
        <v>2.5600000000000002E-3</v>
      </c>
      <c r="E23" s="190">
        <v>4.4759999999999999E-3</v>
      </c>
      <c r="F23" s="190">
        <v>1.1147000000000001E-2</v>
      </c>
      <c r="G23" s="190">
        <v>7.8469999999999998E-3</v>
      </c>
      <c r="H23" s="190">
        <v>5.8659999999999997E-3</v>
      </c>
      <c r="I23" s="190">
        <v>4.6535E-2</v>
      </c>
      <c r="J23" s="190">
        <v>2.0841999999999999E-2</v>
      </c>
      <c r="K23" s="190">
        <v>3.6800000000000001E-3</v>
      </c>
      <c r="L23" s="190">
        <v>1.6619999999999999E-2</v>
      </c>
      <c r="M23" s="190">
        <v>5.9514999999999998E-2</v>
      </c>
      <c r="N23" s="190">
        <v>5.5996999999999998E-2</v>
      </c>
      <c r="O23" s="190">
        <v>6.6893999999999995E-2</v>
      </c>
      <c r="P23" s="190">
        <v>0.11051999999999999</v>
      </c>
      <c r="Q23" s="19">
        <v>2.9239999999999999E-3</v>
      </c>
      <c r="R23" s="19">
        <v>0.14810599999999999</v>
      </c>
      <c r="S23" s="19">
        <v>0</v>
      </c>
      <c r="T23" s="19">
        <v>0.36927199999999999</v>
      </c>
      <c r="U23" s="19">
        <v>0.24740500000000001</v>
      </c>
      <c r="V23" s="19">
        <v>0.26567599999999997</v>
      </c>
      <c r="W23" s="19">
        <v>0.36577799999999999</v>
      </c>
      <c r="X23" s="19">
        <v>0.522482</v>
      </c>
      <c r="Y23" s="18">
        <f t="shared" si="0"/>
        <v>2.3386049999999998</v>
      </c>
    </row>
    <row r="24" spans="1:25" x14ac:dyDescent="0.2">
      <c r="A24" s="143"/>
      <c r="B24" s="8" t="s">
        <v>17</v>
      </c>
      <c r="C24" s="190">
        <v>1.9702999999999998E-2</v>
      </c>
      <c r="D24" s="190">
        <v>0.134516</v>
      </c>
      <c r="E24" s="190">
        <v>2.5725999999999999E-2</v>
      </c>
      <c r="F24" s="190">
        <v>0.100647</v>
      </c>
      <c r="G24" s="190">
        <v>0.16911399999999999</v>
      </c>
      <c r="H24" s="190">
        <v>8.9466000000000004E-2</v>
      </c>
      <c r="I24" s="190">
        <v>1.9636000000000001E-2</v>
      </c>
      <c r="J24" s="190">
        <v>0.122057</v>
      </c>
      <c r="K24" s="190">
        <v>9.6989999999999993E-3</v>
      </c>
      <c r="L24" s="190">
        <v>0.189581</v>
      </c>
      <c r="M24" s="190">
        <v>0.83546500000000001</v>
      </c>
      <c r="N24" s="190">
        <v>8.9801000000000006E-2</v>
      </c>
      <c r="O24" s="190">
        <v>0.195517</v>
      </c>
      <c r="P24" s="190">
        <v>0.12017700000000001</v>
      </c>
      <c r="Q24" s="19">
        <v>0.101539</v>
      </c>
      <c r="R24" s="19">
        <v>0.24649799999999999</v>
      </c>
      <c r="S24" s="19">
        <v>0</v>
      </c>
      <c r="T24" s="19">
        <v>0.61246699999999998</v>
      </c>
      <c r="U24" s="19">
        <v>0.64120200000000005</v>
      </c>
      <c r="V24" s="19">
        <v>0.179093</v>
      </c>
      <c r="W24" s="19">
        <v>0.197937</v>
      </c>
      <c r="X24" s="19">
        <v>0.78715000000000002</v>
      </c>
      <c r="Y24" s="18">
        <f t="shared" si="0"/>
        <v>4.8869910000000001</v>
      </c>
    </row>
    <row r="25" spans="1:25" x14ac:dyDescent="0.2">
      <c r="A25" s="297"/>
      <c r="B25" s="8" t="s">
        <v>807</v>
      </c>
      <c r="C25" s="190">
        <v>1.2041000000000001E-2</v>
      </c>
      <c r="D25" s="190">
        <v>14.430096000000001</v>
      </c>
      <c r="E25" s="190">
        <v>0.81411800000000012</v>
      </c>
      <c r="F25" s="190">
        <v>4.889475</v>
      </c>
      <c r="G25" s="190">
        <v>0.39580700000000002</v>
      </c>
      <c r="H25" s="190">
        <v>2.0443989999999999</v>
      </c>
      <c r="I25" s="190">
        <v>8.5517950000000003</v>
      </c>
      <c r="J25" s="190">
        <v>30.605554999999999</v>
      </c>
      <c r="K25" s="190">
        <v>31.459721000000002</v>
      </c>
      <c r="L25" s="190">
        <v>42.789691000000005</v>
      </c>
      <c r="M25" s="190">
        <v>84.226747000000003</v>
      </c>
      <c r="N25" s="190">
        <v>111.25337900000001</v>
      </c>
      <c r="O25" s="190">
        <v>117.75435299999999</v>
      </c>
      <c r="P25" s="190">
        <v>154.66618</v>
      </c>
      <c r="Q25" s="19">
        <v>136.78572200000002</v>
      </c>
      <c r="R25" s="19">
        <v>227.77103000000002</v>
      </c>
      <c r="S25" s="19">
        <v>193.08770799999999</v>
      </c>
      <c r="T25" s="19">
        <v>209.81257300000001</v>
      </c>
      <c r="U25" s="19">
        <v>135.35869700000001</v>
      </c>
      <c r="V25" s="19">
        <v>104.94503</v>
      </c>
      <c r="W25" s="19">
        <v>86.790650999999997</v>
      </c>
      <c r="X25" s="19">
        <v>51.477111000000008</v>
      </c>
      <c r="Y25" s="18">
        <f t="shared" si="0"/>
        <v>1749.9218789999998</v>
      </c>
    </row>
    <row r="26" spans="1:25" ht="15" x14ac:dyDescent="0.25">
      <c r="A26" s="143"/>
      <c r="B26" s="191" t="s">
        <v>22</v>
      </c>
      <c r="C26" s="211">
        <f>SUM(C9:C10,C12:C14,C16)</f>
        <v>1422.5157589999999</v>
      </c>
      <c r="D26" s="211">
        <f t="shared" ref="D26:V26" si="2">SUM(D9:D10,D12:D14,D16)</f>
        <v>1520.3558820000001</v>
      </c>
      <c r="E26" s="211">
        <f t="shared" si="2"/>
        <v>1597.994211</v>
      </c>
      <c r="F26" s="211">
        <f t="shared" si="2"/>
        <v>1594.9179469999999</v>
      </c>
      <c r="G26" s="211">
        <f t="shared" si="2"/>
        <v>1972.6546169999997</v>
      </c>
      <c r="H26" s="211">
        <f t="shared" si="2"/>
        <v>2233.1050169999999</v>
      </c>
      <c r="I26" s="211">
        <f t="shared" si="2"/>
        <v>1638.471536</v>
      </c>
      <c r="J26" s="211">
        <f t="shared" si="2"/>
        <v>1509.2490559999999</v>
      </c>
      <c r="K26" s="211">
        <f t="shared" si="2"/>
        <v>1245.7046910000001</v>
      </c>
      <c r="L26" s="211">
        <f t="shared" si="2"/>
        <v>2040.2845710000001</v>
      </c>
      <c r="M26" s="211">
        <f t="shared" si="2"/>
        <v>2557.4889780000003</v>
      </c>
      <c r="N26" s="211">
        <f t="shared" si="2"/>
        <v>2235.178105</v>
      </c>
      <c r="O26" s="211">
        <f t="shared" si="2"/>
        <v>1641.36205</v>
      </c>
      <c r="P26" s="211">
        <f t="shared" si="2"/>
        <v>1485.6843050000002</v>
      </c>
      <c r="Q26" s="211">
        <f t="shared" si="2"/>
        <v>918.23875700000008</v>
      </c>
      <c r="R26" s="211">
        <f t="shared" si="2"/>
        <v>1292.3102429999999</v>
      </c>
      <c r="S26" s="211">
        <f t="shared" si="2"/>
        <v>1255.0873539999998</v>
      </c>
      <c r="T26" s="211">
        <f t="shared" si="2"/>
        <v>1732.2563829999999</v>
      </c>
      <c r="U26" s="211">
        <f t="shared" si="2"/>
        <v>1884.2946879999997</v>
      </c>
      <c r="V26" s="211">
        <f t="shared" si="2"/>
        <v>2112.0943520000001</v>
      </c>
      <c r="W26" s="211">
        <f t="shared" ref="W26:X26" si="3">SUM(W9:W10,W12:W14,W16)</f>
        <v>2316.1755990000006</v>
      </c>
      <c r="X26" s="211">
        <f t="shared" si="3"/>
        <v>1942.4759100000001</v>
      </c>
      <c r="Y26" s="18">
        <f t="shared" si="0"/>
        <v>38147.900010999998</v>
      </c>
    </row>
    <row r="27" spans="1:25" x14ac:dyDescent="0.2">
      <c r="A27" s="143"/>
      <c r="B27" s="8" t="s">
        <v>23</v>
      </c>
      <c r="C27" s="18">
        <f>C28-C26</f>
        <v>1.0983610000000681</v>
      </c>
      <c r="D27" s="18">
        <f t="shared" ref="D27:V27" si="4">D28-D26</f>
        <v>4.9528499999998985</v>
      </c>
      <c r="E27" s="18">
        <f t="shared" si="4"/>
        <v>21.738356999999951</v>
      </c>
      <c r="F27" s="18">
        <f t="shared" si="4"/>
        <v>42.512709000000086</v>
      </c>
      <c r="G27" s="18">
        <f t="shared" si="4"/>
        <v>17.353238000000374</v>
      </c>
      <c r="H27" s="18">
        <f t="shared" si="4"/>
        <v>16.375465000000077</v>
      </c>
      <c r="I27" s="18">
        <f t="shared" si="4"/>
        <v>20.925657999999885</v>
      </c>
      <c r="J27" s="18">
        <f t="shared" si="4"/>
        <v>39.536366000000044</v>
      </c>
      <c r="K27" s="18">
        <f t="shared" si="4"/>
        <v>27.616443999999774</v>
      </c>
      <c r="L27" s="18">
        <f t="shared" si="4"/>
        <v>42.628676999999698</v>
      </c>
      <c r="M27" s="18">
        <f t="shared" si="4"/>
        <v>56.565877999999884</v>
      </c>
      <c r="N27" s="18">
        <f t="shared" si="4"/>
        <v>73.170963999999913</v>
      </c>
      <c r="O27" s="18">
        <f t="shared" si="4"/>
        <v>62.314428000000134</v>
      </c>
      <c r="P27" s="18">
        <f t="shared" si="4"/>
        <v>27.382431999999881</v>
      </c>
      <c r="Q27" s="18">
        <f t="shared" si="4"/>
        <v>16.864788999999973</v>
      </c>
      <c r="R27" s="18">
        <f t="shared" si="4"/>
        <v>36.133522000000085</v>
      </c>
      <c r="S27" s="18">
        <f t="shared" si="4"/>
        <v>20.974582000000282</v>
      </c>
      <c r="T27" s="18">
        <f t="shared" si="4"/>
        <v>69.029365999999982</v>
      </c>
      <c r="U27" s="18">
        <f t="shared" si="4"/>
        <v>108.16448500000024</v>
      </c>
      <c r="V27" s="18">
        <f t="shared" si="4"/>
        <v>103.55359500000031</v>
      </c>
      <c r="W27" s="18">
        <f t="shared" ref="W27:X27" si="5">W28-W26</f>
        <v>87.020727999999508</v>
      </c>
      <c r="X27" s="18">
        <f t="shared" si="5"/>
        <v>104.24201399999993</v>
      </c>
      <c r="Y27" s="18">
        <f t="shared" si="0"/>
        <v>1000.154908</v>
      </c>
    </row>
    <row r="28" spans="1:25" ht="13.5" thickBot="1" x14ac:dyDescent="0.25">
      <c r="A28" s="143"/>
      <c r="B28" s="30" t="s">
        <v>7</v>
      </c>
      <c r="C28" s="54">
        <v>1423.61412</v>
      </c>
      <c r="D28" s="54">
        <v>1525.308732</v>
      </c>
      <c r="E28" s="54">
        <v>1619.7325679999999</v>
      </c>
      <c r="F28" s="54">
        <v>1637.430656</v>
      </c>
      <c r="G28" s="54">
        <v>1990.0078550000001</v>
      </c>
      <c r="H28" s="54">
        <v>2249.4804819999999</v>
      </c>
      <c r="I28" s="54">
        <v>1659.3971939999999</v>
      </c>
      <c r="J28" s="54">
        <v>1548.7854219999999</v>
      </c>
      <c r="K28" s="54">
        <v>1273.3211349999999</v>
      </c>
      <c r="L28" s="54">
        <v>2082.9132479999998</v>
      </c>
      <c r="M28" s="54">
        <v>2614.0548560000002</v>
      </c>
      <c r="N28" s="54">
        <v>2308.3490689999999</v>
      </c>
      <c r="O28" s="54">
        <v>1703.6764780000001</v>
      </c>
      <c r="P28" s="54">
        <v>1513.0667370000001</v>
      </c>
      <c r="Q28" s="51">
        <v>935.10354600000005</v>
      </c>
      <c r="R28" s="51">
        <v>1328.443765</v>
      </c>
      <c r="S28" s="51">
        <v>1276.0619360000001</v>
      </c>
      <c r="T28" s="51">
        <v>1801.2857489999999</v>
      </c>
      <c r="U28" s="270">
        <v>1992.459173</v>
      </c>
      <c r="V28" s="270">
        <v>2215.6479470000004</v>
      </c>
      <c r="W28" s="270">
        <v>2403.1963270000001</v>
      </c>
      <c r="X28" s="270">
        <v>2046.717924</v>
      </c>
      <c r="Y28" s="271">
        <f t="shared" si="0"/>
        <v>39148.054918999987</v>
      </c>
    </row>
    <row r="29" spans="1:25" ht="20.25" thickTop="1" thickBot="1" x14ac:dyDescent="0.35">
      <c r="A29" s="143"/>
      <c r="B29" s="30"/>
      <c r="C29" s="338" t="s">
        <v>250</v>
      </c>
      <c r="D29" s="338"/>
      <c r="E29" s="338"/>
      <c r="F29" s="338"/>
      <c r="G29" s="338"/>
      <c r="H29" s="338"/>
      <c r="I29" s="338"/>
      <c r="J29" s="338"/>
      <c r="K29" s="338"/>
      <c r="L29" s="338"/>
      <c r="M29" s="338"/>
      <c r="N29" s="338"/>
      <c r="O29" s="338"/>
      <c r="P29" s="338"/>
      <c r="Q29" s="338"/>
      <c r="R29" s="338"/>
      <c r="S29" s="338"/>
      <c r="T29" s="338"/>
      <c r="U29" s="338"/>
      <c r="V29" s="338"/>
      <c r="W29" s="338"/>
      <c r="X29" s="338"/>
      <c r="Y29" s="338"/>
    </row>
    <row r="30" spans="1:25" ht="13.5" thickTop="1" x14ac:dyDescent="0.2">
      <c r="A30" s="143"/>
      <c r="B30" s="32"/>
      <c r="C30" s="18"/>
      <c r="D30" s="18"/>
      <c r="E30" s="18"/>
      <c r="F30" s="18"/>
      <c r="G30" s="18"/>
      <c r="H30" s="18"/>
      <c r="I30" s="18"/>
      <c r="J30" s="18"/>
      <c r="K30" s="18"/>
      <c r="L30" s="18"/>
      <c r="M30" s="18"/>
      <c r="N30" s="18"/>
      <c r="O30" s="18"/>
      <c r="P30" s="18"/>
      <c r="Q30" s="18"/>
      <c r="R30" s="18"/>
      <c r="S30" s="18"/>
      <c r="T30" s="18"/>
      <c r="U30" s="18"/>
      <c r="V30" s="18"/>
      <c r="W30" s="18"/>
      <c r="X30" s="18"/>
      <c r="Y30" s="18"/>
    </row>
    <row r="31" spans="1:25" x14ac:dyDescent="0.2">
      <c r="A31" s="143"/>
      <c r="B31" s="80" t="s">
        <v>326</v>
      </c>
      <c r="C31" s="84">
        <f>(C9/C$28)*100</f>
        <v>99.432215592242088</v>
      </c>
      <c r="D31" s="84">
        <f t="shared" ref="D31:Y31" si="6">(D9/D$28)*100</f>
        <v>99.109932257307761</v>
      </c>
      <c r="E31" s="84">
        <f t="shared" si="6"/>
        <v>97.897380242094385</v>
      </c>
      <c r="F31" s="84">
        <f t="shared" si="6"/>
        <v>96.943624035826033</v>
      </c>
      <c r="G31" s="84">
        <f t="shared" si="6"/>
        <v>98.593070628859394</v>
      </c>
      <c r="H31" s="84">
        <f t="shared" si="6"/>
        <v>98.593136848564129</v>
      </c>
      <c r="I31" s="84">
        <f t="shared" si="6"/>
        <v>97.445076190721835</v>
      </c>
      <c r="J31" s="84">
        <f t="shared" si="6"/>
        <v>94.044092765227489</v>
      </c>
      <c r="K31" s="84">
        <f t="shared" si="6"/>
        <v>96.102051427898445</v>
      </c>
      <c r="L31" s="84">
        <f t="shared" si="6"/>
        <v>95.156330629858289</v>
      </c>
      <c r="M31" s="84">
        <f t="shared" si="6"/>
        <v>94.234473096305976</v>
      </c>
      <c r="N31" s="84">
        <f t="shared" si="6"/>
        <v>93.865625355295876</v>
      </c>
      <c r="O31" s="84">
        <f t="shared" si="6"/>
        <v>91.428198787399111</v>
      </c>
      <c r="P31" s="84">
        <f t="shared" si="6"/>
        <v>91.493907978230837</v>
      </c>
      <c r="Q31" s="84">
        <f t="shared" ref="Q31:V31" si="7">(Q9/Q$28)*100</f>
        <v>90.824277657054253</v>
      </c>
      <c r="R31" s="84">
        <f t="shared" si="7"/>
        <v>91.078871373979453</v>
      </c>
      <c r="S31" s="84">
        <f t="shared" si="7"/>
        <v>91.912455493853074</v>
      </c>
      <c r="T31" s="84">
        <f t="shared" si="7"/>
        <v>91.000370091752728</v>
      </c>
      <c r="U31" s="84">
        <f t="shared" si="7"/>
        <v>86.856028141059426</v>
      </c>
      <c r="V31" s="84">
        <f t="shared" si="7"/>
        <v>84.061610668872191</v>
      </c>
      <c r="W31" s="84">
        <f t="shared" ref="W31:X31" si="8">(W9/W$28)*100</f>
        <v>86.187859424104388</v>
      </c>
      <c r="X31" s="84">
        <f t="shared" si="8"/>
        <v>89.250492194350855</v>
      </c>
      <c r="Y31" s="84">
        <f t="shared" si="6"/>
        <v>93.220036677449855</v>
      </c>
    </row>
    <row r="32" spans="1:25" x14ac:dyDescent="0.2">
      <c r="A32" s="143"/>
      <c r="B32" s="80" t="s">
        <v>378</v>
      </c>
      <c r="C32" s="84">
        <f t="shared" ref="C32:Y32" si="9">(C10/C$28)*100</f>
        <v>1.0519142645199389E-2</v>
      </c>
      <c r="D32" s="84">
        <f t="shared" si="9"/>
        <v>2.4919151908454423E-2</v>
      </c>
      <c r="E32" s="84">
        <f t="shared" si="9"/>
        <v>0.24793617658492376</v>
      </c>
      <c r="F32" s="84">
        <f t="shared" si="9"/>
        <v>5.8105911020637439E-2</v>
      </c>
      <c r="G32" s="84">
        <f t="shared" si="9"/>
        <v>9.0041905889863938E-2</v>
      </c>
      <c r="H32" s="84">
        <f t="shared" si="9"/>
        <v>0.20681410828973804</v>
      </c>
      <c r="I32" s="84">
        <f t="shared" si="9"/>
        <v>0.85664330706346858</v>
      </c>
      <c r="J32" s="84">
        <f t="shared" si="9"/>
        <v>0.39017367507220763</v>
      </c>
      <c r="K32" s="84">
        <f t="shared" si="9"/>
        <v>0.32034487513631038</v>
      </c>
      <c r="L32" s="84">
        <f t="shared" si="9"/>
        <v>1.6170711877866937</v>
      </c>
      <c r="M32" s="84">
        <f t="shared" si="9"/>
        <v>0.88645109902008878</v>
      </c>
      <c r="N32" s="84">
        <f t="shared" si="9"/>
        <v>0.95944475198434576</v>
      </c>
      <c r="O32" s="84">
        <f t="shared" si="9"/>
        <v>1.4409516898900332</v>
      </c>
      <c r="P32" s="84">
        <f t="shared" si="9"/>
        <v>1.6977235948581957</v>
      </c>
      <c r="Q32" s="84">
        <f t="shared" ref="Q32:V41" si="10">(Q10/Q$28)*100</f>
        <v>1.242473953788215</v>
      </c>
      <c r="R32" s="84">
        <f t="shared" si="10"/>
        <v>0.54815726430090927</v>
      </c>
      <c r="S32" s="84">
        <f t="shared" si="10"/>
        <v>0.57519668857201922</v>
      </c>
      <c r="T32" s="84">
        <f t="shared" si="10"/>
        <v>0.58085203892877746</v>
      </c>
      <c r="U32" s="84">
        <f t="shared" si="10"/>
        <v>0.39691111904153431</v>
      </c>
      <c r="V32" s="84">
        <f t="shared" si="10"/>
        <v>0.37221432272967503</v>
      </c>
      <c r="W32" s="84">
        <f t="shared" ref="W32:X32" si="11">(W10/W$28)*100</f>
        <v>0.84115595437991852</v>
      </c>
      <c r="X32" s="84">
        <f t="shared" si="11"/>
        <v>1.5511915260874023</v>
      </c>
      <c r="Y32" s="84">
        <f t="shared" si="9"/>
        <v>0.69055409664502854</v>
      </c>
    </row>
    <row r="33" spans="1:25" x14ac:dyDescent="0.2">
      <c r="A33" s="143"/>
      <c r="B33" s="80" t="s">
        <v>58</v>
      </c>
      <c r="C33" s="84">
        <f t="shared" ref="C33:Y33" si="12">(C11/C$28)*100</f>
        <v>3.3783803717822074E-2</v>
      </c>
      <c r="D33" s="84">
        <f t="shared" si="12"/>
        <v>0.22601542413513176</v>
      </c>
      <c r="E33" s="84">
        <f t="shared" si="12"/>
        <v>0.19501707025008097</v>
      </c>
      <c r="F33" s="84">
        <f t="shared" si="12"/>
        <v>6.9892425417006479E-2</v>
      </c>
      <c r="G33" s="84">
        <f t="shared" si="12"/>
        <v>2.4315280906265568E-2</v>
      </c>
      <c r="H33" s="84">
        <f t="shared" si="12"/>
        <v>1.6770316658386547E-2</v>
      </c>
      <c r="I33" s="84">
        <f t="shared" si="12"/>
        <v>0.11601737106468797</v>
      </c>
      <c r="J33" s="84">
        <f t="shared" si="12"/>
        <v>2.2648285877267251</v>
      </c>
      <c r="K33" s="84">
        <f t="shared" si="12"/>
        <v>0.92668916549476732</v>
      </c>
      <c r="L33" s="84">
        <f t="shared" si="12"/>
        <v>0.36154376603206473</v>
      </c>
      <c r="M33" s="84">
        <f t="shared" si="12"/>
        <v>0.55110060016276874</v>
      </c>
      <c r="N33" s="84">
        <f t="shared" si="12"/>
        <v>0.3528883958407939</v>
      </c>
      <c r="O33" s="84">
        <f t="shared" si="12"/>
        <v>1.1271921780914556</v>
      </c>
      <c r="P33" s="84">
        <f t="shared" si="12"/>
        <v>1.3342827190840556</v>
      </c>
      <c r="Q33" s="84">
        <f t="shared" si="10"/>
        <v>0.36617688112156938</v>
      </c>
      <c r="R33" s="84">
        <f t="shared" si="10"/>
        <v>0.86707817850309987</v>
      </c>
      <c r="S33" s="84">
        <f t="shared" si="10"/>
        <v>1.5220508074147272</v>
      </c>
      <c r="T33" s="84">
        <f t="shared" si="10"/>
        <v>0.34685795984721357</v>
      </c>
      <c r="U33" s="84">
        <f t="shared" si="10"/>
        <v>3.9828237424064903</v>
      </c>
      <c r="V33" s="84">
        <f t="shared" si="10"/>
        <v>5.9278714011328431</v>
      </c>
      <c r="W33" s="84">
        <f t="shared" ref="W33:X33" si="13">(W11/W$28)*100</f>
        <v>4.7190966766153846</v>
      </c>
      <c r="X33" s="84">
        <f t="shared" si="13"/>
        <v>1.6279198813524438</v>
      </c>
      <c r="Y33" s="84">
        <f t="shared" si="12"/>
        <v>1.3421045773209037</v>
      </c>
    </row>
    <row r="34" spans="1:25" x14ac:dyDescent="0.2">
      <c r="A34" s="143"/>
      <c r="B34" s="80" t="s">
        <v>382</v>
      </c>
      <c r="C34" s="84">
        <f t="shared" ref="C34:Y34" si="14">(C12/C$28)*100</f>
        <v>0.29760058856398536</v>
      </c>
      <c r="D34" s="84">
        <f t="shared" si="14"/>
        <v>0.13707946175974559</v>
      </c>
      <c r="E34" s="84">
        <f t="shared" si="14"/>
        <v>0.11662678378644543</v>
      </c>
      <c r="F34" s="84">
        <f t="shared" si="14"/>
        <v>5.6713302428851073E-2</v>
      </c>
      <c r="G34" s="84">
        <f t="shared" si="14"/>
        <v>9.2339535011533913E-2</v>
      </c>
      <c r="H34" s="84">
        <f t="shared" si="14"/>
        <v>6.3159294395691498E-2</v>
      </c>
      <c r="I34" s="84">
        <f t="shared" si="14"/>
        <v>5.7152320338321606E-2</v>
      </c>
      <c r="J34" s="84">
        <f t="shared" si="14"/>
        <v>5.5522733348661389E-2</v>
      </c>
      <c r="K34" s="84">
        <f t="shared" si="14"/>
        <v>0.33786025235495681</v>
      </c>
      <c r="L34" s="84">
        <f t="shared" si="14"/>
        <v>0.66502313590354589</v>
      </c>
      <c r="M34" s="84">
        <f t="shared" si="14"/>
        <v>1.8672915332271052</v>
      </c>
      <c r="N34" s="84">
        <f t="shared" si="14"/>
        <v>1.1346626189143318</v>
      </c>
      <c r="O34" s="84">
        <f t="shared" si="14"/>
        <v>0.58504558398909812</v>
      </c>
      <c r="P34" s="84">
        <f t="shared" si="14"/>
        <v>1.2548713507274729</v>
      </c>
      <c r="Q34" s="84">
        <f t="shared" si="10"/>
        <v>2.0229064557520138</v>
      </c>
      <c r="R34" s="84">
        <f t="shared" si="10"/>
        <v>1.9426538540756371</v>
      </c>
      <c r="S34" s="84">
        <f t="shared" si="10"/>
        <v>1.1403569520782257</v>
      </c>
      <c r="T34" s="84">
        <f t="shared" si="10"/>
        <v>1.1490931969839284</v>
      </c>
      <c r="U34" s="84">
        <f t="shared" si="10"/>
        <v>0.65688623271981095</v>
      </c>
      <c r="V34" s="84">
        <f t="shared" si="10"/>
        <v>0.73300679478390074</v>
      </c>
      <c r="W34" s="84">
        <f t="shared" ref="W34:X34" si="15">(W12/W$28)*100</f>
        <v>0.63041462030330397</v>
      </c>
      <c r="X34" s="84">
        <f t="shared" si="15"/>
        <v>0.89871524474908537</v>
      </c>
      <c r="Y34" s="84">
        <f t="shared" si="14"/>
        <v>0.71311553939939953</v>
      </c>
    </row>
    <row r="35" spans="1:25" x14ac:dyDescent="0.2">
      <c r="A35" s="143"/>
      <c r="B35" s="80" t="s">
        <v>71</v>
      </c>
      <c r="C35" s="84">
        <f t="shared" ref="C35:Y35" si="16">(C13/C$28)*100</f>
        <v>7.0243753974567215E-6</v>
      </c>
      <c r="D35" s="84">
        <f t="shared" si="16"/>
        <v>7.1329821771452367E-5</v>
      </c>
      <c r="E35" s="84">
        <f t="shared" si="16"/>
        <v>1.7157153315941722E-4</v>
      </c>
      <c r="F35" s="84">
        <f t="shared" si="16"/>
        <v>2.3884980934423153E-3</v>
      </c>
      <c r="G35" s="84">
        <f t="shared" si="16"/>
        <v>4.2984252441556322E-3</v>
      </c>
      <c r="H35" s="84">
        <f t="shared" si="16"/>
        <v>0.10232896077201883</v>
      </c>
      <c r="I35" s="84">
        <f t="shared" si="16"/>
        <v>7.1304206387611865E-3</v>
      </c>
      <c r="J35" s="84">
        <f t="shared" si="16"/>
        <v>5.1390721315815686E-2</v>
      </c>
      <c r="K35" s="84">
        <f t="shared" si="16"/>
        <v>1.8382872440109149E-2</v>
      </c>
      <c r="L35" s="84">
        <f t="shared" si="16"/>
        <v>1.6965564952804029E-2</v>
      </c>
      <c r="M35" s="84">
        <f t="shared" si="16"/>
        <v>0.16110668031061395</v>
      </c>
      <c r="N35" s="84">
        <f t="shared" si="16"/>
        <v>0.29288442943028736</v>
      </c>
      <c r="O35" s="84">
        <f t="shared" si="16"/>
        <v>0.47486286888795093</v>
      </c>
      <c r="P35" s="84">
        <f t="shared" si="16"/>
        <v>0.90587683046792145</v>
      </c>
      <c r="Q35" s="84">
        <f t="shared" si="10"/>
        <v>1.8443367126318222</v>
      </c>
      <c r="R35" s="84">
        <f t="shared" si="10"/>
        <v>1.5035552521111046</v>
      </c>
      <c r="S35" s="84">
        <f t="shared" si="10"/>
        <v>1.2105779950166933</v>
      </c>
      <c r="T35" s="84">
        <f t="shared" si="10"/>
        <v>1.671593305876979</v>
      </c>
      <c r="U35" s="84">
        <f t="shared" si="10"/>
        <v>1.4250065639864431</v>
      </c>
      <c r="V35" s="84">
        <f t="shared" si="10"/>
        <v>1.0598840863593206</v>
      </c>
      <c r="W35" s="84">
        <f t="shared" ref="W35:X35" si="17">(W13/W$28)*100</f>
        <v>1.0938677254394786</v>
      </c>
      <c r="X35" s="84">
        <f t="shared" si="17"/>
        <v>1.2241835919935982</v>
      </c>
      <c r="Y35" s="84">
        <f t="shared" si="16"/>
        <v>0.5688625921793018</v>
      </c>
    </row>
    <row r="36" spans="1:25" x14ac:dyDescent="0.2">
      <c r="A36" s="143"/>
      <c r="B36" s="80" t="s">
        <v>70</v>
      </c>
      <c r="C36" s="84">
        <f t="shared" ref="C36:Y36" si="18">(C14/C$28)*100</f>
        <v>4.6360877623214362E-4</v>
      </c>
      <c r="D36" s="84">
        <f t="shared" si="18"/>
        <v>3.8025088811987473E-4</v>
      </c>
      <c r="E36" s="84">
        <f t="shared" si="18"/>
        <v>8.1618411959967464E-4</v>
      </c>
      <c r="F36" s="84">
        <f t="shared" si="18"/>
        <v>2.3433664112368982E-3</v>
      </c>
      <c r="G36" s="84">
        <f t="shared" si="18"/>
        <v>0.12008620940845481</v>
      </c>
      <c r="H36" s="84">
        <f t="shared" si="18"/>
        <v>5.2393119630544105E-2</v>
      </c>
      <c r="I36" s="84">
        <f t="shared" si="18"/>
        <v>9.6030956648706978E-2</v>
      </c>
      <c r="J36" s="84">
        <f t="shared" si="18"/>
        <v>0.57341326137559678</v>
      </c>
      <c r="K36" s="84">
        <f t="shared" si="18"/>
        <v>6.6973678246532841E-3</v>
      </c>
      <c r="L36" s="84">
        <f t="shared" si="18"/>
        <v>1.2144528834452928E-3</v>
      </c>
      <c r="M36" s="84">
        <f t="shared" si="18"/>
        <v>1.1476423278242023E-5</v>
      </c>
      <c r="N36" s="84">
        <f t="shared" si="18"/>
        <v>0</v>
      </c>
      <c r="O36" s="84">
        <f t="shared" si="18"/>
        <v>2.114251177681635E-4</v>
      </c>
      <c r="P36" s="84">
        <f t="shared" si="18"/>
        <v>0.37725388182927189</v>
      </c>
      <c r="Q36" s="84">
        <f t="shared" si="10"/>
        <v>0.97746918393142312</v>
      </c>
      <c r="R36" s="84">
        <f t="shared" si="10"/>
        <v>0.6662628282199059</v>
      </c>
      <c r="S36" s="84">
        <f t="shared" si="10"/>
        <v>0.72783191301146988</v>
      </c>
      <c r="T36" s="84">
        <f t="shared" si="10"/>
        <v>0.52129558040488333</v>
      </c>
      <c r="U36" s="84">
        <f t="shared" si="10"/>
        <v>0.52700211589228885</v>
      </c>
      <c r="V36" s="84">
        <f t="shared" si="10"/>
        <v>0.17409977091455314</v>
      </c>
      <c r="W36" s="84">
        <f t="shared" ref="W36:X36" si="19">(W14/W$28)*100</f>
        <v>1.6137258352259458E-3</v>
      </c>
      <c r="X36" s="84">
        <f t="shared" si="19"/>
        <v>0</v>
      </c>
      <c r="Y36" s="84">
        <f t="shared" si="18"/>
        <v>0.18134937009486937</v>
      </c>
    </row>
    <row r="37" spans="1:25" x14ac:dyDescent="0.2">
      <c r="A37" s="143"/>
      <c r="B37" s="80" t="s">
        <v>66</v>
      </c>
      <c r="C37" s="84">
        <f t="shared" ref="C37:Y37" si="20">(C15/C$28)*100</f>
        <v>7.8927497572165134E-2</v>
      </c>
      <c r="D37" s="84">
        <f t="shared" si="20"/>
        <v>4.5287552972587325E-2</v>
      </c>
      <c r="E37" s="84">
        <f t="shared" si="20"/>
        <v>8.2227771813254052E-2</v>
      </c>
      <c r="F37" s="84">
        <f t="shared" si="20"/>
        <v>7.499578656966345E-2</v>
      </c>
      <c r="G37" s="84">
        <f t="shared" si="20"/>
        <v>1.1080257771143321E-2</v>
      </c>
      <c r="H37" s="84">
        <f t="shared" si="20"/>
        <v>8.1955367683870396E-3</v>
      </c>
      <c r="I37" s="84">
        <f t="shared" si="20"/>
        <v>9.2133878828289745E-2</v>
      </c>
      <c r="J37" s="84">
        <f t="shared" si="20"/>
        <v>6.1590197483147549E-4</v>
      </c>
      <c r="K37" s="84">
        <f t="shared" si="20"/>
        <v>3.6408333079306035E-2</v>
      </c>
      <c r="L37" s="84">
        <f t="shared" si="20"/>
        <v>6.2572937267140576E-3</v>
      </c>
      <c r="M37" s="84">
        <f t="shared" si="20"/>
        <v>2.8189921045788493E-3</v>
      </c>
      <c r="N37" s="84">
        <f t="shared" si="20"/>
        <v>0.10611207086894882</v>
      </c>
      <c r="O37" s="84">
        <f t="shared" si="20"/>
        <v>0.8488437321724881</v>
      </c>
      <c r="P37" s="84">
        <f t="shared" si="20"/>
        <v>0.37664710092691694</v>
      </c>
      <c r="Q37" s="84">
        <f t="shared" si="10"/>
        <v>0.2773596583067604</v>
      </c>
      <c r="R37" s="84">
        <f t="shared" si="10"/>
        <v>0.27788771322209488</v>
      </c>
      <c r="S37" s="84">
        <f t="shared" si="10"/>
        <v>0.30093774382437183</v>
      </c>
      <c r="T37" s="84">
        <f t="shared" si="10"/>
        <v>0.25858901079886354</v>
      </c>
      <c r="U37" s="84">
        <f t="shared" si="10"/>
        <v>0.11232265284664882</v>
      </c>
      <c r="V37" s="84">
        <f t="shared" si="10"/>
        <v>0.14660925732349658</v>
      </c>
      <c r="W37" s="84">
        <f t="shared" ref="W37:X37" si="21">(W15/W$28)*100</f>
        <v>2.781603785299061E-2</v>
      </c>
      <c r="X37" s="84">
        <f t="shared" si="21"/>
        <v>1.2626068153786295E-2</v>
      </c>
      <c r="Y37" s="84">
        <f t="shared" si="20"/>
        <v>0.1297421930798125</v>
      </c>
    </row>
    <row r="38" spans="1:25" x14ac:dyDescent="0.2">
      <c r="A38" s="143"/>
      <c r="B38" s="8" t="s">
        <v>15</v>
      </c>
      <c r="C38" s="84">
        <f t="shared" ref="C38:Y38" si="22">(C16/C$28)*100</f>
        <v>0.1820410435378374</v>
      </c>
      <c r="D38" s="84">
        <f t="shared" si="22"/>
        <v>0.40290623603405679</v>
      </c>
      <c r="E38" s="84">
        <f t="shared" si="22"/>
        <v>0.39497359788841396</v>
      </c>
      <c r="F38" s="84">
        <f t="shared" si="22"/>
        <v>0.34051896973889312</v>
      </c>
      <c r="G38" s="84">
        <f t="shared" si="22"/>
        <v>0.22814472759958024</v>
      </c>
      <c r="H38" s="84">
        <f t="shared" si="22"/>
        <v>0.25420113869652156</v>
      </c>
      <c r="I38" s="84">
        <f t="shared" si="22"/>
        <v>0.27692706825199087</v>
      </c>
      <c r="J38" s="84">
        <f t="shared" si="22"/>
        <v>2.332673234575422</v>
      </c>
      <c r="K38" s="84">
        <f t="shared" si="22"/>
        <v>1.0458117464609589</v>
      </c>
      <c r="L38" s="84">
        <f t="shared" si="22"/>
        <v>0.49680585640982011</v>
      </c>
      <c r="M38" s="84">
        <f t="shared" si="22"/>
        <v>0.68675291793494009</v>
      </c>
      <c r="N38" s="84">
        <f t="shared" si="22"/>
        <v>0.57754319652250141</v>
      </c>
      <c r="O38" s="84">
        <f t="shared" si="22"/>
        <v>2.4130852031403109</v>
      </c>
      <c r="P38" s="84">
        <f t="shared" si="22"/>
        <v>2.4606357465645612</v>
      </c>
      <c r="Q38" s="84">
        <f t="shared" si="10"/>
        <v>1.2850150180052893</v>
      </c>
      <c r="R38" s="84">
        <f t="shared" si="10"/>
        <v>1.5405105988810901</v>
      </c>
      <c r="S38" s="84">
        <f t="shared" si="10"/>
        <v>2.7898847223352963</v>
      </c>
      <c r="T38" s="84">
        <f t="shared" si="10"/>
        <v>1.2445683874668794</v>
      </c>
      <c r="U38" s="84">
        <f t="shared" si="10"/>
        <v>4.7094731611848193</v>
      </c>
      <c r="V38" s="84">
        <f t="shared" si="10"/>
        <v>8.9254456813756597</v>
      </c>
      <c r="W38" s="84">
        <f t="shared" ref="W38:X38" si="23">(W16/W$28)*100</f>
        <v>7.6240473964406146</v>
      </c>
      <c r="X38" s="84">
        <f t="shared" si="23"/>
        <v>1.9822869836752348</v>
      </c>
      <c r="Y38" s="84">
        <f t="shared" si="22"/>
        <v>2.0712807000954134</v>
      </c>
    </row>
    <row r="39" spans="1:25" x14ac:dyDescent="0.2">
      <c r="A39" s="143"/>
      <c r="B39" s="8" t="s">
        <v>26</v>
      </c>
      <c r="C39" s="84">
        <f t="shared" ref="C39:Y39" si="24">(C17/C$28)*100</f>
        <v>9.1162343908193322E-4</v>
      </c>
      <c r="D39" s="84">
        <f t="shared" si="24"/>
        <v>8.3306413537269381E-3</v>
      </c>
      <c r="E39" s="84">
        <f t="shared" si="24"/>
        <v>3.4223550909053533E-3</v>
      </c>
      <c r="F39" s="84">
        <f t="shared" si="24"/>
        <v>4.7388266315688179E-3</v>
      </c>
      <c r="G39" s="84">
        <f t="shared" si="24"/>
        <v>2.5812259921958947E-2</v>
      </c>
      <c r="H39" s="84">
        <f t="shared" si="24"/>
        <v>9.3548711217490803E-3</v>
      </c>
      <c r="I39" s="84">
        <f t="shared" si="24"/>
        <v>8.9445131362563945E-3</v>
      </c>
      <c r="J39" s="84">
        <f t="shared" si="24"/>
        <v>2.7406637095787438E-3</v>
      </c>
      <c r="K39" s="84">
        <f t="shared" si="24"/>
        <v>2.7500525230816971E-3</v>
      </c>
      <c r="L39" s="84">
        <f t="shared" si="24"/>
        <v>5.9923282988308115E-3</v>
      </c>
      <c r="M39" s="84">
        <f t="shared" si="24"/>
        <v>1.8226855450503979E-3</v>
      </c>
      <c r="N39" s="84">
        <f t="shared" si="24"/>
        <v>3.6037443867203952E-3</v>
      </c>
      <c r="O39" s="84">
        <f t="shared" si="24"/>
        <v>3.754028468778331E-2</v>
      </c>
      <c r="P39" s="84">
        <f t="shared" si="24"/>
        <v>0.12536756995669779</v>
      </c>
      <c r="Q39" s="84">
        <f t="shared" si="10"/>
        <v>0.12144387697573761</v>
      </c>
      <c r="R39" s="84">
        <f t="shared" si="10"/>
        <v>6.9476482506581672E-2</v>
      </c>
      <c r="S39" s="84">
        <f t="shared" si="10"/>
        <v>0.56333911365882161</v>
      </c>
      <c r="T39" s="84">
        <f t="shared" si="10"/>
        <v>0.27834034676527053</v>
      </c>
      <c r="U39" s="84">
        <f t="shared" si="10"/>
        <v>0.11388348783997895</v>
      </c>
      <c r="V39" s="84">
        <f t="shared" si="10"/>
        <v>2.3370479534039434</v>
      </c>
      <c r="W39" s="84">
        <f t="shared" ref="W39:X39" si="25">(W17/W$28)*100</f>
        <v>2.6576691334964742</v>
      </c>
      <c r="X39" s="84">
        <f t="shared" si="25"/>
        <v>4.534019999133012E-2</v>
      </c>
      <c r="Y39" s="84">
        <f t="shared" si="24"/>
        <v>0.35026732818199163</v>
      </c>
    </row>
    <row r="40" spans="1:25" x14ac:dyDescent="0.2">
      <c r="A40" s="143"/>
      <c r="B40" s="8" t="s">
        <v>27</v>
      </c>
      <c r="C40" s="84">
        <f t="shared" ref="C40:Y40" si="26">(C18/C$28)*100</f>
        <v>3.3783803717822074E-2</v>
      </c>
      <c r="D40" s="84">
        <f t="shared" si="26"/>
        <v>0.22601542413513176</v>
      </c>
      <c r="E40" s="84">
        <f t="shared" si="26"/>
        <v>0.19501707025008097</v>
      </c>
      <c r="F40" s="84">
        <f t="shared" si="26"/>
        <v>6.9892425417006479E-2</v>
      </c>
      <c r="G40" s="84">
        <f t="shared" si="26"/>
        <v>2.4315280906265568E-2</v>
      </c>
      <c r="H40" s="84">
        <f t="shared" si="26"/>
        <v>1.6770316658386547E-2</v>
      </c>
      <c r="I40" s="84">
        <f t="shared" si="26"/>
        <v>0.11601737106468797</v>
      </c>
      <c r="J40" s="84">
        <f t="shared" si="26"/>
        <v>2.2648285877267251</v>
      </c>
      <c r="K40" s="84">
        <f t="shared" si="26"/>
        <v>0.92668916549476732</v>
      </c>
      <c r="L40" s="84">
        <f t="shared" si="26"/>
        <v>0.36154376603206473</v>
      </c>
      <c r="M40" s="84">
        <f t="shared" si="26"/>
        <v>0.55110060016276874</v>
      </c>
      <c r="N40" s="84">
        <f t="shared" si="26"/>
        <v>0.3528883958407939</v>
      </c>
      <c r="O40" s="84">
        <f t="shared" si="26"/>
        <v>1.1271921780914556</v>
      </c>
      <c r="P40" s="84">
        <f t="shared" si="26"/>
        <v>1.3342827190840556</v>
      </c>
      <c r="Q40" s="84">
        <f t="shared" si="10"/>
        <v>0.36617688112156938</v>
      </c>
      <c r="R40" s="84">
        <f t="shared" si="10"/>
        <v>0.86707817850309987</v>
      </c>
      <c r="S40" s="84">
        <f t="shared" si="10"/>
        <v>1.5220508074147272</v>
      </c>
      <c r="T40" s="84">
        <f t="shared" si="10"/>
        <v>0.34685795984721357</v>
      </c>
      <c r="U40" s="84">
        <f t="shared" si="10"/>
        <v>3.9828237424064903</v>
      </c>
      <c r="V40" s="84">
        <f t="shared" si="10"/>
        <v>5.9278714011328431</v>
      </c>
      <c r="W40" s="84">
        <f t="shared" ref="W40:X40" si="27">(W18/W$28)*100</f>
        <v>4.7190966766153846</v>
      </c>
      <c r="X40" s="84">
        <f t="shared" si="27"/>
        <v>1.6279198813524438</v>
      </c>
      <c r="Y40" s="84">
        <f t="shared" si="26"/>
        <v>1.3421045773209037</v>
      </c>
    </row>
    <row r="41" spans="1:25" x14ac:dyDescent="0.2">
      <c r="A41" s="143"/>
      <c r="B41" s="8" t="s">
        <v>16</v>
      </c>
      <c r="C41" s="84">
        <f t="shared" ref="C41:Y41" si="28">(C19/C$28)*100</f>
        <v>2.7802969529411518E-2</v>
      </c>
      <c r="D41" s="84">
        <f t="shared" si="28"/>
        <v>0.97350167139802368</v>
      </c>
      <c r="E41" s="84">
        <f t="shared" si="28"/>
        <v>9.7368234186175864E-2</v>
      </c>
      <c r="F41" s="84">
        <f t="shared" si="28"/>
        <v>0.3339232095090322</v>
      </c>
      <c r="G41" s="84">
        <f t="shared" si="28"/>
        <v>9.725192768146132E-2</v>
      </c>
      <c r="H41" s="84">
        <f t="shared" si="28"/>
        <v>0.15639935656930054</v>
      </c>
      <c r="I41" s="84">
        <f t="shared" si="28"/>
        <v>0.53018270922784261</v>
      </c>
      <c r="J41" s="84">
        <f t="shared" si="28"/>
        <v>2.0062498367188275</v>
      </c>
      <c r="K41" s="84">
        <f t="shared" si="28"/>
        <v>2.4890805727496232</v>
      </c>
      <c r="L41" s="84">
        <f t="shared" si="28"/>
        <v>2.0926129804902946</v>
      </c>
      <c r="M41" s="84">
        <f t="shared" si="28"/>
        <v>3.282985772200643</v>
      </c>
      <c r="N41" s="84">
        <f t="shared" si="28"/>
        <v>4.8659847641093501</v>
      </c>
      <c r="O41" s="84">
        <f t="shared" si="28"/>
        <v>7.0705141237502014</v>
      </c>
      <c r="P41" s="84">
        <f t="shared" si="28"/>
        <v>10.345957595391909</v>
      </c>
      <c r="Q41" s="84">
        <f t="shared" si="10"/>
        <v>14.883563707499833</v>
      </c>
      <c r="R41" s="84">
        <f t="shared" si="10"/>
        <v>17.23998155089388</v>
      </c>
      <c r="S41" s="84">
        <f t="shared" si="10"/>
        <v>15.131531045057361</v>
      </c>
      <c r="T41" s="84">
        <f t="shared" si="10"/>
        <v>11.746603675594839</v>
      </c>
      <c r="U41" s="84">
        <f t="shared" si="10"/>
        <v>6.8895157732800385</v>
      </c>
      <c r="V41" s="84">
        <f t="shared" si="10"/>
        <v>4.7746783573283986</v>
      </c>
      <c r="W41" s="84">
        <f t="shared" ref="W41:X41" si="29">(W19/W$28)*100</f>
        <v>3.6707650560586091</v>
      </c>
      <c r="X41" s="84">
        <f t="shared" si="29"/>
        <v>2.6357719042480037</v>
      </c>
      <c r="Y41" s="84">
        <f t="shared" si="28"/>
        <v>4.5369783241465065</v>
      </c>
    </row>
    <row r="42" spans="1:25" x14ac:dyDescent="0.2">
      <c r="A42" s="143"/>
      <c r="B42" s="8" t="s">
        <v>19</v>
      </c>
      <c r="C42" s="84">
        <f t="shared" ref="C42:Y42" si="30">(C20/C$28)*100</f>
        <v>4.4924392854434458E-3</v>
      </c>
      <c r="D42" s="84">
        <f t="shared" si="30"/>
        <v>4.4666367254494934E-3</v>
      </c>
      <c r="E42" s="84">
        <f t="shared" si="30"/>
        <v>2.5032527468448112E-2</v>
      </c>
      <c r="F42" s="84">
        <f t="shared" si="30"/>
        <v>1.5600294220948066E-2</v>
      </c>
      <c r="G42" s="84">
        <f t="shared" si="30"/>
        <v>1.7654905186291339E-2</v>
      </c>
      <c r="H42" s="84">
        <f t="shared" si="30"/>
        <v>5.6159989389052194E-2</v>
      </c>
      <c r="I42" s="84">
        <f t="shared" si="30"/>
        <v>9.8932914068794071E-3</v>
      </c>
      <c r="J42" s="84">
        <f t="shared" si="30"/>
        <v>1.8774711839972365E-2</v>
      </c>
      <c r="K42" s="84">
        <f t="shared" si="30"/>
        <v>1.4808911500554023E-2</v>
      </c>
      <c r="L42" s="84">
        <f t="shared" si="30"/>
        <v>1.5048922479175667E-2</v>
      </c>
      <c r="M42" s="84">
        <f t="shared" si="30"/>
        <v>1.1924501097768853E-2</v>
      </c>
      <c r="N42" s="84">
        <f t="shared" si="30"/>
        <v>1.8439672132620596E-2</v>
      </c>
      <c r="O42" s="84">
        <f t="shared" si="30"/>
        <v>3.0623243716580793E-2</v>
      </c>
      <c r="P42" s="84">
        <f t="shared" si="30"/>
        <v>3.7425778133406945E-2</v>
      </c>
      <c r="Q42" s="84">
        <f t="shared" si="30"/>
        <v>3.5107662825609683E-2</v>
      </c>
      <c r="R42" s="84">
        <f t="shared" si="30"/>
        <v>1.3842512934674357E-2</v>
      </c>
      <c r="S42" s="84">
        <f t="shared" si="30"/>
        <v>0</v>
      </c>
      <c r="T42" s="84">
        <f t="shared" si="30"/>
        <v>1.7105503675419353E-2</v>
      </c>
      <c r="U42" s="84">
        <f t="shared" si="30"/>
        <v>1.3130858767162301E-2</v>
      </c>
      <c r="V42" s="84">
        <f t="shared" si="30"/>
        <v>7.2697921264113161E-3</v>
      </c>
      <c r="W42" s="84">
        <f t="shared" ref="W42:X42" si="31">(W20/W$28)*100</f>
        <v>9.0630547971871957E-3</v>
      </c>
      <c r="X42" s="84">
        <f t="shared" si="31"/>
        <v>2.5305685455071041E-2</v>
      </c>
      <c r="Y42" s="84">
        <f t="shared" si="30"/>
        <v>1.8311778234787256E-2</v>
      </c>
    </row>
    <row r="43" spans="1:25" x14ac:dyDescent="0.2">
      <c r="A43" s="143"/>
      <c r="B43" s="8" t="s">
        <v>18</v>
      </c>
      <c r="C43" s="84">
        <f t="shared" ref="C43:Y43" si="32">(C21/C$28)*100</f>
        <v>2.0095754599568038E-2</v>
      </c>
      <c r="D43" s="84">
        <f t="shared" si="32"/>
        <v>1.3330219367025824E-2</v>
      </c>
      <c r="E43" s="84">
        <f t="shared" si="32"/>
        <v>1.0909208315677949E-2</v>
      </c>
      <c r="F43" s="84">
        <f t="shared" si="32"/>
        <v>8.7716080967278533E-3</v>
      </c>
      <c r="G43" s="84">
        <f t="shared" si="32"/>
        <v>3.8724068252484353E-2</v>
      </c>
      <c r="H43" s="84">
        <f t="shared" si="32"/>
        <v>2.9693522808703346E-3</v>
      </c>
      <c r="I43" s="84">
        <f t="shared" si="32"/>
        <v>5.0476161043815776E-4</v>
      </c>
      <c r="J43" s="84">
        <f t="shared" si="32"/>
        <v>1.6506482845756025E-3</v>
      </c>
      <c r="K43" s="84">
        <f t="shared" si="32"/>
        <v>1.6204081934130467E-3</v>
      </c>
      <c r="L43" s="84">
        <f t="shared" si="32"/>
        <v>2.7793764361327832E-3</v>
      </c>
      <c r="M43" s="84">
        <f t="shared" si="32"/>
        <v>1.9542053558190518E-3</v>
      </c>
      <c r="N43" s="84">
        <f t="shared" si="32"/>
        <v>7.3351557731843207E-3</v>
      </c>
      <c r="O43" s="84">
        <f t="shared" si="32"/>
        <v>5.1031461150454413E-2</v>
      </c>
      <c r="P43" s="84">
        <f t="shared" si="32"/>
        <v>5.9251517337400826E-2</v>
      </c>
      <c r="Q43" s="84">
        <f t="shared" si="32"/>
        <v>0.16039250481037101</v>
      </c>
      <c r="R43" s="84">
        <f t="shared" si="32"/>
        <v>4.0717643776212085E-2</v>
      </c>
      <c r="S43" s="84">
        <f t="shared" si="32"/>
        <v>0</v>
      </c>
      <c r="T43" s="84">
        <f t="shared" si="32"/>
        <v>1.6389459593731566E-2</v>
      </c>
      <c r="U43" s="84">
        <f t="shared" si="32"/>
        <v>2.1090068278151866E-2</v>
      </c>
      <c r="V43" s="84">
        <f t="shared" si="32"/>
        <v>9.1171524011075204E-3</v>
      </c>
      <c r="W43" s="84">
        <f t="shared" ref="W43:X43" si="33">(W21/W$28)*100</f>
        <v>1.8924920735366953E-2</v>
      </c>
      <c r="X43" s="84">
        <f t="shared" si="33"/>
        <v>2.1794991618981883E-2</v>
      </c>
      <c r="Y43" s="84">
        <f t="shared" si="32"/>
        <v>1.9426288268306804E-2</v>
      </c>
    </row>
    <row r="44" spans="1:25" x14ac:dyDescent="0.2">
      <c r="A44" s="143"/>
      <c r="B44" s="8" t="s">
        <v>20</v>
      </c>
      <c r="C44" s="84">
        <f t="shared" ref="C44:Y44" si="34">(C22/C$28)*100</f>
        <v>6.7146004424288792E-4</v>
      </c>
      <c r="D44" s="84">
        <f t="shared" si="34"/>
        <v>6.7376523744964696E-4</v>
      </c>
      <c r="E44" s="84">
        <f t="shared" si="34"/>
        <v>9.2993746607186838E-3</v>
      </c>
      <c r="F44" s="84">
        <f t="shared" si="34"/>
        <v>4.1173651997388769E-3</v>
      </c>
      <c r="G44" s="84">
        <f t="shared" si="34"/>
        <v>1.2090756295029799E-2</v>
      </c>
      <c r="H44" s="84">
        <f t="shared" si="34"/>
        <v>2.1488961734409929E-3</v>
      </c>
      <c r="I44" s="84">
        <f t="shared" si="34"/>
        <v>4.4148562059096743E-4</v>
      </c>
      <c r="J44" s="84">
        <f t="shared" si="34"/>
        <v>4.9755117077800084E-4</v>
      </c>
      <c r="K44" s="84">
        <f t="shared" si="34"/>
        <v>9.1815015699083641E-4</v>
      </c>
      <c r="L44" s="84">
        <f t="shared" si="34"/>
        <v>1.0565634464676467E-2</v>
      </c>
      <c r="M44" s="84">
        <f t="shared" si="34"/>
        <v>1.2797168323846376E-2</v>
      </c>
      <c r="N44" s="84">
        <f t="shared" si="34"/>
        <v>1.4285707669978054E-2</v>
      </c>
      <c r="O44" s="84">
        <f t="shared" si="34"/>
        <v>6.1677789977681426E-2</v>
      </c>
      <c r="P44" s="84">
        <f t="shared" si="34"/>
        <v>1.200039598782086E-2</v>
      </c>
      <c r="Q44" s="84">
        <f t="shared" si="34"/>
        <v>4.9023234053696976E-2</v>
      </c>
      <c r="R44" s="84">
        <f t="shared" si="34"/>
        <v>1.001359662371557E-2</v>
      </c>
      <c r="S44" s="84">
        <f t="shared" si="34"/>
        <v>0</v>
      </c>
      <c r="T44" s="84">
        <f t="shared" si="34"/>
        <v>1.0672709763385798E-2</v>
      </c>
      <c r="U44" s="84">
        <f t="shared" si="34"/>
        <v>1.714700128512997E-2</v>
      </c>
      <c r="V44" s="84">
        <f t="shared" si="34"/>
        <v>1.6783803604878385E-3</v>
      </c>
      <c r="W44" s="84">
        <f t="shared" ref="W44:X44" si="35">(W22/W$28)*100</f>
        <v>7.8528332404529336E-3</v>
      </c>
      <c r="X44" s="84">
        <f t="shared" si="35"/>
        <v>9.5789946284752427E-3</v>
      </c>
      <c r="Y44" s="84">
        <f t="shared" si="34"/>
        <v>1.0773388380920701E-2</v>
      </c>
    </row>
    <row r="45" spans="1:25" x14ac:dyDescent="0.2">
      <c r="A45" s="143"/>
      <c r="B45" s="8" t="s">
        <v>21</v>
      </c>
      <c r="C45" s="84">
        <f t="shared" ref="C45:Y45" si="36">(C23/C$28)*100</f>
        <v>3.1349787398849349E-4</v>
      </c>
      <c r="D45" s="84">
        <f t="shared" si="36"/>
        <v>1.6783487475635853E-4</v>
      </c>
      <c r="E45" s="84">
        <f t="shared" si="36"/>
        <v>2.7634191522905779E-4</v>
      </c>
      <c r="F45" s="84">
        <f t="shared" si="36"/>
        <v>6.8076165296858838E-4</v>
      </c>
      <c r="G45" s="84">
        <f t="shared" si="36"/>
        <v>3.9432005156582657E-4</v>
      </c>
      <c r="H45" s="84">
        <f t="shared" si="36"/>
        <v>2.6077132239816429E-4</v>
      </c>
      <c r="I45" s="84">
        <f t="shared" si="36"/>
        <v>2.8043316071799987E-3</v>
      </c>
      <c r="J45" s="84">
        <f t="shared" si="36"/>
        <v>1.3456996497995188E-3</v>
      </c>
      <c r="K45" s="84">
        <f t="shared" si="36"/>
        <v>2.8900800425338112E-4</v>
      </c>
      <c r="L45" s="84">
        <f t="shared" si="36"/>
        <v>7.979208935349764E-4</v>
      </c>
      <c r="M45" s="84">
        <f t="shared" si="36"/>
        <v>2.276731104681913E-3</v>
      </c>
      <c r="N45" s="84">
        <f t="shared" si="36"/>
        <v>2.4258462791443614E-3</v>
      </c>
      <c r="O45" s="84">
        <f t="shared" si="36"/>
        <v>3.9264497023829888E-3</v>
      </c>
      <c r="P45" s="84">
        <f t="shared" si="36"/>
        <v>7.3043704747043151E-3</v>
      </c>
      <c r="Q45" s="84">
        <f t="shared" si="36"/>
        <v>3.1269264377273569E-4</v>
      </c>
      <c r="R45" s="84">
        <f t="shared" si="36"/>
        <v>1.1148834741980966E-2</v>
      </c>
      <c r="S45" s="84">
        <f t="shared" si="36"/>
        <v>0</v>
      </c>
      <c r="T45" s="84">
        <f t="shared" si="36"/>
        <v>2.050046752465591E-2</v>
      </c>
      <c r="U45" s="84">
        <f t="shared" si="36"/>
        <v>1.2417067478852678E-2</v>
      </c>
      <c r="V45" s="84">
        <f t="shared" si="36"/>
        <v>1.199089414722798E-2</v>
      </c>
      <c r="W45" s="84">
        <f t="shared" ref="W45:X45" si="37">(W23/W$28)*100</f>
        <v>1.5220479321246899E-2</v>
      </c>
      <c r="X45" s="84">
        <f t="shared" si="37"/>
        <v>2.5527797156282686E-2</v>
      </c>
      <c r="Y45" s="84">
        <f t="shared" si="36"/>
        <v>5.9737450681489387E-3</v>
      </c>
    </row>
    <row r="46" spans="1:25" x14ac:dyDescent="0.2">
      <c r="A46" s="143"/>
      <c r="B46" s="8" t="s">
        <v>17</v>
      </c>
      <c r="C46" s="84">
        <f t="shared" ref="C46:Y47" si="38">(C24/C$28)*100</f>
        <v>1.3840126845608976E-3</v>
      </c>
      <c r="D46" s="84">
        <f t="shared" si="38"/>
        <v>8.8189359424712191E-3</v>
      </c>
      <c r="E46" s="84">
        <f t="shared" si="38"/>
        <v>1.5882868881105317E-3</v>
      </c>
      <c r="F46" s="84">
        <f t="shared" si="38"/>
        <v>6.1466419741930131E-3</v>
      </c>
      <c r="G46" s="84">
        <f t="shared" si="38"/>
        <v>8.498157410539468E-3</v>
      </c>
      <c r="H46" s="84">
        <f t="shared" si="38"/>
        <v>3.9771849863065407E-3</v>
      </c>
      <c r="I46" s="84">
        <f t="shared" si="38"/>
        <v>1.1833212729899314E-3</v>
      </c>
      <c r="J46" s="84">
        <f t="shared" si="38"/>
        <v>7.8808205621139944E-3</v>
      </c>
      <c r="K46" s="84">
        <f t="shared" si="38"/>
        <v>7.6170886773194104E-4</v>
      </c>
      <c r="L46" s="84">
        <f t="shared" si="38"/>
        <v>9.1017232802198776E-3</v>
      </c>
      <c r="M46" s="84">
        <f t="shared" si="38"/>
        <v>3.1960499913854905E-2</v>
      </c>
      <c r="N46" s="84">
        <f t="shared" si="38"/>
        <v>3.8902695093209066E-3</v>
      </c>
      <c r="O46" s="84">
        <f t="shared" si="38"/>
        <v>1.1476181218955585E-2</v>
      </c>
      <c r="P46" s="84">
        <f t="shared" si="38"/>
        <v>7.9426106635770953E-3</v>
      </c>
      <c r="Q46" s="84">
        <f t="shared" si="38"/>
        <v>1.0858583569097064E-2</v>
      </c>
      <c r="R46" s="84">
        <f t="shared" si="38"/>
        <v>1.855539590718016E-2</v>
      </c>
      <c r="S46" s="84">
        <f t="shared" si="38"/>
        <v>0</v>
      </c>
      <c r="T46" s="84">
        <f t="shared" si="38"/>
        <v>3.4001656890918976E-2</v>
      </c>
      <c r="U46" s="84">
        <f t="shared" si="38"/>
        <v>3.2181437325742385E-2</v>
      </c>
      <c r="V46" s="84">
        <f t="shared" si="38"/>
        <v>8.0830982305872615E-3</v>
      </c>
      <c r="W46" s="84">
        <f t="shared" ref="W46:X47" si="39">(W24/W$28)*100</f>
        <v>8.2364057308248369E-3</v>
      </c>
      <c r="X46" s="84">
        <f t="shared" si="39"/>
        <v>3.8459134537779133E-2</v>
      </c>
      <c r="Y46" s="84">
        <f t="shared" si="38"/>
        <v>1.2483355840057749E-2</v>
      </c>
    </row>
    <row r="47" spans="1:25" x14ac:dyDescent="0.2">
      <c r="A47" s="297"/>
      <c r="B47" s="8" t="s">
        <v>807</v>
      </c>
      <c r="C47" s="84">
        <f t="shared" si="38"/>
        <v>8.4580504160776382E-4</v>
      </c>
      <c r="D47" s="84">
        <f t="shared" si="38"/>
        <v>0.94604427925087109</v>
      </c>
      <c r="E47" s="84">
        <f t="shared" si="38"/>
        <v>5.026249493799153E-2</v>
      </c>
      <c r="F47" s="84">
        <f t="shared" si="38"/>
        <v>0.29860653836445578</v>
      </c>
      <c r="G47" s="84">
        <f t="shared" si="38"/>
        <v>1.9889720485550547E-2</v>
      </c>
      <c r="H47" s="84">
        <f t="shared" si="38"/>
        <v>9.0883162417232308E-2</v>
      </c>
      <c r="I47" s="84">
        <f t="shared" si="38"/>
        <v>0.51535551770976429</v>
      </c>
      <c r="J47" s="84">
        <f t="shared" si="38"/>
        <v>1.976100405211588</v>
      </c>
      <c r="K47" s="84">
        <f t="shared" si="38"/>
        <v>2.47068238602668</v>
      </c>
      <c r="L47" s="84">
        <f t="shared" si="38"/>
        <v>2.0543194029365552</v>
      </c>
      <c r="M47" s="84">
        <f t="shared" si="38"/>
        <v>3.2220726664046717</v>
      </c>
      <c r="N47" s="84">
        <f t="shared" si="38"/>
        <v>4.8196081127451009</v>
      </c>
      <c r="O47" s="84">
        <f t="shared" si="38"/>
        <v>6.911778997984146</v>
      </c>
      <c r="P47" s="84">
        <f t="shared" si="38"/>
        <v>10.222032922794996</v>
      </c>
      <c r="Q47" s="84">
        <f t="shared" si="38"/>
        <v>14.627869029597287</v>
      </c>
      <c r="R47" s="84">
        <f t="shared" si="38"/>
        <v>17.145703566910115</v>
      </c>
      <c r="S47" s="84">
        <f t="shared" si="38"/>
        <v>15.131531045057361</v>
      </c>
      <c r="T47" s="84">
        <f t="shared" si="38"/>
        <v>11.647933878146727</v>
      </c>
      <c r="U47" s="84">
        <f t="shared" si="38"/>
        <v>6.7935493401449998</v>
      </c>
      <c r="V47" s="84">
        <f t="shared" si="38"/>
        <v>4.736539040062576</v>
      </c>
      <c r="W47" s="84">
        <f t="shared" si="39"/>
        <v>3.6114673622335309</v>
      </c>
      <c r="X47" s="84">
        <f t="shared" si="39"/>
        <v>2.5151053008514137</v>
      </c>
      <c r="Y47" s="84">
        <f t="shared" si="38"/>
        <v>4.4700097683542852</v>
      </c>
    </row>
    <row r="48" spans="1:25" x14ac:dyDescent="0.2">
      <c r="A48" s="143"/>
      <c r="B48" s="8" t="s">
        <v>22</v>
      </c>
      <c r="C48" s="84">
        <f t="shared" ref="C48:Y48" si="40">(C26/C$28)*100</f>
        <v>99.922847000140735</v>
      </c>
      <c r="D48" s="84">
        <f t="shared" si="40"/>
        <v>99.675288687719927</v>
      </c>
      <c r="E48" s="84">
        <f t="shared" si="40"/>
        <v>98.657904556006926</v>
      </c>
      <c r="F48" s="84">
        <f t="shared" si="40"/>
        <v>97.403694083519099</v>
      </c>
      <c r="G48" s="84">
        <f t="shared" si="40"/>
        <v>99.127981432012973</v>
      </c>
      <c r="H48" s="84">
        <f t="shared" si="40"/>
        <v>99.272033470348646</v>
      </c>
      <c r="I48" s="84">
        <f t="shared" si="40"/>
        <v>98.738960263663074</v>
      </c>
      <c r="J48" s="84">
        <f t="shared" si="40"/>
        <v>97.447266390915189</v>
      </c>
      <c r="K48" s="84">
        <f t="shared" si="40"/>
        <v>97.831148542115429</v>
      </c>
      <c r="L48" s="84">
        <f t="shared" si="40"/>
        <v>97.953410827794613</v>
      </c>
      <c r="M48" s="84">
        <f t="shared" si="40"/>
        <v>97.836086803222017</v>
      </c>
      <c r="N48" s="84">
        <f t="shared" si="40"/>
        <v>96.830160352147331</v>
      </c>
      <c r="O48" s="84">
        <f t="shared" si="40"/>
        <v>96.342355558424273</v>
      </c>
      <c r="P48" s="84">
        <f t="shared" si="40"/>
        <v>98.190269382678267</v>
      </c>
      <c r="Q48" s="84">
        <f t="shared" si="40"/>
        <v>98.196478981163011</v>
      </c>
      <c r="R48" s="84">
        <f t="shared" si="40"/>
        <v>97.280011171568106</v>
      </c>
      <c r="S48" s="84">
        <f t="shared" si="40"/>
        <v>98.356303764866766</v>
      </c>
      <c r="T48" s="84">
        <f t="shared" si="40"/>
        <v>96.167772601414171</v>
      </c>
      <c r="U48" s="84">
        <f t="shared" si="40"/>
        <v>94.57130733388432</v>
      </c>
      <c r="V48" s="84">
        <f t="shared" si="40"/>
        <v>95.326261325035304</v>
      </c>
      <c r="W48" s="84">
        <f t="shared" ref="W48:X48" si="41">(W26/W$28)*100</f>
        <v>96.378958846502954</v>
      </c>
      <c r="X48" s="84">
        <f t="shared" si="41"/>
        <v>94.906869540856192</v>
      </c>
      <c r="Y48" s="84">
        <f t="shared" si="40"/>
        <v>97.44519897586386</v>
      </c>
    </row>
    <row r="49" spans="1:25" x14ac:dyDescent="0.2">
      <c r="A49" s="143"/>
      <c r="B49" s="8" t="s">
        <v>23</v>
      </c>
      <c r="C49" s="84">
        <f t="shared" ref="C49:Y49" si="42">(C27/C$28)*100</f>
        <v>7.7152999859264396E-2</v>
      </c>
      <c r="D49" s="84">
        <f t="shared" si="42"/>
        <v>0.32471131228008326</v>
      </c>
      <c r="E49" s="84">
        <f t="shared" si="42"/>
        <v>1.3420954439930699</v>
      </c>
      <c r="F49" s="84">
        <f t="shared" si="42"/>
        <v>2.5963059164809046</v>
      </c>
      <c r="G49" s="84">
        <f t="shared" si="42"/>
        <v>0.87201856798702804</v>
      </c>
      <c r="H49" s="84">
        <f t="shared" si="42"/>
        <v>0.72796652965135955</v>
      </c>
      <c r="I49" s="84">
        <f t="shared" si="42"/>
        <v>1.2610397363369223</v>
      </c>
      <c r="J49" s="84">
        <f t="shared" si="42"/>
        <v>2.5527336090848127</v>
      </c>
      <c r="K49" s="84">
        <f t="shared" si="42"/>
        <v>2.1688514578845641</v>
      </c>
      <c r="L49" s="84">
        <f t="shared" si="42"/>
        <v>2.0465891722053948</v>
      </c>
      <c r="M49" s="84">
        <f t="shared" si="42"/>
        <v>2.1639131967779899</v>
      </c>
      <c r="N49" s="84">
        <f t="shared" si="42"/>
        <v>3.1698396478526667</v>
      </c>
      <c r="O49" s="84">
        <f t="shared" si="42"/>
        <v>3.6576444415757283</v>
      </c>
      <c r="P49" s="84">
        <f t="shared" si="42"/>
        <v>1.8097306173217316</v>
      </c>
      <c r="Q49" s="84">
        <f t="shared" si="42"/>
        <v>1.8035210188369848</v>
      </c>
      <c r="R49" s="84">
        <f t="shared" si="42"/>
        <v>2.7199888284318972</v>
      </c>
      <c r="S49" s="84">
        <f t="shared" si="42"/>
        <v>1.6436962351332358</v>
      </c>
      <c r="T49" s="84">
        <f t="shared" si="42"/>
        <v>3.8322273985858302</v>
      </c>
      <c r="U49" s="84">
        <f t="shared" si="42"/>
        <v>5.428692666115686</v>
      </c>
      <c r="V49" s="84">
        <f t="shared" si="42"/>
        <v>4.6737386749646959</v>
      </c>
      <c r="W49" s="84">
        <f t="shared" ref="W49:X49" si="43">(W27/W$28)*100</f>
        <v>3.6210411534970488</v>
      </c>
      <c r="X49" s="84">
        <f t="shared" si="43"/>
        <v>5.0931304591438131</v>
      </c>
      <c r="Y49" s="84">
        <f t="shared" si="42"/>
        <v>2.5548010241361649</v>
      </c>
    </row>
    <row r="50" spans="1:25" ht="13.5" thickBot="1" x14ac:dyDescent="0.25">
      <c r="A50" s="143"/>
      <c r="B50" s="30" t="s">
        <v>7</v>
      </c>
      <c r="C50" s="85">
        <f t="shared" ref="C50:Y50" si="44">(C28/C$28)*100</f>
        <v>100</v>
      </c>
      <c r="D50" s="85">
        <f t="shared" si="44"/>
        <v>100</v>
      </c>
      <c r="E50" s="85">
        <f t="shared" si="44"/>
        <v>100</v>
      </c>
      <c r="F50" s="85">
        <f t="shared" si="44"/>
        <v>100</v>
      </c>
      <c r="G50" s="85">
        <f t="shared" si="44"/>
        <v>100</v>
      </c>
      <c r="H50" s="85">
        <f t="shared" si="44"/>
        <v>100</v>
      </c>
      <c r="I50" s="85">
        <f t="shared" si="44"/>
        <v>100</v>
      </c>
      <c r="J50" s="85">
        <f t="shared" si="44"/>
        <v>100</v>
      </c>
      <c r="K50" s="85">
        <f t="shared" si="44"/>
        <v>100</v>
      </c>
      <c r="L50" s="85">
        <f t="shared" si="44"/>
        <v>100</v>
      </c>
      <c r="M50" s="85">
        <f t="shared" si="44"/>
        <v>100</v>
      </c>
      <c r="N50" s="85">
        <f t="shared" si="44"/>
        <v>100</v>
      </c>
      <c r="O50" s="85">
        <f t="shared" si="44"/>
        <v>100</v>
      </c>
      <c r="P50" s="85">
        <f t="shared" si="44"/>
        <v>100</v>
      </c>
      <c r="Q50" s="85">
        <f t="shared" si="44"/>
        <v>100</v>
      </c>
      <c r="R50" s="85">
        <f t="shared" si="44"/>
        <v>100</v>
      </c>
      <c r="S50" s="85">
        <f t="shared" si="44"/>
        <v>100</v>
      </c>
      <c r="T50" s="84">
        <f t="shared" si="44"/>
        <v>100</v>
      </c>
      <c r="U50" s="84">
        <f t="shared" si="44"/>
        <v>100</v>
      </c>
      <c r="V50" s="84">
        <f t="shared" si="44"/>
        <v>100</v>
      </c>
      <c r="W50" s="84">
        <f t="shared" ref="W50:X50" si="45">(W28/W$28)*100</f>
        <v>100</v>
      </c>
      <c r="X50" s="84">
        <f t="shared" si="45"/>
        <v>100</v>
      </c>
      <c r="Y50" s="85">
        <f t="shared" si="44"/>
        <v>100</v>
      </c>
    </row>
    <row r="51" spans="1:25" ht="20.25" thickTop="1" thickBot="1" x14ac:dyDescent="0.35">
      <c r="A51" s="143"/>
      <c r="B51" s="120"/>
      <c r="C51" s="342" t="s">
        <v>254</v>
      </c>
      <c r="D51" s="342"/>
      <c r="E51" s="342"/>
      <c r="F51" s="342"/>
      <c r="G51" s="342"/>
      <c r="H51" s="342"/>
      <c r="I51" s="342"/>
      <c r="J51" s="342"/>
      <c r="K51" s="342"/>
      <c r="L51" s="342"/>
      <c r="M51" s="342"/>
      <c r="N51" s="342"/>
      <c r="O51" s="342"/>
      <c r="P51" s="342"/>
      <c r="Q51" s="342"/>
      <c r="R51" s="342"/>
      <c r="S51" s="342"/>
      <c r="T51" s="342"/>
      <c r="U51" s="342"/>
      <c r="V51" s="342"/>
      <c r="W51" s="342"/>
      <c r="X51" s="342"/>
      <c r="Y51" s="342"/>
    </row>
    <row r="52" spans="1:25" ht="13.5" thickTop="1" x14ac:dyDescent="0.2">
      <c r="A52" s="143"/>
      <c r="B52" s="80" t="s">
        <v>326</v>
      </c>
      <c r="C52" s="33" t="s">
        <v>10</v>
      </c>
      <c r="D52" s="18">
        <f t="shared" ref="D52:V52" si="46">IF(C9=0,"--",((D9/C9)*100-100))</f>
        <v>6.7961341612694071</v>
      </c>
      <c r="E52" s="18">
        <f t="shared" si="46"/>
        <v>4.8912954108438385</v>
      </c>
      <c r="F52" s="18">
        <f t="shared" si="46"/>
        <v>0.10776906936504815</v>
      </c>
      <c r="G52" s="18">
        <f t="shared" si="46"/>
        <v>23.600155029598398</v>
      </c>
      <c r="H52" s="18">
        <f t="shared" si="46"/>
        <v>13.038849932379293</v>
      </c>
      <c r="I52" s="18">
        <f t="shared" si="46"/>
        <v>-27.090967163146246</v>
      </c>
      <c r="J52" s="18">
        <f t="shared" si="46"/>
        <v>-9.9232885380159956</v>
      </c>
      <c r="K52" s="18">
        <f t="shared" si="46"/>
        <v>-15.986740859775708</v>
      </c>
      <c r="L52" s="18">
        <f t="shared" si="46"/>
        <v>61.97137269330733</v>
      </c>
      <c r="M52" s="18">
        <f t="shared" si="46"/>
        <v>24.284118024803718</v>
      </c>
      <c r="N52" s="18">
        <f t="shared" si="46"/>
        <v>-12.040336789450024</v>
      </c>
      <c r="O52" s="18">
        <f t="shared" si="46"/>
        <v>-28.11153179734373</v>
      </c>
      <c r="P52" s="18">
        <f t="shared" si="46"/>
        <v>-11.124313014475462</v>
      </c>
      <c r="Q52" s="18">
        <f t="shared" si="46"/>
        <v>-38.650448168870469</v>
      </c>
      <c r="R52" s="18">
        <f t="shared" si="46"/>
        <v>42.462039911711344</v>
      </c>
      <c r="S52" s="18">
        <f t="shared" si="46"/>
        <v>-3.0639524885269793</v>
      </c>
      <c r="T52" s="18">
        <f t="shared" si="46"/>
        <v>39.758956317047932</v>
      </c>
      <c r="U52" s="18">
        <f t="shared" si="46"/>
        <v>5.5756162292638862</v>
      </c>
      <c r="V52" s="18">
        <f t="shared" si="46"/>
        <v>7.6239841430362674</v>
      </c>
      <c r="W52" s="18">
        <f t="shared" ref="W52:X52" si="47">IF(V9=0,"--",((W9/V9)*100-100))</f>
        <v>11.208218680240066</v>
      </c>
      <c r="X52" s="18">
        <f t="shared" si="47"/>
        <v>-11.807172496691436</v>
      </c>
      <c r="Y52" s="18">
        <f>IFERROR((POWER(U9/C9,1/21)*100)-100,"--")</f>
        <v>0.96148131694198469</v>
      </c>
    </row>
    <row r="53" spans="1:25" x14ac:dyDescent="0.2">
      <c r="A53" s="143"/>
      <c r="B53" s="80" t="s">
        <v>378</v>
      </c>
      <c r="C53" s="33" t="s">
        <v>10</v>
      </c>
      <c r="D53" s="18">
        <f t="shared" ref="D53:V53" si="48">IF(C10=0,"--",((D10/C10)*100-100))</f>
        <v>153.81564186121054</v>
      </c>
      <c r="E53" s="18">
        <f t="shared" si="48"/>
        <v>956.55522055070583</v>
      </c>
      <c r="F53" s="18">
        <f t="shared" si="48"/>
        <v>-76.308093098862201</v>
      </c>
      <c r="G53" s="18">
        <f t="shared" si="48"/>
        <v>88.328582659620537</v>
      </c>
      <c r="H53" s="18">
        <f t="shared" si="48"/>
        <v>159.63481134765868</v>
      </c>
      <c r="I53" s="18">
        <f t="shared" si="48"/>
        <v>205.55400910915444</v>
      </c>
      <c r="J53" s="18">
        <f t="shared" si="48"/>
        <v>-57.489242964267262</v>
      </c>
      <c r="K53" s="18">
        <f t="shared" si="48"/>
        <v>-32.499574297533016</v>
      </c>
      <c r="L53" s="18">
        <f t="shared" si="48"/>
        <v>725.74241502675034</v>
      </c>
      <c r="M53" s="18">
        <f t="shared" si="48"/>
        <v>-31.203054195704013</v>
      </c>
      <c r="N53" s="18">
        <f t="shared" si="48"/>
        <v>-4.4233123332762858</v>
      </c>
      <c r="O53" s="18">
        <f t="shared" si="48"/>
        <v>10.844740951664875</v>
      </c>
      <c r="P53" s="18">
        <f t="shared" si="48"/>
        <v>4.6377808116002512</v>
      </c>
      <c r="Q53" s="18">
        <f t="shared" si="48"/>
        <v>-54.770485210212158</v>
      </c>
      <c r="R53" s="18">
        <f t="shared" si="48"/>
        <v>-37.323988515476039</v>
      </c>
      <c r="S53" s="18">
        <f t="shared" si="48"/>
        <v>0.79518415437820522</v>
      </c>
      <c r="T53" s="18">
        <f t="shared" si="48"/>
        <v>42.5476296161265</v>
      </c>
      <c r="U53" s="18">
        <f t="shared" si="48"/>
        <v>-24.415183117720346</v>
      </c>
      <c r="V53" s="18">
        <f t="shared" si="48"/>
        <v>4.282429126289216</v>
      </c>
      <c r="W53" s="18">
        <f t="shared" ref="W53:X53" si="49">IF(V10=0,"--",((W10/V10)*100-100))</f>
        <v>145.11615736176205</v>
      </c>
      <c r="X53" s="18">
        <f t="shared" si="49"/>
        <v>57.057124323181995</v>
      </c>
      <c r="Y53" s="18">
        <f t="shared" ref="Y53:Y71" si="50">IFERROR((POWER(U10/C10,1/21)*100)-100,"--")</f>
        <v>20.790787487404458</v>
      </c>
    </row>
    <row r="54" spans="1:25" x14ac:dyDescent="0.2">
      <c r="A54" s="143"/>
      <c r="B54" s="80" t="s">
        <v>58</v>
      </c>
      <c r="C54" s="33" t="s">
        <v>10</v>
      </c>
      <c r="D54" s="18">
        <f t="shared" ref="D54:V54" si="51">IF(C11=0,"--",((D11/C11)*100-100))</f>
        <v>616.79505812442437</v>
      </c>
      <c r="E54" s="18">
        <f t="shared" si="51"/>
        <v>-8.3737087856384704</v>
      </c>
      <c r="F54" s="18">
        <f t="shared" si="51"/>
        <v>-63.769269854737075</v>
      </c>
      <c r="G54" s="18">
        <f t="shared" si="51"/>
        <v>-57.719408619062598</v>
      </c>
      <c r="H54" s="18">
        <f t="shared" si="51"/>
        <v>-22.036844150154167</v>
      </c>
      <c r="I54" s="18">
        <f t="shared" si="51"/>
        <v>410.32856631631967</v>
      </c>
      <c r="J54" s="18">
        <f t="shared" si="51"/>
        <v>1722.0203315103088</v>
      </c>
      <c r="K54" s="18">
        <f t="shared" si="51"/>
        <v>-66.36081674961909</v>
      </c>
      <c r="L54" s="18">
        <f t="shared" si="51"/>
        <v>-36.179525817923441</v>
      </c>
      <c r="M54" s="18">
        <f t="shared" si="51"/>
        <v>91.299361820763494</v>
      </c>
      <c r="N54" s="18">
        <f t="shared" si="51"/>
        <v>-43.45512086847824</v>
      </c>
      <c r="O54" s="18">
        <f t="shared" si="51"/>
        <v>135.74703138856671</v>
      </c>
      <c r="P54" s="18">
        <f t="shared" si="51"/>
        <v>5.1285928738345774</v>
      </c>
      <c r="Q54" s="18">
        <f t="shared" si="51"/>
        <v>-83.039264558769531</v>
      </c>
      <c r="R54" s="18">
        <f t="shared" si="51"/>
        <v>236.39598695494601</v>
      </c>
      <c r="S54" s="18">
        <f t="shared" si="51"/>
        <v>68.616267918989791</v>
      </c>
      <c r="T54" s="18">
        <f t="shared" si="51"/>
        <v>-67.831310084572323</v>
      </c>
      <c r="U54" s="18">
        <f t="shared" si="51"/>
        <v>1170.1243441199392</v>
      </c>
      <c r="V54" s="18">
        <f t="shared" si="51"/>
        <v>65.508007276110192</v>
      </c>
      <c r="W54" s="18">
        <f t="shared" ref="W54:X54" si="52">IF(V11=0,"--",((W11/V11)*100-100))</f>
        <v>-13.652732680603236</v>
      </c>
      <c r="X54" s="18">
        <f t="shared" si="52"/>
        <v>-70.62060190941547</v>
      </c>
      <c r="Y54" s="18">
        <f t="shared" si="50"/>
        <v>27.524688328097426</v>
      </c>
    </row>
    <row r="55" spans="1:25" x14ac:dyDescent="0.2">
      <c r="A55" s="143"/>
      <c r="B55" s="80" t="s">
        <v>382</v>
      </c>
      <c r="C55" s="33" t="s">
        <v>10</v>
      </c>
      <c r="D55" s="18">
        <f t="shared" ref="D55:V55" si="53">IF(C12=0,"--",((D12/C12)*100-100))</f>
        <v>-50.648077600311943</v>
      </c>
      <c r="E55" s="18">
        <f t="shared" si="53"/>
        <v>-9.6534720943523951</v>
      </c>
      <c r="F55" s="18">
        <f t="shared" si="53"/>
        <v>-50.840637741246617</v>
      </c>
      <c r="G55" s="18">
        <f t="shared" si="53"/>
        <v>97.876682162428722</v>
      </c>
      <c r="H55" s="18">
        <f t="shared" si="53"/>
        <v>-22.682638536671391</v>
      </c>
      <c r="I55" s="18">
        <f t="shared" si="53"/>
        <v>-33.247932790711417</v>
      </c>
      <c r="J55" s="18">
        <f t="shared" si="53"/>
        <v>-9.3270236528663446</v>
      </c>
      <c r="K55" s="18">
        <f t="shared" si="53"/>
        <v>400.27979086621201</v>
      </c>
      <c r="L55" s="18">
        <f t="shared" si="53"/>
        <v>221.98295880611226</v>
      </c>
      <c r="M55" s="18">
        <f t="shared" si="53"/>
        <v>252.38619665019593</v>
      </c>
      <c r="N55" s="18">
        <f t="shared" si="53"/>
        <v>-46.341144420867607</v>
      </c>
      <c r="O55" s="18">
        <f t="shared" si="53"/>
        <v>-61.945273769743359</v>
      </c>
      <c r="P55" s="18">
        <f t="shared" si="53"/>
        <v>90.493628956494092</v>
      </c>
      <c r="Q55" s="18">
        <f t="shared" si="53"/>
        <v>-0.3727331710085906</v>
      </c>
      <c r="R55" s="18">
        <f t="shared" si="53"/>
        <v>36.427868707731506</v>
      </c>
      <c r="S55" s="18">
        <f t="shared" si="53"/>
        <v>-43.613651673045808</v>
      </c>
      <c r="T55" s="18">
        <f t="shared" si="53"/>
        <v>42.241164084292507</v>
      </c>
      <c r="U55" s="18">
        <f t="shared" si="53"/>
        <v>-36.767300279267253</v>
      </c>
      <c r="V55" s="18">
        <f t="shared" si="53"/>
        <v>24.087822685948183</v>
      </c>
      <c r="W55" s="18">
        <f t="shared" ref="W55:X55" si="54">IF(V12=0,"--",((W12/V12)*100-100))</f>
        <v>-6.7160832099305168</v>
      </c>
      <c r="X55" s="18">
        <f t="shared" si="54"/>
        <v>21.412827544846053</v>
      </c>
      <c r="Y55" s="18">
        <f t="shared" si="50"/>
        <v>5.5179531239897699</v>
      </c>
    </row>
    <row r="56" spans="1:25" x14ac:dyDescent="0.2">
      <c r="A56" s="143"/>
      <c r="B56" s="80" t="s">
        <v>71</v>
      </c>
      <c r="C56" s="33" t="s">
        <v>10</v>
      </c>
      <c r="D56" s="18">
        <f t="shared" ref="D56:V56" si="55">IF(C13=0,"--",((D13/C13)*100-100))</f>
        <v>988</v>
      </c>
      <c r="E56" s="18">
        <f t="shared" si="55"/>
        <v>155.42279411764704</v>
      </c>
      <c r="F56" s="18">
        <f t="shared" si="55"/>
        <v>1307.3407700611731</v>
      </c>
      <c r="G56" s="18">
        <f t="shared" si="55"/>
        <v>118.71388391715675</v>
      </c>
      <c r="H56" s="18">
        <f t="shared" si="55"/>
        <v>2591.0181320801039</v>
      </c>
      <c r="I56" s="18">
        <f t="shared" si="55"/>
        <v>-94.859744468627682</v>
      </c>
      <c r="J56" s="18">
        <f t="shared" si="55"/>
        <v>572.68301752843934</v>
      </c>
      <c r="K56" s="18">
        <f t="shared" si="55"/>
        <v>-70.591331922827578</v>
      </c>
      <c r="L56" s="18">
        <f t="shared" si="55"/>
        <v>50.969142105240678</v>
      </c>
      <c r="M56" s="18">
        <f t="shared" si="55"/>
        <v>1091.7598152686357</v>
      </c>
      <c r="N56" s="18">
        <f t="shared" si="55"/>
        <v>60.534922093917544</v>
      </c>
      <c r="O56" s="18">
        <f t="shared" si="55"/>
        <v>19.662362192611965</v>
      </c>
      <c r="P56" s="18">
        <f t="shared" si="55"/>
        <v>69.422816230202557</v>
      </c>
      <c r="Q56" s="18">
        <f t="shared" si="55"/>
        <v>25.826663089780411</v>
      </c>
      <c r="R56" s="18">
        <f t="shared" si="55"/>
        <v>15.814424039997093</v>
      </c>
      <c r="S56" s="18">
        <f t="shared" si="55"/>
        <v>-22.660392674715382</v>
      </c>
      <c r="T56" s="18">
        <f t="shared" si="55"/>
        <v>94.91654596388787</v>
      </c>
      <c r="U56" s="18">
        <f t="shared" si="55"/>
        <v>-5.7040457955537391</v>
      </c>
      <c r="V56" s="18">
        <f t="shared" si="55"/>
        <v>-17.290988513445399</v>
      </c>
      <c r="W56" s="18">
        <f t="shared" ref="W56:X56" si="56">IF(V13=0,"--",((W13/V13)*100-100))</f>
        <v>11.942482530138435</v>
      </c>
      <c r="X56" s="18">
        <f t="shared" si="56"/>
        <v>-4.6873626382195965</v>
      </c>
      <c r="Y56" s="18">
        <f t="shared" si="50"/>
        <v>81.834585244250974</v>
      </c>
    </row>
    <row r="57" spans="1:25" x14ac:dyDescent="0.2">
      <c r="A57" s="143"/>
      <c r="B57" s="80" t="s">
        <v>70</v>
      </c>
      <c r="C57" s="33" t="s">
        <v>10</v>
      </c>
      <c r="D57" s="18">
        <f t="shared" ref="D57:V57" si="57">IF(C14=0,"--",((D14/C14)*100-100))</f>
        <v>-12.121212121212125</v>
      </c>
      <c r="E57" s="18">
        <f t="shared" si="57"/>
        <v>127.93103448275866</v>
      </c>
      <c r="F57" s="18">
        <f t="shared" si="57"/>
        <v>190.24962178517399</v>
      </c>
      <c r="G57" s="18">
        <f t="shared" si="57"/>
        <v>6127.9455839045104</v>
      </c>
      <c r="H57" s="18">
        <f t="shared" si="57"/>
        <v>-50.681647469897158</v>
      </c>
      <c r="I57" s="18">
        <f t="shared" si="57"/>
        <v>35.208850024563588</v>
      </c>
      <c r="J57" s="18">
        <f t="shared" si="57"/>
        <v>457.31069603115088</v>
      </c>
      <c r="K57" s="18">
        <f t="shared" si="57"/>
        <v>-99.039752656841202</v>
      </c>
      <c r="L57" s="18">
        <f t="shared" si="57"/>
        <v>-70.337363243002386</v>
      </c>
      <c r="M57" s="18">
        <f t="shared" si="57"/>
        <v>-98.814041745730549</v>
      </c>
      <c r="N57" s="18">
        <f t="shared" si="57"/>
        <v>-100</v>
      </c>
      <c r="O57" s="18" t="str">
        <f t="shared" si="57"/>
        <v>--</v>
      </c>
      <c r="P57" s="18">
        <f t="shared" si="57"/>
        <v>158370.37756801775</v>
      </c>
      <c r="Q57" s="18">
        <f t="shared" si="57"/>
        <v>60.129363468038321</v>
      </c>
      <c r="R57" s="18">
        <f t="shared" si="57"/>
        <v>-3.1664217635453582</v>
      </c>
      <c r="S57" s="18">
        <f t="shared" si="57"/>
        <v>4.9334832385353309</v>
      </c>
      <c r="T57" s="18">
        <f t="shared" si="57"/>
        <v>1.1029453724573841</v>
      </c>
      <c r="U57" s="18">
        <f t="shared" si="57"/>
        <v>11.824028546042967</v>
      </c>
      <c r="V57" s="18">
        <f t="shared" si="57"/>
        <v>-63.263551848318265</v>
      </c>
      <c r="W57" s="18">
        <f t="shared" ref="W57:X57" si="58">IF(V14=0,"--",((W14/V14)*100-100))</f>
        <v>-98.994643595049354</v>
      </c>
      <c r="X57" s="18">
        <f t="shared" si="58"/>
        <v>-100</v>
      </c>
      <c r="Y57" s="18">
        <f t="shared" si="50"/>
        <v>42.056103411171392</v>
      </c>
    </row>
    <row r="58" spans="1:25" x14ac:dyDescent="0.2">
      <c r="A58" s="143"/>
      <c r="B58" s="80" t="s">
        <v>66</v>
      </c>
      <c r="C58" s="33" t="s">
        <v>10</v>
      </c>
      <c r="D58" s="18">
        <f t="shared" ref="D58:V58" si="59">IF(C15=0,"--",((D15/C15)*100-100))</f>
        <v>-38.522529353706716</v>
      </c>
      <c r="E58" s="18">
        <f t="shared" si="59"/>
        <v>92.808077883536612</v>
      </c>
      <c r="F58" s="18">
        <f t="shared" si="59"/>
        <v>-7.7985088634776645</v>
      </c>
      <c r="G58" s="18">
        <f t="shared" si="59"/>
        <v>-82.044195295780796</v>
      </c>
      <c r="H58" s="18">
        <f t="shared" si="59"/>
        <v>-16.390624858275359</v>
      </c>
      <c r="I58" s="18">
        <f t="shared" si="59"/>
        <v>729.29696187288789</v>
      </c>
      <c r="J58" s="18">
        <f t="shared" si="59"/>
        <v>-99.376073916174533</v>
      </c>
      <c r="K58" s="18">
        <f t="shared" si="59"/>
        <v>4759.9958066883319</v>
      </c>
      <c r="L58" s="18">
        <f t="shared" si="59"/>
        <v>-71.88623690937132</v>
      </c>
      <c r="M58" s="18">
        <f t="shared" si="59"/>
        <v>-43.460647260116318</v>
      </c>
      <c r="N58" s="18">
        <f t="shared" si="59"/>
        <v>3223.9747591260689</v>
      </c>
      <c r="O58" s="18">
        <f t="shared" si="59"/>
        <v>490.40305996847428</v>
      </c>
      <c r="P58" s="18">
        <f t="shared" si="59"/>
        <v>-60.59259480535664</v>
      </c>
      <c r="Q58" s="18">
        <f t="shared" si="59"/>
        <v>-54.489638566732445</v>
      </c>
      <c r="R58" s="18">
        <f t="shared" si="59"/>
        <v>42.334284392350412</v>
      </c>
      <c r="S58" s="18">
        <f t="shared" si="59"/>
        <v>4.0245618274225023</v>
      </c>
      <c r="T58" s="18">
        <f t="shared" si="59"/>
        <v>21.295381016168122</v>
      </c>
      <c r="U58" s="18">
        <f t="shared" si="59"/>
        <v>-51.953240143093701</v>
      </c>
      <c r="V58" s="18">
        <f t="shared" si="59"/>
        <v>45.146098071343687</v>
      </c>
      <c r="W58" s="18">
        <f t="shared" ref="W58:X58" si="60">IF(V15=0,"--",((W15/V15)*100-100))</f>
        <v>-79.421089816506566</v>
      </c>
      <c r="X58" s="18">
        <f t="shared" si="60"/>
        <v>-61.341802373764729</v>
      </c>
      <c r="Y58" s="18">
        <f t="shared" si="50"/>
        <v>3.3354514352255507</v>
      </c>
    </row>
    <row r="59" spans="1:25" x14ac:dyDescent="0.2">
      <c r="A59" s="143"/>
      <c r="B59" s="8" t="s">
        <v>15</v>
      </c>
      <c r="C59" s="33" t="s">
        <v>10</v>
      </c>
      <c r="D59" s="18">
        <f t="shared" ref="D59:V59" si="61">IF(C16=0,"--",((D16/C16)*100-100))</f>
        <v>137.13744838055186</v>
      </c>
      <c r="E59" s="18">
        <f t="shared" si="61"/>
        <v>4.0997376318919123</v>
      </c>
      <c r="F59" s="18">
        <f t="shared" si="61"/>
        <v>-12.844891673580833</v>
      </c>
      <c r="G59" s="18">
        <f t="shared" si="61"/>
        <v>-18.574393957274367</v>
      </c>
      <c r="H59" s="18">
        <f t="shared" si="61"/>
        <v>25.948933260912028</v>
      </c>
      <c r="I59" s="18">
        <f t="shared" si="61"/>
        <v>-19.637018959621059</v>
      </c>
      <c r="J59" s="18">
        <f t="shared" si="61"/>
        <v>686.19340981694393</v>
      </c>
      <c r="K59" s="18">
        <f t="shared" si="61"/>
        <v>-63.140766067900095</v>
      </c>
      <c r="L59" s="18">
        <f t="shared" si="61"/>
        <v>-22.291875773755692</v>
      </c>
      <c r="M59" s="18">
        <f t="shared" si="61"/>
        <v>73.48315887992257</v>
      </c>
      <c r="N59" s="18">
        <f t="shared" si="61"/>
        <v>-25.73729822553328</v>
      </c>
      <c r="O59" s="18">
        <f t="shared" si="61"/>
        <v>208.37121231157607</v>
      </c>
      <c r="P59" s="18">
        <f t="shared" si="61"/>
        <v>-9.4380784392755714</v>
      </c>
      <c r="Q59" s="18">
        <f t="shared" si="61"/>
        <v>-67.72527916945478</v>
      </c>
      <c r="R59" s="18">
        <f t="shared" si="61"/>
        <v>70.309925225243433</v>
      </c>
      <c r="S59" s="18">
        <f t="shared" si="61"/>
        <v>73.960299767156499</v>
      </c>
      <c r="T59" s="18">
        <f t="shared" si="61"/>
        <v>-37.028597534028677</v>
      </c>
      <c r="U59" s="18">
        <f t="shared" si="61"/>
        <v>318.56256021605276</v>
      </c>
      <c r="V59" s="18">
        <f t="shared" si="61"/>
        <v>110.75064318144538</v>
      </c>
      <c r="W59" s="18">
        <f t="shared" ref="W59:X59" si="62">IF(V16=0,"--",((W16/V16)*100-100))</f>
        <v>-7.3502668084855571</v>
      </c>
      <c r="X59" s="18">
        <f t="shared" si="62"/>
        <v>-77.856325798594952</v>
      </c>
      <c r="Y59" s="18">
        <f t="shared" si="50"/>
        <v>18.63930086852821</v>
      </c>
    </row>
    <row r="60" spans="1:25" x14ac:dyDescent="0.2">
      <c r="A60" s="143"/>
      <c r="B60" s="8" t="s">
        <v>26</v>
      </c>
      <c r="C60" s="33" t="s">
        <v>10</v>
      </c>
      <c r="D60" s="18">
        <f t="shared" ref="D60:V60" si="63">IF(C17=0,"--",((D17/C17)*100-100))</f>
        <v>879.10309754969944</v>
      </c>
      <c r="E60" s="18">
        <f t="shared" si="63"/>
        <v>-56.375326596782813</v>
      </c>
      <c r="F60" s="18">
        <f t="shared" si="63"/>
        <v>39.979795428715732</v>
      </c>
      <c r="G60" s="18">
        <f t="shared" si="63"/>
        <v>561.98337521747533</v>
      </c>
      <c r="H60" s="18">
        <f t="shared" si="63"/>
        <v>-59.032523079199315</v>
      </c>
      <c r="I60" s="18">
        <f t="shared" si="63"/>
        <v>-29.467866714820659</v>
      </c>
      <c r="J60" s="18">
        <f t="shared" si="63"/>
        <v>-71.401718039413851</v>
      </c>
      <c r="K60" s="18">
        <f t="shared" si="63"/>
        <v>-17.504181685395906</v>
      </c>
      <c r="L60" s="18">
        <f t="shared" si="63"/>
        <v>256.44115715224035</v>
      </c>
      <c r="M60" s="18">
        <f t="shared" si="63"/>
        <v>-61.826703521211392</v>
      </c>
      <c r="N60" s="18">
        <f t="shared" si="63"/>
        <v>74.59387986399696</v>
      </c>
      <c r="O60" s="18">
        <f t="shared" si="63"/>
        <v>668.8280620770073</v>
      </c>
      <c r="P60" s="18">
        <f t="shared" si="63"/>
        <v>196.59143323978014</v>
      </c>
      <c r="Q60" s="18">
        <f t="shared" si="63"/>
        <v>-40.132374222083989</v>
      </c>
      <c r="R60" s="18">
        <f t="shared" si="63"/>
        <v>-18.727116145632451</v>
      </c>
      <c r="S60" s="18">
        <f t="shared" si="63"/>
        <v>678.86226428995531</v>
      </c>
      <c r="T60" s="18">
        <f t="shared" si="63"/>
        <v>-30.254351499800521</v>
      </c>
      <c r="U60" s="18">
        <f t="shared" si="63"/>
        <v>-54.742411051308359</v>
      </c>
      <c r="V60" s="18">
        <f t="shared" si="63"/>
        <v>2182.0133869115352</v>
      </c>
      <c r="W60" s="18">
        <f t="shared" ref="W60:X60" si="64">IF(V17=0,"--",((W17/V17)*100-100))</f>
        <v>23.345067100701812</v>
      </c>
      <c r="X60" s="18">
        <f t="shared" si="64"/>
        <v>-98.547048022838368</v>
      </c>
      <c r="Y60" s="18">
        <f t="shared" si="50"/>
        <v>27.877016807053252</v>
      </c>
    </row>
    <row r="61" spans="1:25" x14ac:dyDescent="0.2">
      <c r="A61" s="143"/>
      <c r="B61" s="8" t="s">
        <v>27</v>
      </c>
      <c r="C61" s="33" t="s">
        <v>10</v>
      </c>
      <c r="D61" s="18">
        <f t="shared" ref="D61:V61" si="65">IF(C18=0,"--",((D18/C18)*100-100))</f>
        <v>616.79505812442437</v>
      </c>
      <c r="E61" s="18">
        <f t="shared" si="65"/>
        <v>-8.3737087856384704</v>
      </c>
      <c r="F61" s="18">
        <f t="shared" si="65"/>
        <v>-63.769269854737075</v>
      </c>
      <c r="G61" s="18">
        <f t="shared" si="65"/>
        <v>-57.719408619062598</v>
      </c>
      <c r="H61" s="18">
        <f t="shared" si="65"/>
        <v>-22.036844150154167</v>
      </c>
      <c r="I61" s="18">
        <f t="shared" si="65"/>
        <v>410.32856631631967</v>
      </c>
      <c r="J61" s="18">
        <f t="shared" si="65"/>
        <v>1722.0203315103088</v>
      </c>
      <c r="K61" s="18">
        <f t="shared" si="65"/>
        <v>-66.36081674961909</v>
      </c>
      <c r="L61" s="18">
        <f t="shared" si="65"/>
        <v>-36.179525817923441</v>
      </c>
      <c r="M61" s="18">
        <f t="shared" si="65"/>
        <v>91.299361820763494</v>
      </c>
      <c r="N61" s="18">
        <f t="shared" si="65"/>
        <v>-43.45512086847824</v>
      </c>
      <c r="O61" s="18">
        <f t="shared" si="65"/>
        <v>135.74703138856671</v>
      </c>
      <c r="P61" s="18">
        <f t="shared" si="65"/>
        <v>5.1285928738345774</v>
      </c>
      <c r="Q61" s="18">
        <f t="shared" si="65"/>
        <v>-83.039264558769531</v>
      </c>
      <c r="R61" s="18">
        <f t="shared" si="65"/>
        <v>236.39598695494601</v>
      </c>
      <c r="S61" s="18">
        <f t="shared" si="65"/>
        <v>68.616267918989791</v>
      </c>
      <c r="T61" s="18">
        <f t="shared" si="65"/>
        <v>-67.831310084572323</v>
      </c>
      <c r="U61" s="18">
        <f t="shared" si="65"/>
        <v>1170.1243441199392</v>
      </c>
      <c r="V61" s="18">
        <f t="shared" si="65"/>
        <v>65.508007276110192</v>
      </c>
      <c r="W61" s="18">
        <f t="shared" ref="W61:X61" si="66">IF(V18=0,"--",((W18/V18)*100-100))</f>
        <v>-13.652732680603236</v>
      </c>
      <c r="X61" s="18">
        <f t="shared" si="66"/>
        <v>-70.62060190941547</v>
      </c>
      <c r="Y61" s="18">
        <f t="shared" si="50"/>
        <v>27.524688328097426</v>
      </c>
    </row>
    <row r="62" spans="1:25" x14ac:dyDescent="0.2">
      <c r="A62" s="143"/>
      <c r="B62" s="8" t="s">
        <v>16</v>
      </c>
      <c r="C62" s="33" t="s">
        <v>10</v>
      </c>
      <c r="D62" s="18">
        <f t="shared" ref="D62:V62" si="67">IF(C19=0,"--",((D19/C19)*100-100))</f>
        <v>3651.5521453637766</v>
      </c>
      <c r="E62" s="18">
        <f t="shared" si="67"/>
        <v>-89.378981859000248</v>
      </c>
      <c r="F62" s="18">
        <f t="shared" si="67"/>
        <v>246.69606652695916</v>
      </c>
      <c r="G62" s="18">
        <f t="shared" si="67"/>
        <v>-64.604872085667239</v>
      </c>
      <c r="H62" s="18">
        <f t="shared" si="67"/>
        <v>81.787569090605643</v>
      </c>
      <c r="I62" s="18">
        <f t="shared" si="67"/>
        <v>150.06834513254464</v>
      </c>
      <c r="J62" s="18">
        <f t="shared" si="67"/>
        <v>253.1834586160212</v>
      </c>
      <c r="K62" s="18">
        <f t="shared" si="67"/>
        <v>2.000109099668677</v>
      </c>
      <c r="L62" s="18">
        <f t="shared" si="67"/>
        <v>37.525487877212299</v>
      </c>
      <c r="M62" s="18">
        <f t="shared" si="67"/>
        <v>96.889973465443944</v>
      </c>
      <c r="N62" s="18">
        <f t="shared" si="67"/>
        <v>30.884594165101987</v>
      </c>
      <c r="O62" s="18">
        <f t="shared" si="67"/>
        <v>7.2422440692371026</v>
      </c>
      <c r="P62" s="18">
        <f t="shared" si="67"/>
        <v>29.954300680317914</v>
      </c>
      <c r="Q62" s="18">
        <f t="shared" si="67"/>
        <v>-11.092610910212329</v>
      </c>
      <c r="R62" s="18">
        <f t="shared" si="67"/>
        <v>64.555854063307095</v>
      </c>
      <c r="S62" s="18">
        <f t="shared" si="67"/>
        <v>-15.690860665540569</v>
      </c>
      <c r="T62" s="18">
        <f t="shared" si="67"/>
        <v>9.5822723215503771</v>
      </c>
      <c r="U62" s="18">
        <f t="shared" si="67"/>
        <v>-35.124129130210179</v>
      </c>
      <c r="V62" s="18">
        <f t="shared" si="67"/>
        <v>-22.933303020499139</v>
      </c>
      <c r="W62" s="18">
        <f t="shared" ref="W62:X62" si="68">IF(V19=0,"--",((W19/V19)*100-100))</f>
        <v>-16.612497905403472</v>
      </c>
      <c r="X62" s="18">
        <f t="shared" si="68"/>
        <v>-38.846688850399637</v>
      </c>
      <c r="Y62" s="18">
        <f t="shared" si="50"/>
        <v>32.116447857409725</v>
      </c>
    </row>
    <row r="63" spans="1:25" x14ac:dyDescent="0.2">
      <c r="A63" s="143"/>
      <c r="B63" s="8" t="s">
        <v>19</v>
      </c>
      <c r="C63" s="33" t="s">
        <v>10</v>
      </c>
      <c r="D63" s="18">
        <f t="shared" ref="D63:V63" si="69">IF(C20=0,"--",((D20/C20)*100-100))</f>
        <v>6.5280275193495356</v>
      </c>
      <c r="E63" s="18">
        <f t="shared" si="69"/>
        <v>495.12696315866731</v>
      </c>
      <c r="F63" s="18">
        <f t="shared" si="69"/>
        <v>-36.998964139495882</v>
      </c>
      <c r="G63" s="18">
        <f t="shared" si="69"/>
        <v>37.53856031067474</v>
      </c>
      <c r="H63" s="18">
        <f t="shared" si="69"/>
        <v>259.57464976347302</v>
      </c>
      <c r="I63" s="18">
        <f t="shared" si="69"/>
        <v>-87.004831759159288</v>
      </c>
      <c r="J63" s="18">
        <f t="shared" si="69"/>
        <v>77.122355621341399</v>
      </c>
      <c r="K63" s="18">
        <f t="shared" si="69"/>
        <v>-35.15200495219753</v>
      </c>
      <c r="L63" s="18">
        <f t="shared" si="69"/>
        <v>66.232333678042039</v>
      </c>
      <c r="M63" s="18">
        <f t="shared" si="69"/>
        <v>-0.55605890459904117</v>
      </c>
      <c r="N63" s="18">
        <f t="shared" si="69"/>
        <v>36.552533901377217</v>
      </c>
      <c r="O63" s="18">
        <f t="shared" si="69"/>
        <v>22.569845789518197</v>
      </c>
      <c r="P63" s="18">
        <f t="shared" si="69"/>
        <v>8.5401967718378415</v>
      </c>
      <c r="Q63" s="18">
        <f t="shared" si="69"/>
        <v>-42.026075577853241</v>
      </c>
      <c r="R63" s="18">
        <f t="shared" si="69"/>
        <v>-43.98601249493592</v>
      </c>
      <c r="S63" s="18">
        <f t="shared" si="69"/>
        <v>-100</v>
      </c>
      <c r="T63" s="18" t="str">
        <f t="shared" si="69"/>
        <v>--</v>
      </c>
      <c r="U63" s="18">
        <f t="shared" si="69"/>
        <v>-15.088975363414775</v>
      </c>
      <c r="V63" s="18">
        <f t="shared" si="69"/>
        <v>-38.434106571569451</v>
      </c>
      <c r="W63" s="18">
        <f t="shared" ref="W63:X63" si="70">IF(V20=0,"--",((W20/V20)*100-100))</f>
        <v>35.220055502784476</v>
      </c>
      <c r="X63" s="18">
        <f t="shared" si="70"/>
        <v>137.80021395481236</v>
      </c>
      <c r="Y63" s="18">
        <f t="shared" si="50"/>
        <v>6.9384086429588478</v>
      </c>
    </row>
    <row r="64" spans="1:25" x14ac:dyDescent="0.2">
      <c r="A64" s="143"/>
      <c r="B64" s="8" t="s">
        <v>18</v>
      </c>
      <c r="C64" s="33" t="s">
        <v>10</v>
      </c>
      <c r="D64" s="18">
        <f t="shared" ref="D64:V64" si="71">IF(C21=0,"--",((D21/C21)*100-100))</f>
        <v>-28.928014652936525</v>
      </c>
      <c r="E64" s="18">
        <f t="shared" si="71"/>
        <v>-13.095653799052769</v>
      </c>
      <c r="F64" s="18">
        <f t="shared" si="71"/>
        <v>-18.715902659875496</v>
      </c>
      <c r="G64" s="18">
        <f t="shared" si="71"/>
        <v>436.52953094430791</v>
      </c>
      <c r="H64" s="18">
        <f t="shared" si="71"/>
        <v>-91.332213876762893</v>
      </c>
      <c r="I64" s="18">
        <f t="shared" si="71"/>
        <v>-87.460139231978445</v>
      </c>
      <c r="J64" s="18">
        <f t="shared" si="71"/>
        <v>205.21728748806117</v>
      </c>
      <c r="K64" s="18">
        <f t="shared" si="71"/>
        <v>-19.29200078231959</v>
      </c>
      <c r="L64" s="18">
        <f t="shared" si="71"/>
        <v>180.57965395240637</v>
      </c>
      <c r="M64" s="18">
        <f t="shared" si="71"/>
        <v>-11.759828646445101</v>
      </c>
      <c r="N64" s="18">
        <f t="shared" si="71"/>
        <v>231.45603320021928</v>
      </c>
      <c r="O64" s="18">
        <f t="shared" si="71"/>
        <v>413.4690912527094</v>
      </c>
      <c r="P64" s="18">
        <f t="shared" si="71"/>
        <v>3.1175128909112004</v>
      </c>
      <c r="Q64" s="18">
        <f t="shared" si="71"/>
        <v>67.296252711889935</v>
      </c>
      <c r="R64" s="18">
        <f t="shared" si="71"/>
        <v>-63.935323595379757</v>
      </c>
      <c r="S64" s="18">
        <f t="shared" si="71"/>
        <v>-100</v>
      </c>
      <c r="T64" s="18" t="str">
        <f t="shared" si="71"/>
        <v>--</v>
      </c>
      <c r="U64" s="18">
        <f t="shared" si="71"/>
        <v>42.337774074337517</v>
      </c>
      <c r="V64" s="18">
        <f t="shared" si="71"/>
        <v>-51.927960001047097</v>
      </c>
      <c r="W64" s="18">
        <f t="shared" ref="W64:X64" si="72">IF(V21=0,"--",((W21/V21)*100-100))</f>
        <v>125.14554167244216</v>
      </c>
      <c r="X64" s="18">
        <f t="shared" si="72"/>
        <v>-1.917533525504453</v>
      </c>
      <c r="Y64" s="18">
        <f t="shared" si="50"/>
        <v>1.8476449195115237</v>
      </c>
    </row>
    <row r="65" spans="1:25" x14ac:dyDescent="0.2">
      <c r="A65" s="143"/>
      <c r="B65" s="8" t="s">
        <v>20</v>
      </c>
      <c r="C65" s="33" t="s">
        <v>10</v>
      </c>
      <c r="D65" s="18">
        <f t="shared" ref="D65:V65" si="73">IF(C22=0,"--",((D22/C22)*100-100))</f>
        <v>7.5112459462286694</v>
      </c>
      <c r="E65" s="18">
        <f t="shared" si="73"/>
        <v>1365.6514547046806</v>
      </c>
      <c r="F65" s="18">
        <f t="shared" si="73"/>
        <v>-55.240497925311196</v>
      </c>
      <c r="G65" s="18">
        <f t="shared" si="73"/>
        <v>256.88307450421985</v>
      </c>
      <c r="H65" s="18">
        <f t="shared" si="73"/>
        <v>-79.909562065941557</v>
      </c>
      <c r="I65" s="18">
        <f t="shared" si="73"/>
        <v>-84.844535468255444</v>
      </c>
      <c r="J65" s="18">
        <f t="shared" si="73"/>
        <v>5.1870051870051839</v>
      </c>
      <c r="K65" s="18">
        <f t="shared" si="73"/>
        <v>51.712950947313772</v>
      </c>
      <c r="L65" s="18">
        <f t="shared" si="73"/>
        <v>1782.4138225985798</v>
      </c>
      <c r="M65" s="18">
        <f t="shared" si="73"/>
        <v>52.006379701280935</v>
      </c>
      <c r="N65" s="18">
        <f t="shared" si="73"/>
        <v>-1.4232120170390914</v>
      </c>
      <c r="O65" s="18">
        <f t="shared" si="73"/>
        <v>218.64909450394822</v>
      </c>
      <c r="P65" s="18">
        <f t="shared" si="73"/>
        <v>-82.72023905823238</v>
      </c>
      <c r="Q65" s="18">
        <f t="shared" si="73"/>
        <v>152.46896582109773</v>
      </c>
      <c r="R65" s="18">
        <f t="shared" si="73"/>
        <v>-70.98172410332927</v>
      </c>
      <c r="S65" s="18">
        <f t="shared" si="73"/>
        <v>-100</v>
      </c>
      <c r="T65" s="18" t="str">
        <f t="shared" si="73"/>
        <v>--</v>
      </c>
      <c r="U65" s="18">
        <f t="shared" si="73"/>
        <v>77.713450474912349</v>
      </c>
      <c r="V65" s="18">
        <f t="shared" si="73"/>
        <v>-89.115373470277802</v>
      </c>
      <c r="W65" s="18">
        <f t="shared" ref="W65:X65" si="74">IF(V22=0,"--",((W22/V22)*100-100))</f>
        <v>407.48648721327345</v>
      </c>
      <c r="X65" s="18">
        <f t="shared" si="74"/>
        <v>3.8872609541169822</v>
      </c>
      <c r="Y65" s="18">
        <f t="shared" si="50"/>
        <v>18.566020937014272</v>
      </c>
    </row>
    <row r="66" spans="1:25" x14ac:dyDescent="0.2">
      <c r="A66" s="143"/>
      <c r="B66" s="8" t="s">
        <v>21</v>
      </c>
      <c r="C66" s="33" t="s">
        <v>10</v>
      </c>
      <c r="D66" s="18">
        <f t="shared" ref="D66:V66" si="75">IF(C23=0,"--",((D23/C23)*100-100))</f>
        <v>-42.639480170289033</v>
      </c>
      <c r="E66" s="18">
        <f t="shared" si="75"/>
        <v>74.84375</v>
      </c>
      <c r="F66" s="18">
        <f t="shared" si="75"/>
        <v>149.03932082216267</v>
      </c>
      <c r="G66" s="18">
        <f t="shared" si="75"/>
        <v>-29.604377859513775</v>
      </c>
      <c r="H66" s="18">
        <f t="shared" si="75"/>
        <v>-25.245316681534348</v>
      </c>
      <c r="I66" s="18">
        <f t="shared" si="75"/>
        <v>693.3003750426185</v>
      </c>
      <c r="J66" s="18">
        <f t="shared" si="75"/>
        <v>-55.212205866552061</v>
      </c>
      <c r="K66" s="18">
        <f t="shared" si="75"/>
        <v>-82.34334516840994</v>
      </c>
      <c r="L66" s="18">
        <f t="shared" si="75"/>
        <v>351.63043478260869</v>
      </c>
      <c r="M66" s="18">
        <f t="shared" si="75"/>
        <v>258.09265944645006</v>
      </c>
      <c r="N66" s="18">
        <f t="shared" si="75"/>
        <v>-5.9111148449970585</v>
      </c>
      <c r="O66" s="18">
        <f t="shared" si="75"/>
        <v>19.459971069878733</v>
      </c>
      <c r="P66" s="18">
        <f t="shared" si="75"/>
        <v>65.216611355278502</v>
      </c>
      <c r="Q66" s="18">
        <f t="shared" si="75"/>
        <v>-97.354325009048139</v>
      </c>
      <c r="R66" s="18">
        <f t="shared" si="75"/>
        <v>4965.1846785225716</v>
      </c>
      <c r="S66" s="18">
        <f t="shared" si="75"/>
        <v>-100</v>
      </c>
      <c r="T66" s="18" t="str">
        <f t="shared" si="75"/>
        <v>--</v>
      </c>
      <c r="U66" s="18">
        <f t="shared" si="75"/>
        <v>-33.001960614398058</v>
      </c>
      <c r="V66" s="18">
        <f t="shared" si="75"/>
        <v>7.3850568905236287</v>
      </c>
      <c r="W66" s="18">
        <f t="shared" ref="W66:X66" si="76">IF(V23=0,"--",((W23/V23)*100-100))</f>
        <v>37.678224604405386</v>
      </c>
      <c r="X66" s="18">
        <f t="shared" si="76"/>
        <v>42.841286244662058</v>
      </c>
      <c r="Y66" s="18">
        <f t="shared" si="50"/>
        <v>21.070188436551703</v>
      </c>
    </row>
    <row r="67" spans="1:25" x14ac:dyDescent="0.2">
      <c r="A67" s="143"/>
      <c r="B67" s="8" t="s">
        <v>17</v>
      </c>
      <c r="C67" s="33" t="s">
        <v>10</v>
      </c>
      <c r="D67" s="18">
        <f>IF(C24=0,"--",((D24/C24)*100-100))</f>
        <v>582.71836776125463</v>
      </c>
      <c r="E67" s="18">
        <f t="shared" ref="E67:U67" si="77">IF(D24=0,"--",((E24/D24)*100-100))</f>
        <v>-80.875137530107935</v>
      </c>
      <c r="F67" s="18">
        <f t="shared" si="77"/>
        <v>291.22677446940838</v>
      </c>
      <c r="G67" s="18">
        <f t="shared" si="77"/>
        <v>68.026866175842287</v>
      </c>
      <c r="H67" s="18">
        <f t="shared" si="77"/>
        <v>-47.09722435753396</v>
      </c>
      <c r="I67" s="18">
        <f t="shared" si="77"/>
        <v>-78.051997406836108</v>
      </c>
      <c r="J67" s="18">
        <f t="shared" si="77"/>
        <v>521.59808514972497</v>
      </c>
      <c r="K67" s="18">
        <f t="shared" si="77"/>
        <v>-92.053712609682364</v>
      </c>
      <c r="L67" s="18">
        <f t="shared" si="77"/>
        <v>1854.6448087431695</v>
      </c>
      <c r="M67" s="18">
        <f t="shared" si="77"/>
        <v>340.69025904494652</v>
      </c>
      <c r="N67" s="18">
        <f t="shared" si="77"/>
        <v>-89.251374982794019</v>
      </c>
      <c r="O67" s="18">
        <f t="shared" si="77"/>
        <v>117.72251979376617</v>
      </c>
      <c r="P67" s="18">
        <f t="shared" si="77"/>
        <v>-38.533733639530062</v>
      </c>
      <c r="Q67" s="18">
        <f t="shared" si="77"/>
        <v>-15.508791199647192</v>
      </c>
      <c r="R67" s="18">
        <f t="shared" si="77"/>
        <v>142.76189444449915</v>
      </c>
      <c r="S67" s="18">
        <f t="shared" si="77"/>
        <v>-100</v>
      </c>
      <c r="T67" s="18" t="str">
        <f t="shared" si="77"/>
        <v>--</v>
      </c>
      <c r="U67" s="18">
        <f t="shared" si="77"/>
        <v>4.6916813477297694</v>
      </c>
      <c r="V67" s="18">
        <f>IF(U24=0,"--",((V24/U24)*100-100))</f>
        <v>-72.069176328208584</v>
      </c>
      <c r="W67" s="18">
        <f t="shared" ref="W67:X68" si="78">IF(V24=0,"--",((W24/V24)*100-100))</f>
        <v>10.521907612246167</v>
      </c>
      <c r="X67" s="18">
        <f t="shared" si="78"/>
        <v>297.67703865371305</v>
      </c>
      <c r="Y67" s="18">
        <f t="shared" si="50"/>
        <v>18.038049464971678</v>
      </c>
    </row>
    <row r="68" spans="1:25" x14ac:dyDescent="0.2">
      <c r="A68" s="297"/>
      <c r="B68" s="8" t="s">
        <v>807</v>
      </c>
      <c r="C68" s="33" t="s">
        <v>10</v>
      </c>
      <c r="D68" s="18">
        <f>IF(C25=0,"--",((D25/C25)*100-100))</f>
        <v>119741.34208122248</v>
      </c>
      <c r="E68" s="18">
        <f t="shared" ref="E68" si="79">IF(D25=0,"--",((E25/D25)*100-100))</f>
        <v>-94.358194152000095</v>
      </c>
      <c r="F68" s="18">
        <f t="shared" ref="F68" si="80">IF(E25=0,"--",((F25/E25)*100-100))</f>
        <v>500.58554165366684</v>
      </c>
      <c r="G68" s="18">
        <f t="shared" ref="G68" si="81">IF(F25=0,"--",((G25/F25)*100-100))</f>
        <v>-91.90491821719101</v>
      </c>
      <c r="H68" s="18">
        <f t="shared" ref="H68" si="82">IF(G25=0,"--",((H25/G25)*100-100))</f>
        <v>416.51410914915596</v>
      </c>
      <c r="I68" s="18">
        <f t="shared" ref="I68" si="83">IF(H25=0,"--",((I25/H25)*100-100))</f>
        <v>318.30361881413563</v>
      </c>
      <c r="J68" s="18">
        <f t="shared" ref="J68" si="84">IF(I25=0,"--",((J25/I25)*100-100))</f>
        <v>257.88457277097962</v>
      </c>
      <c r="K68" s="18">
        <f t="shared" ref="K68" si="85">IF(J25=0,"--",((K25/J25)*100-100))</f>
        <v>2.7908855108165938</v>
      </c>
      <c r="L68" s="18">
        <f t="shared" ref="L68" si="86">IF(K25=0,"--",((L25/K25)*100-100))</f>
        <v>36.014210043375783</v>
      </c>
      <c r="M68" s="18">
        <f t="shared" ref="M68" si="87">IF(L25=0,"--",((M25/L25)*100-100))</f>
        <v>96.838876448067822</v>
      </c>
      <c r="N68" s="18">
        <f t="shared" ref="N68" si="88">IF(M25=0,"--",((N25/M25)*100-100))</f>
        <v>32.087944700036928</v>
      </c>
      <c r="O68" s="18">
        <f t="shared" ref="O68" si="89">IF(N25=0,"--",((O25/N25)*100-100))</f>
        <v>5.8433946532086622</v>
      </c>
      <c r="P68" s="18">
        <f t="shared" ref="P68" si="90">IF(O25=0,"--",((P25/O25)*100-100))</f>
        <v>31.346464958284827</v>
      </c>
      <c r="Q68" s="18">
        <f t="shared" ref="Q68" si="91">IF(P25=0,"--",((Q25/P25)*100-100))</f>
        <v>-11.560677324545011</v>
      </c>
      <c r="R68" s="18">
        <f t="shared" ref="R68" si="92">IF(Q25=0,"--",((R25/Q25)*100-100))</f>
        <v>66.516670504542873</v>
      </c>
      <c r="S68" s="18">
        <f t="shared" ref="S68" si="93">IF(R25=0,"--",((S25/R25)*100-100))</f>
        <v>-15.227275391431476</v>
      </c>
      <c r="T68" s="18">
        <f t="shared" ref="T68" si="94">IF(S25=0,"--",((T25/S25)*100-100))</f>
        <v>8.6617968451932796</v>
      </c>
      <c r="U68" s="18">
        <f t="shared" ref="U68" si="95">IF(T25=0,"--",((U25/T25)*100-100))</f>
        <v>-35.485898168743205</v>
      </c>
      <c r="V68" s="18">
        <f>IF(U25=0,"--",((V25/U25)*100-100))</f>
        <v>-22.468941910692294</v>
      </c>
      <c r="W68" s="18">
        <f t="shared" si="78"/>
        <v>-17.298941169486554</v>
      </c>
      <c r="X68" s="18">
        <f t="shared" si="78"/>
        <v>-40.688184260767891</v>
      </c>
      <c r="Y68" s="18">
        <f t="shared" si="50"/>
        <v>55.918038407069361</v>
      </c>
    </row>
    <row r="69" spans="1:25" x14ac:dyDescent="0.2">
      <c r="A69" s="143"/>
      <c r="B69" s="8" t="s">
        <v>22</v>
      </c>
      <c r="C69" s="33" t="s">
        <v>10</v>
      </c>
      <c r="D69" s="18">
        <f t="shared" ref="D69:D71" si="96">IF(C26=0,"--",((D26/C26)*100-100))</f>
        <v>6.877964084473831</v>
      </c>
      <c r="E69" s="18">
        <f t="shared" ref="E69:U69" si="97">IF(D26=0,"--",((E26/D26)*100-100))</f>
        <v>5.1065891821241252</v>
      </c>
      <c r="F69" s="18">
        <f t="shared" si="97"/>
        <v>-0.19250783130652849</v>
      </c>
      <c r="G69" s="18">
        <f t="shared" si="97"/>
        <v>23.683768228360137</v>
      </c>
      <c r="H69" s="18">
        <f t="shared" si="97"/>
        <v>13.203041107930559</v>
      </c>
      <c r="I69" s="18">
        <f t="shared" si="97"/>
        <v>-26.62810196892768</v>
      </c>
      <c r="J69" s="18">
        <f t="shared" si="97"/>
        <v>-7.886769904802307</v>
      </c>
      <c r="K69" s="18">
        <f t="shared" si="97"/>
        <v>-17.46195327751127</v>
      </c>
      <c r="L69" s="18">
        <f t="shared" si="97"/>
        <v>63.785573397989225</v>
      </c>
      <c r="M69" s="18">
        <f t="shared" si="97"/>
        <v>25.349621045583064</v>
      </c>
      <c r="N69" s="18">
        <f t="shared" si="97"/>
        <v>-12.60262999264431</v>
      </c>
      <c r="O69" s="18">
        <f t="shared" si="97"/>
        <v>-26.566833921272675</v>
      </c>
      <c r="P69" s="18">
        <f t="shared" si="97"/>
        <v>-9.4846682363589281</v>
      </c>
      <c r="Q69" s="18">
        <f t="shared" si="97"/>
        <v>-38.194221079827592</v>
      </c>
      <c r="R69" s="18">
        <f t="shared" si="97"/>
        <v>40.737932607216209</v>
      </c>
      <c r="S69" s="18">
        <f t="shared" si="97"/>
        <v>-2.8803369161255006</v>
      </c>
      <c r="T69" s="18">
        <f t="shared" si="97"/>
        <v>38.018790284138277</v>
      </c>
      <c r="U69" s="18">
        <f t="shared" si="97"/>
        <v>8.7768939108593571</v>
      </c>
      <c r="V69" s="18">
        <f t="shared" ref="V69:V72" si="98">IF(U26=0,"--",((V26/U26)*100-100))</f>
        <v>12.089386307286574</v>
      </c>
      <c r="W69" s="18">
        <f t="shared" ref="W69:W71" si="99">IF(V26=0,"--",((W26/V26)*100-100))</f>
        <v>9.6625061662965095</v>
      </c>
      <c r="X69" s="18">
        <f t="shared" ref="X69:X71" si="100">IF(W26=0,"--",((X26/W26)*100-100))</f>
        <v>-16.134341850477313</v>
      </c>
      <c r="Y69" s="18">
        <f t="shared" si="50"/>
        <v>1.3476988483607641</v>
      </c>
    </row>
    <row r="70" spans="1:25" x14ac:dyDescent="0.2">
      <c r="A70" s="143"/>
      <c r="B70" s="8" t="s">
        <v>23</v>
      </c>
      <c r="C70" s="33" t="s">
        <v>10</v>
      </c>
      <c r="D70" s="18">
        <f t="shared" si="96"/>
        <v>350.93097806637263</v>
      </c>
      <c r="E70" s="18">
        <f t="shared" ref="E70:U70" si="101">IF(D27=0,"--",((E27/D27)*100-100))</f>
        <v>338.90602380448422</v>
      </c>
      <c r="F70" s="18">
        <f t="shared" si="101"/>
        <v>95.565419226486057</v>
      </c>
      <c r="G70" s="18">
        <f t="shared" si="101"/>
        <v>-59.181058069010987</v>
      </c>
      <c r="H70" s="18">
        <f t="shared" si="101"/>
        <v>-5.6345276887245888</v>
      </c>
      <c r="I70" s="18">
        <f t="shared" si="101"/>
        <v>27.786649111947597</v>
      </c>
      <c r="J70" s="18">
        <f t="shared" si="101"/>
        <v>88.93726543748474</v>
      </c>
      <c r="K70" s="18">
        <f t="shared" si="101"/>
        <v>-30.149260556724556</v>
      </c>
      <c r="L70" s="18">
        <f t="shared" si="101"/>
        <v>54.359761162588683</v>
      </c>
      <c r="M70" s="18">
        <f t="shared" si="101"/>
        <v>32.694425398189793</v>
      </c>
      <c r="N70" s="18">
        <f t="shared" si="101"/>
        <v>29.355304977322305</v>
      </c>
      <c r="O70" s="18">
        <f t="shared" si="101"/>
        <v>-14.83721876344255</v>
      </c>
      <c r="P70" s="18">
        <f t="shared" si="101"/>
        <v>-56.057637245743756</v>
      </c>
      <c r="Q70" s="18">
        <f t="shared" si="101"/>
        <v>-38.410185771665397</v>
      </c>
      <c r="R70" s="18">
        <f t="shared" si="101"/>
        <v>114.25421924934929</v>
      </c>
      <c r="S70" s="18">
        <f t="shared" si="101"/>
        <v>-41.952566926633295</v>
      </c>
      <c r="T70" s="18">
        <f t="shared" si="101"/>
        <v>229.10961467551078</v>
      </c>
      <c r="U70" s="18">
        <f t="shared" si="101"/>
        <v>56.693435370680163</v>
      </c>
      <c r="V70" s="18">
        <f t="shared" si="98"/>
        <v>-4.262850232218014</v>
      </c>
      <c r="W70" s="18">
        <f t="shared" si="99"/>
        <v>-15.965517179776086</v>
      </c>
      <c r="X70" s="18">
        <f t="shared" si="100"/>
        <v>19.789866616607156</v>
      </c>
      <c r="Y70" s="18">
        <f t="shared" si="50"/>
        <v>24.428805657516662</v>
      </c>
    </row>
    <row r="71" spans="1:25" ht="13.5" thickBot="1" x14ac:dyDescent="0.25">
      <c r="A71" s="143"/>
      <c r="B71" s="30" t="s">
        <v>7</v>
      </c>
      <c r="C71" s="88"/>
      <c r="D71" s="18">
        <f t="shared" si="96"/>
        <v>7.1434113058670619</v>
      </c>
      <c r="E71" s="18">
        <f t="shared" ref="E71:U71" si="102">IF(D28=0,"--",((E28/D28)*100-100))</f>
        <v>6.1904737066698914</v>
      </c>
      <c r="F71" s="18">
        <f t="shared" si="102"/>
        <v>1.0926549449983014</v>
      </c>
      <c r="G71" s="18">
        <f t="shared" si="102"/>
        <v>21.532343840519871</v>
      </c>
      <c r="H71" s="18">
        <f t="shared" si="102"/>
        <v>13.038774010266408</v>
      </c>
      <c r="I71" s="18">
        <f t="shared" si="102"/>
        <v>-26.231980793865802</v>
      </c>
      <c r="J71" s="18">
        <f t="shared" si="102"/>
        <v>-6.6657803448111679</v>
      </c>
      <c r="K71" s="18">
        <f t="shared" si="102"/>
        <v>-17.785826434515599</v>
      </c>
      <c r="L71" s="18">
        <f t="shared" si="102"/>
        <v>63.581141531904279</v>
      </c>
      <c r="M71" s="18">
        <f t="shared" si="102"/>
        <v>25.499939016183191</v>
      </c>
      <c r="N71" s="18">
        <f t="shared" si="102"/>
        <v>-11.694696700733672</v>
      </c>
      <c r="O71" s="18">
        <f t="shared" si="102"/>
        <v>-26.195023929459254</v>
      </c>
      <c r="P71" s="18">
        <f t="shared" si="102"/>
        <v>-11.188141848607486</v>
      </c>
      <c r="Q71" s="18">
        <f t="shared" si="102"/>
        <v>-38.198129458978379</v>
      </c>
      <c r="R71" s="18">
        <f t="shared" si="102"/>
        <v>42.063814289075538</v>
      </c>
      <c r="S71" s="18">
        <f t="shared" si="102"/>
        <v>-3.9430972074305259</v>
      </c>
      <c r="T71" s="18">
        <f t="shared" si="102"/>
        <v>41.159742970344325</v>
      </c>
      <c r="U71" s="18">
        <f t="shared" si="102"/>
        <v>10.613164741137354</v>
      </c>
      <c r="V71" s="271">
        <f t="shared" si="98"/>
        <v>11.2016736415206</v>
      </c>
      <c r="W71" s="271">
        <f t="shared" si="99"/>
        <v>8.4647193275421415</v>
      </c>
      <c r="X71" s="271">
        <f t="shared" si="100"/>
        <v>-14.833511477816103</v>
      </c>
      <c r="Y71" s="18">
        <f t="shared" si="50"/>
        <v>1.6136952276209797</v>
      </c>
    </row>
    <row r="72" spans="1:25" ht="13.5" thickTop="1" x14ac:dyDescent="0.2">
      <c r="A72" s="79" t="s">
        <v>868</v>
      </c>
      <c r="B72" s="79"/>
      <c r="C72" s="89"/>
      <c r="D72" s="89"/>
      <c r="E72" s="89"/>
      <c r="F72" s="89"/>
      <c r="G72" s="89"/>
      <c r="H72" s="89"/>
      <c r="I72" s="89"/>
      <c r="J72" s="89"/>
      <c r="K72" s="89"/>
      <c r="L72" s="89"/>
      <c r="M72" s="89"/>
      <c r="N72" s="89"/>
      <c r="O72" s="89"/>
      <c r="P72" s="89"/>
      <c r="Q72" s="89"/>
      <c r="R72" s="89"/>
      <c r="S72" s="89"/>
      <c r="T72" s="89"/>
      <c r="U72" s="89"/>
      <c r="V72" s="18" t="str">
        <f t="shared" si="98"/>
        <v>--</v>
      </c>
      <c r="W72" s="18"/>
      <c r="X72" s="18"/>
      <c r="Y72" s="89"/>
    </row>
  </sheetData>
  <mergeCells count="6">
    <mergeCell ref="C29:Y29"/>
    <mergeCell ref="A2:Y2"/>
    <mergeCell ref="A4:Y4"/>
    <mergeCell ref="C7:Y7"/>
    <mergeCell ref="C51:Y51"/>
    <mergeCell ref="A5:Y5"/>
  </mergeCells>
  <phoneticPr fontId="4" type="noConversion"/>
  <hyperlinks>
    <hyperlink ref="A1" location="INDICE!A1" display="INDICE"/>
  </hyperlinks>
  <pageMargins left="0.75" right="0.75" top="1" bottom="1" header="0" footer="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
  <sheetViews>
    <sheetView topLeftCell="A50" zoomScale="75" workbookViewId="0"/>
  </sheetViews>
  <sheetFormatPr baseColWidth="10" defaultRowHeight="12.75" x14ac:dyDescent="0.2"/>
  <cols>
    <col min="1" max="1" width="11.85546875" style="1" customWidth="1"/>
    <col min="2" max="4" width="2.85546875" style="1" customWidth="1"/>
    <col min="5" max="6" width="2.7109375" style="1" customWidth="1"/>
    <col min="7" max="16384" width="11.42578125" style="1"/>
  </cols>
  <sheetData>
    <row r="1" spans="1:11" x14ac:dyDescent="0.2">
      <c r="A1" s="11" t="s">
        <v>258</v>
      </c>
    </row>
    <row r="2" spans="1:11" x14ac:dyDescent="0.2">
      <c r="B2" s="2"/>
      <c r="D2" s="2"/>
      <c r="E2" s="2"/>
      <c r="F2" s="2"/>
      <c r="H2" s="2"/>
      <c r="I2" s="2"/>
      <c r="K2" s="2" t="s">
        <v>33</v>
      </c>
    </row>
    <row r="4" spans="1:11" x14ac:dyDescent="0.2">
      <c r="A4" s="3" t="s">
        <v>179</v>
      </c>
    </row>
    <row r="5" spans="1:11" x14ac:dyDescent="0.2">
      <c r="A5" s="4" t="s">
        <v>34</v>
      </c>
    </row>
    <row r="6" spans="1:11" x14ac:dyDescent="0.2">
      <c r="A6" s="4" t="s">
        <v>35</v>
      </c>
    </row>
    <row r="7" spans="1:11" x14ac:dyDescent="0.2">
      <c r="A7" s="4" t="s">
        <v>36</v>
      </c>
    </row>
    <row r="8" spans="1:11" x14ac:dyDescent="0.2">
      <c r="A8" s="4" t="s">
        <v>37</v>
      </c>
    </row>
    <row r="9" spans="1:11" x14ac:dyDescent="0.2">
      <c r="A9" s="4" t="s">
        <v>38</v>
      </c>
    </row>
    <row r="10" spans="1:11" x14ac:dyDescent="0.2">
      <c r="A10" s="4" t="s">
        <v>39</v>
      </c>
    </row>
    <row r="11" spans="1:11" x14ac:dyDescent="0.2">
      <c r="A11" s="5"/>
    </row>
    <row r="12" spans="1:11" x14ac:dyDescent="0.2">
      <c r="A12" s="5" t="s">
        <v>40</v>
      </c>
    </row>
    <row r="13" spans="1:11" x14ac:dyDescent="0.2">
      <c r="A13" s="6" t="s">
        <v>152</v>
      </c>
      <c r="B13" s="6" t="s">
        <v>104</v>
      </c>
    </row>
    <row r="14" spans="1:11" x14ac:dyDescent="0.2">
      <c r="A14" s="7" t="s">
        <v>153</v>
      </c>
      <c r="B14" s="7" t="s">
        <v>105</v>
      </c>
    </row>
    <row r="15" spans="1:11" x14ac:dyDescent="0.2">
      <c r="A15" s="7" t="s">
        <v>154</v>
      </c>
      <c r="B15" s="7" t="s">
        <v>106</v>
      </c>
    </row>
    <row r="16" spans="1:11" x14ac:dyDescent="0.2">
      <c r="A16" s="7" t="s">
        <v>155</v>
      </c>
      <c r="B16" s="7" t="s">
        <v>107</v>
      </c>
    </row>
    <row r="17" spans="1:2" x14ac:dyDescent="0.2">
      <c r="A17" s="7" t="s">
        <v>156</v>
      </c>
      <c r="B17" s="7" t="s">
        <v>108</v>
      </c>
    </row>
    <row r="18" spans="1:2" x14ac:dyDescent="0.2">
      <c r="A18" s="7" t="s">
        <v>157</v>
      </c>
      <c r="B18" s="7" t="s">
        <v>109</v>
      </c>
    </row>
    <row r="19" spans="1:2" x14ac:dyDescent="0.2">
      <c r="A19" s="7" t="s">
        <v>158</v>
      </c>
      <c r="B19" s="7" t="s">
        <v>110</v>
      </c>
    </row>
    <row r="20" spans="1:2" x14ac:dyDescent="0.2">
      <c r="A20" s="7" t="s">
        <v>159</v>
      </c>
      <c r="B20" s="7" t="s">
        <v>111</v>
      </c>
    </row>
    <row r="21" spans="1:2" x14ac:dyDescent="0.2">
      <c r="A21" s="7" t="s">
        <v>160</v>
      </c>
      <c r="B21" s="7" t="s">
        <v>112</v>
      </c>
    </row>
    <row r="22" spans="1:2" x14ac:dyDescent="0.2">
      <c r="A22" s="7" t="s">
        <v>161</v>
      </c>
      <c r="B22" s="7" t="s">
        <v>113</v>
      </c>
    </row>
    <row r="23" spans="1:2" s="4" customFormat="1" x14ac:dyDescent="0.2">
      <c r="A23" s="7" t="s">
        <v>162</v>
      </c>
      <c r="B23" s="7" t="s">
        <v>114</v>
      </c>
    </row>
    <row r="24" spans="1:2" x14ac:dyDescent="0.2">
      <c r="A24" s="7" t="s">
        <v>163</v>
      </c>
      <c r="B24" s="7" t="s">
        <v>115</v>
      </c>
    </row>
    <row r="25" spans="1:2" x14ac:dyDescent="0.2">
      <c r="A25" s="7" t="s">
        <v>164</v>
      </c>
      <c r="B25" s="7" t="s">
        <v>116</v>
      </c>
    </row>
    <row r="26" spans="1:2" x14ac:dyDescent="0.2">
      <c r="A26" s="7" t="s">
        <v>165</v>
      </c>
      <c r="B26" s="7" t="s">
        <v>117</v>
      </c>
    </row>
    <row r="27" spans="1:2" x14ac:dyDescent="0.2">
      <c r="A27" s="7" t="s">
        <v>166</v>
      </c>
      <c r="B27" s="7" t="s">
        <v>118</v>
      </c>
    </row>
    <row r="28" spans="1:2" x14ac:dyDescent="0.2">
      <c r="A28" s="7" t="s">
        <v>167</v>
      </c>
      <c r="B28" s="7" t="s">
        <v>119</v>
      </c>
    </row>
    <row r="29" spans="1:2" x14ac:dyDescent="0.2">
      <c r="A29" s="7" t="s">
        <v>168</v>
      </c>
      <c r="B29" s="7" t="s">
        <v>120</v>
      </c>
    </row>
    <row r="30" spans="1:2" x14ac:dyDescent="0.2">
      <c r="A30" s="7" t="s">
        <v>169</v>
      </c>
      <c r="B30" s="7" t="s">
        <v>121</v>
      </c>
    </row>
    <row r="31" spans="1:2" x14ac:dyDescent="0.2">
      <c r="A31" s="7" t="s">
        <v>170</v>
      </c>
      <c r="B31" s="7" t="s">
        <v>122</v>
      </c>
    </row>
    <row r="32" spans="1:2" x14ac:dyDescent="0.2">
      <c r="A32" s="7" t="s">
        <v>171</v>
      </c>
      <c r="B32" s="7" t="s">
        <v>123</v>
      </c>
    </row>
    <row r="33" spans="1:6" x14ac:dyDescent="0.2">
      <c r="A33" s="7" t="s">
        <v>172</v>
      </c>
      <c r="B33" s="7" t="s">
        <v>124</v>
      </c>
    </row>
    <row r="34" spans="1:6" x14ac:dyDescent="0.2">
      <c r="A34" s="7" t="s">
        <v>173</v>
      </c>
      <c r="B34" s="7" t="s">
        <v>125</v>
      </c>
    </row>
    <row r="35" spans="1:6" x14ac:dyDescent="0.2">
      <c r="A35" s="7" t="s">
        <v>174</v>
      </c>
      <c r="B35" s="7" t="s">
        <v>126</v>
      </c>
    </row>
    <row r="36" spans="1:6" x14ac:dyDescent="0.2">
      <c r="A36" s="7" t="s">
        <v>175</v>
      </c>
      <c r="B36" s="7" t="s">
        <v>127</v>
      </c>
    </row>
    <row r="37" spans="1:6" x14ac:dyDescent="0.2">
      <c r="A37" s="7" t="s">
        <v>176</v>
      </c>
      <c r="B37" s="7" t="s">
        <v>128</v>
      </c>
    </row>
    <row r="38" spans="1:6" s="4" customFormat="1" x14ac:dyDescent="0.2">
      <c r="A38" s="8"/>
      <c r="F38" s="9"/>
    </row>
    <row r="40" spans="1:6" x14ac:dyDescent="0.2">
      <c r="A40" s="5" t="s">
        <v>0</v>
      </c>
      <c r="F40" s="10"/>
    </row>
    <row r="41" spans="1:6" x14ac:dyDescent="0.2">
      <c r="A41" s="1" t="s">
        <v>41</v>
      </c>
      <c r="F41" s="10"/>
    </row>
    <row r="42" spans="1:6" x14ac:dyDescent="0.2">
      <c r="A42" s="1" t="s">
        <v>42</v>
      </c>
      <c r="F42" s="10"/>
    </row>
    <row r="43" spans="1:6" x14ac:dyDescent="0.2">
      <c r="F43" s="10"/>
    </row>
    <row r="44" spans="1:6" x14ac:dyDescent="0.2">
      <c r="A44" s="5" t="s">
        <v>365</v>
      </c>
      <c r="F44" s="10"/>
    </row>
    <row r="45" spans="1:6" x14ac:dyDescent="0.2">
      <c r="A45" s="1" t="s">
        <v>43</v>
      </c>
      <c r="F45" s="10"/>
    </row>
    <row r="46" spans="1:6" x14ac:dyDescent="0.2">
      <c r="A46" s="1" t="s">
        <v>44</v>
      </c>
      <c r="F46" s="10"/>
    </row>
    <row r="47" spans="1:6" x14ac:dyDescent="0.2">
      <c r="A47" s="1" t="s">
        <v>930</v>
      </c>
      <c r="F47" s="10"/>
    </row>
    <row r="48" spans="1:6" x14ac:dyDescent="0.2">
      <c r="A48" s="1" t="s">
        <v>45</v>
      </c>
      <c r="F48" s="10"/>
    </row>
    <row r="49" spans="1:6" x14ac:dyDescent="0.2">
      <c r="A49" s="1" t="s">
        <v>46</v>
      </c>
      <c r="F49" s="10"/>
    </row>
    <row r="50" spans="1:6" x14ac:dyDescent="0.2">
      <c r="A50" s="1" t="s">
        <v>47</v>
      </c>
      <c r="F50" s="10"/>
    </row>
    <row r="51" spans="1:6" x14ac:dyDescent="0.2">
      <c r="A51" s="1" t="s">
        <v>366</v>
      </c>
      <c r="F51" s="10"/>
    </row>
    <row r="52" spans="1:6" x14ac:dyDescent="0.2">
      <c r="A52" s="4"/>
    </row>
    <row r="53" spans="1:6" x14ac:dyDescent="0.2">
      <c r="A53" s="5" t="s">
        <v>1</v>
      </c>
    </row>
    <row r="54" spans="1:6" x14ac:dyDescent="0.2">
      <c r="A54" s="1" t="s">
        <v>48</v>
      </c>
    </row>
    <row r="55" spans="1:6" x14ac:dyDescent="0.2">
      <c r="A55" s="1" t="s">
        <v>49</v>
      </c>
    </row>
    <row r="56" spans="1:6" x14ac:dyDescent="0.2">
      <c r="A56" s="1" t="s">
        <v>50</v>
      </c>
    </row>
    <row r="57" spans="1:6" x14ac:dyDescent="0.2">
      <c r="A57" s="1" t="s">
        <v>51</v>
      </c>
    </row>
    <row r="58" spans="1:6" x14ac:dyDescent="0.2">
      <c r="A58" s="1" t="s">
        <v>52</v>
      </c>
    </row>
    <row r="59" spans="1:6" x14ac:dyDescent="0.2">
      <c r="A59" s="1" t="s">
        <v>53</v>
      </c>
    </row>
    <row r="61" spans="1:6" x14ac:dyDescent="0.2">
      <c r="A61" s="5" t="s">
        <v>2</v>
      </c>
    </row>
    <row r="62" spans="1:6" x14ac:dyDescent="0.2">
      <c r="A62" s="1" t="s">
        <v>929</v>
      </c>
    </row>
    <row r="65" spans="1:1" x14ac:dyDescent="0.2">
      <c r="A65" s="5" t="s">
        <v>3</v>
      </c>
    </row>
    <row r="67" spans="1:1" x14ac:dyDescent="0.2">
      <c r="A67" s="3" t="s">
        <v>180</v>
      </c>
    </row>
    <row r="68" spans="1:1" x14ac:dyDescent="0.2">
      <c r="A68" s="4" t="s">
        <v>367</v>
      </c>
    </row>
    <row r="69" spans="1:1" x14ac:dyDescent="0.2">
      <c r="A69" s="4" t="s">
        <v>368</v>
      </c>
    </row>
    <row r="70" spans="1:1" x14ac:dyDescent="0.2">
      <c r="A70" s="4" t="s">
        <v>54</v>
      </c>
    </row>
    <row r="71" spans="1:1" x14ac:dyDescent="0.2">
      <c r="A71" s="4" t="s">
        <v>55</v>
      </c>
    </row>
    <row r="72" spans="1:1" x14ac:dyDescent="0.2">
      <c r="A72" s="4"/>
    </row>
    <row r="73" spans="1:1" x14ac:dyDescent="0.2">
      <c r="A73" s="3" t="s">
        <v>931</v>
      </c>
    </row>
    <row r="74" spans="1:1" x14ac:dyDescent="0.2">
      <c r="A74" s="5"/>
    </row>
    <row r="75" spans="1:1" x14ac:dyDescent="0.2">
      <c r="A75" s="11"/>
    </row>
    <row r="76" spans="1:1" x14ac:dyDescent="0.2">
      <c r="A76" s="11"/>
    </row>
  </sheetData>
  <phoneticPr fontId="0" type="noConversion"/>
  <hyperlinks>
    <hyperlink ref="A1" location="INDICE!A1" display="INDICE"/>
  </hyperlinks>
  <pageMargins left="0.75" right="0.75" top="1" bottom="1" header="0" footer="0"/>
  <pageSetup orientation="portrait"/>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4"/>
  <sheetViews>
    <sheetView topLeftCell="H37" zoomScale="70" zoomScaleNormal="70" workbookViewId="0"/>
  </sheetViews>
  <sheetFormatPr baseColWidth="10" defaultRowHeight="12.75" x14ac:dyDescent="0.2"/>
  <cols>
    <col min="1" max="1" width="11.42578125" style="4"/>
    <col min="2" max="2" width="31.28515625" style="4" bestFit="1" customWidth="1"/>
    <col min="3" max="18" width="11.42578125" style="21" bestFit="1" customWidth="1"/>
    <col min="19" max="19" width="13.7109375" style="21" bestFit="1" customWidth="1"/>
    <col min="20" max="24" width="13.7109375" style="21" customWidth="1"/>
    <col min="25" max="25" width="11.42578125" style="21" bestFit="1" customWidth="1"/>
    <col min="26" max="89" width="11.42578125" style="21"/>
    <col min="90" max="16384" width="11.42578125" style="4"/>
  </cols>
  <sheetData>
    <row r="1" spans="1:25" x14ac:dyDescent="0.2">
      <c r="A1" s="11" t="s">
        <v>258</v>
      </c>
    </row>
    <row r="2" spans="1:25" ht="18.75" x14ac:dyDescent="0.3">
      <c r="A2" s="333" t="s">
        <v>80</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25"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25" ht="18.75" x14ac:dyDescent="0.3">
      <c r="A4" s="333" t="s">
        <v>818</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25" ht="13.5" thickBot="1" x14ac:dyDescent="0.25">
      <c r="A5" s="335" t="s">
        <v>108</v>
      </c>
      <c r="B5" s="335"/>
      <c r="C5" s="335"/>
      <c r="D5" s="335"/>
      <c r="E5" s="335"/>
      <c r="F5" s="335"/>
      <c r="G5" s="335"/>
      <c r="H5" s="335"/>
      <c r="I5" s="335"/>
      <c r="J5" s="335"/>
      <c r="K5" s="335"/>
      <c r="L5" s="335"/>
      <c r="M5" s="335"/>
      <c r="N5" s="335"/>
      <c r="O5" s="335"/>
      <c r="P5" s="335"/>
      <c r="Q5" s="335"/>
      <c r="R5" s="335"/>
      <c r="S5" s="335"/>
      <c r="T5" s="335"/>
      <c r="U5" s="335"/>
      <c r="V5" s="335"/>
      <c r="W5" s="335"/>
      <c r="X5" s="335"/>
      <c r="Y5" s="335"/>
    </row>
    <row r="6" spans="1:25"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25"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25" ht="13.5" thickTop="1" x14ac:dyDescent="0.2">
      <c r="A8" s="148"/>
      <c r="C8" s="22"/>
      <c r="D8" s="22"/>
      <c r="E8" s="22"/>
      <c r="F8" s="22"/>
      <c r="G8" s="22"/>
      <c r="H8" s="22"/>
      <c r="I8" s="22"/>
      <c r="J8" s="22"/>
      <c r="K8" s="22"/>
      <c r="L8" s="22"/>
      <c r="M8" s="22"/>
      <c r="N8" s="22"/>
      <c r="O8" s="22"/>
      <c r="P8" s="22"/>
      <c r="Q8" s="22"/>
      <c r="R8" s="22"/>
      <c r="S8" s="22"/>
      <c r="T8" s="22"/>
      <c r="U8" s="22"/>
      <c r="V8" s="22"/>
      <c r="W8" s="22"/>
      <c r="X8" s="22"/>
      <c r="Y8" s="22"/>
    </row>
    <row r="9" spans="1:25" x14ac:dyDescent="0.2">
      <c r="A9" s="143"/>
      <c r="B9" s="80" t="s">
        <v>326</v>
      </c>
      <c r="C9" s="18">
        <v>464.82493199999999</v>
      </c>
      <c r="D9" s="18">
        <v>494.09594399999997</v>
      </c>
      <c r="E9" s="18">
        <v>699.67039199999999</v>
      </c>
      <c r="F9" s="18">
        <v>797.25132599999995</v>
      </c>
      <c r="G9" s="18">
        <v>994.08278800000005</v>
      </c>
      <c r="H9" s="18">
        <v>1187.138594</v>
      </c>
      <c r="I9" s="18">
        <v>1126.6235300000001</v>
      </c>
      <c r="J9" s="18">
        <v>905.987618</v>
      </c>
      <c r="K9" s="18">
        <v>916.31879300000003</v>
      </c>
      <c r="L9" s="18">
        <v>855.028415</v>
      </c>
      <c r="M9" s="18">
        <v>897.54529300000002</v>
      </c>
      <c r="N9" s="18">
        <v>905.73144200000002</v>
      </c>
      <c r="O9" s="18">
        <v>777.55868999999996</v>
      </c>
      <c r="P9" s="18">
        <v>829.19083000000001</v>
      </c>
      <c r="Q9" s="27">
        <v>521.64873899999998</v>
      </c>
      <c r="R9" s="27">
        <v>582.93739200000005</v>
      </c>
      <c r="S9" s="27">
        <v>574.10751900000002</v>
      </c>
      <c r="T9" s="27">
        <v>556.10347999999999</v>
      </c>
      <c r="U9" s="27">
        <v>547.48466900000005</v>
      </c>
      <c r="V9" s="27">
        <v>524.31677300000001</v>
      </c>
      <c r="W9" s="27">
        <v>623.114013</v>
      </c>
      <c r="X9" s="27">
        <v>600.90326100000004</v>
      </c>
      <c r="Y9" s="18">
        <f>SUM(C9:X9)</f>
        <v>16381.664432999998</v>
      </c>
    </row>
    <row r="10" spans="1:25" x14ac:dyDescent="0.2">
      <c r="A10" s="143"/>
      <c r="B10" s="80" t="s">
        <v>378</v>
      </c>
      <c r="C10" s="18">
        <v>1.0803659999999999</v>
      </c>
      <c r="D10" s="18">
        <v>3.8712249999999999</v>
      </c>
      <c r="E10" s="18">
        <v>4.0570510000000004</v>
      </c>
      <c r="F10" s="18">
        <v>12.204117999999999</v>
      </c>
      <c r="G10" s="18">
        <v>14.45547</v>
      </c>
      <c r="H10" s="18">
        <v>17.765094000000001</v>
      </c>
      <c r="I10" s="18">
        <v>12.885667</v>
      </c>
      <c r="J10" s="18">
        <v>6.2082620000000004</v>
      </c>
      <c r="K10" s="18">
        <v>8.9550160000000005</v>
      </c>
      <c r="L10" s="18">
        <v>25.204172</v>
      </c>
      <c r="M10" s="18">
        <v>20.965610000000002</v>
      </c>
      <c r="N10" s="18">
        <v>30.134730000000001</v>
      </c>
      <c r="O10" s="18">
        <v>18.900501999999999</v>
      </c>
      <c r="P10" s="18">
        <v>13.366351</v>
      </c>
      <c r="Q10" s="27">
        <v>14.364407</v>
      </c>
      <c r="R10" s="27">
        <v>11.798691</v>
      </c>
      <c r="S10" s="27">
        <v>10.779203000000001</v>
      </c>
      <c r="T10" s="27">
        <v>12.624552</v>
      </c>
      <c r="U10" s="27">
        <v>8.977373</v>
      </c>
      <c r="V10" s="27">
        <v>9.495279</v>
      </c>
      <c r="W10" s="27">
        <v>12.947431</v>
      </c>
      <c r="X10" s="27">
        <v>12.944900000000001</v>
      </c>
      <c r="Y10" s="18">
        <f t="shared" ref="Y10:Y28" si="0">SUM(C10:X10)</f>
        <v>283.98546999999996</v>
      </c>
    </row>
    <row r="11" spans="1:25" x14ac:dyDescent="0.2">
      <c r="A11" s="143"/>
      <c r="B11" s="80" t="s">
        <v>58</v>
      </c>
      <c r="C11" s="18">
        <v>6.0234999999999997E-2</v>
      </c>
      <c r="D11" s="18">
        <v>0.270957</v>
      </c>
      <c r="E11" s="18">
        <v>1.3480829999999999</v>
      </c>
      <c r="F11" s="18">
        <v>0.178671</v>
      </c>
      <c r="G11" s="18">
        <v>2.5206300000000001</v>
      </c>
      <c r="H11" s="18">
        <v>1.8429219999999999</v>
      </c>
      <c r="I11" s="18">
        <v>41.014156</v>
      </c>
      <c r="J11" s="18">
        <v>33.009917000000002</v>
      </c>
      <c r="K11" s="18">
        <v>30.126244</v>
      </c>
      <c r="L11" s="18">
        <v>13.792438000000001</v>
      </c>
      <c r="M11" s="18">
        <v>29.744215000000001</v>
      </c>
      <c r="N11" s="18">
        <v>43.342376000000002</v>
      </c>
      <c r="O11" s="18">
        <v>6.7659390000000004</v>
      </c>
      <c r="P11" s="18">
        <v>2.1006779999999998</v>
      </c>
      <c r="Q11" s="27">
        <v>6.2258370000000003</v>
      </c>
      <c r="R11" s="27">
        <v>0.90525599999999995</v>
      </c>
      <c r="S11" s="27">
        <v>4.1712199999999999</v>
      </c>
      <c r="T11" s="27">
        <v>1.066298</v>
      </c>
      <c r="U11" s="27">
        <v>0.94125099999999995</v>
      </c>
      <c r="V11" s="27">
        <v>0.76860299999999993</v>
      </c>
      <c r="W11" s="27">
        <v>0.71501499999999996</v>
      </c>
      <c r="X11" s="27">
        <v>0.37853999999999999</v>
      </c>
      <c r="Y11" s="18">
        <f t="shared" si="0"/>
        <v>221.28948099999999</v>
      </c>
    </row>
    <row r="12" spans="1:25" x14ac:dyDescent="0.2">
      <c r="A12" s="143"/>
      <c r="B12" s="80" t="s">
        <v>382</v>
      </c>
      <c r="C12" s="18">
        <v>104.80596300000001</v>
      </c>
      <c r="D12" s="18">
        <v>82.007153000000002</v>
      </c>
      <c r="E12" s="18">
        <v>69.521071000000006</v>
      </c>
      <c r="F12" s="18">
        <v>90.287186000000005</v>
      </c>
      <c r="G12" s="18">
        <v>129.605369</v>
      </c>
      <c r="H12" s="18">
        <v>119.65882999999999</v>
      </c>
      <c r="I12" s="18">
        <v>299.92550799999998</v>
      </c>
      <c r="J12" s="18">
        <v>356.31193100000002</v>
      </c>
      <c r="K12" s="18">
        <v>307.10760199999999</v>
      </c>
      <c r="L12" s="18">
        <v>594.60809800000004</v>
      </c>
      <c r="M12" s="18">
        <v>1409.9134200000001</v>
      </c>
      <c r="N12" s="18">
        <v>2154.3537620000002</v>
      </c>
      <c r="O12" s="18">
        <v>1857.850494</v>
      </c>
      <c r="P12" s="18">
        <v>1441.3195679999999</v>
      </c>
      <c r="Q12" s="27">
        <v>994.05760299999997</v>
      </c>
      <c r="R12" s="27">
        <v>1186.5947189999999</v>
      </c>
      <c r="S12" s="27">
        <v>927.71508800000004</v>
      </c>
      <c r="T12" s="27">
        <v>885.57804999999996</v>
      </c>
      <c r="U12" s="27">
        <v>873.71344699999997</v>
      </c>
      <c r="V12" s="27">
        <v>469.83758799999998</v>
      </c>
      <c r="W12" s="27">
        <v>236.01308900000001</v>
      </c>
      <c r="X12" s="27">
        <v>207.77284399999999</v>
      </c>
      <c r="Y12" s="18">
        <f t="shared" si="0"/>
        <v>14798.558383000001</v>
      </c>
    </row>
    <row r="13" spans="1:25" x14ac:dyDescent="0.2">
      <c r="A13" s="143"/>
      <c r="B13" s="80" t="s">
        <v>71</v>
      </c>
      <c r="C13" s="18">
        <v>4.2801439999999999</v>
      </c>
      <c r="D13" s="18">
        <v>2.5576219999999998</v>
      </c>
      <c r="E13" s="18">
        <v>6.4987969999999997</v>
      </c>
      <c r="F13" s="18">
        <v>7.7413650000000001</v>
      </c>
      <c r="G13" s="18">
        <v>15.700202000000001</v>
      </c>
      <c r="H13" s="18">
        <v>14.429819999999999</v>
      </c>
      <c r="I13" s="18">
        <v>36.117280999999998</v>
      </c>
      <c r="J13" s="18">
        <v>91.351095000000001</v>
      </c>
      <c r="K13" s="18">
        <v>335.52450199999998</v>
      </c>
      <c r="L13" s="18">
        <v>873.12104199999999</v>
      </c>
      <c r="M13" s="18">
        <v>1496.4703489999999</v>
      </c>
      <c r="N13" s="18">
        <v>2497.8646490000001</v>
      </c>
      <c r="O13" s="18">
        <v>2182.5704460000002</v>
      </c>
      <c r="P13" s="18">
        <v>2331.8968639999998</v>
      </c>
      <c r="Q13" s="27">
        <v>3197.4048750000002</v>
      </c>
      <c r="R13" s="27">
        <v>4944.8469370000003</v>
      </c>
      <c r="S13" s="27">
        <v>4515.316374</v>
      </c>
      <c r="T13" s="27">
        <v>5169.817266</v>
      </c>
      <c r="U13" s="27">
        <v>4507.0081220000002</v>
      </c>
      <c r="V13" s="27">
        <v>5268.9536019999996</v>
      </c>
      <c r="W13" s="27">
        <v>4069.9476719999998</v>
      </c>
      <c r="X13" s="27">
        <v>3504.5783029999998</v>
      </c>
      <c r="Y13" s="18">
        <f t="shared" si="0"/>
        <v>45073.997329000005</v>
      </c>
    </row>
    <row r="14" spans="1:25" x14ac:dyDescent="0.2">
      <c r="A14" s="143"/>
      <c r="B14" s="80" t="s">
        <v>70</v>
      </c>
      <c r="C14" s="18">
        <v>0.16097900000000001</v>
      </c>
      <c r="D14" s="18">
        <v>0.120254</v>
      </c>
      <c r="E14" s="18">
        <v>0.36385800000000001</v>
      </c>
      <c r="F14" s="18">
        <v>1.239787</v>
      </c>
      <c r="G14" s="18">
        <v>0.804813</v>
      </c>
      <c r="H14" s="18">
        <v>0.20321600000000001</v>
      </c>
      <c r="I14" s="18">
        <v>0.407887</v>
      </c>
      <c r="J14" s="18">
        <v>1.408169</v>
      </c>
      <c r="K14" s="18">
        <v>0.55298099999999994</v>
      </c>
      <c r="L14" s="18">
        <v>0.84848000000000001</v>
      </c>
      <c r="M14" s="18">
        <v>0.15971099999999999</v>
      </c>
      <c r="N14" s="18">
        <v>0.12525900000000001</v>
      </c>
      <c r="O14" s="18">
        <v>0.20934800000000001</v>
      </c>
      <c r="P14" s="18">
        <v>0.89324000000000003</v>
      </c>
      <c r="Q14" s="27">
        <v>7.1754999999999999E-2</v>
      </c>
      <c r="R14" s="27">
        <v>7.5433E-2</v>
      </c>
      <c r="S14" s="27">
        <v>1.6544E-2</v>
      </c>
      <c r="T14" s="27">
        <v>6.4963999999999994E-2</v>
      </c>
      <c r="U14" s="27">
        <v>2.757765</v>
      </c>
      <c r="V14" s="27">
        <v>2.6449050000000001</v>
      </c>
      <c r="W14" s="27">
        <v>0.47475099999999998</v>
      </c>
      <c r="X14" s="27">
        <v>0.22558500000000001</v>
      </c>
      <c r="Y14" s="18">
        <f t="shared" si="0"/>
        <v>13.829683999999999</v>
      </c>
    </row>
    <row r="15" spans="1:25" x14ac:dyDescent="0.2">
      <c r="A15" s="143"/>
      <c r="B15" s="80" t="s">
        <v>66</v>
      </c>
      <c r="C15" s="18">
        <v>0</v>
      </c>
      <c r="D15" s="18">
        <v>5.5417000000000001E-2</v>
      </c>
      <c r="E15" s="18">
        <v>2.5468999999999999E-2</v>
      </c>
      <c r="F15" s="18">
        <v>5.2450999999999998E-2</v>
      </c>
      <c r="G15" s="18">
        <v>3.0000000000000001E-3</v>
      </c>
      <c r="H15" s="18">
        <v>8.1449999999999995E-3</v>
      </c>
      <c r="I15" s="18">
        <v>1.5826E-2</v>
      </c>
      <c r="J15" s="18">
        <v>5.5459999999999997E-3</v>
      </c>
      <c r="K15" s="18">
        <v>7.012E-3</v>
      </c>
      <c r="L15" s="18">
        <v>1.7193E-2</v>
      </c>
      <c r="M15" s="18">
        <v>5.8659999999999997E-2</v>
      </c>
      <c r="N15" s="18">
        <v>5.5244000000000001E-2</v>
      </c>
      <c r="O15" s="18">
        <v>0.23613700000000001</v>
      </c>
      <c r="P15" s="18">
        <v>8.6309999999999998E-3</v>
      </c>
      <c r="Q15" s="19">
        <v>3.9690000000000003E-3</v>
      </c>
      <c r="R15" s="19">
        <v>4.8099999999999998E-4</v>
      </c>
      <c r="S15" s="19">
        <v>5.2499999999999997E-4</v>
      </c>
      <c r="T15" s="19">
        <v>5.8120000000000003E-3</v>
      </c>
      <c r="U15" s="19">
        <v>0</v>
      </c>
      <c r="V15" s="19">
        <v>4.4999999999999999E-4</v>
      </c>
      <c r="W15" s="19">
        <v>3.0079999999999998E-3</v>
      </c>
      <c r="X15" s="19">
        <v>9.0000000000000006E-5</v>
      </c>
      <c r="Y15" s="18">
        <f t="shared" si="0"/>
        <v>0.56306600000000007</v>
      </c>
    </row>
    <row r="16" spans="1:25" x14ac:dyDescent="0.2">
      <c r="A16" s="143"/>
      <c r="B16" s="8" t="s">
        <v>15</v>
      </c>
      <c r="C16" s="18">
        <v>0.25731300000000001</v>
      </c>
      <c r="D16" s="18">
        <v>0.53772700000000007</v>
      </c>
      <c r="E16" s="18">
        <v>1.6671210000000001</v>
      </c>
      <c r="F16" s="18">
        <v>0.471831</v>
      </c>
      <c r="G16" s="18">
        <v>3.2157010000000006</v>
      </c>
      <c r="H16" s="18">
        <v>2.6495799999999998</v>
      </c>
      <c r="I16" s="18">
        <v>41.525092999999998</v>
      </c>
      <c r="J16" s="18">
        <v>41.097380999999999</v>
      </c>
      <c r="K16" s="18">
        <v>31.294646</v>
      </c>
      <c r="L16" s="18">
        <v>17.570722999999997</v>
      </c>
      <c r="M16" s="18">
        <v>32.225424000000018</v>
      </c>
      <c r="N16" s="18">
        <v>53.738504000000013</v>
      </c>
      <c r="O16" s="18">
        <v>9.1245299999999983</v>
      </c>
      <c r="P16" s="18">
        <v>10.122894000000001</v>
      </c>
      <c r="Q16" s="19">
        <v>12.625404</v>
      </c>
      <c r="R16" s="19">
        <v>2.989649</v>
      </c>
      <c r="S16" s="19">
        <v>6.5503159999999996</v>
      </c>
      <c r="T16" s="19">
        <v>5.4838940000000003</v>
      </c>
      <c r="U16" s="19">
        <v>5.6337100000000015</v>
      </c>
      <c r="V16" s="19">
        <v>6.7413159999999994</v>
      </c>
      <c r="W16" s="19">
        <v>5.8028519999999997</v>
      </c>
      <c r="X16" s="19">
        <v>5.4663580000000005</v>
      </c>
      <c r="Y16" s="18">
        <f t="shared" si="0"/>
        <v>296.791967</v>
      </c>
    </row>
    <row r="17" spans="1:26" x14ac:dyDescent="0.2">
      <c r="A17" s="143"/>
      <c r="B17" s="8" t="s">
        <v>26</v>
      </c>
      <c r="C17" s="18">
        <v>0</v>
      </c>
      <c r="D17" s="18">
        <v>3.1399999999999999E-4</v>
      </c>
      <c r="E17" s="18">
        <v>7.4390000000000003E-3</v>
      </c>
      <c r="F17" s="18">
        <v>2.4198000000000001E-2</v>
      </c>
      <c r="G17" s="18">
        <v>1.0480000000000001E-3</v>
      </c>
      <c r="H17" s="18">
        <v>0.31296800000000002</v>
      </c>
      <c r="I17" s="18">
        <v>1.3780000000000001E-3</v>
      </c>
      <c r="J17" s="18">
        <v>2.8289999999999999E-3</v>
      </c>
      <c r="K17" s="18">
        <v>0.21188199999999999</v>
      </c>
      <c r="L17" s="18">
        <v>0.16872300000000001</v>
      </c>
      <c r="M17" s="18">
        <v>0.102231</v>
      </c>
      <c r="N17" s="18">
        <v>0.19156799999999999</v>
      </c>
      <c r="O17" s="18">
        <v>5.5698999999999999E-2</v>
      </c>
      <c r="P17" s="18">
        <v>0.13542599999999999</v>
      </c>
      <c r="Q17" s="19">
        <v>8.8389999999999996E-2</v>
      </c>
      <c r="R17" s="19">
        <v>0.111681</v>
      </c>
      <c r="S17" s="19">
        <v>0.17657900000000001</v>
      </c>
      <c r="T17" s="19">
        <v>0.57553900000000002</v>
      </c>
      <c r="U17" s="19">
        <v>0.154837</v>
      </c>
      <c r="V17" s="19">
        <v>0.32980500000000001</v>
      </c>
      <c r="W17" s="19">
        <v>0.253023</v>
      </c>
      <c r="X17" s="19">
        <v>5.4455999999999997E-2</v>
      </c>
      <c r="Y17" s="18">
        <f t="shared" si="0"/>
        <v>2.960013</v>
      </c>
    </row>
    <row r="18" spans="1:26" x14ac:dyDescent="0.2">
      <c r="A18" s="143"/>
      <c r="B18" s="8" t="s">
        <v>27</v>
      </c>
      <c r="C18" s="18">
        <v>6.0234999999999997E-2</v>
      </c>
      <c r="D18" s="18">
        <v>0.270957</v>
      </c>
      <c r="E18" s="18">
        <v>1.3480829999999999</v>
      </c>
      <c r="F18" s="18">
        <v>0.178671</v>
      </c>
      <c r="G18" s="18">
        <v>2.5206300000000001</v>
      </c>
      <c r="H18" s="18">
        <v>1.8429219999999999</v>
      </c>
      <c r="I18" s="18">
        <v>41.014156</v>
      </c>
      <c r="J18" s="18">
        <v>33.009917000000002</v>
      </c>
      <c r="K18" s="18">
        <v>30.126244</v>
      </c>
      <c r="L18" s="18">
        <v>13.792438000000001</v>
      </c>
      <c r="M18" s="18">
        <v>29.744215000000001</v>
      </c>
      <c r="N18" s="18">
        <v>43.342376000000002</v>
      </c>
      <c r="O18" s="18">
        <v>6.7659390000000004</v>
      </c>
      <c r="P18" s="18">
        <v>2.1006779999999998</v>
      </c>
      <c r="Q18" s="19">
        <v>6.2258370000000003</v>
      </c>
      <c r="R18" s="19">
        <v>0.90525599999999995</v>
      </c>
      <c r="S18" s="19">
        <v>4.1712199999999999</v>
      </c>
      <c r="T18" s="19">
        <v>1.066298</v>
      </c>
      <c r="U18" s="19">
        <v>0.94125099999999995</v>
      </c>
      <c r="V18" s="19">
        <v>0.76860299999999993</v>
      </c>
      <c r="W18" s="19">
        <v>0.71501499999999996</v>
      </c>
      <c r="X18" s="19">
        <v>0.37853999999999999</v>
      </c>
      <c r="Y18" s="18">
        <f t="shared" si="0"/>
        <v>221.28948099999999</v>
      </c>
    </row>
    <row r="19" spans="1:26" x14ac:dyDescent="0.2">
      <c r="A19" s="143"/>
      <c r="B19" s="8" t="s">
        <v>16</v>
      </c>
      <c r="C19" s="18">
        <f>SUM(C20:C25)</f>
        <v>6.4728999999999995E-2</v>
      </c>
      <c r="D19" s="18">
        <f t="shared" ref="D19:X19" si="1">SUM(D20:D25)</f>
        <v>0.757243</v>
      </c>
      <c r="E19" s="18">
        <f t="shared" si="1"/>
        <v>0.52863499999999997</v>
      </c>
      <c r="F19" s="18">
        <f t="shared" si="1"/>
        <v>8.2417000000000004E-2</v>
      </c>
      <c r="G19" s="18">
        <f t="shared" si="1"/>
        <v>0.54048300000000005</v>
      </c>
      <c r="H19" s="18">
        <f t="shared" si="1"/>
        <v>0.40368399999999999</v>
      </c>
      <c r="I19" s="18">
        <f t="shared" si="1"/>
        <v>0.47831600000000002</v>
      </c>
      <c r="J19" s="18">
        <f t="shared" si="1"/>
        <v>7.1553000000000005E-2</v>
      </c>
      <c r="K19" s="18">
        <f t="shared" si="1"/>
        <v>0.81536900000000001</v>
      </c>
      <c r="L19" s="18">
        <f t="shared" si="1"/>
        <v>3.6419420000000002</v>
      </c>
      <c r="M19" s="18">
        <f t="shared" si="1"/>
        <v>2.0047860000000002</v>
      </c>
      <c r="N19" s="18">
        <f t="shared" si="1"/>
        <v>1.098986</v>
      </c>
      <c r="O19" s="18">
        <f t="shared" si="1"/>
        <v>1.643562</v>
      </c>
      <c r="P19" s="18">
        <f t="shared" si="1"/>
        <v>2.3027640000000003</v>
      </c>
      <c r="Q19" s="18">
        <f t="shared" si="1"/>
        <v>3.0287830000000002</v>
      </c>
      <c r="R19" s="18">
        <f t="shared" si="1"/>
        <v>1.7813180000000002</v>
      </c>
      <c r="S19" s="18">
        <f t="shared" si="1"/>
        <v>1.2385470000000001</v>
      </c>
      <c r="T19" s="18">
        <f t="shared" si="1"/>
        <v>1.3043439999999999</v>
      </c>
      <c r="U19" s="18">
        <f t="shared" si="1"/>
        <v>0.918161</v>
      </c>
      <c r="V19" s="18">
        <f t="shared" si="1"/>
        <v>2.2510110000000001</v>
      </c>
      <c r="W19" s="18">
        <f t="shared" si="1"/>
        <v>2.1423969999999999</v>
      </c>
      <c r="X19" s="18">
        <f t="shared" si="1"/>
        <v>2.4516459999999998</v>
      </c>
      <c r="Y19" s="18">
        <f t="shared" si="0"/>
        <v>29.550676000000003</v>
      </c>
    </row>
    <row r="20" spans="1:26" x14ac:dyDescent="0.2">
      <c r="A20" s="143"/>
      <c r="B20" s="8" t="s">
        <v>19</v>
      </c>
      <c r="C20" s="18">
        <v>0</v>
      </c>
      <c r="D20" s="18">
        <v>1.03E-4</v>
      </c>
      <c r="E20" s="18">
        <v>3.4000000000000002E-4</v>
      </c>
      <c r="F20" s="18">
        <v>0</v>
      </c>
      <c r="G20" s="18">
        <v>0</v>
      </c>
      <c r="H20" s="18">
        <v>6.1899999999999998E-4</v>
      </c>
      <c r="I20" s="18">
        <v>5.8100000000000003E-4</v>
      </c>
      <c r="J20" s="18">
        <v>3.405E-3</v>
      </c>
      <c r="K20" s="18">
        <v>4.0930000000000003E-3</v>
      </c>
      <c r="L20" s="18">
        <v>2.24E-2</v>
      </c>
      <c r="M20" s="18">
        <v>9.8960000000000003E-3</v>
      </c>
      <c r="N20" s="18">
        <v>2.5219999999999999E-3</v>
      </c>
      <c r="O20" s="18">
        <v>6.659E-3</v>
      </c>
      <c r="P20" s="18">
        <v>0</v>
      </c>
      <c r="Q20" s="19">
        <v>1.36E-4</v>
      </c>
      <c r="R20" s="19">
        <v>2.9500000000000001E-4</v>
      </c>
      <c r="S20" s="19">
        <v>0</v>
      </c>
      <c r="T20" s="19">
        <v>0</v>
      </c>
      <c r="U20" s="19">
        <v>1.024E-3</v>
      </c>
      <c r="V20" s="19">
        <v>1.7999999999999998E-4</v>
      </c>
      <c r="W20" s="19">
        <v>2.4000000000000001E-5</v>
      </c>
      <c r="X20" s="19">
        <v>2.4000000000000001E-5</v>
      </c>
      <c r="Y20" s="18">
        <f t="shared" si="0"/>
        <v>5.2300999999999993E-2</v>
      </c>
    </row>
    <row r="21" spans="1:26" x14ac:dyDescent="0.2">
      <c r="A21" s="143"/>
      <c r="B21" s="8" t="s">
        <v>18</v>
      </c>
      <c r="C21" s="18">
        <v>1.9592999999999999E-2</v>
      </c>
      <c r="D21" s="18">
        <v>3.4917999999999998E-2</v>
      </c>
      <c r="E21" s="18">
        <v>5.0600000000000005E-4</v>
      </c>
      <c r="F21" s="18">
        <v>6.8329999999999997E-3</v>
      </c>
      <c r="G21" s="18">
        <v>4.64E-4</v>
      </c>
      <c r="H21" s="18">
        <v>2.7529999999999998E-3</v>
      </c>
      <c r="I21" s="18">
        <v>2.5711000000000001E-2</v>
      </c>
      <c r="J21" s="18">
        <v>3.2689000000000003E-2</v>
      </c>
      <c r="K21" s="18">
        <v>4.7024999999999997E-2</v>
      </c>
      <c r="L21" s="18">
        <v>4.1769000000000001E-2</v>
      </c>
      <c r="M21" s="18">
        <v>0.70226699999999997</v>
      </c>
      <c r="N21" s="18">
        <v>9.9199999999999997E-2</v>
      </c>
      <c r="O21" s="18">
        <v>3.1140000000000001E-2</v>
      </c>
      <c r="P21" s="18">
        <v>7.8709999999999995E-3</v>
      </c>
      <c r="Q21" s="19">
        <v>1.3349E-2</v>
      </c>
      <c r="R21" s="19">
        <v>1.4541999999999999E-2</v>
      </c>
      <c r="S21" s="19">
        <v>1.8277000000000002E-2</v>
      </c>
      <c r="T21" s="19">
        <v>0.15271899999999999</v>
      </c>
      <c r="U21" s="19">
        <v>9.3723000000000001E-2</v>
      </c>
      <c r="V21" s="19">
        <v>0.10864700000000001</v>
      </c>
      <c r="W21" s="19">
        <v>2.009E-2</v>
      </c>
      <c r="X21" s="19">
        <v>0.12692200000000001</v>
      </c>
      <c r="Y21" s="18">
        <f t="shared" si="0"/>
        <v>1.601008</v>
      </c>
    </row>
    <row r="22" spans="1:26" x14ac:dyDescent="0.2">
      <c r="A22" s="143"/>
      <c r="B22" s="8" t="s">
        <v>20</v>
      </c>
      <c r="C22" s="18">
        <v>0</v>
      </c>
      <c r="D22" s="18">
        <v>0</v>
      </c>
      <c r="E22" s="18">
        <v>0</v>
      </c>
      <c r="F22" s="18">
        <v>0</v>
      </c>
      <c r="G22" s="18">
        <v>5.3999999999999998E-5</v>
      </c>
      <c r="H22" s="18">
        <v>1.6100000000000001E-3</v>
      </c>
      <c r="I22" s="18">
        <v>0</v>
      </c>
      <c r="J22" s="18">
        <v>0</v>
      </c>
      <c r="K22" s="18">
        <v>1E-4</v>
      </c>
      <c r="L22" s="18">
        <v>0</v>
      </c>
      <c r="M22" s="18">
        <v>1.6050000000000001E-3</v>
      </c>
      <c r="N22" s="18">
        <v>1.9174E-2</v>
      </c>
      <c r="O22" s="18">
        <v>1.6670000000000001E-3</v>
      </c>
      <c r="P22" s="18">
        <v>3.5539999999999999E-3</v>
      </c>
      <c r="Q22" s="19">
        <v>0</v>
      </c>
      <c r="R22" s="19">
        <v>0.18549099999999999</v>
      </c>
      <c r="S22" s="19">
        <v>4.4900000000000002E-4</v>
      </c>
      <c r="T22" s="19">
        <v>6.7839999999999998E-2</v>
      </c>
      <c r="U22" s="19">
        <v>0</v>
      </c>
      <c r="V22" s="19">
        <v>1.3153E-2</v>
      </c>
      <c r="W22" s="19">
        <v>0</v>
      </c>
      <c r="X22" s="19">
        <v>8.7582999999999994E-2</v>
      </c>
      <c r="Y22" s="18">
        <f t="shared" si="0"/>
        <v>0.38228000000000006</v>
      </c>
    </row>
    <row r="23" spans="1:26" x14ac:dyDescent="0.2">
      <c r="A23" s="143"/>
      <c r="B23" s="8" t="s">
        <v>21</v>
      </c>
      <c r="C23" s="18">
        <v>0</v>
      </c>
      <c r="D23" s="18">
        <v>0</v>
      </c>
      <c r="E23" s="18">
        <v>4.3999999999999999E-5</v>
      </c>
      <c r="F23" s="18">
        <v>0</v>
      </c>
      <c r="G23" s="18">
        <v>0</v>
      </c>
      <c r="H23" s="18">
        <v>4.3899999999999999E-4</v>
      </c>
      <c r="I23" s="18">
        <v>5.4000000000000001E-4</v>
      </c>
      <c r="J23" s="18">
        <v>4.1100000000000002E-4</v>
      </c>
      <c r="K23" s="18">
        <v>0</v>
      </c>
      <c r="L23" s="18">
        <v>0</v>
      </c>
      <c r="M23" s="18">
        <v>5.0000000000000004E-6</v>
      </c>
      <c r="N23" s="18">
        <v>0</v>
      </c>
      <c r="O23" s="18">
        <v>0</v>
      </c>
      <c r="P23" s="18">
        <v>0</v>
      </c>
      <c r="Q23" s="19">
        <v>0</v>
      </c>
      <c r="R23" s="19" t="s">
        <v>364</v>
      </c>
      <c r="S23" s="19">
        <v>0</v>
      </c>
      <c r="T23" s="19">
        <v>0</v>
      </c>
      <c r="U23" s="19">
        <v>0</v>
      </c>
      <c r="V23" s="19">
        <v>0</v>
      </c>
      <c r="W23" s="19">
        <v>1.15E-4</v>
      </c>
      <c r="X23" s="19">
        <v>4.26E-4</v>
      </c>
      <c r="Y23" s="18">
        <f t="shared" si="0"/>
        <v>1.98E-3</v>
      </c>
    </row>
    <row r="24" spans="1:26" x14ac:dyDescent="0.2">
      <c r="A24" s="143"/>
      <c r="B24" s="8" t="s">
        <v>17</v>
      </c>
      <c r="C24" s="18">
        <v>3.8646E-2</v>
      </c>
      <c r="D24" s="18">
        <v>7.1211999999999998E-2</v>
      </c>
      <c r="E24" s="18">
        <v>0.19944100000000001</v>
      </c>
      <c r="F24" s="18">
        <v>6.2106000000000001E-2</v>
      </c>
      <c r="G24" s="18">
        <v>0.53442000000000001</v>
      </c>
      <c r="H24" s="18">
        <v>0.37887599999999999</v>
      </c>
      <c r="I24" s="18">
        <v>0.25378600000000001</v>
      </c>
      <c r="J24" s="18">
        <v>2.5899999999999999E-3</v>
      </c>
      <c r="K24" s="18">
        <v>0.37687100000000001</v>
      </c>
      <c r="L24" s="18">
        <v>2.9285899999999998</v>
      </c>
      <c r="M24" s="18">
        <v>1.0268980000000001</v>
      </c>
      <c r="N24" s="18">
        <v>0.97314100000000003</v>
      </c>
      <c r="O24" s="18">
        <v>1.51098</v>
      </c>
      <c r="P24" s="18">
        <v>2.2687140000000001</v>
      </c>
      <c r="Q24" s="19">
        <v>2.045023</v>
      </c>
      <c r="R24" s="19">
        <v>1.5675250000000001</v>
      </c>
      <c r="S24" s="19">
        <v>1.090562</v>
      </c>
      <c r="T24" s="19">
        <v>1.0096160000000001</v>
      </c>
      <c r="U24" s="19">
        <v>0.80559499999999995</v>
      </c>
      <c r="V24" s="19">
        <v>1.7317090000000002</v>
      </c>
      <c r="W24" s="19">
        <v>2.0723129999999998</v>
      </c>
      <c r="X24" s="19">
        <v>2.2138429999999998</v>
      </c>
      <c r="Y24" s="18">
        <f t="shared" si="0"/>
        <v>23.162457</v>
      </c>
      <c r="Z24" s="28"/>
    </row>
    <row r="25" spans="1:26" x14ac:dyDescent="0.2">
      <c r="A25" s="297"/>
      <c r="B25" s="8" t="s">
        <v>807</v>
      </c>
      <c r="C25" s="18">
        <v>6.4900000000000001E-3</v>
      </c>
      <c r="D25" s="18">
        <v>0.65100999999999998</v>
      </c>
      <c r="E25" s="18">
        <v>0.32830399999999998</v>
      </c>
      <c r="F25" s="18">
        <v>1.3478E-2</v>
      </c>
      <c r="G25" s="18">
        <v>5.5450000000000004E-3</v>
      </c>
      <c r="H25" s="18">
        <v>1.9386999999999998E-2</v>
      </c>
      <c r="I25" s="18">
        <v>0.19769799999999998</v>
      </c>
      <c r="J25" s="18">
        <v>3.2458000000000001E-2</v>
      </c>
      <c r="K25" s="18">
        <v>0.38728000000000001</v>
      </c>
      <c r="L25" s="18">
        <v>0.64918300000000007</v>
      </c>
      <c r="M25" s="18">
        <v>0.26411499999999999</v>
      </c>
      <c r="N25" s="18">
        <v>4.9490000000000003E-3</v>
      </c>
      <c r="O25" s="18">
        <v>9.311599999999999E-2</v>
      </c>
      <c r="P25" s="18">
        <v>2.2624999999999999E-2</v>
      </c>
      <c r="Q25" s="19">
        <v>0.970275</v>
      </c>
      <c r="R25" s="19">
        <v>1.3465E-2</v>
      </c>
      <c r="S25" s="19">
        <v>0.12925899999999999</v>
      </c>
      <c r="T25" s="19">
        <v>7.4168999999999999E-2</v>
      </c>
      <c r="U25" s="19">
        <v>1.7818999999999998E-2</v>
      </c>
      <c r="V25" s="19">
        <v>0.39732199999999995</v>
      </c>
      <c r="W25" s="211">
        <v>4.9854999999999997E-2</v>
      </c>
      <c r="X25" s="211">
        <v>2.2848E-2</v>
      </c>
      <c r="Y25" s="18">
        <f t="shared" si="0"/>
        <v>4.350649999999999</v>
      </c>
      <c r="Z25" s="28"/>
    </row>
    <row r="26" spans="1:26" ht="15" x14ac:dyDescent="0.25">
      <c r="A26" s="143"/>
      <c r="B26" s="191" t="s">
        <v>22</v>
      </c>
      <c r="C26" s="211">
        <f>SUM(C9:C10,C12:C14,C16)</f>
        <v>575.40969699999994</v>
      </c>
      <c r="D26" s="211">
        <f t="shared" ref="D26:V26" si="2">SUM(D9:D10,D12:D14,D16)</f>
        <v>583.18992500000002</v>
      </c>
      <c r="E26" s="211">
        <f t="shared" si="2"/>
        <v>781.77828999999997</v>
      </c>
      <c r="F26" s="211">
        <f t="shared" si="2"/>
        <v>909.19561299999987</v>
      </c>
      <c r="G26" s="211">
        <f t="shared" si="2"/>
        <v>1157.864343</v>
      </c>
      <c r="H26" s="211">
        <f t="shared" si="2"/>
        <v>1341.8451340000004</v>
      </c>
      <c r="I26" s="211">
        <f t="shared" si="2"/>
        <v>1517.4849660000002</v>
      </c>
      <c r="J26" s="211">
        <f t="shared" si="2"/>
        <v>1402.364456</v>
      </c>
      <c r="K26" s="211">
        <f t="shared" si="2"/>
        <v>1599.7535400000002</v>
      </c>
      <c r="L26" s="211">
        <f t="shared" si="2"/>
        <v>2366.3809299999998</v>
      </c>
      <c r="M26" s="211">
        <f t="shared" si="2"/>
        <v>3857.2798070000003</v>
      </c>
      <c r="N26" s="211">
        <f t="shared" si="2"/>
        <v>5641.9483460000001</v>
      </c>
      <c r="O26" s="211">
        <f t="shared" si="2"/>
        <v>4846.2140100000006</v>
      </c>
      <c r="P26" s="211">
        <f t="shared" si="2"/>
        <v>4626.7897469999998</v>
      </c>
      <c r="Q26" s="211">
        <f t="shared" si="2"/>
        <v>4740.1727830000009</v>
      </c>
      <c r="R26" s="211">
        <f t="shared" si="2"/>
        <v>6729.2428210000007</v>
      </c>
      <c r="S26" s="211">
        <f t="shared" si="2"/>
        <v>6034.485044</v>
      </c>
      <c r="T26" s="211">
        <f t="shared" si="2"/>
        <v>6629.6722060000002</v>
      </c>
      <c r="U26" s="211">
        <f t="shared" si="2"/>
        <v>5945.5750860000007</v>
      </c>
      <c r="V26" s="211">
        <f t="shared" si="2"/>
        <v>6281.989462999999</v>
      </c>
      <c r="W26" s="211">
        <f t="shared" ref="W26:X26" si="3">SUM(W9:W10,W12:W14,W16)</f>
        <v>4948.2998079999998</v>
      </c>
      <c r="X26" s="211">
        <f t="shared" si="3"/>
        <v>4331.8912509999991</v>
      </c>
      <c r="Y26" s="18">
        <f t="shared" si="0"/>
        <v>76848.827265999993</v>
      </c>
    </row>
    <row r="27" spans="1:26" x14ac:dyDescent="0.2">
      <c r="A27" s="143"/>
      <c r="B27" s="8" t="s">
        <v>23</v>
      </c>
      <c r="C27" s="18">
        <f>C28-C26</f>
        <v>217.33012600000006</v>
      </c>
      <c r="D27" s="18">
        <f t="shared" ref="D27:V27" si="4">D28-D26</f>
        <v>199.86787300000003</v>
      </c>
      <c r="E27" s="18">
        <f t="shared" si="4"/>
        <v>225.11912600000005</v>
      </c>
      <c r="F27" s="18">
        <f t="shared" si="4"/>
        <v>183.87116900000024</v>
      </c>
      <c r="G27" s="18">
        <f t="shared" si="4"/>
        <v>403.10649200000012</v>
      </c>
      <c r="H27" s="18">
        <f t="shared" si="4"/>
        <v>711.31459799999971</v>
      </c>
      <c r="I27" s="18">
        <f t="shared" si="4"/>
        <v>464.2663349999998</v>
      </c>
      <c r="J27" s="18">
        <f t="shared" si="4"/>
        <v>469.91188099999999</v>
      </c>
      <c r="K27" s="18">
        <f t="shared" si="4"/>
        <v>891.10743899999989</v>
      </c>
      <c r="L27" s="18">
        <f t="shared" si="4"/>
        <v>1640.556427</v>
      </c>
      <c r="M27" s="18">
        <f t="shared" si="4"/>
        <v>2201.0723949999997</v>
      </c>
      <c r="N27" s="18">
        <f t="shared" si="4"/>
        <v>3513.0189999999993</v>
      </c>
      <c r="O27" s="18">
        <f t="shared" si="4"/>
        <v>3706.8848419999986</v>
      </c>
      <c r="P27" s="18">
        <f t="shared" si="4"/>
        <v>4898.6400619999995</v>
      </c>
      <c r="Q27" s="18">
        <f t="shared" si="4"/>
        <v>5489.896029999999</v>
      </c>
      <c r="R27" s="18">
        <f t="shared" si="4"/>
        <v>5085.953849999999</v>
      </c>
      <c r="S27" s="18">
        <f t="shared" si="4"/>
        <v>4190.2542679999997</v>
      </c>
      <c r="T27" s="18">
        <f t="shared" si="4"/>
        <v>3758.7972259999997</v>
      </c>
      <c r="U27" s="18">
        <f t="shared" si="4"/>
        <v>4088.3865669999996</v>
      </c>
      <c r="V27" s="18">
        <f t="shared" si="4"/>
        <v>3766.2391130000005</v>
      </c>
      <c r="W27" s="18">
        <f t="shared" ref="W27:X27" si="5">W28-W26</f>
        <v>1757.2529089999998</v>
      </c>
      <c r="X27" s="18">
        <f t="shared" si="5"/>
        <v>1574.4614570000012</v>
      </c>
      <c r="Y27" s="18">
        <f t="shared" si="0"/>
        <v>49437.309185000006</v>
      </c>
    </row>
    <row r="28" spans="1:26" ht="13.5" thickBot="1" x14ac:dyDescent="0.25">
      <c r="A28" s="143"/>
      <c r="B28" s="30" t="s">
        <v>7</v>
      </c>
      <c r="C28" s="78">
        <v>792.739823</v>
      </c>
      <c r="D28" s="78">
        <v>783.05779800000005</v>
      </c>
      <c r="E28" s="78">
        <v>1006.897416</v>
      </c>
      <c r="F28" s="78">
        <v>1093.0667820000001</v>
      </c>
      <c r="G28" s="78">
        <v>1560.9708350000001</v>
      </c>
      <c r="H28" s="78">
        <v>2053.1597320000001</v>
      </c>
      <c r="I28" s="78">
        <v>1981.751301</v>
      </c>
      <c r="J28" s="78">
        <v>1872.276337</v>
      </c>
      <c r="K28" s="78">
        <v>2490.860979</v>
      </c>
      <c r="L28" s="78">
        <v>4006.9373569999998</v>
      </c>
      <c r="M28" s="78">
        <v>6058.352202</v>
      </c>
      <c r="N28" s="78">
        <v>9154.9673459999995</v>
      </c>
      <c r="O28" s="78">
        <v>8553.0988519999992</v>
      </c>
      <c r="P28" s="78">
        <v>9525.4298089999993</v>
      </c>
      <c r="Q28" s="51">
        <v>10230.068813</v>
      </c>
      <c r="R28" s="51">
        <v>11815.196671</v>
      </c>
      <c r="S28" s="51">
        <v>10224.739312</v>
      </c>
      <c r="T28" s="51">
        <v>10388.469432</v>
      </c>
      <c r="U28" s="256">
        <v>10033.961653</v>
      </c>
      <c r="V28" s="270">
        <v>10048.228576</v>
      </c>
      <c r="W28" s="270">
        <v>6705.5527169999996</v>
      </c>
      <c r="X28" s="270">
        <v>5906.3527080000003</v>
      </c>
      <c r="Y28" s="271">
        <f t="shared" si="0"/>
        <v>126286.136451</v>
      </c>
    </row>
    <row r="29" spans="1:26" ht="20.25" thickTop="1" thickBot="1" x14ac:dyDescent="0.35">
      <c r="A29" s="143"/>
      <c r="B29" s="30"/>
      <c r="C29" s="338" t="s">
        <v>253</v>
      </c>
      <c r="D29" s="338"/>
      <c r="E29" s="338"/>
      <c r="F29" s="338"/>
      <c r="G29" s="338"/>
      <c r="H29" s="338"/>
      <c r="I29" s="338"/>
      <c r="J29" s="338"/>
      <c r="K29" s="338"/>
      <c r="L29" s="338"/>
      <c r="M29" s="338"/>
      <c r="N29" s="338"/>
      <c r="O29" s="338"/>
      <c r="P29" s="338"/>
      <c r="Q29" s="338"/>
      <c r="R29" s="338"/>
      <c r="S29" s="338"/>
      <c r="T29" s="338"/>
      <c r="U29" s="338"/>
      <c r="V29" s="338"/>
      <c r="W29" s="338"/>
      <c r="X29" s="338"/>
      <c r="Y29" s="338"/>
    </row>
    <row r="30" spans="1:26" ht="13.5" thickTop="1" x14ac:dyDescent="0.2">
      <c r="A30" s="143"/>
      <c r="B30" s="32"/>
      <c r="C30" s="18"/>
      <c r="D30" s="18"/>
      <c r="E30" s="18"/>
      <c r="F30" s="18"/>
      <c r="G30" s="18"/>
      <c r="H30" s="18"/>
      <c r="I30" s="18"/>
      <c r="J30" s="18"/>
      <c r="K30" s="18"/>
      <c r="L30" s="18"/>
      <c r="M30" s="18"/>
      <c r="N30" s="18"/>
      <c r="O30" s="18"/>
      <c r="P30" s="18"/>
      <c r="Q30" s="18"/>
      <c r="R30" s="18"/>
      <c r="S30" s="18"/>
      <c r="T30" s="18"/>
      <c r="U30" s="18"/>
      <c r="V30" s="18"/>
      <c r="W30" s="18"/>
      <c r="X30" s="18"/>
      <c r="Y30" s="18"/>
    </row>
    <row r="31" spans="1:26" x14ac:dyDescent="0.2">
      <c r="A31" s="143"/>
      <c r="B31" s="80" t="s">
        <v>326</v>
      </c>
      <c r="C31" s="18">
        <f t="shared" ref="C31:C50" si="6">C9/C$28*100</f>
        <v>58.635244315208325</v>
      </c>
      <c r="D31" s="18">
        <f t="shared" ref="D31:P31" si="7">D9/D$28*100</f>
        <v>63.098272600306828</v>
      </c>
      <c r="E31" s="18">
        <f t="shared" si="7"/>
        <v>69.487753258868224</v>
      </c>
      <c r="F31" s="18">
        <f t="shared" si="7"/>
        <v>72.937110442717653</v>
      </c>
      <c r="G31" s="18">
        <f t="shared" si="7"/>
        <v>63.683623403508371</v>
      </c>
      <c r="H31" s="18">
        <f t="shared" si="7"/>
        <v>57.820079728701792</v>
      </c>
      <c r="I31" s="18">
        <f t="shared" si="7"/>
        <v>56.849894809278091</v>
      </c>
      <c r="J31" s="18">
        <f t="shared" si="7"/>
        <v>48.38963138591437</v>
      </c>
      <c r="K31" s="18">
        <f t="shared" si="7"/>
        <v>36.787231432236425</v>
      </c>
      <c r="L31" s="18">
        <f t="shared" si="7"/>
        <v>21.3387018268776</v>
      </c>
      <c r="M31" s="18">
        <f t="shared" si="7"/>
        <v>14.815006838059034</v>
      </c>
      <c r="N31" s="18">
        <f t="shared" si="7"/>
        <v>9.8933333978054367</v>
      </c>
      <c r="O31" s="18">
        <f t="shared" si="7"/>
        <v>9.0909587677474448</v>
      </c>
      <c r="P31" s="18">
        <f t="shared" si="7"/>
        <v>8.705022729961728</v>
      </c>
      <c r="Q31" s="18">
        <f t="shared" ref="Q31:V31" si="8">Q9/Q$28*100</f>
        <v>5.0991713597967951</v>
      </c>
      <c r="R31" s="18">
        <f t="shared" si="8"/>
        <v>4.9337933868743811</v>
      </c>
      <c r="S31" s="18">
        <f t="shared" si="8"/>
        <v>5.6148866145292686</v>
      </c>
      <c r="T31" s="18">
        <f t="shared" si="8"/>
        <v>5.3530838555197855</v>
      </c>
      <c r="U31" s="18">
        <f t="shared" si="8"/>
        <v>5.4563161384647163</v>
      </c>
      <c r="V31" s="18">
        <f t="shared" si="8"/>
        <v>5.2180020491603916</v>
      </c>
      <c r="W31" s="18">
        <f t="shared" ref="W31:X31" si="9">W9/W$28*100</f>
        <v>9.2925078557696477</v>
      </c>
      <c r="X31" s="18">
        <f t="shared" si="9"/>
        <v>10.173846546382039</v>
      </c>
      <c r="Y31" s="18">
        <f t="shared" ref="Y31:Y50" si="10">Y9/Y$28*100</f>
        <v>12.97186286109577</v>
      </c>
    </row>
    <row r="32" spans="1:26" x14ac:dyDescent="0.2">
      <c r="A32" s="143"/>
      <c r="B32" s="80" t="s">
        <v>378</v>
      </c>
      <c r="C32" s="18">
        <f t="shared" si="6"/>
        <v>0.13628254424150457</v>
      </c>
      <c r="D32" s="18">
        <f t="shared" ref="D32:V32" si="11">D10/D$28*100</f>
        <v>0.49437283044590785</v>
      </c>
      <c r="E32" s="18">
        <f t="shared" si="11"/>
        <v>0.40292595209123078</v>
      </c>
      <c r="F32" s="18">
        <f t="shared" si="11"/>
        <v>1.1165025047847441</v>
      </c>
      <c r="G32" s="18">
        <f t="shared" si="11"/>
        <v>0.92605637952229891</v>
      </c>
      <c r="H32" s="18">
        <f t="shared" si="11"/>
        <v>0.86525630339997339</v>
      </c>
      <c r="I32" s="18">
        <f t="shared" si="11"/>
        <v>0.65021614939764827</v>
      </c>
      <c r="J32" s="18">
        <f t="shared" si="11"/>
        <v>0.33158897953854771</v>
      </c>
      <c r="K32" s="18">
        <f t="shared" si="11"/>
        <v>0.35951488563585549</v>
      </c>
      <c r="L32" s="18">
        <f t="shared" si="11"/>
        <v>0.62901337741078145</v>
      </c>
      <c r="M32" s="18">
        <f t="shared" si="11"/>
        <v>0.34606126056980935</v>
      </c>
      <c r="N32" s="18">
        <f t="shared" si="11"/>
        <v>0.32916261589033968</v>
      </c>
      <c r="O32" s="18">
        <f t="shared" si="11"/>
        <v>0.22097841176687014</v>
      </c>
      <c r="P32" s="18">
        <f t="shared" si="11"/>
        <v>0.14032281238764627</v>
      </c>
      <c r="Q32" s="18">
        <f t="shared" si="11"/>
        <v>0.14041359117493163</v>
      </c>
      <c r="R32" s="18">
        <f t="shared" si="11"/>
        <v>9.9860301343603422E-2</v>
      </c>
      <c r="S32" s="18">
        <f t="shared" si="11"/>
        <v>0.10542276600978245</v>
      </c>
      <c r="T32" s="18">
        <f t="shared" si="11"/>
        <v>0.12152465849408103</v>
      </c>
      <c r="U32" s="18">
        <f t="shared" si="11"/>
        <v>8.9469875513386116E-2</v>
      </c>
      <c r="V32" s="18">
        <f t="shared" si="11"/>
        <v>9.449704421214393E-2</v>
      </c>
      <c r="W32" s="18">
        <f t="shared" ref="W32:X32" si="12">W10/W$28*100</f>
        <v>0.1930852167812433</v>
      </c>
      <c r="X32" s="18">
        <f t="shared" si="12"/>
        <v>0.21916909876490226</v>
      </c>
      <c r="Y32" s="18">
        <f t="shared" si="10"/>
        <v>0.22487462043008066</v>
      </c>
    </row>
    <row r="33" spans="1:25" x14ac:dyDescent="0.2">
      <c r="A33" s="143"/>
      <c r="B33" s="80" t="s">
        <v>58</v>
      </c>
      <c r="C33" s="18">
        <f t="shared" si="6"/>
        <v>7.5983315398550372E-3</v>
      </c>
      <c r="D33" s="18">
        <f t="shared" ref="D33:V33" si="13">D11/D$28*100</f>
        <v>3.4602426627006147E-2</v>
      </c>
      <c r="E33" s="18">
        <f t="shared" si="13"/>
        <v>0.13388484055857383</v>
      </c>
      <c r="F33" s="18">
        <f t="shared" si="13"/>
        <v>1.6345844823230569E-2</v>
      </c>
      <c r="G33" s="18">
        <f t="shared" si="13"/>
        <v>0.16147835330952867</v>
      </c>
      <c r="H33" s="18">
        <f t="shared" si="13"/>
        <v>8.9760283687465192E-2</v>
      </c>
      <c r="I33" s="18">
        <f t="shared" si="13"/>
        <v>2.0695914759487772</v>
      </c>
      <c r="J33" s="18">
        <f t="shared" si="13"/>
        <v>1.7630900069427091</v>
      </c>
      <c r="K33" s="18">
        <f t="shared" si="13"/>
        <v>1.2094711127593605</v>
      </c>
      <c r="L33" s="18">
        <f t="shared" si="13"/>
        <v>0.34421396620800732</v>
      </c>
      <c r="M33" s="18">
        <f t="shared" si="13"/>
        <v>0.4909621297715368</v>
      </c>
      <c r="N33" s="18">
        <f t="shared" si="13"/>
        <v>0.47343015394737825</v>
      </c>
      <c r="O33" s="18">
        <f t="shared" si="13"/>
        <v>7.910511870698067E-2</v>
      </c>
      <c r="P33" s="18">
        <f t="shared" si="13"/>
        <v>2.2053367061874697E-2</v>
      </c>
      <c r="Q33" s="18">
        <f t="shared" si="13"/>
        <v>6.0858212332730671E-2</v>
      </c>
      <c r="R33" s="18">
        <f t="shared" si="13"/>
        <v>7.6617937492476978E-3</v>
      </c>
      <c r="S33" s="18">
        <f t="shared" si="13"/>
        <v>4.0795367712745063E-2</v>
      </c>
      <c r="T33" s="18">
        <f t="shared" si="13"/>
        <v>1.0264245440386448E-2</v>
      </c>
      <c r="U33" s="18">
        <f t="shared" si="13"/>
        <v>9.3806517560148378E-3</v>
      </c>
      <c r="V33" s="18">
        <f t="shared" si="13"/>
        <v>7.6491392904396447E-3</v>
      </c>
      <c r="W33" s="18">
        <f t="shared" ref="W33:X33" si="14">W11/W$28*100</f>
        <v>1.0663028540321294E-2</v>
      </c>
      <c r="X33" s="18">
        <f t="shared" si="14"/>
        <v>6.40903140591786E-3</v>
      </c>
      <c r="Y33" s="18">
        <f t="shared" si="10"/>
        <v>0.17522864125775359</v>
      </c>
    </row>
    <row r="34" spans="1:25" x14ac:dyDescent="0.2">
      <c r="A34" s="143"/>
      <c r="B34" s="80" t="s">
        <v>382</v>
      </c>
      <c r="C34" s="18">
        <f t="shared" si="6"/>
        <v>13.220726392093967</v>
      </c>
      <c r="D34" s="18">
        <f t="shared" ref="D34:V34" si="15">D12/D$28*100</f>
        <v>10.472681992242928</v>
      </c>
      <c r="E34" s="18">
        <f t="shared" si="15"/>
        <v>6.9044840015757876</v>
      </c>
      <c r="F34" s="18">
        <f t="shared" si="15"/>
        <v>8.2599880891815438</v>
      </c>
      <c r="G34" s="18">
        <f t="shared" si="15"/>
        <v>8.3028693486127807</v>
      </c>
      <c r="H34" s="18">
        <f t="shared" si="15"/>
        <v>5.8280331595749413</v>
      </c>
      <c r="I34" s="18">
        <f t="shared" si="15"/>
        <v>15.134366650782885</v>
      </c>
      <c r="J34" s="18">
        <f t="shared" si="15"/>
        <v>19.030947727028824</v>
      </c>
      <c r="K34" s="18">
        <f t="shared" si="15"/>
        <v>12.329375448456128</v>
      </c>
      <c r="L34" s="18">
        <f t="shared" si="15"/>
        <v>14.839465782045169</v>
      </c>
      <c r="M34" s="18">
        <f t="shared" si="15"/>
        <v>23.272226060653185</v>
      </c>
      <c r="N34" s="18">
        <f t="shared" si="15"/>
        <v>23.53207478059748</v>
      </c>
      <c r="O34" s="18">
        <f t="shared" si="15"/>
        <v>21.721372874879993</v>
      </c>
      <c r="P34" s="18">
        <f t="shared" si="15"/>
        <v>15.131281179965072</v>
      </c>
      <c r="Q34" s="18">
        <f t="shared" si="15"/>
        <v>9.7170177559000166</v>
      </c>
      <c r="R34" s="18">
        <f t="shared" si="15"/>
        <v>10.042953596468323</v>
      </c>
      <c r="S34" s="18">
        <f t="shared" si="15"/>
        <v>9.0732395192825237</v>
      </c>
      <c r="T34" s="18">
        <f t="shared" si="15"/>
        <v>8.5246248814297907</v>
      </c>
      <c r="U34" s="18">
        <f t="shared" si="15"/>
        <v>8.7075621495800011</v>
      </c>
      <c r="V34" s="18">
        <f t="shared" si="15"/>
        <v>4.6758250416615521</v>
      </c>
      <c r="W34" s="18">
        <f t="shared" ref="W34:X34" si="16">W12/W$28*100</f>
        <v>3.519666446013566</v>
      </c>
      <c r="X34" s="18">
        <f t="shared" si="16"/>
        <v>3.5177859208878113</v>
      </c>
      <c r="Y34" s="18">
        <f t="shared" si="10"/>
        <v>11.718276288183031</v>
      </c>
    </row>
    <row r="35" spans="1:25" x14ac:dyDescent="0.2">
      <c r="A35" s="143"/>
      <c r="B35" s="80" t="s">
        <v>71</v>
      </c>
      <c r="C35" s="18">
        <f t="shared" si="6"/>
        <v>0.53991787416487591</v>
      </c>
      <c r="D35" s="18">
        <f t="shared" ref="D35:V35" si="17">D13/D$28*100</f>
        <v>0.32661982378981425</v>
      </c>
      <c r="E35" s="18">
        <f t="shared" si="17"/>
        <v>0.64542791517105247</v>
      </c>
      <c r="F35" s="18">
        <f t="shared" si="17"/>
        <v>0.70822433976408217</v>
      </c>
      <c r="G35" s="18">
        <f t="shared" si="17"/>
        <v>1.005797267185969</v>
      </c>
      <c r="H35" s="18">
        <f t="shared" si="17"/>
        <v>0.70281039390655653</v>
      </c>
      <c r="I35" s="18">
        <f t="shared" si="17"/>
        <v>1.8224931141347083</v>
      </c>
      <c r="J35" s="18">
        <f t="shared" si="17"/>
        <v>4.8791459462855995</v>
      </c>
      <c r="K35" s="18">
        <f t="shared" si="17"/>
        <v>13.470221936460788</v>
      </c>
      <c r="L35" s="18">
        <f t="shared" si="17"/>
        <v>21.790234391228594</v>
      </c>
      <c r="M35" s="18">
        <f t="shared" si="17"/>
        <v>24.70094671131832</v>
      </c>
      <c r="N35" s="18">
        <f t="shared" si="17"/>
        <v>27.284255143644724</v>
      </c>
      <c r="O35" s="18">
        <f t="shared" si="17"/>
        <v>25.517891044713494</v>
      </c>
      <c r="P35" s="18">
        <f t="shared" si="17"/>
        <v>24.480752162980952</v>
      </c>
      <c r="Q35" s="88">
        <f t="shared" si="17"/>
        <v>31.254969379451818</v>
      </c>
      <c r="R35" s="88">
        <f t="shared" si="17"/>
        <v>41.851583809323799</v>
      </c>
      <c r="S35" s="88">
        <f t="shared" si="17"/>
        <v>44.16069922389822</v>
      </c>
      <c r="T35" s="88">
        <f t="shared" si="17"/>
        <v>49.764956231908563</v>
      </c>
      <c r="U35" s="18">
        <f t="shared" si="17"/>
        <v>44.917533850176454</v>
      </c>
      <c r="V35" s="18">
        <f t="shared" si="17"/>
        <v>52.436641564711152</v>
      </c>
      <c r="W35" s="18">
        <f t="shared" ref="W35:X35" si="18">W13/W$28*100</f>
        <v>60.695185673237916</v>
      </c>
      <c r="X35" s="18">
        <f t="shared" si="18"/>
        <v>59.335743668899767</v>
      </c>
      <c r="Y35" s="88">
        <f t="shared" si="10"/>
        <v>35.691960016916873</v>
      </c>
    </row>
    <row r="36" spans="1:25" x14ac:dyDescent="0.2">
      <c r="A36" s="143"/>
      <c r="B36" s="80" t="s">
        <v>70</v>
      </c>
      <c r="C36" s="18">
        <f t="shared" si="6"/>
        <v>2.0306662454624789E-2</v>
      </c>
      <c r="D36" s="18">
        <f t="shared" ref="D36:V36" si="19">D14/D$28*100</f>
        <v>1.5356976242001486E-2</v>
      </c>
      <c r="E36" s="18">
        <f t="shared" si="19"/>
        <v>3.6136551173749365E-2</v>
      </c>
      <c r="F36" s="18">
        <f t="shared" si="19"/>
        <v>0.11342280457297804</v>
      </c>
      <c r="G36" s="18">
        <f t="shared" si="19"/>
        <v>5.1558490521060887E-2</v>
      </c>
      <c r="H36" s="18">
        <f t="shared" si="19"/>
        <v>9.8977199305406993E-3</v>
      </c>
      <c r="I36" s="18">
        <f t="shared" si="19"/>
        <v>2.058214871836736E-2</v>
      </c>
      <c r="J36" s="18">
        <f t="shared" si="19"/>
        <v>7.5211600561931366E-2</v>
      </c>
      <c r="K36" s="18">
        <f t="shared" si="19"/>
        <v>2.2200395953932518E-2</v>
      </c>
      <c r="L36" s="18">
        <f t="shared" si="19"/>
        <v>2.1175274889629378E-2</v>
      </c>
      <c r="M36" s="18">
        <f t="shared" si="19"/>
        <v>2.6362118720545127E-3</v>
      </c>
      <c r="N36" s="18">
        <f t="shared" si="19"/>
        <v>1.3682080477843358E-3</v>
      </c>
      <c r="O36" s="18">
        <f t="shared" si="19"/>
        <v>2.4476275046329842E-3</v>
      </c>
      <c r="P36" s="18">
        <f t="shared" si="19"/>
        <v>9.3774246192652837E-3</v>
      </c>
      <c r="Q36" s="18">
        <f t="shared" si="19"/>
        <v>7.0141268169004252E-4</v>
      </c>
      <c r="R36" s="18">
        <f t="shared" si="19"/>
        <v>6.3844049405582684E-4</v>
      </c>
      <c r="S36" s="18">
        <f t="shared" si="19"/>
        <v>1.6180363621186473E-4</v>
      </c>
      <c r="T36" s="18">
        <f t="shared" si="19"/>
        <v>6.2534717385690039E-4</v>
      </c>
      <c r="U36" s="18">
        <f t="shared" si="19"/>
        <v>2.7484308744347957E-2</v>
      </c>
      <c r="V36" s="18">
        <f t="shared" si="19"/>
        <v>2.6322102249119857E-2</v>
      </c>
      <c r="W36" s="18">
        <f t="shared" ref="W36:X36" si="20">W14/W$28*100</f>
        <v>7.0799682000322727E-3</v>
      </c>
      <c r="X36" s="18">
        <f t="shared" si="20"/>
        <v>3.8193621538119629E-3</v>
      </c>
      <c r="Y36" s="18">
        <f t="shared" si="10"/>
        <v>1.0951070631071229E-2</v>
      </c>
    </row>
    <row r="37" spans="1:25" x14ac:dyDescent="0.2">
      <c r="A37" s="143"/>
      <c r="B37" s="80" t="s">
        <v>66</v>
      </c>
      <c r="C37" s="18">
        <f t="shared" si="6"/>
        <v>0</v>
      </c>
      <c r="D37" s="18">
        <f t="shared" ref="D37:V37" si="21">D15/D$28*100</f>
        <v>7.0769999534568192E-3</v>
      </c>
      <c r="E37" s="18">
        <f t="shared" si="21"/>
        <v>2.5294533082802148E-3</v>
      </c>
      <c r="F37" s="18">
        <f t="shared" si="21"/>
        <v>4.7985174248941723E-3</v>
      </c>
      <c r="G37" s="18">
        <f t="shared" si="21"/>
        <v>1.9218808787032848E-4</v>
      </c>
      <c r="H37" s="18">
        <f t="shared" si="21"/>
        <v>3.9670561783645964E-4</v>
      </c>
      <c r="I37" s="18">
        <f t="shared" si="21"/>
        <v>7.9858658309012501E-4</v>
      </c>
      <c r="J37" s="18">
        <f t="shared" si="21"/>
        <v>2.9621695742234868E-4</v>
      </c>
      <c r="K37" s="18">
        <f t="shared" si="21"/>
        <v>2.8150908698305156E-4</v>
      </c>
      <c r="L37" s="18">
        <f t="shared" si="21"/>
        <v>4.290808282780948E-4</v>
      </c>
      <c r="M37" s="18">
        <f t="shared" si="21"/>
        <v>9.6825007929771719E-4</v>
      </c>
      <c r="N37" s="18">
        <f t="shared" si="21"/>
        <v>6.03431972088216E-4</v>
      </c>
      <c r="O37" s="18">
        <f t="shared" si="21"/>
        <v>2.7608356232756894E-3</v>
      </c>
      <c r="P37" s="18">
        <f t="shared" si="21"/>
        <v>9.0610084511305656E-5</v>
      </c>
      <c r="Q37" s="18">
        <f t="shared" si="21"/>
        <v>3.8797392984848149E-5</v>
      </c>
      <c r="R37" s="18">
        <f t="shared" si="21"/>
        <v>4.0710282985013542E-6</v>
      </c>
      <c r="S37" s="18">
        <f t="shared" si="21"/>
        <v>5.1346052352048468E-6</v>
      </c>
      <c r="T37" s="18">
        <f t="shared" si="21"/>
        <v>5.5946643902104327E-5</v>
      </c>
      <c r="U37" s="18">
        <f t="shared" si="21"/>
        <v>0</v>
      </c>
      <c r="V37" s="18">
        <f t="shared" si="21"/>
        <v>4.4784013082148256E-6</v>
      </c>
      <c r="W37" s="18">
        <f t="shared" ref="W37:X37" si="22">W15/W$28*100</f>
        <v>4.4858345418328926E-5</v>
      </c>
      <c r="X37" s="18">
        <f t="shared" si="22"/>
        <v>1.5237830256580742E-6</v>
      </c>
      <c r="Y37" s="18">
        <f t="shared" si="10"/>
        <v>4.4586525158165247E-4</v>
      </c>
    </row>
    <row r="38" spans="1:25" x14ac:dyDescent="0.2">
      <c r="A38" s="143"/>
      <c r="B38" s="8" t="s">
        <v>15</v>
      </c>
      <c r="C38" s="18">
        <f t="shared" si="6"/>
        <v>3.245869483713322E-2</v>
      </c>
      <c r="D38" s="18">
        <f t="shared" ref="D38:V38" si="23">D16/D$28*100</f>
        <v>6.8670154536919631E-2</v>
      </c>
      <c r="E38" s="18">
        <f t="shared" si="23"/>
        <v>0.16557009418325888</v>
      </c>
      <c r="F38" s="18">
        <f t="shared" si="23"/>
        <v>4.3165798080212814E-2</v>
      </c>
      <c r="G38" s="18">
        <f t="shared" si="23"/>
        <v>0.20600647545090106</v>
      </c>
      <c r="H38" s="18">
        <f t="shared" si="23"/>
        <v>0.1290488975944907</v>
      </c>
      <c r="I38" s="18">
        <f t="shared" si="23"/>
        <v>2.0953735707929781</v>
      </c>
      <c r="J38" s="18">
        <f t="shared" si="23"/>
        <v>2.1950488925075806</v>
      </c>
      <c r="K38" s="18">
        <f t="shared" si="23"/>
        <v>1.2563786684138343</v>
      </c>
      <c r="L38" s="18">
        <f t="shared" si="23"/>
        <v>0.43850755413743792</v>
      </c>
      <c r="M38" s="18">
        <f t="shared" si="23"/>
        <v>0.53191730895674361</v>
      </c>
      <c r="N38" s="18">
        <f t="shared" si="23"/>
        <v>0.58698739131472177</v>
      </c>
      <c r="O38" s="18">
        <f t="shared" si="23"/>
        <v>0.10668098379181458</v>
      </c>
      <c r="P38" s="18">
        <f t="shared" si="23"/>
        <v>0.10627230689827238</v>
      </c>
      <c r="Q38" s="18">
        <f t="shared" si="23"/>
        <v>0.12341465371138163</v>
      </c>
      <c r="R38" s="18">
        <f t="shared" si="23"/>
        <v>2.5303421375439245E-2</v>
      </c>
      <c r="S38" s="18">
        <f t="shared" si="23"/>
        <v>6.4063403477802039E-2</v>
      </c>
      <c r="T38" s="18">
        <f t="shared" si="23"/>
        <v>5.2788276809168359E-2</v>
      </c>
      <c r="U38" s="18">
        <f t="shared" si="23"/>
        <v>5.6146417485217412E-2</v>
      </c>
      <c r="V38" s="18">
        <f t="shared" si="23"/>
        <v>6.708959642997675E-2</v>
      </c>
      <c r="W38" s="18">
        <f t="shared" ref="W38:X38" si="24">W16/W$28*100</f>
        <v>8.6538011777739635E-2</v>
      </c>
      <c r="X38" s="18">
        <f t="shared" si="24"/>
        <v>9.2550483695224658E-2</v>
      </c>
      <c r="Y38" s="18">
        <f t="shared" si="10"/>
        <v>0.23501547781941812</v>
      </c>
    </row>
    <row r="39" spans="1:25" x14ac:dyDescent="0.2">
      <c r="A39" s="143"/>
      <c r="B39" s="8" t="s">
        <v>26</v>
      </c>
      <c r="C39" s="18">
        <f t="shared" si="6"/>
        <v>0</v>
      </c>
      <c r="D39" s="18">
        <f t="shared" ref="D39:V39" si="25">D17/D$28*100</f>
        <v>4.0099211169594916E-5</v>
      </c>
      <c r="E39" s="18">
        <f t="shared" si="25"/>
        <v>7.388041603634426E-4</v>
      </c>
      <c r="F39" s="18">
        <f t="shared" si="25"/>
        <v>2.2137714180394878E-3</v>
      </c>
      <c r="G39" s="18">
        <f t="shared" si="25"/>
        <v>6.7137705362701412E-5</v>
      </c>
      <c r="H39" s="18">
        <f t="shared" si="25"/>
        <v>1.5243236808230955E-2</v>
      </c>
      <c r="I39" s="18">
        <f t="shared" si="25"/>
        <v>6.9534456685087359E-5</v>
      </c>
      <c r="J39" s="18">
        <f t="shared" si="25"/>
        <v>1.5109949018172095E-4</v>
      </c>
      <c r="K39" s="18">
        <f t="shared" si="25"/>
        <v>8.5063759794841588E-3</v>
      </c>
      <c r="L39" s="18">
        <f t="shared" si="25"/>
        <v>4.2107720926868493E-3</v>
      </c>
      <c r="M39" s="18">
        <f t="shared" si="25"/>
        <v>1.6874390360839574E-3</v>
      </c>
      <c r="N39" s="18">
        <f t="shared" si="25"/>
        <v>2.092503367406331E-3</v>
      </c>
      <c r="O39" s="18">
        <f t="shared" si="25"/>
        <v>6.5121426706036157E-4</v>
      </c>
      <c r="P39" s="18">
        <f t="shared" si="25"/>
        <v>1.4217311209625859E-3</v>
      </c>
      <c r="Q39" s="18">
        <f t="shared" si="25"/>
        <v>8.640215585615337E-4</v>
      </c>
      <c r="R39" s="18">
        <f t="shared" si="25"/>
        <v>9.4523183244268156E-4</v>
      </c>
      <c r="S39" s="18">
        <f t="shared" si="25"/>
        <v>1.7269780149090223E-3</v>
      </c>
      <c r="T39" s="18">
        <f t="shared" si="25"/>
        <v>5.5401712809313875E-3</v>
      </c>
      <c r="U39" s="18">
        <f t="shared" si="25"/>
        <v>1.5431292778930056E-3</v>
      </c>
      <c r="V39" s="18">
        <f t="shared" si="25"/>
        <v>3.2822203187906468E-3</v>
      </c>
      <c r="W39" s="18">
        <f t="shared" ref="W39:X39" si="26">W17/W$28*100</f>
        <v>3.7733354829726858E-3</v>
      </c>
      <c r="X39" s="18">
        <f t="shared" si="26"/>
        <v>9.2199031605817868E-4</v>
      </c>
      <c r="Y39" s="18">
        <f t="shared" si="10"/>
        <v>2.3438938613412315E-3</v>
      </c>
    </row>
    <row r="40" spans="1:25" x14ac:dyDescent="0.2">
      <c r="A40" s="143"/>
      <c r="B40" s="8" t="s">
        <v>27</v>
      </c>
      <c r="C40" s="18">
        <f t="shared" si="6"/>
        <v>7.5983315398550372E-3</v>
      </c>
      <c r="D40" s="18">
        <f t="shared" ref="D40:V40" si="27">D18/D$28*100</f>
        <v>3.4602426627006147E-2</v>
      </c>
      <c r="E40" s="18">
        <f t="shared" si="27"/>
        <v>0.13388484055857383</v>
      </c>
      <c r="F40" s="18">
        <f t="shared" si="27"/>
        <v>1.6345844823230569E-2</v>
      </c>
      <c r="G40" s="18">
        <f t="shared" si="27"/>
        <v>0.16147835330952867</v>
      </c>
      <c r="H40" s="18">
        <f t="shared" si="27"/>
        <v>8.9760283687465192E-2</v>
      </c>
      <c r="I40" s="18">
        <f t="shared" si="27"/>
        <v>2.0695914759487772</v>
      </c>
      <c r="J40" s="18">
        <f t="shared" si="27"/>
        <v>1.7630900069427091</v>
      </c>
      <c r="K40" s="18">
        <f t="shared" si="27"/>
        <v>1.2094711127593605</v>
      </c>
      <c r="L40" s="18">
        <f t="shared" si="27"/>
        <v>0.34421396620800732</v>
      </c>
      <c r="M40" s="18">
        <f t="shared" si="27"/>
        <v>0.4909621297715368</v>
      </c>
      <c r="N40" s="18">
        <f t="shared" si="27"/>
        <v>0.47343015394737825</v>
      </c>
      <c r="O40" s="18">
        <f t="shared" si="27"/>
        <v>7.910511870698067E-2</v>
      </c>
      <c r="P40" s="18">
        <f t="shared" si="27"/>
        <v>2.2053367061874697E-2</v>
      </c>
      <c r="Q40" s="18">
        <f t="shared" si="27"/>
        <v>6.0858212332730671E-2</v>
      </c>
      <c r="R40" s="18">
        <f t="shared" si="27"/>
        <v>7.6617937492476978E-3</v>
      </c>
      <c r="S40" s="18">
        <f t="shared" si="27"/>
        <v>4.0795367712745063E-2</v>
      </c>
      <c r="T40" s="18">
        <f t="shared" si="27"/>
        <v>1.0264245440386448E-2</v>
      </c>
      <c r="U40" s="18">
        <f t="shared" si="27"/>
        <v>9.3806517560148378E-3</v>
      </c>
      <c r="V40" s="18">
        <f t="shared" si="27"/>
        <v>7.6491392904396447E-3</v>
      </c>
      <c r="W40" s="18">
        <f t="shared" ref="W40:X40" si="28">W18/W$28*100</f>
        <v>1.0663028540321294E-2</v>
      </c>
      <c r="X40" s="18">
        <f t="shared" si="28"/>
        <v>6.40903140591786E-3</v>
      </c>
      <c r="Y40" s="18">
        <f t="shared" si="10"/>
        <v>0.17522864125775359</v>
      </c>
    </row>
    <row r="41" spans="1:25" x14ac:dyDescent="0.2">
      <c r="A41" s="143"/>
      <c r="B41" s="8" t="s">
        <v>16</v>
      </c>
      <c r="C41" s="18">
        <f t="shared" si="6"/>
        <v>8.1652262346356228E-3</v>
      </c>
      <c r="D41" s="18">
        <f t="shared" ref="D41:V41" si="29">D19/D$28*100</f>
        <v>9.6703334279291592E-2</v>
      </c>
      <c r="E41" s="18">
        <f t="shared" si="29"/>
        <v>5.2501376167996841E-2</v>
      </c>
      <c r="F41" s="18">
        <f t="shared" si="29"/>
        <v>7.539978467665116E-3</v>
      </c>
      <c r="G41" s="18">
        <f t="shared" si="29"/>
        <v>3.4624798098806246E-2</v>
      </c>
      <c r="H41" s="18">
        <f t="shared" si="29"/>
        <v>1.9661597376389613E-2</v>
      </c>
      <c r="I41" s="18">
        <f t="shared" si="29"/>
        <v>2.4136025532499449E-2</v>
      </c>
      <c r="J41" s="18">
        <f t="shared" si="29"/>
        <v>3.8217114955718208E-3</v>
      </c>
      <c r="K41" s="18">
        <f t="shared" si="29"/>
        <v>3.2734424236207045E-2</v>
      </c>
      <c r="L41" s="18">
        <f t="shared" si="29"/>
        <v>9.0890914319826738E-2</v>
      </c>
      <c r="M41" s="18">
        <f t="shared" si="29"/>
        <v>3.3091275204141728E-2</v>
      </c>
      <c r="N41" s="18">
        <f t="shared" si="29"/>
        <v>1.2004259091979944E-2</v>
      </c>
      <c r="O41" s="18">
        <f t="shared" si="29"/>
        <v>1.9215982750107941E-2</v>
      </c>
      <c r="P41" s="18">
        <f t="shared" si="29"/>
        <v>2.4174909124040349E-2</v>
      </c>
      <c r="Q41" s="18">
        <f t="shared" si="29"/>
        <v>2.9606672793355337E-2</v>
      </c>
      <c r="R41" s="18">
        <f t="shared" si="29"/>
        <v>1.5076498932702364E-2</v>
      </c>
      <c r="S41" s="18">
        <f t="shared" si="29"/>
        <v>1.211323792428049E-2</v>
      </c>
      <c r="T41" s="18">
        <f t="shared" si="29"/>
        <v>1.2555689830324564E-2</v>
      </c>
      <c r="U41" s="18">
        <f t="shared" si="29"/>
        <v>9.150533276410161E-3</v>
      </c>
      <c r="V41" s="18">
        <f t="shared" si="29"/>
        <v>2.2402068016013254E-2</v>
      </c>
      <c r="W41" s="18">
        <f t="shared" ref="W41:X41" si="30">W19/W$28*100</f>
        <v>3.1949595960502536E-2</v>
      </c>
      <c r="X41" s="18">
        <f t="shared" si="30"/>
        <v>4.1508628441361273E-2</v>
      </c>
      <c r="Y41" s="18">
        <f t="shared" si="10"/>
        <v>2.3399778337082865E-2</v>
      </c>
    </row>
    <row r="42" spans="1:25" x14ac:dyDescent="0.2">
      <c r="A42" s="143"/>
      <c r="B42" s="8" t="s">
        <v>19</v>
      </c>
      <c r="C42" s="18">
        <f t="shared" si="6"/>
        <v>0</v>
      </c>
      <c r="D42" s="18">
        <f t="shared" ref="D42:V42" si="31">D20/D$28*100</f>
        <v>1.3153562899580496E-5</v>
      </c>
      <c r="E42" s="18">
        <f t="shared" si="31"/>
        <v>3.3767094303477683E-5</v>
      </c>
      <c r="F42" s="18">
        <f t="shared" si="31"/>
        <v>0</v>
      </c>
      <c r="G42" s="18">
        <f t="shared" si="31"/>
        <v>0</v>
      </c>
      <c r="H42" s="18">
        <f t="shared" si="31"/>
        <v>3.0148652847239847E-5</v>
      </c>
      <c r="I42" s="18">
        <f t="shared" si="31"/>
        <v>2.9317503145163825E-5</v>
      </c>
      <c r="J42" s="18">
        <f t="shared" si="31"/>
        <v>1.8186417959305758E-4</v>
      </c>
      <c r="K42" s="18">
        <f t="shared" si="31"/>
        <v>1.6432069210234315E-4</v>
      </c>
      <c r="L42" s="18">
        <f t="shared" si="31"/>
        <v>5.5903045154593863E-4</v>
      </c>
      <c r="M42" s="18">
        <f t="shared" si="31"/>
        <v>1.6334474573355287E-4</v>
      </c>
      <c r="N42" s="18">
        <f t="shared" si="31"/>
        <v>2.7547886351576291E-5</v>
      </c>
      <c r="O42" s="18">
        <f t="shared" si="31"/>
        <v>7.7854823324565036E-5</v>
      </c>
      <c r="P42" s="18">
        <f t="shared" si="31"/>
        <v>0</v>
      </c>
      <c r="Q42" s="18">
        <f t="shared" si="31"/>
        <v>1.3294143224840886E-6</v>
      </c>
      <c r="R42" s="18">
        <f t="shared" si="31"/>
        <v>2.4967845073968809E-6</v>
      </c>
      <c r="S42" s="18">
        <f t="shared" si="31"/>
        <v>0</v>
      </c>
      <c r="T42" s="18">
        <f t="shared" si="31"/>
        <v>0</v>
      </c>
      <c r="U42" s="18">
        <f t="shared" si="31"/>
        <v>1.0205340975105677E-5</v>
      </c>
      <c r="V42" s="18">
        <f t="shared" si="31"/>
        <v>1.7913605232859303E-6</v>
      </c>
      <c r="W42" s="18">
        <f t="shared" ref="W42:X42" si="32">W20/W$28*100</f>
        <v>3.5791233046539038E-7</v>
      </c>
      <c r="X42" s="18">
        <f t="shared" si="32"/>
        <v>4.0634214017548644E-7</v>
      </c>
      <c r="Y42" s="18">
        <f t="shared" si="10"/>
        <v>4.1414680557824485E-5</v>
      </c>
    </row>
    <row r="43" spans="1:25" x14ac:dyDescent="0.2">
      <c r="A43" s="143"/>
      <c r="B43" s="8" t="s">
        <v>18</v>
      </c>
      <c r="C43" s="18">
        <f t="shared" si="6"/>
        <v>2.4715549076181581E-3</v>
      </c>
      <c r="D43" s="18">
        <f t="shared" ref="D43:V43" si="33">D21/D$28*100</f>
        <v>4.4591855274519589E-3</v>
      </c>
      <c r="E43" s="18">
        <f t="shared" si="33"/>
        <v>5.0253381522234434E-5</v>
      </c>
      <c r="F43" s="18">
        <f t="shared" si="33"/>
        <v>6.2512191501214241E-4</v>
      </c>
      <c r="G43" s="18">
        <f t="shared" si="33"/>
        <v>2.9725090923944136E-5</v>
      </c>
      <c r="H43" s="18">
        <f t="shared" si="33"/>
        <v>1.3408601177455781E-4</v>
      </c>
      <c r="I43" s="18">
        <f t="shared" si="33"/>
        <v>1.2973878199058642E-3</v>
      </c>
      <c r="J43" s="18">
        <f t="shared" si="33"/>
        <v>1.7459495350124698E-3</v>
      </c>
      <c r="K43" s="18">
        <f t="shared" si="33"/>
        <v>1.8879014283197373E-3</v>
      </c>
      <c r="L43" s="18">
        <f t="shared" si="33"/>
        <v>1.0424170951170676E-3</v>
      </c>
      <c r="M43" s="18">
        <f t="shared" si="33"/>
        <v>1.1591716304776168E-2</v>
      </c>
      <c r="N43" s="18">
        <f t="shared" si="33"/>
        <v>1.0835647605378143E-3</v>
      </c>
      <c r="O43" s="18">
        <f t="shared" si="33"/>
        <v>3.6407857010466367E-4</v>
      </c>
      <c r="P43" s="18">
        <f t="shared" si="33"/>
        <v>8.263144191733133E-5</v>
      </c>
      <c r="Q43" s="18">
        <f t="shared" si="33"/>
        <v>1.3048788081500073E-4</v>
      </c>
      <c r="R43" s="18">
        <f t="shared" si="33"/>
        <v>1.2307878070022183E-4</v>
      </c>
      <c r="S43" s="18">
        <f t="shared" si="33"/>
        <v>1.7875272358826473E-4</v>
      </c>
      <c r="T43" s="18">
        <f t="shared" si="33"/>
        <v>1.4700818152246164E-3</v>
      </c>
      <c r="U43" s="18">
        <f t="shared" si="33"/>
        <v>9.3405778536116159E-4</v>
      </c>
      <c r="V43" s="18">
        <f t="shared" si="33"/>
        <v>1.0812552598524806E-3</v>
      </c>
      <c r="W43" s="18">
        <f t="shared" ref="W43:X43" si="34">W21/W$28*100</f>
        <v>2.996024466270705E-4</v>
      </c>
      <c r="X43" s="18">
        <f t="shared" si="34"/>
        <v>2.1489065464730455E-3</v>
      </c>
      <c r="Y43" s="18">
        <f t="shared" si="10"/>
        <v>1.267762277786686E-3</v>
      </c>
    </row>
    <row r="44" spans="1:25" x14ac:dyDescent="0.2">
      <c r="A44" s="143"/>
      <c r="B44" s="8" t="s">
        <v>20</v>
      </c>
      <c r="C44" s="18">
        <f t="shared" si="6"/>
        <v>0</v>
      </c>
      <c r="D44" s="18">
        <f t="shared" ref="D44:V44" si="35">D22/D$28*100</f>
        <v>0</v>
      </c>
      <c r="E44" s="18">
        <f t="shared" si="35"/>
        <v>0</v>
      </c>
      <c r="F44" s="18">
        <f t="shared" si="35"/>
        <v>0</v>
      </c>
      <c r="G44" s="18">
        <f t="shared" si="35"/>
        <v>3.4593855816659123E-6</v>
      </c>
      <c r="H44" s="18">
        <f t="shared" si="35"/>
        <v>7.8415720652756302E-5</v>
      </c>
      <c r="I44" s="18">
        <f t="shared" si="35"/>
        <v>0</v>
      </c>
      <c r="J44" s="18">
        <f t="shared" si="35"/>
        <v>0</v>
      </c>
      <c r="K44" s="18">
        <f t="shared" si="35"/>
        <v>4.0146760836145406E-6</v>
      </c>
      <c r="L44" s="18">
        <f t="shared" si="35"/>
        <v>0</v>
      </c>
      <c r="M44" s="18">
        <f t="shared" si="35"/>
        <v>2.6492352152622509E-5</v>
      </c>
      <c r="N44" s="18">
        <f t="shared" si="35"/>
        <v>2.0943821288862957E-4</v>
      </c>
      <c r="O44" s="18">
        <f t="shared" si="35"/>
        <v>1.9490012086206627E-5</v>
      </c>
      <c r="P44" s="18">
        <f t="shared" si="35"/>
        <v>3.7310652340769348E-5</v>
      </c>
      <c r="Q44" s="18">
        <f t="shared" si="35"/>
        <v>0</v>
      </c>
      <c r="R44" s="18">
        <f t="shared" si="35"/>
        <v>1.5699357798696773E-3</v>
      </c>
      <c r="S44" s="18">
        <f t="shared" si="35"/>
        <v>4.3913100011561454E-6</v>
      </c>
      <c r="T44" s="18">
        <f t="shared" si="35"/>
        <v>6.5303171409476215E-4</v>
      </c>
      <c r="U44" s="18">
        <f t="shared" si="35"/>
        <v>0</v>
      </c>
      <c r="V44" s="18">
        <f t="shared" si="35"/>
        <v>1.3089869423766579E-4</v>
      </c>
      <c r="W44" s="18">
        <f t="shared" ref="W44:X44" si="36">W22/W$28*100</f>
        <v>0</v>
      </c>
      <c r="X44" s="18">
        <f t="shared" si="36"/>
        <v>1.482860985957901E-3</v>
      </c>
      <c r="Y44" s="18">
        <f t="shared" si="10"/>
        <v>3.0270939530114427E-4</v>
      </c>
    </row>
    <row r="45" spans="1:25" x14ac:dyDescent="0.2">
      <c r="A45" s="143"/>
      <c r="B45" s="8" t="s">
        <v>21</v>
      </c>
      <c r="C45" s="18">
        <f t="shared" si="6"/>
        <v>0</v>
      </c>
      <c r="D45" s="18">
        <f t="shared" ref="D45:Q45" si="37">D23/D$28*100</f>
        <v>0</v>
      </c>
      <c r="E45" s="18">
        <f t="shared" si="37"/>
        <v>4.3698592628029941E-6</v>
      </c>
      <c r="F45" s="18">
        <f t="shared" si="37"/>
        <v>0</v>
      </c>
      <c r="G45" s="18">
        <f t="shared" si="37"/>
        <v>0</v>
      </c>
      <c r="H45" s="18">
        <f t="shared" si="37"/>
        <v>2.1381677867428582E-5</v>
      </c>
      <c r="I45" s="18">
        <f t="shared" si="37"/>
        <v>2.7248625986899249E-5</v>
      </c>
      <c r="J45" s="18">
        <f t="shared" si="37"/>
        <v>2.1951887757047481E-5</v>
      </c>
      <c r="K45" s="18">
        <f t="shared" si="37"/>
        <v>0</v>
      </c>
      <c r="L45" s="18">
        <f t="shared" si="37"/>
        <v>0</v>
      </c>
      <c r="M45" s="18">
        <f t="shared" si="37"/>
        <v>8.2530692064244571E-8</v>
      </c>
      <c r="N45" s="18">
        <f t="shared" si="37"/>
        <v>0</v>
      </c>
      <c r="O45" s="18">
        <f t="shared" si="37"/>
        <v>0</v>
      </c>
      <c r="P45" s="18">
        <f t="shared" si="37"/>
        <v>0</v>
      </c>
      <c r="Q45" s="18">
        <f t="shared" si="37"/>
        <v>0</v>
      </c>
      <c r="R45" s="18">
        <v>0</v>
      </c>
      <c r="S45" s="18">
        <v>1</v>
      </c>
      <c r="T45" s="18">
        <f t="shared" ref="T45:V50" si="38">T23/T$28*100</f>
        <v>0</v>
      </c>
      <c r="U45" s="18">
        <f t="shared" si="38"/>
        <v>0</v>
      </c>
      <c r="V45" s="18">
        <f t="shared" si="38"/>
        <v>0</v>
      </c>
      <c r="W45" s="18">
        <f t="shared" ref="W45:X45" si="39">W23/W$28*100</f>
        <v>1.7149965834799954E-6</v>
      </c>
      <c r="X45" s="18">
        <f t="shared" si="39"/>
        <v>7.212572988114884E-6</v>
      </c>
      <c r="Y45" s="18">
        <f t="shared" si="10"/>
        <v>1.5678680618820382E-6</v>
      </c>
    </row>
    <row r="46" spans="1:25" x14ac:dyDescent="0.2">
      <c r="A46" s="143"/>
      <c r="B46" s="8" t="s">
        <v>17</v>
      </c>
      <c r="C46" s="18">
        <f t="shared" si="6"/>
        <v>4.8749916276124806E-3</v>
      </c>
      <c r="D46" s="18">
        <f t="shared" ref="D46:Q46" si="40">D24/D$28*100</f>
        <v>9.0940924388827806E-3</v>
      </c>
      <c r="E46" s="18">
        <f t="shared" si="40"/>
        <v>1.9807479573470274E-2</v>
      </c>
      <c r="F46" s="18">
        <f t="shared" si="40"/>
        <v>5.6818120377204904E-3</v>
      </c>
      <c r="G46" s="18">
        <f t="shared" si="40"/>
        <v>3.4236385973220311E-2</v>
      </c>
      <c r="H46" s="18">
        <f t="shared" si="40"/>
        <v>1.84533134025054E-2</v>
      </c>
      <c r="I46" s="18">
        <f t="shared" si="40"/>
        <v>1.2806147767983729E-2</v>
      </c>
      <c r="J46" s="18">
        <f t="shared" si="40"/>
        <v>1.3833428051278094E-4</v>
      </c>
      <c r="K46" s="18">
        <f t="shared" si="40"/>
        <v>1.5130149903078954E-2</v>
      </c>
      <c r="L46" s="18">
        <f t="shared" si="40"/>
        <v>7.3087990629148239E-2</v>
      </c>
      <c r="M46" s="18">
        <f t="shared" si="40"/>
        <v>1.6950120523877725E-2</v>
      </c>
      <c r="N46" s="18">
        <f t="shared" si="40"/>
        <v>1.0629650147525498E-2</v>
      </c>
      <c r="O46" s="18">
        <f t="shared" si="40"/>
        <v>1.7665877901629566E-2</v>
      </c>
      <c r="P46" s="18">
        <f t="shared" si="40"/>
        <v>2.3817444939402424E-2</v>
      </c>
      <c r="Q46" s="18">
        <f t="shared" si="40"/>
        <v>1.9990315191245431E-2</v>
      </c>
      <c r="R46" s="18">
        <f t="shared" ref="R46:S50" si="41">R24/R$28*100</f>
        <v>1.3267024186295917E-2</v>
      </c>
      <c r="S46" s="18">
        <f t="shared" si="41"/>
        <v>1.0665914960981845E-2</v>
      </c>
      <c r="T46" s="18">
        <f t="shared" si="38"/>
        <v>9.718621271484337E-3</v>
      </c>
      <c r="U46" s="18">
        <f t="shared" si="38"/>
        <v>8.0286832644924384E-3</v>
      </c>
      <c r="V46" s="18">
        <f t="shared" si="38"/>
        <v>1.723397300232753E-2</v>
      </c>
      <c r="W46" s="18">
        <f t="shared" ref="W46:X47" si="42">W24/W$28*100</f>
        <v>3.0904432303488515E-2</v>
      </c>
      <c r="X46" s="18">
        <f t="shared" si="42"/>
        <v>3.7482404276354971E-2</v>
      </c>
      <c r="Y46" s="18">
        <f t="shared" si="10"/>
        <v>1.8341250790412145E-2</v>
      </c>
    </row>
    <row r="47" spans="1:25" x14ac:dyDescent="0.2">
      <c r="A47" s="297"/>
      <c r="B47" s="8" t="s">
        <v>807</v>
      </c>
      <c r="C47" s="18">
        <f t="shared" si="6"/>
        <v>8.1867969940498369E-4</v>
      </c>
      <c r="D47" s="18">
        <f t="shared" ref="D47:Q47" si="43">D25/D$28*100</f>
        <v>8.3136902750057279E-2</v>
      </c>
      <c r="E47" s="18">
        <f t="shared" si="43"/>
        <v>3.2605506259438047E-2</v>
      </c>
      <c r="F47" s="18">
        <f t="shared" si="43"/>
        <v>1.2330445149324829E-3</v>
      </c>
      <c r="G47" s="18">
        <f t="shared" si="43"/>
        <v>3.5522764908032378E-4</v>
      </c>
      <c r="H47" s="18">
        <f t="shared" si="43"/>
        <v>9.4425191074222752E-4</v>
      </c>
      <c r="I47" s="18">
        <f t="shared" si="43"/>
        <v>9.9759238154777923E-3</v>
      </c>
      <c r="J47" s="18">
        <f t="shared" si="43"/>
        <v>1.7336116126964651E-3</v>
      </c>
      <c r="K47" s="18">
        <f t="shared" si="43"/>
        <v>1.5548037536622391E-2</v>
      </c>
      <c r="L47" s="18">
        <f t="shared" si="43"/>
        <v>1.6201476144015497E-2</v>
      </c>
      <c r="M47" s="18">
        <f t="shared" si="43"/>
        <v>4.3595187469095903E-3</v>
      </c>
      <c r="N47" s="18">
        <f t="shared" si="43"/>
        <v>5.405808467642786E-5</v>
      </c>
      <c r="O47" s="18">
        <f t="shared" si="43"/>
        <v>1.0886814429629369E-3</v>
      </c>
      <c r="P47" s="18">
        <f t="shared" si="43"/>
        <v>2.3752209037982742E-4</v>
      </c>
      <c r="Q47" s="18">
        <f t="shared" si="43"/>
        <v>9.4845403069724193E-3</v>
      </c>
      <c r="R47" s="18">
        <f t="shared" si="41"/>
        <v>1.1396340132914915E-4</v>
      </c>
      <c r="S47" s="18">
        <f t="shared" si="41"/>
        <v>1.2641789297092251E-3</v>
      </c>
      <c r="T47" s="18">
        <f t="shared" si="38"/>
        <v>7.1395502952084926E-4</v>
      </c>
      <c r="U47" s="18">
        <f t="shared" si="38"/>
        <v>1.7758688558145317E-4</v>
      </c>
      <c r="V47" s="18">
        <f t="shared" si="38"/>
        <v>3.9541496990722919E-3</v>
      </c>
      <c r="W47" s="18">
        <f t="shared" si="42"/>
        <v>7.4348830147300145E-4</v>
      </c>
      <c r="X47" s="18">
        <f t="shared" si="42"/>
        <v>3.8683771744706309E-4</v>
      </c>
      <c r="Y47" s="18">
        <f t="shared" si="10"/>
        <v>3.445073324963176E-3</v>
      </c>
    </row>
    <row r="48" spans="1:25" x14ac:dyDescent="0.2">
      <c r="A48" s="143"/>
      <c r="B48" s="8" t="s">
        <v>22</v>
      </c>
      <c r="C48" s="18">
        <f t="shared" si="6"/>
        <v>72.584936483000419</v>
      </c>
      <c r="D48" s="18">
        <f t="shared" ref="D48:Q48" si="44">D26/D$28*100</f>
        <v>74.475974377564398</v>
      </c>
      <c r="E48" s="18">
        <f t="shared" si="44"/>
        <v>77.642297773063305</v>
      </c>
      <c r="F48" s="18">
        <f t="shared" si="44"/>
        <v>83.178413979101222</v>
      </c>
      <c r="G48" s="18">
        <f t="shared" si="44"/>
        <v>74.175911364801379</v>
      </c>
      <c r="H48" s="18">
        <f t="shared" si="44"/>
        <v>65.355126203108298</v>
      </c>
      <c r="I48" s="18">
        <f t="shared" si="44"/>
        <v>76.572926443104691</v>
      </c>
      <c r="J48" s="18">
        <f t="shared" si="44"/>
        <v>74.901574531836857</v>
      </c>
      <c r="K48" s="18">
        <f t="shared" si="44"/>
        <v>64.224922767156983</v>
      </c>
      <c r="L48" s="18">
        <f t="shared" si="44"/>
        <v>59.05709820658921</v>
      </c>
      <c r="M48" s="18">
        <f t="shared" si="44"/>
        <v>63.668794391429152</v>
      </c>
      <c r="N48" s="18">
        <f t="shared" si="44"/>
        <v>61.627181537300487</v>
      </c>
      <c r="O48" s="18">
        <f t="shared" si="44"/>
        <v>56.660329710404255</v>
      </c>
      <c r="P48" s="18">
        <f t="shared" si="44"/>
        <v>48.573028616812941</v>
      </c>
      <c r="Q48" s="18">
        <f t="shared" si="44"/>
        <v>46.335688152716642</v>
      </c>
      <c r="R48" s="18">
        <f t="shared" si="41"/>
        <v>56.954132955879601</v>
      </c>
      <c r="S48" s="18">
        <f t="shared" si="41"/>
        <v>59.018473330833807</v>
      </c>
      <c r="T48" s="18">
        <f t="shared" si="38"/>
        <v>63.817603251335242</v>
      </c>
      <c r="U48" s="18">
        <f t="shared" si="38"/>
        <v>59.254512739964127</v>
      </c>
      <c r="V48" s="18">
        <f t="shared" si="38"/>
        <v>62.518377398424327</v>
      </c>
      <c r="W48" s="18">
        <f t="shared" ref="W48:X48" si="45">W26/W$28*100</f>
        <v>73.794063171780138</v>
      </c>
      <c r="X48" s="18">
        <f t="shared" si="45"/>
        <v>73.342915080783527</v>
      </c>
      <c r="Y48" s="18">
        <f t="shared" si="10"/>
        <v>60.852940335076234</v>
      </c>
    </row>
    <row r="49" spans="1:25" x14ac:dyDescent="0.2">
      <c r="A49" s="143"/>
      <c r="B49" s="8" t="s">
        <v>23</v>
      </c>
      <c r="C49" s="18">
        <f t="shared" si="6"/>
        <v>27.415063516999581</v>
      </c>
      <c r="D49" s="18">
        <f t="shared" ref="D49:Q49" si="46">D27/D$28*100</f>
        <v>25.524025622435602</v>
      </c>
      <c r="E49" s="18">
        <f t="shared" si="46"/>
        <v>22.357702226936695</v>
      </c>
      <c r="F49" s="18">
        <f t="shared" si="46"/>
        <v>16.821586020898788</v>
      </c>
      <c r="G49" s="18">
        <f t="shared" si="46"/>
        <v>25.824088635198628</v>
      </c>
      <c r="H49" s="18">
        <f t="shared" si="46"/>
        <v>34.644873796891687</v>
      </c>
      <c r="I49" s="18">
        <f t="shared" si="46"/>
        <v>23.427073556895312</v>
      </c>
      <c r="J49" s="18">
        <f t="shared" si="46"/>
        <v>25.098425468163143</v>
      </c>
      <c r="K49" s="18">
        <f t="shared" si="46"/>
        <v>35.775077232843024</v>
      </c>
      <c r="L49" s="18">
        <f t="shared" si="46"/>
        <v>40.942901793410797</v>
      </c>
      <c r="M49" s="18">
        <f t="shared" si="46"/>
        <v>36.331205608570848</v>
      </c>
      <c r="N49" s="18">
        <f t="shared" si="46"/>
        <v>38.372818462699513</v>
      </c>
      <c r="O49" s="18">
        <f t="shared" si="46"/>
        <v>43.339670289595752</v>
      </c>
      <c r="P49" s="18">
        <f t="shared" si="46"/>
        <v>51.426971383187059</v>
      </c>
      <c r="Q49" s="18">
        <f t="shared" si="46"/>
        <v>53.664311847283365</v>
      </c>
      <c r="R49" s="18">
        <f t="shared" si="41"/>
        <v>43.045867044120392</v>
      </c>
      <c r="S49" s="18">
        <f t="shared" si="41"/>
        <v>40.981526669166193</v>
      </c>
      <c r="T49" s="18">
        <f t="shared" si="38"/>
        <v>36.18239674866475</v>
      </c>
      <c r="U49" s="18">
        <f t="shared" si="38"/>
        <v>40.745487260035866</v>
      </c>
      <c r="V49" s="18">
        <f t="shared" si="38"/>
        <v>37.481622601575665</v>
      </c>
      <c r="W49" s="18">
        <f t="shared" ref="W49:X49" si="47">W27/W$28*100</f>
        <v>26.205936828219851</v>
      </c>
      <c r="X49" s="18">
        <f t="shared" si="47"/>
        <v>26.657084919216462</v>
      </c>
      <c r="Y49" s="18">
        <f t="shared" si="10"/>
        <v>39.147059664923759</v>
      </c>
    </row>
    <row r="50" spans="1:25" ht="13.5" thickBot="1" x14ac:dyDescent="0.25">
      <c r="A50" s="143"/>
      <c r="B50" s="30" t="s">
        <v>7</v>
      </c>
      <c r="C50" s="78">
        <f t="shared" si="6"/>
        <v>100</v>
      </c>
      <c r="D50" s="78">
        <f t="shared" ref="D50:Q50" si="48">D28/D$28*100</f>
        <v>100</v>
      </c>
      <c r="E50" s="78">
        <f t="shared" si="48"/>
        <v>100</v>
      </c>
      <c r="F50" s="78">
        <f t="shared" si="48"/>
        <v>100</v>
      </c>
      <c r="G50" s="78">
        <f t="shared" si="48"/>
        <v>100</v>
      </c>
      <c r="H50" s="78">
        <f t="shared" si="48"/>
        <v>100</v>
      </c>
      <c r="I50" s="78">
        <f t="shared" si="48"/>
        <v>100</v>
      </c>
      <c r="J50" s="78">
        <f t="shared" si="48"/>
        <v>100</v>
      </c>
      <c r="K50" s="78">
        <f t="shared" si="48"/>
        <v>100</v>
      </c>
      <c r="L50" s="78">
        <f t="shared" si="48"/>
        <v>100</v>
      </c>
      <c r="M50" s="78">
        <f t="shared" si="48"/>
        <v>100</v>
      </c>
      <c r="N50" s="78">
        <f t="shared" si="48"/>
        <v>100</v>
      </c>
      <c r="O50" s="78">
        <f t="shared" si="48"/>
        <v>100</v>
      </c>
      <c r="P50" s="78">
        <f t="shared" si="48"/>
        <v>100</v>
      </c>
      <c r="Q50" s="78">
        <f t="shared" si="48"/>
        <v>100</v>
      </c>
      <c r="R50" s="78">
        <f t="shared" si="41"/>
        <v>100</v>
      </c>
      <c r="S50" s="78">
        <f t="shared" si="41"/>
        <v>100</v>
      </c>
      <c r="T50" s="255">
        <f t="shared" si="38"/>
        <v>100</v>
      </c>
      <c r="U50" s="255">
        <f t="shared" si="38"/>
        <v>100</v>
      </c>
      <c r="V50" s="271">
        <f t="shared" si="38"/>
        <v>100</v>
      </c>
      <c r="W50" s="271">
        <f t="shared" ref="W50:X50" si="49">W28/W$28*100</f>
        <v>100</v>
      </c>
      <c r="X50" s="271">
        <f t="shared" si="49"/>
        <v>100</v>
      </c>
      <c r="Y50" s="78">
        <f t="shared" si="10"/>
        <v>100</v>
      </c>
    </row>
    <row r="51" spans="1:25" ht="20.25" thickTop="1" thickBot="1" x14ac:dyDescent="0.35">
      <c r="A51" s="143"/>
      <c r="B51" s="30"/>
      <c r="C51" s="338" t="s">
        <v>251</v>
      </c>
      <c r="D51" s="338"/>
      <c r="E51" s="338"/>
      <c r="F51" s="338"/>
      <c r="G51" s="338"/>
      <c r="H51" s="338"/>
      <c r="I51" s="338"/>
      <c r="J51" s="338"/>
      <c r="K51" s="338"/>
      <c r="L51" s="338"/>
      <c r="M51" s="338"/>
      <c r="N51" s="338"/>
      <c r="O51" s="338"/>
      <c r="P51" s="338"/>
      <c r="Q51" s="338"/>
      <c r="R51" s="338"/>
      <c r="S51" s="338"/>
      <c r="T51" s="338"/>
      <c r="U51" s="338"/>
      <c r="V51" s="338"/>
      <c r="W51" s="338"/>
      <c r="X51" s="338"/>
      <c r="Y51" s="338"/>
    </row>
    <row r="52" spans="1:25" ht="13.5" thickTop="1" x14ac:dyDescent="0.2">
      <c r="A52" s="143"/>
      <c r="B52" s="8"/>
      <c r="C52" s="18"/>
      <c r="D52" s="18"/>
      <c r="E52" s="18"/>
      <c r="F52" s="18"/>
      <c r="G52" s="18"/>
      <c r="H52" s="18"/>
      <c r="I52" s="18"/>
      <c r="J52" s="18"/>
      <c r="K52" s="18"/>
      <c r="L52" s="18"/>
      <c r="M52" s="18"/>
      <c r="N52" s="18"/>
      <c r="O52" s="18"/>
      <c r="P52" s="18"/>
      <c r="Q52" s="18"/>
      <c r="R52" s="18"/>
      <c r="S52" s="18"/>
      <c r="T52" s="18"/>
      <c r="U52" s="18"/>
      <c r="V52" s="18"/>
      <c r="W52" s="18"/>
      <c r="X52" s="18"/>
      <c r="Y52" s="18"/>
    </row>
    <row r="53" spans="1:25" x14ac:dyDescent="0.2">
      <c r="A53" s="143"/>
      <c r="B53" s="80" t="s">
        <v>326</v>
      </c>
      <c r="C53" s="33" t="s">
        <v>10</v>
      </c>
      <c r="D53" s="18">
        <f t="shared" ref="D53:V53" si="50">IF(C9=0,"--",(D9/C9)*100-100)</f>
        <v>6.2972121297486723</v>
      </c>
      <c r="E53" s="18">
        <f t="shared" si="50"/>
        <v>41.606180033730453</v>
      </c>
      <c r="F53" s="18">
        <f t="shared" si="50"/>
        <v>13.946700491507997</v>
      </c>
      <c r="G53" s="18">
        <f t="shared" si="50"/>
        <v>24.68875943895263</v>
      </c>
      <c r="H53" s="18">
        <f t="shared" si="50"/>
        <v>19.420495790738897</v>
      </c>
      <c r="I53" s="18">
        <f t="shared" si="50"/>
        <v>-5.0975567895655445</v>
      </c>
      <c r="J53" s="18">
        <f t="shared" si="50"/>
        <v>-19.583818917753305</v>
      </c>
      <c r="K53" s="18">
        <f t="shared" si="50"/>
        <v>1.1403218757896951</v>
      </c>
      <c r="L53" s="18">
        <f t="shared" si="50"/>
        <v>-6.6887614297789497</v>
      </c>
      <c r="M53" s="18">
        <f t="shared" si="50"/>
        <v>4.9725690110544463</v>
      </c>
      <c r="N53" s="18">
        <f t="shared" si="50"/>
        <v>0.91205971039502742</v>
      </c>
      <c r="O53" s="18">
        <f t="shared" si="50"/>
        <v>-14.151297620514768</v>
      </c>
      <c r="P53" s="18">
        <f t="shared" si="50"/>
        <v>6.6402884649131835</v>
      </c>
      <c r="Q53" s="18">
        <f t="shared" si="50"/>
        <v>-37.089422588042851</v>
      </c>
      <c r="R53" s="18">
        <f t="shared" si="50"/>
        <v>11.749027346925132</v>
      </c>
      <c r="S53" s="18">
        <f t="shared" si="50"/>
        <v>-1.5147206408745859</v>
      </c>
      <c r="T53" s="18">
        <f t="shared" si="50"/>
        <v>-3.1360047385131082</v>
      </c>
      <c r="U53" s="18">
        <f t="shared" si="50"/>
        <v>-1.5498574114299686</v>
      </c>
      <c r="V53" s="18">
        <f t="shared" si="50"/>
        <v>-4.2316976733461757</v>
      </c>
      <c r="W53" s="18">
        <f t="shared" ref="W53:X53" si="51">IF(V9=0,"--",(W9/V9)*100-100)</f>
        <v>18.843043955032897</v>
      </c>
      <c r="X53" s="18">
        <f t="shared" si="51"/>
        <v>-3.5644764098733219</v>
      </c>
      <c r="Y53" s="18">
        <f>IFERROR((POWER(U9/C9,1/21)*100)-100,"--")</f>
        <v>0.78244338095187516</v>
      </c>
    </row>
    <row r="54" spans="1:25" x14ac:dyDescent="0.2">
      <c r="A54" s="143"/>
      <c r="B54" s="80" t="s">
        <v>378</v>
      </c>
      <c r="C54" s="33" t="s">
        <v>10</v>
      </c>
      <c r="D54" s="18">
        <f t="shared" ref="D54:V54" si="52">IF(C10=0,"--",(D10/C10)*100-100)</f>
        <v>258.32532678740353</v>
      </c>
      <c r="E54" s="18">
        <f t="shared" si="52"/>
        <v>4.8001859876395798</v>
      </c>
      <c r="F54" s="18">
        <f t="shared" si="52"/>
        <v>200.81253600213552</v>
      </c>
      <c r="G54" s="18">
        <f t="shared" si="52"/>
        <v>18.447478138117006</v>
      </c>
      <c r="H54" s="18">
        <f t="shared" si="52"/>
        <v>22.89530537575051</v>
      </c>
      <c r="I54" s="18">
        <f t="shared" si="52"/>
        <v>-27.46637310221945</v>
      </c>
      <c r="J54" s="18">
        <f t="shared" si="52"/>
        <v>-51.82040634761087</v>
      </c>
      <c r="K54" s="18">
        <f t="shared" si="52"/>
        <v>44.24352580480658</v>
      </c>
      <c r="L54" s="18">
        <f t="shared" si="52"/>
        <v>181.45312079844416</v>
      </c>
      <c r="M54" s="18">
        <f t="shared" si="52"/>
        <v>-16.816906343917978</v>
      </c>
      <c r="N54" s="18">
        <f t="shared" si="52"/>
        <v>43.734095979081928</v>
      </c>
      <c r="O54" s="18">
        <f t="shared" si="52"/>
        <v>-37.280002176890257</v>
      </c>
      <c r="P54" s="18">
        <f t="shared" si="52"/>
        <v>-29.280444508828381</v>
      </c>
      <c r="Q54" s="18">
        <f t="shared" si="52"/>
        <v>7.4669294559150785</v>
      </c>
      <c r="R54" s="18">
        <f t="shared" si="52"/>
        <v>-17.861621436930889</v>
      </c>
      <c r="S54" s="18">
        <f t="shared" si="52"/>
        <v>-8.6406873440451903</v>
      </c>
      <c r="T54" s="18">
        <f t="shared" si="52"/>
        <v>17.119531007997523</v>
      </c>
      <c r="U54" s="18">
        <f t="shared" si="52"/>
        <v>-28.889571685395254</v>
      </c>
      <c r="V54" s="18">
        <f t="shared" si="52"/>
        <v>5.7690150559634787</v>
      </c>
      <c r="W54" s="18">
        <f t="shared" ref="W54:X54" si="53">IF(V10=0,"--",(W10/V10)*100-100)</f>
        <v>36.356509376922986</v>
      </c>
      <c r="X54" s="18">
        <f t="shared" si="53"/>
        <v>-1.9548279500384069E-2</v>
      </c>
      <c r="Y54" s="18">
        <f t="shared" ref="Y54:Y72" si="54">IFERROR((POWER(U10/C10,1/21)*100)-100,"--")</f>
        <v>10.608740182861268</v>
      </c>
    </row>
    <row r="55" spans="1:25" x14ac:dyDescent="0.2">
      <c r="A55" s="143"/>
      <c r="B55" s="80" t="s">
        <v>58</v>
      </c>
      <c r="C55" s="33" t="s">
        <v>10</v>
      </c>
      <c r="D55" s="18">
        <f t="shared" ref="D55:V55" si="55">IF(C11=0,"--",(D11/C11)*100-100)</f>
        <v>349.8331534821948</v>
      </c>
      <c r="E55" s="18">
        <f t="shared" si="55"/>
        <v>397.52654480231178</v>
      </c>
      <c r="F55" s="18">
        <f t="shared" si="55"/>
        <v>-86.746290844109751</v>
      </c>
      <c r="G55" s="18">
        <f t="shared" si="55"/>
        <v>1310.7661567909736</v>
      </c>
      <c r="H55" s="18">
        <f t="shared" si="55"/>
        <v>-26.886452989927122</v>
      </c>
      <c r="I55" s="18">
        <f t="shared" si="55"/>
        <v>2125.496032930314</v>
      </c>
      <c r="J55" s="18">
        <f t="shared" si="55"/>
        <v>-19.515795960789731</v>
      </c>
      <c r="K55" s="18">
        <f t="shared" si="55"/>
        <v>-8.7357777967148564</v>
      </c>
      <c r="L55" s="18">
        <f t="shared" si="55"/>
        <v>-54.217863999242653</v>
      </c>
      <c r="M55" s="18">
        <f t="shared" si="55"/>
        <v>115.6559630719384</v>
      </c>
      <c r="N55" s="18">
        <f t="shared" si="55"/>
        <v>45.716994044051944</v>
      </c>
      <c r="O55" s="18">
        <f t="shared" si="55"/>
        <v>-84.389552155608641</v>
      </c>
      <c r="P55" s="18">
        <f t="shared" si="55"/>
        <v>-68.952158746923374</v>
      </c>
      <c r="Q55" s="18">
        <f t="shared" si="55"/>
        <v>196.3727425145596</v>
      </c>
      <c r="R55" s="18">
        <f t="shared" si="55"/>
        <v>-85.459689998308662</v>
      </c>
      <c r="S55" s="18">
        <f t="shared" si="55"/>
        <v>360.77794568608221</v>
      </c>
      <c r="T55" s="18">
        <f t="shared" si="55"/>
        <v>-74.436783483009762</v>
      </c>
      <c r="U55" s="18">
        <f t="shared" si="55"/>
        <v>-11.727209466771953</v>
      </c>
      <c r="V55" s="18">
        <f t="shared" si="55"/>
        <v>-18.342397511397067</v>
      </c>
      <c r="W55" s="18">
        <f t="shared" ref="W55:X55" si="56">IF(V11=0,"--",(W11/V11)*100-100)</f>
        <v>-6.9721299552564773</v>
      </c>
      <c r="X55" s="18">
        <f t="shared" si="56"/>
        <v>-47.058453319161131</v>
      </c>
      <c r="Y55" s="18">
        <f t="shared" si="54"/>
        <v>13.985684411279848</v>
      </c>
    </row>
    <row r="56" spans="1:25" x14ac:dyDescent="0.2">
      <c r="A56" s="143"/>
      <c r="B56" s="80" t="s">
        <v>382</v>
      </c>
      <c r="C56" s="33" t="s">
        <v>10</v>
      </c>
      <c r="D56" s="18">
        <f t="shared" ref="D56:V56" si="57">IF(C12=0,"--",(D12/C12)*100-100)</f>
        <v>-21.753351953838745</v>
      </c>
      <c r="E56" s="18">
        <f t="shared" si="57"/>
        <v>-15.225601113112646</v>
      </c>
      <c r="F56" s="18">
        <f t="shared" si="57"/>
        <v>29.870246101358248</v>
      </c>
      <c r="G56" s="18">
        <f t="shared" si="57"/>
        <v>43.547910552888396</v>
      </c>
      <c r="H56" s="18">
        <f t="shared" si="57"/>
        <v>-7.674480676799746</v>
      </c>
      <c r="I56" s="18">
        <f t="shared" si="57"/>
        <v>150.65054371666511</v>
      </c>
      <c r="J56" s="18">
        <f t="shared" si="57"/>
        <v>18.800142534058836</v>
      </c>
      <c r="K56" s="18">
        <f t="shared" si="57"/>
        <v>-13.809340838491323</v>
      </c>
      <c r="L56" s="18">
        <f t="shared" si="57"/>
        <v>93.615558236816298</v>
      </c>
      <c r="M56" s="18">
        <f t="shared" si="57"/>
        <v>137.11641747603647</v>
      </c>
      <c r="N56" s="18">
        <f t="shared" si="57"/>
        <v>52.800429546943406</v>
      </c>
      <c r="O56" s="18">
        <f t="shared" si="57"/>
        <v>-13.762979563984914</v>
      </c>
      <c r="P56" s="18">
        <f t="shared" si="57"/>
        <v>-22.420045495867555</v>
      </c>
      <c r="Q56" s="18">
        <f t="shared" si="57"/>
        <v>-31.031422519339586</v>
      </c>
      <c r="R56" s="18">
        <f t="shared" si="57"/>
        <v>19.368808751015607</v>
      </c>
      <c r="S56" s="18">
        <f t="shared" si="57"/>
        <v>-21.817022008843097</v>
      </c>
      <c r="T56" s="18">
        <f t="shared" si="57"/>
        <v>-4.5420235743756763</v>
      </c>
      <c r="U56" s="18">
        <f t="shared" si="57"/>
        <v>-1.3397580258453701</v>
      </c>
      <c r="V56" s="18">
        <f t="shared" si="57"/>
        <v>-46.22520809159527</v>
      </c>
      <c r="W56" s="18">
        <f t="shared" ref="W56:X56" si="58">IF(V12=0,"--",(W12/V12)*100-100)</f>
        <v>-49.767090793084854</v>
      </c>
      <c r="X56" s="18">
        <f t="shared" si="58"/>
        <v>-11.96554187721344</v>
      </c>
      <c r="Y56" s="18">
        <f t="shared" si="54"/>
        <v>10.625777142241972</v>
      </c>
    </row>
    <row r="57" spans="1:25" x14ac:dyDescent="0.2">
      <c r="A57" s="143"/>
      <c r="B57" s="80" t="s">
        <v>71</v>
      </c>
      <c r="C57" s="33" t="s">
        <v>10</v>
      </c>
      <c r="D57" s="18">
        <f t="shared" ref="D57:V57" si="59">IF(C13=0,"--",(D13/C13)*100-100)</f>
        <v>-40.244487101368556</v>
      </c>
      <c r="E57" s="18">
        <f t="shared" si="59"/>
        <v>154.0952885140963</v>
      </c>
      <c r="F57" s="18">
        <f t="shared" si="59"/>
        <v>19.119969434343005</v>
      </c>
      <c r="G57" s="18">
        <f t="shared" si="59"/>
        <v>102.80922033775698</v>
      </c>
      <c r="H57" s="18">
        <f t="shared" si="59"/>
        <v>-8.0915009883312479</v>
      </c>
      <c r="I57" s="18">
        <f t="shared" si="59"/>
        <v>150.29612982005318</v>
      </c>
      <c r="J57" s="18">
        <f t="shared" si="59"/>
        <v>152.92904800890187</v>
      </c>
      <c r="K57" s="18">
        <f t="shared" si="59"/>
        <v>267.29116602269517</v>
      </c>
      <c r="L57" s="18">
        <f t="shared" si="59"/>
        <v>160.22571728606579</v>
      </c>
      <c r="M57" s="18">
        <f t="shared" si="59"/>
        <v>71.393229233387302</v>
      </c>
      <c r="N57" s="18">
        <f t="shared" si="59"/>
        <v>66.91708263175218</v>
      </c>
      <c r="O57" s="18">
        <f t="shared" si="59"/>
        <v>-12.622549549521239</v>
      </c>
      <c r="P57" s="18">
        <f t="shared" si="59"/>
        <v>6.8417685336878975</v>
      </c>
      <c r="Q57" s="18">
        <f t="shared" si="59"/>
        <v>37.116050214817733</v>
      </c>
      <c r="R57" s="18">
        <f t="shared" si="59"/>
        <v>54.651885836009427</v>
      </c>
      <c r="S57" s="18">
        <f t="shared" si="59"/>
        <v>-8.6864278808312889</v>
      </c>
      <c r="T57" s="18">
        <f t="shared" si="59"/>
        <v>14.49512808822729</v>
      </c>
      <c r="U57" s="18">
        <f t="shared" si="59"/>
        <v>-12.820746070834133</v>
      </c>
      <c r="V57" s="18">
        <f t="shared" si="59"/>
        <v>16.905793363910846</v>
      </c>
      <c r="W57" s="18">
        <f t="shared" ref="W57:X57" si="60">IF(V13=0,"--",(W13/V13)*100-100)</f>
        <v>-22.756054058720096</v>
      </c>
      <c r="X57" s="18">
        <f t="shared" si="60"/>
        <v>-13.891317888177511</v>
      </c>
      <c r="Y57" s="18">
        <f t="shared" si="54"/>
        <v>39.291699162234522</v>
      </c>
    </row>
    <row r="58" spans="1:25" x14ac:dyDescent="0.2">
      <c r="A58" s="143"/>
      <c r="B58" s="80" t="s">
        <v>70</v>
      </c>
      <c r="C58" s="33" t="s">
        <v>10</v>
      </c>
      <c r="D58" s="18">
        <f t="shared" ref="D58:V58" si="61">IF(C14=0,"--",(D14/C14)*100-100)</f>
        <v>-25.298330838183873</v>
      </c>
      <c r="E58" s="18">
        <f t="shared" si="61"/>
        <v>202.57455053470153</v>
      </c>
      <c r="F58" s="18">
        <f t="shared" si="61"/>
        <v>240.73374778072764</v>
      </c>
      <c r="G58" s="18">
        <f t="shared" si="61"/>
        <v>-35.084575011675383</v>
      </c>
      <c r="H58" s="18">
        <f t="shared" si="61"/>
        <v>-74.749910848855563</v>
      </c>
      <c r="I58" s="18">
        <f t="shared" si="61"/>
        <v>100.71598693016298</v>
      </c>
      <c r="J58" s="18">
        <f t="shared" si="61"/>
        <v>245.23507736211252</v>
      </c>
      <c r="K58" s="18">
        <f t="shared" si="61"/>
        <v>-60.730494706246205</v>
      </c>
      <c r="L58" s="18">
        <f t="shared" si="61"/>
        <v>53.437459876559956</v>
      </c>
      <c r="M58" s="18">
        <f t="shared" si="61"/>
        <v>-81.176810296058832</v>
      </c>
      <c r="N58" s="18">
        <f t="shared" si="61"/>
        <v>-21.571463455867146</v>
      </c>
      <c r="O58" s="18">
        <f t="shared" si="61"/>
        <v>67.1321022840674</v>
      </c>
      <c r="P58" s="18">
        <f t="shared" si="61"/>
        <v>326.67711179471502</v>
      </c>
      <c r="Q58" s="18">
        <f t="shared" si="61"/>
        <v>-91.966884599883571</v>
      </c>
      <c r="R58" s="18">
        <f t="shared" si="61"/>
        <v>5.1257752073026239</v>
      </c>
      <c r="S58" s="18">
        <f t="shared" si="61"/>
        <v>-78.067954343589676</v>
      </c>
      <c r="T58" s="18">
        <f t="shared" si="61"/>
        <v>292.67408123791097</v>
      </c>
      <c r="U58" s="18">
        <f t="shared" si="61"/>
        <v>4145.0664983683273</v>
      </c>
      <c r="V58" s="18">
        <f t="shared" si="61"/>
        <v>-4.0924444251051142</v>
      </c>
      <c r="W58" s="18">
        <f t="shared" ref="W58:X58" si="62">IF(V14=0,"--",(W14/V14)*100-100)</f>
        <v>-82.050357196194199</v>
      </c>
      <c r="X58" s="18">
        <f t="shared" si="62"/>
        <v>-52.48351240966317</v>
      </c>
      <c r="Y58" s="18">
        <f t="shared" si="54"/>
        <v>14.485849488110134</v>
      </c>
    </row>
    <row r="59" spans="1:25" x14ac:dyDescent="0.2">
      <c r="A59" s="143"/>
      <c r="B59" s="80" t="s">
        <v>66</v>
      </c>
      <c r="C59" s="33" t="s">
        <v>10</v>
      </c>
      <c r="D59" s="18" t="str">
        <f t="shared" ref="D59:V59" si="63">IF(C15=0,"--",(D15/C15)*100-100)</f>
        <v>--</v>
      </c>
      <c r="E59" s="18">
        <f t="shared" si="63"/>
        <v>-54.041178699676998</v>
      </c>
      <c r="F59" s="18">
        <f t="shared" si="63"/>
        <v>105.94055518473436</v>
      </c>
      <c r="G59" s="18">
        <f t="shared" si="63"/>
        <v>-94.280375969952914</v>
      </c>
      <c r="H59" s="18">
        <f t="shared" si="63"/>
        <v>171.5</v>
      </c>
      <c r="I59" s="18">
        <f t="shared" si="63"/>
        <v>94.30325352977286</v>
      </c>
      <c r="J59" s="18">
        <f t="shared" si="63"/>
        <v>-64.956400859345379</v>
      </c>
      <c r="K59" s="18">
        <f t="shared" si="63"/>
        <v>26.433465560764517</v>
      </c>
      <c r="L59" s="18">
        <f t="shared" si="63"/>
        <v>145.19395322304624</v>
      </c>
      <c r="M59" s="18">
        <f t="shared" si="63"/>
        <v>241.18536613738144</v>
      </c>
      <c r="N59" s="18">
        <f t="shared" si="63"/>
        <v>-5.8233890214797128</v>
      </c>
      <c r="O59" s="18">
        <f t="shared" si="63"/>
        <v>327.44370429367899</v>
      </c>
      <c r="P59" s="18">
        <f t="shared" si="63"/>
        <v>-96.344918416004262</v>
      </c>
      <c r="Q59" s="18">
        <f t="shared" si="63"/>
        <v>-54.014598540145982</v>
      </c>
      <c r="R59" s="18">
        <f t="shared" si="63"/>
        <v>-87.881078357268834</v>
      </c>
      <c r="S59" s="18">
        <f t="shared" si="63"/>
        <v>9.1476091476091455</v>
      </c>
      <c r="T59" s="18">
        <f t="shared" si="63"/>
        <v>1007.0476190476193</v>
      </c>
      <c r="U59" s="18">
        <f t="shared" si="63"/>
        <v>-100</v>
      </c>
      <c r="V59" s="18" t="str">
        <f t="shared" si="63"/>
        <v>--</v>
      </c>
      <c r="W59" s="18">
        <f t="shared" ref="W59:X59" si="64">IF(V15=0,"--",(W15/V15)*100-100)</f>
        <v>568.44444444444434</v>
      </c>
      <c r="X59" s="18">
        <f t="shared" si="64"/>
        <v>-97.00797872340425</v>
      </c>
      <c r="Y59" s="18" t="str">
        <f t="shared" si="54"/>
        <v>--</v>
      </c>
    </row>
    <row r="60" spans="1:25" x14ac:dyDescent="0.2">
      <c r="A60" s="143"/>
      <c r="B60" s="8" t="s">
        <v>15</v>
      </c>
      <c r="C60" s="33" t="s">
        <v>10</v>
      </c>
      <c r="D60" s="18">
        <f t="shared" ref="D60:V60" si="65">IF(C16=0,"--",(D16/C16)*100-100)</f>
        <v>108.97778192318304</v>
      </c>
      <c r="E60" s="18">
        <f t="shared" si="65"/>
        <v>210.03111244181525</v>
      </c>
      <c r="F60" s="18">
        <f t="shared" si="65"/>
        <v>-71.69785516468211</v>
      </c>
      <c r="G60" s="18">
        <f t="shared" si="65"/>
        <v>581.53660950637004</v>
      </c>
      <c r="H60" s="18">
        <f t="shared" si="65"/>
        <v>-17.604901699505035</v>
      </c>
      <c r="I60" s="18">
        <f t="shared" si="65"/>
        <v>1467.2330331599726</v>
      </c>
      <c r="J60" s="18">
        <f t="shared" si="65"/>
        <v>-1.0300085300230393</v>
      </c>
      <c r="K60" s="18">
        <f t="shared" si="65"/>
        <v>-23.852456680877054</v>
      </c>
      <c r="L60" s="18">
        <f t="shared" si="65"/>
        <v>-43.85390075989357</v>
      </c>
      <c r="M60" s="18">
        <f t="shared" si="65"/>
        <v>83.404086445389993</v>
      </c>
      <c r="N60" s="18">
        <f t="shared" si="65"/>
        <v>66.758097581586469</v>
      </c>
      <c r="O60" s="18">
        <f t="shared" si="65"/>
        <v>-83.020498672609136</v>
      </c>
      <c r="P60" s="18">
        <f t="shared" si="65"/>
        <v>10.941538906661521</v>
      </c>
      <c r="Q60" s="18">
        <f t="shared" si="65"/>
        <v>24.721290176504866</v>
      </c>
      <c r="R60" s="18">
        <f t="shared" si="65"/>
        <v>-76.320369629359988</v>
      </c>
      <c r="S60" s="18">
        <f t="shared" si="65"/>
        <v>119.0998341276852</v>
      </c>
      <c r="T60" s="18">
        <f t="shared" si="65"/>
        <v>-16.28046646909857</v>
      </c>
      <c r="U60" s="18">
        <f t="shared" si="65"/>
        <v>2.7319273494345708</v>
      </c>
      <c r="V60" s="18">
        <f t="shared" si="65"/>
        <v>19.660330403943377</v>
      </c>
      <c r="W60" s="18">
        <f t="shared" ref="W60:X60" si="66">IF(V16=0,"--",(W16/V16)*100-100)</f>
        <v>-13.921080097713855</v>
      </c>
      <c r="X60" s="18">
        <f t="shared" si="66"/>
        <v>-5.7987692948226055</v>
      </c>
      <c r="Y60" s="18">
        <f t="shared" si="54"/>
        <v>15.831150358356382</v>
      </c>
    </row>
    <row r="61" spans="1:25" x14ac:dyDescent="0.2">
      <c r="A61" s="143"/>
      <c r="B61" s="8" t="s">
        <v>26</v>
      </c>
      <c r="C61" s="33" t="s">
        <v>10</v>
      </c>
      <c r="D61" s="18" t="str">
        <f t="shared" ref="D61:V61" si="67">IF(C17=0,"--",(D17/C17)*100-100)</f>
        <v>--</v>
      </c>
      <c r="E61" s="18">
        <f t="shared" si="67"/>
        <v>2269.1082802547771</v>
      </c>
      <c r="F61" s="18">
        <f t="shared" si="67"/>
        <v>225.28565667428421</v>
      </c>
      <c r="G61" s="18">
        <f t="shared" si="67"/>
        <v>-95.669063558971814</v>
      </c>
      <c r="H61" s="18">
        <f t="shared" si="67"/>
        <v>29763.358778625952</v>
      </c>
      <c r="I61" s="18">
        <f t="shared" si="67"/>
        <v>-99.559699394187263</v>
      </c>
      <c r="J61" s="18">
        <f t="shared" si="67"/>
        <v>105.29753265602321</v>
      </c>
      <c r="K61" s="18">
        <f t="shared" si="67"/>
        <v>7389.6429833863549</v>
      </c>
      <c r="L61" s="18">
        <f t="shared" si="67"/>
        <v>-20.369356528633858</v>
      </c>
      <c r="M61" s="18">
        <f t="shared" si="67"/>
        <v>-39.408972102203023</v>
      </c>
      <c r="N61" s="18">
        <f t="shared" si="67"/>
        <v>87.387387387387349</v>
      </c>
      <c r="O61" s="18">
        <f t="shared" si="67"/>
        <v>-70.924684707257995</v>
      </c>
      <c r="P61" s="18">
        <f t="shared" si="67"/>
        <v>143.13901506310708</v>
      </c>
      <c r="Q61" s="18">
        <f t="shared" si="67"/>
        <v>-34.731883094826699</v>
      </c>
      <c r="R61" s="18">
        <f t="shared" si="67"/>
        <v>26.350265867179544</v>
      </c>
      <c r="S61" s="18">
        <f t="shared" si="67"/>
        <v>58.110153025134082</v>
      </c>
      <c r="T61" s="18">
        <f t="shared" si="67"/>
        <v>225.93853176198752</v>
      </c>
      <c r="U61" s="18">
        <f t="shared" si="67"/>
        <v>-73.097044683331632</v>
      </c>
      <c r="V61" s="18">
        <f t="shared" si="67"/>
        <v>113.00141439061724</v>
      </c>
      <c r="W61" s="18">
        <f t="shared" ref="W61:X61" si="68">IF(V17=0,"--",(W17/V17)*100-100)</f>
        <v>-23.281029699367821</v>
      </c>
      <c r="X61" s="18">
        <f t="shared" si="68"/>
        <v>-78.477845887528019</v>
      </c>
      <c r="Y61" s="18" t="str">
        <f t="shared" si="54"/>
        <v>--</v>
      </c>
    </row>
    <row r="62" spans="1:25" x14ac:dyDescent="0.2">
      <c r="A62" s="143"/>
      <c r="B62" s="8" t="s">
        <v>27</v>
      </c>
      <c r="C62" s="33" t="s">
        <v>10</v>
      </c>
      <c r="D62" s="18">
        <f t="shared" ref="D62:V62" si="69">IF(C18=0,"--",(D18/C18)*100-100)</f>
        <v>349.8331534821948</v>
      </c>
      <c r="E62" s="18">
        <f t="shared" si="69"/>
        <v>397.52654480231178</v>
      </c>
      <c r="F62" s="18">
        <f t="shared" si="69"/>
        <v>-86.746290844109751</v>
      </c>
      <c r="G62" s="18">
        <f t="shared" si="69"/>
        <v>1310.7661567909736</v>
      </c>
      <c r="H62" s="18">
        <f t="shared" si="69"/>
        <v>-26.886452989927122</v>
      </c>
      <c r="I62" s="18">
        <f t="shared" si="69"/>
        <v>2125.496032930314</v>
      </c>
      <c r="J62" s="18">
        <f t="shared" si="69"/>
        <v>-19.515795960789731</v>
      </c>
      <c r="K62" s="18">
        <f t="shared" si="69"/>
        <v>-8.7357777967148564</v>
      </c>
      <c r="L62" s="18">
        <f t="shared" si="69"/>
        <v>-54.217863999242653</v>
      </c>
      <c r="M62" s="18">
        <f t="shared" si="69"/>
        <v>115.6559630719384</v>
      </c>
      <c r="N62" s="18">
        <f t="shared" si="69"/>
        <v>45.716994044051944</v>
      </c>
      <c r="O62" s="18">
        <f t="shared" si="69"/>
        <v>-84.389552155608641</v>
      </c>
      <c r="P62" s="18">
        <f t="shared" si="69"/>
        <v>-68.952158746923374</v>
      </c>
      <c r="Q62" s="18">
        <f t="shared" si="69"/>
        <v>196.3727425145596</v>
      </c>
      <c r="R62" s="18">
        <f t="shared" si="69"/>
        <v>-85.459689998308662</v>
      </c>
      <c r="S62" s="18">
        <f t="shared" si="69"/>
        <v>360.77794568608221</v>
      </c>
      <c r="T62" s="18">
        <f t="shared" si="69"/>
        <v>-74.436783483009762</v>
      </c>
      <c r="U62" s="18">
        <f t="shared" si="69"/>
        <v>-11.727209466771953</v>
      </c>
      <c r="V62" s="18">
        <f t="shared" si="69"/>
        <v>-18.342397511397067</v>
      </c>
      <c r="W62" s="18">
        <f t="shared" ref="W62:X62" si="70">IF(V18=0,"--",(W18/V18)*100-100)</f>
        <v>-6.9721299552564773</v>
      </c>
      <c r="X62" s="18">
        <f t="shared" si="70"/>
        <v>-47.058453319161131</v>
      </c>
      <c r="Y62" s="18">
        <f t="shared" si="54"/>
        <v>13.985684411279848</v>
      </c>
    </row>
    <row r="63" spans="1:25" x14ac:dyDescent="0.2">
      <c r="A63" s="143"/>
      <c r="B63" s="8" t="s">
        <v>16</v>
      </c>
      <c r="C63" s="33" t="s">
        <v>10</v>
      </c>
      <c r="D63" s="18">
        <f t="shared" ref="D63:V63" si="71">IF(C19=0,"--",(D19/C19)*100-100)</f>
        <v>1069.8666749061472</v>
      </c>
      <c r="E63" s="18">
        <f t="shared" si="71"/>
        <v>-30.189516443202507</v>
      </c>
      <c r="F63" s="18">
        <f t="shared" si="71"/>
        <v>-84.409469671890804</v>
      </c>
      <c r="G63" s="18">
        <f t="shared" si="71"/>
        <v>555.79067425409812</v>
      </c>
      <c r="H63" s="18">
        <f t="shared" si="71"/>
        <v>-25.310509303715392</v>
      </c>
      <c r="I63" s="18">
        <f t="shared" si="71"/>
        <v>18.487728024890757</v>
      </c>
      <c r="J63" s="18">
        <f t="shared" si="71"/>
        <v>-85.040642587745339</v>
      </c>
      <c r="K63" s="18">
        <f t="shared" si="71"/>
        <v>1039.5315360641762</v>
      </c>
      <c r="L63" s="18">
        <f t="shared" si="71"/>
        <v>346.66181814614004</v>
      </c>
      <c r="M63" s="18">
        <f t="shared" si="71"/>
        <v>-44.952830110968264</v>
      </c>
      <c r="N63" s="18">
        <f t="shared" si="71"/>
        <v>-45.18187976173018</v>
      </c>
      <c r="O63" s="18">
        <f t="shared" si="71"/>
        <v>49.552587567084572</v>
      </c>
      <c r="P63" s="18">
        <f t="shared" si="71"/>
        <v>40.108130998404704</v>
      </c>
      <c r="Q63" s="18">
        <f t="shared" si="71"/>
        <v>31.528154860854158</v>
      </c>
      <c r="R63" s="18">
        <f t="shared" si="71"/>
        <v>-41.187004813484492</v>
      </c>
      <c r="S63" s="18">
        <f t="shared" si="71"/>
        <v>-30.470191173052768</v>
      </c>
      <c r="T63" s="18">
        <f t="shared" si="71"/>
        <v>5.3124346512485943</v>
      </c>
      <c r="U63" s="18">
        <f t="shared" si="71"/>
        <v>-29.607450181853864</v>
      </c>
      <c r="V63" s="18">
        <f t="shared" si="71"/>
        <v>145.16517255688274</v>
      </c>
      <c r="W63" s="18">
        <f t="shared" ref="W63:X63" si="72">IF(V19=0,"--",(W19/V19)*100-100)</f>
        <v>-4.8251208012755313</v>
      </c>
      <c r="X63" s="18">
        <f t="shared" si="72"/>
        <v>14.434719615458746</v>
      </c>
      <c r="Y63" s="18">
        <f t="shared" si="54"/>
        <v>13.461512533125131</v>
      </c>
    </row>
    <row r="64" spans="1:25" x14ac:dyDescent="0.2">
      <c r="A64" s="143"/>
      <c r="B64" s="8" t="s">
        <v>19</v>
      </c>
      <c r="C64" s="33" t="s">
        <v>10</v>
      </c>
      <c r="D64" s="18" t="str">
        <f t="shared" ref="D64:V64" si="73">IF(C20=0,"--",(D20/C20)*100-100)</f>
        <v>--</v>
      </c>
      <c r="E64" s="18">
        <f t="shared" si="73"/>
        <v>230.09708737864082</v>
      </c>
      <c r="F64" s="18">
        <f t="shared" si="73"/>
        <v>-100</v>
      </c>
      <c r="G64" s="18" t="str">
        <f t="shared" si="73"/>
        <v>--</v>
      </c>
      <c r="H64" s="18" t="str">
        <f t="shared" si="73"/>
        <v>--</v>
      </c>
      <c r="I64" s="18">
        <f t="shared" si="73"/>
        <v>-6.138933764135686</v>
      </c>
      <c r="J64" s="18">
        <f t="shared" si="73"/>
        <v>486.05851979345948</v>
      </c>
      <c r="K64" s="18">
        <f t="shared" si="73"/>
        <v>20.205580029368591</v>
      </c>
      <c r="L64" s="18">
        <f t="shared" si="73"/>
        <v>447.27583679452721</v>
      </c>
      <c r="M64" s="18">
        <f t="shared" si="73"/>
        <v>-55.821428571428569</v>
      </c>
      <c r="N64" s="18">
        <f t="shared" si="73"/>
        <v>-74.51495553759095</v>
      </c>
      <c r="O64" s="18">
        <f t="shared" si="73"/>
        <v>164.03647898493261</v>
      </c>
      <c r="P64" s="18">
        <f t="shared" si="73"/>
        <v>-100</v>
      </c>
      <c r="Q64" s="18" t="str">
        <f t="shared" si="73"/>
        <v>--</v>
      </c>
      <c r="R64" s="18">
        <f t="shared" si="73"/>
        <v>116.91176470588238</v>
      </c>
      <c r="S64" s="18">
        <f t="shared" si="73"/>
        <v>-100</v>
      </c>
      <c r="T64" s="18" t="str">
        <f t="shared" si="73"/>
        <v>--</v>
      </c>
      <c r="U64" s="18" t="str">
        <f t="shared" si="73"/>
        <v>--</v>
      </c>
      <c r="V64" s="18">
        <f t="shared" si="73"/>
        <v>-82.421875</v>
      </c>
      <c r="W64" s="18">
        <f t="shared" ref="W64:X64" si="74">IF(V20=0,"--",(W20/V20)*100-100)</f>
        <v>-86.666666666666657</v>
      </c>
      <c r="X64" s="18">
        <f t="shared" si="74"/>
        <v>0</v>
      </c>
      <c r="Y64" s="18" t="str">
        <f t="shared" si="54"/>
        <v>--</v>
      </c>
    </row>
    <row r="65" spans="1:25" x14ac:dyDescent="0.2">
      <c r="A65" s="143"/>
      <c r="B65" s="8" t="s">
        <v>18</v>
      </c>
      <c r="C65" s="33" t="s">
        <v>10</v>
      </c>
      <c r="D65" s="18">
        <f t="shared" ref="D65:V65" si="75">IF(C21=0,"--",(D21/C21)*100-100)</f>
        <v>78.216710049507469</v>
      </c>
      <c r="E65" s="18">
        <f t="shared" si="75"/>
        <v>-98.550890658113289</v>
      </c>
      <c r="F65" s="18">
        <f t="shared" si="75"/>
        <v>1250.395256916996</v>
      </c>
      <c r="G65" s="18">
        <f t="shared" si="75"/>
        <v>-93.209424849992686</v>
      </c>
      <c r="H65" s="18">
        <f t="shared" si="75"/>
        <v>493.31896551724139</v>
      </c>
      <c r="I65" s="18">
        <f t="shared" si="75"/>
        <v>833.92662549945521</v>
      </c>
      <c r="J65" s="18">
        <f t="shared" si="75"/>
        <v>27.140134572750981</v>
      </c>
      <c r="K65" s="18">
        <f t="shared" si="75"/>
        <v>43.855731285753592</v>
      </c>
      <c r="L65" s="18">
        <f t="shared" si="75"/>
        <v>-11.177033492822957</v>
      </c>
      <c r="M65" s="18">
        <f t="shared" si="75"/>
        <v>1581.3114989585579</v>
      </c>
      <c r="N65" s="18">
        <f t="shared" si="75"/>
        <v>-85.874318457224959</v>
      </c>
      <c r="O65" s="18">
        <f t="shared" si="75"/>
        <v>-68.608870967741922</v>
      </c>
      <c r="P65" s="18">
        <f t="shared" si="75"/>
        <v>-74.723827874116893</v>
      </c>
      <c r="Q65" s="18">
        <f t="shared" si="75"/>
        <v>69.597255748951852</v>
      </c>
      <c r="R65" s="18">
        <f t="shared" si="75"/>
        <v>8.9369990261442922</v>
      </c>
      <c r="S65" s="18">
        <f t="shared" si="75"/>
        <v>25.684225003438343</v>
      </c>
      <c r="T65" s="18">
        <f t="shared" si="75"/>
        <v>735.58023745691298</v>
      </c>
      <c r="U65" s="18">
        <f t="shared" si="75"/>
        <v>-38.63042581473163</v>
      </c>
      <c r="V65" s="18">
        <f t="shared" si="75"/>
        <v>15.923519306893724</v>
      </c>
      <c r="W65" s="18">
        <f t="shared" ref="W65:X65" si="76">IF(V21=0,"--",(W21/V21)*100-100)</f>
        <v>-81.508923394111207</v>
      </c>
      <c r="X65" s="18">
        <f t="shared" si="76"/>
        <v>531.76704828272773</v>
      </c>
      <c r="Y65" s="18">
        <f t="shared" si="54"/>
        <v>7.7379781354069479</v>
      </c>
    </row>
    <row r="66" spans="1:25" x14ac:dyDescent="0.2">
      <c r="A66" s="143"/>
      <c r="B66" s="8" t="s">
        <v>20</v>
      </c>
      <c r="C66" s="33" t="s">
        <v>10</v>
      </c>
      <c r="D66" s="18" t="str">
        <f t="shared" ref="D66:V66" si="77">IF(C22=0,"--",(D22/C22)*100-100)</f>
        <v>--</v>
      </c>
      <c r="E66" s="18" t="str">
        <f t="shared" si="77"/>
        <v>--</v>
      </c>
      <c r="F66" s="18" t="str">
        <f t="shared" si="77"/>
        <v>--</v>
      </c>
      <c r="G66" s="18" t="str">
        <f t="shared" si="77"/>
        <v>--</v>
      </c>
      <c r="H66" s="18">
        <f t="shared" si="77"/>
        <v>2881.4814814814818</v>
      </c>
      <c r="I66" s="18">
        <f t="shared" si="77"/>
        <v>-100</v>
      </c>
      <c r="J66" s="18" t="str">
        <f t="shared" si="77"/>
        <v>--</v>
      </c>
      <c r="K66" s="18" t="str">
        <f t="shared" si="77"/>
        <v>--</v>
      </c>
      <c r="L66" s="18">
        <f t="shared" si="77"/>
        <v>-100</v>
      </c>
      <c r="M66" s="18" t="str">
        <f t="shared" si="77"/>
        <v>--</v>
      </c>
      <c r="N66" s="18">
        <f t="shared" si="77"/>
        <v>1094.6417445482866</v>
      </c>
      <c r="O66" s="18">
        <f t="shared" si="77"/>
        <v>-91.305935120475638</v>
      </c>
      <c r="P66" s="18">
        <f t="shared" si="77"/>
        <v>113.19736052789443</v>
      </c>
      <c r="Q66" s="18">
        <f t="shared" si="77"/>
        <v>-100</v>
      </c>
      <c r="R66" s="18" t="str">
        <f t="shared" si="77"/>
        <v>--</v>
      </c>
      <c r="S66" s="18">
        <f t="shared" si="77"/>
        <v>-99.757939738316139</v>
      </c>
      <c r="T66" s="18">
        <f t="shared" si="77"/>
        <v>15009.131403118039</v>
      </c>
      <c r="U66" s="18">
        <f t="shared" si="77"/>
        <v>-100</v>
      </c>
      <c r="V66" s="18" t="str">
        <f t="shared" si="77"/>
        <v>--</v>
      </c>
      <c r="W66" s="18">
        <f t="shared" ref="W66:X66" si="78">IF(V22=0,"--",(W22/V22)*100-100)</f>
        <v>-100</v>
      </c>
      <c r="X66" s="18" t="str">
        <f t="shared" si="78"/>
        <v>--</v>
      </c>
      <c r="Y66" s="18" t="str">
        <f t="shared" si="54"/>
        <v>--</v>
      </c>
    </row>
    <row r="67" spans="1:25" x14ac:dyDescent="0.2">
      <c r="A67" s="143"/>
      <c r="B67" s="8" t="s">
        <v>21</v>
      </c>
      <c r="C67" s="33" t="s">
        <v>10</v>
      </c>
      <c r="D67" s="18" t="str">
        <f t="shared" ref="D67:V67" si="79">IF(C23=0,"--",(D23/C23)*100-100)</f>
        <v>--</v>
      </c>
      <c r="E67" s="18" t="str">
        <f t="shared" si="79"/>
        <v>--</v>
      </c>
      <c r="F67" s="18">
        <f t="shared" si="79"/>
        <v>-100</v>
      </c>
      <c r="G67" s="18" t="str">
        <f t="shared" si="79"/>
        <v>--</v>
      </c>
      <c r="H67" s="18" t="str">
        <f t="shared" si="79"/>
        <v>--</v>
      </c>
      <c r="I67" s="18">
        <f t="shared" si="79"/>
        <v>23.006833712984061</v>
      </c>
      <c r="J67" s="18">
        <f t="shared" si="79"/>
        <v>-23.888888888888886</v>
      </c>
      <c r="K67" s="18">
        <f t="shared" si="79"/>
        <v>-100</v>
      </c>
      <c r="L67" s="18" t="str">
        <f t="shared" si="79"/>
        <v>--</v>
      </c>
      <c r="M67" s="18" t="str">
        <f t="shared" si="79"/>
        <v>--</v>
      </c>
      <c r="N67" s="18">
        <f t="shared" si="79"/>
        <v>-100</v>
      </c>
      <c r="O67" s="18" t="str">
        <f t="shared" si="79"/>
        <v>--</v>
      </c>
      <c r="P67" s="18" t="str">
        <f t="shared" si="79"/>
        <v>--</v>
      </c>
      <c r="Q67" s="18" t="str">
        <f t="shared" si="79"/>
        <v>--</v>
      </c>
      <c r="R67" s="18" t="str">
        <f t="shared" si="79"/>
        <v>--</v>
      </c>
      <c r="S67" s="18" t="str">
        <f>IFERROR(((S23/R23)*100)-100,"--")</f>
        <v>--</v>
      </c>
      <c r="T67" s="18" t="str">
        <f t="shared" si="79"/>
        <v>--</v>
      </c>
      <c r="U67" s="18" t="str">
        <f t="shared" si="79"/>
        <v>--</v>
      </c>
      <c r="V67" s="18" t="str">
        <f t="shared" si="79"/>
        <v>--</v>
      </c>
      <c r="W67" s="18" t="str">
        <f t="shared" ref="W67:X67" si="80">IF(V23=0,"--",(W23/V23)*100-100)</f>
        <v>--</v>
      </c>
      <c r="X67" s="18">
        <f t="shared" si="80"/>
        <v>270.43478260869563</v>
      </c>
      <c r="Y67" s="18" t="str">
        <f t="shared" si="54"/>
        <v>--</v>
      </c>
    </row>
    <row r="68" spans="1:25" x14ac:dyDescent="0.2">
      <c r="A68" s="143"/>
      <c r="B68" s="8" t="s">
        <v>17</v>
      </c>
      <c r="C68" s="33" t="s">
        <v>10</v>
      </c>
      <c r="D68" s="18">
        <f t="shared" ref="D68:V68" si="81">IF(C24=0,"--",(D24/C24)*100-100)</f>
        <v>84.267453294001967</v>
      </c>
      <c r="E68" s="18">
        <f t="shared" si="81"/>
        <v>180.06656181542439</v>
      </c>
      <c r="F68" s="18">
        <f t="shared" si="81"/>
        <v>-68.859963598257124</v>
      </c>
      <c r="G68" s="18">
        <f t="shared" si="81"/>
        <v>760.49657037967347</v>
      </c>
      <c r="H68" s="18">
        <f t="shared" si="81"/>
        <v>-29.105198158751548</v>
      </c>
      <c r="I68" s="18">
        <f t="shared" si="81"/>
        <v>-33.016079139349017</v>
      </c>
      <c r="J68" s="18">
        <f t="shared" si="81"/>
        <v>-98.979455131488734</v>
      </c>
      <c r="K68" s="18">
        <f t="shared" si="81"/>
        <v>14451.003861003863</v>
      </c>
      <c r="L68" s="18">
        <f t="shared" si="81"/>
        <v>677.08022108360672</v>
      </c>
      <c r="M68" s="18">
        <f t="shared" si="81"/>
        <v>-64.935412604700545</v>
      </c>
      <c r="N68" s="18">
        <f t="shared" si="81"/>
        <v>-5.2348918782586082</v>
      </c>
      <c r="O68" s="18">
        <f t="shared" si="81"/>
        <v>55.268352684759947</v>
      </c>
      <c r="P68" s="18">
        <f t="shared" si="81"/>
        <v>50.148512885676865</v>
      </c>
      <c r="Q68" s="18">
        <f t="shared" si="81"/>
        <v>-9.8598148554643785</v>
      </c>
      <c r="R68" s="18">
        <f t="shared" si="81"/>
        <v>-23.349272844364094</v>
      </c>
      <c r="S68" s="18">
        <f t="shared" si="81"/>
        <v>-30.427776271510822</v>
      </c>
      <c r="T68" s="18">
        <f t="shared" si="81"/>
        <v>-7.4224115639459285</v>
      </c>
      <c r="U68" s="18">
        <f t="shared" si="81"/>
        <v>-20.207781968590041</v>
      </c>
      <c r="V68" s="18">
        <f t="shared" si="81"/>
        <v>114.96024677412348</v>
      </c>
      <c r="W68" s="18">
        <f t="shared" ref="W68:X69" si="82">IF(V24=0,"--",(W24/V24)*100-100)</f>
        <v>19.66866257552509</v>
      </c>
      <c r="X68" s="18">
        <f t="shared" si="82"/>
        <v>6.8295667691125743</v>
      </c>
      <c r="Y68" s="18">
        <f t="shared" si="54"/>
        <v>15.560684426648933</v>
      </c>
    </row>
    <row r="69" spans="1:25" x14ac:dyDescent="0.2">
      <c r="A69" s="297"/>
      <c r="B69" s="8" t="s">
        <v>807</v>
      </c>
      <c r="C69" s="33" t="s">
        <v>10</v>
      </c>
      <c r="D69" s="18">
        <f t="shared" ref="D69:V69" si="83">IF(C25=0,"--",(D25/C25)*100-100)</f>
        <v>9930.9707241910637</v>
      </c>
      <c r="E69" s="18">
        <f t="shared" si="83"/>
        <v>-49.570052687362711</v>
      </c>
      <c r="F69" s="18">
        <f t="shared" si="83"/>
        <v>-95.894658609094009</v>
      </c>
      <c r="G69" s="18">
        <f t="shared" si="83"/>
        <v>-58.85888113963496</v>
      </c>
      <c r="H69" s="18">
        <f t="shared" si="83"/>
        <v>249.63029756537412</v>
      </c>
      <c r="I69" s="18">
        <f t="shared" si="83"/>
        <v>919.7451900758241</v>
      </c>
      <c r="J69" s="18">
        <f t="shared" si="83"/>
        <v>-83.582029155580727</v>
      </c>
      <c r="K69" s="18">
        <f t="shared" si="83"/>
        <v>1093.1727155092735</v>
      </c>
      <c r="L69" s="18">
        <f t="shared" si="83"/>
        <v>67.626265234455701</v>
      </c>
      <c r="M69" s="18">
        <f t="shared" si="83"/>
        <v>-59.315786149668128</v>
      </c>
      <c r="N69" s="18">
        <f t="shared" si="83"/>
        <v>-98.126195028680684</v>
      </c>
      <c r="O69" s="18">
        <f t="shared" si="83"/>
        <v>1781.511416447767</v>
      </c>
      <c r="P69" s="18">
        <f t="shared" si="83"/>
        <v>-75.702349757291984</v>
      </c>
      <c r="Q69" s="18">
        <f t="shared" si="83"/>
        <v>4188.5082872928178</v>
      </c>
      <c r="R69" s="18">
        <f t="shared" si="83"/>
        <v>-98.612249104635282</v>
      </c>
      <c r="S69" s="18">
        <f t="shared" si="83"/>
        <v>859.96286669142205</v>
      </c>
      <c r="T69" s="18">
        <f t="shared" si="83"/>
        <v>-42.619856257591337</v>
      </c>
      <c r="U69" s="18">
        <f t="shared" si="83"/>
        <v>-75.975137860831353</v>
      </c>
      <c r="V69" s="18">
        <f t="shared" si="83"/>
        <v>2129.7659801335653</v>
      </c>
      <c r="W69" s="18">
        <f t="shared" si="82"/>
        <v>-87.45224276531377</v>
      </c>
      <c r="X69" s="18">
        <f t="shared" si="82"/>
        <v>-54.171096178918859</v>
      </c>
      <c r="Y69" s="18">
        <f t="shared" si="54"/>
        <v>4.9270719652711961</v>
      </c>
    </row>
    <row r="70" spans="1:25" x14ac:dyDescent="0.2">
      <c r="A70" s="143"/>
      <c r="B70" s="8" t="s">
        <v>22</v>
      </c>
      <c r="C70" s="33" t="s">
        <v>10</v>
      </c>
      <c r="D70" s="18">
        <f t="shared" ref="D70:D72" si="84">IF(C26=0,"--",(D26/C26)*100-100)</f>
        <v>1.3521197227929491</v>
      </c>
      <c r="E70" s="18">
        <f t="shared" ref="E70:E72" si="85">IF(D26=0,"--",(E26/D26)*100-100)</f>
        <v>34.052091177672509</v>
      </c>
      <c r="F70" s="18">
        <f t="shared" ref="F70:F72" si="86">IF(E26=0,"--",(F26/E26)*100-100)</f>
        <v>16.298396185957003</v>
      </c>
      <c r="G70" s="18">
        <f t="shared" ref="G70:G72" si="87">IF(F26=0,"--",(G26/F26)*100-100)</f>
        <v>27.350410235646422</v>
      </c>
      <c r="H70" s="18">
        <f t="shared" ref="H70:H72" si="88">IF(G26=0,"--",(H26/G26)*100-100)</f>
        <v>15.889667223304443</v>
      </c>
      <c r="I70" s="18">
        <f t="shared" ref="I70:I72" si="89">IF(H26=0,"--",(I26/H26)*100-100)</f>
        <v>13.089426458359071</v>
      </c>
      <c r="J70" s="18">
        <f t="shared" ref="J70:J72" si="90">IF(I26=0,"--",(J26/I26)*100-100)</f>
        <v>-7.5862702154770716</v>
      </c>
      <c r="K70" s="18">
        <f t="shared" ref="K70:K72" si="91">IF(J26=0,"--",(K26/J26)*100-100)</f>
        <v>14.075448301293818</v>
      </c>
      <c r="L70" s="18">
        <f t="shared" ref="L70:L72" si="92">IF(K26=0,"--",(L26/K26)*100-100)</f>
        <v>47.921593597473731</v>
      </c>
      <c r="M70" s="18">
        <f t="shared" ref="M70:M72" si="93">IF(L26=0,"--",(M26/L26)*100-100)</f>
        <v>63.003333829266495</v>
      </c>
      <c r="N70" s="18">
        <f t="shared" ref="N70:N72" si="94">IF(M26=0,"--",(N26/M26)*100-100)</f>
        <v>46.267541591389659</v>
      </c>
      <c r="O70" s="18">
        <f t="shared" ref="O70:O72" si="95">IF(N26=0,"--",(O26/N26)*100-100)</f>
        <v>-14.103892612986343</v>
      </c>
      <c r="P70" s="18">
        <f t="shared" ref="P70:P72" si="96">IF(O26=0,"--",(P26/O26)*100-100)</f>
        <v>-4.5277460414918949</v>
      </c>
      <c r="Q70" s="18">
        <f t="shared" ref="Q70:Q72" si="97">IF(P26=0,"--",(Q26/P26)*100-100)</f>
        <v>2.4505767973035404</v>
      </c>
      <c r="R70" s="18">
        <f t="shared" ref="R70:R72" si="98">IF(Q26=0,"--",(R26/Q26)*100-100)</f>
        <v>41.961973308937928</v>
      </c>
      <c r="S70" s="18">
        <f t="shared" ref="S70:S72" si="99">IF(R26=0,"--",(S26/R26)*100-100)</f>
        <v>-10.324456933428891</v>
      </c>
      <c r="T70" s="18">
        <f t="shared" ref="T70:T72" si="100">IF(S26=0,"--",(T26/S26)*100-100)</f>
        <v>9.8630978063618926</v>
      </c>
      <c r="U70" s="18">
        <f t="shared" ref="U70:V72" si="101">IF(T26=0,"--",(U26/T26)*100-100)</f>
        <v>-10.318717106116893</v>
      </c>
      <c r="V70" s="18">
        <f t="shared" si="101"/>
        <v>5.6582310732590031</v>
      </c>
      <c r="W70" s="18">
        <f t="shared" ref="W70:W72" si="102">IF(V26=0,"--",(W26/V26)*100-100)</f>
        <v>-21.230370774342049</v>
      </c>
      <c r="X70" s="18">
        <f t="shared" ref="X70:X72" si="103">IF(W26=0,"--",(X26/W26)*100-100)</f>
        <v>-12.456976758025903</v>
      </c>
      <c r="Y70" s="18">
        <f t="shared" si="54"/>
        <v>11.762480711417993</v>
      </c>
    </row>
    <row r="71" spans="1:25" x14ac:dyDescent="0.2">
      <c r="A71" s="143"/>
      <c r="B71" s="8" t="s">
        <v>23</v>
      </c>
      <c r="C71" s="33" t="s">
        <v>10</v>
      </c>
      <c r="D71" s="18">
        <f t="shared" si="84"/>
        <v>-8.0348975640864495</v>
      </c>
      <c r="E71" s="18">
        <f t="shared" si="85"/>
        <v>12.633972944716334</v>
      </c>
      <c r="F71" s="18">
        <f t="shared" si="86"/>
        <v>-18.322724387264984</v>
      </c>
      <c r="G71" s="18">
        <f t="shared" si="87"/>
        <v>119.23311533413897</v>
      </c>
      <c r="H71" s="18">
        <f t="shared" si="88"/>
        <v>76.45823426728623</v>
      </c>
      <c r="I71" s="18">
        <f t="shared" si="89"/>
        <v>-34.731223525374631</v>
      </c>
      <c r="J71" s="18">
        <f t="shared" si="90"/>
        <v>1.2160145102918563</v>
      </c>
      <c r="K71" s="18">
        <f t="shared" si="91"/>
        <v>89.632881191186556</v>
      </c>
      <c r="L71" s="18">
        <f t="shared" si="92"/>
        <v>84.103100838326668</v>
      </c>
      <c r="M71" s="18">
        <f t="shared" si="93"/>
        <v>34.166210852313441</v>
      </c>
      <c r="N71" s="18">
        <f t="shared" si="94"/>
        <v>59.60488205568538</v>
      </c>
      <c r="O71" s="18">
        <f t="shared" si="95"/>
        <v>5.5184968256647409</v>
      </c>
      <c r="P71" s="18">
        <f t="shared" si="96"/>
        <v>32.149777260331774</v>
      </c>
      <c r="Q71" s="18">
        <f t="shared" si="97"/>
        <v>12.069798158605764</v>
      </c>
      <c r="R71" s="18">
        <f t="shared" si="98"/>
        <v>-7.3579204012721533</v>
      </c>
      <c r="S71" s="18">
        <f t="shared" si="99"/>
        <v>-17.611240849147691</v>
      </c>
      <c r="T71" s="18">
        <f t="shared" si="100"/>
        <v>-10.296679256314761</v>
      </c>
      <c r="U71" s="18">
        <f t="shared" si="101"/>
        <v>8.7684788825583553</v>
      </c>
      <c r="V71" s="18">
        <f t="shared" si="101"/>
        <v>-7.8795742212896158</v>
      </c>
      <c r="W71" s="18">
        <f t="shared" si="102"/>
        <v>-53.341971758127201</v>
      </c>
      <c r="X71" s="18">
        <f t="shared" si="103"/>
        <v>-10.402114064731848</v>
      </c>
      <c r="Y71" s="18">
        <f t="shared" si="54"/>
        <v>14.997192848408375</v>
      </c>
    </row>
    <row r="72" spans="1:25" x14ac:dyDescent="0.2">
      <c r="A72" s="143"/>
      <c r="B72" s="8" t="s">
        <v>7</v>
      </c>
      <c r="C72" s="33" t="s">
        <v>10</v>
      </c>
      <c r="D72" s="18">
        <f t="shared" si="84"/>
        <v>-1.2213370287567784</v>
      </c>
      <c r="E72" s="18">
        <f t="shared" si="85"/>
        <v>28.585325192049226</v>
      </c>
      <c r="F72" s="18">
        <f t="shared" si="86"/>
        <v>8.557909140567304</v>
      </c>
      <c r="G72" s="18">
        <f t="shared" si="87"/>
        <v>42.806538512118095</v>
      </c>
      <c r="H72" s="18">
        <f t="shared" si="88"/>
        <v>31.530947661812007</v>
      </c>
      <c r="I72" s="18">
        <f t="shared" si="89"/>
        <v>-3.4779773773587692</v>
      </c>
      <c r="J72" s="18">
        <f t="shared" si="90"/>
        <v>-5.5241524980838079</v>
      </c>
      <c r="K72" s="18">
        <f t="shared" si="91"/>
        <v>33.03917428082093</v>
      </c>
      <c r="L72" s="18">
        <f t="shared" si="92"/>
        <v>60.86555575689556</v>
      </c>
      <c r="M72" s="18">
        <f t="shared" si="93"/>
        <v>51.196578888767505</v>
      </c>
      <c r="N72" s="18">
        <f t="shared" si="94"/>
        <v>51.113158178188058</v>
      </c>
      <c r="O72" s="18">
        <f t="shared" si="95"/>
        <v>-6.5742287356488447</v>
      </c>
      <c r="P72" s="18">
        <f t="shared" si="96"/>
        <v>11.368171627908126</v>
      </c>
      <c r="Q72" s="18">
        <f t="shared" si="97"/>
        <v>7.3974510140658367</v>
      </c>
      <c r="R72" s="18">
        <f t="shared" si="98"/>
        <v>15.494791745542088</v>
      </c>
      <c r="S72" s="18">
        <f t="shared" si="99"/>
        <v>-13.461116249581551</v>
      </c>
      <c r="T72" s="18">
        <f t="shared" si="100"/>
        <v>1.601313392976607</v>
      </c>
      <c r="U72" s="18">
        <f t="shared" si="101"/>
        <v>-3.4125121252991875</v>
      </c>
      <c r="V72" s="18">
        <f t="shared" si="101"/>
        <v>0.1421863416802438</v>
      </c>
      <c r="W72" s="18">
        <f t="shared" si="102"/>
        <v>-33.266319866408267</v>
      </c>
      <c r="X72" s="18">
        <f t="shared" si="103"/>
        <v>-11.918480738714607</v>
      </c>
      <c r="Y72" s="18">
        <f t="shared" si="54"/>
        <v>12.847635789325906</v>
      </c>
    </row>
    <row r="73" spans="1:25" ht="13.5" thickBot="1" x14ac:dyDescent="0.25">
      <c r="A73" s="144"/>
      <c r="B73" s="144"/>
      <c r="C73" s="78"/>
      <c r="D73" s="78"/>
      <c r="E73" s="78"/>
      <c r="F73" s="78"/>
      <c r="G73" s="78"/>
      <c r="H73" s="78"/>
      <c r="I73" s="78"/>
      <c r="J73" s="78"/>
      <c r="K73" s="78"/>
      <c r="L73" s="78"/>
      <c r="M73" s="78"/>
      <c r="N73" s="78"/>
      <c r="O73" s="78"/>
      <c r="P73" s="78"/>
      <c r="Q73" s="78"/>
      <c r="R73" s="78"/>
      <c r="S73" s="78"/>
      <c r="T73" s="78"/>
      <c r="U73" s="78"/>
      <c r="V73" s="271"/>
      <c r="W73" s="271"/>
      <c r="X73" s="271"/>
      <c r="Y73" s="78"/>
    </row>
    <row r="74" spans="1:25" ht="13.5" thickTop="1" x14ac:dyDescent="0.2">
      <c r="A74" s="79" t="s">
        <v>868</v>
      </c>
      <c r="B74" s="79"/>
      <c r="C74" s="36"/>
      <c r="D74" s="36"/>
      <c r="E74" s="36"/>
      <c r="F74" s="36"/>
      <c r="G74" s="36"/>
      <c r="H74" s="36"/>
      <c r="I74" s="36"/>
      <c r="J74" s="36"/>
      <c r="K74" s="36"/>
      <c r="L74" s="36"/>
      <c r="M74" s="36"/>
      <c r="N74" s="36"/>
      <c r="O74" s="36"/>
      <c r="P74" s="36"/>
      <c r="Q74" s="36"/>
      <c r="R74" s="36"/>
      <c r="S74" s="36"/>
      <c r="T74" s="36"/>
      <c r="U74" s="36"/>
      <c r="V74" s="36"/>
      <c r="W74" s="36"/>
      <c r="X74" s="36"/>
      <c r="Y74" s="36"/>
    </row>
  </sheetData>
  <mergeCells count="6">
    <mergeCell ref="C51:Y51"/>
    <mergeCell ref="A2:Y2"/>
    <mergeCell ref="A4:Y4"/>
    <mergeCell ref="C7:Y7"/>
    <mergeCell ref="C29:Y29"/>
    <mergeCell ref="A5:Y5"/>
  </mergeCells>
  <phoneticPr fontId="4" type="noConversion"/>
  <hyperlinks>
    <hyperlink ref="A1" location="INDICE!A1" display="INDICE"/>
  </hyperlinks>
  <pageMargins left="0.75" right="0.75" top="1" bottom="1" header="0" footer="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2"/>
  <sheetViews>
    <sheetView topLeftCell="F28" zoomScale="70" zoomScaleNormal="70" workbookViewId="0"/>
  </sheetViews>
  <sheetFormatPr baseColWidth="10" defaultRowHeight="12.75" x14ac:dyDescent="0.2"/>
  <cols>
    <col min="1" max="1" width="11.42578125" style="4"/>
    <col min="2" max="2" width="28.28515625" style="4" bestFit="1" customWidth="1"/>
    <col min="3" max="24" width="11.7109375" style="21" customWidth="1"/>
    <col min="25" max="25" width="12.7109375" style="21" bestFit="1" customWidth="1"/>
    <col min="26" max="26" width="3.7109375" style="21" customWidth="1"/>
    <col min="27" max="89" width="11.42578125" style="21"/>
    <col min="90" max="16384" width="11.42578125" style="4"/>
  </cols>
  <sheetData>
    <row r="1" spans="1:89" ht="18.75" x14ac:dyDescent="0.3">
      <c r="A1" s="20" t="s">
        <v>258</v>
      </c>
      <c r="B1" s="41"/>
      <c r="C1" s="101"/>
      <c r="D1" s="101"/>
      <c r="E1" s="101"/>
      <c r="F1" s="101"/>
      <c r="G1" s="101"/>
      <c r="H1" s="101"/>
      <c r="I1" s="101"/>
      <c r="J1" s="101"/>
      <c r="K1" s="101"/>
      <c r="L1" s="101"/>
      <c r="M1" s="101"/>
      <c r="N1" s="101"/>
      <c r="O1" s="101"/>
      <c r="P1" s="101"/>
      <c r="Q1" s="101"/>
      <c r="R1" s="101"/>
      <c r="S1" s="101"/>
      <c r="T1" s="101"/>
      <c r="U1" s="101"/>
      <c r="V1" s="101"/>
      <c r="W1" s="101"/>
      <c r="X1" s="101"/>
      <c r="Y1" s="101"/>
    </row>
    <row r="2" spans="1:89" ht="18.75" x14ac:dyDescent="0.3">
      <c r="A2" s="333" t="s">
        <v>134</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89"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89" ht="18.75" x14ac:dyDescent="0.3">
      <c r="A4" s="333" t="s">
        <v>819</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89" s="148" customFormat="1" ht="13.5" thickBot="1" x14ac:dyDescent="0.25">
      <c r="A5" s="335" t="s">
        <v>109</v>
      </c>
      <c r="B5" s="335"/>
      <c r="C5" s="335"/>
      <c r="D5" s="335"/>
      <c r="E5" s="335"/>
      <c r="F5" s="335"/>
      <c r="G5" s="335"/>
      <c r="H5" s="335"/>
      <c r="I5" s="335"/>
      <c r="J5" s="335"/>
      <c r="K5" s="335"/>
      <c r="L5" s="335"/>
      <c r="M5" s="335"/>
      <c r="N5" s="335"/>
      <c r="O5" s="335"/>
      <c r="P5" s="335"/>
      <c r="Q5" s="335"/>
      <c r="R5" s="335"/>
      <c r="S5" s="335"/>
      <c r="T5" s="335"/>
      <c r="U5" s="335"/>
      <c r="V5" s="335"/>
      <c r="W5" s="335"/>
      <c r="X5" s="335"/>
      <c r="Y5" s="335"/>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row>
    <row r="6" spans="1:89"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89" ht="13.5" thickBot="1" x14ac:dyDescent="0.25">
      <c r="A7" s="148"/>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89" ht="13.5" thickTop="1" x14ac:dyDescent="0.2">
      <c r="A8" s="148"/>
      <c r="B8" s="80"/>
      <c r="C8" s="81"/>
      <c r="D8" s="81"/>
      <c r="E8" s="81"/>
      <c r="F8" s="81"/>
      <c r="G8" s="81"/>
      <c r="H8" s="81"/>
      <c r="I8" s="81"/>
      <c r="J8" s="81"/>
      <c r="K8" s="81"/>
      <c r="L8" s="81"/>
      <c r="M8" s="81"/>
      <c r="N8" s="81"/>
      <c r="O8" s="81"/>
      <c r="P8" s="81"/>
      <c r="Q8" s="81"/>
      <c r="R8" s="81"/>
      <c r="S8" s="81"/>
      <c r="T8" s="81"/>
      <c r="U8" s="81"/>
      <c r="V8" s="81"/>
      <c r="W8" s="81"/>
      <c r="X8" s="81"/>
      <c r="Y8" s="22"/>
    </row>
    <row r="9" spans="1:89" x14ac:dyDescent="0.2">
      <c r="A9" s="143"/>
      <c r="B9" s="80" t="s">
        <v>326</v>
      </c>
      <c r="C9" s="75">
        <v>1411.4318760000001</v>
      </c>
      <c r="D9" s="75">
        <v>1648.9958429999999</v>
      </c>
      <c r="E9" s="75">
        <v>1594.5539140000001</v>
      </c>
      <c r="F9" s="75">
        <v>1553.697089</v>
      </c>
      <c r="G9" s="75">
        <v>2101.1224090000001</v>
      </c>
      <c r="H9" s="75">
        <v>3069.4955380000001</v>
      </c>
      <c r="I9" s="75">
        <v>2668.9866259999999</v>
      </c>
      <c r="J9" s="75">
        <v>2102.1166349999999</v>
      </c>
      <c r="K9" s="75">
        <v>1812.7133020000001</v>
      </c>
      <c r="L9" s="75">
        <v>2724.2988620000001</v>
      </c>
      <c r="M9" s="75">
        <v>3389.2599009999999</v>
      </c>
      <c r="N9" s="75">
        <v>2032.048871</v>
      </c>
      <c r="O9" s="75">
        <v>1268.816022</v>
      </c>
      <c r="P9" s="75">
        <v>1134.7805840000001</v>
      </c>
      <c r="Q9" s="27">
        <v>645.22722099999999</v>
      </c>
      <c r="R9" s="27">
        <v>765.55257300000005</v>
      </c>
      <c r="S9" s="27">
        <v>771.39257999999995</v>
      </c>
      <c r="T9" s="27">
        <v>1144.3304029999999</v>
      </c>
      <c r="U9" s="27">
        <v>1076.0926529999999</v>
      </c>
      <c r="V9" s="27">
        <v>1011.4387410000001</v>
      </c>
      <c r="W9" s="27">
        <v>936.03290500000003</v>
      </c>
      <c r="X9" s="27">
        <v>816.88973799999997</v>
      </c>
      <c r="Y9" s="18">
        <f>SUM(C9:X9)</f>
        <v>35679.274286</v>
      </c>
    </row>
    <row r="10" spans="1:89" x14ac:dyDescent="0.2">
      <c r="A10" s="143"/>
      <c r="B10" s="80" t="s">
        <v>58</v>
      </c>
      <c r="C10" s="75">
        <v>0.47296199999999999</v>
      </c>
      <c r="D10" s="75">
        <v>3.2950750000000002</v>
      </c>
      <c r="E10" s="75">
        <v>3.1587550000000002</v>
      </c>
      <c r="F10" s="75">
        <v>2.0247190000000002</v>
      </c>
      <c r="G10" s="75">
        <v>0.48027599999999998</v>
      </c>
      <c r="H10" s="75">
        <v>0.29481000000000002</v>
      </c>
      <c r="I10" s="75">
        <v>1.9763109999999999</v>
      </c>
      <c r="J10" s="75">
        <v>35.075132000000004</v>
      </c>
      <c r="K10" s="75">
        <v>11.798377</v>
      </c>
      <c r="L10" s="75">
        <v>7.5309429999999997</v>
      </c>
      <c r="M10" s="75">
        <v>14.22113</v>
      </c>
      <c r="N10" s="75">
        <v>8.0602140000000002</v>
      </c>
      <c r="O10" s="75">
        <v>19.848927</v>
      </c>
      <c r="P10" s="75">
        <v>21.377379000000001</v>
      </c>
      <c r="Q10" s="27">
        <v>3.5876190000000001</v>
      </c>
      <c r="R10" s="27">
        <v>11.522584</v>
      </c>
      <c r="S10" s="27">
        <v>19.433572999999999</v>
      </c>
      <c r="T10" s="27">
        <v>4.8447829999999996</v>
      </c>
      <c r="U10" s="27">
        <v>79.027461000000002</v>
      </c>
      <c r="V10" s="27">
        <v>131.315842</v>
      </c>
      <c r="W10" s="27">
        <v>113.211646</v>
      </c>
      <c r="X10" s="27">
        <v>31.650437</v>
      </c>
      <c r="Y10" s="18">
        <f t="shared" ref="Y10:Y28" si="0">SUM(C10:X10)</f>
        <v>524.20895499999995</v>
      </c>
    </row>
    <row r="11" spans="1:89" x14ac:dyDescent="0.2">
      <c r="A11" s="143"/>
      <c r="B11" s="80" t="s">
        <v>66</v>
      </c>
      <c r="C11" s="75">
        <v>1.123623</v>
      </c>
      <c r="D11" s="75">
        <v>0.69074599999999997</v>
      </c>
      <c r="E11" s="75">
        <v>1.335879</v>
      </c>
      <c r="F11" s="75">
        <v>1.382957</v>
      </c>
      <c r="G11" s="75">
        <v>0.22012200000000001</v>
      </c>
      <c r="H11" s="75">
        <v>0.17685999999999999</v>
      </c>
      <c r="I11" s="75">
        <v>1.525633</v>
      </c>
      <c r="J11" s="75">
        <v>8.2819999999999994E-3</v>
      </c>
      <c r="K11" s="75">
        <v>0.46027000000000001</v>
      </c>
      <c r="L11" s="75">
        <v>0.138127</v>
      </c>
      <c r="M11" s="75">
        <v>0.17428399999999999</v>
      </c>
      <c r="N11" s="75">
        <v>2.3898769999999998</v>
      </c>
      <c r="O11" s="75">
        <v>21.087039000000001</v>
      </c>
      <c r="P11" s="75">
        <v>7.0173009999999998</v>
      </c>
      <c r="Q11" s="27">
        <v>2.5920420000000002</v>
      </c>
      <c r="R11" s="27">
        <v>3.7675489999999998</v>
      </c>
      <c r="S11" s="27">
        <v>3.9146879999999999</v>
      </c>
      <c r="T11" s="27">
        <v>4.7034099999999999</v>
      </c>
      <c r="U11" s="27">
        <v>2.1972260000000001</v>
      </c>
      <c r="V11" s="27">
        <v>3.2397809999999998</v>
      </c>
      <c r="W11" s="27">
        <v>0.58346799999999999</v>
      </c>
      <c r="X11" s="27">
        <v>0.20654900000000001</v>
      </c>
      <c r="Y11" s="18">
        <f t="shared" si="0"/>
        <v>58.935713000000007</v>
      </c>
    </row>
    <row r="12" spans="1:89" x14ac:dyDescent="0.2">
      <c r="A12" s="143"/>
      <c r="B12" s="80" t="s">
        <v>70</v>
      </c>
      <c r="C12" s="75">
        <v>0</v>
      </c>
      <c r="D12" s="75">
        <v>5.7999999999999996E-3</v>
      </c>
      <c r="E12" s="75">
        <v>1.3220000000000001E-2</v>
      </c>
      <c r="F12" s="75">
        <v>3.8371000000000002E-2</v>
      </c>
      <c r="G12" s="75">
        <v>2.3897249999999999</v>
      </c>
      <c r="H12" s="75">
        <v>1.1785730000000001</v>
      </c>
      <c r="I12" s="75">
        <v>1.508535</v>
      </c>
      <c r="J12" s="75">
        <v>8.8303510000000003</v>
      </c>
      <c r="K12" s="75">
        <v>8.4279000000000007E-2</v>
      </c>
      <c r="L12" s="75">
        <v>2.5295999999999999E-2</v>
      </c>
      <c r="M12" s="75">
        <v>0</v>
      </c>
      <c r="N12" s="75">
        <v>0</v>
      </c>
      <c r="O12" s="75">
        <v>0</v>
      </c>
      <c r="P12" s="75">
        <v>5.7081030000000004</v>
      </c>
      <c r="Q12" s="27">
        <v>9.1403490000000005</v>
      </c>
      <c r="R12" s="27">
        <v>8.7842529999999996</v>
      </c>
      <c r="S12" s="27">
        <v>9.2875859999999992</v>
      </c>
      <c r="T12" s="27">
        <v>9.3199129999999997</v>
      </c>
      <c r="U12" s="27">
        <v>10.389207000000001</v>
      </c>
      <c r="V12" s="27">
        <v>3.8574380000000001</v>
      </c>
      <c r="W12" s="27">
        <v>3.8481000000000001E-2</v>
      </c>
      <c r="X12" s="27">
        <v>0</v>
      </c>
      <c r="Y12" s="18">
        <f t="shared" si="0"/>
        <v>70.599480000000014</v>
      </c>
    </row>
    <row r="13" spans="1:89" x14ac:dyDescent="0.2">
      <c r="A13" s="143"/>
      <c r="B13" s="80" t="s">
        <v>60</v>
      </c>
      <c r="C13" s="75">
        <v>0.159248</v>
      </c>
      <c r="D13" s="75">
        <v>0.100296</v>
      </c>
      <c r="E13" s="75">
        <v>2.1869E-2</v>
      </c>
      <c r="F13" s="75">
        <v>1.0749200000000001</v>
      </c>
      <c r="G13" s="75">
        <v>0.36083399999999999</v>
      </c>
      <c r="H13" s="75">
        <v>0.35084399999999999</v>
      </c>
      <c r="I13" s="75">
        <v>0.18732399999999999</v>
      </c>
      <c r="J13" s="75">
        <v>9.5865000000000006E-2</v>
      </c>
      <c r="K13" s="75">
        <v>0.27399299999999999</v>
      </c>
      <c r="L13" s="75">
        <v>0.13541600000000001</v>
      </c>
      <c r="M13" s="75">
        <v>7.7908000000000005E-2</v>
      </c>
      <c r="N13" s="75">
        <v>0.36955199999999999</v>
      </c>
      <c r="O13" s="75">
        <v>3.977913</v>
      </c>
      <c r="P13" s="75">
        <v>5.1159929999999996</v>
      </c>
      <c r="Q13" s="27">
        <v>1.2828040000000001</v>
      </c>
      <c r="R13" s="27">
        <v>3.1082209999999999</v>
      </c>
      <c r="S13" s="27">
        <v>2.290476</v>
      </c>
      <c r="T13" s="27">
        <v>1.0139640000000001</v>
      </c>
      <c r="U13" s="27">
        <v>1.425835</v>
      </c>
      <c r="V13" s="27">
        <v>3.1286529999999999</v>
      </c>
      <c r="W13" s="27">
        <v>2.8479589999999999</v>
      </c>
      <c r="X13" s="27">
        <v>3.2086420000000002</v>
      </c>
      <c r="Y13" s="18">
        <f t="shared" si="0"/>
        <v>30.608528999999997</v>
      </c>
    </row>
    <row r="14" spans="1:89" x14ac:dyDescent="0.2">
      <c r="A14" s="143"/>
      <c r="B14" s="80" t="s">
        <v>72</v>
      </c>
      <c r="C14" s="75">
        <v>3.0674E-2</v>
      </c>
      <c r="D14" s="75">
        <v>0.32864300000000002</v>
      </c>
      <c r="E14" s="75">
        <v>6.4384999999999998E-2</v>
      </c>
      <c r="F14" s="75">
        <v>0.130354</v>
      </c>
      <c r="G14" s="75">
        <v>2.4919E-2</v>
      </c>
      <c r="H14" s="75">
        <v>3.9898999999999997E-2</v>
      </c>
      <c r="I14" s="75">
        <v>0.30557400000000001</v>
      </c>
      <c r="J14" s="75">
        <v>0.36611300000000002</v>
      </c>
      <c r="K14" s="75">
        <v>1.5859000000000002E-2</v>
      </c>
      <c r="L14" s="75">
        <v>1.307E-2</v>
      </c>
      <c r="M14" s="75">
        <v>5.0597000000000003E-2</v>
      </c>
      <c r="N14" s="75">
        <v>4.6456999999999998E-2</v>
      </c>
      <c r="O14" s="75">
        <v>0.67010899999999995</v>
      </c>
      <c r="P14" s="75">
        <v>4.3894070000000003</v>
      </c>
      <c r="Q14" s="27">
        <v>0.80090300000000003</v>
      </c>
      <c r="R14" s="27">
        <v>5.2430000000000003E-3</v>
      </c>
      <c r="S14" s="27">
        <v>3.0082999999999999E-2</v>
      </c>
      <c r="T14" s="27">
        <v>1.3677999999999999E-2</v>
      </c>
      <c r="U14" s="27">
        <v>2.1399999999999999E-2</v>
      </c>
      <c r="V14" s="27">
        <v>5.0360000000000002E-2</v>
      </c>
      <c r="W14" s="27">
        <v>3.1202000000000001E-2</v>
      </c>
      <c r="X14" s="27">
        <v>3.4876999999999998E-2</v>
      </c>
      <c r="Y14" s="18">
        <f t="shared" si="0"/>
        <v>7.4638060000000008</v>
      </c>
    </row>
    <row r="15" spans="1:89" x14ac:dyDescent="0.2">
      <c r="A15" s="143"/>
      <c r="B15" s="80" t="s">
        <v>71</v>
      </c>
      <c r="C15" s="75">
        <v>0</v>
      </c>
      <c r="D15" s="75">
        <v>1.088E-3</v>
      </c>
      <c r="E15" s="75">
        <v>2.7789999999999998E-3</v>
      </c>
      <c r="F15" s="75">
        <v>3.9109999999999999E-2</v>
      </c>
      <c r="G15" s="75">
        <v>0.172731</v>
      </c>
      <c r="H15" s="75">
        <v>2.3018700000000001</v>
      </c>
      <c r="I15" s="75">
        <v>0.118322</v>
      </c>
      <c r="J15" s="75">
        <v>0.66238200000000003</v>
      </c>
      <c r="K15" s="75">
        <v>0.234073</v>
      </c>
      <c r="L15" s="75">
        <v>0.35798000000000002</v>
      </c>
      <c r="M15" s="75">
        <v>4.2097290000000003</v>
      </c>
      <c r="N15" s="75">
        <v>6.7329330000000001</v>
      </c>
      <c r="O15" s="75">
        <v>7.5984369999999997</v>
      </c>
      <c r="P15" s="75">
        <v>3.9985629999999999</v>
      </c>
      <c r="Q15" s="27">
        <v>3.0910570000000002</v>
      </c>
      <c r="R15" s="27">
        <v>1.6014349999999999</v>
      </c>
      <c r="S15" s="27">
        <v>3.507593</v>
      </c>
      <c r="T15" s="27">
        <v>18.720115</v>
      </c>
      <c r="U15" s="27">
        <v>20.308751999999998</v>
      </c>
      <c r="V15" s="27">
        <v>17.742529000000001</v>
      </c>
      <c r="W15" s="27">
        <v>19.489977</v>
      </c>
      <c r="X15" s="27">
        <v>22.562457999999999</v>
      </c>
      <c r="Y15" s="18">
        <f t="shared" si="0"/>
        <v>133.453913</v>
      </c>
    </row>
    <row r="16" spans="1:89" x14ac:dyDescent="0.2">
      <c r="A16" s="143"/>
      <c r="B16" s="8" t="s">
        <v>15</v>
      </c>
      <c r="C16" s="189">
        <v>2.5622500000000006</v>
      </c>
      <c r="D16" s="189">
        <v>5.8019520000000018</v>
      </c>
      <c r="E16" s="189">
        <v>6.8107990000000012</v>
      </c>
      <c r="F16" s="189">
        <v>7.0097170000000002</v>
      </c>
      <c r="G16" s="189">
        <v>4.3769639999999992</v>
      </c>
      <c r="H16" s="189">
        <v>3.5660429999999996</v>
      </c>
      <c r="I16" s="189">
        <v>5.2763980000000004</v>
      </c>
      <c r="J16" s="189">
        <v>36.84341000000002</v>
      </c>
      <c r="K16" s="189">
        <v>13.228989999999998</v>
      </c>
      <c r="L16" s="189">
        <v>9.9719460000000026</v>
      </c>
      <c r="M16" s="189">
        <v>18.261893000000004</v>
      </c>
      <c r="N16" s="189">
        <v>13.503844000000004</v>
      </c>
      <c r="O16" s="189">
        <v>50.959157000000005</v>
      </c>
      <c r="P16" s="189">
        <v>44.684336000000016</v>
      </c>
      <c r="Q16" s="19">
        <v>12.900599999999997</v>
      </c>
      <c r="R16" s="19">
        <v>21.667842999999998</v>
      </c>
      <c r="S16" s="19">
        <v>38.978363000000002</v>
      </c>
      <c r="T16" s="19">
        <v>22.534523</v>
      </c>
      <c r="U16" s="19">
        <v>94.791357999999988</v>
      </c>
      <c r="V16" s="19">
        <v>199.20790700000001</v>
      </c>
      <c r="W16" s="19">
        <v>190.16772200000005</v>
      </c>
      <c r="X16" s="19">
        <v>46.360444000000008</v>
      </c>
      <c r="Y16" s="18">
        <f t="shared" si="0"/>
        <v>849.4664590000001</v>
      </c>
    </row>
    <row r="17" spans="1:25" x14ac:dyDescent="0.2">
      <c r="A17" s="143"/>
      <c r="B17" s="8" t="s">
        <v>26</v>
      </c>
      <c r="C17" s="18">
        <v>1.2978E-2</v>
      </c>
      <c r="D17" s="18">
        <v>0.31552000000000002</v>
      </c>
      <c r="E17" s="18">
        <v>6.9795999999999997E-2</v>
      </c>
      <c r="F17" s="18">
        <v>7.8065999999999997E-2</v>
      </c>
      <c r="G17" s="18">
        <v>0.51406200000000002</v>
      </c>
      <c r="H17" s="18">
        <v>0.20812800000000001</v>
      </c>
      <c r="I17" s="18">
        <v>0.13217699999999999</v>
      </c>
      <c r="J17" s="18">
        <v>1.1049E-2</v>
      </c>
      <c r="K17" s="18">
        <v>2.2043E-2</v>
      </c>
      <c r="L17" s="18">
        <v>0.12128700000000001</v>
      </c>
      <c r="M17" s="18">
        <v>4.632E-2</v>
      </c>
      <c r="N17" s="18">
        <v>8.3186999999999997E-2</v>
      </c>
      <c r="O17" s="18">
        <v>2.1354479999999998</v>
      </c>
      <c r="P17" s="18">
        <v>3.7471709999999998</v>
      </c>
      <c r="Q17" s="19">
        <v>1.570943</v>
      </c>
      <c r="R17" s="19">
        <v>0.97510300000000005</v>
      </c>
      <c r="S17" s="19">
        <v>8.2636129999999994</v>
      </c>
      <c r="T17" s="19">
        <v>6.3310370000000002</v>
      </c>
      <c r="U17" s="19">
        <v>2.9498009999999999</v>
      </c>
      <c r="V17" s="19">
        <v>51.764609</v>
      </c>
      <c r="W17" s="19">
        <v>63.893698000000001</v>
      </c>
      <c r="X17" s="19">
        <v>1.76735</v>
      </c>
      <c r="Y17" s="18">
        <f t="shared" si="0"/>
        <v>145.013386</v>
      </c>
    </row>
    <row r="18" spans="1:25" x14ac:dyDescent="0.2">
      <c r="A18" s="143"/>
      <c r="B18" s="8" t="s">
        <v>27</v>
      </c>
      <c r="C18" s="18">
        <v>0.47296199999999999</v>
      </c>
      <c r="D18" s="18">
        <v>3.2950750000000002</v>
      </c>
      <c r="E18" s="18">
        <v>3.1587550000000002</v>
      </c>
      <c r="F18" s="18">
        <v>2.0247190000000002</v>
      </c>
      <c r="G18" s="18">
        <v>0.48027599999999998</v>
      </c>
      <c r="H18" s="18">
        <v>0.29481000000000002</v>
      </c>
      <c r="I18" s="18">
        <v>1.9763109999999999</v>
      </c>
      <c r="J18" s="18">
        <v>35.075132000000004</v>
      </c>
      <c r="K18" s="18">
        <v>11.798377</v>
      </c>
      <c r="L18" s="18">
        <v>7.5309429999999997</v>
      </c>
      <c r="M18" s="18">
        <v>14.22113</v>
      </c>
      <c r="N18" s="18">
        <v>8.0602140000000002</v>
      </c>
      <c r="O18" s="18">
        <v>19.848927</v>
      </c>
      <c r="P18" s="18">
        <v>21.377379000000001</v>
      </c>
      <c r="Q18" s="19">
        <v>3.5876190000000001</v>
      </c>
      <c r="R18" s="19">
        <v>11.522584</v>
      </c>
      <c r="S18" s="19">
        <v>19.433572999999999</v>
      </c>
      <c r="T18" s="19">
        <v>4.8447829999999996</v>
      </c>
      <c r="U18" s="19">
        <v>79.027461000000002</v>
      </c>
      <c r="V18" s="19">
        <v>0</v>
      </c>
      <c r="W18" s="19">
        <v>0</v>
      </c>
      <c r="X18" s="19">
        <v>0</v>
      </c>
      <c r="Y18" s="18">
        <f t="shared" si="0"/>
        <v>248.03102999999999</v>
      </c>
    </row>
    <row r="19" spans="1:25" x14ac:dyDescent="0.2">
      <c r="A19" s="143"/>
      <c r="B19" s="8" t="s">
        <v>16</v>
      </c>
      <c r="C19" s="18">
        <f>SUM(C20:C25)</f>
        <v>0.39568900000000001</v>
      </c>
      <c r="D19" s="18">
        <f t="shared" ref="D19:U19" si="1">SUM(D20:D25)</f>
        <v>0.50524499999999994</v>
      </c>
      <c r="E19" s="18">
        <f t="shared" si="1"/>
        <v>1.1436539999999999</v>
      </c>
      <c r="F19" s="18">
        <f t="shared" si="1"/>
        <v>0.602182</v>
      </c>
      <c r="G19" s="18">
        <f t="shared" si="1"/>
        <v>1.6985910000000004</v>
      </c>
      <c r="H19" s="18">
        <f t="shared" si="1"/>
        <v>1.655859</v>
      </c>
      <c r="I19" s="18">
        <f t="shared" si="1"/>
        <v>0.94337399999999993</v>
      </c>
      <c r="J19" s="18">
        <f t="shared" si="1"/>
        <v>1.227921</v>
      </c>
      <c r="K19" s="18">
        <f t="shared" si="1"/>
        <v>0.43537999999999999</v>
      </c>
      <c r="L19" s="18">
        <f t="shared" si="1"/>
        <v>0.80304599999999993</v>
      </c>
      <c r="M19" s="18">
        <f t="shared" si="1"/>
        <v>2.0134589999999997</v>
      </c>
      <c r="N19" s="18">
        <f t="shared" si="1"/>
        <v>1.6577010000000001</v>
      </c>
      <c r="O19" s="18">
        <f t="shared" si="1"/>
        <v>2.792764</v>
      </c>
      <c r="P19" s="18">
        <f t="shared" si="1"/>
        <v>2.4956260000000001</v>
      </c>
      <c r="Q19" s="18">
        <f t="shared" si="1"/>
        <v>2.5109309999999998</v>
      </c>
      <c r="R19" s="18">
        <f t="shared" si="1"/>
        <v>2.8548559999999998</v>
      </c>
      <c r="S19" s="18">
        <f t="shared" si="1"/>
        <v>2.5355989999999999</v>
      </c>
      <c r="T19" s="18">
        <f t="shared" si="1"/>
        <v>3.1263879999999999</v>
      </c>
      <c r="U19" s="18">
        <f t="shared" si="1"/>
        <v>6.4138649999999995</v>
      </c>
      <c r="V19" s="18">
        <v>3.608044</v>
      </c>
      <c r="W19" s="18">
        <v>4.7675330000000002</v>
      </c>
      <c r="X19" s="18">
        <v>5.2505899999999999</v>
      </c>
      <c r="Y19" s="18">
        <f t="shared" si="0"/>
        <v>49.438296999999999</v>
      </c>
    </row>
    <row r="20" spans="1:25" x14ac:dyDescent="0.2">
      <c r="A20" s="143"/>
      <c r="B20" s="8" t="s">
        <v>19</v>
      </c>
      <c r="C20" s="190">
        <v>4.6411000000000001E-2</v>
      </c>
      <c r="D20" s="190">
        <v>6.8998000000000004E-2</v>
      </c>
      <c r="E20" s="190">
        <v>0.58226299999999998</v>
      </c>
      <c r="F20" s="190">
        <v>0.23042899999999999</v>
      </c>
      <c r="G20" s="190">
        <v>0.34410200000000002</v>
      </c>
      <c r="H20" s="190">
        <v>1.286705</v>
      </c>
      <c r="I20" s="190">
        <v>0.15441099999999999</v>
      </c>
      <c r="J20" s="190">
        <v>0.93448600000000004</v>
      </c>
      <c r="K20" s="190">
        <v>0.19858000000000001</v>
      </c>
      <c r="L20" s="190">
        <v>0.290796</v>
      </c>
      <c r="M20" s="190">
        <v>0.24831700000000001</v>
      </c>
      <c r="N20" s="190">
        <v>0.41085500000000003</v>
      </c>
      <c r="O20" s="190">
        <v>0.61619599999999997</v>
      </c>
      <c r="P20" s="190">
        <v>0.62788600000000006</v>
      </c>
      <c r="Q20" s="19">
        <v>0.47753499999999999</v>
      </c>
      <c r="R20" s="19">
        <v>0.32815</v>
      </c>
      <c r="S20" s="19">
        <v>1</v>
      </c>
      <c r="T20" s="19">
        <v>0.32750099999999999</v>
      </c>
      <c r="U20" s="19">
        <v>0.364315</v>
      </c>
      <c r="V20" s="19">
        <v>0.52703199999999994</v>
      </c>
      <c r="W20" s="19">
        <v>0.33401700000000001</v>
      </c>
      <c r="X20" s="19">
        <v>0.69351799999999997</v>
      </c>
      <c r="Y20" s="18">
        <f t="shared" si="0"/>
        <v>10.092502999999999</v>
      </c>
    </row>
    <row r="21" spans="1:25" x14ac:dyDescent="0.2">
      <c r="A21" s="143"/>
      <c r="B21" s="8" t="s">
        <v>18</v>
      </c>
      <c r="C21" s="190">
        <v>0.28640900000000002</v>
      </c>
      <c r="D21" s="190">
        <v>0.21588599999999999</v>
      </c>
      <c r="E21" s="190">
        <v>0.27691300000000002</v>
      </c>
      <c r="F21" s="190">
        <v>0.16814200000000001</v>
      </c>
      <c r="G21" s="190">
        <v>0.77307400000000004</v>
      </c>
      <c r="H21" s="190">
        <v>6.6880999999999996E-2</v>
      </c>
      <c r="I21" s="190">
        <v>7.796E-3</v>
      </c>
      <c r="J21" s="190">
        <v>7.8501000000000001E-2</v>
      </c>
      <c r="K21" s="190">
        <v>3.4689999999999999E-2</v>
      </c>
      <c r="L21" s="190">
        <v>5.6982999999999999E-2</v>
      </c>
      <c r="M21" s="190">
        <v>5.8723999999999998E-2</v>
      </c>
      <c r="N21" s="190">
        <v>7.5719999999999996E-2</v>
      </c>
      <c r="O21" s="190">
        <v>0.22928999999999999</v>
      </c>
      <c r="P21" s="190">
        <v>0.49575599999999997</v>
      </c>
      <c r="Q21" s="19">
        <v>0.91825100000000004</v>
      </c>
      <c r="R21" s="19">
        <v>0.53279200000000004</v>
      </c>
      <c r="S21" s="19">
        <v>0</v>
      </c>
      <c r="T21" s="19">
        <v>0.40266099999999999</v>
      </c>
      <c r="U21" s="19">
        <v>0.48294199999999998</v>
      </c>
      <c r="V21" s="19">
        <v>0.25461499999999998</v>
      </c>
      <c r="W21" s="19">
        <v>0.51514800000000005</v>
      </c>
      <c r="X21" s="19">
        <v>0.468275</v>
      </c>
      <c r="Y21" s="18">
        <f t="shared" si="0"/>
        <v>6.3994490000000015</v>
      </c>
    </row>
    <row r="22" spans="1:25" x14ac:dyDescent="0.2">
      <c r="A22" s="143"/>
      <c r="B22" s="8" t="s">
        <v>20</v>
      </c>
      <c r="C22" s="190">
        <v>3.3866E-2</v>
      </c>
      <c r="D22" s="190">
        <v>8.9359999999999995E-3</v>
      </c>
      <c r="E22" s="190">
        <v>0.15034600000000001</v>
      </c>
      <c r="F22" s="190">
        <v>6.5429000000000001E-2</v>
      </c>
      <c r="G22" s="190">
        <v>0.2702</v>
      </c>
      <c r="H22" s="190">
        <v>7.4367000000000003E-2</v>
      </c>
      <c r="I22" s="190">
        <v>7.2859999999999999E-3</v>
      </c>
      <c r="J22" s="190">
        <v>7.6920000000000001E-3</v>
      </c>
      <c r="K22" s="190">
        <v>1.5206000000000001E-2</v>
      </c>
      <c r="L22" s="190">
        <v>0.22839799999999999</v>
      </c>
      <c r="M22" s="190">
        <v>0.34656100000000001</v>
      </c>
      <c r="N22" s="190">
        <v>0.32951900000000001</v>
      </c>
      <c r="O22" s="190">
        <v>1.058352</v>
      </c>
      <c r="P22" s="190">
        <v>0.18817900000000001</v>
      </c>
      <c r="Q22" s="19">
        <v>0.45548</v>
      </c>
      <c r="R22" s="19">
        <v>8.6613999999999997E-2</v>
      </c>
      <c r="S22" s="19">
        <v>0</v>
      </c>
      <c r="T22" s="19">
        <v>0.53587200000000001</v>
      </c>
      <c r="U22" s="19">
        <v>0.44694400000000001</v>
      </c>
      <c r="V22" s="19">
        <v>3.8404000000000001E-2</v>
      </c>
      <c r="W22" s="19">
        <v>0.213389</v>
      </c>
      <c r="X22" s="19">
        <v>0.38214199999999998</v>
      </c>
      <c r="Y22" s="18">
        <f t="shared" si="0"/>
        <v>4.9431820000000002</v>
      </c>
    </row>
    <row r="23" spans="1:25" x14ac:dyDescent="0.2">
      <c r="A23" s="143"/>
      <c r="B23" s="8" t="s">
        <v>21</v>
      </c>
      <c r="C23" s="190">
        <v>4.463E-3</v>
      </c>
      <c r="D23" s="190">
        <v>2.3600000000000001E-3</v>
      </c>
      <c r="E23" s="190">
        <v>4.0000000000000001E-3</v>
      </c>
      <c r="F23" s="190">
        <v>9.6810000000000004E-3</v>
      </c>
      <c r="G23" s="190">
        <v>7.6429999999999996E-3</v>
      </c>
      <c r="H23" s="190">
        <v>5.8659999999999997E-3</v>
      </c>
      <c r="I23" s="190">
        <v>0.63112000000000001</v>
      </c>
      <c r="J23" s="190">
        <v>1.7564E-2</v>
      </c>
      <c r="K23" s="190">
        <v>1.4012E-2</v>
      </c>
      <c r="L23" s="190">
        <v>9.0209999999999995E-3</v>
      </c>
      <c r="M23" s="190">
        <v>0.152419</v>
      </c>
      <c r="N23" s="190">
        <v>5.7195999999999997E-2</v>
      </c>
      <c r="O23" s="190">
        <v>4.4129000000000002E-2</v>
      </c>
      <c r="P23" s="190">
        <v>5.9108000000000001E-2</v>
      </c>
      <c r="Q23" s="19">
        <v>1.933E-3</v>
      </c>
      <c r="R23" s="19">
        <v>5.1905E-2</v>
      </c>
      <c r="S23" s="19">
        <v>0</v>
      </c>
      <c r="T23" s="19">
        <v>0</v>
      </c>
      <c r="U23" s="19">
        <v>0.26144800000000001</v>
      </c>
      <c r="V23" s="19">
        <v>0.26735599999999998</v>
      </c>
      <c r="W23" s="19">
        <v>0.29707299999999998</v>
      </c>
      <c r="X23" s="19">
        <v>0.51897099999999996</v>
      </c>
      <c r="Y23" s="18">
        <f t="shared" si="0"/>
        <v>2.4172679999999995</v>
      </c>
    </row>
    <row r="24" spans="1:25" x14ac:dyDescent="0.2">
      <c r="A24" s="143"/>
      <c r="B24" s="8" t="s">
        <v>17</v>
      </c>
      <c r="C24" s="190">
        <v>1.9259999999999999E-2</v>
      </c>
      <c r="D24" s="190">
        <v>0.13677</v>
      </c>
      <c r="E24" s="190">
        <v>2.7592999999999999E-2</v>
      </c>
      <c r="F24" s="190">
        <v>0.10691100000000001</v>
      </c>
      <c r="G24" s="190">
        <v>0.17382500000000001</v>
      </c>
      <c r="H24" s="190">
        <v>0.13001599999999999</v>
      </c>
      <c r="I24" s="190">
        <v>1.2446E-2</v>
      </c>
      <c r="J24" s="190">
        <v>0.11101800000000001</v>
      </c>
      <c r="K24" s="190">
        <v>5.1353000000000003E-2</v>
      </c>
      <c r="L24" s="190">
        <v>0.13058700000000001</v>
      </c>
      <c r="M24" s="190">
        <v>1.007015</v>
      </c>
      <c r="N24" s="190">
        <v>0.15199699999999999</v>
      </c>
      <c r="O24" s="190">
        <v>0.13695399999999999</v>
      </c>
      <c r="P24" s="190">
        <v>0.18330099999999999</v>
      </c>
      <c r="Q24" s="19">
        <v>0.14069400000000001</v>
      </c>
      <c r="R24" s="19">
        <v>0.28273399999999999</v>
      </c>
      <c r="S24" s="19">
        <v>1</v>
      </c>
      <c r="T24" s="19">
        <v>1.059377</v>
      </c>
      <c r="U24" s="19">
        <v>0.97547300000000003</v>
      </c>
      <c r="V24" s="19">
        <v>0.29211500000000001</v>
      </c>
      <c r="W24" s="19">
        <v>0.33946100000000001</v>
      </c>
      <c r="X24" s="19">
        <v>0.75595500000000004</v>
      </c>
      <c r="Y24" s="18">
        <f t="shared" si="0"/>
        <v>7.2248549999999998</v>
      </c>
    </row>
    <row r="25" spans="1:25" x14ac:dyDescent="0.2">
      <c r="A25" s="297"/>
      <c r="B25" s="8" t="s">
        <v>807</v>
      </c>
      <c r="C25" s="190">
        <v>5.28E-3</v>
      </c>
      <c r="D25" s="190">
        <v>7.2294999999999998E-2</v>
      </c>
      <c r="E25" s="190">
        <v>0.10253900000000001</v>
      </c>
      <c r="F25" s="190">
        <v>2.1590000000000002E-2</v>
      </c>
      <c r="G25" s="190">
        <v>0.129747</v>
      </c>
      <c r="H25" s="190">
        <v>9.2023999999999995E-2</v>
      </c>
      <c r="I25" s="190">
        <v>0.13031499999999999</v>
      </c>
      <c r="J25" s="190">
        <v>7.8659999999999994E-2</v>
      </c>
      <c r="K25" s="190">
        <v>0.12153899999999999</v>
      </c>
      <c r="L25" s="190">
        <v>8.7261000000000005E-2</v>
      </c>
      <c r="M25" s="190">
        <v>0.20042299999999999</v>
      </c>
      <c r="N25" s="190">
        <v>0.63241400000000003</v>
      </c>
      <c r="O25" s="190">
        <v>0.707843</v>
      </c>
      <c r="P25" s="190">
        <v>0.94139600000000001</v>
      </c>
      <c r="Q25" s="19">
        <v>0.517038</v>
      </c>
      <c r="R25" s="19">
        <v>1.5726610000000001</v>
      </c>
      <c r="S25" s="19">
        <v>0.53559900000000005</v>
      </c>
      <c r="T25" s="19">
        <v>0.80097700000000005</v>
      </c>
      <c r="U25" s="19">
        <v>3.8827430000000001</v>
      </c>
      <c r="V25" s="19">
        <v>2.2285219999999999</v>
      </c>
      <c r="W25" s="19">
        <v>3.0684450000000001</v>
      </c>
      <c r="X25" s="19">
        <v>2.4317289999999998</v>
      </c>
      <c r="Y25" s="18">
        <f t="shared" si="0"/>
        <v>18.361039999999999</v>
      </c>
    </row>
    <row r="26" spans="1:25" ht="15" x14ac:dyDescent="0.25">
      <c r="A26" s="143"/>
      <c r="B26" s="191" t="s">
        <v>22</v>
      </c>
      <c r="C26" s="211">
        <f>SUM(C9,C12,C15:C16)</f>
        <v>1413.9941260000001</v>
      </c>
      <c r="D26" s="211">
        <f t="shared" ref="D26:V26" si="2">SUM(D9,D12,D15:D16)</f>
        <v>1654.8046829999998</v>
      </c>
      <c r="E26" s="211">
        <f t="shared" si="2"/>
        <v>1601.3807120000001</v>
      </c>
      <c r="F26" s="211">
        <f t="shared" si="2"/>
        <v>1560.7842869999999</v>
      </c>
      <c r="G26" s="211">
        <f t="shared" si="2"/>
        <v>2108.0618290000002</v>
      </c>
      <c r="H26" s="211">
        <f t="shared" si="2"/>
        <v>3076.5420239999999</v>
      </c>
      <c r="I26" s="211">
        <f t="shared" si="2"/>
        <v>2675.8898809999996</v>
      </c>
      <c r="J26" s="211">
        <f t="shared" si="2"/>
        <v>2148.4527779999999</v>
      </c>
      <c r="K26" s="211">
        <f t="shared" si="2"/>
        <v>1826.2606440000002</v>
      </c>
      <c r="L26" s="211">
        <f t="shared" si="2"/>
        <v>2734.6540840000002</v>
      </c>
      <c r="M26" s="211">
        <f t="shared" si="2"/>
        <v>3411.7315229999999</v>
      </c>
      <c r="N26" s="211">
        <f t="shared" si="2"/>
        <v>2052.285648</v>
      </c>
      <c r="O26" s="211">
        <f t="shared" si="2"/>
        <v>1327.3736160000001</v>
      </c>
      <c r="P26" s="211">
        <f t="shared" si="2"/>
        <v>1189.1715860000002</v>
      </c>
      <c r="Q26" s="211">
        <f t="shared" si="2"/>
        <v>670.35922699999992</v>
      </c>
      <c r="R26" s="211">
        <f t="shared" si="2"/>
        <v>797.60610400000007</v>
      </c>
      <c r="S26" s="211">
        <f t="shared" si="2"/>
        <v>823.16612200000009</v>
      </c>
      <c r="T26" s="211">
        <f t="shared" si="2"/>
        <v>1194.9049540000001</v>
      </c>
      <c r="U26" s="211">
        <f t="shared" si="2"/>
        <v>1201.5819699999997</v>
      </c>
      <c r="V26" s="211">
        <f t="shared" si="2"/>
        <v>1232.246615</v>
      </c>
      <c r="W26" s="211">
        <f t="shared" ref="W26:X26" si="3">SUM(W9,W12,W15:W16)</f>
        <v>1145.7290850000002</v>
      </c>
      <c r="X26" s="211">
        <f t="shared" si="3"/>
        <v>885.81263999999999</v>
      </c>
      <c r="Y26" s="18">
        <f t="shared" si="0"/>
        <v>36732.794138000005</v>
      </c>
    </row>
    <row r="27" spans="1:25" x14ac:dyDescent="0.2">
      <c r="A27" s="143"/>
      <c r="B27" s="8" t="s">
        <v>23</v>
      </c>
      <c r="C27" s="18">
        <f>C28-C26</f>
        <v>5.3187849999999344</v>
      </c>
      <c r="D27" s="18">
        <f t="shared" ref="D27:P27" si="4">D28-D26</f>
        <v>6.7408220000002075</v>
      </c>
      <c r="E27" s="18">
        <f t="shared" si="4"/>
        <v>28.088190999999824</v>
      </c>
      <c r="F27" s="18">
        <f t="shared" si="4"/>
        <v>43.404359000000113</v>
      </c>
      <c r="G27" s="18">
        <f t="shared" si="4"/>
        <v>21.294110999999702</v>
      </c>
      <c r="H27" s="18">
        <f t="shared" si="4"/>
        <v>19.693196000000171</v>
      </c>
      <c r="I27" s="18">
        <f t="shared" si="4"/>
        <v>25.44829400000026</v>
      </c>
      <c r="J27" s="18">
        <f t="shared" si="4"/>
        <v>40.815332000000126</v>
      </c>
      <c r="K27" s="18">
        <f t="shared" si="4"/>
        <v>31.673943999999892</v>
      </c>
      <c r="L27" s="18">
        <f t="shared" si="4"/>
        <v>105.55516799999987</v>
      </c>
      <c r="M27" s="18">
        <f t="shared" si="4"/>
        <v>123.76056700000026</v>
      </c>
      <c r="N27" s="18">
        <f t="shared" si="4"/>
        <v>112.41789100000005</v>
      </c>
      <c r="O27" s="18">
        <f t="shared" si="4"/>
        <v>67.791844999999967</v>
      </c>
      <c r="P27" s="18">
        <f t="shared" si="4"/>
        <v>27.337218999999777</v>
      </c>
      <c r="Q27" s="18">
        <f t="shared" ref="Q27:V27" si="5">Q28-Q26</f>
        <v>21.962409000000093</v>
      </c>
      <c r="R27" s="18">
        <f t="shared" si="5"/>
        <v>40.05370199999993</v>
      </c>
      <c r="S27" s="18">
        <f t="shared" si="5"/>
        <v>19.61839099999986</v>
      </c>
      <c r="T27" s="18">
        <f t="shared" si="5"/>
        <v>68.633908999999903</v>
      </c>
      <c r="U27" s="18">
        <f t="shared" si="5"/>
        <v>111.13972700000022</v>
      </c>
      <c r="V27" s="18">
        <f t="shared" si="5"/>
        <v>114.07612900000004</v>
      </c>
      <c r="W27" s="18">
        <f t="shared" ref="W27:X27" si="6">W28-W26</f>
        <v>9366.069610999999</v>
      </c>
      <c r="X27" s="18">
        <f t="shared" si="6"/>
        <v>7524.2791109999998</v>
      </c>
      <c r="Y27" s="18">
        <f t="shared" si="0"/>
        <v>17925.172713</v>
      </c>
    </row>
    <row r="28" spans="1:25" ht="13.5" thickBot="1" x14ac:dyDescent="0.25">
      <c r="A28" s="143"/>
      <c r="B28" s="30" t="s">
        <v>7</v>
      </c>
      <c r="C28" s="54">
        <v>1419.312911</v>
      </c>
      <c r="D28" s="54">
        <v>1661.545505</v>
      </c>
      <c r="E28" s="54">
        <v>1629.468903</v>
      </c>
      <c r="F28" s="54">
        <v>1604.1886460000001</v>
      </c>
      <c r="G28" s="54">
        <v>2129.3559399999999</v>
      </c>
      <c r="H28" s="54">
        <v>3096.23522</v>
      </c>
      <c r="I28" s="54">
        <v>2701.3381749999999</v>
      </c>
      <c r="J28" s="54">
        <v>2189.26811</v>
      </c>
      <c r="K28" s="54">
        <v>1857.9345880000001</v>
      </c>
      <c r="L28" s="54">
        <v>2840.2092520000001</v>
      </c>
      <c r="M28" s="54">
        <v>3535.4920900000002</v>
      </c>
      <c r="N28" s="54">
        <v>2164.7035390000001</v>
      </c>
      <c r="O28" s="54">
        <v>1395.1654610000001</v>
      </c>
      <c r="P28" s="54">
        <v>1216.5088049999999</v>
      </c>
      <c r="Q28" s="51">
        <v>692.32163600000001</v>
      </c>
      <c r="R28" s="51">
        <v>837.659806</v>
      </c>
      <c r="S28" s="51">
        <v>842.78451299999995</v>
      </c>
      <c r="T28" s="51">
        <v>1263.538863</v>
      </c>
      <c r="U28" s="256">
        <v>1312.7216969999999</v>
      </c>
      <c r="V28" s="270">
        <v>1346.3227440000001</v>
      </c>
      <c r="W28" s="270">
        <v>10511.798696</v>
      </c>
      <c r="X28" s="270">
        <v>8410.0917509999999</v>
      </c>
      <c r="Y28" s="270">
        <f t="shared" si="0"/>
        <v>54657.966850999997</v>
      </c>
    </row>
    <row r="29" spans="1:25" ht="20.25" thickTop="1" thickBot="1" x14ac:dyDescent="0.35">
      <c r="A29" s="143"/>
      <c r="B29" s="30"/>
      <c r="C29" s="338" t="s">
        <v>250</v>
      </c>
      <c r="D29" s="338"/>
      <c r="E29" s="338"/>
      <c r="F29" s="338"/>
      <c r="G29" s="338"/>
      <c r="H29" s="338"/>
      <c r="I29" s="338"/>
      <c r="J29" s="338"/>
      <c r="K29" s="338"/>
      <c r="L29" s="338"/>
      <c r="M29" s="338"/>
      <c r="N29" s="338"/>
      <c r="O29" s="338"/>
      <c r="P29" s="338"/>
      <c r="Q29" s="338"/>
      <c r="R29" s="338"/>
      <c r="S29" s="338"/>
      <c r="T29" s="338"/>
      <c r="U29" s="338"/>
      <c r="V29" s="338"/>
      <c r="W29" s="338"/>
      <c r="X29" s="338"/>
      <c r="Y29" s="338"/>
    </row>
    <row r="30" spans="1:25" ht="13.5" thickTop="1" x14ac:dyDescent="0.2">
      <c r="A30" s="143"/>
      <c r="B30" s="32"/>
      <c r="C30" s="18"/>
      <c r="D30" s="18"/>
      <c r="E30" s="18"/>
      <c r="F30" s="18"/>
      <c r="G30" s="18"/>
      <c r="H30" s="18"/>
      <c r="I30" s="18"/>
      <c r="J30" s="18"/>
      <c r="K30" s="18"/>
      <c r="L30" s="18"/>
      <c r="M30" s="18"/>
      <c r="N30" s="18"/>
      <c r="O30" s="18"/>
      <c r="P30" s="18"/>
      <c r="Q30" s="18"/>
      <c r="R30" s="18"/>
      <c r="S30" s="18"/>
      <c r="T30" s="18"/>
      <c r="U30" s="18"/>
      <c r="V30" s="18"/>
      <c r="W30" s="18"/>
      <c r="X30" s="18"/>
      <c r="Y30" s="18"/>
    </row>
    <row r="31" spans="1:25" x14ac:dyDescent="0.2">
      <c r="A31" s="143"/>
      <c r="B31" s="80" t="s">
        <v>326</v>
      </c>
      <c r="C31" s="84">
        <f>(C9/C$28)*100</f>
        <v>99.44472885866675</v>
      </c>
      <c r="D31" s="84">
        <f t="shared" ref="D31:Y31" si="7">(D9/D$28)*100</f>
        <v>99.244699470328371</v>
      </c>
      <c r="E31" s="84">
        <f t="shared" si="7"/>
        <v>97.857277979609293</v>
      </c>
      <c r="F31" s="84">
        <f t="shared" si="7"/>
        <v>96.852517493756153</v>
      </c>
      <c r="G31" s="84">
        <f t="shared" si="7"/>
        <v>98.674081187196919</v>
      </c>
      <c r="H31" s="84">
        <f t="shared" si="7"/>
        <v>99.136380794738201</v>
      </c>
      <c r="I31" s="84">
        <f t="shared" si="7"/>
        <v>98.802388042363489</v>
      </c>
      <c r="J31" s="84">
        <f t="shared" si="7"/>
        <v>96.019150208148787</v>
      </c>
      <c r="K31" s="84">
        <f t="shared" si="7"/>
        <v>97.566045312247567</v>
      </c>
      <c r="L31" s="84">
        <f t="shared" si="7"/>
        <v>95.918948932428876</v>
      </c>
      <c r="M31" s="84">
        <f t="shared" si="7"/>
        <v>95.863880181952254</v>
      </c>
      <c r="N31" s="84">
        <f t="shared" si="7"/>
        <v>93.871924464017781</v>
      </c>
      <c r="O31" s="84">
        <f t="shared" si="7"/>
        <v>90.943766704958591</v>
      </c>
      <c r="P31" s="84">
        <f t="shared" si="7"/>
        <v>93.281740283006016</v>
      </c>
      <c r="Q31" s="84">
        <f t="shared" ref="Q31:V40" si="8">(Q9/Q$28)*100</f>
        <v>93.1976103950621</v>
      </c>
      <c r="R31" s="84">
        <f t="shared" si="8"/>
        <v>91.391823687431412</v>
      </c>
      <c r="S31" s="84">
        <f t="shared" si="8"/>
        <v>91.529040709840388</v>
      </c>
      <c r="T31" s="84">
        <f t="shared" si="8"/>
        <v>90.565509024632178</v>
      </c>
      <c r="U31" s="84">
        <f t="shared" si="8"/>
        <v>81.974165236944359</v>
      </c>
      <c r="V31" s="84">
        <f t="shared" si="8"/>
        <v>75.126023496784953</v>
      </c>
      <c r="W31" s="84">
        <f t="shared" ref="W31:X31" si="9">(W9/W$28)*100</f>
        <v>8.9045931345335205</v>
      </c>
      <c r="X31" s="84">
        <f t="shared" si="9"/>
        <v>9.7132083951743784</v>
      </c>
      <c r="Y31" s="84">
        <f t="shared" si="7"/>
        <v>65.27735358920917</v>
      </c>
    </row>
    <row r="32" spans="1:25" x14ac:dyDescent="0.2">
      <c r="A32" s="143"/>
      <c r="B32" s="80" t="s">
        <v>58</v>
      </c>
      <c r="C32" s="84">
        <f t="shared" ref="C32:Y32" si="10">(C10/C$28)*100</f>
        <v>3.3323307097007024E-2</v>
      </c>
      <c r="D32" s="84">
        <f t="shared" si="10"/>
        <v>0.19831385839775723</v>
      </c>
      <c r="E32" s="84">
        <f t="shared" si="10"/>
        <v>0.19385181234109139</v>
      </c>
      <c r="F32" s="84">
        <f t="shared" si="10"/>
        <v>0.12621452003469671</v>
      </c>
      <c r="G32" s="84">
        <f t="shared" si="10"/>
        <v>2.2554989092147738E-2</v>
      </c>
      <c r="H32" s="84">
        <f t="shared" si="10"/>
        <v>9.5215634166192324E-3</v>
      </c>
      <c r="I32" s="84">
        <f t="shared" si="10"/>
        <v>7.316044389740281E-2</v>
      </c>
      <c r="J32" s="84">
        <f t="shared" si="10"/>
        <v>1.602139630125065</v>
      </c>
      <c r="K32" s="84">
        <f t="shared" si="10"/>
        <v>0.63502650072845301</v>
      </c>
      <c r="L32" s="84">
        <f t="shared" si="10"/>
        <v>0.26515451263659218</v>
      </c>
      <c r="M32" s="84">
        <f t="shared" si="10"/>
        <v>0.40223905578020969</v>
      </c>
      <c r="N32" s="84">
        <f t="shared" si="10"/>
        <v>0.37234724546731568</v>
      </c>
      <c r="O32" s="84">
        <f t="shared" si="10"/>
        <v>1.4226934048218958</v>
      </c>
      <c r="P32" s="84">
        <f t="shared" si="10"/>
        <v>1.7572728542642979</v>
      </c>
      <c r="Q32" s="84">
        <f t="shared" si="8"/>
        <v>0.51820119630061656</v>
      </c>
      <c r="R32" s="84">
        <f t="shared" si="8"/>
        <v>1.3755684488459268</v>
      </c>
      <c r="S32" s="84">
        <f t="shared" si="8"/>
        <v>2.3058768522956949</v>
      </c>
      <c r="T32" s="84">
        <f t="shared" si="8"/>
        <v>0.38342967849022941</v>
      </c>
      <c r="U32" s="84">
        <f t="shared" si="8"/>
        <v>6.0201230146956286</v>
      </c>
      <c r="V32" s="84">
        <f t="shared" si="8"/>
        <v>9.7536673568964094</v>
      </c>
      <c r="W32" s="84">
        <f t="shared" ref="W32:X32" si="11">(W10/W$28)*100</f>
        <v>1.0769959478303159</v>
      </c>
      <c r="X32" s="84">
        <f t="shared" si="11"/>
        <v>0.3763387836552034</v>
      </c>
      <c r="Y32" s="84">
        <f t="shared" si="10"/>
        <v>0.9590714496004149</v>
      </c>
    </row>
    <row r="33" spans="1:25" x14ac:dyDescent="0.2">
      <c r="A33" s="143"/>
      <c r="B33" s="80" t="s">
        <v>66</v>
      </c>
      <c r="C33" s="84">
        <f t="shared" ref="C33:Y33" si="12">(C11/C$28)*100</f>
        <v>7.9166686309387072E-2</v>
      </c>
      <c r="D33" s="84">
        <f t="shared" si="12"/>
        <v>4.1572499695095619E-2</v>
      </c>
      <c r="E33" s="84">
        <f t="shared" si="12"/>
        <v>8.1982478925527555E-2</v>
      </c>
      <c r="F33" s="84">
        <f t="shared" si="12"/>
        <v>8.6209125307573076E-2</v>
      </c>
      <c r="G33" s="84">
        <f t="shared" si="12"/>
        <v>1.0337492002393927E-2</v>
      </c>
      <c r="H33" s="84">
        <f t="shared" si="12"/>
        <v>5.7120983204887125E-3</v>
      </c>
      <c r="I33" s="84">
        <f t="shared" si="12"/>
        <v>5.6476934806579712E-2</v>
      </c>
      <c r="J33" s="84">
        <f t="shared" si="12"/>
        <v>3.7829994244058116E-4</v>
      </c>
      <c r="K33" s="84">
        <f t="shared" si="12"/>
        <v>2.4773208000582202E-2</v>
      </c>
      <c r="L33" s="84">
        <f t="shared" si="12"/>
        <v>4.8632684335752595E-3</v>
      </c>
      <c r="M33" s="84">
        <f t="shared" si="12"/>
        <v>4.9295542335663946E-3</v>
      </c>
      <c r="N33" s="84">
        <f t="shared" si="12"/>
        <v>0.11040204614364978</v>
      </c>
      <c r="O33" s="84">
        <f t="shared" si="12"/>
        <v>1.5114364273959044</v>
      </c>
      <c r="P33" s="84">
        <f t="shared" si="12"/>
        <v>0.57683931025883539</v>
      </c>
      <c r="Q33" s="84">
        <f t="shared" si="8"/>
        <v>0.37439852594755541</v>
      </c>
      <c r="R33" s="84">
        <f t="shared" si="8"/>
        <v>0.44977077484364814</v>
      </c>
      <c r="S33" s="84">
        <f t="shared" si="8"/>
        <v>0.46449453444097638</v>
      </c>
      <c r="T33" s="84">
        <f t="shared" si="8"/>
        <v>0.37224102382041258</v>
      </c>
      <c r="U33" s="84">
        <f t="shared" si="8"/>
        <v>0.16737942284502366</v>
      </c>
      <c r="V33" s="84">
        <f t="shared" si="8"/>
        <v>0.24063925343595027</v>
      </c>
      <c r="W33" s="84">
        <f t="shared" ref="W33:X33" si="13">(W11/W$28)*100</f>
        <v>5.5506009663410317E-3</v>
      </c>
      <c r="X33" s="84">
        <f t="shared" si="13"/>
        <v>2.4559660716595671E-3</v>
      </c>
      <c r="Y33" s="84">
        <f t="shared" si="12"/>
        <v>0.10782639090960212</v>
      </c>
    </row>
    <row r="34" spans="1:25" x14ac:dyDescent="0.2">
      <c r="A34" s="143"/>
      <c r="B34" s="80" t="s">
        <v>70</v>
      </c>
      <c r="C34" s="84">
        <f t="shared" ref="C34:Y34" si="14">(C12/C$28)*100</f>
        <v>0</v>
      </c>
      <c r="D34" s="84">
        <f t="shared" si="14"/>
        <v>3.4907259431332877E-4</v>
      </c>
      <c r="E34" s="84">
        <f t="shared" si="14"/>
        <v>8.1130729010297662E-4</v>
      </c>
      <c r="F34" s="84">
        <f t="shared" si="14"/>
        <v>2.3919256688218699E-3</v>
      </c>
      <c r="G34" s="84">
        <f t="shared" si="14"/>
        <v>0.11222759685729199</v>
      </c>
      <c r="H34" s="84">
        <f t="shared" si="14"/>
        <v>3.8064711375513649E-2</v>
      </c>
      <c r="I34" s="84">
        <f t="shared" si="14"/>
        <v>5.5843989248032598E-2</v>
      </c>
      <c r="J34" s="84">
        <f t="shared" si="14"/>
        <v>0.40334717158055167</v>
      </c>
      <c r="K34" s="84">
        <f t="shared" si="14"/>
        <v>4.5361661569971274E-3</v>
      </c>
      <c r="L34" s="84">
        <f t="shared" si="14"/>
        <v>8.9063860284897063E-4</v>
      </c>
      <c r="M34" s="84">
        <f t="shared" si="14"/>
        <v>0</v>
      </c>
      <c r="N34" s="84">
        <f t="shared" si="14"/>
        <v>0</v>
      </c>
      <c r="O34" s="84">
        <f t="shared" si="14"/>
        <v>0</v>
      </c>
      <c r="P34" s="84">
        <f t="shared" si="14"/>
        <v>0.46922003166265625</v>
      </c>
      <c r="Q34" s="84">
        <f t="shared" si="8"/>
        <v>1.3202460424044873</v>
      </c>
      <c r="R34" s="84">
        <f t="shared" si="8"/>
        <v>1.0486659306176618</v>
      </c>
      <c r="S34" s="84">
        <f t="shared" si="8"/>
        <v>1.1020119445407988</v>
      </c>
      <c r="T34" s="84">
        <f t="shared" si="8"/>
        <v>0.73760398456378939</v>
      </c>
      <c r="U34" s="84">
        <f t="shared" si="8"/>
        <v>0.79142494740071334</v>
      </c>
      <c r="V34" s="84">
        <f t="shared" si="8"/>
        <v>0.28651658877419961</v>
      </c>
      <c r="W34" s="84">
        <f t="shared" ref="W34:X34" si="15">(W12/W$28)*100</f>
        <v>3.6607436189434428E-4</v>
      </c>
      <c r="X34" s="84">
        <f t="shared" si="15"/>
        <v>0</v>
      </c>
      <c r="Y34" s="84">
        <f t="shared" si="14"/>
        <v>0.12916594609612406</v>
      </c>
    </row>
    <row r="35" spans="1:25" x14ac:dyDescent="0.2">
      <c r="A35" s="143"/>
      <c r="B35" s="80" t="s">
        <v>60</v>
      </c>
      <c r="C35" s="84">
        <f t="shared" ref="C35:Y35" si="16">(C13/C$28)*100</f>
        <v>1.1220076895361942E-2</v>
      </c>
      <c r="D35" s="84">
        <f t="shared" si="16"/>
        <v>6.0363077446982105E-3</v>
      </c>
      <c r="E35" s="84">
        <f t="shared" si="16"/>
        <v>1.3420937312603627E-3</v>
      </c>
      <c r="F35" s="84">
        <f t="shared" si="16"/>
        <v>6.700708190899389E-2</v>
      </c>
      <c r="G35" s="84">
        <f t="shared" si="16"/>
        <v>1.6945687342436514E-2</v>
      </c>
      <c r="H35" s="84">
        <f t="shared" si="16"/>
        <v>1.1331309641261687E-2</v>
      </c>
      <c r="I35" s="84">
        <f t="shared" si="16"/>
        <v>6.9344890518936971E-3</v>
      </c>
      <c r="J35" s="84">
        <f t="shared" si="16"/>
        <v>4.3788606595105434E-3</v>
      </c>
      <c r="K35" s="84">
        <f t="shared" si="16"/>
        <v>1.4747182261940859E-2</v>
      </c>
      <c r="L35" s="84">
        <f t="shared" si="16"/>
        <v>4.7678177199318552E-3</v>
      </c>
      <c r="M35" s="84">
        <f t="shared" si="16"/>
        <v>2.2035970670210158E-3</v>
      </c>
      <c r="N35" s="84">
        <f t="shared" si="16"/>
        <v>1.7071714132768367E-2</v>
      </c>
      <c r="O35" s="84">
        <f t="shared" si="16"/>
        <v>0.28512123552347601</v>
      </c>
      <c r="P35" s="84">
        <f t="shared" si="16"/>
        <v>0.42054714104597052</v>
      </c>
      <c r="Q35" s="84">
        <f t="shared" si="8"/>
        <v>0.18529017920219962</v>
      </c>
      <c r="R35" s="84">
        <f t="shared" si="8"/>
        <v>0.37106006253808477</v>
      </c>
      <c r="S35" s="84">
        <f t="shared" si="8"/>
        <v>0.2717748089421762</v>
      </c>
      <c r="T35" s="84">
        <f t="shared" si="8"/>
        <v>8.0247947229146688E-2</v>
      </c>
      <c r="U35" s="84">
        <f t="shared" si="8"/>
        <v>0.10861670095485593</v>
      </c>
      <c r="V35" s="84">
        <f t="shared" si="8"/>
        <v>0.23238506620668065</v>
      </c>
      <c r="W35" s="84">
        <f t="shared" ref="W35:X35" si="17">(W13/W$28)*100</f>
        <v>2.7092975068897761E-2</v>
      </c>
      <c r="X35" s="84">
        <f t="shared" si="17"/>
        <v>3.8152282935777451E-2</v>
      </c>
      <c r="Y35" s="84">
        <f t="shared" si="16"/>
        <v>5.6000123611330409E-2</v>
      </c>
    </row>
    <row r="36" spans="1:25" x14ac:dyDescent="0.2">
      <c r="A36" s="143"/>
      <c r="B36" s="80" t="s">
        <v>72</v>
      </c>
      <c r="C36" s="84">
        <f t="shared" ref="C36:Y36" si="18">(C14/C$28)*100</f>
        <v>2.1611865686748484E-3</v>
      </c>
      <c r="D36" s="84">
        <f t="shared" si="18"/>
        <v>1.9779355967744019E-2</v>
      </c>
      <c r="E36" s="84">
        <f t="shared" si="18"/>
        <v>3.9512874336823109E-3</v>
      </c>
      <c r="F36" s="84">
        <f t="shared" si="18"/>
        <v>8.125852300789816E-3</v>
      </c>
      <c r="G36" s="84">
        <f t="shared" si="18"/>
        <v>1.170259961328964E-3</v>
      </c>
      <c r="H36" s="84">
        <f t="shared" si="18"/>
        <v>1.2886294859729682E-3</v>
      </c>
      <c r="I36" s="84">
        <f t="shared" si="18"/>
        <v>1.1311949123141533E-2</v>
      </c>
      <c r="J36" s="84">
        <f t="shared" si="18"/>
        <v>1.6723077375845028E-2</v>
      </c>
      <c r="K36" s="84">
        <f t="shared" si="18"/>
        <v>8.5358225754716402E-4</v>
      </c>
      <c r="L36" s="84">
        <f t="shared" si="18"/>
        <v>4.6017736160800307E-4</v>
      </c>
      <c r="M36" s="84">
        <f t="shared" si="18"/>
        <v>1.4311161985940124E-3</v>
      </c>
      <c r="N36" s="84">
        <f t="shared" si="18"/>
        <v>2.146113736269916E-3</v>
      </c>
      <c r="O36" s="84">
        <f t="shared" si="18"/>
        <v>4.8030790521411848E-2</v>
      </c>
      <c r="P36" s="84">
        <f t="shared" si="18"/>
        <v>0.36081999422930605</v>
      </c>
      <c r="Q36" s="84">
        <f t="shared" si="8"/>
        <v>0.11568365891716838</v>
      </c>
      <c r="R36" s="84">
        <f t="shared" si="8"/>
        <v>6.2591041881744538E-4</v>
      </c>
      <c r="S36" s="84">
        <f t="shared" si="8"/>
        <v>3.5694770769951248E-3</v>
      </c>
      <c r="T36" s="84">
        <f t="shared" si="8"/>
        <v>1.0825151802236256E-3</v>
      </c>
      <c r="U36" s="84">
        <f t="shared" si="8"/>
        <v>1.6302008299935945E-3</v>
      </c>
      <c r="V36" s="84">
        <f t="shared" si="8"/>
        <v>3.7405592547874243E-3</v>
      </c>
      <c r="W36" s="84">
        <f t="shared" ref="W36:X36" si="19">(W14/W$28)*100</f>
        <v>2.9682836308379015E-4</v>
      </c>
      <c r="X36" s="84">
        <f t="shared" si="19"/>
        <v>4.1470415582390001E-4</v>
      </c>
      <c r="Y36" s="84">
        <f t="shared" si="18"/>
        <v>1.3655476831669686E-2</v>
      </c>
    </row>
    <row r="37" spans="1:25" x14ac:dyDescent="0.2">
      <c r="A37" s="143"/>
      <c r="B37" s="80" t="s">
        <v>71</v>
      </c>
      <c r="C37" s="84">
        <f t="shared" ref="C37:Y37" si="20">(C15/C$28)*100</f>
        <v>0</v>
      </c>
      <c r="D37" s="84">
        <f t="shared" si="20"/>
        <v>6.5481203898776151E-5</v>
      </c>
      <c r="E37" s="84">
        <f t="shared" si="20"/>
        <v>1.7054636605114763E-4</v>
      </c>
      <c r="F37" s="84">
        <f t="shared" si="20"/>
        <v>2.4379925701082414E-3</v>
      </c>
      <c r="G37" s="84">
        <f t="shared" si="20"/>
        <v>8.1118894570533853E-3</v>
      </c>
      <c r="H37" s="84">
        <f t="shared" si="20"/>
        <v>7.4344157870538011E-2</v>
      </c>
      <c r="I37" s="84">
        <f t="shared" si="20"/>
        <v>4.3801254169148962E-3</v>
      </c>
      <c r="J37" s="84">
        <f t="shared" si="20"/>
        <v>3.0255864824158062E-2</v>
      </c>
      <c r="K37" s="84">
        <f t="shared" si="20"/>
        <v>1.2598559793860729E-2</v>
      </c>
      <c r="L37" s="84">
        <f t="shared" si="20"/>
        <v>1.2604000911127235E-2</v>
      </c>
      <c r="M37" s="84">
        <f t="shared" si="20"/>
        <v>0.11907052520092047</v>
      </c>
      <c r="N37" s="84">
        <f t="shared" si="20"/>
        <v>0.31103256767946735</v>
      </c>
      <c r="O37" s="84">
        <f t="shared" si="20"/>
        <v>0.54462622623654522</v>
      </c>
      <c r="P37" s="84">
        <f t="shared" si="20"/>
        <v>0.32869166121654175</v>
      </c>
      <c r="Q37" s="84">
        <f t="shared" si="8"/>
        <v>0.44647701866708672</v>
      </c>
      <c r="R37" s="84">
        <f t="shared" si="8"/>
        <v>0.19117963981669189</v>
      </c>
      <c r="S37" s="84">
        <f t="shared" si="8"/>
        <v>0.41619096529363969</v>
      </c>
      <c r="T37" s="84">
        <f t="shared" si="8"/>
        <v>1.4815622651726859</v>
      </c>
      <c r="U37" s="84">
        <f t="shared" si="8"/>
        <v>1.5470721666604708</v>
      </c>
      <c r="V37" s="84">
        <f t="shared" si="8"/>
        <v>1.3178510932145404</v>
      </c>
      <c r="W37" s="84">
        <f t="shared" ref="W37:X37" si="21">(W15/W$28)*100</f>
        <v>0.18541048552819434</v>
      </c>
      <c r="X37" s="84">
        <f t="shared" si="21"/>
        <v>0.26827838111655816</v>
      </c>
      <c r="Y37" s="84">
        <f t="shared" si="20"/>
        <v>0.24416186823011765</v>
      </c>
    </row>
    <row r="38" spans="1:25" x14ac:dyDescent="0.2">
      <c r="A38" s="143"/>
      <c r="B38" s="8" t="s">
        <v>15</v>
      </c>
      <c r="C38" s="84">
        <f t="shared" ref="C38:Y38" si="22">(C16/C$28)*100</f>
        <v>0.18052749186891606</v>
      </c>
      <c r="D38" s="84">
        <f t="shared" si="22"/>
        <v>0.3491900752967943</v>
      </c>
      <c r="E38" s="84">
        <f t="shared" si="22"/>
        <v>0.41797661725613189</v>
      </c>
      <c r="F38" s="84">
        <f t="shared" si="22"/>
        <v>0.43696338441732119</v>
      </c>
      <c r="G38" s="84">
        <f t="shared" si="22"/>
        <v>0.20555342194222351</v>
      </c>
      <c r="H38" s="84">
        <f t="shared" si="22"/>
        <v>0.11517351708181911</v>
      </c>
      <c r="I38" s="84">
        <f t="shared" si="22"/>
        <v>0.19532534093033355</v>
      </c>
      <c r="J38" s="84">
        <f t="shared" si="22"/>
        <v>1.6829099109290924</v>
      </c>
      <c r="K38" s="84">
        <f t="shared" si="22"/>
        <v>0.71202668196411212</v>
      </c>
      <c r="L38" s="84">
        <f t="shared" si="22"/>
        <v>0.35109899008243922</v>
      </c>
      <c r="M38" s="84">
        <f t="shared" si="22"/>
        <v>0.51653044428109585</v>
      </c>
      <c r="N38" s="84">
        <f t="shared" si="22"/>
        <v>0.62381955573640346</v>
      </c>
      <c r="O38" s="84">
        <f t="shared" si="22"/>
        <v>3.6525529354399637</v>
      </c>
      <c r="P38" s="84">
        <f t="shared" si="22"/>
        <v>3.6731617409049511</v>
      </c>
      <c r="Q38" s="84">
        <f t="shared" si="8"/>
        <v>1.8633824698207173</v>
      </c>
      <c r="R38" s="84">
        <f t="shared" si="8"/>
        <v>2.5867115557887943</v>
      </c>
      <c r="S38" s="84">
        <f t="shared" si="8"/>
        <v>4.6249500790245301</v>
      </c>
      <c r="T38" s="84">
        <f t="shared" si="8"/>
        <v>1.7834451839887731</v>
      </c>
      <c r="U38" s="84">
        <f t="shared" si="8"/>
        <v>7.2209789947579415</v>
      </c>
      <c r="V38" s="84">
        <f t="shared" si="8"/>
        <v>14.79644519769028</v>
      </c>
      <c r="W38" s="84">
        <f t="shared" ref="W38:X38" si="23">(W16/W$28)*100</f>
        <v>1.809088315897484</v>
      </c>
      <c r="X38" s="84">
        <f t="shared" si="23"/>
        <v>0.55124777912782619</v>
      </c>
      <c r="Y38" s="84">
        <f t="shared" si="22"/>
        <v>1.5541493910955062</v>
      </c>
    </row>
    <row r="39" spans="1:25" x14ac:dyDescent="0.2">
      <c r="A39" s="143"/>
      <c r="B39" s="8" t="s">
        <v>26</v>
      </c>
      <c r="C39" s="84">
        <f t="shared" ref="C39:Y39" si="24">(C17/C$28)*100</f>
        <v>9.1438610185375806E-4</v>
      </c>
      <c r="D39" s="84">
        <f t="shared" si="24"/>
        <v>1.8989549130645086E-2</v>
      </c>
      <c r="E39" s="84">
        <f t="shared" si="24"/>
        <v>4.2833588214846712E-3</v>
      </c>
      <c r="F39" s="84">
        <f t="shared" si="24"/>
        <v>4.8663852717481457E-3</v>
      </c>
      <c r="G39" s="84">
        <f t="shared" si="24"/>
        <v>2.4141666047621895E-2</v>
      </c>
      <c r="H39" s="84">
        <f t="shared" si="24"/>
        <v>6.7219699154510617E-3</v>
      </c>
      <c r="I39" s="84">
        <f t="shared" si="24"/>
        <v>4.8930193643748439E-3</v>
      </c>
      <c r="J39" s="84">
        <f t="shared" si="24"/>
        <v>5.0468921323665555E-4</v>
      </c>
      <c r="K39" s="84">
        <f t="shared" si="24"/>
        <v>1.1864249765503585E-3</v>
      </c>
      <c r="L39" s="84">
        <f t="shared" si="24"/>
        <v>4.2703543731713745E-3</v>
      </c>
      <c r="M39" s="84">
        <f t="shared" si="24"/>
        <v>1.3101429396777408E-3</v>
      </c>
      <c r="N39" s="84">
        <f t="shared" si="24"/>
        <v>3.8428818774153624E-3</v>
      </c>
      <c r="O39" s="84">
        <f t="shared" si="24"/>
        <v>0.15306055515948583</v>
      </c>
      <c r="P39" s="84">
        <f t="shared" si="24"/>
        <v>0.30802662377770457</v>
      </c>
      <c r="Q39" s="84">
        <f t="shared" si="8"/>
        <v>0.22690941873149836</v>
      </c>
      <c r="R39" s="84">
        <f t="shared" si="8"/>
        <v>0.11640799678049731</v>
      </c>
      <c r="S39" s="84">
        <f t="shared" si="8"/>
        <v>0.98051315283246077</v>
      </c>
      <c r="T39" s="84">
        <f t="shared" si="8"/>
        <v>0.50105597741317753</v>
      </c>
      <c r="U39" s="84">
        <f t="shared" si="8"/>
        <v>0.22470878684653903</v>
      </c>
      <c r="V39" s="84">
        <f t="shared" si="8"/>
        <v>3.8448885477641457</v>
      </c>
      <c r="W39" s="84">
        <f t="shared" ref="W39:X39" si="25">(W17/W$28)*100</f>
        <v>0.60782840166367669</v>
      </c>
      <c r="X39" s="84">
        <f t="shared" si="25"/>
        <v>2.1014633993616701E-2</v>
      </c>
      <c r="Y39" s="84">
        <f t="shared" si="24"/>
        <v>0.26531061134292244</v>
      </c>
    </row>
    <row r="40" spans="1:25" x14ac:dyDescent="0.2">
      <c r="A40" s="143"/>
      <c r="B40" s="8" t="s">
        <v>27</v>
      </c>
      <c r="C40" s="84">
        <f t="shared" ref="C40:Y40" si="26">(C18/C$28)*100</f>
        <v>3.3323307097007024E-2</v>
      </c>
      <c r="D40" s="84">
        <f t="shared" si="26"/>
        <v>0.19831385839775723</v>
      </c>
      <c r="E40" s="84">
        <f t="shared" si="26"/>
        <v>0.19385181234109139</v>
      </c>
      <c r="F40" s="84">
        <f t="shared" si="26"/>
        <v>0.12621452003469671</v>
      </c>
      <c r="G40" s="84">
        <f t="shared" si="26"/>
        <v>2.2554989092147738E-2</v>
      </c>
      <c r="H40" s="84">
        <f t="shared" si="26"/>
        <v>9.5215634166192324E-3</v>
      </c>
      <c r="I40" s="84">
        <f t="shared" si="26"/>
        <v>7.316044389740281E-2</v>
      </c>
      <c r="J40" s="84">
        <f t="shared" si="26"/>
        <v>1.602139630125065</v>
      </c>
      <c r="K40" s="84">
        <f t="shared" si="26"/>
        <v>0.63502650072845301</v>
      </c>
      <c r="L40" s="84">
        <f t="shared" si="26"/>
        <v>0.26515451263659218</v>
      </c>
      <c r="M40" s="84">
        <f t="shared" si="26"/>
        <v>0.40223905578020969</v>
      </c>
      <c r="N40" s="84">
        <f t="shared" si="26"/>
        <v>0.37234724546731568</v>
      </c>
      <c r="O40" s="84">
        <f t="shared" si="26"/>
        <v>1.4226934048218958</v>
      </c>
      <c r="P40" s="84">
        <f t="shared" si="26"/>
        <v>1.7572728542642979</v>
      </c>
      <c r="Q40" s="84">
        <f t="shared" si="8"/>
        <v>0.51820119630061656</v>
      </c>
      <c r="R40" s="84">
        <f t="shared" si="8"/>
        <v>1.3755684488459268</v>
      </c>
      <c r="S40" s="84">
        <f t="shared" si="8"/>
        <v>2.3058768522956949</v>
      </c>
      <c r="T40" s="84">
        <f t="shared" si="8"/>
        <v>0.38342967849022941</v>
      </c>
      <c r="U40" s="84">
        <f t="shared" si="8"/>
        <v>6.0201230146956286</v>
      </c>
      <c r="V40" s="84">
        <f t="shared" si="8"/>
        <v>0</v>
      </c>
      <c r="W40" s="84">
        <f t="shared" ref="W40:X40" si="27">(W18/W$28)*100</f>
        <v>0</v>
      </c>
      <c r="X40" s="84">
        <f t="shared" si="27"/>
        <v>0</v>
      </c>
      <c r="Y40" s="84">
        <f t="shared" si="26"/>
        <v>0.45378751587329141</v>
      </c>
    </row>
    <row r="41" spans="1:25" x14ac:dyDescent="0.2">
      <c r="A41" s="143"/>
      <c r="B41" s="8" t="s">
        <v>16</v>
      </c>
      <c r="C41" s="84">
        <f t="shared" ref="C41:Y41" si="28">(C19/C$28)*100</f>
        <v>2.7878912178795786E-2</v>
      </c>
      <c r="D41" s="84">
        <f t="shared" si="28"/>
        <v>3.0408134985144445E-2</v>
      </c>
      <c r="E41" s="84">
        <f t="shared" si="28"/>
        <v>7.0185690435357759E-2</v>
      </c>
      <c r="F41" s="84">
        <f t="shared" si="28"/>
        <v>3.7538103857144491E-2</v>
      </c>
      <c r="G41" s="84">
        <f t="shared" si="28"/>
        <v>7.9770176892079422E-2</v>
      </c>
      <c r="H41" s="84">
        <f t="shared" si="28"/>
        <v>5.3479754680912123E-2</v>
      </c>
      <c r="I41" s="84">
        <f t="shared" si="28"/>
        <v>3.492246949051464E-2</v>
      </c>
      <c r="J41" s="84">
        <f t="shared" si="28"/>
        <v>5.6088196525184854E-2</v>
      </c>
      <c r="K41" s="84">
        <f t="shared" si="28"/>
        <v>2.3433548350519213E-2</v>
      </c>
      <c r="L41" s="84">
        <f t="shared" si="28"/>
        <v>2.8274184355765911E-2</v>
      </c>
      <c r="M41" s="84">
        <f t="shared" si="28"/>
        <v>5.6949894066938775E-2</v>
      </c>
      <c r="N41" s="84">
        <f t="shared" si="28"/>
        <v>7.6578661702830064E-2</v>
      </c>
      <c r="O41" s="84">
        <f t="shared" si="28"/>
        <v>0.20017439350872804</v>
      </c>
      <c r="P41" s="84">
        <f t="shared" si="28"/>
        <v>0.20514656283149554</v>
      </c>
      <c r="Q41" s="84">
        <f t="shared" si="28"/>
        <v>0.36268272858079503</v>
      </c>
      <c r="R41" s="84">
        <f t="shared" si="28"/>
        <v>0.34081329670484389</v>
      </c>
      <c r="S41" s="84">
        <f t="shared" si="28"/>
        <v>0.30085970504775994</v>
      </c>
      <c r="T41" s="84">
        <f t="shared" si="28"/>
        <v>0.24743109148040507</v>
      </c>
      <c r="U41" s="84">
        <f t="shared" si="28"/>
        <v>0.48859289936761052</v>
      </c>
      <c r="V41" s="84">
        <f t="shared" si="28"/>
        <v>0.26799250150675608</v>
      </c>
      <c r="W41" s="84">
        <f t="shared" ref="W41:X41" si="29">(W19/W$28)*100</f>
        <v>4.5354112439521546E-2</v>
      </c>
      <c r="X41" s="84">
        <f t="shared" si="29"/>
        <v>6.2432018049930066E-2</v>
      </c>
      <c r="Y41" s="84">
        <f t="shared" si="28"/>
        <v>9.0450303676261792E-2</v>
      </c>
    </row>
    <row r="42" spans="1:25" x14ac:dyDescent="0.2">
      <c r="A42" s="143"/>
      <c r="B42" s="8" t="s">
        <v>19</v>
      </c>
      <c r="C42" s="84">
        <f t="shared" ref="C42:Y42" si="30">(C20/C$28)*100</f>
        <v>3.2699625037089517E-3</v>
      </c>
      <c r="D42" s="84">
        <f t="shared" si="30"/>
        <v>4.1526398038674237E-3</v>
      </c>
      <c r="E42" s="84">
        <f t="shared" si="30"/>
        <v>3.5733299293285128E-2</v>
      </c>
      <c r="F42" s="84">
        <f t="shared" si="30"/>
        <v>1.4364208385003118E-2</v>
      </c>
      <c r="G42" s="84">
        <f t="shared" si="30"/>
        <v>1.6159909836398704E-2</v>
      </c>
      <c r="H42" s="84">
        <f t="shared" si="30"/>
        <v>4.1557081700013737E-2</v>
      </c>
      <c r="I42" s="84">
        <f t="shared" si="30"/>
        <v>5.7160929138388977E-3</v>
      </c>
      <c r="J42" s="84">
        <f t="shared" si="30"/>
        <v>4.2684858731167466E-2</v>
      </c>
      <c r="K42" s="84">
        <f t="shared" si="30"/>
        <v>1.0688212668120046E-2</v>
      </c>
      <c r="L42" s="84">
        <f t="shared" si="30"/>
        <v>1.023854139603373E-2</v>
      </c>
      <c r="M42" s="84">
        <f t="shared" si="30"/>
        <v>7.0235484531942479E-3</v>
      </c>
      <c r="N42" s="84">
        <f t="shared" si="30"/>
        <v>1.8979735219992171E-2</v>
      </c>
      <c r="O42" s="84">
        <f t="shared" si="30"/>
        <v>4.4166517680156357E-2</v>
      </c>
      <c r="P42" s="84">
        <f t="shared" si="30"/>
        <v>5.1613765343852168E-2</v>
      </c>
      <c r="Q42" s="84">
        <f t="shared" si="30"/>
        <v>6.8975888542070637E-2</v>
      </c>
      <c r="R42" s="84">
        <f t="shared" si="30"/>
        <v>3.9174614521255896E-2</v>
      </c>
      <c r="S42" s="84">
        <f t="shared" si="30"/>
        <v>0.11865429235764802</v>
      </c>
      <c r="T42" s="84">
        <f t="shared" si="30"/>
        <v>2.5919345228718936E-2</v>
      </c>
      <c r="U42" s="84">
        <f t="shared" si="30"/>
        <v>2.7752645578463384E-2</v>
      </c>
      <c r="V42" s="84">
        <f t="shared" si="30"/>
        <v>3.9146037036718137E-2</v>
      </c>
      <c r="W42" s="84">
        <f t="shared" ref="W42:X42" si="31">(W20/W$28)*100</f>
        <v>3.177543726432868E-3</v>
      </c>
      <c r="X42" s="84">
        <f t="shared" si="31"/>
        <v>8.2462596191954438E-3</v>
      </c>
      <c r="Y42" s="84">
        <f t="shared" si="30"/>
        <v>1.8464834280266226E-2</v>
      </c>
    </row>
    <row r="43" spans="1:25" x14ac:dyDescent="0.2">
      <c r="A43" s="143"/>
      <c r="B43" s="8" t="s">
        <v>18</v>
      </c>
      <c r="C43" s="84">
        <f t="shared" ref="C43:Y43" si="32">(C21/C$28)*100</f>
        <v>2.0179412008463019E-2</v>
      </c>
      <c r="D43" s="84">
        <f t="shared" si="32"/>
        <v>1.2993083809642638E-2</v>
      </c>
      <c r="E43" s="84">
        <f t="shared" si="32"/>
        <v>1.6994064721958062E-2</v>
      </c>
      <c r="F43" s="84">
        <f t="shared" si="32"/>
        <v>1.0481435610410124E-2</v>
      </c>
      <c r="G43" s="84">
        <f t="shared" si="32"/>
        <v>3.6305531897123787E-2</v>
      </c>
      <c r="H43" s="84">
        <f t="shared" si="32"/>
        <v>2.1600749054201378E-3</v>
      </c>
      <c r="I43" s="84">
        <f t="shared" si="32"/>
        <v>2.8859770583888487E-4</v>
      </c>
      <c r="J43" s="84">
        <f t="shared" si="32"/>
        <v>3.5857188820970862E-3</v>
      </c>
      <c r="K43" s="84">
        <f t="shared" si="32"/>
        <v>1.8671270896217361E-3</v>
      </c>
      <c r="L43" s="84">
        <f t="shared" si="32"/>
        <v>2.0062958375293683E-3</v>
      </c>
      <c r="M43" s="84">
        <f t="shared" si="32"/>
        <v>1.6609851897589733E-3</v>
      </c>
      <c r="N43" s="84">
        <f t="shared" si="32"/>
        <v>3.4979385692222487E-3</v>
      </c>
      <c r="O43" s="84">
        <f t="shared" si="32"/>
        <v>1.6434609830123941E-2</v>
      </c>
      <c r="P43" s="84">
        <f t="shared" si="32"/>
        <v>4.0752356083439939E-2</v>
      </c>
      <c r="Q43" s="84">
        <f t="shared" si="32"/>
        <v>0.13263358419727331</v>
      </c>
      <c r="R43" s="84">
        <f t="shared" si="32"/>
        <v>6.3604818589087231E-2</v>
      </c>
      <c r="S43" s="84">
        <f t="shared" si="32"/>
        <v>0</v>
      </c>
      <c r="T43" s="84">
        <f t="shared" si="32"/>
        <v>3.186771786694146E-2</v>
      </c>
      <c r="U43" s="84">
        <f t="shared" si="32"/>
        <v>3.6789366786858249E-2</v>
      </c>
      <c r="V43" s="84">
        <f t="shared" si="32"/>
        <v>1.891188432600675E-2</v>
      </c>
      <c r="W43" s="84">
        <f t="shared" ref="W43:X43" si="33">(W21/W$28)*100</f>
        <v>4.9006646236102926E-3</v>
      </c>
      <c r="X43" s="84">
        <f t="shared" si="33"/>
        <v>5.5680129761285883E-3</v>
      </c>
      <c r="Y43" s="84">
        <f t="shared" si="32"/>
        <v>1.1708172419667894E-2</v>
      </c>
    </row>
    <row r="44" spans="1:25" x14ac:dyDescent="0.2">
      <c r="A44" s="143"/>
      <c r="B44" s="8" t="s">
        <v>20</v>
      </c>
      <c r="C44" s="84">
        <f t="shared" ref="C44:Y44" si="34">(C22/C$28)*100</f>
        <v>2.3860841212343486E-3</v>
      </c>
      <c r="D44" s="84">
        <f t="shared" si="34"/>
        <v>5.3781253496274232E-4</v>
      </c>
      <c r="E44" s="84">
        <f t="shared" si="34"/>
        <v>9.22668727971423E-3</v>
      </c>
      <c r="F44" s="84">
        <f t="shared" si="34"/>
        <v>4.0786350260703687E-3</v>
      </c>
      <c r="G44" s="84">
        <f t="shared" si="34"/>
        <v>1.2689282938765045E-2</v>
      </c>
      <c r="H44" s="84">
        <f t="shared" si="34"/>
        <v>2.4018524018985872E-3</v>
      </c>
      <c r="I44" s="84">
        <f t="shared" si="34"/>
        <v>2.6971817403054319E-4</v>
      </c>
      <c r="J44" s="84">
        <f t="shared" si="34"/>
        <v>3.5135029669801387E-4</v>
      </c>
      <c r="K44" s="84">
        <f t="shared" si="34"/>
        <v>8.1843570264595342E-4</v>
      </c>
      <c r="L44" s="84">
        <f t="shared" si="34"/>
        <v>8.0415905919314981E-3</v>
      </c>
      <c r="M44" s="84">
        <f t="shared" si="34"/>
        <v>9.8023412633345755E-3</v>
      </c>
      <c r="N44" s="84">
        <f t="shared" si="34"/>
        <v>1.5222361587315721E-2</v>
      </c>
      <c r="O44" s="84">
        <f t="shared" si="34"/>
        <v>7.5858529298841348E-2</v>
      </c>
      <c r="P44" s="84">
        <f t="shared" si="34"/>
        <v>1.5468774186143276E-2</v>
      </c>
      <c r="Q44" s="84">
        <f t="shared" si="34"/>
        <v>6.5790230481833439E-2</v>
      </c>
      <c r="R44" s="84">
        <f t="shared" si="34"/>
        <v>1.0339997141990121E-2</v>
      </c>
      <c r="S44" s="84">
        <f t="shared" si="34"/>
        <v>0</v>
      </c>
      <c r="T44" s="84">
        <f t="shared" si="34"/>
        <v>4.241040902593908E-2</v>
      </c>
      <c r="U44" s="84">
        <f t="shared" si="34"/>
        <v>3.4047125222460617E-2</v>
      </c>
      <c r="V44" s="84">
        <f t="shared" si="34"/>
        <v>2.852510675553142E-3</v>
      </c>
      <c r="W44" s="84">
        <f t="shared" ref="W44:X44" si="35">(W22/W$28)*100</f>
        <v>2.0299951147390201E-3</v>
      </c>
      <c r="X44" s="84">
        <f t="shared" si="35"/>
        <v>4.5438505466312128E-3</v>
      </c>
      <c r="Y44" s="84">
        <f t="shared" si="34"/>
        <v>9.0438453619676885E-3</v>
      </c>
    </row>
    <row r="45" spans="1:25" x14ac:dyDescent="0.2">
      <c r="A45" s="143"/>
      <c r="B45" s="8" t="s">
        <v>21</v>
      </c>
      <c r="C45" s="84">
        <f t="shared" ref="C45:Y45" si="36">(C23/C$28)*100</f>
        <v>3.144479251481987E-4</v>
      </c>
      <c r="D45" s="84">
        <f t="shared" si="36"/>
        <v>1.4203643492749238E-4</v>
      </c>
      <c r="E45" s="84">
        <f t="shared" si="36"/>
        <v>2.4547875646080983E-4</v>
      </c>
      <c r="F45" s="84">
        <f t="shared" si="36"/>
        <v>6.0348264053229064E-4</v>
      </c>
      <c r="G45" s="84">
        <f t="shared" si="36"/>
        <v>3.5893482420792456E-4</v>
      </c>
      <c r="H45" s="84">
        <f t="shared" si="36"/>
        <v>1.8945589024079376E-4</v>
      </c>
      <c r="I45" s="84">
        <f t="shared" si="36"/>
        <v>2.3363235519373655E-2</v>
      </c>
      <c r="J45" s="84">
        <f t="shared" si="36"/>
        <v>8.0227725054653079E-4</v>
      </c>
      <c r="K45" s="84">
        <f t="shared" si="36"/>
        <v>7.541707921527752E-4</v>
      </c>
      <c r="L45" s="84">
        <f t="shared" si="36"/>
        <v>3.1761744292775786E-4</v>
      </c>
      <c r="M45" s="84">
        <f t="shared" si="36"/>
        <v>4.3111113282111738E-3</v>
      </c>
      <c r="N45" s="84">
        <f t="shared" si="36"/>
        <v>2.6422093820025853E-3</v>
      </c>
      <c r="O45" s="84">
        <f t="shared" si="36"/>
        <v>3.1629940127940134E-3</v>
      </c>
      <c r="P45" s="84">
        <f t="shared" si="36"/>
        <v>4.8588222096756627E-3</v>
      </c>
      <c r="Q45" s="84">
        <f t="shared" si="36"/>
        <v>2.7920548766440694E-4</v>
      </c>
      <c r="R45" s="84">
        <f t="shared" si="36"/>
        <v>6.1964295801486746E-3</v>
      </c>
      <c r="S45" s="84">
        <f t="shared" si="36"/>
        <v>0</v>
      </c>
      <c r="T45" s="84">
        <f t="shared" si="36"/>
        <v>0</v>
      </c>
      <c r="U45" s="84">
        <f t="shared" si="36"/>
        <v>1.9916483485989036E-2</v>
      </c>
      <c r="V45" s="84">
        <f t="shared" si="36"/>
        <v>1.9858239875356364E-2</v>
      </c>
      <c r="W45" s="84">
        <f t="shared" ref="W45:X45" si="37">(W23/W$28)*100</f>
        <v>2.8260910296260106E-3</v>
      </c>
      <c r="X45" s="84">
        <f t="shared" si="37"/>
        <v>6.1708125828507376E-3</v>
      </c>
      <c r="Y45" s="84">
        <f t="shared" si="36"/>
        <v>4.4225355227529373E-3</v>
      </c>
    </row>
    <row r="46" spans="1:25" x14ac:dyDescent="0.2">
      <c r="A46" s="143"/>
      <c r="B46" s="8" t="s">
        <v>17</v>
      </c>
      <c r="C46" s="84">
        <f t="shared" ref="C46:Y47" si="38">(C24/C$28)*100</f>
        <v>1.3569946310451057E-3</v>
      </c>
      <c r="D46" s="84">
        <f t="shared" si="38"/>
        <v>8.2314928834886173E-3</v>
      </c>
      <c r="E46" s="84">
        <f t="shared" si="38"/>
        <v>1.6933738317557816E-3</v>
      </c>
      <c r="F46" s="84">
        <f t="shared" si="38"/>
        <v>6.6644905053142977E-3</v>
      </c>
      <c r="G46" s="84">
        <f t="shared" si="38"/>
        <v>8.1632664945626709E-3</v>
      </c>
      <c r="H46" s="84">
        <f t="shared" si="38"/>
        <v>4.199164170737648E-3</v>
      </c>
      <c r="I46" s="84">
        <f t="shared" si="38"/>
        <v>4.6073461350317613E-4</v>
      </c>
      <c r="J46" s="84">
        <f t="shared" si="38"/>
        <v>5.0710097814378706E-3</v>
      </c>
      <c r="K46" s="84">
        <f t="shared" si="38"/>
        <v>2.7639832064959651E-3</v>
      </c>
      <c r="L46" s="84">
        <f t="shared" si="38"/>
        <v>4.5977950359834966E-3</v>
      </c>
      <c r="M46" s="84">
        <f t="shared" si="38"/>
        <v>2.8483022288419261E-2</v>
      </c>
      <c r="N46" s="84">
        <f t="shared" si="38"/>
        <v>7.0216081445598809E-3</v>
      </c>
      <c r="O46" s="84">
        <f t="shared" si="38"/>
        <v>9.8163267245618829E-3</v>
      </c>
      <c r="P46" s="84">
        <f t="shared" si="38"/>
        <v>1.5067790651955041E-2</v>
      </c>
      <c r="Q46" s="84">
        <f t="shared" si="38"/>
        <v>2.0322057362367342E-2</v>
      </c>
      <c r="R46" s="84">
        <f t="shared" si="38"/>
        <v>3.375284309630585E-2</v>
      </c>
      <c r="S46" s="84">
        <f t="shared" si="38"/>
        <v>0.11865429235764802</v>
      </c>
      <c r="T46" s="84">
        <f t="shared" si="38"/>
        <v>8.3842059078795425E-2</v>
      </c>
      <c r="U46" s="84">
        <f t="shared" si="38"/>
        <v>7.4309200665249611E-2</v>
      </c>
      <c r="V46" s="84">
        <f t="shared" si="38"/>
        <v>2.1697249140433448E-2</v>
      </c>
      <c r="W46" s="84">
        <f t="shared" ref="W46:X47" si="39">(W24/W$28)*100</f>
        <v>3.2293331504642813E-3</v>
      </c>
      <c r="X46" s="84">
        <f t="shared" si="39"/>
        <v>8.9886653128381545E-3</v>
      </c>
      <c r="Y46" s="84">
        <f t="shared" si="38"/>
        <v>1.321830177052738E-2</v>
      </c>
    </row>
    <row r="47" spans="1:25" x14ac:dyDescent="0.2">
      <c r="A47" s="297"/>
      <c r="B47" s="8" t="s">
        <v>807</v>
      </c>
      <c r="C47" s="84">
        <f t="shared" si="38"/>
        <v>3.720109891961661E-4</v>
      </c>
      <c r="D47" s="84">
        <f t="shared" si="38"/>
        <v>4.3510695182555348E-3</v>
      </c>
      <c r="E47" s="84">
        <f t="shared" si="38"/>
        <v>6.2927865521837456E-3</v>
      </c>
      <c r="F47" s="84">
        <f t="shared" si="38"/>
        <v>1.3458516898142913E-3</v>
      </c>
      <c r="G47" s="84">
        <f t="shared" si="38"/>
        <v>6.0932509010212738E-3</v>
      </c>
      <c r="H47" s="84">
        <f t="shared" si="38"/>
        <v>2.9721256126012284E-3</v>
      </c>
      <c r="I47" s="84">
        <f t="shared" si="38"/>
        <v>4.8240905639294869E-3</v>
      </c>
      <c r="J47" s="84">
        <f t="shared" si="38"/>
        <v>3.5929815832378793E-3</v>
      </c>
      <c r="K47" s="84">
        <f t="shared" si="38"/>
        <v>6.5416188914827382E-3</v>
      </c>
      <c r="L47" s="84">
        <f t="shared" si="38"/>
        <v>3.0723440513600584E-3</v>
      </c>
      <c r="M47" s="84">
        <f t="shared" si="38"/>
        <v>5.6688855440205493E-3</v>
      </c>
      <c r="N47" s="84">
        <f t="shared" si="38"/>
        <v>2.9214808799737452E-2</v>
      </c>
      <c r="O47" s="84">
        <f t="shared" si="38"/>
        <v>5.0735415962250507E-2</v>
      </c>
      <c r="P47" s="84">
        <f t="shared" si="38"/>
        <v>7.7385054356429422E-2</v>
      </c>
      <c r="Q47" s="84">
        <f t="shared" si="38"/>
        <v>7.4681762509585928E-2</v>
      </c>
      <c r="R47" s="84">
        <f t="shared" si="38"/>
        <v>0.18774459377605615</v>
      </c>
      <c r="S47" s="84">
        <f t="shared" si="38"/>
        <v>6.3551120332463934E-2</v>
      </c>
      <c r="T47" s="84">
        <f t="shared" si="38"/>
        <v>6.3391560280010167E-2</v>
      </c>
      <c r="U47" s="84">
        <f t="shared" si="38"/>
        <v>0.29577807762858971</v>
      </c>
      <c r="V47" s="84">
        <f t="shared" si="38"/>
        <v>0.16552658045268823</v>
      </c>
      <c r="W47" s="84">
        <f t="shared" si="39"/>
        <v>2.9190484794649082E-2</v>
      </c>
      <c r="X47" s="84">
        <f t="shared" si="39"/>
        <v>2.8914417012285934E-2</v>
      </c>
      <c r="Y47" s="84">
        <f t="shared" si="38"/>
        <v>3.3592614321079663E-2</v>
      </c>
    </row>
    <row r="48" spans="1:25" ht="15" x14ac:dyDescent="0.25">
      <c r="A48" s="143"/>
      <c r="B48" s="191" t="s">
        <v>22</v>
      </c>
      <c r="C48" s="84">
        <f t="shared" ref="C48:Y48" si="40">(C26/C$28)*100</f>
        <v>99.625256350535665</v>
      </c>
      <c r="D48" s="84">
        <f t="shared" si="40"/>
        <v>99.594304099423368</v>
      </c>
      <c r="E48" s="84">
        <f t="shared" si="40"/>
        <v>98.27623645052158</v>
      </c>
      <c r="F48" s="84">
        <f t="shared" si="40"/>
        <v>97.294310796412404</v>
      </c>
      <c r="G48" s="84">
        <f t="shared" si="40"/>
        <v>98.999974095453496</v>
      </c>
      <c r="H48" s="84">
        <f t="shared" si="40"/>
        <v>99.363963181066055</v>
      </c>
      <c r="I48" s="84">
        <f t="shared" si="40"/>
        <v>99.057937497958761</v>
      </c>
      <c r="J48" s="84">
        <f t="shared" si="40"/>
        <v>98.135663155482575</v>
      </c>
      <c r="K48" s="84">
        <f t="shared" si="40"/>
        <v>98.295206720162525</v>
      </c>
      <c r="L48" s="84">
        <f t="shared" si="40"/>
        <v>96.283542562025289</v>
      </c>
      <c r="M48" s="84">
        <f t="shared" si="40"/>
        <v>96.499481151434281</v>
      </c>
      <c r="N48" s="84">
        <f t="shared" si="40"/>
        <v>94.80677658743366</v>
      </c>
      <c r="O48" s="84">
        <f t="shared" si="40"/>
        <v>95.140945866635093</v>
      </c>
      <c r="P48" s="84">
        <f t="shared" si="40"/>
        <v>97.752813716790172</v>
      </c>
      <c r="Q48" s="84">
        <f t="shared" ref="Q48:V50" si="41">(Q26/Q$28)*100</f>
        <v>96.827715925954379</v>
      </c>
      <c r="R48" s="84">
        <f t="shared" si="41"/>
        <v>95.218380813654562</v>
      </c>
      <c r="S48" s="84">
        <f t="shared" si="41"/>
        <v>97.67219369869936</v>
      </c>
      <c r="T48" s="84">
        <f t="shared" si="41"/>
        <v>94.568120458357456</v>
      </c>
      <c r="U48" s="84">
        <f t="shared" si="41"/>
        <v>91.533641345763456</v>
      </c>
      <c r="V48" s="84">
        <f t="shared" si="41"/>
        <v>91.526836376463976</v>
      </c>
      <c r="W48" s="84">
        <f t="shared" ref="W48:X48" si="42">(W26/W$28)*100</f>
        <v>10.899458010321093</v>
      </c>
      <c r="X48" s="84">
        <f t="shared" si="42"/>
        <v>10.532734555418765</v>
      </c>
      <c r="Y48" s="84">
        <f t="shared" si="40"/>
        <v>67.204830794630922</v>
      </c>
    </row>
    <row r="49" spans="1:25" x14ac:dyDescent="0.2">
      <c r="A49" s="143"/>
      <c r="B49" s="8" t="s">
        <v>23</v>
      </c>
      <c r="C49" s="84">
        <f t="shared" ref="C49:Y49" si="43">(C27/C$28)*100</f>
        <v>0.37474364946433819</v>
      </c>
      <c r="D49" s="84">
        <f t="shared" si="43"/>
        <v>0.40569590057662658</v>
      </c>
      <c r="E49" s="84">
        <f t="shared" si="43"/>
        <v>1.7237635494784169</v>
      </c>
      <c r="F49" s="84">
        <f t="shared" si="43"/>
        <v>2.7056892035876006</v>
      </c>
      <c r="G49" s="84">
        <f t="shared" si="43"/>
        <v>1.0000259045465036</v>
      </c>
      <c r="H49" s="84">
        <f t="shared" si="43"/>
        <v>0.63603681893393649</v>
      </c>
      <c r="I49" s="84">
        <f t="shared" si="43"/>
        <v>0.94206250204124342</v>
      </c>
      <c r="J49" s="84">
        <f t="shared" si="43"/>
        <v>1.8643368445174187</v>
      </c>
      <c r="K49" s="84">
        <f t="shared" si="43"/>
        <v>1.704793279837465</v>
      </c>
      <c r="L49" s="84">
        <f t="shared" si="43"/>
        <v>3.7164574379747095</v>
      </c>
      <c r="M49" s="84">
        <f t="shared" si="43"/>
        <v>3.5005188485657244</v>
      </c>
      <c r="N49" s="84">
        <f t="shared" si="43"/>
        <v>5.1932234125663363</v>
      </c>
      <c r="O49" s="84">
        <f t="shared" si="43"/>
        <v>4.8590541333649</v>
      </c>
      <c r="P49" s="84">
        <f t="shared" si="43"/>
        <v>2.2471862832098268</v>
      </c>
      <c r="Q49" s="84">
        <f t="shared" si="41"/>
        <v>3.1722840740456206</v>
      </c>
      <c r="R49" s="84">
        <f t="shared" si="41"/>
        <v>4.7816191863454334</v>
      </c>
      <c r="S49" s="84">
        <f t="shared" si="41"/>
        <v>2.327806301300634</v>
      </c>
      <c r="T49" s="84">
        <f t="shared" si="41"/>
        <v>5.4318795416425516</v>
      </c>
      <c r="U49" s="84">
        <f t="shared" si="41"/>
        <v>8.4663586542365366</v>
      </c>
      <c r="V49" s="84">
        <f t="shared" si="41"/>
        <v>8.4731636235360241</v>
      </c>
      <c r="W49" s="84">
        <f t="shared" ref="W49:X49" si="44">(W27/W$28)*100</f>
        <v>89.100541989678902</v>
      </c>
      <c r="X49" s="84">
        <f t="shared" si="44"/>
        <v>89.46726544458123</v>
      </c>
      <c r="Y49" s="84">
        <f t="shared" si="43"/>
        <v>32.795169205369099</v>
      </c>
    </row>
    <row r="50" spans="1:25" ht="13.5" thickBot="1" x14ac:dyDescent="0.25">
      <c r="A50" s="143"/>
      <c r="B50" s="30" t="s">
        <v>7</v>
      </c>
      <c r="C50" s="85">
        <f t="shared" ref="C50:Y50" si="45">(C28/C$28)*100</f>
        <v>100</v>
      </c>
      <c r="D50" s="85">
        <f t="shared" si="45"/>
        <v>100</v>
      </c>
      <c r="E50" s="85">
        <f t="shared" si="45"/>
        <v>100</v>
      </c>
      <c r="F50" s="85">
        <f t="shared" si="45"/>
        <v>100</v>
      </c>
      <c r="G50" s="85">
        <f t="shared" si="45"/>
        <v>100</v>
      </c>
      <c r="H50" s="85">
        <f t="shared" si="45"/>
        <v>100</v>
      </c>
      <c r="I50" s="85">
        <f t="shared" si="45"/>
        <v>100</v>
      </c>
      <c r="J50" s="85">
        <f t="shared" si="45"/>
        <v>100</v>
      </c>
      <c r="K50" s="85">
        <f t="shared" si="45"/>
        <v>100</v>
      </c>
      <c r="L50" s="85">
        <f t="shared" si="45"/>
        <v>100</v>
      </c>
      <c r="M50" s="85">
        <f t="shared" si="45"/>
        <v>100</v>
      </c>
      <c r="N50" s="85">
        <f t="shared" si="45"/>
        <v>100</v>
      </c>
      <c r="O50" s="85">
        <f t="shared" si="45"/>
        <v>100</v>
      </c>
      <c r="P50" s="85">
        <f t="shared" si="45"/>
        <v>100</v>
      </c>
      <c r="Q50" s="85">
        <f t="shared" si="41"/>
        <v>100</v>
      </c>
      <c r="R50" s="85">
        <f t="shared" si="41"/>
        <v>100</v>
      </c>
      <c r="S50" s="85">
        <f t="shared" si="41"/>
        <v>100</v>
      </c>
      <c r="T50" s="257">
        <f t="shared" si="41"/>
        <v>100</v>
      </c>
      <c r="U50" s="257">
        <f t="shared" si="41"/>
        <v>100</v>
      </c>
      <c r="V50" s="261">
        <f t="shared" si="41"/>
        <v>100</v>
      </c>
      <c r="W50" s="261">
        <f t="shared" ref="W50:X50" si="46">(W28/W$28)*100</f>
        <v>100</v>
      </c>
      <c r="X50" s="261">
        <f t="shared" si="46"/>
        <v>100</v>
      </c>
      <c r="Y50" s="85">
        <f t="shared" si="45"/>
        <v>100</v>
      </c>
    </row>
    <row r="51" spans="1:25" ht="20.25" thickTop="1" thickBot="1" x14ac:dyDescent="0.35">
      <c r="A51" s="143"/>
      <c r="B51" s="30"/>
      <c r="C51" s="338" t="s">
        <v>251</v>
      </c>
      <c r="D51" s="338"/>
      <c r="E51" s="338"/>
      <c r="F51" s="338"/>
      <c r="G51" s="338"/>
      <c r="H51" s="338"/>
      <c r="I51" s="338"/>
      <c r="J51" s="338"/>
      <c r="K51" s="338"/>
      <c r="L51" s="338"/>
      <c r="M51" s="338"/>
      <c r="N51" s="338"/>
      <c r="O51" s="338"/>
      <c r="P51" s="338"/>
      <c r="Q51" s="338"/>
      <c r="R51" s="338"/>
      <c r="S51" s="338"/>
      <c r="T51" s="338"/>
      <c r="U51" s="338"/>
      <c r="V51" s="338"/>
      <c r="W51" s="338"/>
      <c r="X51" s="338"/>
      <c r="Y51" s="338"/>
    </row>
    <row r="52" spans="1:25" ht="13.5" thickTop="1" x14ac:dyDescent="0.2">
      <c r="A52" s="143"/>
      <c r="B52" s="80" t="s">
        <v>326</v>
      </c>
      <c r="C52" s="33" t="s">
        <v>10</v>
      </c>
      <c r="D52" s="18">
        <f t="shared" ref="D52:V52" si="47">IF(C9=0,"--",((D9/C9)*100-100))</f>
        <v>16.831415744503133</v>
      </c>
      <c r="E52" s="18">
        <f t="shared" si="47"/>
        <v>-3.3015200875797319</v>
      </c>
      <c r="F52" s="18">
        <f t="shared" si="47"/>
        <v>-2.5622730370721172</v>
      </c>
      <c r="G52" s="18">
        <f t="shared" si="47"/>
        <v>35.233722446653815</v>
      </c>
      <c r="H52" s="18">
        <f t="shared" si="47"/>
        <v>46.088372807412213</v>
      </c>
      <c r="I52" s="18">
        <f t="shared" si="47"/>
        <v>-13.048036950754479</v>
      </c>
      <c r="J52" s="18">
        <f t="shared" si="47"/>
        <v>-21.239146928569141</v>
      </c>
      <c r="K52" s="18">
        <f t="shared" si="47"/>
        <v>-13.767234804266693</v>
      </c>
      <c r="L52" s="18">
        <f t="shared" si="47"/>
        <v>50.288457584231935</v>
      </c>
      <c r="M52" s="18">
        <f t="shared" si="47"/>
        <v>24.408520235251615</v>
      </c>
      <c r="N52" s="18">
        <f t="shared" si="47"/>
        <v>-40.044466038132853</v>
      </c>
      <c r="O52" s="18">
        <f t="shared" si="47"/>
        <v>-37.559768364448942</v>
      </c>
      <c r="P52" s="18">
        <f t="shared" si="47"/>
        <v>-10.563819787578296</v>
      </c>
      <c r="Q52" s="18">
        <f t="shared" si="47"/>
        <v>-43.140794784694705</v>
      </c>
      <c r="R52" s="18">
        <f t="shared" si="47"/>
        <v>18.648523819797134</v>
      </c>
      <c r="S52" s="18">
        <f t="shared" si="47"/>
        <v>0.76284858884537243</v>
      </c>
      <c r="T52" s="18">
        <f t="shared" si="47"/>
        <v>48.346047482074567</v>
      </c>
      <c r="U52" s="18">
        <f t="shared" si="47"/>
        <v>-5.9631160564384658</v>
      </c>
      <c r="V52" s="18">
        <f t="shared" si="47"/>
        <v>-6.0082105216268928</v>
      </c>
      <c r="W52" s="18">
        <f t="shared" ref="W52:W67" si="48">IF(V9=0,"--",((W9/V9)*100-100))</f>
        <v>-7.4553043049791654</v>
      </c>
      <c r="X52" s="18">
        <f t="shared" ref="X52:X67" si="49">IF(W9=0,"--",((X9/W9)*100-100))</f>
        <v>-12.728523363182418</v>
      </c>
      <c r="Y52" s="18">
        <f>IFERROR((POWER(U9/C9,1/21)*100)-100,"--")</f>
        <v>-1.2834457134085682</v>
      </c>
    </row>
    <row r="53" spans="1:25" x14ac:dyDescent="0.2">
      <c r="A53" s="143"/>
      <c r="B53" s="80" t="s">
        <v>58</v>
      </c>
      <c r="C53" s="33" t="s">
        <v>10</v>
      </c>
      <c r="D53" s="18">
        <f t="shared" ref="D53:V53" si="50">IF(C10=0,"--",((D10/C10)*100-100))</f>
        <v>596.68916318858601</v>
      </c>
      <c r="E53" s="18">
        <f t="shared" si="50"/>
        <v>-4.1370833744300199</v>
      </c>
      <c r="F53" s="18">
        <f t="shared" si="50"/>
        <v>-35.901359871215078</v>
      </c>
      <c r="G53" s="18">
        <f t="shared" si="50"/>
        <v>-76.27937506389776</v>
      </c>
      <c r="H53" s="18">
        <f t="shared" si="50"/>
        <v>-38.616545486345345</v>
      </c>
      <c r="I53" s="18">
        <f t="shared" si="50"/>
        <v>570.36769444727099</v>
      </c>
      <c r="J53" s="18">
        <f t="shared" si="50"/>
        <v>1674.7779575178199</v>
      </c>
      <c r="K53" s="18">
        <f t="shared" si="50"/>
        <v>-66.362558521518892</v>
      </c>
      <c r="L53" s="18">
        <f t="shared" si="50"/>
        <v>-36.169669777461763</v>
      </c>
      <c r="M53" s="18">
        <f t="shared" si="50"/>
        <v>88.835979770395312</v>
      </c>
      <c r="N53" s="18">
        <f t="shared" si="50"/>
        <v>-43.322267639772647</v>
      </c>
      <c r="O53" s="18">
        <f t="shared" si="50"/>
        <v>146.25806461218028</v>
      </c>
      <c r="P53" s="18">
        <f t="shared" si="50"/>
        <v>7.7004263253122076</v>
      </c>
      <c r="Q53" s="18">
        <f t="shared" si="50"/>
        <v>-83.217685386033523</v>
      </c>
      <c r="R53" s="18">
        <f t="shared" si="50"/>
        <v>221.17635679819955</v>
      </c>
      <c r="S53" s="18">
        <f t="shared" si="50"/>
        <v>68.656379506541214</v>
      </c>
      <c r="T53" s="18">
        <f t="shared" si="50"/>
        <v>-75.07003472804513</v>
      </c>
      <c r="U53" s="18">
        <f t="shared" si="50"/>
        <v>1531.1868044451116</v>
      </c>
      <c r="V53" s="18">
        <f t="shared" si="50"/>
        <v>66.164824655065161</v>
      </c>
      <c r="W53" s="18">
        <f t="shared" si="48"/>
        <v>-13.786756970267149</v>
      </c>
      <c r="X53" s="18">
        <f t="shared" si="49"/>
        <v>-72.043126199225128</v>
      </c>
      <c r="Y53" s="18">
        <f t="shared" ref="Y53:Y71" si="51">IFERROR((POWER(U10/C10,1/21)*100)-100,"--")</f>
        <v>27.60122586680373</v>
      </c>
    </row>
    <row r="54" spans="1:25" x14ac:dyDescent="0.2">
      <c r="A54" s="143"/>
      <c r="B54" s="80" t="s">
        <v>66</v>
      </c>
      <c r="C54" s="33" t="s">
        <v>10</v>
      </c>
      <c r="D54" s="18">
        <f t="shared" ref="D54:V54" si="52">IF(C11=0,"--",((D11/C11)*100-100))</f>
        <v>-38.52511029055119</v>
      </c>
      <c r="E54" s="18">
        <f t="shared" si="52"/>
        <v>93.396559661583296</v>
      </c>
      <c r="F54" s="18">
        <f t="shared" si="52"/>
        <v>3.5241215708907703</v>
      </c>
      <c r="G54" s="18">
        <f t="shared" si="52"/>
        <v>-84.083236138216876</v>
      </c>
      <c r="H54" s="18">
        <f t="shared" si="52"/>
        <v>-19.653646614150347</v>
      </c>
      <c r="I54" s="18">
        <f t="shared" si="52"/>
        <v>762.62184778921187</v>
      </c>
      <c r="J54" s="18">
        <f t="shared" si="52"/>
        <v>-99.457143362787775</v>
      </c>
      <c r="K54" s="18">
        <f t="shared" si="52"/>
        <v>5457.4740400869359</v>
      </c>
      <c r="L54" s="18">
        <f t="shared" si="52"/>
        <v>-69.990005866122061</v>
      </c>
      <c r="M54" s="18">
        <f t="shared" si="52"/>
        <v>26.176634546468108</v>
      </c>
      <c r="N54" s="18">
        <f t="shared" si="52"/>
        <v>1271.2543893874365</v>
      </c>
      <c r="O54" s="18">
        <f t="shared" si="52"/>
        <v>782.34829658597494</v>
      </c>
      <c r="P54" s="18">
        <f t="shared" si="52"/>
        <v>-66.72220789272501</v>
      </c>
      <c r="Q54" s="18">
        <f t="shared" si="52"/>
        <v>-63.06212317242769</v>
      </c>
      <c r="R54" s="18">
        <f t="shared" si="52"/>
        <v>45.350615460706251</v>
      </c>
      <c r="S54" s="18">
        <f t="shared" si="52"/>
        <v>3.9054302943372505</v>
      </c>
      <c r="T54" s="18">
        <f t="shared" si="52"/>
        <v>20.147761456340831</v>
      </c>
      <c r="U54" s="18">
        <f t="shared" si="52"/>
        <v>-53.284404293905908</v>
      </c>
      <c r="V54" s="18">
        <f t="shared" si="52"/>
        <v>47.448692123614023</v>
      </c>
      <c r="W54" s="18">
        <f t="shared" si="48"/>
        <v>-81.990511087014823</v>
      </c>
      <c r="X54" s="18">
        <f t="shared" si="49"/>
        <v>-64.599772395401288</v>
      </c>
      <c r="Y54" s="18">
        <f t="shared" si="51"/>
        <v>3.2450510353179567</v>
      </c>
    </row>
    <row r="55" spans="1:25" x14ac:dyDescent="0.2">
      <c r="A55" s="143"/>
      <c r="B55" s="80" t="s">
        <v>70</v>
      </c>
      <c r="C55" s="33" t="s">
        <v>10</v>
      </c>
      <c r="D55" s="18" t="str">
        <f t="shared" ref="D55:V55" si="53">IF(C12=0,"--",((D12/C12)*100-100))</f>
        <v>--</v>
      </c>
      <c r="E55" s="18">
        <f t="shared" si="53"/>
        <v>127.93103448275866</v>
      </c>
      <c r="F55" s="18">
        <f t="shared" si="53"/>
        <v>190.24962178517399</v>
      </c>
      <c r="G55" s="18">
        <f t="shared" si="53"/>
        <v>6127.9455839045104</v>
      </c>
      <c r="H55" s="18">
        <f t="shared" si="53"/>
        <v>-50.681647469897158</v>
      </c>
      <c r="I55" s="18">
        <f t="shared" si="53"/>
        <v>27.996738428591186</v>
      </c>
      <c r="J55" s="18">
        <f t="shared" si="53"/>
        <v>485.35937184089198</v>
      </c>
      <c r="K55" s="18">
        <f t="shared" si="53"/>
        <v>-99.045575878014361</v>
      </c>
      <c r="L55" s="18">
        <f t="shared" si="53"/>
        <v>-69.985405617057637</v>
      </c>
      <c r="M55" s="18">
        <f t="shared" si="53"/>
        <v>-100</v>
      </c>
      <c r="N55" s="18" t="str">
        <f t="shared" si="53"/>
        <v>--</v>
      </c>
      <c r="O55" s="18" t="str">
        <f t="shared" si="53"/>
        <v>--</v>
      </c>
      <c r="P55" s="18" t="str">
        <f t="shared" si="53"/>
        <v>--</v>
      </c>
      <c r="Q55" s="18">
        <f t="shared" si="53"/>
        <v>60.129363468038321</v>
      </c>
      <c r="R55" s="18">
        <f t="shared" si="53"/>
        <v>-3.8958687463684498</v>
      </c>
      <c r="S55" s="18">
        <f t="shared" si="53"/>
        <v>5.7299465304562602</v>
      </c>
      <c r="T55" s="18">
        <f t="shared" si="53"/>
        <v>0.34806676352714305</v>
      </c>
      <c r="U55" s="18">
        <f t="shared" si="53"/>
        <v>11.473218687771023</v>
      </c>
      <c r="V55" s="18">
        <f t="shared" si="53"/>
        <v>-62.870717659201517</v>
      </c>
      <c r="W55" s="18">
        <f t="shared" si="48"/>
        <v>-99.002420777728631</v>
      </c>
      <c r="X55" s="18">
        <f t="shared" si="49"/>
        <v>-100</v>
      </c>
      <c r="Y55" s="18" t="str">
        <f t="shared" si="51"/>
        <v>--</v>
      </c>
    </row>
    <row r="56" spans="1:25" x14ac:dyDescent="0.2">
      <c r="A56" s="143"/>
      <c r="B56" s="80" t="s">
        <v>60</v>
      </c>
      <c r="C56" s="33" t="s">
        <v>10</v>
      </c>
      <c r="D56" s="18">
        <f t="shared" ref="D56:V56" si="54">IF(C13=0,"--",((D13/C13)*100-100))</f>
        <v>-37.018989249472526</v>
      </c>
      <c r="E56" s="18">
        <f t="shared" si="54"/>
        <v>-78.19554119805376</v>
      </c>
      <c r="F56" s="18">
        <f t="shared" si="54"/>
        <v>4815.2681878458097</v>
      </c>
      <c r="G56" s="18">
        <f t="shared" si="54"/>
        <v>-66.431548394299114</v>
      </c>
      <c r="H56" s="18">
        <f t="shared" si="54"/>
        <v>-2.7685861088478418</v>
      </c>
      <c r="I56" s="18">
        <f t="shared" si="54"/>
        <v>-46.607609079818957</v>
      </c>
      <c r="J56" s="18">
        <f t="shared" si="54"/>
        <v>-48.82396275971044</v>
      </c>
      <c r="K56" s="18">
        <f t="shared" si="54"/>
        <v>185.81129713659828</v>
      </c>
      <c r="L56" s="18">
        <f t="shared" si="54"/>
        <v>-50.576839554295177</v>
      </c>
      <c r="M56" s="18">
        <f t="shared" si="54"/>
        <v>-42.467655225379573</v>
      </c>
      <c r="N56" s="18">
        <f t="shared" si="54"/>
        <v>374.34409816706886</v>
      </c>
      <c r="O56" s="18">
        <f t="shared" si="54"/>
        <v>976.41495648785553</v>
      </c>
      <c r="P56" s="18">
        <f t="shared" si="54"/>
        <v>28.609977141279842</v>
      </c>
      <c r="Q56" s="18">
        <f t="shared" si="54"/>
        <v>-74.925610726988879</v>
      </c>
      <c r="R56" s="18">
        <f t="shared" si="54"/>
        <v>142.29897942320102</v>
      </c>
      <c r="S56" s="18">
        <f t="shared" si="54"/>
        <v>-26.309100929438415</v>
      </c>
      <c r="T56" s="18">
        <f t="shared" si="54"/>
        <v>-55.731297773912495</v>
      </c>
      <c r="U56" s="18">
        <f t="shared" si="54"/>
        <v>40.619883940652699</v>
      </c>
      <c r="V56" s="18">
        <f t="shared" si="54"/>
        <v>119.42602054234888</v>
      </c>
      <c r="W56" s="18">
        <f t="shared" si="48"/>
        <v>-8.9717204177005243</v>
      </c>
      <c r="X56" s="18">
        <f t="shared" si="49"/>
        <v>12.664613500405039</v>
      </c>
      <c r="Y56" s="18">
        <f t="shared" si="51"/>
        <v>11.002589124709687</v>
      </c>
    </row>
    <row r="57" spans="1:25" x14ac:dyDescent="0.2">
      <c r="A57" s="143"/>
      <c r="B57" s="80" t="s">
        <v>72</v>
      </c>
      <c r="C57" s="33" t="s">
        <v>10</v>
      </c>
      <c r="D57" s="18">
        <f t="shared" ref="D57:V57" si="55">IF(C14=0,"--",((D14/C14)*100-100))</f>
        <v>971.40575079872201</v>
      </c>
      <c r="E57" s="18">
        <f t="shared" si="55"/>
        <v>-80.40883268470651</v>
      </c>
      <c r="F57" s="18">
        <f t="shared" si="55"/>
        <v>102.46020035722606</v>
      </c>
      <c r="G57" s="18">
        <f t="shared" si="55"/>
        <v>-80.883593905825677</v>
      </c>
      <c r="H57" s="18">
        <f t="shared" si="55"/>
        <v>60.11477186082908</v>
      </c>
      <c r="I57" s="18">
        <f t="shared" si="55"/>
        <v>665.86881876738767</v>
      </c>
      <c r="J57" s="18">
        <f t="shared" si="55"/>
        <v>19.81156773809289</v>
      </c>
      <c r="K57" s="18">
        <f t="shared" si="55"/>
        <v>-95.668277280511759</v>
      </c>
      <c r="L57" s="18">
        <f t="shared" si="55"/>
        <v>-17.586228639889029</v>
      </c>
      <c r="M57" s="18">
        <f t="shared" si="55"/>
        <v>287.12318286151492</v>
      </c>
      <c r="N57" s="18">
        <f t="shared" si="55"/>
        <v>-8.1823032986145421</v>
      </c>
      <c r="O57" s="18">
        <f t="shared" si="55"/>
        <v>1342.4284822524055</v>
      </c>
      <c r="P57" s="18">
        <f t="shared" si="55"/>
        <v>555.02880874603989</v>
      </c>
      <c r="Q57" s="18">
        <f t="shared" si="55"/>
        <v>-81.753731198770126</v>
      </c>
      <c r="R57" s="18">
        <f t="shared" si="55"/>
        <v>-99.345363920474767</v>
      </c>
      <c r="S57" s="18">
        <f t="shared" si="55"/>
        <v>473.77455655159247</v>
      </c>
      <c r="T57" s="18">
        <f t="shared" si="55"/>
        <v>-54.53246019346475</v>
      </c>
      <c r="U57" s="18">
        <f t="shared" si="55"/>
        <v>56.455622166983488</v>
      </c>
      <c r="V57" s="18">
        <f t="shared" si="55"/>
        <v>135.32710280373834</v>
      </c>
      <c r="W57" s="18">
        <f t="shared" si="48"/>
        <v>-38.042096902303413</v>
      </c>
      <c r="X57" s="18">
        <f t="shared" si="49"/>
        <v>11.778091148003327</v>
      </c>
      <c r="Y57" s="18">
        <f t="shared" si="51"/>
        <v>-1.6997899779236008</v>
      </c>
    </row>
    <row r="58" spans="1:25" x14ac:dyDescent="0.2">
      <c r="A58" s="143"/>
      <c r="B58" s="80" t="s">
        <v>71</v>
      </c>
      <c r="C58" s="33" t="s">
        <v>10</v>
      </c>
      <c r="D58" s="18" t="str">
        <f t="shared" ref="D58:V58" si="56">IF(C15=0,"--",((D15/C15)*100-100))</f>
        <v>--</v>
      </c>
      <c r="E58" s="18">
        <f t="shared" si="56"/>
        <v>155.42279411764704</v>
      </c>
      <c r="F58" s="18">
        <f t="shared" si="56"/>
        <v>1307.3407700611731</v>
      </c>
      <c r="G58" s="18">
        <f t="shared" si="56"/>
        <v>341.65430836103303</v>
      </c>
      <c r="H58" s="18">
        <f t="shared" si="56"/>
        <v>1232.6328221338383</v>
      </c>
      <c r="I58" s="18">
        <f t="shared" si="56"/>
        <v>-94.859744468627682</v>
      </c>
      <c r="J58" s="18">
        <f t="shared" si="56"/>
        <v>459.81305251770596</v>
      </c>
      <c r="K58" s="18">
        <f t="shared" si="56"/>
        <v>-64.661932238496831</v>
      </c>
      <c r="L58" s="18">
        <f t="shared" si="56"/>
        <v>52.935195430485379</v>
      </c>
      <c r="M58" s="18">
        <f t="shared" si="56"/>
        <v>1075.9676518241242</v>
      </c>
      <c r="N58" s="18">
        <f t="shared" si="56"/>
        <v>59.937444904410711</v>
      </c>
      <c r="O58" s="18">
        <f t="shared" si="56"/>
        <v>12.85478408889557</v>
      </c>
      <c r="P58" s="18">
        <f t="shared" si="56"/>
        <v>-47.376506510483672</v>
      </c>
      <c r="Q58" s="18">
        <f t="shared" si="56"/>
        <v>-22.695803467395663</v>
      </c>
      <c r="R58" s="18">
        <f t="shared" si="56"/>
        <v>-48.191346843490756</v>
      </c>
      <c r="S58" s="18">
        <f t="shared" si="56"/>
        <v>119.02812165339211</v>
      </c>
      <c r="T58" s="18">
        <f t="shared" si="56"/>
        <v>433.70259890471891</v>
      </c>
      <c r="U58" s="18">
        <f t="shared" si="56"/>
        <v>8.4862566282311747</v>
      </c>
      <c r="V58" s="18">
        <f t="shared" si="56"/>
        <v>-12.636044794874635</v>
      </c>
      <c r="W58" s="18">
        <f t="shared" si="48"/>
        <v>9.8489228903049622</v>
      </c>
      <c r="X58" s="18">
        <f t="shared" si="49"/>
        <v>15.764415730198138</v>
      </c>
      <c r="Y58" s="18" t="str">
        <f t="shared" si="51"/>
        <v>--</v>
      </c>
    </row>
    <row r="59" spans="1:25" x14ac:dyDescent="0.2">
      <c r="A59" s="143"/>
      <c r="B59" s="8" t="s">
        <v>15</v>
      </c>
      <c r="C59" s="33" t="s">
        <v>10</v>
      </c>
      <c r="D59" s="18">
        <f t="shared" ref="D59:V59" si="57">IF(C16=0,"--",((D16/C16)*100-100))</f>
        <v>126.4397307054347</v>
      </c>
      <c r="E59" s="18">
        <f t="shared" si="57"/>
        <v>17.388061810921542</v>
      </c>
      <c r="F59" s="18">
        <f t="shared" si="57"/>
        <v>2.9206264933086175</v>
      </c>
      <c r="G59" s="18">
        <f t="shared" si="57"/>
        <v>-37.558620412207809</v>
      </c>
      <c r="H59" s="18">
        <f t="shared" si="57"/>
        <v>-18.527020098863048</v>
      </c>
      <c r="I59" s="18">
        <f t="shared" si="57"/>
        <v>47.962265177396915</v>
      </c>
      <c r="J59" s="18">
        <f t="shared" si="57"/>
        <v>598.26821251922274</v>
      </c>
      <c r="K59" s="18">
        <f t="shared" si="57"/>
        <v>-64.094013013453448</v>
      </c>
      <c r="L59" s="18">
        <f t="shared" si="57"/>
        <v>-24.620503908461615</v>
      </c>
      <c r="M59" s="18">
        <f t="shared" si="57"/>
        <v>83.132690449787844</v>
      </c>
      <c r="N59" s="18">
        <f t="shared" si="57"/>
        <v>-26.05452238713697</v>
      </c>
      <c r="O59" s="18">
        <f t="shared" si="57"/>
        <v>277.36778505438889</v>
      </c>
      <c r="P59" s="18">
        <f t="shared" si="57"/>
        <v>-12.313431715520707</v>
      </c>
      <c r="Q59" s="18">
        <f t="shared" si="57"/>
        <v>-71.129480361977414</v>
      </c>
      <c r="R59" s="18">
        <f t="shared" si="57"/>
        <v>67.959963102491372</v>
      </c>
      <c r="S59" s="18">
        <f t="shared" si="57"/>
        <v>79.890370259743918</v>
      </c>
      <c r="T59" s="18">
        <f t="shared" si="57"/>
        <v>-42.187097493037363</v>
      </c>
      <c r="U59" s="18">
        <f t="shared" si="57"/>
        <v>320.6494985494034</v>
      </c>
      <c r="V59" s="18">
        <f t="shared" si="57"/>
        <v>110.15408071271645</v>
      </c>
      <c r="W59" s="18">
        <f t="shared" si="48"/>
        <v>-4.5380653489823288</v>
      </c>
      <c r="X59" s="18">
        <f t="shared" si="49"/>
        <v>-75.621286560923309</v>
      </c>
      <c r="Y59" s="18">
        <f t="shared" si="51"/>
        <v>18.76095417812212</v>
      </c>
    </row>
    <row r="60" spans="1:25" x14ac:dyDescent="0.2">
      <c r="A60" s="143"/>
      <c r="B60" s="8" t="s">
        <v>26</v>
      </c>
      <c r="C60" s="33" t="s">
        <v>10</v>
      </c>
      <c r="D60" s="18">
        <f t="shared" ref="D60:V60" si="58">IF(C17=0,"--",((D17/C17)*100-100))</f>
        <v>2331.1912467252273</v>
      </c>
      <c r="E60" s="18">
        <f t="shared" si="58"/>
        <v>-77.879056795131845</v>
      </c>
      <c r="F60" s="18">
        <f t="shared" si="58"/>
        <v>11.848816551091758</v>
      </c>
      <c r="G60" s="18">
        <f t="shared" si="58"/>
        <v>558.49665667512113</v>
      </c>
      <c r="H60" s="18">
        <f t="shared" si="58"/>
        <v>-59.513054845524472</v>
      </c>
      <c r="I60" s="18">
        <f t="shared" si="58"/>
        <v>-36.492446955719558</v>
      </c>
      <c r="J60" s="18">
        <f t="shared" si="58"/>
        <v>-91.640754442906101</v>
      </c>
      <c r="K60" s="18">
        <f t="shared" si="58"/>
        <v>99.502217395239398</v>
      </c>
      <c r="L60" s="18">
        <f t="shared" si="58"/>
        <v>450.22909767273052</v>
      </c>
      <c r="M60" s="18">
        <f t="shared" si="58"/>
        <v>-61.809592124465112</v>
      </c>
      <c r="N60" s="18">
        <f t="shared" si="58"/>
        <v>79.591968911917093</v>
      </c>
      <c r="O60" s="18">
        <f t="shared" si="58"/>
        <v>2467.0453316022936</v>
      </c>
      <c r="P60" s="18">
        <f t="shared" si="58"/>
        <v>75.474701327309305</v>
      </c>
      <c r="Q60" s="18">
        <f t="shared" si="58"/>
        <v>-58.076559623246446</v>
      </c>
      <c r="R60" s="18">
        <f t="shared" si="58"/>
        <v>-37.928810911662616</v>
      </c>
      <c r="S60" s="18">
        <f t="shared" si="58"/>
        <v>747.46052468303344</v>
      </c>
      <c r="T60" s="18">
        <f t="shared" si="58"/>
        <v>-23.386574371282862</v>
      </c>
      <c r="U60" s="18">
        <f t="shared" si="58"/>
        <v>-53.407301205158021</v>
      </c>
      <c r="V60" s="18">
        <f t="shared" si="58"/>
        <v>1654.8508865513302</v>
      </c>
      <c r="W60" s="18">
        <f t="shared" si="48"/>
        <v>23.431238512783906</v>
      </c>
      <c r="X60" s="18">
        <f t="shared" si="49"/>
        <v>-97.233921254643917</v>
      </c>
      <c r="Y60" s="18">
        <f t="shared" si="51"/>
        <v>29.484663021082071</v>
      </c>
    </row>
    <row r="61" spans="1:25" x14ac:dyDescent="0.2">
      <c r="A61" s="143"/>
      <c r="B61" s="8" t="s">
        <v>27</v>
      </c>
      <c r="C61" s="33" t="s">
        <v>10</v>
      </c>
      <c r="D61" s="18">
        <f t="shared" ref="D61:V61" si="59">IF(C18=0,"--",((D18/C18)*100-100))</f>
        <v>596.68916318858601</v>
      </c>
      <c r="E61" s="18">
        <f t="shared" si="59"/>
        <v>-4.1370833744300199</v>
      </c>
      <c r="F61" s="18">
        <f t="shared" si="59"/>
        <v>-35.901359871215078</v>
      </c>
      <c r="G61" s="18">
        <f t="shared" si="59"/>
        <v>-76.27937506389776</v>
      </c>
      <c r="H61" s="18">
        <f t="shared" si="59"/>
        <v>-38.616545486345345</v>
      </c>
      <c r="I61" s="18">
        <f t="shared" si="59"/>
        <v>570.36769444727099</v>
      </c>
      <c r="J61" s="18">
        <f t="shared" si="59"/>
        <v>1674.7779575178199</v>
      </c>
      <c r="K61" s="18">
        <f t="shared" si="59"/>
        <v>-66.362558521518892</v>
      </c>
      <c r="L61" s="18">
        <f t="shared" si="59"/>
        <v>-36.169669777461763</v>
      </c>
      <c r="M61" s="18">
        <f t="shared" si="59"/>
        <v>88.835979770395312</v>
      </c>
      <c r="N61" s="18">
        <f t="shared" si="59"/>
        <v>-43.322267639772647</v>
      </c>
      <c r="O61" s="18">
        <f t="shared" si="59"/>
        <v>146.25806461218028</v>
      </c>
      <c r="P61" s="18">
        <f t="shared" si="59"/>
        <v>7.7004263253122076</v>
      </c>
      <c r="Q61" s="18">
        <f t="shared" si="59"/>
        <v>-83.217685386033523</v>
      </c>
      <c r="R61" s="18">
        <f t="shared" si="59"/>
        <v>221.17635679819955</v>
      </c>
      <c r="S61" s="18">
        <f t="shared" si="59"/>
        <v>68.656379506541214</v>
      </c>
      <c r="T61" s="18">
        <f t="shared" si="59"/>
        <v>-75.07003472804513</v>
      </c>
      <c r="U61" s="18">
        <f t="shared" si="59"/>
        <v>1531.1868044451116</v>
      </c>
      <c r="V61" s="18">
        <f t="shared" si="59"/>
        <v>-100</v>
      </c>
      <c r="W61" s="18" t="str">
        <f t="shared" si="48"/>
        <v>--</v>
      </c>
      <c r="X61" s="18" t="str">
        <f t="shared" si="49"/>
        <v>--</v>
      </c>
      <c r="Y61" s="18">
        <f t="shared" si="51"/>
        <v>27.60122586680373</v>
      </c>
    </row>
    <row r="62" spans="1:25" x14ac:dyDescent="0.2">
      <c r="A62" s="143"/>
      <c r="B62" s="8" t="s">
        <v>16</v>
      </c>
      <c r="C62" s="33" t="s">
        <v>10</v>
      </c>
      <c r="D62" s="18">
        <f t="shared" ref="D62:V62" si="60">IF(C19=0,"--",((D19/C19)*100-100))</f>
        <v>27.68740096388828</v>
      </c>
      <c r="E62" s="18">
        <f t="shared" si="60"/>
        <v>126.35632218032836</v>
      </c>
      <c r="F62" s="18">
        <f t="shared" si="60"/>
        <v>-47.345788149212964</v>
      </c>
      <c r="G62" s="18">
        <f t="shared" si="60"/>
        <v>182.07269563022481</v>
      </c>
      <c r="H62" s="18">
        <f t="shared" si="60"/>
        <v>-2.5157321568288324</v>
      </c>
      <c r="I62" s="18">
        <f t="shared" si="60"/>
        <v>-43.028120147911153</v>
      </c>
      <c r="J62" s="18">
        <f t="shared" si="60"/>
        <v>30.162692633038461</v>
      </c>
      <c r="K62" s="18">
        <f t="shared" si="60"/>
        <v>-64.543321598050682</v>
      </c>
      <c r="L62" s="18">
        <f t="shared" si="60"/>
        <v>84.447149616426998</v>
      </c>
      <c r="M62" s="18">
        <f t="shared" si="60"/>
        <v>150.7277291711807</v>
      </c>
      <c r="N62" s="18">
        <f t="shared" si="60"/>
        <v>-17.668996488133089</v>
      </c>
      <c r="O62" s="18">
        <f t="shared" si="60"/>
        <v>68.472118916499397</v>
      </c>
      <c r="P62" s="18">
        <f t="shared" si="60"/>
        <v>-10.639567109859613</v>
      </c>
      <c r="Q62" s="18">
        <f t="shared" si="60"/>
        <v>0.6132729824100096</v>
      </c>
      <c r="R62" s="18">
        <f t="shared" si="60"/>
        <v>13.697110752943843</v>
      </c>
      <c r="S62" s="18">
        <f t="shared" si="60"/>
        <v>-11.182945829842211</v>
      </c>
      <c r="T62" s="18">
        <f t="shared" si="60"/>
        <v>23.299780446356081</v>
      </c>
      <c r="U62" s="18">
        <f t="shared" si="60"/>
        <v>105.15255943919945</v>
      </c>
      <c r="V62" s="18">
        <f t="shared" si="60"/>
        <v>-43.746181124797602</v>
      </c>
      <c r="W62" s="18">
        <f t="shared" si="48"/>
        <v>32.136221176903632</v>
      </c>
      <c r="X62" s="18">
        <f t="shared" si="49"/>
        <v>10.132221423532869</v>
      </c>
      <c r="Y62" s="18">
        <f t="shared" si="51"/>
        <v>14.184695219714555</v>
      </c>
    </row>
    <row r="63" spans="1:25" x14ac:dyDescent="0.2">
      <c r="A63" s="143"/>
      <c r="B63" s="8" t="s">
        <v>19</v>
      </c>
      <c r="C63" s="33" t="s">
        <v>10</v>
      </c>
      <c r="D63" s="18">
        <f t="shared" ref="D63:V63" si="61">IF(C20=0,"--",((D20/C20)*100-100))</f>
        <v>48.667341793971246</v>
      </c>
      <c r="E63" s="18">
        <f t="shared" si="61"/>
        <v>743.883880692194</v>
      </c>
      <c r="F63" s="18">
        <f t="shared" si="61"/>
        <v>-60.425271741463909</v>
      </c>
      <c r="G63" s="18">
        <f t="shared" si="61"/>
        <v>49.331030382460568</v>
      </c>
      <c r="H63" s="18">
        <f t="shared" si="61"/>
        <v>273.93127619136186</v>
      </c>
      <c r="I63" s="18">
        <f t="shared" si="61"/>
        <v>-87.999502605492324</v>
      </c>
      <c r="J63" s="18">
        <f t="shared" si="61"/>
        <v>505.19393048422728</v>
      </c>
      <c r="K63" s="18">
        <f t="shared" si="61"/>
        <v>-78.749815406544343</v>
      </c>
      <c r="L63" s="18">
        <f t="shared" si="61"/>
        <v>46.437707724846405</v>
      </c>
      <c r="M63" s="18">
        <f t="shared" si="61"/>
        <v>-14.607835045874083</v>
      </c>
      <c r="N63" s="18">
        <f t="shared" si="61"/>
        <v>65.455848773946201</v>
      </c>
      <c r="O63" s="18">
        <f t="shared" si="61"/>
        <v>49.978946343600512</v>
      </c>
      <c r="P63" s="18">
        <f t="shared" si="61"/>
        <v>1.8971236424774105</v>
      </c>
      <c r="Q63" s="18">
        <f t="shared" si="61"/>
        <v>-23.94558884893118</v>
      </c>
      <c r="R63" s="18">
        <f t="shared" si="61"/>
        <v>-31.282523794067458</v>
      </c>
      <c r="S63" s="18">
        <f t="shared" si="61"/>
        <v>204.73868657626087</v>
      </c>
      <c r="T63" s="18">
        <f t="shared" si="61"/>
        <v>-67.249899999999997</v>
      </c>
      <c r="U63" s="18">
        <f t="shared" si="61"/>
        <v>11.240881707231438</v>
      </c>
      <c r="V63" s="18">
        <f t="shared" si="61"/>
        <v>44.663821143790386</v>
      </c>
      <c r="W63" s="18">
        <f t="shared" si="48"/>
        <v>-36.623013403360694</v>
      </c>
      <c r="X63" s="18">
        <f t="shared" si="49"/>
        <v>107.62955178928016</v>
      </c>
      <c r="Y63" s="18">
        <f t="shared" si="51"/>
        <v>10.309317236079039</v>
      </c>
    </row>
    <row r="64" spans="1:25" x14ac:dyDescent="0.2">
      <c r="A64" s="143"/>
      <c r="B64" s="8" t="s">
        <v>18</v>
      </c>
      <c r="C64" s="33" t="s">
        <v>10</v>
      </c>
      <c r="D64" s="18">
        <f t="shared" ref="D64:V64" si="62">IF(C21=0,"--",((D21/C21)*100-100))</f>
        <v>-24.623178740891532</v>
      </c>
      <c r="E64" s="18">
        <f t="shared" si="62"/>
        <v>28.268160047432445</v>
      </c>
      <c r="F64" s="18">
        <f t="shared" si="62"/>
        <v>-39.279846016618933</v>
      </c>
      <c r="G64" s="18">
        <f t="shared" si="62"/>
        <v>359.77447633547837</v>
      </c>
      <c r="H64" s="18">
        <f t="shared" si="62"/>
        <v>-91.348693656752133</v>
      </c>
      <c r="I64" s="18">
        <f t="shared" si="62"/>
        <v>-88.343475725542376</v>
      </c>
      <c r="J64" s="18">
        <f t="shared" si="62"/>
        <v>906.9394561313494</v>
      </c>
      <c r="K64" s="18">
        <f t="shared" si="62"/>
        <v>-55.809480134011039</v>
      </c>
      <c r="L64" s="18">
        <f t="shared" si="62"/>
        <v>64.263476506197748</v>
      </c>
      <c r="M64" s="18">
        <f t="shared" si="62"/>
        <v>3.0552971938999463</v>
      </c>
      <c r="N64" s="18">
        <f t="shared" si="62"/>
        <v>28.942170151896988</v>
      </c>
      <c r="O64" s="18">
        <f t="shared" si="62"/>
        <v>202.81299524564184</v>
      </c>
      <c r="P64" s="18">
        <f t="shared" si="62"/>
        <v>116.21352871908934</v>
      </c>
      <c r="Q64" s="18">
        <f t="shared" si="62"/>
        <v>85.222367454957691</v>
      </c>
      <c r="R64" s="18">
        <f t="shared" si="62"/>
        <v>-41.977520307628303</v>
      </c>
      <c r="S64" s="18">
        <f t="shared" si="62"/>
        <v>-100</v>
      </c>
      <c r="T64" s="18" t="str">
        <f t="shared" si="62"/>
        <v>--</v>
      </c>
      <c r="U64" s="18">
        <f t="shared" si="62"/>
        <v>19.937615016105354</v>
      </c>
      <c r="V64" s="18">
        <f t="shared" si="62"/>
        <v>-47.278348124619519</v>
      </c>
      <c r="W64" s="18">
        <f t="shared" si="48"/>
        <v>102.32429354122897</v>
      </c>
      <c r="X64" s="18">
        <f t="shared" si="49"/>
        <v>-9.0989385574631143</v>
      </c>
      <c r="Y64" s="18">
        <f t="shared" si="51"/>
        <v>2.519188038904403</v>
      </c>
    </row>
    <row r="65" spans="1:25" x14ac:dyDescent="0.2">
      <c r="A65" s="143"/>
      <c r="B65" s="8" t="s">
        <v>20</v>
      </c>
      <c r="C65" s="33" t="s">
        <v>10</v>
      </c>
      <c r="D65" s="18">
        <f t="shared" ref="D65:V65" si="63">IF(C22=0,"--",((D22/C22)*100-100))</f>
        <v>-73.613653812082916</v>
      </c>
      <c r="E65" s="18">
        <f t="shared" si="63"/>
        <v>1582.4753804834379</v>
      </c>
      <c r="F65" s="18">
        <f t="shared" si="63"/>
        <v>-56.481050377130089</v>
      </c>
      <c r="G65" s="18">
        <f t="shared" si="63"/>
        <v>312.96672729217931</v>
      </c>
      <c r="H65" s="18">
        <f t="shared" si="63"/>
        <v>-72.477054034048848</v>
      </c>
      <c r="I65" s="18">
        <f t="shared" si="63"/>
        <v>-90.202643645703063</v>
      </c>
      <c r="J65" s="18">
        <f t="shared" si="63"/>
        <v>5.5723304968432643</v>
      </c>
      <c r="K65" s="18">
        <f t="shared" si="63"/>
        <v>97.68590743629747</v>
      </c>
      <c r="L65" s="18">
        <f t="shared" si="63"/>
        <v>1402.0255162435878</v>
      </c>
      <c r="M65" s="18">
        <f t="shared" si="63"/>
        <v>51.735566861356062</v>
      </c>
      <c r="N65" s="18">
        <f t="shared" si="63"/>
        <v>-4.9174604182236266</v>
      </c>
      <c r="O65" s="18">
        <f t="shared" si="63"/>
        <v>221.18087272661057</v>
      </c>
      <c r="P65" s="18">
        <f t="shared" si="63"/>
        <v>-82.219620693304307</v>
      </c>
      <c r="Q65" s="18">
        <f t="shared" si="63"/>
        <v>142.04613692282345</v>
      </c>
      <c r="R65" s="18">
        <f t="shared" si="63"/>
        <v>-80.984016861333103</v>
      </c>
      <c r="S65" s="18">
        <f t="shared" si="63"/>
        <v>-100</v>
      </c>
      <c r="T65" s="18" t="str">
        <f t="shared" si="63"/>
        <v>--</v>
      </c>
      <c r="U65" s="18">
        <f t="shared" si="63"/>
        <v>-16.595007763047903</v>
      </c>
      <c r="V65" s="18">
        <f t="shared" si="63"/>
        <v>-91.407424643803253</v>
      </c>
      <c r="W65" s="18">
        <f t="shared" si="48"/>
        <v>455.64264139152169</v>
      </c>
      <c r="X65" s="18">
        <f t="shared" si="49"/>
        <v>79.082333203679667</v>
      </c>
      <c r="Y65" s="18">
        <f t="shared" si="51"/>
        <v>13.072404845391674</v>
      </c>
    </row>
    <row r="66" spans="1:25" x14ac:dyDescent="0.2">
      <c r="A66" s="143"/>
      <c r="B66" s="8" t="s">
        <v>21</v>
      </c>
      <c r="C66" s="33" t="s">
        <v>10</v>
      </c>
      <c r="D66" s="18">
        <f t="shared" ref="D66:V66" si="64">IF(C23=0,"--",((D23/C23)*100-100))</f>
        <v>-47.120770781985208</v>
      </c>
      <c r="E66" s="18">
        <f t="shared" si="64"/>
        <v>69.491525423728802</v>
      </c>
      <c r="F66" s="18">
        <f t="shared" si="64"/>
        <v>142.02500000000003</v>
      </c>
      <c r="G66" s="18">
        <f t="shared" si="64"/>
        <v>-21.051544261956408</v>
      </c>
      <c r="H66" s="18">
        <f t="shared" si="64"/>
        <v>-23.250032709668972</v>
      </c>
      <c r="I66" s="18">
        <f t="shared" si="64"/>
        <v>10658.949880668259</v>
      </c>
      <c r="J66" s="18">
        <f t="shared" si="64"/>
        <v>-97.217011028013687</v>
      </c>
      <c r="K66" s="18">
        <f t="shared" si="64"/>
        <v>-20.223183785014797</v>
      </c>
      <c r="L66" s="18">
        <f t="shared" si="64"/>
        <v>-35.619469026548671</v>
      </c>
      <c r="M66" s="18">
        <f t="shared" si="64"/>
        <v>1589.6020396851793</v>
      </c>
      <c r="N66" s="18">
        <f t="shared" si="64"/>
        <v>-62.474494649617171</v>
      </c>
      <c r="O66" s="18">
        <f t="shared" si="64"/>
        <v>-22.846003217008175</v>
      </c>
      <c r="P66" s="18">
        <f t="shared" si="64"/>
        <v>33.943665163497911</v>
      </c>
      <c r="Q66" s="18">
        <f t="shared" si="64"/>
        <v>-96.729715097787107</v>
      </c>
      <c r="R66" s="18">
        <f t="shared" si="64"/>
        <v>2585.2043455768235</v>
      </c>
      <c r="S66" s="18">
        <f t="shared" si="64"/>
        <v>-100</v>
      </c>
      <c r="T66" s="18" t="str">
        <f t="shared" si="64"/>
        <v>--</v>
      </c>
      <c r="U66" s="18" t="str">
        <f t="shared" si="64"/>
        <v>--</v>
      </c>
      <c r="V66" s="18">
        <f t="shared" si="64"/>
        <v>2.2597227747008759</v>
      </c>
      <c r="W66" s="18">
        <f t="shared" si="48"/>
        <v>11.11514235700713</v>
      </c>
      <c r="X66" s="18">
        <f t="shared" si="49"/>
        <v>74.694771992069292</v>
      </c>
      <c r="Y66" s="18">
        <f t="shared" si="51"/>
        <v>21.388899228664357</v>
      </c>
    </row>
    <row r="67" spans="1:25" x14ac:dyDescent="0.2">
      <c r="A67" s="143"/>
      <c r="B67" s="8" t="s">
        <v>17</v>
      </c>
      <c r="C67" s="33" t="s">
        <v>10</v>
      </c>
      <c r="D67" s="18">
        <f>IF(C24=0,"--",((D24/C24)*100-100))</f>
        <v>610.12461059190036</v>
      </c>
      <c r="E67" s="18">
        <f t="shared" ref="E67:U67" si="65">IF(D24=0,"--",((E24/D24)*100-100))</f>
        <v>-79.825254076186297</v>
      </c>
      <c r="F67" s="18">
        <f t="shared" si="65"/>
        <v>287.45696372268333</v>
      </c>
      <c r="G67" s="18">
        <f t="shared" si="65"/>
        <v>62.588508198408022</v>
      </c>
      <c r="H67" s="18">
        <f t="shared" si="65"/>
        <v>-25.202933985330077</v>
      </c>
      <c r="I67" s="18">
        <f t="shared" si="65"/>
        <v>-90.427332020674385</v>
      </c>
      <c r="J67" s="18">
        <f t="shared" si="65"/>
        <v>791.99742889281697</v>
      </c>
      <c r="K67" s="18">
        <f t="shared" si="65"/>
        <v>-53.743537084076451</v>
      </c>
      <c r="L67" s="18">
        <f t="shared" si="65"/>
        <v>154.2928358615855</v>
      </c>
      <c r="M67" s="18">
        <f t="shared" si="65"/>
        <v>671.1449072265998</v>
      </c>
      <c r="N67" s="18">
        <f t="shared" si="65"/>
        <v>-84.906183125375492</v>
      </c>
      <c r="O67" s="18">
        <f t="shared" si="65"/>
        <v>-9.8969058599840878</v>
      </c>
      <c r="P67" s="18">
        <f t="shared" si="65"/>
        <v>33.841289776129202</v>
      </c>
      <c r="Q67" s="18">
        <f t="shared" si="65"/>
        <v>-23.244281264150217</v>
      </c>
      <c r="R67" s="18">
        <f t="shared" si="65"/>
        <v>100.95668614155539</v>
      </c>
      <c r="S67" s="18">
        <f t="shared" si="65"/>
        <v>253.68933343708221</v>
      </c>
      <c r="T67" s="18">
        <f t="shared" si="65"/>
        <v>5.9377000000000066</v>
      </c>
      <c r="U67" s="18">
        <f t="shared" si="65"/>
        <v>-7.9201266404688653</v>
      </c>
      <c r="V67" s="18">
        <f>IF(U24=0,"--",((V24/U24)*100-100))</f>
        <v>-70.054014821527602</v>
      </c>
      <c r="W67" s="18">
        <f t="shared" si="48"/>
        <v>16.208000273864755</v>
      </c>
      <c r="X67" s="18">
        <f t="shared" si="49"/>
        <v>122.69273937212228</v>
      </c>
      <c r="Y67" s="18">
        <f t="shared" si="51"/>
        <v>20.550627342543535</v>
      </c>
    </row>
    <row r="68" spans="1:25" x14ac:dyDescent="0.2">
      <c r="A68" s="297"/>
      <c r="B68" s="8" t="s">
        <v>807</v>
      </c>
      <c r="C68" s="33" t="s">
        <v>10</v>
      </c>
      <c r="D68" s="18">
        <f>IF(C25=0,"--",((D25/C25)*100-100))</f>
        <v>1269.2234848484848</v>
      </c>
      <c r="E68" s="18">
        <f t="shared" ref="E68" si="66">IF(D25=0,"--",((E25/D25)*100-100))</f>
        <v>41.834151739401079</v>
      </c>
      <c r="F68" s="18">
        <f t="shared" ref="F68" si="67">IF(E25=0,"--",((F25/E25)*100-100))</f>
        <v>-78.944596690039887</v>
      </c>
      <c r="G68" s="18">
        <f t="shared" ref="G68" si="68">IF(F25=0,"--",((G25/F25)*100-100))</f>
        <v>500.9587772116721</v>
      </c>
      <c r="H68" s="18">
        <f t="shared" ref="H68" si="69">IF(G25=0,"--",((H25/G25)*100-100))</f>
        <v>-29.074275320431312</v>
      </c>
      <c r="I68" s="18">
        <f t="shared" ref="I68" si="70">IF(H25=0,"--",((I25/H25)*100-100))</f>
        <v>41.609797444144988</v>
      </c>
      <c r="J68" s="18">
        <f t="shared" ref="J68" si="71">IF(I25=0,"--",((J25/I25)*100-100))</f>
        <v>-39.638568085024751</v>
      </c>
      <c r="K68" s="18">
        <f t="shared" ref="K68" si="72">IF(J25=0,"--",((K25/J25)*100-100))</f>
        <v>54.511823035850483</v>
      </c>
      <c r="L68" s="18">
        <f t="shared" ref="L68" si="73">IF(K25=0,"--",((L25/K25)*100-100))</f>
        <v>-28.203292770221893</v>
      </c>
      <c r="M68" s="18">
        <f t="shared" ref="M68" si="74">IF(L25=0,"--",((M25/L25)*100-100))</f>
        <v>129.68221771467205</v>
      </c>
      <c r="N68" s="18">
        <f t="shared" ref="N68" si="75">IF(M25=0,"--",((N25/M25)*100-100))</f>
        <v>215.53963367477786</v>
      </c>
      <c r="O68" s="18">
        <f t="shared" ref="O68" si="76">IF(N25=0,"--",((O25/N25)*100-100))</f>
        <v>11.927155312817234</v>
      </c>
      <c r="P68" s="18">
        <f t="shared" ref="P68" si="77">IF(O25=0,"--",((P25/O25)*100-100))</f>
        <v>32.995028558592793</v>
      </c>
      <c r="Q68" s="18">
        <f t="shared" ref="Q68" si="78">IF(P25=0,"--",((Q25/P25)*100-100))</f>
        <v>-45.077523167721132</v>
      </c>
      <c r="R68" s="18">
        <f t="shared" ref="R68" si="79">IF(Q25=0,"--",((R25/Q25)*100-100))</f>
        <v>204.16739195184886</v>
      </c>
      <c r="S68" s="18">
        <f t="shared" ref="S68" si="80">IF(R25=0,"--",((S25/R25)*100-100))</f>
        <v>-65.9431371414437</v>
      </c>
      <c r="T68" s="18">
        <f t="shared" ref="T68" si="81">IF(S25=0,"--",((T25/S25)*100-100))</f>
        <v>49.547889372459622</v>
      </c>
      <c r="U68" s="18">
        <f t="shared" ref="U68" si="82">IF(T25=0,"--",((U25/T25)*100-100))</f>
        <v>384.75087299635317</v>
      </c>
      <c r="V68" s="18">
        <f>IF(U25=0,"--",((V25/U25)*100-100))</f>
        <v>-42.604442271868116</v>
      </c>
      <c r="W68" s="18">
        <f t="shared" ref="W68" si="83">IF(V25=0,"--",((W25/V25)*100-100))</f>
        <v>37.689688502065508</v>
      </c>
      <c r="X68" s="18">
        <f t="shared" ref="X68" si="84">IF(W25=0,"--",((X25/W25)*100-100))</f>
        <v>-20.750445258103056</v>
      </c>
      <c r="Y68" s="18">
        <f t="shared" si="51"/>
        <v>36.930509748351511</v>
      </c>
    </row>
    <row r="69" spans="1:25" ht="15" x14ac:dyDescent="0.25">
      <c r="A69" s="143"/>
      <c r="B69" s="191" t="s">
        <v>22</v>
      </c>
      <c r="C69" s="33" t="s">
        <v>10</v>
      </c>
      <c r="D69" s="18">
        <f t="shared" ref="D69:D71" si="85">IF(C26=0,"--",((D26/C26)*100-100))</f>
        <v>17.030520323392054</v>
      </c>
      <c r="E69" s="18">
        <f t="shared" ref="E69:U69" si="86">IF(D26=0,"--",((E26/D26)*100-100))</f>
        <v>-3.2284155072094194</v>
      </c>
      <c r="F69" s="18">
        <f t="shared" si="86"/>
        <v>-2.5350889201917681</v>
      </c>
      <c r="G69" s="18">
        <f t="shared" si="86"/>
        <v>35.064265226037634</v>
      </c>
      <c r="H69" s="18">
        <f t="shared" si="86"/>
        <v>45.941735753519936</v>
      </c>
      <c r="I69" s="18">
        <f t="shared" si="86"/>
        <v>-13.022807420621149</v>
      </c>
      <c r="J69" s="18">
        <f t="shared" si="86"/>
        <v>-19.710717796910714</v>
      </c>
      <c r="K69" s="18">
        <f t="shared" si="86"/>
        <v>-14.996472684865296</v>
      </c>
      <c r="L69" s="18">
        <f t="shared" si="86"/>
        <v>49.740623989485698</v>
      </c>
      <c r="M69" s="18">
        <f t="shared" si="86"/>
        <v>24.759162153687569</v>
      </c>
      <c r="N69" s="18">
        <f t="shared" si="86"/>
        <v>-39.846214915662927</v>
      </c>
      <c r="O69" s="18">
        <f t="shared" si="86"/>
        <v>-35.322180063308608</v>
      </c>
      <c r="P69" s="18">
        <f t="shared" si="86"/>
        <v>-10.411690298355296</v>
      </c>
      <c r="Q69" s="18">
        <f t="shared" si="86"/>
        <v>-43.628048728032773</v>
      </c>
      <c r="R69" s="18">
        <f t="shared" si="86"/>
        <v>18.981893867480125</v>
      </c>
      <c r="S69" s="18">
        <f t="shared" si="86"/>
        <v>3.2045915736873525</v>
      </c>
      <c r="T69" s="18">
        <f t="shared" si="86"/>
        <v>45.159636926846218</v>
      </c>
      <c r="U69" s="18">
        <f t="shared" si="86"/>
        <v>0.55879055297644697</v>
      </c>
      <c r="V69" s="18">
        <f>IF(U26=0,"--",((V26/U26)*100-100))</f>
        <v>2.5520227305008802</v>
      </c>
      <c r="W69" s="18">
        <f t="shared" ref="W69:X69" si="87">IF(V26=0,"--",((W26/V26)*100-100))</f>
        <v>-7.0211213361701823</v>
      </c>
      <c r="X69" s="18">
        <f t="shared" si="87"/>
        <v>-22.685680969685791</v>
      </c>
      <c r="Y69" s="18">
        <f t="shared" si="51"/>
        <v>-0.77214361451819968</v>
      </c>
    </row>
    <row r="70" spans="1:25" x14ac:dyDescent="0.2">
      <c r="A70" s="143"/>
      <c r="B70" s="8" t="s">
        <v>23</v>
      </c>
      <c r="C70" s="33" t="s">
        <v>10</v>
      </c>
      <c r="D70" s="18">
        <f t="shared" si="85"/>
        <v>26.736124885670137</v>
      </c>
      <c r="E70" s="18">
        <f t="shared" ref="E70:U70" si="88">IF(D27=0,"--",((E27/D27)*100-100))</f>
        <v>316.68792025659423</v>
      </c>
      <c r="F70" s="18">
        <f t="shared" si="88"/>
        <v>54.528851644452232</v>
      </c>
      <c r="G70" s="18">
        <f t="shared" si="88"/>
        <v>-50.940155572854685</v>
      </c>
      <c r="H70" s="18">
        <f t="shared" si="88"/>
        <v>-7.5181114628338008</v>
      </c>
      <c r="I70" s="18">
        <f t="shared" si="88"/>
        <v>29.223788764403906</v>
      </c>
      <c r="J70" s="18">
        <f t="shared" si="88"/>
        <v>60.385336635924233</v>
      </c>
      <c r="K70" s="18">
        <f t="shared" si="88"/>
        <v>-22.396946323994641</v>
      </c>
      <c r="L70" s="18">
        <f t="shared" si="88"/>
        <v>233.25552384635216</v>
      </c>
      <c r="M70" s="18">
        <f t="shared" si="88"/>
        <v>17.2472834300263</v>
      </c>
      <c r="N70" s="18">
        <f t="shared" si="88"/>
        <v>-9.1650161880723999</v>
      </c>
      <c r="O70" s="18">
        <f t="shared" si="88"/>
        <v>-39.696569294295038</v>
      </c>
      <c r="P70" s="18">
        <f t="shared" si="88"/>
        <v>-59.674767665639152</v>
      </c>
      <c r="Q70" s="18">
        <f t="shared" si="88"/>
        <v>-19.661144024927069</v>
      </c>
      <c r="R70" s="18">
        <f t="shared" si="88"/>
        <v>82.373900786565628</v>
      </c>
      <c r="S70" s="18">
        <f t="shared" si="88"/>
        <v>-51.019780893162149</v>
      </c>
      <c r="T70" s="18">
        <f t="shared" si="88"/>
        <v>249.8447400706836</v>
      </c>
      <c r="U70" s="18">
        <f t="shared" si="88"/>
        <v>61.931221198548343</v>
      </c>
      <c r="V70" s="18">
        <f>IF(U27=0,"--",((V27/U27)*100-100))</f>
        <v>2.6420813504425951</v>
      </c>
      <c r="W70" s="18">
        <f t="shared" ref="W70:X70" si="89">IF(V27=0,"--",((W27/V27)*100-100))</f>
        <v>8110.3676668411463</v>
      </c>
      <c r="X70" s="18">
        <f t="shared" si="89"/>
        <v>-19.664497238381657</v>
      </c>
      <c r="Y70" s="18">
        <f t="shared" si="51"/>
        <v>15.573922163945397</v>
      </c>
    </row>
    <row r="71" spans="1:25" ht="13.5" thickBot="1" x14ac:dyDescent="0.25">
      <c r="A71" s="143"/>
      <c r="B71" s="30" t="s">
        <v>7</v>
      </c>
      <c r="C71" s="88"/>
      <c r="D71" s="18">
        <f t="shared" si="85"/>
        <v>17.066891460131316</v>
      </c>
      <c r="E71" s="18">
        <f t="shared" ref="E71:U71" si="90">IF(D28=0,"--",((E28/D28)*100-100))</f>
        <v>-1.9305280477407081</v>
      </c>
      <c r="F71" s="18">
        <f t="shared" si="90"/>
        <v>-1.5514415128424162</v>
      </c>
      <c r="G71" s="18">
        <f t="shared" si="90"/>
        <v>32.737252897873958</v>
      </c>
      <c r="H71" s="18">
        <f t="shared" si="90"/>
        <v>45.407123432825415</v>
      </c>
      <c r="I71" s="18">
        <f t="shared" si="90"/>
        <v>-12.754103514138066</v>
      </c>
      <c r="J71" s="18">
        <f t="shared" si="90"/>
        <v>-18.956162902484436</v>
      </c>
      <c r="K71" s="18">
        <f t="shared" si="90"/>
        <v>-15.134442441588376</v>
      </c>
      <c r="L71" s="18">
        <f t="shared" si="90"/>
        <v>52.869173669746004</v>
      </c>
      <c r="M71" s="18">
        <f t="shared" si="90"/>
        <v>24.47998637813042</v>
      </c>
      <c r="N71" s="18">
        <f t="shared" si="90"/>
        <v>-38.772213771237716</v>
      </c>
      <c r="O71" s="18">
        <f t="shared" si="90"/>
        <v>-35.549351869008987</v>
      </c>
      <c r="P71" s="18">
        <f t="shared" si="90"/>
        <v>-12.805409895393055</v>
      </c>
      <c r="Q71" s="18">
        <f t="shared" si="90"/>
        <v>-43.089467733034617</v>
      </c>
      <c r="R71" s="18">
        <f t="shared" si="90"/>
        <v>20.992868407192162</v>
      </c>
      <c r="S71" s="18">
        <f t="shared" si="90"/>
        <v>0.61178857613705873</v>
      </c>
      <c r="T71" s="18">
        <f t="shared" si="90"/>
        <v>49.924309655652166</v>
      </c>
      <c r="U71" s="18">
        <f t="shared" si="90"/>
        <v>3.8924670574220386</v>
      </c>
      <c r="V71" s="271">
        <f>IF(U28=0,"--",((V28/U28)*100-100))</f>
        <v>2.5596474162641982</v>
      </c>
      <c r="W71" s="271">
        <f t="shared" ref="W71:X71" si="91">IF(V28=0,"--",((W28/V28)*100-100))</f>
        <v>680.77851264466199</v>
      </c>
      <c r="X71" s="271">
        <f t="shared" si="91"/>
        <v>-19.993789890589824</v>
      </c>
      <c r="Y71" s="18">
        <f t="shared" si="51"/>
        <v>-0.37107303419138304</v>
      </c>
    </row>
    <row r="72" spans="1:25" ht="13.5" thickTop="1" x14ac:dyDescent="0.2">
      <c r="B72" s="79" t="s">
        <v>868</v>
      </c>
      <c r="C72" s="89"/>
      <c r="D72" s="89"/>
      <c r="E72" s="89"/>
      <c r="F72" s="89"/>
      <c r="G72" s="89"/>
      <c r="H72" s="89"/>
      <c r="I72" s="89"/>
      <c r="J72" s="89"/>
      <c r="K72" s="89"/>
      <c r="L72" s="89"/>
      <c r="M72" s="89"/>
      <c r="N72" s="89"/>
      <c r="O72" s="89"/>
      <c r="P72" s="89"/>
      <c r="Q72" s="89"/>
      <c r="R72" s="89"/>
      <c r="S72" s="89"/>
      <c r="T72" s="89"/>
      <c r="U72" s="89"/>
      <c r="V72" s="18"/>
      <c r="W72" s="18"/>
      <c r="X72" s="18"/>
      <c r="Y72" s="89"/>
    </row>
  </sheetData>
  <mergeCells count="6">
    <mergeCell ref="C29:Y29"/>
    <mergeCell ref="A2:Y2"/>
    <mergeCell ref="A4:Y4"/>
    <mergeCell ref="C7:Y7"/>
    <mergeCell ref="C51:Y51"/>
    <mergeCell ref="A5:Y5"/>
  </mergeCells>
  <phoneticPr fontId="4" type="noConversion"/>
  <hyperlinks>
    <hyperlink ref="A1" location="INDICE!A1" display="INDICE"/>
  </hyperlinks>
  <pageMargins left="0.75" right="0.75" top="1" bottom="1" header="0" footer="0"/>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4"/>
  <sheetViews>
    <sheetView topLeftCell="F31" zoomScale="70" zoomScaleNormal="70" workbookViewId="0"/>
  </sheetViews>
  <sheetFormatPr baseColWidth="10" defaultRowHeight="12.75" x14ac:dyDescent="0.2"/>
  <cols>
    <col min="1" max="1" width="11.42578125" style="4"/>
    <col min="2" max="2" width="33.28515625" style="4" customWidth="1"/>
    <col min="3" max="21" width="11.42578125" style="21" customWidth="1"/>
    <col min="22" max="25" width="11.42578125" style="21"/>
    <col min="26" max="26" width="4.140625" style="21" customWidth="1"/>
    <col min="27" max="89" width="11.42578125" style="21"/>
    <col min="90" max="16384" width="11.42578125" style="4"/>
  </cols>
  <sheetData>
    <row r="1" spans="1:71" x14ac:dyDescent="0.2">
      <c r="A1" s="11" t="s">
        <v>258</v>
      </c>
    </row>
    <row r="2" spans="1:71" ht="18.75" x14ac:dyDescent="0.3">
      <c r="A2" s="333" t="s">
        <v>81</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71"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71" ht="18.75" x14ac:dyDescent="0.3">
      <c r="A4" s="333" t="s">
        <v>820</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71" ht="13.5" thickBot="1" x14ac:dyDescent="0.25">
      <c r="A5" s="335" t="s">
        <v>109</v>
      </c>
      <c r="B5" s="335"/>
      <c r="C5" s="335"/>
      <c r="D5" s="335"/>
      <c r="E5" s="335"/>
      <c r="F5" s="335"/>
      <c r="G5" s="335"/>
      <c r="H5" s="335"/>
      <c r="I5" s="335"/>
      <c r="J5" s="335"/>
      <c r="K5" s="335"/>
      <c r="L5" s="335"/>
      <c r="M5" s="335"/>
      <c r="N5" s="335"/>
      <c r="O5" s="335"/>
      <c r="P5" s="335"/>
      <c r="Q5" s="335"/>
      <c r="R5" s="335"/>
      <c r="S5" s="335"/>
      <c r="T5" s="335"/>
      <c r="U5" s="335"/>
      <c r="V5" s="335"/>
      <c r="W5" s="335"/>
      <c r="X5" s="335"/>
      <c r="Y5" s="335"/>
    </row>
    <row r="6" spans="1:71"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71" ht="13.5" thickBot="1" x14ac:dyDescent="0.25">
      <c r="A7" s="148"/>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71" ht="13.5" thickTop="1" x14ac:dyDescent="0.2">
      <c r="A8" s="148"/>
      <c r="C8" s="22"/>
      <c r="D8" s="22"/>
      <c r="E8" s="22"/>
      <c r="F8" s="22"/>
      <c r="G8" s="22"/>
      <c r="H8" s="22"/>
      <c r="I8" s="22"/>
      <c r="J8" s="22"/>
      <c r="K8" s="22"/>
      <c r="L8" s="22"/>
      <c r="M8" s="22"/>
      <c r="N8" s="22"/>
      <c r="O8" s="22"/>
      <c r="P8" s="22"/>
      <c r="Q8" s="22"/>
      <c r="R8" s="22"/>
      <c r="S8" s="22"/>
      <c r="T8" s="22"/>
      <c r="U8" s="22"/>
      <c r="V8" s="22"/>
      <c r="W8" s="22"/>
      <c r="X8" s="22"/>
      <c r="Y8" s="22"/>
    </row>
    <row r="9" spans="1:71" x14ac:dyDescent="0.2">
      <c r="A9" s="143"/>
      <c r="B9" s="80" t="s">
        <v>326</v>
      </c>
      <c r="C9" s="18">
        <v>469.59245900000002</v>
      </c>
      <c r="D9" s="18">
        <v>464.89877799999999</v>
      </c>
      <c r="E9" s="18">
        <v>654.90635499999996</v>
      </c>
      <c r="F9" s="18">
        <v>762.25640599999997</v>
      </c>
      <c r="G9" s="18">
        <v>936.23346800000002</v>
      </c>
      <c r="H9" s="18">
        <v>1131.0372709999999</v>
      </c>
      <c r="I9" s="18">
        <v>1157.497269</v>
      </c>
      <c r="J9" s="18">
        <v>913.77597600000001</v>
      </c>
      <c r="K9" s="18">
        <v>913.55956200000003</v>
      </c>
      <c r="L9" s="18">
        <v>878.65094599999998</v>
      </c>
      <c r="M9" s="18">
        <v>912.94805799999995</v>
      </c>
      <c r="N9" s="18">
        <v>911.58837300000005</v>
      </c>
      <c r="O9" s="18">
        <v>783.64140199999997</v>
      </c>
      <c r="P9" s="18">
        <v>858.90340500000002</v>
      </c>
      <c r="Q9" s="27">
        <v>519.730774</v>
      </c>
      <c r="R9" s="27">
        <v>573.36758099999997</v>
      </c>
      <c r="S9" s="27">
        <v>533.65207299999997</v>
      </c>
      <c r="T9" s="27">
        <v>488.23363799999998</v>
      </c>
      <c r="U9" s="27">
        <v>482.72878800000001</v>
      </c>
      <c r="V9" s="27">
        <v>519.73728100000005</v>
      </c>
      <c r="W9" s="27">
        <v>549.29449799999998</v>
      </c>
      <c r="X9" s="27">
        <v>405.06519900000001</v>
      </c>
      <c r="Y9" s="18">
        <f>SUM(C9:X9)</f>
        <v>15821.299559999999</v>
      </c>
      <c r="AV9" s="28"/>
      <c r="AW9" s="28"/>
      <c r="AX9" s="28"/>
      <c r="AY9" s="28"/>
      <c r="AZ9" s="28"/>
      <c r="BA9" s="28"/>
      <c r="BB9" s="28"/>
      <c r="BC9" s="28"/>
      <c r="BD9" s="28"/>
      <c r="BE9" s="28"/>
      <c r="BF9" s="28"/>
      <c r="BG9" s="28"/>
      <c r="BH9" s="28"/>
      <c r="BI9" s="28"/>
      <c r="BJ9" s="28"/>
      <c r="BK9" s="28"/>
      <c r="BL9" s="28"/>
      <c r="BM9" s="28"/>
      <c r="BN9" s="28"/>
      <c r="BO9" s="28"/>
      <c r="BP9" s="28"/>
      <c r="BQ9" s="28"/>
      <c r="BR9" s="28"/>
      <c r="BS9" s="28"/>
    </row>
    <row r="10" spans="1:71" x14ac:dyDescent="0.2">
      <c r="A10" s="143"/>
      <c r="B10" s="80" t="s">
        <v>58</v>
      </c>
      <c r="C10" s="18">
        <v>5.9719000000000001E-2</v>
      </c>
      <c r="D10" s="18">
        <v>0.27563900000000002</v>
      </c>
      <c r="E10" s="18">
        <v>1.3595870000000001</v>
      </c>
      <c r="F10" s="18">
        <v>0.19726099999999999</v>
      </c>
      <c r="G10" s="18">
        <v>2.531371</v>
      </c>
      <c r="H10" s="18">
        <v>1.748416</v>
      </c>
      <c r="I10" s="18">
        <v>40.701237999999996</v>
      </c>
      <c r="J10" s="18">
        <v>32.905037999999998</v>
      </c>
      <c r="K10" s="18">
        <v>30.430762000000001</v>
      </c>
      <c r="L10" s="18">
        <v>13.034751</v>
      </c>
      <c r="M10" s="18">
        <v>29.059825</v>
      </c>
      <c r="N10" s="18">
        <v>42.956598999999997</v>
      </c>
      <c r="O10" s="18">
        <v>6.566694</v>
      </c>
      <c r="P10" s="18">
        <v>1.7011449999999999</v>
      </c>
      <c r="Q10" s="27">
        <v>5.7656419999999997</v>
      </c>
      <c r="R10" s="27">
        <v>1.1462730000000001</v>
      </c>
      <c r="S10" s="27">
        <v>3.7972890000000001</v>
      </c>
      <c r="T10" s="27">
        <v>0.94070100000000001</v>
      </c>
      <c r="U10" s="27">
        <v>1.618987</v>
      </c>
      <c r="V10" s="27">
        <v>0.338252</v>
      </c>
      <c r="W10" s="27">
        <v>1.3385309999999999</v>
      </c>
      <c r="X10" s="27">
        <v>0.19387199999999999</v>
      </c>
      <c r="Y10" s="18">
        <f t="shared" ref="Y10:Y28" si="0">SUM(C10:X10)</f>
        <v>218.66759199999998</v>
      </c>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row>
    <row r="11" spans="1:71" x14ac:dyDescent="0.2">
      <c r="A11" s="143"/>
      <c r="B11" s="80" t="s">
        <v>66</v>
      </c>
      <c r="C11" s="18">
        <v>0</v>
      </c>
      <c r="D11" s="18">
        <v>5.5417000000000001E-2</v>
      </c>
      <c r="E11" s="18">
        <v>2.5468999999999999E-2</v>
      </c>
      <c r="F11" s="18">
        <v>5.2450999999999998E-2</v>
      </c>
      <c r="G11" s="18">
        <v>3.0000000000000001E-3</v>
      </c>
      <c r="H11" s="18">
        <v>7.5659999999999998E-3</v>
      </c>
      <c r="I11" s="18">
        <v>1.5698E-2</v>
      </c>
      <c r="J11" s="18">
        <v>5.4819999999999999E-3</v>
      </c>
      <c r="K11" s="18">
        <v>7.012E-3</v>
      </c>
      <c r="L11" s="18">
        <v>1.7193E-2</v>
      </c>
      <c r="M11" s="18">
        <v>5.8659999999999997E-2</v>
      </c>
      <c r="N11" s="18">
        <v>5.4209E-2</v>
      </c>
      <c r="O11" s="18">
        <v>0.19706799999999999</v>
      </c>
      <c r="P11" s="18">
        <v>8.6309999999999998E-3</v>
      </c>
      <c r="Q11" s="19">
        <v>1.0660000000000001E-3</v>
      </c>
      <c r="R11" s="19">
        <v>4.8099999999999998E-4</v>
      </c>
      <c r="S11" s="19">
        <v>5.2499999999999997E-4</v>
      </c>
      <c r="T11" s="19">
        <v>5.8129999999999996E-3</v>
      </c>
      <c r="U11" s="19">
        <v>0</v>
      </c>
      <c r="V11" s="19">
        <v>4.4999999999999999E-4</v>
      </c>
      <c r="W11" s="19">
        <v>7.9999999999999996E-6</v>
      </c>
      <c r="X11" s="19">
        <v>9.0000000000000006E-5</v>
      </c>
      <c r="Y11" s="18">
        <f t="shared" si="0"/>
        <v>0.51628899999999978</v>
      </c>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row>
    <row r="12" spans="1:71" x14ac:dyDescent="0.2">
      <c r="A12" s="143"/>
      <c r="B12" s="80" t="s">
        <v>70</v>
      </c>
      <c r="C12" s="18">
        <v>0.21027999999999999</v>
      </c>
      <c r="D12" s="18">
        <v>0.42400700000000002</v>
      </c>
      <c r="E12" s="18">
        <v>0.43270599999999998</v>
      </c>
      <c r="F12" s="18">
        <v>1.513682</v>
      </c>
      <c r="G12" s="18">
        <v>0.85085500000000003</v>
      </c>
      <c r="H12" s="18">
        <v>0.20662900000000001</v>
      </c>
      <c r="I12" s="18">
        <v>0.44436100000000001</v>
      </c>
      <c r="J12" s="18">
        <v>1.4352240000000001</v>
      </c>
      <c r="K12" s="18">
        <v>0.54264999999999997</v>
      </c>
      <c r="L12" s="18">
        <v>0.85565400000000003</v>
      </c>
      <c r="M12" s="18">
        <v>0.24261099999999999</v>
      </c>
      <c r="N12" s="18">
        <v>0.40453800000000001</v>
      </c>
      <c r="O12" s="18">
        <v>0.45500699999999999</v>
      </c>
      <c r="P12" s="18">
        <v>1.56335</v>
      </c>
      <c r="Q12" s="27">
        <v>0.48717100000000002</v>
      </c>
      <c r="R12" s="27">
        <v>0.60999400000000004</v>
      </c>
      <c r="S12" s="27">
        <v>0.19936200000000001</v>
      </c>
      <c r="T12" s="27">
        <v>8.5931999999999994E-2</v>
      </c>
      <c r="U12" s="27">
        <v>2.9583490000000001</v>
      </c>
      <c r="V12" s="27">
        <v>2.8901479999999999</v>
      </c>
      <c r="W12" s="27">
        <v>0.49375999999999998</v>
      </c>
      <c r="X12" s="27">
        <v>0.45273000000000002</v>
      </c>
      <c r="Y12" s="18">
        <f t="shared" si="0"/>
        <v>17.759000000000004</v>
      </c>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row>
    <row r="13" spans="1:71" x14ac:dyDescent="0.2">
      <c r="A13" s="143"/>
      <c r="B13" s="80" t="s">
        <v>60</v>
      </c>
      <c r="C13" s="18">
        <v>0</v>
      </c>
      <c r="D13" s="18">
        <v>4.0683999999999998E-2</v>
      </c>
      <c r="E13" s="18">
        <v>4.9300000000000004E-3</v>
      </c>
      <c r="F13" s="18">
        <v>2.7245999999999999E-2</v>
      </c>
      <c r="G13" s="18">
        <v>1.0414E-2</v>
      </c>
      <c r="H13" s="18">
        <v>1.0956E-2</v>
      </c>
      <c r="I13" s="18">
        <v>3.1625E-2</v>
      </c>
      <c r="J13" s="18">
        <v>3.3930000000000002E-3</v>
      </c>
      <c r="K13" s="18">
        <v>2.99E-4</v>
      </c>
      <c r="L13" s="18">
        <v>1.1449000000000001E-2</v>
      </c>
      <c r="M13" s="18">
        <v>6.1725000000000002E-2</v>
      </c>
      <c r="N13" s="18">
        <v>2.6287000000000001E-2</v>
      </c>
      <c r="O13" s="18">
        <v>5.7769000000000001E-2</v>
      </c>
      <c r="P13" s="18">
        <v>8.5133E-2</v>
      </c>
      <c r="Q13" s="19">
        <v>5.6896000000000002E-2</v>
      </c>
      <c r="R13" s="19">
        <v>2.2735999999999999E-2</v>
      </c>
      <c r="S13" s="19">
        <v>3.4849999999999999E-2</v>
      </c>
      <c r="T13" s="19">
        <v>0.72935399999999995</v>
      </c>
      <c r="U13" s="19">
        <v>9.2840000000000006E-3</v>
      </c>
      <c r="V13" s="19">
        <v>3.0079999999999998E-3</v>
      </c>
      <c r="W13" s="19">
        <v>4.6709999999999998E-3</v>
      </c>
      <c r="X13" s="19">
        <v>2.6498000000000001E-2</v>
      </c>
      <c r="Y13" s="18">
        <f t="shared" si="0"/>
        <v>1.259207</v>
      </c>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row>
    <row r="14" spans="1:71" x14ac:dyDescent="0.2">
      <c r="A14" s="143"/>
      <c r="B14" s="80" t="s">
        <v>72</v>
      </c>
      <c r="C14" s="18">
        <v>0.134188</v>
      </c>
      <c r="D14" s="18">
        <v>6.0816000000000002E-2</v>
      </c>
      <c r="E14" s="18">
        <v>9.6000000000000002E-5</v>
      </c>
      <c r="F14" s="18">
        <v>0.123248</v>
      </c>
      <c r="G14" s="18">
        <v>0.70055500000000004</v>
      </c>
      <c r="H14" s="18">
        <v>1.2140949999999999</v>
      </c>
      <c r="I14" s="18">
        <v>0.44200699999999998</v>
      </c>
      <c r="J14" s="18">
        <v>0.99285400000000001</v>
      </c>
      <c r="K14" s="18">
        <v>0.90057699999999996</v>
      </c>
      <c r="L14" s="18">
        <v>1.1813450000000001</v>
      </c>
      <c r="M14" s="18">
        <v>1.47749</v>
      </c>
      <c r="N14" s="18">
        <v>1.5556460000000001</v>
      </c>
      <c r="O14" s="18">
        <v>0.76068599999999997</v>
      </c>
      <c r="P14" s="18">
        <v>0.57404599999999995</v>
      </c>
      <c r="Q14" s="27">
        <v>0.21736900000000001</v>
      </c>
      <c r="R14" s="27">
        <v>0.26698699999999997</v>
      </c>
      <c r="S14" s="27">
        <v>0.53415100000000004</v>
      </c>
      <c r="T14" s="27">
        <v>0.271982</v>
      </c>
      <c r="U14" s="27">
        <v>2.0957E-2</v>
      </c>
      <c r="V14" s="27">
        <v>1.1722E-2</v>
      </c>
      <c r="W14" s="27">
        <v>2.9589999999999998E-3</v>
      </c>
      <c r="X14" s="27">
        <v>1.7559999999999999E-2</v>
      </c>
      <c r="Y14" s="18">
        <f t="shared" si="0"/>
        <v>11.461335999999998</v>
      </c>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row>
    <row r="15" spans="1:71" x14ac:dyDescent="0.2">
      <c r="A15" s="143"/>
      <c r="B15" s="80" t="s">
        <v>71</v>
      </c>
      <c r="C15" s="18">
        <v>4.2813160000000003</v>
      </c>
      <c r="D15" s="18">
        <v>2.3326980000000002</v>
      </c>
      <c r="E15" s="18">
        <v>6.0644830000000001</v>
      </c>
      <c r="F15" s="18">
        <v>5.9901239999999998</v>
      </c>
      <c r="G15" s="18">
        <v>12.826204000000001</v>
      </c>
      <c r="H15" s="18">
        <v>13.219194</v>
      </c>
      <c r="I15" s="18">
        <v>33.014446999999997</v>
      </c>
      <c r="J15" s="18">
        <v>89.182102999999998</v>
      </c>
      <c r="K15" s="18">
        <v>334.15246000000002</v>
      </c>
      <c r="L15" s="18">
        <v>871.71630800000003</v>
      </c>
      <c r="M15" s="18">
        <v>1492.2753190000001</v>
      </c>
      <c r="N15" s="18">
        <v>2501.309996</v>
      </c>
      <c r="O15" s="18">
        <v>2348.2789120000002</v>
      </c>
      <c r="P15" s="18">
        <v>2642.560919</v>
      </c>
      <c r="Q15" s="27">
        <v>3476.2906870000002</v>
      </c>
      <c r="R15" s="27">
        <v>5317.8245230000002</v>
      </c>
      <c r="S15" s="27">
        <v>4886.1404739999998</v>
      </c>
      <c r="T15" s="27">
        <v>5455.6575489999996</v>
      </c>
      <c r="U15" s="27">
        <v>4786.5915660000001</v>
      </c>
      <c r="V15" s="27">
        <v>5344.1384829999997</v>
      </c>
      <c r="W15" s="27">
        <v>4145.0168000000003</v>
      </c>
      <c r="X15" s="27">
        <v>3582.6731249999998</v>
      </c>
      <c r="Y15" s="18">
        <f t="shared" si="0"/>
        <v>47351.537690000005</v>
      </c>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row>
    <row r="16" spans="1:71" x14ac:dyDescent="0.2">
      <c r="A16" s="143"/>
      <c r="B16" s="8" t="s">
        <v>15</v>
      </c>
      <c r="C16" s="18">
        <v>0.16839599999999999</v>
      </c>
      <c r="D16" s="18">
        <v>0.53297700000000003</v>
      </c>
      <c r="E16" s="18">
        <v>1.4446320000000004</v>
      </c>
      <c r="F16" s="18">
        <v>0.48127700000000001</v>
      </c>
      <c r="G16" s="18">
        <v>3.4916250000000004</v>
      </c>
      <c r="H16" s="18">
        <v>2.9845200000000012</v>
      </c>
      <c r="I16" s="18">
        <v>41.835203</v>
      </c>
      <c r="J16" s="18">
        <v>41.042797000000007</v>
      </c>
      <c r="K16" s="18">
        <v>31.563166000000002</v>
      </c>
      <c r="L16" s="18">
        <v>16.830037999999995</v>
      </c>
      <c r="M16" s="18">
        <v>31.736898999999994</v>
      </c>
      <c r="N16" s="18">
        <v>53.534777000000005</v>
      </c>
      <c r="O16" s="18">
        <v>9.4819049999999958</v>
      </c>
      <c r="P16" s="18">
        <v>9.7714940000000006</v>
      </c>
      <c r="Q16" s="19">
        <v>13.583801999999999</v>
      </c>
      <c r="R16" s="19">
        <v>4.6078460000000003</v>
      </c>
      <c r="S16" s="19">
        <v>6.2366529999999987</v>
      </c>
      <c r="T16" s="19">
        <v>3.8637370000000004</v>
      </c>
      <c r="U16" s="19">
        <v>3.5272610000000002</v>
      </c>
      <c r="V16" s="19">
        <v>3.8433449999999993</v>
      </c>
      <c r="W16" s="19">
        <v>4.7584980000000003</v>
      </c>
      <c r="X16" s="19">
        <v>3.1867379999999996</v>
      </c>
      <c r="Y16" s="18">
        <f t="shared" si="0"/>
        <v>288.507586</v>
      </c>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row>
    <row r="17" spans="1:71" x14ac:dyDescent="0.2">
      <c r="A17" s="143"/>
      <c r="B17" s="8" t="s">
        <v>26</v>
      </c>
      <c r="C17" s="18">
        <v>0</v>
      </c>
      <c r="D17" s="18">
        <v>3.1399999999999999E-4</v>
      </c>
      <c r="E17" s="18">
        <v>7.4390000000000003E-3</v>
      </c>
      <c r="F17" s="18">
        <v>2.4198000000000001E-2</v>
      </c>
      <c r="G17" s="18">
        <v>4.0999999999999999E-4</v>
      </c>
      <c r="H17" s="18">
        <v>0.31296800000000002</v>
      </c>
      <c r="I17" s="18">
        <v>3.4489999999999998E-3</v>
      </c>
      <c r="J17" s="18">
        <v>3.3470000000000001E-3</v>
      </c>
      <c r="K17" s="18">
        <v>8.2660999999999998E-2</v>
      </c>
      <c r="L17" s="18">
        <v>6.7005999999999996E-2</v>
      </c>
      <c r="M17" s="18">
        <v>7.6296000000000003E-2</v>
      </c>
      <c r="N17" s="18">
        <v>0.166403</v>
      </c>
      <c r="O17" s="18">
        <v>0.13959299999999999</v>
      </c>
      <c r="P17" s="18">
        <v>9.7770999999999997E-2</v>
      </c>
      <c r="Q17" s="19">
        <v>6.6181000000000004E-2</v>
      </c>
      <c r="R17" s="19">
        <v>4.8734E-2</v>
      </c>
      <c r="S17" s="19">
        <v>5.6054E-2</v>
      </c>
      <c r="T17" s="19">
        <v>5.6245999999999997E-2</v>
      </c>
      <c r="U17" s="19">
        <v>0.134268</v>
      </c>
      <c r="V17" s="19">
        <v>0.33382499999999998</v>
      </c>
      <c r="W17" s="19">
        <v>0.283856</v>
      </c>
      <c r="X17" s="19">
        <v>3.9095999999999999E-2</v>
      </c>
      <c r="Y17" s="18">
        <f t="shared" si="0"/>
        <v>2.0001150000000001</v>
      </c>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row>
    <row r="18" spans="1:71" x14ac:dyDescent="0.2">
      <c r="A18" s="143"/>
      <c r="B18" s="8" t="s">
        <v>27</v>
      </c>
      <c r="C18" s="18">
        <v>0</v>
      </c>
      <c r="D18" s="18">
        <v>0</v>
      </c>
      <c r="E18" s="18">
        <v>0</v>
      </c>
      <c r="F18" s="18">
        <v>0</v>
      </c>
      <c r="G18" s="18">
        <v>0</v>
      </c>
      <c r="H18" s="18">
        <v>0</v>
      </c>
      <c r="I18" s="18">
        <v>0</v>
      </c>
      <c r="J18" s="18">
        <v>0</v>
      </c>
      <c r="K18" s="18">
        <v>0</v>
      </c>
      <c r="L18" s="18">
        <v>0</v>
      </c>
      <c r="M18" s="18">
        <v>0</v>
      </c>
      <c r="N18" s="18">
        <v>0</v>
      </c>
      <c r="O18" s="18">
        <v>0</v>
      </c>
      <c r="P18" s="18">
        <v>0</v>
      </c>
      <c r="Q18" s="19">
        <v>0</v>
      </c>
      <c r="R18" s="19">
        <v>0</v>
      </c>
      <c r="S18" s="19">
        <v>0</v>
      </c>
      <c r="T18" s="19">
        <v>0</v>
      </c>
      <c r="U18" s="19">
        <v>0</v>
      </c>
      <c r="V18" s="19">
        <v>0</v>
      </c>
      <c r="W18" s="19">
        <v>0</v>
      </c>
      <c r="X18" s="19">
        <v>0</v>
      </c>
      <c r="Y18" s="18">
        <f t="shared" si="0"/>
        <v>0</v>
      </c>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row>
    <row r="19" spans="1:71" x14ac:dyDescent="0.2">
      <c r="A19" s="143"/>
      <c r="B19" s="8" t="s">
        <v>16</v>
      </c>
      <c r="C19" s="18">
        <v>6.0557999999999994E-2</v>
      </c>
      <c r="D19" s="18">
        <v>0.112078</v>
      </c>
      <c r="E19" s="18">
        <v>4.8710000000000003E-3</v>
      </c>
      <c r="F19" s="18">
        <v>0.110259</v>
      </c>
      <c r="G19" s="18">
        <v>0.53800900000000007</v>
      </c>
      <c r="H19" s="18">
        <v>0.44150300000000003</v>
      </c>
      <c r="I19" s="18">
        <v>0.29911199999999999</v>
      </c>
      <c r="J19" s="18">
        <v>4.0126000000000002E-2</v>
      </c>
      <c r="K19" s="18">
        <v>0.62595299999999998</v>
      </c>
      <c r="L19" s="18">
        <v>3.3205929999999997</v>
      </c>
      <c r="M19" s="18">
        <v>1.8869199999999999</v>
      </c>
      <c r="N19" s="18">
        <v>1.0959679999999998</v>
      </c>
      <c r="O19" s="18">
        <v>1.5398710000000002</v>
      </c>
      <c r="P19" s="18">
        <v>2.2781060000000002</v>
      </c>
      <c r="Q19" s="18">
        <v>2.5518580000000002</v>
      </c>
      <c r="R19" s="18">
        <v>1.8048729999999999</v>
      </c>
      <c r="S19" s="18">
        <v>1.2649649999999999</v>
      </c>
      <c r="T19" s="18">
        <v>1.3043440000000002</v>
      </c>
      <c r="U19" s="18">
        <v>0.92257299999999998</v>
      </c>
      <c r="V19" s="18">
        <v>2.2581280000000001</v>
      </c>
      <c r="W19" s="18">
        <v>2.0893679999999999</v>
      </c>
      <c r="X19" s="18">
        <v>2.4371529999999999</v>
      </c>
      <c r="Y19" s="18">
        <f t="shared" si="0"/>
        <v>26.987188999999997</v>
      </c>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row>
    <row r="20" spans="1:71" x14ac:dyDescent="0.2">
      <c r="A20" s="143"/>
      <c r="B20" s="8" t="s">
        <v>19</v>
      </c>
      <c r="C20" s="18">
        <v>0</v>
      </c>
      <c r="D20" s="18">
        <v>1.03E-4</v>
      </c>
      <c r="E20" s="18">
        <v>3.4000000000000002E-4</v>
      </c>
      <c r="F20" s="18">
        <v>2.0599999999999999E-4</v>
      </c>
      <c r="G20" s="18">
        <v>0</v>
      </c>
      <c r="H20" s="18">
        <v>6.1899999999999998E-4</v>
      </c>
      <c r="I20" s="18">
        <v>5.8299999999999997E-4</v>
      </c>
      <c r="J20" s="18">
        <v>3.405E-3</v>
      </c>
      <c r="K20" s="18">
        <v>4.0930000000000003E-3</v>
      </c>
      <c r="L20" s="18">
        <v>2.24E-2</v>
      </c>
      <c r="M20" s="18">
        <v>9.8960000000000003E-3</v>
      </c>
      <c r="N20" s="18">
        <v>2.5219999999999999E-3</v>
      </c>
      <c r="O20" s="18">
        <v>6.659E-3</v>
      </c>
      <c r="P20" s="18">
        <v>0</v>
      </c>
      <c r="Q20" s="19">
        <v>5.5000000000000002E-5</v>
      </c>
      <c r="R20" s="19">
        <v>2.9500000000000001E-4</v>
      </c>
      <c r="S20" s="19">
        <v>1.281E-3</v>
      </c>
      <c r="T20" s="19">
        <v>0</v>
      </c>
      <c r="U20" s="19">
        <v>1.024E-3</v>
      </c>
      <c r="V20" s="19">
        <v>1.1559999999999999E-3</v>
      </c>
      <c r="W20" s="19">
        <v>1.0900000000000001E-4</v>
      </c>
      <c r="X20" s="19">
        <v>2.4000000000000001E-5</v>
      </c>
      <c r="Y20" s="18">
        <f t="shared" si="0"/>
        <v>5.4769999999999985E-2</v>
      </c>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row>
    <row r="21" spans="1:71" x14ac:dyDescent="0.2">
      <c r="A21" s="143"/>
      <c r="B21" s="8" t="s">
        <v>18</v>
      </c>
      <c r="C21" s="18">
        <v>1.9592999999999999E-2</v>
      </c>
      <c r="D21" s="18">
        <v>3.4917999999999998E-2</v>
      </c>
      <c r="E21" s="18">
        <v>5.0600000000000005E-4</v>
      </c>
      <c r="F21" s="18">
        <v>6.8329999999999997E-3</v>
      </c>
      <c r="G21" s="18">
        <v>1.33E-3</v>
      </c>
      <c r="H21" s="18">
        <v>2.7529999999999998E-3</v>
      </c>
      <c r="I21" s="18">
        <v>2.6211000000000002E-2</v>
      </c>
      <c r="J21" s="18">
        <v>3.2689000000000003E-2</v>
      </c>
      <c r="K21" s="18">
        <v>4.7024999999999997E-2</v>
      </c>
      <c r="L21" s="18">
        <v>4.1598999999999997E-2</v>
      </c>
      <c r="M21" s="18">
        <v>0.70503800000000005</v>
      </c>
      <c r="N21" s="18">
        <v>9.9199999999999997E-2</v>
      </c>
      <c r="O21" s="18">
        <v>1.8786000000000001E-2</v>
      </c>
      <c r="P21" s="18">
        <v>7.8709999999999995E-3</v>
      </c>
      <c r="Q21" s="19">
        <v>1.3349E-2</v>
      </c>
      <c r="R21" s="19">
        <v>2.0132000000000001E-2</v>
      </c>
      <c r="S21" s="19">
        <v>1.8277000000000002E-2</v>
      </c>
      <c r="T21" s="19">
        <v>0.162161</v>
      </c>
      <c r="U21" s="19">
        <v>9.4421000000000005E-2</v>
      </c>
      <c r="V21" s="19">
        <v>0.10864699999999999</v>
      </c>
      <c r="W21" s="19">
        <v>2.009E-2</v>
      </c>
      <c r="X21" s="19">
        <v>0.12692200000000001</v>
      </c>
      <c r="Y21" s="18">
        <f t="shared" si="0"/>
        <v>1.6083510000000001</v>
      </c>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row>
    <row r="22" spans="1:71" x14ac:dyDescent="0.2">
      <c r="A22" s="143"/>
      <c r="B22" s="8" t="s">
        <v>20</v>
      </c>
      <c r="C22" s="18">
        <v>0</v>
      </c>
      <c r="D22" s="18">
        <v>0</v>
      </c>
      <c r="E22" s="18">
        <v>0</v>
      </c>
      <c r="F22" s="18">
        <v>0</v>
      </c>
      <c r="G22" s="18">
        <v>5.3999999999999998E-5</v>
      </c>
      <c r="H22" s="18">
        <v>3.8488000000000001E-2</v>
      </c>
      <c r="I22" s="18">
        <v>0</v>
      </c>
      <c r="J22" s="18">
        <v>0</v>
      </c>
      <c r="K22" s="18">
        <v>1E-4</v>
      </c>
      <c r="L22" s="18">
        <v>0</v>
      </c>
      <c r="M22" s="18">
        <v>1.6050000000000001E-3</v>
      </c>
      <c r="N22" s="18">
        <v>1.9174E-2</v>
      </c>
      <c r="O22" s="18">
        <v>1.707E-3</v>
      </c>
      <c r="P22" s="18">
        <v>3.5539999999999999E-3</v>
      </c>
      <c r="Q22" s="19">
        <v>2.9459999999999998E-3</v>
      </c>
      <c r="R22" s="19">
        <v>0.196768</v>
      </c>
      <c r="S22" s="19">
        <v>1.4999999999999999E-4</v>
      </c>
      <c r="T22" s="19">
        <v>6.7839999999999998E-2</v>
      </c>
      <c r="U22" s="19">
        <v>1.4107E-2</v>
      </c>
      <c r="V22" s="19">
        <v>1.3153E-2</v>
      </c>
      <c r="W22" s="19">
        <v>0</v>
      </c>
      <c r="X22" s="19">
        <v>8.8162000000000004E-2</v>
      </c>
      <c r="Y22" s="18">
        <f t="shared" si="0"/>
        <v>0.44780800000000004</v>
      </c>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row>
    <row r="23" spans="1:71" x14ac:dyDescent="0.2">
      <c r="A23" s="143"/>
      <c r="B23" s="8" t="s">
        <v>21</v>
      </c>
      <c r="C23" s="18">
        <v>0</v>
      </c>
      <c r="D23" s="18">
        <v>0</v>
      </c>
      <c r="E23" s="18">
        <v>4.3999999999999999E-5</v>
      </c>
      <c r="F23" s="18">
        <v>0</v>
      </c>
      <c r="G23" s="18">
        <v>0</v>
      </c>
      <c r="H23" s="18">
        <v>4.3899999999999999E-4</v>
      </c>
      <c r="I23" s="18">
        <v>5.8999999999999998E-5</v>
      </c>
      <c r="J23" s="18">
        <v>4.1100000000000002E-4</v>
      </c>
      <c r="K23" s="18">
        <v>0</v>
      </c>
      <c r="L23" s="18">
        <v>0</v>
      </c>
      <c r="M23" s="18">
        <v>5.0000000000000004E-6</v>
      </c>
      <c r="N23" s="18">
        <v>0</v>
      </c>
      <c r="O23" s="18">
        <v>0</v>
      </c>
      <c r="P23" s="18">
        <v>0</v>
      </c>
      <c r="Q23" s="19">
        <v>0</v>
      </c>
      <c r="R23" s="19">
        <v>0</v>
      </c>
      <c r="S23" s="19">
        <v>0</v>
      </c>
      <c r="T23" s="19">
        <v>0</v>
      </c>
      <c r="U23" s="19">
        <v>0</v>
      </c>
      <c r="V23" s="19">
        <v>0</v>
      </c>
      <c r="W23" s="19">
        <v>0</v>
      </c>
      <c r="X23" s="19">
        <v>4.26E-4</v>
      </c>
      <c r="Y23" s="18">
        <f t="shared" si="0"/>
        <v>1.384E-3</v>
      </c>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row>
    <row r="24" spans="1:71" x14ac:dyDescent="0.2">
      <c r="A24" s="143"/>
      <c r="B24" s="8" t="s">
        <v>17</v>
      </c>
      <c r="C24" s="18">
        <v>3.7719999999999997E-2</v>
      </c>
      <c r="D24" s="18">
        <v>6.4912999999999998E-2</v>
      </c>
      <c r="E24" s="18">
        <v>1.245E-3</v>
      </c>
      <c r="F24" s="18">
        <v>0.10301299999999999</v>
      </c>
      <c r="G24" s="18">
        <v>0.53442000000000001</v>
      </c>
      <c r="H24" s="18">
        <v>0.39897100000000002</v>
      </c>
      <c r="I24" s="18">
        <v>0.27114899999999997</v>
      </c>
      <c r="J24" s="18">
        <v>3.4039999999999999E-3</v>
      </c>
      <c r="K24" s="18">
        <v>0.38109500000000002</v>
      </c>
      <c r="L24" s="18">
        <v>2.933322</v>
      </c>
      <c r="M24" s="18">
        <v>1.038311</v>
      </c>
      <c r="N24" s="18">
        <v>0.97314100000000003</v>
      </c>
      <c r="O24" s="18">
        <v>1.5113510000000001</v>
      </c>
      <c r="P24" s="18">
        <v>2.263163</v>
      </c>
      <c r="Q24" s="19">
        <v>2.0503529999999999</v>
      </c>
      <c r="R24" s="19">
        <v>1.581766</v>
      </c>
      <c r="S24" s="19">
        <v>1.1538569999999999</v>
      </c>
      <c r="T24" s="19">
        <v>1.0347900000000001</v>
      </c>
      <c r="U24" s="19">
        <v>0.80531900000000001</v>
      </c>
      <c r="V24" s="19">
        <v>1.7579880000000001</v>
      </c>
      <c r="W24" s="19">
        <v>2.0656669999999999</v>
      </c>
      <c r="X24" s="19">
        <v>2.2144119999999998</v>
      </c>
      <c r="Y24" s="18">
        <f t="shared" si="0"/>
        <v>23.179370000000002</v>
      </c>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row>
    <row r="25" spans="1:71" x14ac:dyDescent="0.2">
      <c r="A25" s="297"/>
      <c r="B25" s="8" t="s">
        <v>807</v>
      </c>
      <c r="C25" s="18">
        <v>3.2450000000000001E-3</v>
      </c>
      <c r="D25" s="18">
        <v>1.2144E-2</v>
      </c>
      <c r="E25" s="18">
        <v>2.7360000000000002E-3</v>
      </c>
      <c r="F25" s="18">
        <v>2.0699999999999999E-4</v>
      </c>
      <c r="G25" s="18">
        <v>2.2049999999999999E-3</v>
      </c>
      <c r="H25" s="18">
        <v>2.33E-4</v>
      </c>
      <c r="I25" s="18">
        <v>1.1100000000000001E-3</v>
      </c>
      <c r="J25" s="18">
        <v>2.1699999999999999E-4</v>
      </c>
      <c r="K25" s="18">
        <v>0.19364000000000001</v>
      </c>
      <c r="L25" s="18">
        <v>0.323272</v>
      </c>
      <c r="M25" s="18">
        <v>0.13206499999999999</v>
      </c>
      <c r="N25" s="18">
        <v>1.931E-3</v>
      </c>
      <c r="O25" s="18">
        <v>1.3680000000000001E-3</v>
      </c>
      <c r="P25" s="18">
        <v>3.5179999999999999E-3</v>
      </c>
      <c r="Q25" s="19">
        <v>0.485155</v>
      </c>
      <c r="R25" s="19">
        <v>5.9119999999999997E-3</v>
      </c>
      <c r="S25" s="19">
        <v>9.1399999999999995E-2</v>
      </c>
      <c r="T25" s="19">
        <v>3.9552999999999998E-2</v>
      </c>
      <c r="U25" s="19">
        <v>7.7019999999999996E-3</v>
      </c>
      <c r="V25" s="19">
        <v>0.37718400000000002</v>
      </c>
      <c r="W25" s="19">
        <v>3.5019999999999999E-3</v>
      </c>
      <c r="X25" s="19">
        <v>7.2069999999999999E-3</v>
      </c>
      <c r="Y25" s="18">
        <f t="shared" si="0"/>
        <v>1.6955059999999997</v>
      </c>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row>
    <row r="26" spans="1:71" ht="15" x14ac:dyDescent="0.25">
      <c r="A26" s="143"/>
      <c r="B26" s="191" t="s">
        <v>22</v>
      </c>
      <c r="C26" s="211">
        <f>SUM(C9+C12+C15+C16)</f>
        <v>474.25245100000001</v>
      </c>
      <c r="D26" s="211">
        <f t="shared" ref="D26:V26" si="1">SUM(D9+D12+D15+D16)</f>
        <v>468.18846000000002</v>
      </c>
      <c r="E26" s="211">
        <f t="shared" si="1"/>
        <v>662.84817599999997</v>
      </c>
      <c r="F26" s="211">
        <f t="shared" si="1"/>
        <v>770.241489</v>
      </c>
      <c r="G26" s="211">
        <f t="shared" si="1"/>
        <v>953.402152</v>
      </c>
      <c r="H26" s="211">
        <f t="shared" si="1"/>
        <v>1147.4476139999999</v>
      </c>
      <c r="I26" s="211">
        <f t="shared" si="1"/>
        <v>1232.7912800000001</v>
      </c>
      <c r="J26" s="211">
        <f t="shared" si="1"/>
        <v>1045.4360999999999</v>
      </c>
      <c r="K26" s="211">
        <f t="shared" si="1"/>
        <v>1279.8178379999999</v>
      </c>
      <c r="L26" s="211">
        <f t="shared" si="1"/>
        <v>1768.052946</v>
      </c>
      <c r="M26" s="211">
        <f t="shared" si="1"/>
        <v>2437.2028869999999</v>
      </c>
      <c r="N26" s="211">
        <f t="shared" si="1"/>
        <v>3466.8376840000001</v>
      </c>
      <c r="O26" s="211">
        <f t="shared" si="1"/>
        <v>3141.8572260000005</v>
      </c>
      <c r="P26" s="211">
        <f t="shared" si="1"/>
        <v>3512.799168</v>
      </c>
      <c r="Q26" s="211">
        <f t="shared" si="1"/>
        <v>4010.0924340000001</v>
      </c>
      <c r="R26" s="211">
        <f t="shared" si="1"/>
        <v>5896.409944</v>
      </c>
      <c r="S26" s="211">
        <f t="shared" si="1"/>
        <v>5426.2285619999993</v>
      </c>
      <c r="T26" s="211">
        <f t="shared" si="1"/>
        <v>5947.8408559999989</v>
      </c>
      <c r="U26" s="211">
        <f t="shared" si="1"/>
        <v>5275.8059640000001</v>
      </c>
      <c r="V26" s="211">
        <f t="shared" si="1"/>
        <v>5870.6092570000001</v>
      </c>
      <c r="W26" s="211">
        <f t="shared" ref="W26:X26" si="2">SUM(W9+W12+W15+W16)</f>
        <v>4699.5635560000001</v>
      </c>
      <c r="X26" s="211">
        <f t="shared" si="2"/>
        <v>3991.3777919999998</v>
      </c>
      <c r="Y26" s="18">
        <f t="shared" si="0"/>
        <v>63479.103836000002</v>
      </c>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row>
    <row r="27" spans="1:71" x14ac:dyDescent="0.2">
      <c r="A27" s="143"/>
      <c r="B27" s="8" t="s">
        <v>23</v>
      </c>
      <c r="C27" s="18">
        <f>C28-C26</f>
        <v>316.955039</v>
      </c>
      <c r="D27" s="18">
        <f t="shared" ref="D27:V27" si="3">D28-D26</f>
        <v>275.37616999999995</v>
      </c>
      <c r="E27" s="18">
        <f t="shared" si="3"/>
        <v>283.02823899999999</v>
      </c>
      <c r="F27" s="18">
        <f t="shared" si="3"/>
        <v>286.45357800000011</v>
      </c>
      <c r="G27" s="18">
        <f t="shared" si="3"/>
        <v>557.75157799999999</v>
      </c>
      <c r="H27" s="18">
        <f t="shared" si="3"/>
        <v>844.884276</v>
      </c>
      <c r="I27" s="18">
        <f t="shared" si="3"/>
        <v>788.16279799999984</v>
      </c>
      <c r="J27" s="18">
        <f t="shared" si="3"/>
        <v>820.56684400000017</v>
      </c>
      <c r="K27" s="18">
        <f t="shared" si="3"/>
        <v>1222.7542170000002</v>
      </c>
      <c r="L27" s="18">
        <f t="shared" si="3"/>
        <v>2250.9544539999997</v>
      </c>
      <c r="M27" s="18">
        <f t="shared" si="3"/>
        <v>3635.171597</v>
      </c>
      <c r="N27" s="18">
        <f t="shared" si="3"/>
        <v>5710.8753030000007</v>
      </c>
      <c r="O27" s="18">
        <f t="shared" si="3"/>
        <v>5662.9343979999994</v>
      </c>
      <c r="P27" s="18">
        <f t="shared" si="3"/>
        <v>6557.6976070000001</v>
      </c>
      <c r="Q27" s="18">
        <f t="shared" si="3"/>
        <v>6547.5127630000006</v>
      </c>
      <c r="R27" s="18">
        <f t="shared" si="3"/>
        <v>6352.1075449999998</v>
      </c>
      <c r="S27" s="18">
        <f t="shared" si="3"/>
        <v>5243.3572080000004</v>
      </c>
      <c r="T27" s="18">
        <f t="shared" si="3"/>
        <v>4776.8593390000005</v>
      </c>
      <c r="U27" s="18">
        <f t="shared" si="3"/>
        <v>5072.6770380000007</v>
      </c>
      <c r="V27" s="18">
        <f t="shared" si="3"/>
        <v>4238.7770239999991</v>
      </c>
      <c r="W27" s="18">
        <f t="shared" ref="W27:X27" si="4">W28-W26</f>
        <v>5812.2351399999998</v>
      </c>
      <c r="X27" s="18">
        <f t="shared" si="4"/>
        <v>4418.7139590000006</v>
      </c>
      <c r="Y27" s="18">
        <f t="shared" si="0"/>
        <v>71675.806114000006</v>
      </c>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row>
    <row r="28" spans="1:71" ht="13.5" thickBot="1" x14ac:dyDescent="0.25">
      <c r="A28" s="143"/>
      <c r="B28" s="30" t="s">
        <v>7</v>
      </c>
      <c r="C28" s="78">
        <v>791.20749000000001</v>
      </c>
      <c r="D28" s="78">
        <v>743.56462999999997</v>
      </c>
      <c r="E28" s="78">
        <v>945.87641499999995</v>
      </c>
      <c r="F28" s="78">
        <v>1056.6950670000001</v>
      </c>
      <c r="G28" s="78">
        <v>1511.15373</v>
      </c>
      <c r="H28" s="78">
        <v>1992.3318899999999</v>
      </c>
      <c r="I28" s="78">
        <v>2020.954078</v>
      </c>
      <c r="J28" s="78">
        <v>1866.0029440000001</v>
      </c>
      <c r="K28" s="78">
        <v>2502.5720550000001</v>
      </c>
      <c r="L28" s="78">
        <v>4019.0074</v>
      </c>
      <c r="M28" s="78">
        <v>6072.3744839999999</v>
      </c>
      <c r="N28" s="78">
        <v>9177.7129870000008</v>
      </c>
      <c r="O28" s="78">
        <v>8804.7916239999995</v>
      </c>
      <c r="P28" s="78">
        <v>10070.496775</v>
      </c>
      <c r="Q28" s="51">
        <v>10557.605197000001</v>
      </c>
      <c r="R28" s="51">
        <v>12248.517489</v>
      </c>
      <c r="S28" s="51">
        <v>10669.58577</v>
      </c>
      <c r="T28" s="51">
        <v>10724.700194999999</v>
      </c>
      <c r="U28" s="256">
        <v>10348.483002000001</v>
      </c>
      <c r="V28" s="270">
        <v>10109.386280999999</v>
      </c>
      <c r="W28" s="270">
        <v>10511.798696</v>
      </c>
      <c r="X28" s="270">
        <v>8410.0917509999999</v>
      </c>
      <c r="Y28" s="270">
        <f t="shared" si="0"/>
        <v>135154.90995</v>
      </c>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row>
    <row r="29" spans="1:71" ht="20.25" thickTop="1" thickBot="1" x14ac:dyDescent="0.35">
      <c r="A29" s="143"/>
      <c r="B29" s="30"/>
      <c r="C29" s="338" t="s">
        <v>250</v>
      </c>
      <c r="D29" s="338"/>
      <c r="E29" s="338"/>
      <c r="F29" s="338"/>
      <c r="G29" s="338"/>
      <c r="H29" s="338"/>
      <c r="I29" s="338"/>
      <c r="J29" s="338"/>
      <c r="K29" s="338"/>
      <c r="L29" s="338"/>
      <c r="M29" s="338"/>
      <c r="N29" s="338"/>
      <c r="O29" s="338"/>
      <c r="P29" s="338"/>
      <c r="Q29" s="338"/>
      <c r="R29" s="338"/>
      <c r="S29" s="338"/>
      <c r="T29" s="338"/>
      <c r="U29" s="338"/>
      <c r="V29" s="338"/>
      <c r="W29" s="338"/>
      <c r="X29" s="338"/>
      <c r="Y29" s="33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row>
    <row r="30" spans="1:71" ht="13.5" thickTop="1" x14ac:dyDescent="0.2">
      <c r="A30" s="143"/>
      <c r="B30" s="32"/>
      <c r="C30" s="18"/>
      <c r="D30" s="18"/>
      <c r="E30" s="18"/>
      <c r="F30" s="18"/>
      <c r="G30" s="18"/>
      <c r="H30" s="18"/>
      <c r="I30" s="18"/>
      <c r="J30" s="18"/>
      <c r="K30" s="18"/>
      <c r="L30" s="18"/>
      <c r="M30" s="18"/>
      <c r="N30" s="18"/>
      <c r="O30" s="18"/>
      <c r="P30" s="18"/>
      <c r="Q30" s="18"/>
      <c r="R30" s="18"/>
      <c r="S30" s="18"/>
      <c r="T30" s="18"/>
      <c r="U30" s="18"/>
      <c r="V30" s="18"/>
      <c r="W30" s="18"/>
      <c r="X30" s="18"/>
      <c r="Y30" s="1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row>
    <row r="31" spans="1:71" x14ac:dyDescent="0.2">
      <c r="A31" s="143"/>
      <c r="B31" s="80" t="s">
        <v>326</v>
      </c>
      <c r="C31" s="18">
        <f t="shared" ref="C31:C50" si="5">C9/C$28*100</f>
        <v>59.351366731879651</v>
      </c>
      <c r="D31" s="18">
        <f t="shared" ref="D31:Y31" si="6">D9/D$28*100</f>
        <v>62.52298176151816</v>
      </c>
      <c r="E31" s="18">
        <f t="shared" si="6"/>
        <v>69.23804681185544</v>
      </c>
      <c r="F31" s="18">
        <f t="shared" si="6"/>
        <v>72.135891403759146</v>
      </c>
      <c r="G31" s="18">
        <f t="shared" si="6"/>
        <v>61.954879203454702</v>
      </c>
      <c r="H31" s="18">
        <f t="shared" si="6"/>
        <v>56.769521015898604</v>
      </c>
      <c r="I31" s="18">
        <f t="shared" si="6"/>
        <v>57.274793207844475</v>
      </c>
      <c r="J31" s="18">
        <f t="shared" si="6"/>
        <v>48.969696373640872</v>
      </c>
      <c r="K31" s="18">
        <f t="shared" si="6"/>
        <v>36.504825512406676</v>
      </c>
      <c r="L31" s="18">
        <f t="shared" si="6"/>
        <v>21.862386866966208</v>
      </c>
      <c r="M31" s="18">
        <f t="shared" si="6"/>
        <v>15.034449215961759</v>
      </c>
      <c r="N31" s="18">
        <f t="shared" si="6"/>
        <v>9.9326310845767569</v>
      </c>
      <c r="O31" s="18">
        <f t="shared" si="6"/>
        <v>8.9001697651078899</v>
      </c>
      <c r="P31" s="18">
        <f t="shared" si="6"/>
        <v>8.528907999178621</v>
      </c>
      <c r="Q31" s="18">
        <f t="shared" ref="Q31:V40" si="7">Q9/Q$28*100</f>
        <v>4.9228093331969287</v>
      </c>
      <c r="R31" s="18">
        <f t="shared" si="7"/>
        <v>4.6811181966709272</v>
      </c>
      <c r="S31" s="18">
        <f t="shared" si="7"/>
        <v>5.001619411509731</v>
      </c>
      <c r="T31" s="18">
        <f t="shared" si="7"/>
        <v>4.5524222507182168</v>
      </c>
      <c r="U31" s="18">
        <f t="shared" si="7"/>
        <v>4.6647299696651707</v>
      </c>
      <c r="V31" s="18">
        <f t="shared" si="7"/>
        <v>5.1411358370667459</v>
      </c>
      <c r="W31" s="18">
        <f t="shared" ref="W31:X31" si="8">W9/W$28*100</f>
        <v>5.2255043488325184</v>
      </c>
      <c r="X31" s="18">
        <f t="shared" si="8"/>
        <v>4.8164183102025708</v>
      </c>
      <c r="Y31" s="18">
        <f t="shared" si="6"/>
        <v>11.706048685802848</v>
      </c>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row>
    <row r="32" spans="1:71" x14ac:dyDescent="0.2">
      <c r="A32" s="143"/>
      <c r="B32" s="80" t="s">
        <v>58</v>
      </c>
      <c r="C32" s="18">
        <f t="shared" si="5"/>
        <v>7.5478304685917472E-3</v>
      </c>
      <c r="D32" s="18">
        <f t="shared" ref="D32:P32" si="9">D10/D$28*100</f>
        <v>3.7069945083321142E-2</v>
      </c>
      <c r="E32" s="18">
        <f t="shared" si="9"/>
        <v>0.14373833393446017</v>
      </c>
      <c r="F32" s="18">
        <f t="shared" si="9"/>
        <v>1.866773170050201E-2</v>
      </c>
      <c r="G32" s="18">
        <f t="shared" si="9"/>
        <v>0.16751247406178854</v>
      </c>
      <c r="H32" s="18">
        <f t="shared" si="9"/>
        <v>8.7757266185203714E-2</v>
      </c>
      <c r="I32" s="18">
        <f t="shared" si="9"/>
        <v>2.0139615463345524</v>
      </c>
      <c r="J32" s="18">
        <f t="shared" si="9"/>
        <v>1.7633968963341569</v>
      </c>
      <c r="K32" s="18">
        <f t="shared" si="9"/>
        <v>1.2159794535866022</v>
      </c>
      <c r="L32" s="18">
        <f t="shared" si="9"/>
        <v>0.32432761880458344</v>
      </c>
      <c r="M32" s="18">
        <f t="shared" si="9"/>
        <v>0.47855785371223825</v>
      </c>
      <c r="N32" s="18">
        <f t="shared" si="9"/>
        <v>0.46805341440560344</v>
      </c>
      <c r="O32" s="18">
        <f t="shared" si="9"/>
        <v>7.4580913216623787E-2</v>
      </c>
      <c r="P32" s="18">
        <f t="shared" si="9"/>
        <v>1.6892364279616184E-2</v>
      </c>
      <c r="Q32" s="18">
        <f t="shared" si="7"/>
        <v>5.4611267351030869E-2</v>
      </c>
      <c r="R32" s="18">
        <f t="shared" si="7"/>
        <v>9.3584631856829283E-3</v>
      </c>
      <c r="S32" s="18">
        <f t="shared" si="7"/>
        <v>3.5589844646799255E-2</v>
      </c>
      <c r="T32" s="18">
        <f t="shared" si="7"/>
        <v>8.7713500880758199E-3</v>
      </c>
      <c r="U32" s="18">
        <f t="shared" si="7"/>
        <v>1.5644679511838656E-2</v>
      </c>
      <c r="V32" s="18">
        <f t="shared" si="7"/>
        <v>3.345920223028028E-3</v>
      </c>
      <c r="W32" s="18">
        <f t="shared" ref="W32:X32" si="10">W10/W$28*100</f>
        <v>1.2733605719726577E-2</v>
      </c>
      <c r="X32" s="18">
        <f t="shared" si="10"/>
        <v>2.3052304985489327E-3</v>
      </c>
      <c r="Y32" s="18">
        <f t="shared" ref="Y32:Y49" si="11">Y10/Y$28*100</f>
        <v>0.16179034271185203</v>
      </c>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row>
    <row r="33" spans="1:71" x14ac:dyDescent="0.2">
      <c r="A33" s="143"/>
      <c r="B33" s="80" t="s">
        <v>66</v>
      </c>
      <c r="C33" s="18">
        <f t="shared" si="5"/>
        <v>0</v>
      </c>
      <c r="D33" s="18">
        <f t="shared" ref="D33:P33" si="12">D11/D$28*100</f>
        <v>7.4528827440326203E-3</v>
      </c>
      <c r="E33" s="18">
        <f t="shared" si="12"/>
        <v>2.6926350626894531E-3</v>
      </c>
      <c r="F33" s="18">
        <f t="shared" si="12"/>
        <v>4.9636836243506371E-3</v>
      </c>
      <c r="G33" s="18">
        <f t="shared" si="12"/>
        <v>1.9852381266332182E-4</v>
      </c>
      <c r="H33" s="18">
        <f t="shared" si="12"/>
        <v>3.7975600541132734E-4</v>
      </c>
      <c r="I33" s="18">
        <f t="shared" si="12"/>
        <v>7.7676183595102948E-4</v>
      </c>
      <c r="J33" s="18">
        <f t="shared" si="12"/>
        <v>2.9378303060169234E-4</v>
      </c>
      <c r="K33" s="18">
        <f t="shared" si="12"/>
        <v>2.8019173258130221E-4</v>
      </c>
      <c r="L33" s="18">
        <f t="shared" si="12"/>
        <v>4.2779219565507642E-4</v>
      </c>
      <c r="M33" s="18">
        <f t="shared" si="12"/>
        <v>9.6601420341519242E-4</v>
      </c>
      <c r="N33" s="18">
        <f t="shared" si="12"/>
        <v>5.9065913345498686E-4</v>
      </c>
      <c r="O33" s="18">
        <f t="shared" si="12"/>
        <v>2.2381903901375058E-3</v>
      </c>
      <c r="P33" s="18">
        <f t="shared" si="12"/>
        <v>8.570580173786908E-5</v>
      </c>
      <c r="Q33" s="18">
        <f t="shared" si="7"/>
        <v>1.009698677028489E-5</v>
      </c>
      <c r="R33" s="18">
        <f t="shared" si="7"/>
        <v>3.927005863623664E-6</v>
      </c>
      <c r="S33" s="18">
        <f t="shared" si="7"/>
        <v>4.9205284189772254E-6</v>
      </c>
      <c r="T33" s="18">
        <f t="shared" si="7"/>
        <v>5.4201981354314216E-5</v>
      </c>
      <c r="U33" s="18">
        <f t="shared" si="7"/>
        <v>0</v>
      </c>
      <c r="V33" s="18">
        <f t="shared" si="7"/>
        <v>4.4513087886032088E-6</v>
      </c>
      <c r="W33" s="18">
        <f t="shared" ref="W33:X33" si="13">W11/W$28*100</f>
        <v>7.6104958165192017E-8</v>
      </c>
      <c r="X33" s="18">
        <f t="shared" si="13"/>
        <v>1.0701429028916192E-6</v>
      </c>
      <c r="Y33" s="18">
        <f t="shared" si="11"/>
        <v>3.8199796085173582E-4</v>
      </c>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row>
    <row r="34" spans="1:71" x14ac:dyDescent="0.2">
      <c r="A34" s="143"/>
      <c r="B34" s="80" t="s">
        <v>70</v>
      </c>
      <c r="C34" s="18">
        <f t="shared" si="5"/>
        <v>2.6577099263810054E-2</v>
      </c>
      <c r="D34" s="18">
        <f t="shared" ref="D34:P34" si="14">D12/D$28*100</f>
        <v>5.70235569166328E-2</v>
      </c>
      <c r="E34" s="18">
        <f t="shared" si="14"/>
        <v>4.5746568276575542E-2</v>
      </c>
      <c r="F34" s="18">
        <f t="shared" si="14"/>
        <v>0.14324681237487027</v>
      </c>
      <c r="G34" s="18">
        <f t="shared" si="14"/>
        <v>5.6304992874550229E-2</v>
      </c>
      <c r="H34" s="18">
        <f t="shared" si="14"/>
        <v>1.0371213804141839E-2</v>
      </c>
      <c r="I34" s="18">
        <f t="shared" si="14"/>
        <v>2.1987684175374916E-2</v>
      </c>
      <c r="J34" s="18">
        <f t="shared" si="14"/>
        <v>7.6914348105122821E-2</v>
      </c>
      <c r="K34" s="18">
        <f t="shared" si="14"/>
        <v>2.1683691341306852E-2</v>
      </c>
      <c r="L34" s="18">
        <f t="shared" si="14"/>
        <v>2.1290182247487278E-2</v>
      </c>
      <c r="M34" s="18">
        <f t="shared" si="14"/>
        <v>3.9953234214927247E-3</v>
      </c>
      <c r="N34" s="18">
        <f t="shared" si="14"/>
        <v>4.4078301486766679E-3</v>
      </c>
      <c r="O34" s="18">
        <f t="shared" si="14"/>
        <v>5.1677202531374752E-3</v>
      </c>
      <c r="P34" s="18">
        <f t="shared" si="14"/>
        <v>1.5524060380824661E-2</v>
      </c>
      <c r="Q34" s="18">
        <f t="shared" si="7"/>
        <v>4.6144082006251974E-3</v>
      </c>
      <c r="R34" s="18">
        <f t="shared" si="7"/>
        <v>4.9801455608633133E-3</v>
      </c>
      <c r="S34" s="18">
        <f t="shared" si="7"/>
        <v>1.8685074031697861E-3</v>
      </c>
      <c r="T34" s="18">
        <f t="shared" si="7"/>
        <v>8.0125316733853922E-4</v>
      </c>
      <c r="U34" s="18">
        <f t="shared" si="7"/>
        <v>2.8587272157940973E-2</v>
      </c>
      <c r="V34" s="18">
        <f t="shared" si="7"/>
        <v>2.8588758206142185E-2</v>
      </c>
      <c r="W34" s="18">
        <f t="shared" ref="W34:X34" si="15">W12/W$28*100</f>
        <v>4.6971980179556514E-3</v>
      </c>
      <c r="X34" s="18">
        <f t="shared" si="15"/>
        <v>5.3831755158458084E-3</v>
      </c>
      <c r="Y34" s="18">
        <f t="shared" si="11"/>
        <v>1.3139737214556149E-2</v>
      </c>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row>
    <row r="35" spans="1:71" x14ac:dyDescent="0.2">
      <c r="A35" s="143"/>
      <c r="B35" s="80" t="s">
        <v>60</v>
      </c>
      <c r="C35" s="18">
        <f t="shared" si="5"/>
        <v>0</v>
      </c>
      <c r="D35" s="18">
        <f t="shared" ref="D35:P35" si="16">D13/D$28*100</f>
        <v>5.4714813425162517E-3</v>
      </c>
      <c r="E35" s="18">
        <f t="shared" si="16"/>
        <v>5.2120973964659019E-4</v>
      </c>
      <c r="F35" s="18">
        <f t="shared" si="16"/>
        <v>2.5784165035758603E-3</v>
      </c>
      <c r="G35" s="18">
        <f t="shared" si="16"/>
        <v>6.8914232835861104E-4</v>
      </c>
      <c r="H35" s="18">
        <f t="shared" si="16"/>
        <v>5.499083789699316E-4</v>
      </c>
      <c r="I35" s="18">
        <f t="shared" si="16"/>
        <v>1.5648549536215639E-3</v>
      </c>
      <c r="J35" s="18">
        <f t="shared" si="16"/>
        <v>1.81832510549351E-4</v>
      </c>
      <c r="K35" s="18">
        <f t="shared" si="16"/>
        <v>1.1947707935226663E-5</v>
      </c>
      <c r="L35" s="18">
        <f t="shared" si="16"/>
        <v>2.8487133415081549E-4</v>
      </c>
      <c r="M35" s="18">
        <f t="shared" si="16"/>
        <v>1.0164886925639746E-3</v>
      </c>
      <c r="N35" s="18">
        <f t="shared" si="16"/>
        <v>2.8642211885722375E-4</v>
      </c>
      <c r="O35" s="18">
        <f t="shared" si="16"/>
        <v>6.561086561382546E-4</v>
      </c>
      <c r="P35" s="18">
        <f t="shared" si="16"/>
        <v>8.4537041123276661E-4</v>
      </c>
      <c r="Q35" s="88">
        <f t="shared" si="7"/>
        <v>5.3891009313520558E-4</v>
      </c>
      <c r="R35" s="88">
        <f t="shared" si="7"/>
        <v>1.8562246427307201E-4</v>
      </c>
      <c r="S35" s="88">
        <f t="shared" si="7"/>
        <v>3.2662936266925009E-4</v>
      </c>
      <c r="T35" s="88">
        <f t="shared" si="7"/>
        <v>6.8006936020461872E-3</v>
      </c>
      <c r="U35" s="18">
        <f t="shared" si="7"/>
        <v>8.9713632405887192E-5</v>
      </c>
      <c r="V35" s="18">
        <f t="shared" si="7"/>
        <v>2.9754526302485442E-5</v>
      </c>
      <c r="W35" s="18">
        <f t="shared" ref="W35:X35" si="17">W13/W$28*100</f>
        <v>4.4435782448701484E-5</v>
      </c>
      <c r="X35" s="18">
        <f t="shared" si="17"/>
        <v>3.1507385156469026E-4</v>
      </c>
      <c r="Y35" s="88">
        <f t="shared" si="11"/>
        <v>9.3167684434537995E-4</v>
      </c>
    </row>
    <row r="36" spans="1:71" x14ac:dyDescent="0.2">
      <c r="A36" s="143"/>
      <c r="B36" s="80" t="s">
        <v>72</v>
      </c>
      <c r="C36" s="18">
        <f t="shared" si="5"/>
        <v>1.6959900114191285E-2</v>
      </c>
      <c r="D36" s="18">
        <f t="shared" ref="D36:P36" si="18">D14/D$28*100</f>
        <v>8.1789796806230556E-3</v>
      </c>
      <c r="E36" s="18">
        <f t="shared" si="18"/>
        <v>1.0149317445450842E-5</v>
      </c>
      <c r="F36" s="18">
        <f t="shared" si="18"/>
        <v>1.166353509626065E-2</v>
      </c>
      <c r="G36" s="18">
        <f t="shared" si="18"/>
        <v>4.6358949860117807E-2</v>
      </c>
      <c r="H36" s="18">
        <f t="shared" si="18"/>
        <v>6.093839114325475E-2</v>
      </c>
      <c r="I36" s="18">
        <f t="shared" si="18"/>
        <v>2.1871204537087952E-2</v>
      </c>
      <c r="J36" s="18">
        <f t="shared" si="18"/>
        <v>5.3207525914814417E-2</v>
      </c>
      <c r="K36" s="18">
        <f t="shared" si="18"/>
        <v>3.5986056753119139E-2</v>
      </c>
      <c r="L36" s="18">
        <f t="shared" si="18"/>
        <v>2.9393949361725489E-2</v>
      </c>
      <c r="M36" s="18">
        <f t="shared" si="18"/>
        <v>2.4331338653322751E-2</v>
      </c>
      <c r="N36" s="18">
        <f t="shared" si="18"/>
        <v>1.6950257675343885E-2</v>
      </c>
      <c r="O36" s="18">
        <f t="shared" si="18"/>
        <v>8.6394548841625153E-3</v>
      </c>
      <c r="P36" s="18">
        <f t="shared" si="18"/>
        <v>5.700274900291599E-3</v>
      </c>
      <c r="Q36" s="18">
        <f t="shared" si="7"/>
        <v>2.0588854758630919E-3</v>
      </c>
      <c r="R36" s="18">
        <f t="shared" si="7"/>
        <v>2.1797495104184847E-3</v>
      </c>
      <c r="S36" s="18">
        <f t="shared" si="7"/>
        <v>5.0062955724287693E-3</v>
      </c>
      <c r="T36" s="18">
        <f t="shared" si="7"/>
        <v>2.5360335958556838E-3</v>
      </c>
      <c r="U36" s="18">
        <f t="shared" si="7"/>
        <v>2.0251277405538323E-4</v>
      </c>
      <c r="V36" s="18">
        <f t="shared" si="7"/>
        <v>1.1595164804445957E-4</v>
      </c>
      <c r="W36" s="18">
        <f t="shared" ref="W36:X36" si="19">W14/W$28*100</f>
        <v>2.8149321401350396E-5</v>
      </c>
      <c r="X36" s="18">
        <f t="shared" si="19"/>
        <v>2.0879677083085368E-4</v>
      </c>
      <c r="Y36" s="18">
        <f t="shared" si="11"/>
        <v>8.4801477092027733E-3</v>
      </c>
    </row>
    <row r="37" spans="1:71" x14ac:dyDescent="0.2">
      <c r="A37" s="143"/>
      <c r="B37" s="80" t="s">
        <v>71</v>
      </c>
      <c r="C37" s="18">
        <f t="shared" si="5"/>
        <v>0.54111166212544326</v>
      </c>
      <c r="D37" s="18">
        <f t="shared" ref="D37:P37" si="20">D15/D$28*100</f>
        <v>0.3137182574163056</v>
      </c>
      <c r="E37" s="18">
        <f t="shared" si="20"/>
        <v>0.64114961572437568</v>
      </c>
      <c r="F37" s="18">
        <f t="shared" si="20"/>
        <v>0.56687347060360593</v>
      </c>
      <c r="G37" s="18">
        <f t="shared" si="20"/>
        <v>0.84876897335918311</v>
      </c>
      <c r="H37" s="18">
        <f t="shared" si="20"/>
        <v>0.66350360933087305</v>
      </c>
      <c r="I37" s="18">
        <f t="shared" si="20"/>
        <v>1.6336069858980733</v>
      </c>
      <c r="J37" s="18">
        <f t="shared" si="20"/>
        <v>4.779312020206544</v>
      </c>
      <c r="K37" s="18">
        <f t="shared" si="20"/>
        <v>13.352361197048532</v>
      </c>
      <c r="L37" s="18">
        <f t="shared" si="20"/>
        <v>21.689840829852667</v>
      </c>
      <c r="M37" s="18">
        <f t="shared" si="20"/>
        <v>24.574823620183043</v>
      </c>
      <c r="N37" s="18">
        <f t="shared" si="20"/>
        <v>27.254175408874108</v>
      </c>
      <c r="O37" s="18">
        <f t="shared" si="20"/>
        <v>26.670465495163892</v>
      </c>
      <c r="P37" s="18">
        <f t="shared" si="20"/>
        <v>26.240621272628335</v>
      </c>
      <c r="Q37" s="18">
        <f t="shared" si="7"/>
        <v>32.926886563136563</v>
      </c>
      <c r="R37" s="18">
        <f t="shared" si="7"/>
        <v>43.416066701752008</v>
      </c>
      <c r="S37" s="18">
        <f t="shared" si="7"/>
        <v>45.795034402727332</v>
      </c>
      <c r="T37" s="18">
        <f t="shared" si="7"/>
        <v>50.870023868298908</v>
      </c>
      <c r="U37" s="18">
        <f t="shared" si="7"/>
        <v>46.254040955325706</v>
      </c>
      <c r="V37" s="18">
        <f t="shared" si="7"/>
        <v>52.863134659756703</v>
      </c>
      <c r="W37" s="18">
        <f t="shared" ref="W37:X37" si="21">W15/W$28*100</f>
        <v>39.432041269752268</v>
      </c>
      <c r="X37" s="18">
        <f t="shared" si="21"/>
        <v>42.599691312214318</v>
      </c>
      <c r="Y37" s="18">
        <f t="shared" si="11"/>
        <v>35.03501109025008</v>
      </c>
    </row>
    <row r="38" spans="1:71" x14ac:dyDescent="0.2">
      <c r="A38" s="143"/>
      <c r="B38" s="8" t="s">
        <v>15</v>
      </c>
      <c r="C38" s="18">
        <f t="shared" si="5"/>
        <v>2.1283418335688403E-2</v>
      </c>
      <c r="D38" s="18">
        <f t="shared" ref="D38:P38" si="22">D16/D$28*100</f>
        <v>7.1678638076154863E-2</v>
      </c>
      <c r="E38" s="18">
        <f t="shared" si="22"/>
        <v>0.15272946624850567</v>
      </c>
      <c r="F38" s="18">
        <f t="shared" si="22"/>
        <v>4.5545495103555732E-2</v>
      </c>
      <c r="G38" s="18">
        <f t="shared" si="22"/>
        <v>0.23105690246352373</v>
      </c>
      <c r="H38" s="18">
        <f t="shared" si="22"/>
        <v>0.14980034275313442</v>
      </c>
      <c r="I38" s="18">
        <f t="shared" si="22"/>
        <v>2.0700719257016189</v>
      </c>
      <c r="J38" s="18">
        <f t="shared" si="22"/>
        <v>2.1995033358318219</v>
      </c>
      <c r="K38" s="18">
        <f t="shared" si="22"/>
        <v>1.2612290597962423</v>
      </c>
      <c r="L38" s="18">
        <f t="shared" si="22"/>
        <v>0.41876106025582321</v>
      </c>
      <c r="M38" s="18">
        <f t="shared" si="22"/>
        <v>0.52264396874110819</v>
      </c>
      <c r="N38" s="18">
        <f t="shared" si="22"/>
        <v>0.583312826145584</v>
      </c>
      <c r="O38" s="18">
        <f t="shared" si="22"/>
        <v>0.10769028280185904</v>
      </c>
      <c r="P38" s="18">
        <f t="shared" si="22"/>
        <v>9.7030903423331871E-2</v>
      </c>
      <c r="Q38" s="18">
        <f t="shared" si="7"/>
        <v>0.12866366705832027</v>
      </c>
      <c r="R38" s="18">
        <f t="shared" si="7"/>
        <v>3.7619622163565174E-2</v>
      </c>
      <c r="S38" s="18">
        <f t="shared" si="7"/>
        <v>5.8452625382475358E-2</v>
      </c>
      <c r="T38" s="18">
        <f t="shared" si="7"/>
        <v>3.6026526893510054E-2</v>
      </c>
      <c r="U38" s="18">
        <f t="shared" si="7"/>
        <v>3.4084812231109658E-2</v>
      </c>
      <c r="V38" s="18">
        <f t="shared" si="7"/>
        <v>3.8017589724742652E-2</v>
      </c>
      <c r="W38" s="18">
        <f t="shared" ref="W38:X38" si="23">W16/W$28*100</f>
        <v>4.5268161402393738E-2</v>
      </c>
      <c r="X38" s="18">
        <f t="shared" si="23"/>
        <v>3.7891833934167021E-2</v>
      </c>
      <c r="Y38" s="18">
        <f t="shared" si="11"/>
        <v>0.21346437662289308</v>
      </c>
    </row>
    <row r="39" spans="1:71" x14ac:dyDescent="0.2">
      <c r="A39" s="143"/>
      <c r="B39" s="8" t="s">
        <v>26</v>
      </c>
      <c r="C39" s="18">
        <f t="shared" si="5"/>
        <v>0</v>
      </c>
      <c r="D39" s="18">
        <f t="shared" ref="D39:P39" si="24">D17/D$28*100</f>
        <v>4.2229012426263474E-5</v>
      </c>
      <c r="E39" s="18">
        <f t="shared" si="24"/>
        <v>7.8646637996571676E-4</v>
      </c>
      <c r="F39" s="18">
        <f t="shared" si="24"/>
        <v>2.2899699975603271E-3</v>
      </c>
      <c r="G39" s="18">
        <f t="shared" si="24"/>
        <v>2.7131587730653979E-5</v>
      </c>
      <c r="H39" s="18">
        <f t="shared" si="24"/>
        <v>1.5708627742740192E-2</v>
      </c>
      <c r="I39" s="18">
        <f t="shared" si="24"/>
        <v>1.706619679064276E-4</v>
      </c>
      <c r="J39" s="18">
        <f t="shared" si="24"/>
        <v>1.7936734830789204E-4</v>
      </c>
      <c r="K39" s="18">
        <f t="shared" si="24"/>
        <v>3.3030417579724795E-3</v>
      </c>
      <c r="L39" s="18">
        <f t="shared" si="24"/>
        <v>1.6672275846021083E-3</v>
      </c>
      <c r="M39" s="18">
        <f t="shared" si="24"/>
        <v>1.2564442492970596E-3</v>
      </c>
      <c r="N39" s="18">
        <f t="shared" si="24"/>
        <v>1.813120547959014E-3</v>
      </c>
      <c r="O39" s="18">
        <f t="shared" si="24"/>
        <v>1.5854208249460326E-3</v>
      </c>
      <c r="P39" s="18">
        <f t="shared" si="24"/>
        <v>9.7086570984975071E-4</v>
      </c>
      <c r="Q39" s="18">
        <f t="shared" si="7"/>
        <v>6.2685617396268699E-4</v>
      </c>
      <c r="R39" s="18">
        <f t="shared" si="7"/>
        <v>3.9787672298926332E-4</v>
      </c>
      <c r="S39" s="18">
        <f t="shared" si="7"/>
        <v>5.2536247618542738E-4</v>
      </c>
      <c r="T39" s="18">
        <f t="shared" si="7"/>
        <v>5.2445288891360008E-4</v>
      </c>
      <c r="U39" s="18">
        <f t="shared" si="7"/>
        <v>1.2974655316537764E-3</v>
      </c>
      <c r="V39" s="18">
        <f t="shared" si="7"/>
        <v>3.3021292363454796E-3</v>
      </c>
      <c r="W39" s="18">
        <f t="shared" ref="W39:X39" si="25">W17/W$28*100</f>
        <v>2.7003561256173435E-3</v>
      </c>
      <c r="X39" s="18">
        <f t="shared" si="25"/>
        <v>4.6487007701611933E-4</v>
      </c>
      <c r="Y39" s="18">
        <f t="shared" si="11"/>
        <v>1.4798685454638196E-3</v>
      </c>
    </row>
    <row r="40" spans="1:71" x14ac:dyDescent="0.2">
      <c r="A40" s="143"/>
      <c r="B40" s="8" t="s">
        <v>27</v>
      </c>
      <c r="C40" s="18">
        <f t="shared" si="5"/>
        <v>0</v>
      </c>
      <c r="D40" s="18">
        <f t="shared" ref="D40:P40" si="26">D18/D$28*100</f>
        <v>0</v>
      </c>
      <c r="E40" s="18">
        <f t="shared" si="26"/>
        <v>0</v>
      </c>
      <c r="F40" s="18">
        <f t="shared" si="26"/>
        <v>0</v>
      </c>
      <c r="G40" s="18">
        <f t="shared" si="26"/>
        <v>0</v>
      </c>
      <c r="H40" s="18">
        <f t="shared" si="26"/>
        <v>0</v>
      </c>
      <c r="I40" s="18">
        <f t="shared" si="26"/>
        <v>0</v>
      </c>
      <c r="J40" s="18">
        <f t="shared" si="26"/>
        <v>0</v>
      </c>
      <c r="K40" s="18">
        <f t="shared" si="26"/>
        <v>0</v>
      </c>
      <c r="L40" s="18">
        <f t="shared" si="26"/>
        <v>0</v>
      </c>
      <c r="M40" s="18">
        <f t="shared" si="26"/>
        <v>0</v>
      </c>
      <c r="N40" s="18">
        <f t="shared" si="26"/>
        <v>0</v>
      </c>
      <c r="O40" s="18">
        <f t="shared" si="26"/>
        <v>0</v>
      </c>
      <c r="P40" s="18">
        <f t="shared" si="26"/>
        <v>0</v>
      </c>
      <c r="Q40" s="18">
        <f t="shared" si="7"/>
        <v>0</v>
      </c>
      <c r="R40" s="18">
        <f t="shared" si="7"/>
        <v>0</v>
      </c>
      <c r="S40" s="18">
        <f t="shared" si="7"/>
        <v>0</v>
      </c>
      <c r="T40" s="18">
        <f t="shared" si="7"/>
        <v>0</v>
      </c>
      <c r="U40" s="18">
        <f t="shared" si="7"/>
        <v>0</v>
      </c>
      <c r="V40" s="18">
        <f t="shared" si="7"/>
        <v>0</v>
      </c>
      <c r="W40" s="18">
        <f t="shared" ref="W40:X40" si="27">W18/W$28*100</f>
        <v>0</v>
      </c>
      <c r="X40" s="18">
        <f t="shared" si="27"/>
        <v>0</v>
      </c>
      <c r="Y40" s="18">
        <f t="shared" si="11"/>
        <v>0</v>
      </c>
    </row>
    <row r="41" spans="1:71" x14ac:dyDescent="0.2">
      <c r="A41" s="143"/>
      <c r="B41" s="8" t="s">
        <v>16</v>
      </c>
      <c r="C41" s="18">
        <f t="shared" si="5"/>
        <v>7.6538709207618835E-3</v>
      </c>
      <c r="D41" s="18">
        <f t="shared" ref="D41:P41" si="28">D19/D$28*100</f>
        <v>1.5073067690161647E-2</v>
      </c>
      <c r="E41" s="18">
        <f t="shared" si="28"/>
        <v>5.1497213829990683E-4</v>
      </c>
      <c r="F41" s="18">
        <f t="shared" si="28"/>
        <v>1.0434325231878837E-2</v>
      </c>
      <c r="G41" s="18">
        <f t="shared" si="28"/>
        <v>3.5602532642393707E-2</v>
      </c>
      <c r="H41" s="18">
        <f t="shared" si="28"/>
        <v>2.2160113092402494E-2</v>
      </c>
      <c r="I41" s="18">
        <f t="shared" si="28"/>
        <v>1.4800534225696544E-2</v>
      </c>
      <c r="J41" s="18">
        <f t="shared" si="28"/>
        <v>2.1503717413213254E-3</v>
      </c>
      <c r="K41" s="18">
        <f t="shared" si="28"/>
        <v>2.5012386706284067E-2</v>
      </c>
      <c r="L41" s="18">
        <f t="shared" si="28"/>
        <v>8.2622216619954461E-2</v>
      </c>
      <c r="M41" s="18">
        <f t="shared" si="28"/>
        <v>3.1073841130381773E-2</v>
      </c>
      <c r="N41" s="18">
        <f t="shared" si="28"/>
        <v>1.1941624253802781E-2</v>
      </c>
      <c r="O41" s="18">
        <f t="shared" si="28"/>
        <v>1.7489011276571698E-2</v>
      </c>
      <c r="P41" s="18">
        <f t="shared" si="28"/>
        <v>2.2621585120362647E-2</v>
      </c>
      <c r="Q41" s="18">
        <f t="shared" ref="Q41:V50" si="29">Q19/Q$28*100</f>
        <v>2.4170803438691987E-2</v>
      </c>
      <c r="R41" s="18">
        <f t="shared" si="29"/>
        <v>1.4735440445106099E-2</v>
      </c>
      <c r="S41" s="18">
        <f t="shared" si="29"/>
        <v>1.1855802345736239E-2</v>
      </c>
      <c r="T41" s="18">
        <f t="shared" si="29"/>
        <v>1.2162055593946607E-2</v>
      </c>
      <c r="U41" s="18">
        <f t="shared" si="29"/>
        <v>8.9150554706588277E-3</v>
      </c>
      <c r="V41" s="18">
        <f t="shared" si="29"/>
        <v>2.2336944471535527E-2</v>
      </c>
      <c r="W41" s="18">
        <f t="shared" ref="W41:X41" si="30">W19/W$28*100</f>
        <v>1.9876408028961366E-2</v>
      </c>
      <c r="X41" s="18">
        <f t="shared" si="30"/>
        <v>2.89789109579002E-2</v>
      </c>
      <c r="Y41" s="18">
        <f t="shared" si="11"/>
        <v>1.996759792891268E-2</v>
      </c>
    </row>
    <row r="42" spans="1:71" x14ac:dyDescent="0.2">
      <c r="A42" s="143"/>
      <c r="B42" s="8" t="s">
        <v>19</v>
      </c>
      <c r="C42" s="18">
        <f t="shared" si="5"/>
        <v>0</v>
      </c>
      <c r="D42" s="18">
        <f t="shared" ref="D42:P42" si="31">D20/D$28*100</f>
        <v>1.3852191974220184E-5</v>
      </c>
      <c r="E42" s="18">
        <f t="shared" si="31"/>
        <v>3.5945499285971734E-5</v>
      </c>
      <c r="F42" s="18">
        <f t="shared" si="31"/>
        <v>1.9494744172965837E-5</v>
      </c>
      <c r="G42" s="18">
        <f t="shared" si="31"/>
        <v>0</v>
      </c>
      <c r="H42" s="18">
        <f t="shared" si="31"/>
        <v>3.1069120717633044E-5</v>
      </c>
      <c r="I42" s="18">
        <f t="shared" si="31"/>
        <v>2.8847760884154043E-5</v>
      </c>
      <c r="J42" s="18">
        <f t="shared" si="31"/>
        <v>1.824755963514707E-4</v>
      </c>
      <c r="K42" s="18">
        <f t="shared" si="31"/>
        <v>1.6355173437753424E-4</v>
      </c>
      <c r="L42" s="18">
        <f t="shared" si="31"/>
        <v>5.5735154904168623E-4</v>
      </c>
      <c r="M42" s="18">
        <f t="shared" si="31"/>
        <v>1.629675512614515E-4</v>
      </c>
      <c r="N42" s="18">
        <f t="shared" si="31"/>
        <v>2.7479612879290838E-5</v>
      </c>
      <c r="O42" s="18">
        <f t="shared" si="31"/>
        <v>7.5629274199391319E-5</v>
      </c>
      <c r="P42" s="18">
        <f t="shared" si="31"/>
        <v>0</v>
      </c>
      <c r="Q42" s="18">
        <f t="shared" si="29"/>
        <v>5.2095147501469879E-7</v>
      </c>
      <c r="R42" s="18">
        <f t="shared" si="29"/>
        <v>2.4084547396444512E-6</v>
      </c>
      <c r="S42" s="18">
        <f t="shared" si="29"/>
        <v>1.2006089342304429E-5</v>
      </c>
      <c r="T42" s="18">
        <f t="shared" si="29"/>
        <v>0</v>
      </c>
      <c r="U42" s="18">
        <f t="shared" si="29"/>
        <v>9.8951701404166829E-6</v>
      </c>
      <c r="V42" s="18">
        <f t="shared" si="29"/>
        <v>1.143491768805624E-5</v>
      </c>
      <c r="W42" s="18">
        <f t="shared" ref="W42:X42" si="32">W20/W$28*100</f>
        <v>1.0369300550007414E-6</v>
      </c>
      <c r="X42" s="18">
        <f t="shared" si="32"/>
        <v>2.8537144077109846E-7</v>
      </c>
      <c r="Y42" s="18">
        <f t="shared" si="11"/>
        <v>4.0523869995001968E-5</v>
      </c>
    </row>
    <row r="43" spans="1:71" x14ac:dyDescent="0.2">
      <c r="A43" s="143"/>
      <c r="B43" s="8" t="s">
        <v>18</v>
      </c>
      <c r="C43" s="18">
        <f t="shared" si="5"/>
        <v>2.4763415725500776E-3</v>
      </c>
      <c r="D43" s="18">
        <f t="shared" ref="D43:P43" si="33">D21/D$28*100</f>
        <v>4.6960275665613622E-3</v>
      </c>
      <c r="E43" s="18">
        <f t="shared" si="33"/>
        <v>5.3495360702063821E-5</v>
      </c>
      <c r="F43" s="18">
        <f t="shared" si="33"/>
        <v>6.4663877152366792E-4</v>
      </c>
      <c r="G43" s="18">
        <f t="shared" si="33"/>
        <v>8.8012223614072676E-5</v>
      </c>
      <c r="H43" s="18">
        <f t="shared" si="33"/>
        <v>1.3817978891057152E-4</v>
      </c>
      <c r="I43" s="18">
        <f t="shared" si="33"/>
        <v>1.2969616818774643E-3</v>
      </c>
      <c r="J43" s="18">
        <f t="shared" si="33"/>
        <v>1.7518193154576287E-3</v>
      </c>
      <c r="K43" s="18">
        <f t="shared" si="33"/>
        <v>1.8790667747626548E-3</v>
      </c>
      <c r="L43" s="18">
        <f t="shared" si="33"/>
        <v>1.0350565664546921E-3</v>
      </c>
      <c r="M43" s="18">
        <f t="shared" si="33"/>
        <v>1.1610581690205258E-2</v>
      </c>
      <c r="N43" s="18">
        <f t="shared" si="33"/>
        <v>1.0808793011997031E-3</v>
      </c>
      <c r="O43" s="18">
        <f t="shared" si="33"/>
        <v>2.1336109702804707E-4</v>
      </c>
      <c r="P43" s="18">
        <f t="shared" si="33"/>
        <v>7.8159004226482156E-5</v>
      </c>
      <c r="Q43" s="18">
        <f t="shared" si="29"/>
        <v>1.2643965890856752E-4</v>
      </c>
      <c r="R43" s="18">
        <f t="shared" si="29"/>
        <v>1.6436274853736302E-4</v>
      </c>
      <c r="S43" s="18">
        <f t="shared" si="29"/>
        <v>1.7129999602599381E-4</v>
      </c>
      <c r="T43" s="18">
        <f t="shared" si="29"/>
        <v>1.5120329431269478E-3</v>
      </c>
      <c r="U43" s="18">
        <f t="shared" si="29"/>
        <v>9.1241392561355818E-4</v>
      </c>
      <c r="V43" s="18">
        <f t="shared" si="29"/>
        <v>1.0747141021230505E-3</v>
      </c>
      <c r="W43" s="18">
        <f t="shared" ref="W43:X43" si="34">W21/W$28*100</f>
        <v>1.9111857619233844E-4</v>
      </c>
      <c r="X43" s="18">
        <f t="shared" si="34"/>
        <v>1.5091630835645565E-3</v>
      </c>
      <c r="Y43" s="18">
        <f t="shared" si="11"/>
        <v>1.1900056021605155E-3</v>
      </c>
    </row>
    <row r="44" spans="1:71" x14ac:dyDescent="0.2">
      <c r="A44" s="143"/>
      <c r="B44" s="8" t="s">
        <v>20</v>
      </c>
      <c r="C44" s="18">
        <f t="shared" si="5"/>
        <v>0</v>
      </c>
      <c r="D44" s="18">
        <f t="shared" ref="D44:P44" si="35">D22/D$28*100</f>
        <v>0</v>
      </c>
      <c r="E44" s="18">
        <f t="shared" si="35"/>
        <v>0</v>
      </c>
      <c r="F44" s="18">
        <f t="shared" si="35"/>
        <v>0</v>
      </c>
      <c r="G44" s="18">
        <f t="shared" si="35"/>
        <v>3.5734286279397925E-6</v>
      </c>
      <c r="H44" s="18">
        <f t="shared" si="35"/>
        <v>1.9318066529568024E-3</v>
      </c>
      <c r="I44" s="18">
        <f t="shared" si="35"/>
        <v>0</v>
      </c>
      <c r="J44" s="18">
        <f t="shared" si="35"/>
        <v>0</v>
      </c>
      <c r="K44" s="18">
        <f t="shared" si="35"/>
        <v>3.9958889415473795E-6</v>
      </c>
      <c r="L44" s="18">
        <f t="shared" si="35"/>
        <v>0</v>
      </c>
      <c r="M44" s="18">
        <f t="shared" si="35"/>
        <v>2.6431176210047457E-5</v>
      </c>
      <c r="N44" s="18">
        <f t="shared" si="35"/>
        <v>2.089191504153539E-4</v>
      </c>
      <c r="O44" s="18">
        <f t="shared" si="35"/>
        <v>1.9387170905295239E-5</v>
      </c>
      <c r="P44" s="18">
        <f t="shared" si="35"/>
        <v>3.5291208362459358E-5</v>
      </c>
      <c r="Q44" s="18">
        <f t="shared" si="29"/>
        <v>2.790405537078732E-5</v>
      </c>
      <c r="R44" s="18">
        <f t="shared" si="29"/>
        <v>1.606463804102913E-3</v>
      </c>
      <c r="S44" s="18">
        <f t="shared" si="29"/>
        <v>1.4058652625649214E-6</v>
      </c>
      <c r="T44" s="18">
        <f t="shared" si="29"/>
        <v>6.3255847498308549E-4</v>
      </c>
      <c r="U44" s="18">
        <f t="shared" si="29"/>
        <v>1.3631949723716614E-4</v>
      </c>
      <c r="V44" s="18">
        <f t="shared" si="29"/>
        <v>1.3010680999221778E-4</v>
      </c>
      <c r="W44" s="18">
        <f t="shared" ref="W44:X44" si="36">W22/W$28*100</f>
        <v>0</v>
      </c>
      <c r="X44" s="18">
        <f t="shared" si="36"/>
        <v>1.0482882067192325E-3</v>
      </c>
      <c r="Y44" s="18">
        <f t="shared" si="11"/>
        <v>3.3132943536099779E-4</v>
      </c>
    </row>
    <row r="45" spans="1:71" x14ac:dyDescent="0.2">
      <c r="A45" s="143"/>
      <c r="B45" s="8" t="s">
        <v>21</v>
      </c>
      <c r="C45" s="18">
        <f t="shared" si="5"/>
        <v>0</v>
      </c>
      <c r="D45" s="18">
        <f t="shared" ref="D45:P45" si="37">D23/D$28*100</f>
        <v>0</v>
      </c>
      <c r="E45" s="18">
        <f t="shared" si="37"/>
        <v>4.6517704958316359E-6</v>
      </c>
      <c r="F45" s="18">
        <f t="shared" si="37"/>
        <v>0</v>
      </c>
      <c r="G45" s="18">
        <f t="shared" si="37"/>
        <v>0</v>
      </c>
      <c r="H45" s="18">
        <f t="shared" si="37"/>
        <v>2.2034481413636358E-5</v>
      </c>
      <c r="I45" s="18">
        <f t="shared" si="37"/>
        <v>2.9194131941082133E-6</v>
      </c>
      <c r="J45" s="18">
        <f t="shared" si="37"/>
        <v>2.2025688722600428E-5</v>
      </c>
      <c r="K45" s="18">
        <f t="shared" si="37"/>
        <v>0</v>
      </c>
      <c r="L45" s="18">
        <f t="shared" si="37"/>
        <v>0</v>
      </c>
      <c r="M45" s="18">
        <f t="shared" si="37"/>
        <v>8.2340112803886165E-8</v>
      </c>
      <c r="N45" s="18">
        <f t="shared" si="37"/>
        <v>0</v>
      </c>
      <c r="O45" s="18">
        <f t="shared" si="37"/>
        <v>0</v>
      </c>
      <c r="P45" s="18">
        <f t="shared" si="37"/>
        <v>0</v>
      </c>
      <c r="Q45" s="18">
        <f t="shared" si="29"/>
        <v>0</v>
      </c>
      <c r="R45" s="18">
        <f>IFERROR(((R23/R$28)*100)-100,"--")</f>
        <v>-100</v>
      </c>
      <c r="S45" s="18">
        <f t="shared" si="29"/>
        <v>0</v>
      </c>
      <c r="T45" s="18">
        <f t="shared" si="29"/>
        <v>0</v>
      </c>
      <c r="U45" s="18">
        <f t="shared" si="29"/>
        <v>0</v>
      </c>
      <c r="V45" s="18">
        <f t="shared" si="29"/>
        <v>0</v>
      </c>
      <c r="W45" s="18">
        <f t="shared" ref="W45:X45" si="38">W23/W$28*100</f>
        <v>0</v>
      </c>
      <c r="X45" s="18">
        <f t="shared" si="38"/>
        <v>5.0653430736869974E-6</v>
      </c>
      <c r="Y45" s="18">
        <f t="shared" si="11"/>
        <v>1.0240101528771725E-6</v>
      </c>
    </row>
    <row r="46" spans="1:71" x14ac:dyDescent="0.2">
      <c r="A46" s="143"/>
      <c r="B46" s="8" t="s">
        <v>17</v>
      </c>
      <c r="C46" s="18">
        <f t="shared" si="5"/>
        <v>4.7673967292700932E-3</v>
      </c>
      <c r="D46" s="18">
        <f t="shared" ref="D46:P46" si="39">D24/D$28*100</f>
        <v>8.7299741516752884E-3</v>
      </c>
      <c r="E46" s="18">
        <f t="shared" si="39"/>
        <v>1.3162396062069062E-4</v>
      </c>
      <c r="F46" s="18">
        <f t="shared" si="39"/>
        <v>9.7486023373287867E-3</v>
      </c>
      <c r="G46" s="18">
        <f t="shared" si="39"/>
        <v>3.5365031987844152E-2</v>
      </c>
      <c r="H46" s="18">
        <f t="shared" si="39"/>
        <v>2.002532820974923E-2</v>
      </c>
      <c r="I46" s="18">
        <f t="shared" si="39"/>
        <v>1.3416880816427931E-2</v>
      </c>
      <c r="J46" s="18">
        <f t="shared" si="39"/>
        <v>1.8242200586796072E-4</v>
      </c>
      <c r="K46" s="18">
        <f t="shared" si="39"/>
        <v>1.5228132961789986E-2</v>
      </c>
      <c r="L46" s="18">
        <f t="shared" si="39"/>
        <v>7.2986230381163267E-2</v>
      </c>
      <c r="M46" s="18">
        <f t="shared" si="39"/>
        <v>1.7098928973103167E-2</v>
      </c>
      <c r="N46" s="18">
        <f t="shared" si="39"/>
        <v>1.0603306089201413E-2</v>
      </c>
      <c r="O46" s="18">
        <f t="shared" si="39"/>
        <v>1.7165096739829445E-2</v>
      </c>
      <c r="P46" s="18">
        <f t="shared" si="39"/>
        <v>2.2473201179293363E-2</v>
      </c>
      <c r="Q46" s="18">
        <f t="shared" si="29"/>
        <v>1.9420625811832955E-2</v>
      </c>
      <c r="R46" s="18">
        <f t="shared" si="29"/>
        <v>1.2913938371893034E-2</v>
      </c>
      <c r="S46" s="18">
        <f t="shared" si="29"/>
        <v>1.0814449828449152E-2</v>
      </c>
      <c r="T46" s="18">
        <f t="shared" si="29"/>
        <v>9.6486613255858961E-3</v>
      </c>
      <c r="U46" s="18">
        <f t="shared" si="29"/>
        <v>7.7820005100685766E-3</v>
      </c>
      <c r="V46" s="18">
        <f t="shared" si="29"/>
        <v>1.738966096590884E-2</v>
      </c>
      <c r="W46" s="18">
        <f t="shared" ref="W46:X47" si="40">W24/W$28*100</f>
        <v>1.9650937577277212E-2</v>
      </c>
      <c r="X46" s="18">
        <f t="shared" si="40"/>
        <v>2.6330414287533733E-2</v>
      </c>
      <c r="Y46" s="18">
        <f t="shared" si="11"/>
        <v>1.7150224145445484E-2</v>
      </c>
    </row>
    <row r="47" spans="1:71" x14ac:dyDescent="0.2">
      <c r="A47" s="297"/>
      <c r="B47" s="8" t="s">
        <v>807</v>
      </c>
      <c r="C47" s="18">
        <f t="shared" si="5"/>
        <v>4.1013261894171403E-4</v>
      </c>
      <c r="D47" s="18">
        <f t="shared" ref="D47:P47" si="41">D25/D$28*100</f>
        <v>1.633213779950776E-3</v>
      </c>
      <c r="E47" s="18">
        <f t="shared" si="41"/>
        <v>2.8925554719534902E-4</v>
      </c>
      <c r="F47" s="18">
        <f t="shared" si="41"/>
        <v>1.9589378853417128E-5</v>
      </c>
      <c r="G47" s="18">
        <f t="shared" si="41"/>
        <v>1.4591500230754154E-4</v>
      </c>
      <c r="H47" s="18">
        <f t="shared" si="41"/>
        <v>1.1694838654617932E-5</v>
      </c>
      <c r="I47" s="18">
        <f t="shared" si="41"/>
        <v>5.492455331288335E-5</v>
      </c>
      <c r="J47" s="18">
        <f t="shared" si="41"/>
        <v>1.1629134921664946E-5</v>
      </c>
      <c r="K47" s="18">
        <f t="shared" si="41"/>
        <v>7.7376393464123451E-3</v>
      </c>
      <c r="L47" s="18">
        <f t="shared" si="41"/>
        <v>8.0435781232948214E-3</v>
      </c>
      <c r="M47" s="18">
        <f t="shared" si="41"/>
        <v>2.1748493994890451E-3</v>
      </c>
      <c r="N47" s="18">
        <f t="shared" si="41"/>
        <v>2.1040100107022446E-5</v>
      </c>
      <c r="O47" s="18">
        <f t="shared" si="41"/>
        <v>1.5536994609516043E-5</v>
      </c>
      <c r="P47" s="18">
        <f t="shared" si="41"/>
        <v>3.4933728480341031E-5</v>
      </c>
      <c r="Q47" s="18">
        <f t="shared" si="29"/>
        <v>4.5953129611046575E-3</v>
      </c>
      <c r="R47" s="18">
        <f t="shared" si="29"/>
        <v>4.8267065833145749E-5</v>
      </c>
      <c r="S47" s="18">
        <f t="shared" si="29"/>
        <v>8.566405666562254E-4</v>
      </c>
      <c r="T47" s="18">
        <f t="shared" si="29"/>
        <v>3.688028502506778E-4</v>
      </c>
      <c r="U47" s="18">
        <f t="shared" si="29"/>
        <v>7.4426367599110638E-5</v>
      </c>
      <c r="V47" s="18">
        <f t="shared" si="29"/>
        <v>3.7310276758233613E-3</v>
      </c>
      <c r="W47" s="18">
        <f t="shared" si="40"/>
        <v>3.3314945436812809E-5</v>
      </c>
      <c r="X47" s="18">
        <f t="shared" si="40"/>
        <v>8.5694665568221098E-5</v>
      </c>
      <c r="Y47" s="18">
        <f t="shared" si="11"/>
        <v>1.2544908657978057E-3</v>
      </c>
    </row>
    <row r="48" spans="1:71" x14ac:dyDescent="0.2">
      <c r="A48" s="143"/>
      <c r="B48" s="8" t="s">
        <v>22</v>
      </c>
      <c r="C48" s="18">
        <f t="shared" si="5"/>
        <v>59.940338911604599</v>
      </c>
      <c r="D48" s="18">
        <f t="shared" ref="D48:P48" si="42">D26/D$28*100</f>
        <v>62.965402213927256</v>
      </c>
      <c r="E48" s="18">
        <f t="shared" si="42"/>
        <v>70.077672462104886</v>
      </c>
      <c r="F48" s="18">
        <f t="shared" si="42"/>
        <v>72.891557181841165</v>
      </c>
      <c r="G48" s="18">
        <f t="shared" si="42"/>
        <v>63.091010072151953</v>
      </c>
      <c r="H48" s="18">
        <f t="shared" si="42"/>
        <v>57.593196181786752</v>
      </c>
      <c r="I48" s="18">
        <f t="shared" si="42"/>
        <v>61.000459803619556</v>
      </c>
      <c r="J48" s="18">
        <f t="shared" si="42"/>
        <v>56.02542607778436</v>
      </c>
      <c r="K48" s="18">
        <f t="shared" si="42"/>
        <v>51.140099460592751</v>
      </c>
      <c r="L48" s="18">
        <f t="shared" si="42"/>
        <v>43.992278939322183</v>
      </c>
      <c r="M48" s="18">
        <f t="shared" si="42"/>
        <v>40.135912128307396</v>
      </c>
      <c r="N48" s="18">
        <f t="shared" si="42"/>
        <v>37.774527149745133</v>
      </c>
      <c r="O48" s="18">
        <f t="shared" si="42"/>
        <v>35.683493263326781</v>
      </c>
      <c r="P48" s="18">
        <f t="shared" si="42"/>
        <v>34.88208423561111</v>
      </c>
      <c r="Q48" s="18">
        <f t="shared" si="29"/>
        <v>37.982973971592429</v>
      </c>
      <c r="R48" s="18">
        <f t="shared" si="29"/>
        <v>48.139784666147364</v>
      </c>
      <c r="S48" s="18">
        <f t="shared" si="29"/>
        <v>50.856974947022707</v>
      </c>
      <c r="T48" s="18">
        <f t="shared" si="29"/>
        <v>55.459273899077964</v>
      </c>
      <c r="U48" s="18">
        <f t="shared" si="29"/>
        <v>50.981443009379937</v>
      </c>
      <c r="V48" s="18">
        <f t="shared" si="29"/>
        <v>58.070876844754338</v>
      </c>
      <c r="W48" s="18">
        <f t="shared" ref="W48:X48" si="43">W26/W$28*100</f>
        <v>44.707510978005132</v>
      </c>
      <c r="X48" s="18">
        <f t="shared" si="43"/>
        <v>47.459384631866897</v>
      </c>
      <c r="Y48" s="18">
        <f t="shared" si="11"/>
        <v>46.967663889890368</v>
      </c>
    </row>
    <row r="49" spans="1:25" x14ac:dyDescent="0.2">
      <c r="A49" s="143"/>
      <c r="B49" s="8" t="s">
        <v>23</v>
      </c>
      <c r="C49" s="18">
        <f t="shared" si="5"/>
        <v>40.059661088395409</v>
      </c>
      <c r="D49" s="18">
        <f t="shared" ref="D49:P49" si="44">D27/D$28*100</f>
        <v>37.034597786072737</v>
      </c>
      <c r="E49" s="18">
        <f t="shared" si="44"/>
        <v>29.922327537895104</v>
      </c>
      <c r="F49" s="18">
        <f t="shared" si="44"/>
        <v>27.108442818158824</v>
      </c>
      <c r="G49" s="18">
        <f t="shared" si="44"/>
        <v>36.90898992784804</v>
      </c>
      <c r="H49" s="18">
        <f t="shared" si="44"/>
        <v>42.406803818213241</v>
      </c>
      <c r="I49" s="18">
        <f t="shared" si="44"/>
        <v>38.999540196380444</v>
      </c>
      <c r="J49" s="18">
        <f t="shared" si="44"/>
        <v>43.97457392221564</v>
      </c>
      <c r="K49" s="18">
        <f t="shared" si="44"/>
        <v>48.859900539407249</v>
      </c>
      <c r="L49" s="18">
        <f t="shared" si="44"/>
        <v>56.00772106067781</v>
      </c>
      <c r="M49" s="18">
        <f t="shared" si="44"/>
        <v>59.864087871692597</v>
      </c>
      <c r="N49" s="18">
        <f t="shared" si="44"/>
        <v>62.225472850254867</v>
      </c>
      <c r="O49" s="18">
        <f t="shared" si="44"/>
        <v>64.316506736673233</v>
      </c>
      <c r="P49" s="18">
        <f t="shared" si="44"/>
        <v>65.117915764388897</v>
      </c>
      <c r="Q49" s="18">
        <f t="shared" si="29"/>
        <v>62.017026028407571</v>
      </c>
      <c r="R49" s="18">
        <f t="shared" si="29"/>
        <v>51.860215333852636</v>
      </c>
      <c r="S49" s="18">
        <f t="shared" si="29"/>
        <v>49.143025052977293</v>
      </c>
      <c r="T49" s="18">
        <f t="shared" si="29"/>
        <v>44.540726100922029</v>
      </c>
      <c r="U49" s="18">
        <f t="shared" si="29"/>
        <v>49.018556990620063</v>
      </c>
      <c r="V49" s="18">
        <f t="shared" si="29"/>
        <v>41.929123155245662</v>
      </c>
      <c r="W49" s="18">
        <f t="shared" ref="W49:X49" si="45">W27/W$28*100</f>
        <v>55.292489021994875</v>
      </c>
      <c r="X49" s="18">
        <f t="shared" si="45"/>
        <v>52.540615368133103</v>
      </c>
      <c r="Y49" s="18">
        <f t="shared" si="11"/>
        <v>53.032336110109632</v>
      </c>
    </row>
    <row r="50" spans="1:25" ht="13.5" thickBot="1" x14ac:dyDescent="0.25">
      <c r="A50" s="143"/>
      <c r="B50" s="30" t="s">
        <v>7</v>
      </c>
      <c r="C50" s="78">
        <f t="shared" si="5"/>
        <v>100</v>
      </c>
      <c r="D50" s="78">
        <f t="shared" ref="D50:Y50" si="46">D28/D$28*100</f>
        <v>100</v>
      </c>
      <c r="E50" s="78">
        <f t="shared" si="46"/>
        <v>100</v>
      </c>
      <c r="F50" s="78">
        <f t="shared" si="46"/>
        <v>100</v>
      </c>
      <c r="G50" s="78">
        <f t="shared" si="46"/>
        <v>100</v>
      </c>
      <c r="H50" s="78">
        <f t="shared" si="46"/>
        <v>100</v>
      </c>
      <c r="I50" s="78">
        <f t="shared" si="46"/>
        <v>100</v>
      </c>
      <c r="J50" s="78">
        <f t="shared" si="46"/>
        <v>100</v>
      </c>
      <c r="K50" s="78">
        <f t="shared" si="46"/>
        <v>100</v>
      </c>
      <c r="L50" s="78">
        <f t="shared" si="46"/>
        <v>100</v>
      </c>
      <c r="M50" s="78">
        <f t="shared" si="46"/>
        <v>100</v>
      </c>
      <c r="N50" s="78">
        <f t="shared" si="46"/>
        <v>100</v>
      </c>
      <c r="O50" s="78">
        <f t="shared" si="46"/>
        <v>100</v>
      </c>
      <c r="P50" s="78">
        <f t="shared" si="46"/>
        <v>100</v>
      </c>
      <c r="Q50" s="78">
        <f t="shared" si="29"/>
        <v>100</v>
      </c>
      <c r="R50" s="78">
        <f t="shared" si="29"/>
        <v>100</v>
      </c>
      <c r="S50" s="78">
        <f t="shared" si="29"/>
        <v>100</v>
      </c>
      <c r="T50" s="255">
        <f t="shared" si="29"/>
        <v>100</v>
      </c>
      <c r="U50" s="255">
        <f t="shared" si="29"/>
        <v>100</v>
      </c>
      <c r="V50" s="271">
        <f t="shared" si="29"/>
        <v>100</v>
      </c>
      <c r="W50" s="271">
        <f t="shared" ref="W50:X50" si="47">W28/W$28*100</f>
        <v>100</v>
      </c>
      <c r="X50" s="271">
        <f t="shared" si="47"/>
        <v>100</v>
      </c>
      <c r="Y50" s="78">
        <f t="shared" si="46"/>
        <v>100</v>
      </c>
    </row>
    <row r="51" spans="1:25" ht="20.25" thickTop="1" thickBot="1" x14ac:dyDescent="0.35">
      <c r="A51" s="143"/>
      <c r="B51" s="30"/>
      <c r="C51" s="338" t="s">
        <v>9</v>
      </c>
      <c r="D51" s="338"/>
      <c r="E51" s="338"/>
      <c r="F51" s="338"/>
      <c r="G51" s="338"/>
      <c r="H51" s="338"/>
      <c r="I51" s="338"/>
      <c r="J51" s="338"/>
      <c r="K51" s="338"/>
      <c r="L51" s="338"/>
      <c r="M51" s="338"/>
      <c r="N51" s="338"/>
      <c r="O51" s="338"/>
      <c r="P51" s="338"/>
      <c r="Q51" s="338"/>
      <c r="R51" s="338"/>
      <c r="S51" s="338"/>
      <c r="T51" s="338"/>
      <c r="U51" s="338"/>
      <c r="V51" s="338"/>
      <c r="W51" s="338"/>
      <c r="X51" s="338"/>
      <c r="Y51" s="338"/>
    </row>
    <row r="52" spans="1:25" ht="13.5" thickTop="1" x14ac:dyDescent="0.2">
      <c r="A52" s="143"/>
      <c r="B52" s="8"/>
      <c r="C52" s="18"/>
      <c r="D52" s="18"/>
      <c r="E52" s="18"/>
      <c r="F52" s="18"/>
      <c r="G52" s="18"/>
      <c r="H52" s="18"/>
      <c r="I52" s="18"/>
      <c r="J52" s="18"/>
      <c r="K52" s="18"/>
      <c r="L52" s="18"/>
      <c r="M52" s="18"/>
      <c r="N52" s="18"/>
      <c r="O52" s="18"/>
      <c r="P52" s="18"/>
      <c r="Q52" s="18"/>
      <c r="R52" s="18"/>
      <c r="S52" s="18"/>
      <c r="T52" s="18"/>
      <c r="U52" s="18"/>
      <c r="V52" s="18"/>
      <c r="W52" s="18"/>
      <c r="X52" s="18"/>
      <c r="Y52" s="18"/>
    </row>
    <row r="53" spans="1:25" x14ac:dyDescent="0.2">
      <c r="A53" s="143"/>
      <c r="B53" s="80" t="s">
        <v>326</v>
      </c>
      <c r="C53" s="33" t="s">
        <v>10</v>
      </c>
      <c r="D53" s="18">
        <f t="shared" ref="D53:V53" si="48">IF(C9=0,"--",(D9/C9)*100-100)</f>
        <v>-0.9995222261437533</v>
      </c>
      <c r="E53" s="18">
        <f t="shared" si="48"/>
        <v>40.870741329416859</v>
      </c>
      <c r="F53" s="18">
        <f t="shared" si="48"/>
        <v>16.391664270840693</v>
      </c>
      <c r="G53" s="18">
        <f t="shared" si="48"/>
        <v>22.823955381753791</v>
      </c>
      <c r="H53" s="18">
        <f t="shared" si="48"/>
        <v>20.807182146152442</v>
      </c>
      <c r="I53" s="18">
        <f t="shared" si="48"/>
        <v>2.3394452754510411</v>
      </c>
      <c r="J53" s="18">
        <f t="shared" si="48"/>
        <v>-21.055884927534976</v>
      </c>
      <c r="K53" s="18">
        <f t="shared" si="48"/>
        <v>-2.3683485414807137E-2</v>
      </c>
      <c r="L53" s="18">
        <f t="shared" si="48"/>
        <v>-3.8211647551011083</v>
      </c>
      <c r="M53" s="18">
        <f t="shared" si="48"/>
        <v>3.9033830392074691</v>
      </c>
      <c r="N53" s="18">
        <f t="shared" si="48"/>
        <v>-0.14893344567472866</v>
      </c>
      <c r="O53" s="18">
        <f t="shared" si="48"/>
        <v>-14.035608043017461</v>
      </c>
      <c r="P53" s="18">
        <f t="shared" si="48"/>
        <v>9.6041381693102466</v>
      </c>
      <c r="Q53" s="18">
        <f t="shared" si="48"/>
        <v>-39.489030899813471</v>
      </c>
      <c r="R53" s="18">
        <f t="shared" si="48"/>
        <v>10.320113736424602</v>
      </c>
      <c r="S53" s="18">
        <f t="shared" si="48"/>
        <v>-6.9267097261991921</v>
      </c>
      <c r="T53" s="18">
        <f t="shared" si="48"/>
        <v>-8.5108701526584412</v>
      </c>
      <c r="U53" s="18">
        <f t="shared" si="48"/>
        <v>-1.1275032221356298</v>
      </c>
      <c r="V53" s="18">
        <f t="shared" si="48"/>
        <v>7.6665187409539897</v>
      </c>
      <c r="W53" s="18">
        <f t="shared" ref="W53:X53" si="49">IF(V9=0,"--",(W9/V9)*100-100)</f>
        <v>5.686953405214723</v>
      </c>
      <c r="X53" s="18">
        <f t="shared" si="49"/>
        <v>-26.257189818056389</v>
      </c>
      <c r="Y53" s="18">
        <f>IFERROR((POWER(U9/C9,1/21)*100)-100,"--")</f>
        <v>0.13146620008855336</v>
      </c>
    </row>
    <row r="54" spans="1:25" x14ac:dyDescent="0.2">
      <c r="A54" s="143"/>
      <c r="B54" s="80" t="s">
        <v>58</v>
      </c>
      <c r="C54" s="33" t="s">
        <v>10</v>
      </c>
      <c r="D54" s="18">
        <f t="shared" ref="D54:V54" si="50">IF(C10=0,"--",(D10/C10)*100-100)</f>
        <v>361.55997253805322</v>
      </c>
      <c r="E54" s="18">
        <f t="shared" si="50"/>
        <v>393.24914108671123</v>
      </c>
      <c r="F54" s="18">
        <f t="shared" si="50"/>
        <v>-85.491108696979296</v>
      </c>
      <c r="G54" s="18">
        <f t="shared" si="50"/>
        <v>1183.2597421690045</v>
      </c>
      <c r="H54" s="18">
        <f t="shared" si="50"/>
        <v>-30.930077021503365</v>
      </c>
      <c r="I54" s="18">
        <f t="shared" si="50"/>
        <v>2227.8921034810937</v>
      </c>
      <c r="J54" s="18">
        <f t="shared" si="50"/>
        <v>-19.154699913550544</v>
      </c>
      <c r="K54" s="18">
        <f t="shared" si="50"/>
        <v>-7.5194442869204323</v>
      </c>
      <c r="L54" s="18">
        <f t="shared" si="50"/>
        <v>-57.165873795733411</v>
      </c>
      <c r="M54" s="18">
        <f t="shared" si="50"/>
        <v>122.94115936698753</v>
      </c>
      <c r="N54" s="18">
        <f t="shared" si="50"/>
        <v>47.821258386793431</v>
      </c>
      <c r="O54" s="18">
        <f t="shared" si="50"/>
        <v>-84.713189235488585</v>
      </c>
      <c r="P54" s="18">
        <f t="shared" si="50"/>
        <v>-74.094346409319513</v>
      </c>
      <c r="Q54" s="18">
        <f t="shared" si="50"/>
        <v>238.92713437126167</v>
      </c>
      <c r="R54" s="18">
        <f t="shared" si="50"/>
        <v>-80.118900896032045</v>
      </c>
      <c r="S54" s="18">
        <f t="shared" si="50"/>
        <v>231.2726549434559</v>
      </c>
      <c r="T54" s="18">
        <f t="shared" si="50"/>
        <v>-75.227036972956228</v>
      </c>
      <c r="U54" s="18">
        <f t="shared" si="50"/>
        <v>72.104313697976295</v>
      </c>
      <c r="V54" s="18">
        <f t="shared" si="50"/>
        <v>-79.107182454213657</v>
      </c>
      <c r="W54" s="18">
        <f t="shared" ref="W54:X54" si="51">IF(V10=0,"--",(W10/V10)*100-100)</f>
        <v>295.72005487033334</v>
      </c>
      <c r="X54" s="18">
        <f t="shared" si="51"/>
        <v>-85.51606201126458</v>
      </c>
      <c r="Y54" s="18">
        <f t="shared" ref="Y54:Y72" si="52">IFERROR((POWER(U10/C10,1/21)*100)-100,"--")</f>
        <v>17.015751328699878</v>
      </c>
    </row>
    <row r="55" spans="1:25" x14ac:dyDescent="0.2">
      <c r="A55" s="143"/>
      <c r="B55" s="80" t="s">
        <v>66</v>
      </c>
      <c r="C55" s="33" t="s">
        <v>10</v>
      </c>
      <c r="D55" s="18" t="str">
        <f t="shared" ref="D55:V55" si="53">IF(C11=0,"--",(D11/C11)*100-100)</f>
        <v>--</v>
      </c>
      <c r="E55" s="18">
        <f t="shared" si="53"/>
        <v>-54.041178699676998</v>
      </c>
      <c r="F55" s="18">
        <f t="shared" si="53"/>
        <v>105.94055518473436</v>
      </c>
      <c r="G55" s="18">
        <f t="shared" si="53"/>
        <v>-94.280375969952914</v>
      </c>
      <c r="H55" s="18">
        <f t="shared" si="53"/>
        <v>152.19999999999999</v>
      </c>
      <c r="I55" s="18">
        <f t="shared" si="53"/>
        <v>107.48083531588688</v>
      </c>
      <c r="J55" s="18">
        <f t="shared" si="53"/>
        <v>-65.078353930437004</v>
      </c>
      <c r="K55" s="18">
        <f t="shared" si="53"/>
        <v>27.909522072236399</v>
      </c>
      <c r="L55" s="18">
        <f t="shared" si="53"/>
        <v>145.19395322304624</v>
      </c>
      <c r="M55" s="18">
        <f t="shared" si="53"/>
        <v>241.18536613738144</v>
      </c>
      <c r="N55" s="18">
        <f t="shared" si="53"/>
        <v>-7.5877940675076729</v>
      </c>
      <c r="O55" s="18">
        <f t="shared" si="53"/>
        <v>263.53373056134586</v>
      </c>
      <c r="P55" s="18">
        <f t="shared" si="53"/>
        <v>-95.620293502750314</v>
      </c>
      <c r="Q55" s="18">
        <f t="shared" si="53"/>
        <v>-87.649171590777428</v>
      </c>
      <c r="R55" s="18">
        <f t="shared" si="53"/>
        <v>-54.878048780487809</v>
      </c>
      <c r="S55" s="18">
        <f t="shared" si="53"/>
        <v>9.1476091476091455</v>
      </c>
      <c r="T55" s="18">
        <f t="shared" si="53"/>
        <v>1007.2380952380952</v>
      </c>
      <c r="U55" s="18">
        <f t="shared" si="53"/>
        <v>-100</v>
      </c>
      <c r="V55" s="18" t="str">
        <f t="shared" si="53"/>
        <v>--</v>
      </c>
      <c r="W55" s="18">
        <f t="shared" ref="W55:X55" si="54">IF(V11=0,"--",(W11/V11)*100-100)</f>
        <v>-98.222222222222229</v>
      </c>
      <c r="X55" s="18">
        <f t="shared" si="54"/>
        <v>1025.0000000000002</v>
      </c>
      <c r="Y55" s="18" t="str">
        <f t="shared" si="52"/>
        <v>--</v>
      </c>
    </row>
    <row r="56" spans="1:25" x14ac:dyDescent="0.2">
      <c r="A56" s="143"/>
      <c r="B56" s="80" t="s">
        <v>70</v>
      </c>
      <c r="C56" s="33" t="s">
        <v>10</v>
      </c>
      <c r="D56" s="18">
        <f t="shared" ref="D56:V56" si="55">IF(C12=0,"--",(D12/C12)*100-100)</f>
        <v>101.63924291420963</v>
      </c>
      <c r="E56" s="18">
        <f t="shared" si="55"/>
        <v>2.0516170723596332</v>
      </c>
      <c r="F56" s="18">
        <f t="shared" si="55"/>
        <v>249.81765910340971</v>
      </c>
      <c r="G56" s="18">
        <f t="shared" si="55"/>
        <v>-43.789052125875841</v>
      </c>
      <c r="H56" s="18">
        <f t="shared" si="55"/>
        <v>-75.715133600907322</v>
      </c>
      <c r="I56" s="18">
        <f t="shared" si="55"/>
        <v>115.05258216416863</v>
      </c>
      <c r="J56" s="18">
        <f t="shared" si="55"/>
        <v>222.98604062912813</v>
      </c>
      <c r="K56" s="18">
        <f t="shared" si="55"/>
        <v>-62.190570949203746</v>
      </c>
      <c r="L56" s="18">
        <f t="shared" si="55"/>
        <v>57.680641297337161</v>
      </c>
      <c r="M56" s="18">
        <f t="shared" si="55"/>
        <v>-71.646132665773777</v>
      </c>
      <c r="N56" s="18">
        <f t="shared" si="55"/>
        <v>66.743469999299293</v>
      </c>
      <c r="O56" s="18">
        <f t="shared" si="55"/>
        <v>12.475713035610994</v>
      </c>
      <c r="P56" s="18">
        <f t="shared" si="55"/>
        <v>243.5881206223201</v>
      </c>
      <c r="Q56" s="18">
        <f t="shared" si="55"/>
        <v>-68.838008123580764</v>
      </c>
      <c r="R56" s="18">
        <f t="shared" si="55"/>
        <v>25.211476052556492</v>
      </c>
      <c r="S56" s="18">
        <f t="shared" si="55"/>
        <v>-67.317383449673272</v>
      </c>
      <c r="T56" s="18">
        <f t="shared" si="55"/>
        <v>-56.896499834471967</v>
      </c>
      <c r="U56" s="18">
        <f t="shared" si="55"/>
        <v>3342.6628031466739</v>
      </c>
      <c r="V56" s="18">
        <f t="shared" si="55"/>
        <v>-2.3053737067533291</v>
      </c>
      <c r="W56" s="18">
        <f t="shared" ref="W56:X56" si="56">IF(V12=0,"--",(W12/V12)*100-100)</f>
        <v>-82.915753795307367</v>
      </c>
      <c r="X56" s="18">
        <f t="shared" si="56"/>
        <v>-8.309705119896293</v>
      </c>
      <c r="Y56" s="18">
        <f t="shared" si="52"/>
        <v>13.417126497122041</v>
      </c>
    </row>
    <row r="57" spans="1:25" x14ac:dyDescent="0.2">
      <c r="A57" s="143"/>
      <c r="B57" s="80" t="s">
        <v>60</v>
      </c>
      <c r="C57" s="33" t="s">
        <v>10</v>
      </c>
      <c r="D57" s="18" t="str">
        <f t="shared" ref="D57:V57" si="57">IF(C13=0,"--",(D13/C13)*100-100)</f>
        <v>--</v>
      </c>
      <c r="E57" s="18">
        <f t="shared" si="57"/>
        <v>-87.882214138236165</v>
      </c>
      <c r="F57" s="18">
        <f t="shared" si="57"/>
        <v>452.65720081135896</v>
      </c>
      <c r="G57" s="18">
        <f t="shared" si="57"/>
        <v>-61.777875651471774</v>
      </c>
      <c r="H57" s="18">
        <f t="shared" si="57"/>
        <v>5.2045323602842473</v>
      </c>
      <c r="I57" s="18">
        <f t="shared" si="57"/>
        <v>188.6546184738956</v>
      </c>
      <c r="J57" s="18">
        <f t="shared" si="57"/>
        <v>-89.271146245059285</v>
      </c>
      <c r="K57" s="18">
        <f t="shared" si="57"/>
        <v>-91.187739463601531</v>
      </c>
      <c r="L57" s="18">
        <f t="shared" si="57"/>
        <v>3729.0969899665556</v>
      </c>
      <c r="M57" s="18">
        <f t="shared" si="57"/>
        <v>439.13005502663987</v>
      </c>
      <c r="N57" s="18">
        <f t="shared" si="57"/>
        <v>-57.412717699473468</v>
      </c>
      <c r="O57" s="18">
        <f t="shared" si="57"/>
        <v>119.76262030661542</v>
      </c>
      <c r="P57" s="18">
        <f t="shared" si="57"/>
        <v>47.367965517838286</v>
      </c>
      <c r="Q57" s="18">
        <f t="shared" si="57"/>
        <v>-33.168101676200763</v>
      </c>
      <c r="R57" s="18">
        <f t="shared" si="57"/>
        <v>-60.039370078740163</v>
      </c>
      <c r="S57" s="18">
        <f t="shared" si="57"/>
        <v>53.281140042223797</v>
      </c>
      <c r="T57" s="18">
        <f t="shared" si="57"/>
        <v>1992.83787661406</v>
      </c>
      <c r="U57" s="18">
        <f t="shared" si="57"/>
        <v>-98.727092742344595</v>
      </c>
      <c r="V57" s="18">
        <f t="shared" si="57"/>
        <v>-67.600172339508845</v>
      </c>
      <c r="W57" s="18">
        <f t="shared" ref="W57:X57" si="58">IF(V13=0,"--",(W13/V13)*100-100)</f>
        <v>55.285904255319167</v>
      </c>
      <c r="X57" s="18">
        <f t="shared" si="58"/>
        <v>467.28751873260546</v>
      </c>
      <c r="Y57" s="18" t="str">
        <f t="shared" si="52"/>
        <v>--</v>
      </c>
    </row>
    <row r="58" spans="1:25" x14ac:dyDescent="0.2">
      <c r="A58" s="143"/>
      <c r="B58" s="80" t="s">
        <v>72</v>
      </c>
      <c r="C58" s="33" t="s">
        <v>10</v>
      </c>
      <c r="D58" s="18">
        <f t="shared" ref="D58:V58" si="59">IF(C14=0,"--",(D14/C14)*100-100)</f>
        <v>-54.678510746117389</v>
      </c>
      <c r="E58" s="18">
        <f t="shared" si="59"/>
        <v>-99.842146803472772</v>
      </c>
      <c r="F58" s="18">
        <f t="shared" si="59"/>
        <v>128283.33333333333</v>
      </c>
      <c r="G58" s="18">
        <f t="shared" si="59"/>
        <v>468.41084642347141</v>
      </c>
      <c r="H58" s="18">
        <f t="shared" si="59"/>
        <v>73.304736958554258</v>
      </c>
      <c r="I58" s="18">
        <f t="shared" si="59"/>
        <v>-63.593705599644181</v>
      </c>
      <c r="J58" s="18">
        <f t="shared" si="59"/>
        <v>124.62404441558621</v>
      </c>
      <c r="K58" s="18">
        <f t="shared" si="59"/>
        <v>-9.2941157511577899</v>
      </c>
      <c r="L58" s="18">
        <f t="shared" si="59"/>
        <v>31.176456871539045</v>
      </c>
      <c r="M58" s="18">
        <f t="shared" si="59"/>
        <v>25.068460102679552</v>
      </c>
      <c r="N58" s="18">
        <f t="shared" si="59"/>
        <v>5.2897819951404017</v>
      </c>
      <c r="O58" s="18">
        <f t="shared" si="59"/>
        <v>-51.101600235529162</v>
      </c>
      <c r="P58" s="18">
        <f t="shared" si="59"/>
        <v>-24.535747995887931</v>
      </c>
      <c r="Q58" s="18">
        <f t="shared" si="59"/>
        <v>-62.133870804778709</v>
      </c>
      <c r="R58" s="18">
        <f t="shared" si="59"/>
        <v>22.826622011418365</v>
      </c>
      <c r="S58" s="18">
        <f t="shared" si="59"/>
        <v>100.06629536269557</v>
      </c>
      <c r="T58" s="18">
        <f t="shared" si="59"/>
        <v>-49.081439518038906</v>
      </c>
      <c r="U58" s="18">
        <f t="shared" si="59"/>
        <v>-92.294710679383201</v>
      </c>
      <c r="V58" s="18">
        <f t="shared" si="59"/>
        <v>-44.066421720666128</v>
      </c>
      <c r="W58" s="18">
        <f t="shared" ref="W58:X58" si="60">IF(V14=0,"--",(W14/V14)*100-100)</f>
        <v>-74.756867428766427</v>
      </c>
      <c r="X58" s="18">
        <f t="shared" si="60"/>
        <v>493.44373099019936</v>
      </c>
      <c r="Y58" s="18">
        <f t="shared" si="52"/>
        <v>-8.4621442615022175</v>
      </c>
    </row>
    <row r="59" spans="1:25" x14ac:dyDescent="0.2">
      <c r="A59" s="143"/>
      <c r="B59" s="80" t="s">
        <v>71</v>
      </c>
      <c r="C59" s="33" t="s">
        <v>10</v>
      </c>
      <c r="D59" s="18">
        <f t="shared" ref="D59:V59" si="61">IF(C15=0,"--",(D15/C15)*100-100)</f>
        <v>-45.514463309879481</v>
      </c>
      <c r="E59" s="18">
        <f t="shared" si="61"/>
        <v>159.97720236395793</v>
      </c>
      <c r="F59" s="18">
        <f t="shared" si="61"/>
        <v>-1.226139144919685</v>
      </c>
      <c r="G59" s="18">
        <f t="shared" si="61"/>
        <v>114.12251232194862</v>
      </c>
      <c r="H59" s="18">
        <f t="shared" si="61"/>
        <v>3.0639618705581029</v>
      </c>
      <c r="I59" s="18">
        <f t="shared" si="61"/>
        <v>149.74629315524078</v>
      </c>
      <c r="J59" s="18">
        <f t="shared" si="61"/>
        <v>170.13053709486638</v>
      </c>
      <c r="K59" s="18">
        <f t="shared" si="61"/>
        <v>274.68555770657264</v>
      </c>
      <c r="L59" s="18">
        <f t="shared" si="61"/>
        <v>160.87382627678397</v>
      </c>
      <c r="M59" s="18">
        <f t="shared" si="61"/>
        <v>71.188184195356371</v>
      </c>
      <c r="N59" s="18">
        <f t="shared" si="61"/>
        <v>67.617192628781908</v>
      </c>
      <c r="O59" s="18">
        <f t="shared" si="61"/>
        <v>-6.1180375181293556</v>
      </c>
      <c r="P59" s="18">
        <f t="shared" si="61"/>
        <v>12.531816620938073</v>
      </c>
      <c r="Q59" s="18">
        <f t="shared" si="61"/>
        <v>31.550068042158927</v>
      </c>
      <c r="R59" s="18">
        <f t="shared" si="61"/>
        <v>52.974103773502975</v>
      </c>
      <c r="S59" s="18">
        <f t="shared" si="61"/>
        <v>-8.1176813400467296</v>
      </c>
      <c r="T59" s="18">
        <f t="shared" si="61"/>
        <v>11.655765486696495</v>
      </c>
      <c r="U59" s="18">
        <f t="shared" si="61"/>
        <v>-12.263709314427857</v>
      </c>
      <c r="V59" s="18">
        <f t="shared" si="61"/>
        <v>11.648098846794312</v>
      </c>
      <c r="W59" s="18">
        <f t="shared" ref="W59:X59" si="62">IF(V15=0,"--",(W15/V15)*100-100)</f>
        <v>-22.438072793481524</v>
      </c>
      <c r="X59" s="18">
        <f t="shared" si="62"/>
        <v>-13.566740549760866</v>
      </c>
      <c r="Y59" s="18">
        <f t="shared" si="52"/>
        <v>39.689654197899586</v>
      </c>
    </row>
    <row r="60" spans="1:25" x14ac:dyDescent="0.2">
      <c r="A60" s="143"/>
      <c r="B60" s="8" t="s">
        <v>15</v>
      </c>
      <c r="C60" s="33" t="s">
        <v>10</v>
      </c>
      <c r="D60" s="18">
        <f t="shared" ref="D60:V60" si="63">IF(C16=0,"--",(D16/C16)*100-100)</f>
        <v>216.50217344830048</v>
      </c>
      <c r="E60" s="18">
        <f t="shared" si="63"/>
        <v>171.04959501066656</v>
      </c>
      <c r="F60" s="18">
        <f t="shared" si="63"/>
        <v>-66.685148882206676</v>
      </c>
      <c r="G60" s="18">
        <f t="shared" si="63"/>
        <v>625.49176461788124</v>
      </c>
      <c r="H60" s="18">
        <f t="shared" si="63"/>
        <v>-14.523466867146368</v>
      </c>
      <c r="I60" s="18">
        <f t="shared" si="63"/>
        <v>1301.7397437443872</v>
      </c>
      <c r="J60" s="18">
        <f t="shared" si="63"/>
        <v>-1.8941129555412743</v>
      </c>
      <c r="K60" s="18">
        <f t="shared" si="63"/>
        <v>-23.096941955491005</v>
      </c>
      <c r="L60" s="18">
        <f t="shared" si="63"/>
        <v>-46.678232468821435</v>
      </c>
      <c r="M60" s="18">
        <f t="shared" si="63"/>
        <v>88.572949151986478</v>
      </c>
      <c r="N60" s="18">
        <f t="shared" si="63"/>
        <v>68.683074549911169</v>
      </c>
      <c r="O60" s="18">
        <f t="shared" si="63"/>
        <v>-82.288326334113634</v>
      </c>
      <c r="P60" s="18">
        <f t="shared" si="63"/>
        <v>3.0541225629238511</v>
      </c>
      <c r="Q60" s="18">
        <f t="shared" si="63"/>
        <v>39.014586715194213</v>
      </c>
      <c r="R60" s="18">
        <f t="shared" si="63"/>
        <v>-66.078377761984456</v>
      </c>
      <c r="S60" s="18">
        <f t="shared" si="63"/>
        <v>35.34855548557826</v>
      </c>
      <c r="T60" s="18">
        <f t="shared" si="63"/>
        <v>-38.047908068638726</v>
      </c>
      <c r="U60" s="18">
        <f t="shared" si="63"/>
        <v>-8.7085637557628814</v>
      </c>
      <c r="V60" s="18">
        <f t="shared" si="63"/>
        <v>8.9611741234912614</v>
      </c>
      <c r="W60" s="18">
        <f t="shared" ref="W60:X60" si="64">IF(V16=0,"--",(W16/V16)*100-100)</f>
        <v>23.811367441642673</v>
      </c>
      <c r="X60" s="18">
        <f t="shared" si="64"/>
        <v>-33.030590745230967</v>
      </c>
      <c r="Y60" s="18">
        <f t="shared" si="52"/>
        <v>15.587215370420665</v>
      </c>
    </row>
    <row r="61" spans="1:25" x14ac:dyDescent="0.2">
      <c r="A61" s="143"/>
      <c r="B61" s="8" t="s">
        <v>26</v>
      </c>
      <c r="C61" s="33" t="s">
        <v>10</v>
      </c>
      <c r="D61" s="18" t="str">
        <f t="shared" ref="D61:V61" si="65">IF(C17=0,"--",(D17/C17)*100-100)</f>
        <v>--</v>
      </c>
      <c r="E61" s="18">
        <f t="shared" si="65"/>
        <v>2269.1082802547771</v>
      </c>
      <c r="F61" s="18">
        <f t="shared" si="65"/>
        <v>225.28565667428421</v>
      </c>
      <c r="G61" s="18">
        <f t="shared" si="65"/>
        <v>-98.305645094635921</v>
      </c>
      <c r="H61" s="18">
        <f t="shared" si="65"/>
        <v>76233.658536585368</v>
      </c>
      <c r="I61" s="18">
        <f t="shared" si="65"/>
        <v>-98.897970399529669</v>
      </c>
      <c r="J61" s="18">
        <f t="shared" si="65"/>
        <v>-2.9573789504203916</v>
      </c>
      <c r="K61" s="18">
        <f t="shared" si="65"/>
        <v>2369.704212727816</v>
      </c>
      <c r="L61" s="18">
        <f t="shared" si="65"/>
        <v>-18.938798224071817</v>
      </c>
      <c r="M61" s="18">
        <f t="shared" si="65"/>
        <v>13.864430051040216</v>
      </c>
      <c r="N61" s="18">
        <f t="shared" si="65"/>
        <v>118.10186641501522</v>
      </c>
      <c r="O61" s="18">
        <f t="shared" si="65"/>
        <v>-16.111488374608626</v>
      </c>
      <c r="P61" s="18">
        <f t="shared" si="65"/>
        <v>-29.959955012070807</v>
      </c>
      <c r="Q61" s="18">
        <f t="shared" si="65"/>
        <v>-32.310194229372712</v>
      </c>
      <c r="R61" s="18">
        <f t="shared" si="65"/>
        <v>-26.362551185385541</v>
      </c>
      <c r="S61" s="18">
        <f t="shared" si="65"/>
        <v>15.020314359584688</v>
      </c>
      <c r="T61" s="18">
        <f t="shared" si="65"/>
        <v>0.34252684910978815</v>
      </c>
      <c r="U61" s="18">
        <f t="shared" si="65"/>
        <v>138.71564200120901</v>
      </c>
      <c r="V61" s="18">
        <f t="shared" si="65"/>
        <v>148.62588256323176</v>
      </c>
      <c r="W61" s="18">
        <f t="shared" ref="W61:X61" si="66">IF(V17=0,"--",(W17/V17)*100-100)</f>
        <v>-14.96862128360668</v>
      </c>
      <c r="X61" s="18">
        <f t="shared" si="66"/>
        <v>-86.2268192322868</v>
      </c>
      <c r="Y61" s="18" t="str">
        <f t="shared" si="52"/>
        <v>--</v>
      </c>
    </row>
    <row r="62" spans="1:25" x14ac:dyDescent="0.2">
      <c r="A62" s="143"/>
      <c r="B62" s="8" t="s">
        <v>27</v>
      </c>
      <c r="C62" s="33" t="s">
        <v>10</v>
      </c>
      <c r="D62" s="18" t="str">
        <f t="shared" ref="D62:V62" si="67">IF(C18=0,"--",(D18/C18)*100-100)</f>
        <v>--</v>
      </c>
      <c r="E62" s="18" t="str">
        <f t="shared" si="67"/>
        <v>--</v>
      </c>
      <c r="F62" s="18" t="str">
        <f t="shared" si="67"/>
        <v>--</v>
      </c>
      <c r="G62" s="18" t="str">
        <f t="shared" si="67"/>
        <v>--</v>
      </c>
      <c r="H62" s="18" t="str">
        <f t="shared" si="67"/>
        <v>--</v>
      </c>
      <c r="I62" s="18" t="str">
        <f t="shared" si="67"/>
        <v>--</v>
      </c>
      <c r="J62" s="18" t="str">
        <f t="shared" si="67"/>
        <v>--</v>
      </c>
      <c r="K62" s="18" t="str">
        <f t="shared" si="67"/>
        <v>--</v>
      </c>
      <c r="L62" s="18" t="str">
        <f t="shared" si="67"/>
        <v>--</v>
      </c>
      <c r="M62" s="18" t="str">
        <f t="shared" si="67"/>
        <v>--</v>
      </c>
      <c r="N62" s="18" t="str">
        <f t="shared" si="67"/>
        <v>--</v>
      </c>
      <c r="O62" s="18" t="str">
        <f t="shared" si="67"/>
        <v>--</v>
      </c>
      <c r="P62" s="18" t="str">
        <f t="shared" si="67"/>
        <v>--</v>
      </c>
      <c r="Q62" s="18" t="str">
        <f t="shared" si="67"/>
        <v>--</v>
      </c>
      <c r="R62" s="18" t="str">
        <f t="shared" si="67"/>
        <v>--</v>
      </c>
      <c r="S62" s="18" t="str">
        <f t="shared" si="67"/>
        <v>--</v>
      </c>
      <c r="T62" s="18" t="str">
        <f t="shared" si="67"/>
        <v>--</v>
      </c>
      <c r="U62" s="18" t="str">
        <f t="shared" si="67"/>
        <v>--</v>
      </c>
      <c r="V62" s="18" t="str">
        <f t="shared" si="67"/>
        <v>--</v>
      </c>
      <c r="W62" s="18" t="str">
        <f t="shared" ref="W62:X62" si="68">IF(V18=0,"--",(W18/V18)*100-100)</f>
        <v>--</v>
      </c>
      <c r="X62" s="18" t="str">
        <f t="shared" si="68"/>
        <v>--</v>
      </c>
      <c r="Y62" s="18" t="str">
        <f t="shared" si="52"/>
        <v>--</v>
      </c>
    </row>
    <row r="63" spans="1:25" x14ac:dyDescent="0.2">
      <c r="A63" s="143"/>
      <c r="B63" s="8" t="s">
        <v>16</v>
      </c>
      <c r="C63" s="33" t="s">
        <v>10</v>
      </c>
      <c r="D63" s="18">
        <f t="shared" ref="D63:V63" si="69">IF(C19=0,"--",(D19/C19)*100-100)</f>
        <v>85.075464843621006</v>
      </c>
      <c r="E63" s="18">
        <f t="shared" si="69"/>
        <v>-95.653919591712906</v>
      </c>
      <c r="F63" s="18">
        <f t="shared" si="69"/>
        <v>2163.5803736399093</v>
      </c>
      <c r="G63" s="18">
        <f t="shared" si="69"/>
        <v>387.95019000716502</v>
      </c>
      <c r="H63" s="18">
        <f t="shared" si="69"/>
        <v>-17.937618143934401</v>
      </c>
      <c r="I63" s="18">
        <f t="shared" si="69"/>
        <v>-32.251422980138315</v>
      </c>
      <c r="J63" s="18">
        <f t="shared" si="69"/>
        <v>-86.584958142769267</v>
      </c>
      <c r="K63" s="18">
        <f t="shared" si="69"/>
        <v>1459.9685989134225</v>
      </c>
      <c r="L63" s="18">
        <f t="shared" si="69"/>
        <v>430.4859949548927</v>
      </c>
      <c r="M63" s="18">
        <f t="shared" si="69"/>
        <v>-43.175209970026444</v>
      </c>
      <c r="N63" s="18">
        <f t="shared" si="69"/>
        <v>-41.917622368727883</v>
      </c>
      <c r="O63" s="18">
        <f t="shared" si="69"/>
        <v>40.503281117696901</v>
      </c>
      <c r="P63" s="18">
        <f t="shared" si="69"/>
        <v>47.941353528964413</v>
      </c>
      <c r="Q63" s="18">
        <f t="shared" si="69"/>
        <v>12.016648918004691</v>
      </c>
      <c r="R63" s="18">
        <f t="shared" si="69"/>
        <v>-29.272200882651006</v>
      </c>
      <c r="S63" s="18">
        <f t="shared" si="69"/>
        <v>-29.913905299708077</v>
      </c>
      <c r="T63" s="18">
        <f t="shared" si="69"/>
        <v>3.1130505587111372</v>
      </c>
      <c r="U63" s="18">
        <f t="shared" si="69"/>
        <v>-29.26919585630786</v>
      </c>
      <c r="V63" s="18">
        <f t="shared" si="69"/>
        <v>144.7641541644943</v>
      </c>
      <c r="W63" s="18">
        <f t="shared" ref="W63:X63" si="70">IF(V19=0,"--",(W19/V19)*100-100)</f>
        <v>-7.4734470322320163</v>
      </c>
      <c r="X63" s="18">
        <f t="shared" si="70"/>
        <v>16.645464082918849</v>
      </c>
      <c r="Y63" s="18">
        <f t="shared" si="52"/>
        <v>13.84794630079405</v>
      </c>
    </row>
    <row r="64" spans="1:25" x14ac:dyDescent="0.2">
      <c r="A64" s="143"/>
      <c r="B64" s="8" t="s">
        <v>19</v>
      </c>
      <c r="C64" s="33" t="s">
        <v>10</v>
      </c>
      <c r="D64" s="18" t="str">
        <f t="shared" ref="D64:V64" si="71">IF(C20=0,"--",(D20/C20)*100-100)</f>
        <v>--</v>
      </c>
      <c r="E64" s="18">
        <f t="shared" si="71"/>
        <v>230.09708737864082</v>
      </c>
      <c r="F64" s="18">
        <f t="shared" si="71"/>
        <v>-39.411764705882355</v>
      </c>
      <c r="G64" s="18">
        <f t="shared" si="71"/>
        <v>-100</v>
      </c>
      <c r="H64" s="18" t="str">
        <f t="shared" si="71"/>
        <v>--</v>
      </c>
      <c r="I64" s="18">
        <f t="shared" si="71"/>
        <v>-5.8158319870759243</v>
      </c>
      <c r="J64" s="18">
        <f t="shared" si="71"/>
        <v>484.04802744425388</v>
      </c>
      <c r="K64" s="18">
        <f t="shared" si="71"/>
        <v>20.205580029368591</v>
      </c>
      <c r="L64" s="18">
        <f t="shared" si="71"/>
        <v>447.27583679452721</v>
      </c>
      <c r="M64" s="18">
        <f t="shared" si="71"/>
        <v>-55.821428571428569</v>
      </c>
      <c r="N64" s="18">
        <f t="shared" si="71"/>
        <v>-74.51495553759095</v>
      </c>
      <c r="O64" s="18">
        <f t="shared" si="71"/>
        <v>164.03647898493261</v>
      </c>
      <c r="P64" s="18">
        <f t="shared" si="71"/>
        <v>-100</v>
      </c>
      <c r="Q64" s="18" t="str">
        <f t="shared" si="71"/>
        <v>--</v>
      </c>
      <c r="R64" s="18">
        <f t="shared" si="71"/>
        <v>436.36363636363637</v>
      </c>
      <c r="S64" s="18">
        <f t="shared" si="71"/>
        <v>334.23728813559325</v>
      </c>
      <c r="T64" s="18">
        <f t="shared" si="71"/>
        <v>-100</v>
      </c>
      <c r="U64" s="18" t="str">
        <f t="shared" si="71"/>
        <v>--</v>
      </c>
      <c r="V64" s="18">
        <f t="shared" si="71"/>
        <v>12.890625</v>
      </c>
      <c r="W64" s="18">
        <f t="shared" ref="W64:X64" si="72">IF(V20=0,"--",(W20/V20)*100-100)</f>
        <v>-90.570934256055367</v>
      </c>
      <c r="X64" s="18">
        <f t="shared" si="72"/>
        <v>-77.981651376146786</v>
      </c>
      <c r="Y64" s="18" t="str">
        <f t="shared" si="52"/>
        <v>--</v>
      </c>
    </row>
    <row r="65" spans="1:25" x14ac:dyDescent="0.2">
      <c r="A65" s="143"/>
      <c r="B65" s="8" t="s">
        <v>18</v>
      </c>
      <c r="C65" s="33" t="s">
        <v>10</v>
      </c>
      <c r="D65" s="18">
        <f t="shared" ref="D65:V65" si="73">IF(C21=0,"--",(D21/C21)*100-100)</f>
        <v>78.216710049507469</v>
      </c>
      <c r="E65" s="18">
        <f t="shared" si="73"/>
        <v>-98.550890658113289</v>
      </c>
      <c r="F65" s="18">
        <f t="shared" si="73"/>
        <v>1250.395256916996</v>
      </c>
      <c r="G65" s="18">
        <f t="shared" si="73"/>
        <v>-80.535635884677305</v>
      </c>
      <c r="H65" s="18">
        <f t="shared" si="73"/>
        <v>106.99248120300751</v>
      </c>
      <c r="I65" s="18">
        <f t="shared" si="73"/>
        <v>852.08863058481677</v>
      </c>
      <c r="J65" s="18">
        <f t="shared" si="73"/>
        <v>24.714814390904593</v>
      </c>
      <c r="K65" s="18">
        <f t="shared" si="73"/>
        <v>43.855731285753592</v>
      </c>
      <c r="L65" s="18">
        <f t="shared" si="73"/>
        <v>-11.538543328017013</v>
      </c>
      <c r="M65" s="18">
        <f t="shared" si="73"/>
        <v>1594.8436260487033</v>
      </c>
      <c r="N65" s="18">
        <f t="shared" si="73"/>
        <v>-85.92983640598095</v>
      </c>
      <c r="O65" s="18">
        <f t="shared" si="73"/>
        <v>-81.0625</v>
      </c>
      <c r="P65" s="18">
        <f t="shared" si="73"/>
        <v>-58.101777919727461</v>
      </c>
      <c r="Q65" s="18">
        <f t="shared" si="73"/>
        <v>69.597255748951852</v>
      </c>
      <c r="R65" s="18">
        <f t="shared" si="73"/>
        <v>50.81279496591506</v>
      </c>
      <c r="S65" s="18">
        <f t="shared" si="73"/>
        <v>-9.21418636995827</v>
      </c>
      <c r="T65" s="18">
        <f t="shared" si="73"/>
        <v>787.24079444110066</v>
      </c>
      <c r="U65" s="18">
        <f t="shared" si="73"/>
        <v>-41.773299375312192</v>
      </c>
      <c r="V65" s="18">
        <f t="shared" si="73"/>
        <v>15.066563582253934</v>
      </c>
      <c r="W65" s="18">
        <f t="shared" ref="W65:X65" si="74">IF(V21=0,"--",(W21/V21)*100-100)</f>
        <v>-81.508923394111207</v>
      </c>
      <c r="X65" s="18">
        <f t="shared" si="74"/>
        <v>531.76704828272773</v>
      </c>
      <c r="Y65" s="18">
        <f t="shared" si="52"/>
        <v>7.7760516782137756</v>
      </c>
    </row>
    <row r="66" spans="1:25" x14ac:dyDescent="0.2">
      <c r="A66" s="143"/>
      <c r="B66" s="8" t="s">
        <v>20</v>
      </c>
      <c r="C66" s="33" t="s">
        <v>10</v>
      </c>
      <c r="D66" s="18" t="str">
        <f t="shared" ref="D66:V66" si="75">IF(C22=0,"--",(D22/C22)*100-100)</f>
        <v>--</v>
      </c>
      <c r="E66" s="18" t="str">
        <f t="shared" si="75"/>
        <v>--</v>
      </c>
      <c r="F66" s="18" t="str">
        <f t="shared" si="75"/>
        <v>--</v>
      </c>
      <c r="G66" s="18" t="str">
        <f t="shared" si="75"/>
        <v>--</v>
      </c>
      <c r="H66" s="18">
        <f t="shared" si="75"/>
        <v>71174.074074074073</v>
      </c>
      <c r="I66" s="18">
        <f t="shared" si="75"/>
        <v>-100</v>
      </c>
      <c r="J66" s="18" t="str">
        <f t="shared" si="75"/>
        <v>--</v>
      </c>
      <c r="K66" s="18" t="str">
        <f t="shared" si="75"/>
        <v>--</v>
      </c>
      <c r="L66" s="18">
        <f t="shared" si="75"/>
        <v>-100</v>
      </c>
      <c r="M66" s="18" t="str">
        <f t="shared" si="75"/>
        <v>--</v>
      </c>
      <c r="N66" s="18">
        <f t="shared" si="75"/>
        <v>1094.6417445482866</v>
      </c>
      <c r="O66" s="18">
        <f t="shared" si="75"/>
        <v>-91.097319286533846</v>
      </c>
      <c r="P66" s="18">
        <f t="shared" si="75"/>
        <v>108.20152314001172</v>
      </c>
      <c r="Q66" s="18">
        <f t="shared" si="75"/>
        <v>-17.10748452447946</v>
      </c>
      <c r="R66" s="18">
        <f t="shared" si="75"/>
        <v>6579.1581805838432</v>
      </c>
      <c r="S66" s="18">
        <f t="shared" si="75"/>
        <v>-99.92376809237274</v>
      </c>
      <c r="T66" s="18">
        <f t="shared" si="75"/>
        <v>45126.666666666672</v>
      </c>
      <c r="U66" s="18">
        <f t="shared" si="75"/>
        <v>-79.205483490566039</v>
      </c>
      <c r="V66" s="18">
        <f t="shared" si="75"/>
        <v>-6.7626001275962295</v>
      </c>
      <c r="W66" s="18">
        <f t="shared" ref="W66:X66" si="76">IF(V22=0,"--",(W22/V22)*100-100)</f>
        <v>-100</v>
      </c>
      <c r="X66" s="18" t="str">
        <f t="shared" si="76"/>
        <v>--</v>
      </c>
      <c r="Y66" s="18" t="str">
        <f t="shared" si="52"/>
        <v>--</v>
      </c>
    </row>
    <row r="67" spans="1:25" x14ac:dyDescent="0.2">
      <c r="A67" s="143"/>
      <c r="B67" s="8" t="s">
        <v>21</v>
      </c>
      <c r="C67" s="33" t="s">
        <v>10</v>
      </c>
      <c r="D67" s="18" t="str">
        <f t="shared" ref="D67:V67" si="77">IF(C23=0,"--",(D23/C23)*100-100)</f>
        <v>--</v>
      </c>
      <c r="E67" s="18" t="str">
        <f t="shared" si="77"/>
        <v>--</v>
      </c>
      <c r="F67" s="18">
        <f t="shared" si="77"/>
        <v>-100</v>
      </c>
      <c r="G67" s="18" t="str">
        <f t="shared" si="77"/>
        <v>--</v>
      </c>
      <c r="H67" s="18" t="str">
        <f t="shared" si="77"/>
        <v>--</v>
      </c>
      <c r="I67" s="18">
        <f t="shared" si="77"/>
        <v>-86.560364464692483</v>
      </c>
      <c r="J67" s="18">
        <f t="shared" si="77"/>
        <v>596.61016949152554</v>
      </c>
      <c r="K67" s="18">
        <f t="shared" si="77"/>
        <v>-100</v>
      </c>
      <c r="L67" s="18" t="str">
        <f t="shared" si="77"/>
        <v>--</v>
      </c>
      <c r="M67" s="18" t="str">
        <f t="shared" si="77"/>
        <v>--</v>
      </c>
      <c r="N67" s="18">
        <f t="shared" si="77"/>
        <v>-100</v>
      </c>
      <c r="O67" s="18" t="str">
        <f t="shared" si="77"/>
        <v>--</v>
      </c>
      <c r="P67" s="18" t="str">
        <f t="shared" si="77"/>
        <v>--</v>
      </c>
      <c r="Q67" s="18" t="str">
        <f t="shared" si="77"/>
        <v>--</v>
      </c>
      <c r="R67" s="18" t="str">
        <f t="shared" si="77"/>
        <v>--</v>
      </c>
      <c r="S67" s="18" t="str">
        <f>IFERROR(((S23/R23)*100)-100,"--")</f>
        <v>--</v>
      </c>
      <c r="T67" s="18" t="str">
        <f t="shared" si="77"/>
        <v>--</v>
      </c>
      <c r="U67" s="18" t="str">
        <f t="shared" si="77"/>
        <v>--</v>
      </c>
      <c r="V67" s="18" t="str">
        <f t="shared" si="77"/>
        <v>--</v>
      </c>
      <c r="W67" s="18" t="str">
        <f t="shared" ref="W67:X67" si="78">IF(V23=0,"--",(W23/V23)*100-100)</f>
        <v>--</v>
      </c>
      <c r="X67" s="18" t="str">
        <f t="shared" si="78"/>
        <v>--</v>
      </c>
      <c r="Y67" s="18" t="str">
        <f t="shared" si="52"/>
        <v>--</v>
      </c>
    </row>
    <row r="68" spans="1:25" x14ac:dyDescent="0.2">
      <c r="A68" s="143"/>
      <c r="B68" s="8" t="s">
        <v>17</v>
      </c>
      <c r="C68" s="33" t="s">
        <v>10</v>
      </c>
      <c r="D68" s="18">
        <f t="shared" ref="D68:V68" si="79">IF(C24=0,"--",(D24/C24)*100-100)</f>
        <v>72.091728525980926</v>
      </c>
      <c r="E68" s="18">
        <f t="shared" si="79"/>
        <v>-98.082048280005552</v>
      </c>
      <c r="F68" s="18">
        <f t="shared" si="79"/>
        <v>8174.1365461847381</v>
      </c>
      <c r="G68" s="18">
        <f t="shared" si="79"/>
        <v>418.78889072253025</v>
      </c>
      <c r="H68" s="18">
        <f t="shared" si="79"/>
        <v>-25.345046966805128</v>
      </c>
      <c r="I68" s="18">
        <f t="shared" si="79"/>
        <v>-32.037917542879072</v>
      </c>
      <c r="J68" s="18">
        <f t="shared" si="79"/>
        <v>-98.744601676568976</v>
      </c>
      <c r="K68" s="18">
        <f t="shared" si="79"/>
        <v>11095.505287896593</v>
      </c>
      <c r="L68" s="18">
        <f t="shared" si="79"/>
        <v>669.70886524357434</v>
      </c>
      <c r="M68" s="18">
        <f t="shared" si="79"/>
        <v>-64.602897329376049</v>
      </c>
      <c r="N68" s="18">
        <f t="shared" si="79"/>
        <v>-6.2765394953920293</v>
      </c>
      <c r="O68" s="18">
        <f t="shared" si="79"/>
        <v>55.30647665651739</v>
      </c>
      <c r="P68" s="18">
        <f t="shared" si="79"/>
        <v>49.74436778749606</v>
      </c>
      <c r="Q68" s="18">
        <f t="shared" si="79"/>
        <v>-9.4032113462441771</v>
      </c>
      <c r="R68" s="18">
        <f t="shared" si="79"/>
        <v>-22.853967097372987</v>
      </c>
      <c r="S68" s="18">
        <f t="shared" si="79"/>
        <v>-27.052610816011978</v>
      </c>
      <c r="T68" s="18">
        <f t="shared" si="79"/>
        <v>-10.319043000995777</v>
      </c>
      <c r="U68" s="18">
        <f t="shared" si="79"/>
        <v>-22.175610510345095</v>
      </c>
      <c r="V68" s="18">
        <f t="shared" si="79"/>
        <v>118.29709717515669</v>
      </c>
      <c r="W68" s="18">
        <f t="shared" ref="W68:X69" si="80">IF(V24=0,"--",(W24/V24)*100-100)</f>
        <v>17.501769067820703</v>
      </c>
      <c r="X68" s="18">
        <f t="shared" si="80"/>
        <v>7.2008218168756031</v>
      </c>
      <c r="Y68" s="18">
        <f t="shared" si="52"/>
        <v>15.692334313586812</v>
      </c>
    </row>
    <row r="69" spans="1:25" x14ac:dyDescent="0.2">
      <c r="A69" s="297"/>
      <c r="B69" s="8" t="s">
        <v>807</v>
      </c>
      <c r="C69" s="33" t="s">
        <v>10</v>
      </c>
      <c r="D69" s="18">
        <f t="shared" ref="D69:V69" si="81">IF(C25=0,"--",(D25/C25)*100-100)</f>
        <v>274.23728813559325</v>
      </c>
      <c r="E69" s="18">
        <f t="shared" si="81"/>
        <v>-77.470355731225297</v>
      </c>
      <c r="F69" s="18">
        <f t="shared" si="81"/>
        <v>-92.434210526315795</v>
      </c>
      <c r="G69" s="18">
        <f t="shared" si="81"/>
        <v>965.21739130434776</v>
      </c>
      <c r="H69" s="18">
        <f t="shared" si="81"/>
        <v>-89.43310657596372</v>
      </c>
      <c r="I69" s="18">
        <f t="shared" si="81"/>
        <v>376.39484978540781</v>
      </c>
      <c r="J69" s="18">
        <f t="shared" si="81"/>
        <v>-80.450450450450461</v>
      </c>
      <c r="K69" s="18">
        <f t="shared" si="81"/>
        <v>89135.023041474662</v>
      </c>
      <c r="L69" s="18">
        <f t="shared" si="81"/>
        <v>66.944846106176414</v>
      </c>
      <c r="M69" s="18">
        <f t="shared" si="81"/>
        <v>-59.147405281001767</v>
      </c>
      <c r="N69" s="18">
        <f t="shared" si="81"/>
        <v>-98.537841214553438</v>
      </c>
      <c r="O69" s="18">
        <f t="shared" si="81"/>
        <v>-29.155877783531849</v>
      </c>
      <c r="P69" s="18">
        <f t="shared" si="81"/>
        <v>157.16374269005848</v>
      </c>
      <c r="Q69" s="18">
        <f t="shared" si="81"/>
        <v>13690.648095508812</v>
      </c>
      <c r="R69" s="18">
        <f t="shared" si="81"/>
        <v>-98.781420370809329</v>
      </c>
      <c r="S69" s="18">
        <f t="shared" si="81"/>
        <v>1446.0081190798378</v>
      </c>
      <c r="T69" s="18">
        <f t="shared" si="81"/>
        <v>-56.725382932166305</v>
      </c>
      <c r="U69" s="18">
        <f t="shared" si="81"/>
        <v>-80.527393623745354</v>
      </c>
      <c r="V69" s="18">
        <f t="shared" si="81"/>
        <v>4797.221500908855</v>
      </c>
      <c r="W69" s="18">
        <f t="shared" si="80"/>
        <v>-99.071540680410621</v>
      </c>
      <c r="X69" s="18">
        <f t="shared" si="80"/>
        <v>105.79668760708168</v>
      </c>
      <c r="Y69" s="18">
        <f t="shared" si="52"/>
        <v>4.201904769999004</v>
      </c>
    </row>
    <row r="70" spans="1:25" x14ac:dyDescent="0.2">
      <c r="A70" s="143"/>
      <c r="B70" s="8" t="s">
        <v>22</v>
      </c>
      <c r="C70" s="33" t="s">
        <v>10</v>
      </c>
      <c r="D70" s="18">
        <f t="shared" ref="D70:D72" si="82">IF(C26=0,"--",(D26/C26)*100-100)</f>
        <v>-1.2786419948307213</v>
      </c>
      <c r="E70" s="18">
        <f t="shared" ref="E70:E72" si="83">IF(D26=0,"--",(E26/D26)*100-100)</f>
        <v>41.577213586169961</v>
      </c>
      <c r="F70" s="18">
        <f t="shared" ref="F70:F72" si="84">IF(E26=0,"--",(F26/E26)*100-100)</f>
        <v>16.201796563441093</v>
      </c>
      <c r="G70" s="18">
        <f t="shared" ref="G70:G72" si="85">IF(F26=0,"--",(G26/F26)*100-100)</f>
        <v>23.779641270401612</v>
      </c>
      <c r="H70" s="18">
        <f t="shared" ref="H70:H72" si="86">IF(G26=0,"--",(H26/G26)*100-100)</f>
        <v>20.352949864119864</v>
      </c>
      <c r="I70" s="18">
        <f t="shared" ref="I70:I72" si="87">IF(H26=0,"--",(I26/H26)*100-100)</f>
        <v>7.4376960620007964</v>
      </c>
      <c r="J70" s="18">
        <f t="shared" ref="J70:J72" si="88">IF(I26=0,"--",(J26/I26)*100-100)</f>
        <v>-15.197639944370806</v>
      </c>
      <c r="K70" s="18">
        <f t="shared" ref="K70:K72" si="89">IF(J26=0,"--",(K26/J26)*100-100)</f>
        <v>22.419518323501549</v>
      </c>
      <c r="L70" s="18">
        <f t="shared" ref="L70:L72" si="90">IF(K26=0,"--",(L26/K26)*100-100)</f>
        <v>38.148796922769577</v>
      </c>
      <c r="M70" s="18">
        <f t="shared" ref="M70:M72" si="91">IF(L26=0,"--",(M26/L26)*100-100)</f>
        <v>37.846713952422533</v>
      </c>
      <c r="N70" s="18">
        <f t="shared" ref="N70:N72" si="92">IF(M26=0,"--",(N26/M26)*100-100)</f>
        <v>42.24657711067286</v>
      </c>
      <c r="O70" s="18">
        <f t="shared" ref="O70:O72" si="93">IF(N26=0,"--",(O26/N26)*100-100)</f>
        <v>-9.3739738523045162</v>
      </c>
      <c r="P70" s="18">
        <f t="shared" ref="P70:P72" si="94">IF(O26=0,"--",(P26/O26)*100-100)</f>
        <v>11.806454441351491</v>
      </c>
      <c r="Q70" s="18">
        <f t="shared" ref="Q70:Q72" si="95">IF(P26=0,"--",(Q26/P26)*100-100)</f>
        <v>14.156609649937153</v>
      </c>
      <c r="R70" s="18">
        <f t="shared" ref="R70:R72" si="96">IF(Q26=0,"--",(R26/Q26)*100-100)</f>
        <v>47.039252611901247</v>
      </c>
      <c r="S70" s="18">
        <f t="shared" ref="S70:S72" si="97">IF(R26=0,"--",(S26/R26)*100-100)</f>
        <v>-7.974028035117243</v>
      </c>
      <c r="T70" s="18">
        <f t="shared" ref="T70:T72" si="98">IF(S26=0,"--",(T26/S26)*100-100)</f>
        <v>9.6127962182216606</v>
      </c>
      <c r="U70" s="18">
        <f t="shared" ref="U70:V72" si="99">IF(T26=0,"--",(U26/T26)*100-100)</f>
        <v>-11.298804192483914</v>
      </c>
      <c r="V70" s="18">
        <f t="shared" si="99"/>
        <v>11.274169237054977</v>
      </c>
      <c r="W70" s="18">
        <f t="shared" ref="W70:W72" si="100">IF(V26=0,"--",(W26/V26)*100-100)</f>
        <v>-19.947600832122632</v>
      </c>
      <c r="X70" s="18">
        <f t="shared" ref="X70:X72" si="101">IF(W26=0,"--",(X26/W26)*100-100)</f>
        <v>-15.069181543376502</v>
      </c>
      <c r="Y70" s="18">
        <f t="shared" si="52"/>
        <v>12.156079680392821</v>
      </c>
    </row>
    <row r="71" spans="1:25" x14ac:dyDescent="0.2">
      <c r="A71" s="143"/>
      <c r="B71" s="8" t="s">
        <v>23</v>
      </c>
      <c r="C71" s="33" t="s">
        <v>10</v>
      </c>
      <c r="D71" s="18">
        <f t="shared" si="82"/>
        <v>-13.118223054974067</v>
      </c>
      <c r="E71" s="18">
        <f t="shared" si="83"/>
        <v>2.7787694919281023</v>
      </c>
      <c r="F71" s="18">
        <f t="shared" si="84"/>
        <v>1.2102463740376663</v>
      </c>
      <c r="G71" s="18">
        <f t="shared" si="85"/>
        <v>94.709237669218339</v>
      </c>
      <c r="H71" s="18">
        <f t="shared" si="86"/>
        <v>51.480391867219424</v>
      </c>
      <c r="I71" s="18">
        <f t="shared" si="87"/>
        <v>-6.7135203732919422</v>
      </c>
      <c r="J71" s="18">
        <f t="shared" si="88"/>
        <v>4.1113391906122843</v>
      </c>
      <c r="K71" s="18">
        <f t="shared" si="89"/>
        <v>49.013358989679062</v>
      </c>
      <c r="L71" s="18">
        <f t="shared" si="90"/>
        <v>84.088872702697813</v>
      </c>
      <c r="M71" s="18">
        <f t="shared" si="91"/>
        <v>61.494675760329756</v>
      </c>
      <c r="N71" s="18">
        <f t="shared" si="92"/>
        <v>57.100570099992467</v>
      </c>
      <c r="O71" s="18">
        <f t="shared" si="93"/>
        <v>-0.83946684976325514</v>
      </c>
      <c r="P71" s="18">
        <f t="shared" si="94"/>
        <v>15.800345653236022</v>
      </c>
      <c r="Q71" s="18">
        <f t="shared" si="95"/>
        <v>-0.15531127859766514</v>
      </c>
      <c r="R71" s="18">
        <f t="shared" si="96"/>
        <v>-2.9844190469430742</v>
      </c>
      <c r="S71" s="18">
        <f t="shared" si="97"/>
        <v>-17.454842021255473</v>
      </c>
      <c r="T71" s="18">
        <f t="shared" si="98"/>
        <v>-8.8969309260152158</v>
      </c>
      <c r="U71" s="18">
        <f t="shared" si="99"/>
        <v>6.1927236706519295</v>
      </c>
      <c r="V71" s="18">
        <f t="shared" si="99"/>
        <v>-16.439051959215263</v>
      </c>
      <c r="W71" s="18">
        <f t="shared" si="100"/>
        <v>37.120568199059903</v>
      </c>
      <c r="X71" s="18">
        <f t="shared" si="101"/>
        <v>-23.975650458628877</v>
      </c>
      <c r="Y71" s="18">
        <f t="shared" si="52"/>
        <v>14.115527095063385</v>
      </c>
    </row>
    <row r="72" spans="1:25" x14ac:dyDescent="0.2">
      <c r="A72" s="143"/>
      <c r="B72" s="8" t="s">
        <v>7</v>
      </c>
      <c r="C72" s="33" t="s">
        <v>10</v>
      </c>
      <c r="D72" s="18">
        <f t="shared" si="82"/>
        <v>-6.021538041810004</v>
      </c>
      <c r="E72" s="18">
        <f t="shared" si="83"/>
        <v>27.2083658686132</v>
      </c>
      <c r="F72" s="18">
        <f t="shared" si="84"/>
        <v>11.715975812759865</v>
      </c>
      <c r="G72" s="18">
        <f t="shared" si="85"/>
        <v>43.007550351325705</v>
      </c>
      <c r="H72" s="18">
        <f t="shared" si="86"/>
        <v>31.84177429784063</v>
      </c>
      <c r="I72" s="18">
        <f t="shared" si="87"/>
        <v>1.4366174703954471</v>
      </c>
      <c r="J72" s="18">
        <f t="shared" si="88"/>
        <v>-7.6672268651123687</v>
      </c>
      <c r="K72" s="18">
        <f t="shared" si="89"/>
        <v>34.114046446006029</v>
      </c>
      <c r="L72" s="18">
        <f t="shared" si="90"/>
        <v>60.59507225657083</v>
      </c>
      <c r="M72" s="18">
        <f t="shared" si="91"/>
        <v>51.091398438330828</v>
      </c>
      <c r="N72" s="18">
        <f t="shared" si="92"/>
        <v>51.138784526254199</v>
      </c>
      <c r="O72" s="18">
        <f t="shared" si="93"/>
        <v>-4.063336514535095</v>
      </c>
      <c r="P72" s="18">
        <f t="shared" si="94"/>
        <v>14.375185751698609</v>
      </c>
      <c r="Q72" s="18">
        <f t="shared" si="95"/>
        <v>4.8369850354279151</v>
      </c>
      <c r="R72" s="18">
        <f t="shared" si="96"/>
        <v>16.016059138870631</v>
      </c>
      <c r="S72" s="18">
        <f t="shared" si="97"/>
        <v>-12.890798583730543</v>
      </c>
      <c r="T72" s="18">
        <f t="shared" si="98"/>
        <v>0.51655637049159964</v>
      </c>
      <c r="U72" s="18">
        <f t="shared" si="99"/>
        <v>-3.5079506760981189</v>
      </c>
      <c r="V72" s="18">
        <f t="shared" si="99"/>
        <v>-2.3104518889753507</v>
      </c>
      <c r="W72" s="18">
        <f t="shared" si="100"/>
        <v>3.9805820434056614</v>
      </c>
      <c r="X72" s="18">
        <f t="shared" si="101"/>
        <v>-19.993789890589824</v>
      </c>
      <c r="Y72" s="18">
        <f t="shared" si="52"/>
        <v>13.02402680595398</v>
      </c>
    </row>
    <row r="73" spans="1:25" ht="13.5" thickBot="1" x14ac:dyDescent="0.25">
      <c r="A73" s="144"/>
      <c r="B73" s="144"/>
      <c r="C73" s="24"/>
      <c r="D73" s="24"/>
      <c r="E73" s="24"/>
      <c r="F73" s="24"/>
      <c r="G73" s="24"/>
      <c r="H73" s="24"/>
      <c r="I73" s="24"/>
      <c r="J73" s="24"/>
      <c r="K73" s="24"/>
      <c r="L73" s="24"/>
      <c r="M73" s="24"/>
      <c r="N73" s="24"/>
      <c r="O73" s="24"/>
      <c r="P73" s="24"/>
      <c r="Q73" s="24"/>
      <c r="R73" s="24"/>
      <c r="S73" s="24"/>
      <c r="T73" s="24"/>
      <c r="U73" s="24"/>
      <c r="V73" s="24"/>
      <c r="W73" s="24"/>
      <c r="X73" s="24"/>
      <c r="Y73" s="24"/>
    </row>
    <row r="74" spans="1:25" ht="13.5" thickTop="1" x14ac:dyDescent="0.2">
      <c r="A74" s="79" t="s">
        <v>868</v>
      </c>
      <c r="B74" s="79"/>
      <c r="C74" s="36"/>
      <c r="D74" s="36"/>
      <c r="E74" s="36"/>
      <c r="F74" s="36"/>
      <c r="G74" s="36"/>
      <c r="H74" s="36"/>
      <c r="I74" s="36"/>
      <c r="J74" s="36"/>
      <c r="K74" s="36"/>
      <c r="L74" s="36"/>
      <c r="M74" s="36"/>
      <c r="N74" s="36"/>
      <c r="O74" s="36"/>
      <c r="P74" s="36"/>
      <c r="Q74" s="36"/>
      <c r="R74" s="36"/>
      <c r="S74" s="36"/>
      <c r="T74" s="36"/>
      <c r="U74" s="36"/>
      <c r="V74" s="36"/>
      <c r="W74" s="36"/>
      <c r="X74" s="36"/>
      <c r="Y74" s="36"/>
    </row>
  </sheetData>
  <mergeCells count="6">
    <mergeCell ref="C51:Y51"/>
    <mergeCell ref="A2:Y2"/>
    <mergeCell ref="A4:Y4"/>
    <mergeCell ref="C7:Y7"/>
    <mergeCell ref="C29:Y29"/>
    <mergeCell ref="A5:Y5"/>
  </mergeCells>
  <phoneticPr fontId="4" type="noConversion"/>
  <hyperlinks>
    <hyperlink ref="A1" location="INDICE!A1" display="INDICE"/>
  </hyperlinks>
  <pageMargins left="0.75" right="0.75" top="1" bottom="1" header="0" footer="0"/>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5"/>
  <sheetViews>
    <sheetView topLeftCell="D43" zoomScale="70" zoomScaleNormal="70" workbookViewId="0"/>
  </sheetViews>
  <sheetFormatPr baseColWidth="10" defaultRowHeight="12.75" x14ac:dyDescent="0.2"/>
  <cols>
    <col min="1" max="1" width="11.42578125" style="4"/>
    <col min="2" max="2" width="31.28515625" style="4" bestFit="1" customWidth="1"/>
    <col min="3" max="16" width="11.7109375" style="21" bestFit="1" customWidth="1"/>
    <col min="17" max="24" width="11.7109375" style="21" customWidth="1"/>
    <col min="25" max="25" width="12.7109375" style="21" bestFit="1" customWidth="1"/>
    <col min="26" max="89" width="11.42578125" style="21"/>
    <col min="90" max="16384" width="11.42578125" style="4"/>
  </cols>
  <sheetData>
    <row r="1" spans="1:89" x14ac:dyDescent="0.2">
      <c r="A1" s="11" t="s">
        <v>258</v>
      </c>
      <c r="B1" s="16"/>
      <c r="C1" s="22"/>
      <c r="D1" s="22"/>
      <c r="E1" s="22"/>
      <c r="F1" s="22"/>
      <c r="G1" s="22"/>
      <c r="H1" s="22"/>
      <c r="I1" s="22"/>
      <c r="J1" s="22"/>
      <c r="K1" s="22"/>
      <c r="L1" s="22"/>
      <c r="M1" s="22"/>
      <c r="N1" s="22"/>
      <c r="O1" s="22"/>
      <c r="P1" s="22"/>
      <c r="Q1" s="22"/>
      <c r="R1" s="22"/>
      <c r="S1" s="22"/>
      <c r="T1" s="22"/>
      <c r="U1" s="22"/>
      <c r="V1" s="22"/>
      <c r="W1" s="22"/>
      <c r="X1" s="22"/>
    </row>
    <row r="2" spans="1:89" x14ac:dyDescent="0.2">
      <c r="A2" s="331" t="s">
        <v>325</v>
      </c>
      <c r="B2" s="331"/>
      <c r="C2" s="331"/>
      <c r="D2" s="331"/>
      <c r="E2" s="331"/>
      <c r="F2" s="331"/>
      <c r="G2" s="331"/>
      <c r="H2" s="331"/>
      <c r="I2" s="331"/>
      <c r="J2" s="331"/>
      <c r="K2" s="331"/>
      <c r="L2" s="331"/>
      <c r="M2" s="331"/>
      <c r="N2" s="331"/>
      <c r="O2" s="331"/>
      <c r="P2" s="331"/>
      <c r="Q2" s="331"/>
      <c r="R2" s="331"/>
      <c r="S2" s="331"/>
      <c r="T2" s="331"/>
      <c r="U2" s="331"/>
      <c r="V2" s="331"/>
      <c r="W2" s="331"/>
      <c r="X2" s="331"/>
      <c r="Y2" s="331"/>
    </row>
    <row r="3" spans="1:89" x14ac:dyDescent="0.2">
      <c r="A3" s="143"/>
      <c r="B3" s="143"/>
      <c r="C3" s="143"/>
      <c r="D3" s="143"/>
      <c r="E3" s="143"/>
      <c r="F3" s="143"/>
      <c r="G3" s="143"/>
      <c r="H3" s="143"/>
      <c r="I3" s="143"/>
      <c r="J3" s="143"/>
      <c r="K3" s="143"/>
      <c r="L3" s="143"/>
      <c r="M3" s="143"/>
      <c r="N3" s="143"/>
      <c r="O3" s="143"/>
      <c r="P3" s="143"/>
      <c r="Q3" s="143"/>
      <c r="R3" s="143"/>
      <c r="S3" s="143"/>
      <c r="T3" s="229"/>
      <c r="U3" s="239"/>
      <c r="V3" s="290"/>
      <c r="W3" s="297"/>
      <c r="X3" s="297"/>
      <c r="Y3" s="143"/>
    </row>
    <row r="4" spans="1:89" x14ac:dyDescent="0.2">
      <c r="A4" s="331" t="s">
        <v>821</v>
      </c>
      <c r="B4" s="331"/>
      <c r="C4" s="331"/>
      <c r="D4" s="331"/>
      <c r="E4" s="331"/>
      <c r="F4" s="331"/>
      <c r="G4" s="331"/>
      <c r="H4" s="331"/>
      <c r="I4" s="331"/>
      <c r="J4" s="331"/>
      <c r="K4" s="331"/>
      <c r="L4" s="331"/>
      <c r="M4" s="331"/>
      <c r="N4" s="331"/>
      <c r="O4" s="331"/>
      <c r="P4" s="331"/>
      <c r="Q4" s="331"/>
      <c r="R4" s="331"/>
      <c r="S4" s="331"/>
      <c r="T4" s="331"/>
      <c r="U4" s="331"/>
      <c r="V4" s="331"/>
      <c r="W4" s="331"/>
      <c r="X4" s="331"/>
      <c r="Y4" s="331"/>
    </row>
    <row r="5" spans="1:89" s="148" customFormat="1" ht="13.5" thickBot="1" x14ac:dyDescent="0.25">
      <c r="A5" s="335" t="s">
        <v>110</v>
      </c>
      <c r="B5" s="335"/>
      <c r="C5" s="335"/>
      <c r="D5" s="335"/>
      <c r="E5" s="335"/>
      <c r="F5" s="335"/>
      <c r="G5" s="335"/>
      <c r="H5" s="335"/>
      <c r="I5" s="335"/>
      <c r="J5" s="335"/>
      <c r="K5" s="335"/>
      <c r="L5" s="335"/>
      <c r="M5" s="335"/>
      <c r="N5" s="335"/>
      <c r="O5" s="335"/>
      <c r="P5" s="335"/>
      <c r="Q5" s="335"/>
      <c r="R5" s="335"/>
      <c r="S5" s="335"/>
      <c r="T5" s="335"/>
      <c r="U5" s="335"/>
      <c r="V5" s="335"/>
      <c r="W5" s="335"/>
      <c r="X5" s="335"/>
      <c r="Y5" s="335"/>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row>
    <row r="6" spans="1:89"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89" ht="13.5" thickBot="1" x14ac:dyDescent="0.25">
      <c r="A7" s="148"/>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89" ht="13.5" thickTop="1" x14ac:dyDescent="0.2">
      <c r="A8" s="148"/>
      <c r="B8" s="80"/>
      <c r="C8" s="81"/>
      <c r="D8" s="81"/>
      <c r="E8" s="81"/>
      <c r="F8" s="81"/>
      <c r="G8" s="81"/>
      <c r="H8" s="81"/>
      <c r="I8" s="81"/>
      <c r="J8" s="81"/>
      <c r="K8" s="81"/>
      <c r="L8" s="81"/>
      <c r="M8" s="81"/>
      <c r="N8" s="81"/>
      <c r="O8" s="81"/>
      <c r="P8" s="81"/>
      <c r="Q8" s="81"/>
      <c r="R8" s="81"/>
      <c r="S8" s="81"/>
      <c r="T8" s="81"/>
      <c r="U8" s="81"/>
      <c r="V8" s="81"/>
      <c r="W8" s="81"/>
      <c r="X8" s="81"/>
      <c r="Y8" s="22"/>
    </row>
    <row r="9" spans="1:89" x14ac:dyDescent="0.2">
      <c r="A9" s="143"/>
      <c r="B9" s="80" t="s">
        <v>326</v>
      </c>
      <c r="C9" s="75">
        <v>427.34688899999998</v>
      </c>
      <c r="D9" s="75">
        <v>542.193354</v>
      </c>
      <c r="E9" s="75">
        <v>519.47882300000003</v>
      </c>
      <c r="F9" s="75">
        <v>559.79869199999996</v>
      </c>
      <c r="G9" s="75">
        <v>864.59799399999997</v>
      </c>
      <c r="H9" s="75">
        <v>678.000541</v>
      </c>
      <c r="I9" s="75">
        <v>535.87353299999995</v>
      </c>
      <c r="J9" s="75">
        <v>516.67267000000004</v>
      </c>
      <c r="K9" s="75">
        <v>609.54867300000001</v>
      </c>
      <c r="L9" s="75">
        <v>670.74872500000004</v>
      </c>
      <c r="M9" s="75">
        <v>654.91913599999998</v>
      </c>
      <c r="N9" s="75">
        <v>569.95382800000004</v>
      </c>
      <c r="O9" s="75">
        <v>561.19490599999995</v>
      </c>
      <c r="P9" s="75">
        <v>528.162104</v>
      </c>
      <c r="Q9" s="27">
        <v>552.63856699999997</v>
      </c>
      <c r="R9" s="27">
        <v>574.73916999999994</v>
      </c>
      <c r="S9" s="27">
        <v>581.07971199999997</v>
      </c>
      <c r="T9" s="27">
        <v>565.21653500000002</v>
      </c>
      <c r="U9" s="27">
        <v>635.65313600000002</v>
      </c>
      <c r="V9" s="27">
        <v>624.76096900000005</v>
      </c>
      <c r="W9" s="27">
        <v>699.69176700000003</v>
      </c>
      <c r="X9" s="27">
        <v>718.35674200000005</v>
      </c>
      <c r="Y9" s="18">
        <f>SUM(C9:X9)</f>
        <v>13190.626466000003</v>
      </c>
    </row>
    <row r="10" spans="1:89" x14ac:dyDescent="0.2">
      <c r="A10" s="143"/>
      <c r="B10" s="80" t="s">
        <v>378</v>
      </c>
      <c r="C10" s="75">
        <v>7.1837999999999999E-2</v>
      </c>
      <c r="D10" s="75">
        <v>1.5199000000000001E-2</v>
      </c>
      <c r="E10" s="75">
        <v>8.2389999999999998E-3</v>
      </c>
      <c r="F10" s="75">
        <v>7.3119999999999999E-3</v>
      </c>
      <c r="G10" s="75">
        <v>5.855E-3</v>
      </c>
      <c r="H10" s="75">
        <v>1.5934E-2</v>
      </c>
      <c r="I10" s="75">
        <v>4.5538000000000002E-2</v>
      </c>
      <c r="J10" s="75">
        <v>0.14313200000000001</v>
      </c>
      <c r="K10" s="75">
        <v>0.35187200000000002</v>
      </c>
      <c r="L10" s="75">
        <v>5.7695999999999997E-2</v>
      </c>
      <c r="M10" s="75">
        <v>9.4440999999999997E-2</v>
      </c>
      <c r="N10" s="75">
        <v>9.9404000000000006E-2</v>
      </c>
      <c r="O10" s="75">
        <v>1.7765070000000001</v>
      </c>
      <c r="P10" s="75">
        <v>1.502853</v>
      </c>
      <c r="Q10" s="27">
        <v>0.37388100000000002</v>
      </c>
      <c r="R10" s="27">
        <v>0.51716700000000004</v>
      </c>
      <c r="S10" s="27">
        <v>2.1741769999999998</v>
      </c>
      <c r="T10" s="27">
        <v>9.3196150000000006</v>
      </c>
      <c r="U10" s="27">
        <v>3.6038830000000002</v>
      </c>
      <c r="V10" s="27">
        <v>4.267347</v>
      </c>
      <c r="W10" s="27">
        <v>4.3672399999999998</v>
      </c>
      <c r="X10" s="27">
        <v>3.399553</v>
      </c>
      <c r="Y10" s="18">
        <f t="shared" ref="Y10:Y29" si="0">SUM(C10:X10)</f>
        <v>32.218682999999999</v>
      </c>
    </row>
    <row r="11" spans="1:89" x14ac:dyDescent="0.2">
      <c r="A11" s="143"/>
      <c r="B11" s="80" t="s">
        <v>382</v>
      </c>
      <c r="C11" s="75">
        <v>0.109266</v>
      </c>
      <c r="D11" s="75">
        <v>2.9968999999999999E-2</v>
      </c>
      <c r="E11" s="75">
        <v>5.8560000000000001E-3</v>
      </c>
      <c r="F11" s="75">
        <v>6.2E-4</v>
      </c>
      <c r="G11" s="75">
        <v>1.825E-3</v>
      </c>
      <c r="H11" s="75">
        <v>2.4599999999999999E-3</v>
      </c>
      <c r="I11" s="75">
        <v>0</v>
      </c>
      <c r="J11" s="75">
        <v>0.12484099999999999</v>
      </c>
      <c r="K11" s="75">
        <v>3.0745999999999999E-2</v>
      </c>
      <c r="L11" s="75">
        <v>4.0094999999999999E-2</v>
      </c>
      <c r="M11" s="75">
        <v>3.2575E-2</v>
      </c>
      <c r="N11" s="75">
        <v>3.7435999999999997E-2</v>
      </c>
      <c r="O11" s="75">
        <v>0.37545899999999999</v>
      </c>
      <c r="P11" s="75">
        <v>1.3728320000000001</v>
      </c>
      <c r="Q11" s="27">
        <v>0.506382</v>
      </c>
      <c r="R11" s="27">
        <v>8.5830000000000004E-3</v>
      </c>
      <c r="S11" s="27">
        <v>3.0240000000000002E-3</v>
      </c>
      <c r="T11" s="27">
        <v>0.155968</v>
      </c>
      <c r="U11" s="27">
        <v>7.3879999999999996E-3</v>
      </c>
      <c r="V11" s="27">
        <v>6.1089999999999998E-3</v>
      </c>
      <c r="W11" s="27">
        <v>3.7983999999999997E-2</v>
      </c>
      <c r="X11" s="27">
        <v>3.2439999999999999E-3</v>
      </c>
      <c r="Y11" s="18">
        <f t="shared" si="0"/>
        <v>2.8926619999999996</v>
      </c>
    </row>
    <row r="12" spans="1:89" x14ac:dyDescent="0.2">
      <c r="A12" s="143"/>
      <c r="B12" s="80" t="s">
        <v>73</v>
      </c>
      <c r="C12" s="75">
        <v>0</v>
      </c>
      <c r="D12" s="75">
        <v>0</v>
      </c>
      <c r="E12" s="75">
        <v>0</v>
      </c>
      <c r="F12" s="75">
        <v>4.1999999999999998E-5</v>
      </c>
      <c r="G12" s="75">
        <v>0</v>
      </c>
      <c r="H12" s="75">
        <v>0</v>
      </c>
      <c r="I12" s="75">
        <v>0</v>
      </c>
      <c r="J12" s="75">
        <v>0</v>
      </c>
      <c r="K12" s="75">
        <v>0</v>
      </c>
      <c r="L12" s="75">
        <v>0</v>
      </c>
      <c r="M12" s="75">
        <v>0</v>
      </c>
      <c r="N12" s="75">
        <v>0</v>
      </c>
      <c r="O12" s="75">
        <v>0</v>
      </c>
      <c r="P12" s="75">
        <v>1.0963579999999999</v>
      </c>
      <c r="Q12" s="27">
        <v>1.6707860000000001</v>
      </c>
      <c r="R12" s="27">
        <v>0</v>
      </c>
      <c r="S12" s="27">
        <v>5.5929999999999999E-3</v>
      </c>
      <c r="T12" s="27">
        <v>0</v>
      </c>
      <c r="U12" s="27">
        <v>0</v>
      </c>
      <c r="V12" s="27">
        <v>0</v>
      </c>
      <c r="W12" s="27">
        <v>0</v>
      </c>
      <c r="X12" s="27">
        <v>6.8669999999999998E-3</v>
      </c>
      <c r="Y12" s="18">
        <f t="shared" si="0"/>
        <v>2.7796460000000005</v>
      </c>
    </row>
    <row r="13" spans="1:89" x14ac:dyDescent="0.2">
      <c r="A13" s="143"/>
      <c r="B13" s="80" t="s">
        <v>62</v>
      </c>
      <c r="C13" s="75">
        <v>1.776E-3</v>
      </c>
      <c r="D13" s="75">
        <v>4.731E-3</v>
      </c>
      <c r="E13" s="75">
        <v>9.6349999999999995E-3</v>
      </c>
      <c r="F13" s="75">
        <v>0.14993400000000001</v>
      </c>
      <c r="G13" s="75">
        <v>3.601E-3</v>
      </c>
      <c r="H13" s="75">
        <v>8.2380000000000005E-3</v>
      </c>
      <c r="I13" s="75">
        <v>1.0276E-2</v>
      </c>
      <c r="J13" s="75">
        <v>0.92431600000000003</v>
      </c>
      <c r="K13" s="75">
        <v>0.113527</v>
      </c>
      <c r="L13" s="75">
        <v>6.9527000000000005E-2</v>
      </c>
      <c r="M13" s="75">
        <v>4.0432999999999997E-2</v>
      </c>
      <c r="N13" s="75">
        <v>0.25731599999999999</v>
      </c>
      <c r="O13" s="75">
        <v>4.5747999999999997E-2</v>
      </c>
      <c r="P13" s="75">
        <v>0.86493699999999996</v>
      </c>
      <c r="Q13" s="27">
        <v>5.9430999999999998E-2</v>
      </c>
      <c r="R13" s="27">
        <v>2.1166999999999998E-2</v>
      </c>
      <c r="S13" s="27">
        <v>2.2953999999999999E-2</v>
      </c>
      <c r="T13" s="27">
        <v>3.1854E-2</v>
      </c>
      <c r="U13" s="27">
        <v>0.24767700000000001</v>
      </c>
      <c r="V13" s="27">
        <v>4.5258E-2</v>
      </c>
      <c r="W13" s="27">
        <v>3.5573E-2</v>
      </c>
      <c r="X13" s="27">
        <v>4.1588E-2</v>
      </c>
      <c r="Y13" s="18">
        <f t="shared" si="0"/>
        <v>3.0094969999999996</v>
      </c>
    </row>
    <row r="14" spans="1:89" x14ac:dyDescent="0.2">
      <c r="A14" s="143"/>
      <c r="B14" s="80" t="s">
        <v>335</v>
      </c>
      <c r="C14" s="75">
        <v>4.7800000000000002E-4</v>
      </c>
      <c r="D14" s="75">
        <v>2.2829999999999999E-3</v>
      </c>
      <c r="E14" s="75">
        <v>2.7366999999999999E-2</v>
      </c>
      <c r="F14" s="75">
        <v>2.1798000000000001E-2</v>
      </c>
      <c r="G14" s="75">
        <v>9.3720000000000001E-3</v>
      </c>
      <c r="H14" s="75">
        <v>9.7680000000000006E-3</v>
      </c>
      <c r="I14" s="75">
        <v>1.2489999999999999E-2</v>
      </c>
      <c r="J14" s="75">
        <v>0</v>
      </c>
      <c r="K14" s="75">
        <v>1.7332E-2</v>
      </c>
      <c r="L14" s="75">
        <v>8.6E-3</v>
      </c>
      <c r="M14" s="75">
        <v>5.3287000000000001E-2</v>
      </c>
      <c r="N14" s="75">
        <v>4.705E-3</v>
      </c>
      <c r="O14" s="75">
        <v>0.41372700000000001</v>
      </c>
      <c r="P14" s="75">
        <v>0.79323500000000002</v>
      </c>
      <c r="Q14" s="27">
        <v>0.85360499999999995</v>
      </c>
      <c r="R14" s="27">
        <v>0.37016300000000002</v>
      </c>
      <c r="S14" s="27">
        <v>5.1970000000000002E-2</v>
      </c>
      <c r="T14" s="27">
        <v>1.0074110000000001</v>
      </c>
      <c r="U14" s="27">
        <v>0.68579000000000001</v>
      </c>
      <c r="V14" s="27">
        <v>0.19737000000000002</v>
      </c>
      <c r="W14" s="27">
        <v>0.34785199999999999</v>
      </c>
      <c r="X14" s="27">
        <v>0.36888700000000002</v>
      </c>
      <c r="Y14" s="18">
        <f t="shared" si="0"/>
        <v>5.2574899999999998</v>
      </c>
    </row>
    <row r="15" spans="1:89" x14ac:dyDescent="0.2">
      <c r="A15" s="143"/>
      <c r="B15" s="80" t="s">
        <v>61</v>
      </c>
      <c r="C15" s="75">
        <v>9.1827000000000006E-2</v>
      </c>
      <c r="D15" s="75">
        <v>8.0403000000000002E-2</v>
      </c>
      <c r="E15" s="75">
        <v>0.236375</v>
      </c>
      <c r="F15" s="75">
        <v>8.7800000000000003E-2</v>
      </c>
      <c r="G15" s="75">
        <v>6.7266000000000006E-2</v>
      </c>
      <c r="H15" s="75">
        <v>5.9019000000000002E-2</v>
      </c>
      <c r="I15" s="75">
        <v>0.13004199999999999</v>
      </c>
      <c r="J15" s="75">
        <v>0.80968899999999999</v>
      </c>
      <c r="K15" s="75">
        <v>0.25239499999999998</v>
      </c>
      <c r="L15" s="75">
        <v>0.13137199999999999</v>
      </c>
      <c r="M15" s="75">
        <v>0.13537099999999999</v>
      </c>
      <c r="N15" s="75">
        <v>1.0938159999999999</v>
      </c>
      <c r="O15" s="75">
        <v>1.5274939999999999</v>
      </c>
      <c r="P15" s="75">
        <v>0.41561999999999999</v>
      </c>
      <c r="Q15" s="27">
        <v>0.360207</v>
      </c>
      <c r="R15" s="27">
        <v>0.59048599999999996</v>
      </c>
      <c r="S15" s="27">
        <v>0.56502200000000002</v>
      </c>
      <c r="T15" s="27">
        <v>0.202822</v>
      </c>
      <c r="U15" s="27">
        <v>0.31204500000000002</v>
      </c>
      <c r="V15" s="27">
        <v>0.7219009999999999</v>
      </c>
      <c r="W15" s="27">
        <v>1.0994919999999999</v>
      </c>
      <c r="X15" s="27">
        <v>0.164155</v>
      </c>
      <c r="Y15" s="18">
        <f t="shared" si="0"/>
        <v>9.1346189999999989</v>
      </c>
    </row>
    <row r="16" spans="1:89" x14ac:dyDescent="0.2">
      <c r="A16" s="143"/>
      <c r="B16" s="80" t="s">
        <v>14</v>
      </c>
      <c r="C16" s="75">
        <v>4.8999999999999998E-5</v>
      </c>
      <c r="D16" s="75">
        <v>0</v>
      </c>
      <c r="E16" s="75">
        <v>5.5999999999999999E-5</v>
      </c>
      <c r="F16" s="75">
        <v>0</v>
      </c>
      <c r="G16" s="75">
        <v>0</v>
      </c>
      <c r="H16" s="75">
        <v>0</v>
      </c>
      <c r="I16" s="75">
        <v>4.1460000000000004E-3</v>
      </c>
      <c r="J16" s="75">
        <v>6.6699999999999995E-4</v>
      </c>
      <c r="K16" s="75">
        <v>7.9999999999999996E-6</v>
      </c>
      <c r="L16" s="75">
        <v>1.0000000000000001E-5</v>
      </c>
      <c r="M16" s="75">
        <v>6.0049999999999999E-3</v>
      </c>
      <c r="N16" s="75">
        <v>1.1079840000000001</v>
      </c>
      <c r="O16" s="75">
        <v>1.806762</v>
      </c>
      <c r="P16" s="75">
        <v>1.2960000000000001E-3</v>
      </c>
      <c r="Q16" s="27">
        <v>5.2315E-2</v>
      </c>
      <c r="R16" s="27">
        <v>9.5160999999999996E-2</v>
      </c>
      <c r="S16" s="27">
        <v>1.9958E-2</v>
      </c>
      <c r="T16" s="27">
        <v>0.141482</v>
      </c>
      <c r="U16" s="27">
        <v>0.88428099999999998</v>
      </c>
      <c r="V16" s="27">
        <v>0.90719399999999994</v>
      </c>
      <c r="W16" s="27">
        <v>1.141662</v>
      </c>
      <c r="X16" s="27">
        <v>0.78254599999999996</v>
      </c>
      <c r="Y16" s="18">
        <f t="shared" si="0"/>
        <v>6.9515819999999993</v>
      </c>
    </row>
    <row r="17" spans="1:25" x14ac:dyDescent="0.2">
      <c r="A17" s="143"/>
      <c r="B17" s="8" t="s">
        <v>15</v>
      </c>
      <c r="C17" s="189">
        <v>1.0838180000000002</v>
      </c>
      <c r="D17" s="189">
        <v>2.2769720000000011</v>
      </c>
      <c r="E17" s="189">
        <v>2.7581150000000005</v>
      </c>
      <c r="F17" s="189">
        <v>1.5229539999999997</v>
      </c>
      <c r="G17" s="189">
        <v>0.44131200000000009</v>
      </c>
      <c r="H17" s="189">
        <v>0.48851299999999998</v>
      </c>
      <c r="I17" s="189">
        <v>0.86135899999999999</v>
      </c>
      <c r="J17" s="189">
        <v>3.0384880000000005</v>
      </c>
      <c r="K17" s="189">
        <v>1.2463820000000003</v>
      </c>
      <c r="L17" s="189">
        <v>1.0676459999999999</v>
      </c>
      <c r="M17" s="189">
        <v>2.0209609999999998</v>
      </c>
      <c r="N17" s="189">
        <v>2.6640139999999985</v>
      </c>
      <c r="O17" s="189">
        <v>3.1355260000000005</v>
      </c>
      <c r="P17" s="189">
        <v>2.6760350000000006</v>
      </c>
      <c r="Q17" s="19">
        <v>1.9885130000000004</v>
      </c>
      <c r="R17" s="19">
        <v>2.0232529999999995</v>
      </c>
      <c r="S17" s="19">
        <v>3</v>
      </c>
      <c r="T17" s="19">
        <v>1.9343920000000001</v>
      </c>
      <c r="U17" s="19">
        <v>3.765266</v>
      </c>
      <c r="V17" s="19">
        <v>3.5076890000000001</v>
      </c>
      <c r="W17" s="19">
        <v>2.9672199999999997</v>
      </c>
      <c r="X17" s="19">
        <v>2.3313069999999998</v>
      </c>
      <c r="Y17" s="18">
        <f t="shared" si="0"/>
        <v>46.799734999999998</v>
      </c>
    </row>
    <row r="18" spans="1:25" x14ac:dyDescent="0.2">
      <c r="A18" s="143"/>
      <c r="B18" s="8" t="s">
        <v>26</v>
      </c>
      <c r="C18" s="18">
        <v>2.3960000000000001E-3</v>
      </c>
      <c r="D18" s="18">
        <v>8.3914000000000002E-2</v>
      </c>
      <c r="E18" s="18">
        <v>2.0195999999999999E-2</v>
      </c>
      <c r="F18" s="18">
        <v>1.9550999999999999E-2</v>
      </c>
      <c r="G18" s="18">
        <v>9.2199999999999997E-4</v>
      </c>
      <c r="H18" s="18">
        <v>1.2196E-2</v>
      </c>
      <c r="I18" s="18">
        <v>9.8320000000000005E-3</v>
      </c>
      <c r="J18" s="18">
        <v>5.9769999999999997E-3</v>
      </c>
      <c r="K18" s="18">
        <v>9.7E-5</v>
      </c>
      <c r="L18" s="18">
        <v>4.9700000000000001E-2</v>
      </c>
      <c r="M18" s="18">
        <v>2.6259999999999999E-3</v>
      </c>
      <c r="N18" s="18">
        <v>9.990000000000001E-4</v>
      </c>
      <c r="O18" s="18">
        <v>7.1699999999999997E-4</v>
      </c>
      <c r="P18" s="18">
        <v>3.0000000000000001E-6</v>
      </c>
      <c r="Q18" s="19">
        <v>7.7660000000000003E-3</v>
      </c>
      <c r="R18" s="19">
        <v>0.17479</v>
      </c>
      <c r="S18" s="19">
        <v>0</v>
      </c>
      <c r="T18" s="19">
        <v>3.1260000000000003E-2</v>
      </c>
      <c r="U18" s="19">
        <v>2.3408999999999999E-2</v>
      </c>
      <c r="V18" s="19">
        <v>7.7186999999999992E-2</v>
      </c>
      <c r="W18" s="19">
        <v>9.1838000000000003E-2</v>
      </c>
      <c r="X18" s="19">
        <v>5.6347000000000001E-2</v>
      </c>
      <c r="Y18" s="18">
        <f t="shared" si="0"/>
        <v>0.67172299999999996</v>
      </c>
    </row>
    <row r="19" spans="1:25" x14ac:dyDescent="0.2">
      <c r="A19" s="143"/>
      <c r="B19" s="8" t="s">
        <v>27</v>
      </c>
      <c r="C19" s="18">
        <v>5.9848999999999999E-2</v>
      </c>
      <c r="D19" s="18">
        <v>1.2920640000000001</v>
      </c>
      <c r="E19" s="18">
        <v>0.91572500000000001</v>
      </c>
      <c r="F19" s="18">
        <v>0.61492899999999995</v>
      </c>
      <c r="G19" s="18">
        <v>4.9708000000000002E-2</v>
      </c>
      <c r="H19" s="18">
        <v>9.2200000000000008E-3</v>
      </c>
      <c r="I19" s="18">
        <v>0.15381400000000001</v>
      </c>
      <c r="J19" s="18">
        <v>0.204073</v>
      </c>
      <c r="K19" s="18">
        <v>2.6239999999999999E-2</v>
      </c>
      <c r="L19" s="18">
        <v>1.7159000000000001E-2</v>
      </c>
      <c r="M19" s="18">
        <v>4.6999999999999999E-4</v>
      </c>
      <c r="N19" s="18">
        <v>1.3174E-2</v>
      </c>
      <c r="O19" s="18">
        <v>5.2063999999999999E-2</v>
      </c>
      <c r="P19" s="18">
        <v>2.3422999999999999E-2</v>
      </c>
      <c r="Q19" s="19">
        <v>2.2897000000000001E-2</v>
      </c>
      <c r="R19" s="19">
        <v>0.12705900000000001</v>
      </c>
      <c r="S19" s="19">
        <v>0</v>
      </c>
      <c r="T19" s="19">
        <v>0.17230200000000001</v>
      </c>
      <c r="U19" s="19">
        <v>0.22289400000000001</v>
      </c>
      <c r="V19" s="19">
        <v>0.27294099999999999</v>
      </c>
      <c r="W19" s="19">
        <v>0.178344</v>
      </c>
      <c r="X19" s="19">
        <v>0.736904</v>
      </c>
      <c r="Y19" s="18">
        <f t="shared" si="0"/>
        <v>5.1652530000000008</v>
      </c>
    </row>
    <row r="20" spans="1:25" x14ac:dyDescent="0.2">
      <c r="A20" s="143"/>
      <c r="B20" s="8" t="s">
        <v>16</v>
      </c>
      <c r="C20" s="18">
        <f>SUM(C21:C26)</f>
        <v>0.15504800000000002</v>
      </c>
      <c r="D20" s="18">
        <f t="shared" ref="D20:X20" si="1">SUM(D21:D26)</f>
        <v>0.122448</v>
      </c>
      <c r="E20" s="18">
        <f t="shared" si="1"/>
        <v>1.143775</v>
      </c>
      <c r="F20" s="18">
        <f t="shared" si="1"/>
        <v>0.52040900000000001</v>
      </c>
      <c r="G20" s="18">
        <f t="shared" si="1"/>
        <v>0.18693000000000001</v>
      </c>
      <c r="H20" s="18">
        <f t="shared" si="1"/>
        <v>0.20377299999999998</v>
      </c>
      <c r="I20" s="18">
        <f t="shared" si="1"/>
        <v>0.33029000000000003</v>
      </c>
      <c r="J20" s="18">
        <f t="shared" si="1"/>
        <v>1.8875569999999999</v>
      </c>
      <c r="K20" s="18">
        <f t="shared" si="1"/>
        <v>0.92566100000000007</v>
      </c>
      <c r="L20" s="18">
        <f t="shared" si="1"/>
        <v>0.565446</v>
      </c>
      <c r="M20" s="18">
        <f t="shared" si="1"/>
        <v>0.87131200000000009</v>
      </c>
      <c r="N20" s="18">
        <f t="shared" si="1"/>
        <v>2.1262429999999997</v>
      </c>
      <c r="O20" s="18">
        <f t="shared" si="1"/>
        <v>2.361542</v>
      </c>
      <c r="P20" s="18">
        <f t="shared" si="1"/>
        <v>1.8502029999999996</v>
      </c>
      <c r="Q20" s="18">
        <f t="shared" si="1"/>
        <v>0.77243399999999995</v>
      </c>
      <c r="R20" s="18">
        <f t="shared" si="1"/>
        <v>0.967445</v>
      </c>
      <c r="S20" s="18">
        <f t="shared" si="1"/>
        <v>2.1403910000000002</v>
      </c>
      <c r="T20" s="18">
        <f t="shared" si="1"/>
        <v>0.70293299999999992</v>
      </c>
      <c r="U20" s="18">
        <f t="shared" si="1"/>
        <v>1.2626149999999998</v>
      </c>
      <c r="V20" s="18">
        <f t="shared" si="1"/>
        <v>1.523504</v>
      </c>
      <c r="W20" s="18">
        <f t="shared" si="1"/>
        <v>1.7431099999999999</v>
      </c>
      <c r="X20" s="18">
        <f t="shared" si="1"/>
        <v>0.88100500000000004</v>
      </c>
      <c r="Y20" s="18">
        <f t="shared" si="0"/>
        <v>23.244074000000005</v>
      </c>
    </row>
    <row r="21" spans="1:25" x14ac:dyDescent="0.2">
      <c r="A21" s="143"/>
      <c r="B21" s="8" t="s">
        <v>19</v>
      </c>
      <c r="C21" s="190">
        <v>3.4901000000000001E-2</v>
      </c>
      <c r="D21" s="190">
        <v>2.0354000000000001E-2</v>
      </c>
      <c r="E21" s="190">
        <v>0.74493600000000004</v>
      </c>
      <c r="F21" s="190">
        <v>0.15967500000000001</v>
      </c>
      <c r="G21" s="190">
        <v>5.0223999999999998E-2</v>
      </c>
      <c r="H21" s="190">
        <v>9.6896999999999997E-2</v>
      </c>
      <c r="I21" s="190">
        <v>7.3594000000000007E-2</v>
      </c>
      <c r="J21" s="190">
        <v>0.11112</v>
      </c>
      <c r="K21" s="190">
        <v>5.314E-2</v>
      </c>
      <c r="L21" s="190">
        <v>0.157915</v>
      </c>
      <c r="M21" s="190">
        <v>0.42646600000000001</v>
      </c>
      <c r="N21" s="190">
        <v>0.38512099999999999</v>
      </c>
      <c r="O21" s="190">
        <v>0.43168800000000002</v>
      </c>
      <c r="P21" s="190">
        <v>0.16626099999999999</v>
      </c>
      <c r="Q21" s="19">
        <v>9.0345999999999996E-2</v>
      </c>
      <c r="R21" s="19">
        <v>0.14294999999999999</v>
      </c>
      <c r="S21" s="19">
        <v>0</v>
      </c>
      <c r="T21" s="19">
        <v>0.14985999999999999</v>
      </c>
      <c r="U21" s="19">
        <v>0.39548499999999998</v>
      </c>
      <c r="V21" s="19">
        <v>0.30606900000000004</v>
      </c>
      <c r="W21" s="19">
        <v>0.148395</v>
      </c>
      <c r="X21" s="19">
        <v>0.16833899999999999</v>
      </c>
      <c r="Y21" s="18">
        <f t="shared" si="0"/>
        <v>4.3137359999999987</v>
      </c>
    </row>
    <row r="22" spans="1:25" x14ac:dyDescent="0.2">
      <c r="A22" s="143"/>
      <c r="B22" s="8" t="s">
        <v>18</v>
      </c>
      <c r="C22" s="190">
        <v>1.776E-3</v>
      </c>
      <c r="D22" s="190">
        <v>4.731E-3</v>
      </c>
      <c r="E22" s="190">
        <v>9.6349999999999995E-3</v>
      </c>
      <c r="F22" s="190">
        <v>0.14993400000000001</v>
      </c>
      <c r="G22" s="190">
        <v>3.601E-3</v>
      </c>
      <c r="H22" s="190">
        <v>8.2380000000000005E-3</v>
      </c>
      <c r="I22" s="190">
        <v>1.0276E-2</v>
      </c>
      <c r="J22" s="190">
        <v>0.92431600000000003</v>
      </c>
      <c r="K22" s="190">
        <v>0.113527</v>
      </c>
      <c r="L22" s="190">
        <v>6.9527000000000005E-2</v>
      </c>
      <c r="M22" s="190">
        <v>4.0432999999999997E-2</v>
      </c>
      <c r="N22" s="190">
        <v>0.25731599999999999</v>
      </c>
      <c r="O22" s="190">
        <v>4.5747999999999997E-2</v>
      </c>
      <c r="P22" s="190">
        <v>0.86493699999999996</v>
      </c>
      <c r="Q22" s="19">
        <v>5.9430999999999998E-2</v>
      </c>
      <c r="R22" s="19">
        <v>2.1166999999999998E-2</v>
      </c>
      <c r="S22" s="19">
        <v>0</v>
      </c>
      <c r="T22" s="19">
        <v>3.1854E-2</v>
      </c>
      <c r="U22" s="19">
        <v>0.24767700000000001</v>
      </c>
      <c r="V22" s="19">
        <v>4.5258E-2</v>
      </c>
      <c r="W22" s="19">
        <v>3.5573E-2</v>
      </c>
      <c r="X22" s="19">
        <v>4.1588E-2</v>
      </c>
      <c r="Y22" s="18">
        <f t="shared" si="0"/>
        <v>2.9865429999999997</v>
      </c>
    </row>
    <row r="23" spans="1:25" x14ac:dyDescent="0.2">
      <c r="A23" s="143"/>
      <c r="B23" s="8" t="s">
        <v>20</v>
      </c>
      <c r="C23" s="190">
        <v>1.3090000000000001E-3</v>
      </c>
      <c r="D23" s="190">
        <v>3.2320000000000001E-3</v>
      </c>
      <c r="E23" s="190">
        <v>3.9300000000000003E-3</v>
      </c>
      <c r="F23" s="190">
        <v>1.1152E-2</v>
      </c>
      <c r="G23" s="190">
        <v>2.154E-2</v>
      </c>
      <c r="H23" s="190">
        <v>1.0694E-2</v>
      </c>
      <c r="I23" s="190">
        <v>2.4121E-2</v>
      </c>
      <c r="J23" s="190">
        <v>2.5822999999999999E-2</v>
      </c>
      <c r="K23" s="190">
        <v>0.141819</v>
      </c>
      <c r="L23" s="190">
        <v>0.146786</v>
      </c>
      <c r="M23" s="190">
        <v>6.1141000000000001E-2</v>
      </c>
      <c r="N23" s="190">
        <v>0.11161699999999999</v>
      </c>
      <c r="O23" s="190">
        <v>9.6181000000000003E-2</v>
      </c>
      <c r="P23" s="190">
        <v>2.0046999999999999E-2</v>
      </c>
      <c r="Q23" s="19">
        <v>4.6218000000000002E-2</v>
      </c>
      <c r="R23" s="19">
        <v>2.9124000000000001E-2</v>
      </c>
      <c r="S23" s="19">
        <v>1</v>
      </c>
      <c r="T23" s="19">
        <v>8.7100999999999998E-2</v>
      </c>
      <c r="U23" s="19">
        <v>0.113138</v>
      </c>
      <c r="V23" s="19">
        <v>0.26506599999999997</v>
      </c>
      <c r="W23" s="19">
        <v>9.5469999999999999E-2</v>
      </c>
      <c r="X23" s="19">
        <v>0.30294100000000002</v>
      </c>
      <c r="Y23" s="18">
        <f t="shared" si="0"/>
        <v>2.6184500000000002</v>
      </c>
    </row>
    <row r="24" spans="1:25" x14ac:dyDescent="0.2">
      <c r="A24" s="143"/>
      <c r="B24" s="8" t="s">
        <v>21</v>
      </c>
      <c r="C24" s="190">
        <v>2.333E-3</v>
      </c>
      <c r="D24" s="190">
        <v>0</v>
      </c>
      <c r="E24" s="190">
        <v>1.1640000000000001E-3</v>
      </c>
      <c r="F24" s="190">
        <v>5.3700000000000004E-4</v>
      </c>
      <c r="G24" s="190">
        <v>2.1120000000000002E-3</v>
      </c>
      <c r="H24" s="190">
        <v>8.6200000000000003E-4</v>
      </c>
      <c r="I24" s="190">
        <v>3.3479999999999998E-3</v>
      </c>
      <c r="J24" s="190">
        <v>8.6040000000000005E-3</v>
      </c>
      <c r="K24" s="190">
        <v>1.1101E-2</v>
      </c>
      <c r="L24" s="190">
        <v>3.5897999999999999E-2</v>
      </c>
      <c r="M24" s="190">
        <v>4.424E-3</v>
      </c>
      <c r="N24" s="190">
        <v>9.5627000000000004E-2</v>
      </c>
      <c r="O24" s="190">
        <v>5.2357000000000001E-2</v>
      </c>
      <c r="P24" s="190">
        <v>8.4616999999999998E-2</v>
      </c>
      <c r="Q24" s="19">
        <v>2.4018999999999999E-2</v>
      </c>
      <c r="R24" s="19">
        <v>4.7983999999999999E-2</v>
      </c>
      <c r="S24" s="19">
        <v>0</v>
      </c>
      <c r="T24" s="19">
        <v>0</v>
      </c>
      <c r="U24" s="19">
        <v>7.5453000000000006E-2</v>
      </c>
      <c r="V24" s="19">
        <v>5.7250000000000002E-2</v>
      </c>
      <c r="W24" s="19">
        <v>0.196358</v>
      </c>
      <c r="X24" s="19">
        <v>9.3255000000000005E-2</v>
      </c>
      <c r="Y24" s="18">
        <f t="shared" si="0"/>
        <v>0.79730299999999998</v>
      </c>
    </row>
    <row r="25" spans="1:25" x14ac:dyDescent="0.2">
      <c r="A25" s="143"/>
      <c r="B25" s="8" t="s">
        <v>17</v>
      </c>
      <c r="C25" s="190">
        <v>9.1827000000000006E-2</v>
      </c>
      <c r="D25" s="190">
        <v>8.0403000000000002E-2</v>
      </c>
      <c r="E25" s="190">
        <v>0.236375</v>
      </c>
      <c r="F25" s="190">
        <v>8.7800000000000003E-2</v>
      </c>
      <c r="G25" s="190">
        <v>6.7266000000000006E-2</v>
      </c>
      <c r="H25" s="190">
        <v>5.9019000000000002E-2</v>
      </c>
      <c r="I25" s="190">
        <v>0.13004199999999999</v>
      </c>
      <c r="J25" s="190">
        <v>0.80968899999999999</v>
      </c>
      <c r="K25" s="190">
        <v>0.25239499999999998</v>
      </c>
      <c r="L25" s="190">
        <v>0.13137199999999999</v>
      </c>
      <c r="M25" s="190">
        <v>0.13537099999999999</v>
      </c>
      <c r="N25" s="190">
        <v>1.0938159999999999</v>
      </c>
      <c r="O25" s="190">
        <v>1.5274939999999999</v>
      </c>
      <c r="P25" s="190">
        <v>0.41561999999999999</v>
      </c>
      <c r="Q25" s="19">
        <v>0.360207</v>
      </c>
      <c r="R25" s="19">
        <v>0.59048599999999996</v>
      </c>
      <c r="S25" s="19">
        <v>1</v>
      </c>
      <c r="T25" s="19">
        <v>0.202822</v>
      </c>
      <c r="U25" s="19">
        <v>0.31204500000000002</v>
      </c>
      <c r="V25" s="19">
        <v>0.7219009999999999</v>
      </c>
      <c r="W25" s="19">
        <v>1.0994919999999999</v>
      </c>
      <c r="X25" s="19">
        <v>0.164155</v>
      </c>
      <c r="Y25" s="18">
        <f t="shared" si="0"/>
        <v>9.5695969999999981</v>
      </c>
    </row>
    <row r="26" spans="1:25" x14ac:dyDescent="0.2">
      <c r="A26" s="297"/>
      <c r="B26" s="8" t="s">
        <v>807</v>
      </c>
      <c r="C26" s="190">
        <v>2.2901999999999999E-2</v>
      </c>
      <c r="D26" s="190">
        <v>1.3728000000000001E-2</v>
      </c>
      <c r="E26" s="190">
        <v>0.14773500000000001</v>
      </c>
      <c r="F26" s="190">
        <v>0.11131100000000001</v>
      </c>
      <c r="G26" s="190">
        <v>4.2186999999999995E-2</v>
      </c>
      <c r="H26" s="190">
        <v>2.8062999999999998E-2</v>
      </c>
      <c r="I26" s="190">
        <v>8.8909000000000002E-2</v>
      </c>
      <c r="J26" s="190">
        <v>8.005E-3</v>
      </c>
      <c r="K26" s="190">
        <v>0.35367900000000002</v>
      </c>
      <c r="L26" s="190">
        <v>2.3947999999999997E-2</v>
      </c>
      <c r="M26" s="190">
        <v>0.20347699999999999</v>
      </c>
      <c r="N26" s="190">
        <v>0.18274599999999996</v>
      </c>
      <c r="O26" s="190">
        <v>0.20807399999999998</v>
      </c>
      <c r="P26" s="190">
        <v>0.29872100000000001</v>
      </c>
      <c r="Q26" s="19">
        <v>0.19221299999999999</v>
      </c>
      <c r="R26" s="19">
        <v>0.13573399999999999</v>
      </c>
      <c r="S26" s="19">
        <v>0.14039099999999999</v>
      </c>
      <c r="T26" s="19">
        <v>0.23129599999999997</v>
      </c>
      <c r="U26" s="19">
        <v>0.11881700000000001</v>
      </c>
      <c r="V26" s="19">
        <v>0.12795999999999999</v>
      </c>
      <c r="W26" s="19">
        <v>0.167822</v>
      </c>
      <c r="X26" s="19">
        <v>0.11072700000000002</v>
      </c>
      <c r="Y26" s="18">
        <f t="shared" si="0"/>
        <v>2.9584450000000002</v>
      </c>
    </row>
    <row r="27" spans="1:25" ht="15" x14ac:dyDescent="0.25">
      <c r="A27" s="143"/>
      <c r="B27" s="191" t="s">
        <v>22</v>
      </c>
      <c r="C27" s="211">
        <f>SUM(C9:C12,C14,C16:C17)</f>
        <v>428.61233799999997</v>
      </c>
      <c r="D27" s="211">
        <f t="shared" ref="D27:V27" si="2">SUM(D9:D12,D14,D16:D17)</f>
        <v>544.51777700000014</v>
      </c>
      <c r="E27" s="211">
        <f t="shared" si="2"/>
        <v>522.27845600000001</v>
      </c>
      <c r="F27" s="211">
        <f t="shared" si="2"/>
        <v>561.35141799999997</v>
      </c>
      <c r="G27" s="211">
        <f t="shared" si="2"/>
        <v>865.05635800000005</v>
      </c>
      <c r="H27" s="211">
        <f t="shared" si="2"/>
        <v>678.51721600000008</v>
      </c>
      <c r="I27" s="211">
        <f t="shared" si="2"/>
        <v>536.79706599999986</v>
      </c>
      <c r="J27" s="211">
        <f t="shared" si="2"/>
        <v>519.97979800000007</v>
      </c>
      <c r="K27" s="211">
        <f t="shared" si="2"/>
        <v>611.19501300000002</v>
      </c>
      <c r="L27" s="211">
        <f t="shared" si="2"/>
        <v>671.9227719999999</v>
      </c>
      <c r="M27" s="211">
        <f t="shared" si="2"/>
        <v>657.12640499999975</v>
      </c>
      <c r="N27" s="211">
        <f t="shared" si="2"/>
        <v>573.86737099999993</v>
      </c>
      <c r="O27" s="211">
        <f t="shared" si="2"/>
        <v>568.70288700000003</v>
      </c>
      <c r="P27" s="211">
        <f t="shared" si="2"/>
        <v>535.60471299999995</v>
      </c>
      <c r="Q27" s="211">
        <f t="shared" si="2"/>
        <v>558.08404900000005</v>
      </c>
      <c r="R27" s="211">
        <f t="shared" si="2"/>
        <v>577.75349699999992</v>
      </c>
      <c r="S27" s="211">
        <f t="shared" si="2"/>
        <v>586.33443399999987</v>
      </c>
      <c r="T27" s="211">
        <f t="shared" si="2"/>
        <v>577.7754030000001</v>
      </c>
      <c r="U27" s="211">
        <f t="shared" si="2"/>
        <v>644.59974399999999</v>
      </c>
      <c r="V27" s="211">
        <f t="shared" si="2"/>
        <v>633.64667800000007</v>
      </c>
      <c r="W27" s="211">
        <f t="shared" ref="W27:X27" si="3">SUM(W9:W12,W14,W16:W17)</f>
        <v>708.5537250000001</v>
      </c>
      <c r="X27" s="211">
        <f t="shared" si="3"/>
        <v>725.24914600000011</v>
      </c>
      <c r="Y27" s="18">
        <f t="shared" si="0"/>
        <v>13287.526264</v>
      </c>
    </row>
    <row r="28" spans="1:25" x14ac:dyDescent="0.2">
      <c r="A28" s="143"/>
      <c r="B28" s="8" t="s">
        <v>23</v>
      </c>
      <c r="C28" s="18">
        <f>C29-C27</f>
        <v>0.60993000000001985</v>
      </c>
      <c r="D28" s="18">
        <f t="shared" ref="D28:P28" si="4">D29-D27</f>
        <v>2.8064359999998487</v>
      </c>
      <c r="E28" s="18">
        <f t="shared" si="4"/>
        <v>2.6884430000000066</v>
      </c>
      <c r="F28" s="18">
        <f t="shared" si="4"/>
        <v>0.31827700000008008</v>
      </c>
      <c r="G28" s="18">
        <f t="shared" si="4"/>
        <v>0.48929199999997763</v>
      </c>
      <c r="H28" s="18">
        <f t="shared" si="4"/>
        <v>7.8550999999947635E-2</v>
      </c>
      <c r="I28" s="18">
        <f t="shared" si="4"/>
        <v>1.8452940000001945</v>
      </c>
      <c r="J28" s="18">
        <f t="shared" si="4"/>
        <v>0.48979499999995824</v>
      </c>
      <c r="K28" s="18">
        <f t="shared" si="4"/>
        <v>0.32013199999994413</v>
      </c>
      <c r="L28" s="18">
        <f t="shared" si="4"/>
        <v>5.1842790000000605</v>
      </c>
      <c r="M28" s="18">
        <f t="shared" si="4"/>
        <v>10.247467000000256</v>
      </c>
      <c r="N28" s="18">
        <f t="shared" si="4"/>
        <v>17.578801000000112</v>
      </c>
      <c r="O28" s="18">
        <f t="shared" si="4"/>
        <v>0.69013299999994615</v>
      </c>
      <c r="P28" s="18">
        <f t="shared" si="4"/>
        <v>0.68318100000010418</v>
      </c>
      <c r="Q28" s="18">
        <f t="shared" ref="Q28:V28" si="5">Q29-Q27</f>
        <v>17.407774999999901</v>
      </c>
      <c r="R28" s="18">
        <f t="shared" si="5"/>
        <v>23.345655000000079</v>
      </c>
      <c r="S28" s="18">
        <f t="shared" si="5"/>
        <v>24.878689000000122</v>
      </c>
      <c r="T28" s="18">
        <f t="shared" si="5"/>
        <v>41.455951999999911</v>
      </c>
      <c r="U28" s="18">
        <f t="shared" si="5"/>
        <v>49.655606000000034</v>
      </c>
      <c r="V28" s="18">
        <f t="shared" si="5"/>
        <v>59.710699999999974</v>
      </c>
      <c r="W28" s="18">
        <f t="shared" ref="W28:X28" si="6">W29-W27</f>
        <v>53.866125999999895</v>
      </c>
      <c r="X28" s="18">
        <f t="shared" si="6"/>
        <v>51.01055499999984</v>
      </c>
      <c r="Y28" s="18">
        <f t="shared" si="0"/>
        <v>365.36106900000021</v>
      </c>
    </row>
    <row r="29" spans="1:25" ht="13.5" thickBot="1" x14ac:dyDescent="0.25">
      <c r="A29" s="143"/>
      <c r="B29" s="30" t="s">
        <v>7</v>
      </c>
      <c r="C29" s="54">
        <v>429.22226799999999</v>
      </c>
      <c r="D29" s="54">
        <v>547.32421299999999</v>
      </c>
      <c r="E29" s="54">
        <v>524.96689900000001</v>
      </c>
      <c r="F29" s="54">
        <v>561.66969500000005</v>
      </c>
      <c r="G29" s="54">
        <v>865.54565000000002</v>
      </c>
      <c r="H29" s="54">
        <v>678.59576700000002</v>
      </c>
      <c r="I29" s="54">
        <v>538.64236000000005</v>
      </c>
      <c r="J29" s="54">
        <v>520.46959300000003</v>
      </c>
      <c r="K29" s="54">
        <v>611.51514499999996</v>
      </c>
      <c r="L29" s="54">
        <v>677.10705099999996</v>
      </c>
      <c r="M29" s="54">
        <v>667.37387200000001</v>
      </c>
      <c r="N29" s="54">
        <v>591.44617200000005</v>
      </c>
      <c r="O29" s="54">
        <v>569.39301999999998</v>
      </c>
      <c r="P29" s="54">
        <v>536.28789400000005</v>
      </c>
      <c r="Q29" s="51">
        <v>575.49182399999995</v>
      </c>
      <c r="R29" s="51">
        <v>601.099152</v>
      </c>
      <c r="S29" s="51">
        <v>611.213123</v>
      </c>
      <c r="T29" s="51">
        <v>619.23135500000001</v>
      </c>
      <c r="U29" s="256">
        <v>694.25535000000002</v>
      </c>
      <c r="V29" s="270">
        <v>693.35737800000004</v>
      </c>
      <c r="W29" s="270">
        <v>762.41985099999999</v>
      </c>
      <c r="X29" s="270">
        <v>776.25970099999995</v>
      </c>
      <c r="Y29" s="270">
        <f t="shared" si="0"/>
        <v>13652.887333000002</v>
      </c>
    </row>
    <row r="30" spans="1:25" ht="20.25" thickTop="1" thickBot="1" x14ac:dyDescent="0.35">
      <c r="A30" s="143"/>
      <c r="B30" s="30"/>
      <c r="C30" s="338" t="s">
        <v>250</v>
      </c>
      <c r="D30" s="338"/>
      <c r="E30" s="338"/>
      <c r="F30" s="338"/>
      <c r="G30" s="338"/>
      <c r="H30" s="338"/>
      <c r="I30" s="338"/>
      <c r="J30" s="338"/>
      <c r="K30" s="338"/>
      <c r="L30" s="338"/>
      <c r="M30" s="338"/>
      <c r="N30" s="338"/>
      <c r="O30" s="338"/>
      <c r="P30" s="338"/>
      <c r="Q30" s="338"/>
      <c r="R30" s="338"/>
      <c r="S30" s="338"/>
      <c r="T30" s="338"/>
      <c r="U30" s="338"/>
      <c r="V30" s="338"/>
      <c r="W30" s="338"/>
      <c r="X30" s="338"/>
      <c r="Y30" s="338"/>
    </row>
    <row r="31" spans="1:25" ht="13.5" thickTop="1" x14ac:dyDescent="0.2">
      <c r="A31" s="143"/>
      <c r="B31" s="32"/>
      <c r="C31" s="18"/>
      <c r="D31" s="18"/>
      <c r="E31" s="18"/>
      <c r="F31" s="18"/>
      <c r="G31" s="18"/>
      <c r="H31" s="18"/>
      <c r="I31" s="18"/>
      <c r="J31" s="18"/>
      <c r="K31" s="18"/>
      <c r="L31" s="18"/>
      <c r="M31" s="18"/>
      <c r="N31" s="18"/>
      <c r="O31" s="18"/>
      <c r="P31" s="18"/>
      <c r="Q31" s="18"/>
      <c r="R31" s="18"/>
      <c r="S31" s="18"/>
      <c r="T31" s="18"/>
      <c r="U31" s="18"/>
      <c r="V31" s="18"/>
      <c r="W31" s="18"/>
      <c r="X31" s="18"/>
      <c r="Y31" s="18"/>
    </row>
    <row r="32" spans="1:25" x14ac:dyDescent="0.2">
      <c r="A32" s="143"/>
      <c r="B32" s="80" t="s">
        <v>326</v>
      </c>
      <c r="C32" s="84">
        <f>(C9/C$29)*100</f>
        <v>99.56307509190087</v>
      </c>
      <c r="D32" s="84">
        <f t="shared" ref="D32:Y32" si="7">(D9/D$29)*100</f>
        <v>99.062555816437097</v>
      </c>
      <c r="E32" s="84">
        <f t="shared" si="7"/>
        <v>98.954586277638811</v>
      </c>
      <c r="F32" s="84">
        <f t="shared" si="7"/>
        <v>99.666885534922784</v>
      </c>
      <c r="G32" s="84">
        <f t="shared" si="7"/>
        <v>99.890513458186746</v>
      </c>
      <c r="H32" s="84">
        <f t="shared" si="7"/>
        <v>99.912285630275662</v>
      </c>
      <c r="I32" s="84">
        <f t="shared" si="7"/>
        <v>99.485961891300178</v>
      </c>
      <c r="J32" s="84">
        <f t="shared" si="7"/>
        <v>99.27048130168096</v>
      </c>
      <c r="K32" s="84">
        <f t="shared" si="7"/>
        <v>99.678426280022876</v>
      </c>
      <c r="L32" s="84">
        <f t="shared" si="7"/>
        <v>99.060957053894285</v>
      </c>
      <c r="M32" s="84">
        <f t="shared" si="7"/>
        <v>98.133769312443192</v>
      </c>
      <c r="N32" s="84">
        <f t="shared" si="7"/>
        <v>96.366136933928786</v>
      </c>
      <c r="O32" s="84">
        <f t="shared" si="7"/>
        <v>98.56020117703585</v>
      </c>
      <c r="P32" s="84">
        <f t="shared" si="7"/>
        <v>98.484808236226925</v>
      </c>
      <c r="Q32" s="84">
        <f t="shared" ref="Q32:V41" si="8">(Q9/Q$29)*100</f>
        <v>96.028917171897135</v>
      </c>
      <c r="R32" s="84">
        <f t="shared" si="8"/>
        <v>95.614703179617848</v>
      </c>
      <c r="S32" s="84">
        <f t="shared" si="8"/>
        <v>95.069901174225933</v>
      </c>
      <c r="T32" s="84">
        <f t="shared" si="8"/>
        <v>91.277118065185832</v>
      </c>
      <c r="U32" s="84">
        <f t="shared" si="8"/>
        <v>91.558982728761109</v>
      </c>
      <c r="V32" s="84">
        <f t="shared" si="8"/>
        <v>90.106630263621426</v>
      </c>
      <c r="W32" s="84">
        <f t="shared" ref="W32:X32" si="9">(W9/W$29)*100</f>
        <v>91.772501212065123</v>
      </c>
      <c r="X32" s="84">
        <f t="shared" si="9"/>
        <v>92.540774830200817</v>
      </c>
      <c r="Y32" s="84">
        <f t="shared" si="7"/>
        <v>96.614189689512187</v>
      </c>
    </row>
    <row r="33" spans="1:25" x14ac:dyDescent="0.2">
      <c r="A33" s="143"/>
      <c r="B33" s="80" t="s">
        <v>378</v>
      </c>
      <c r="C33" s="84">
        <f t="shared" ref="C33:Y33" si="10">(C10/C$29)*100</f>
        <v>1.6736783097190101E-2</v>
      </c>
      <c r="D33" s="84">
        <f t="shared" si="10"/>
        <v>2.7769646653655355E-3</v>
      </c>
      <c r="E33" s="84">
        <f t="shared" si="10"/>
        <v>1.5694322852915724E-3</v>
      </c>
      <c r="F33" s="84">
        <f t="shared" si="10"/>
        <v>1.3018327435308753E-3</v>
      </c>
      <c r="G33" s="84">
        <f t="shared" si="10"/>
        <v>6.7645190060166096E-4</v>
      </c>
      <c r="H33" s="84">
        <f t="shared" si="10"/>
        <v>2.3480842019458102E-3</v>
      </c>
      <c r="I33" s="84">
        <f t="shared" si="10"/>
        <v>8.4542181197928799E-3</v>
      </c>
      <c r="J33" s="84">
        <f t="shared" si="10"/>
        <v>2.7500549873621528E-2</v>
      </c>
      <c r="K33" s="84">
        <f t="shared" si="10"/>
        <v>5.7541011514931496E-2</v>
      </c>
      <c r="L33" s="84">
        <f t="shared" si="10"/>
        <v>8.520956902574036E-3</v>
      </c>
      <c r="M33" s="84">
        <f t="shared" si="10"/>
        <v>1.4151138359219434E-2</v>
      </c>
      <c r="N33" s="84">
        <f t="shared" si="10"/>
        <v>1.6806939448751727E-2</v>
      </c>
      <c r="O33" s="84">
        <f t="shared" si="10"/>
        <v>0.31200013656647918</v>
      </c>
      <c r="P33" s="84">
        <f t="shared" si="10"/>
        <v>0.28023250511785747</v>
      </c>
      <c r="Q33" s="84">
        <f t="shared" si="8"/>
        <v>6.4967213157141226E-2</v>
      </c>
      <c r="R33" s="84">
        <f t="shared" si="8"/>
        <v>8.6036887305407483E-2</v>
      </c>
      <c r="S33" s="84">
        <f t="shared" si="8"/>
        <v>0.35571503918773023</v>
      </c>
      <c r="T33" s="84">
        <f t="shared" si="8"/>
        <v>1.5050295700869347</v>
      </c>
      <c r="U33" s="84">
        <f t="shared" si="8"/>
        <v>0.51910050099001759</v>
      </c>
      <c r="V33" s="84">
        <f t="shared" si="8"/>
        <v>0.61546139630174956</v>
      </c>
      <c r="W33" s="84">
        <f t="shared" ref="W33:X33" si="11">(W10/W$29)*100</f>
        <v>0.57281299723136403</v>
      </c>
      <c r="X33" s="84">
        <f t="shared" si="11"/>
        <v>0.43794016301768574</v>
      </c>
      <c r="Y33" s="84">
        <f t="shared" si="10"/>
        <v>0.23598439080446482</v>
      </c>
    </row>
    <row r="34" spans="1:25" x14ac:dyDescent="0.2">
      <c r="A34" s="143"/>
      <c r="B34" s="80" t="s">
        <v>382</v>
      </c>
      <c r="C34" s="84">
        <f t="shared" ref="C34:Y34" si="12">(C11/C$29)*100</f>
        <v>2.5456740748595087E-2</v>
      </c>
      <c r="D34" s="84">
        <f t="shared" si="12"/>
        <v>5.475548000285527E-3</v>
      </c>
      <c r="E34" s="84">
        <f t="shared" si="12"/>
        <v>1.1154989031032221E-3</v>
      </c>
      <c r="F34" s="84">
        <f t="shared" si="12"/>
        <v>1.1038516151383241E-4</v>
      </c>
      <c r="G34" s="84">
        <f t="shared" si="12"/>
        <v>2.1084965304834011E-4</v>
      </c>
      <c r="H34" s="84">
        <f t="shared" si="12"/>
        <v>3.6251331346722057E-4</v>
      </c>
      <c r="I34" s="84">
        <f t="shared" si="12"/>
        <v>0</v>
      </c>
      <c r="J34" s="84">
        <f t="shared" si="12"/>
        <v>2.398622353333137E-2</v>
      </c>
      <c r="K34" s="84">
        <f t="shared" si="12"/>
        <v>5.027839498562215E-3</v>
      </c>
      <c r="L34" s="84">
        <f t="shared" si="12"/>
        <v>5.9215156511492305E-3</v>
      </c>
      <c r="M34" s="84">
        <f t="shared" si="12"/>
        <v>4.8810721196469019E-3</v>
      </c>
      <c r="N34" s="84">
        <f t="shared" si="12"/>
        <v>6.3295700897697234E-3</v>
      </c>
      <c r="O34" s="84">
        <f t="shared" si="12"/>
        <v>6.5940218234498207E-2</v>
      </c>
      <c r="P34" s="84">
        <f t="shared" si="12"/>
        <v>0.25598787803328632</v>
      </c>
      <c r="Q34" s="84">
        <f t="shared" si="8"/>
        <v>8.7991171878056093E-2</v>
      </c>
      <c r="R34" s="84">
        <f t="shared" si="8"/>
        <v>1.4278842303207908E-3</v>
      </c>
      <c r="S34" s="84">
        <f t="shared" si="8"/>
        <v>4.9475377510832671E-4</v>
      </c>
      <c r="T34" s="84">
        <f t="shared" si="8"/>
        <v>2.5187355055688351E-2</v>
      </c>
      <c r="U34" s="84">
        <f t="shared" si="8"/>
        <v>1.064161766992505E-3</v>
      </c>
      <c r="V34" s="84">
        <f t="shared" si="8"/>
        <v>8.8107521371179516E-4</v>
      </c>
      <c r="W34" s="84">
        <f t="shared" ref="W34:X34" si="13">(W11/W$29)*100</f>
        <v>4.9820318752429749E-3</v>
      </c>
      <c r="X34" s="84">
        <f t="shared" si="13"/>
        <v>4.1790137963119636E-4</v>
      </c>
      <c r="Y34" s="84">
        <f t="shared" si="12"/>
        <v>2.1187181359127085E-2</v>
      </c>
    </row>
    <row r="35" spans="1:25" x14ac:dyDescent="0.2">
      <c r="A35" s="143"/>
      <c r="B35" s="80" t="s">
        <v>73</v>
      </c>
      <c r="C35" s="84">
        <f t="shared" ref="C35:Y35" si="14">(C12/C$29)*100</f>
        <v>0</v>
      </c>
      <c r="D35" s="84">
        <f t="shared" si="14"/>
        <v>0</v>
      </c>
      <c r="E35" s="84">
        <f t="shared" si="14"/>
        <v>0</v>
      </c>
      <c r="F35" s="84">
        <f t="shared" si="14"/>
        <v>7.4777044896467123E-6</v>
      </c>
      <c r="G35" s="84">
        <f t="shared" si="14"/>
        <v>0</v>
      </c>
      <c r="H35" s="84">
        <f t="shared" si="14"/>
        <v>0</v>
      </c>
      <c r="I35" s="84">
        <f t="shared" si="14"/>
        <v>0</v>
      </c>
      <c r="J35" s="84">
        <f t="shared" si="14"/>
        <v>0</v>
      </c>
      <c r="K35" s="84">
        <f t="shared" si="14"/>
        <v>0</v>
      </c>
      <c r="L35" s="84">
        <f t="shared" si="14"/>
        <v>0</v>
      </c>
      <c r="M35" s="84">
        <f t="shared" si="14"/>
        <v>0</v>
      </c>
      <c r="N35" s="84">
        <f t="shared" si="14"/>
        <v>0</v>
      </c>
      <c r="O35" s="84">
        <f t="shared" si="14"/>
        <v>0</v>
      </c>
      <c r="P35" s="84">
        <f t="shared" si="14"/>
        <v>0.20443459795868521</v>
      </c>
      <c r="Q35" s="84">
        <f t="shared" si="8"/>
        <v>0.29032315148929033</v>
      </c>
      <c r="R35" s="84">
        <f t="shared" si="8"/>
        <v>0</v>
      </c>
      <c r="S35" s="84">
        <f t="shared" si="8"/>
        <v>9.15065431276743E-4</v>
      </c>
      <c r="T35" s="84">
        <f t="shared" si="8"/>
        <v>0</v>
      </c>
      <c r="U35" s="84">
        <f t="shared" si="8"/>
        <v>0</v>
      </c>
      <c r="V35" s="84">
        <f t="shared" si="8"/>
        <v>0</v>
      </c>
      <c r="W35" s="84">
        <f t="shared" ref="W35:X35" si="15">(W12/W$29)*100</f>
        <v>0</v>
      </c>
      <c r="X35" s="84">
        <f t="shared" si="15"/>
        <v>8.8462662574828176E-4</v>
      </c>
      <c r="Y35" s="84">
        <f t="shared" si="14"/>
        <v>2.0359400412551548E-2</v>
      </c>
    </row>
    <row r="36" spans="1:25" x14ac:dyDescent="0.2">
      <c r="A36" s="143"/>
      <c r="B36" s="80" t="s">
        <v>62</v>
      </c>
      <c r="C36" s="84">
        <f t="shared" ref="C36:Y36" si="16">(C13/C$29)*100</f>
        <v>4.1377163591149008E-4</v>
      </c>
      <c r="D36" s="84">
        <f t="shared" si="16"/>
        <v>8.6438711966868532E-4</v>
      </c>
      <c r="E36" s="84">
        <f t="shared" si="16"/>
        <v>1.8353538134220533E-3</v>
      </c>
      <c r="F36" s="84">
        <f t="shared" si="16"/>
        <v>2.6694336784540241E-2</v>
      </c>
      <c r="G36" s="84">
        <f t="shared" si="16"/>
        <v>4.160381373299028E-4</v>
      </c>
      <c r="H36" s="84">
        <f t="shared" si="16"/>
        <v>1.2139775107085217E-3</v>
      </c>
      <c r="I36" s="84">
        <f t="shared" si="16"/>
        <v>1.9077593526064306E-3</v>
      </c>
      <c r="J36" s="84">
        <f t="shared" si="16"/>
        <v>0.177592699445172</v>
      </c>
      <c r="K36" s="84">
        <f t="shared" si="16"/>
        <v>1.8564871357356162E-2</v>
      </c>
      <c r="L36" s="84">
        <f t="shared" si="16"/>
        <v>1.0268243388887707E-2</v>
      </c>
      <c r="M36" s="84">
        <f t="shared" si="16"/>
        <v>6.0585230702588843E-3</v>
      </c>
      <c r="N36" s="84">
        <f t="shared" si="16"/>
        <v>4.3506241511357679E-2</v>
      </c>
      <c r="O36" s="84">
        <f t="shared" si="16"/>
        <v>8.0345206901201571E-3</v>
      </c>
      <c r="P36" s="84">
        <f t="shared" si="16"/>
        <v>0.16128221607776957</v>
      </c>
      <c r="Q36" s="84">
        <f t="shared" si="8"/>
        <v>1.0326992933960432E-2</v>
      </c>
      <c r="R36" s="84">
        <f t="shared" si="8"/>
        <v>3.5213824424094346E-3</v>
      </c>
      <c r="S36" s="84">
        <f t="shared" si="8"/>
        <v>3.7554821937290112E-3</v>
      </c>
      <c r="T36" s="84">
        <f t="shared" si="8"/>
        <v>5.1441193574572781E-3</v>
      </c>
      <c r="U36" s="84">
        <f t="shared" si="8"/>
        <v>3.5675202214862298E-2</v>
      </c>
      <c r="V36" s="84">
        <f t="shared" si="8"/>
        <v>6.5273697859172409E-3</v>
      </c>
      <c r="W36" s="84">
        <f t="shared" ref="W36:X36" si="17">(W13/W$29)*100</f>
        <v>4.6658019139116042E-3</v>
      </c>
      <c r="X36" s="84">
        <f t="shared" si="17"/>
        <v>5.3574853810426006E-3</v>
      </c>
      <c r="Y36" s="84">
        <f t="shared" si="16"/>
        <v>2.2042934410846787E-2</v>
      </c>
    </row>
    <row r="37" spans="1:25" x14ac:dyDescent="0.2">
      <c r="A37" s="143"/>
      <c r="B37" s="80" t="s">
        <v>335</v>
      </c>
      <c r="C37" s="84">
        <f t="shared" ref="C37:Y37" si="18">(C14/C$29)*100</f>
        <v>1.1136421281852042E-4</v>
      </c>
      <c r="D37" s="84">
        <f t="shared" si="18"/>
        <v>4.1712022705635353E-4</v>
      </c>
      <c r="E37" s="84">
        <f t="shared" si="18"/>
        <v>5.2130905876410314E-3</v>
      </c>
      <c r="F37" s="84">
        <f t="shared" si="18"/>
        <v>3.8809286301266441E-3</v>
      </c>
      <c r="G37" s="84">
        <f t="shared" si="18"/>
        <v>1.0827851771885169E-3</v>
      </c>
      <c r="H37" s="84">
        <f t="shared" si="18"/>
        <v>1.4394431081088664E-3</v>
      </c>
      <c r="I37" s="84">
        <f t="shared" si="18"/>
        <v>2.3187927514649979E-3</v>
      </c>
      <c r="J37" s="84">
        <f t="shared" si="18"/>
        <v>0</v>
      </c>
      <c r="K37" s="84">
        <f t="shared" si="18"/>
        <v>2.8342715861926857E-3</v>
      </c>
      <c r="L37" s="84">
        <f t="shared" si="18"/>
        <v>1.2701093552782987E-3</v>
      </c>
      <c r="M37" s="84">
        <f t="shared" si="18"/>
        <v>7.9845798937720463E-3</v>
      </c>
      <c r="N37" s="84">
        <f t="shared" si="18"/>
        <v>7.9550772711738842E-4</v>
      </c>
      <c r="O37" s="84">
        <f t="shared" si="18"/>
        <v>7.2661059315409254E-2</v>
      </c>
      <c r="P37" s="84">
        <f t="shared" si="18"/>
        <v>0.14791215853923415</v>
      </c>
      <c r="Q37" s="84">
        <f t="shared" si="8"/>
        <v>0.14832617326636424</v>
      </c>
      <c r="R37" s="84">
        <f t="shared" si="8"/>
        <v>6.1581021827826508E-2</v>
      </c>
      <c r="S37" s="84">
        <f t="shared" si="8"/>
        <v>8.5027624644112895E-3</v>
      </c>
      <c r="T37" s="84">
        <f t="shared" si="8"/>
        <v>0.16268733678707212</v>
      </c>
      <c r="U37" s="84">
        <f t="shared" si="8"/>
        <v>9.8780657577935832E-2</v>
      </c>
      <c r="V37" s="84">
        <f t="shared" si="8"/>
        <v>2.8465839733229178E-2</v>
      </c>
      <c r="W37" s="84">
        <f t="shared" ref="W37:X37" si="19">(W14/W$29)*100</f>
        <v>4.5624730198689435E-2</v>
      </c>
      <c r="X37" s="84">
        <f t="shared" si="19"/>
        <v>4.7521080834775943E-2</v>
      </c>
      <c r="Y37" s="84">
        <f t="shared" si="18"/>
        <v>3.8508264748455603E-2</v>
      </c>
    </row>
    <row r="38" spans="1:25" x14ac:dyDescent="0.2">
      <c r="A38" s="143"/>
      <c r="B38" s="80" t="s">
        <v>61</v>
      </c>
      <c r="C38" s="84">
        <f t="shared" ref="C38:Y38" si="20">(C15/C$29)*100</f>
        <v>2.1393810816916891E-2</v>
      </c>
      <c r="D38" s="84">
        <f t="shared" si="20"/>
        <v>1.4690196064832234E-2</v>
      </c>
      <c r="E38" s="84">
        <f t="shared" si="20"/>
        <v>4.5026648432551934E-2</v>
      </c>
      <c r="F38" s="84">
        <f t="shared" si="20"/>
        <v>1.5631963195023364E-2</v>
      </c>
      <c r="G38" s="84">
        <f t="shared" si="20"/>
        <v>7.7715138421641889E-3</v>
      </c>
      <c r="H38" s="84">
        <f t="shared" si="20"/>
        <v>8.6972248973666236E-3</v>
      </c>
      <c r="I38" s="84">
        <f t="shared" si="20"/>
        <v>2.4142549798719874E-2</v>
      </c>
      <c r="J38" s="84">
        <f t="shared" si="20"/>
        <v>0.15556893445646497</v>
      </c>
      <c r="K38" s="84">
        <f t="shared" si="20"/>
        <v>4.1273712035374034E-2</v>
      </c>
      <c r="L38" s="84">
        <f t="shared" si="20"/>
        <v>1.9401954211816352E-2</v>
      </c>
      <c r="M38" s="84">
        <f t="shared" si="20"/>
        <v>2.0284132430045149E-2</v>
      </c>
      <c r="N38" s="84">
        <f t="shared" si="20"/>
        <v>0.18493923061522491</v>
      </c>
      <c r="O38" s="84">
        <f t="shared" si="20"/>
        <v>0.268267074998566</v>
      </c>
      <c r="P38" s="84">
        <f t="shared" si="20"/>
        <v>7.7499418623833416E-2</v>
      </c>
      <c r="Q38" s="84">
        <f t="shared" si="8"/>
        <v>6.2591158549630418E-2</v>
      </c>
      <c r="R38" s="84">
        <f t="shared" si="8"/>
        <v>9.8234375815589234E-2</v>
      </c>
      <c r="S38" s="84">
        <f t="shared" si="8"/>
        <v>9.2442714126738407E-2</v>
      </c>
      <c r="T38" s="84">
        <f t="shared" si="8"/>
        <v>3.2753832370132484E-2</v>
      </c>
      <c r="U38" s="84">
        <f t="shared" si="8"/>
        <v>4.4946718811745563E-2</v>
      </c>
      <c r="V38" s="84">
        <f t="shared" si="8"/>
        <v>0.10411672579043355</v>
      </c>
      <c r="W38" s="84">
        <f t="shared" ref="W38:X38" si="21">(W15/W$29)*100</f>
        <v>0.14421083062801837</v>
      </c>
      <c r="X38" s="84">
        <f t="shared" si="21"/>
        <v>2.1146917685992306E-2</v>
      </c>
      <c r="Y38" s="84">
        <f t="shared" si="20"/>
        <v>6.6906133312335872E-2</v>
      </c>
    </row>
    <row r="39" spans="1:25" x14ac:dyDescent="0.2">
      <c r="A39" s="143"/>
      <c r="B39" s="80" t="s">
        <v>14</v>
      </c>
      <c r="C39" s="84">
        <f t="shared" ref="C39:Y39" si="22">(C16/C$29)*100</f>
        <v>1.1415996711521966E-5</v>
      </c>
      <c r="D39" s="84">
        <f t="shared" si="22"/>
        <v>0</v>
      </c>
      <c r="E39" s="84">
        <f t="shared" si="22"/>
        <v>1.0667339237325894E-5</v>
      </c>
      <c r="F39" s="84">
        <f t="shared" si="22"/>
        <v>0</v>
      </c>
      <c r="G39" s="84">
        <f t="shared" si="22"/>
        <v>0</v>
      </c>
      <c r="H39" s="84">
        <f t="shared" si="22"/>
        <v>0</v>
      </c>
      <c r="I39" s="84">
        <f t="shared" si="22"/>
        <v>7.6971295016604337E-4</v>
      </c>
      <c r="J39" s="84">
        <f t="shared" si="22"/>
        <v>1.2815350002588909E-4</v>
      </c>
      <c r="K39" s="84">
        <f t="shared" si="22"/>
        <v>1.3082259802412579E-6</v>
      </c>
      <c r="L39" s="84">
        <f t="shared" si="22"/>
        <v>1.4768713433468588E-6</v>
      </c>
      <c r="M39" s="84">
        <f t="shared" si="22"/>
        <v>8.9979548974611335E-4</v>
      </c>
      <c r="N39" s="84">
        <f t="shared" si="22"/>
        <v>0.18733471488255737</v>
      </c>
      <c r="O39" s="84">
        <f t="shared" si="22"/>
        <v>0.31731368958474415</v>
      </c>
      <c r="P39" s="84">
        <f t="shared" si="22"/>
        <v>2.4166124473434412E-4</v>
      </c>
      <c r="Q39" s="84">
        <f t="shared" si="8"/>
        <v>9.0904853584853028E-3</v>
      </c>
      <c r="R39" s="84">
        <f t="shared" si="8"/>
        <v>1.5831165238443058E-2</v>
      </c>
      <c r="S39" s="84">
        <f t="shared" si="8"/>
        <v>3.2653094720939101E-3</v>
      </c>
      <c r="T39" s="84">
        <f t="shared" si="8"/>
        <v>2.2848003231360919E-2</v>
      </c>
      <c r="U39" s="84">
        <f t="shared" si="8"/>
        <v>0.12737114665374924</v>
      </c>
      <c r="V39" s="84">
        <f t="shared" si="8"/>
        <v>0.13084075092945788</v>
      </c>
      <c r="W39" s="84">
        <f t="shared" ref="W39:X39" si="23">(W16/W$29)*100</f>
        <v>0.14974190382144181</v>
      </c>
      <c r="X39" s="84">
        <f t="shared" si="23"/>
        <v>0.10080981905822263</v>
      </c>
      <c r="Y39" s="84">
        <f t="shared" si="22"/>
        <v>5.0916570469292086E-2</v>
      </c>
    </row>
    <row r="40" spans="1:25" x14ac:dyDescent="0.2">
      <c r="A40" s="143"/>
      <c r="B40" s="8" t="s">
        <v>15</v>
      </c>
      <c r="C40" s="84">
        <f t="shared" ref="C40:Y40" si="24">(C17/C$29)*100</f>
        <v>0.25250740252833304</v>
      </c>
      <c r="D40" s="84">
        <f t="shared" si="24"/>
        <v>0.41601886887470868</v>
      </c>
      <c r="E40" s="84">
        <f t="shared" si="24"/>
        <v>0.52538836358137708</v>
      </c>
      <c r="F40" s="84">
        <f t="shared" si="24"/>
        <v>0.27114761817441468</v>
      </c>
      <c r="G40" s="84">
        <f t="shared" si="24"/>
        <v>5.0986565526613188E-2</v>
      </c>
      <c r="H40" s="84">
        <f t="shared" si="24"/>
        <v>7.1988807439761118E-2</v>
      </c>
      <c r="I40" s="84">
        <f t="shared" si="24"/>
        <v>0.15991297082539144</v>
      </c>
      <c r="J40" s="84">
        <f t="shared" si="24"/>
        <v>0.58379740927535806</v>
      </c>
      <c r="K40" s="84">
        <f t="shared" si="24"/>
        <v>0.20381866421313252</v>
      </c>
      <c r="L40" s="84">
        <f t="shared" si="24"/>
        <v>0.15767757822389003</v>
      </c>
      <c r="M40" s="84">
        <f t="shared" si="24"/>
        <v>0.30282291303127312</v>
      </c>
      <c r="N40" s="84">
        <f t="shared" si="24"/>
        <v>0.45042374540890567</v>
      </c>
      <c r="O40" s="84">
        <f t="shared" si="24"/>
        <v>0.55067868587500435</v>
      </c>
      <c r="P40" s="84">
        <f t="shared" si="24"/>
        <v>0.49899224463940639</v>
      </c>
      <c r="Q40" s="84">
        <f t="shared" si="8"/>
        <v>0.3455327976996595</v>
      </c>
      <c r="R40" s="84">
        <f t="shared" si="8"/>
        <v>0.33659222330761157</v>
      </c>
      <c r="S40" s="84">
        <f t="shared" si="8"/>
        <v>0.49082715784556213</v>
      </c>
      <c r="T40" s="84">
        <f t="shared" si="8"/>
        <v>0.31238599020878066</v>
      </c>
      <c r="U40" s="84">
        <f t="shared" si="8"/>
        <v>0.54234598264168932</v>
      </c>
      <c r="V40" s="84">
        <f t="shared" si="8"/>
        <v>0.50589913820748289</v>
      </c>
      <c r="W40" s="84">
        <f t="shared" ref="W40:X40" si="25">(W17/W$29)*100</f>
        <v>0.38918451508157281</v>
      </c>
      <c r="X40" s="84">
        <f t="shared" si="25"/>
        <v>0.30032565093830627</v>
      </c>
      <c r="Y40" s="84">
        <f t="shared" si="24"/>
        <v>0.34278269393523597</v>
      </c>
    </row>
    <row r="41" spans="1:25" x14ac:dyDescent="0.2">
      <c r="A41" s="143"/>
      <c r="B41" s="8" t="s">
        <v>26</v>
      </c>
      <c r="C41" s="84">
        <f t="shared" ref="C41:Y41" si="26">(C18/C$29)*100</f>
        <v>5.5821894124095169E-4</v>
      </c>
      <c r="D41" s="84">
        <f t="shared" si="26"/>
        <v>1.5331680566450656E-2</v>
      </c>
      <c r="E41" s="84">
        <f t="shared" si="26"/>
        <v>3.8470997006613168E-3</v>
      </c>
      <c r="F41" s="84">
        <f t="shared" si="26"/>
        <v>3.4808714399305442E-3</v>
      </c>
      <c r="G41" s="84">
        <f t="shared" si="26"/>
        <v>1.0652240006058604E-4</v>
      </c>
      <c r="H41" s="84">
        <f t="shared" si="26"/>
        <v>1.7972408012383017E-3</v>
      </c>
      <c r="I41" s="84">
        <f t="shared" si="26"/>
        <v>1.8253298905047126E-3</v>
      </c>
      <c r="J41" s="84">
        <f t="shared" si="26"/>
        <v>1.1483860114763706E-3</v>
      </c>
      <c r="K41" s="84">
        <f t="shared" si="26"/>
        <v>1.5862240010425256E-5</v>
      </c>
      <c r="L41" s="84">
        <f t="shared" si="26"/>
        <v>7.3400505764338892E-3</v>
      </c>
      <c r="M41" s="84">
        <f t="shared" si="26"/>
        <v>3.9348259052011551E-4</v>
      </c>
      <c r="N41" s="84">
        <f t="shared" si="26"/>
        <v>1.6890801687359641E-4</v>
      </c>
      <c r="O41" s="84">
        <f t="shared" si="26"/>
        <v>1.2592356681857461E-4</v>
      </c>
      <c r="P41" s="84">
        <f t="shared" si="26"/>
        <v>5.5940102947764836E-7</v>
      </c>
      <c r="Q41" s="84">
        <f t="shared" si="8"/>
        <v>1.3494544450730547E-3</v>
      </c>
      <c r="R41" s="84">
        <f t="shared" si="8"/>
        <v>2.9078397368958526E-2</v>
      </c>
      <c r="S41" s="84">
        <f t="shared" si="8"/>
        <v>0</v>
      </c>
      <c r="T41" s="84">
        <f t="shared" si="8"/>
        <v>5.0481939823605994E-3</v>
      </c>
      <c r="U41" s="84">
        <f t="shared" si="8"/>
        <v>3.3718141315007511E-3</v>
      </c>
      <c r="V41" s="84">
        <f t="shared" si="8"/>
        <v>1.1132354316708516E-2</v>
      </c>
      <c r="W41" s="84">
        <f t="shared" ref="W41:X41" si="27">(W18/W$29)*100</f>
        <v>1.2045594022708625E-2</v>
      </c>
      <c r="X41" s="84">
        <f t="shared" si="27"/>
        <v>7.2587820709244842E-3</v>
      </c>
      <c r="Y41" s="84">
        <f t="shared" si="26"/>
        <v>4.920006908548916E-3</v>
      </c>
    </row>
    <row r="42" spans="1:25" x14ac:dyDescent="0.2">
      <c r="A42" s="143"/>
      <c r="B42" s="8" t="s">
        <v>27</v>
      </c>
      <c r="C42" s="84">
        <f t="shared" ref="C42:Y42" si="28">(C19/C$29)*100</f>
        <v>1.394359157526282E-2</v>
      </c>
      <c r="D42" s="84">
        <f t="shared" si="28"/>
        <v>0.23606921990860291</v>
      </c>
      <c r="E42" s="84">
        <f t="shared" si="28"/>
        <v>0.1744348075553617</v>
      </c>
      <c r="F42" s="84">
        <f t="shared" si="28"/>
        <v>0.10948231771699911</v>
      </c>
      <c r="G42" s="84">
        <f t="shared" si="28"/>
        <v>5.7429668787544602E-3</v>
      </c>
      <c r="H42" s="84">
        <f t="shared" si="28"/>
        <v>1.3586881098242983E-3</v>
      </c>
      <c r="I42" s="84">
        <f t="shared" si="28"/>
        <v>2.8555867756111863E-2</v>
      </c>
      <c r="J42" s="84">
        <f t="shared" si="28"/>
        <v>3.9209399116616597E-2</v>
      </c>
      <c r="K42" s="84">
        <f t="shared" si="28"/>
        <v>4.2909812151913267E-3</v>
      </c>
      <c r="L42" s="84">
        <f t="shared" si="28"/>
        <v>2.5341635380488753E-3</v>
      </c>
      <c r="M42" s="84">
        <f t="shared" si="28"/>
        <v>7.0425292286540095E-5</v>
      </c>
      <c r="N42" s="84">
        <f t="shared" si="28"/>
        <v>2.2274216359286876E-3</v>
      </c>
      <c r="O42" s="84">
        <f t="shared" si="28"/>
        <v>9.1437720820673231E-3</v>
      </c>
      <c r="P42" s="84">
        <f t="shared" si="28"/>
        <v>4.3676167711516525E-3</v>
      </c>
      <c r="Q42" s="84">
        <f t="shared" si="28"/>
        <v>3.9786838048979827E-3</v>
      </c>
      <c r="R42" s="84">
        <f t="shared" si="28"/>
        <v>2.1137777283039654E-2</v>
      </c>
      <c r="S42" s="84">
        <f t="shared" si="28"/>
        <v>0</v>
      </c>
      <c r="T42" s="84">
        <f t="shared" si="28"/>
        <v>2.7825141380316571E-2</v>
      </c>
      <c r="U42" s="84">
        <f t="shared" si="28"/>
        <v>3.210547819329012E-2</v>
      </c>
      <c r="V42" s="84">
        <f t="shared" si="28"/>
        <v>3.9365125209643324E-2</v>
      </c>
      <c r="W42" s="84">
        <f t="shared" ref="W42:X42" si="29">(W19/W$29)*100</f>
        <v>2.3391835845575328E-2</v>
      </c>
      <c r="X42" s="84">
        <f t="shared" si="29"/>
        <v>9.4930085775507766E-2</v>
      </c>
      <c r="Y42" s="84">
        <f t="shared" si="28"/>
        <v>3.7832678714891439E-2</v>
      </c>
    </row>
    <row r="43" spans="1:25" x14ac:dyDescent="0.2">
      <c r="A43" s="143"/>
      <c r="B43" s="8" t="s">
        <v>16</v>
      </c>
      <c r="C43" s="84">
        <f t="shared" ref="C43:Y43" si="30">(C20/C$29)*100</f>
        <v>3.6123009349552204E-2</v>
      </c>
      <c r="D43" s="84">
        <f t="shared" si="30"/>
        <v>2.2372114569687417E-2</v>
      </c>
      <c r="E43" s="84">
        <f t="shared" si="30"/>
        <v>0.21787564171736473</v>
      </c>
      <c r="F43" s="84">
        <f t="shared" si="30"/>
        <v>9.2653921803632286E-2</v>
      </c>
      <c r="G43" s="84">
        <f t="shared" si="30"/>
        <v>2.1596781174973267E-2</v>
      </c>
      <c r="H43" s="84">
        <f t="shared" si="30"/>
        <v>3.0028628221608105E-2</v>
      </c>
      <c r="I43" s="84">
        <f t="shared" si="30"/>
        <v>6.1318979814361421E-2</v>
      </c>
      <c r="J43" s="84">
        <f t="shared" si="30"/>
        <v>0.36266422196156994</v>
      </c>
      <c r="K43" s="84">
        <f t="shared" si="30"/>
        <v>0.15137172113701289</v>
      </c>
      <c r="L43" s="84">
        <f t="shared" si="30"/>
        <v>8.3509099361010794E-2</v>
      </c>
      <c r="M43" s="84">
        <f t="shared" si="30"/>
        <v>0.13055830270802093</v>
      </c>
      <c r="N43" s="84">
        <f t="shared" si="30"/>
        <v>0.35949898750887505</v>
      </c>
      <c r="O43" s="84">
        <f t="shared" si="30"/>
        <v>0.41474726894263653</v>
      </c>
      <c r="P43" s="84">
        <f t="shared" si="30"/>
        <v>0.34500182098087778</v>
      </c>
      <c r="Q43" s="84">
        <f t="shared" si="30"/>
        <v>0.13422154195539016</v>
      </c>
      <c r="R43" s="84">
        <f t="shared" si="30"/>
        <v>0.16094599314956276</v>
      </c>
      <c r="S43" s="84">
        <f t="shared" si="30"/>
        <v>0.35018734373607358</v>
      </c>
      <c r="T43" s="84">
        <f t="shared" si="30"/>
        <v>0.11351702305190924</v>
      </c>
      <c r="U43" s="84">
        <f t="shared" si="30"/>
        <v>0.18186608140650262</v>
      </c>
      <c r="V43" s="84">
        <f t="shared" si="30"/>
        <v>0.2197285337028605</v>
      </c>
      <c r="W43" s="84">
        <f t="shared" ref="W43:X43" si="31">(W20/W$29)*100</f>
        <v>0.2286286221054861</v>
      </c>
      <c r="X43" s="84">
        <f t="shared" si="31"/>
        <v>0.11349358969234963</v>
      </c>
      <c r="Y43" s="84">
        <f t="shared" si="30"/>
        <v>0.17025024401847527</v>
      </c>
    </row>
    <row r="44" spans="1:25" x14ac:dyDescent="0.2">
      <c r="A44" s="143"/>
      <c r="B44" s="8" t="s">
        <v>19</v>
      </c>
      <c r="C44" s="84">
        <f t="shared" ref="C44:Y44" si="32">(C21/C$29)*100</f>
        <v>8.1312183924250655E-3</v>
      </c>
      <c r="D44" s="84">
        <f t="shared" si="32"/>
        <v>3.7188195801598862E-3</v>
      </c>
      <c r="E44" s="84">
        <f t="shared" si="32"/>
        <v>0.14190151825172503</v>
      </c>
      <c r="F44" s="84">
        <f t="shared" si="32"/>
        <v>2.8428630104389018E-2</v>
      </c>
      <c r="G44" s="84">
        <f t="shared" si="32"/>
        <v>5.8025824518903183E-3</v>
      </c>
      <c r="H44" s="84">
        <f t="shared" si="32"/>
        <v>1.4279045745948484E-2</v>
      </c>
      <c r="I44" s="84">
        <f t="shared" si="32"/>
        <v>1.3662868995301447E-2</v>
      </c>
      <c r="J44" s="84">
        <f t="shared" si="32"/>
        <v>2.1349950409110641E-2</v>
      </c>
      <c r="K44" s="84">
        <f t="shared" si="32"/>
        <v>8.6898910737525561E-3</v>
      </c>
      <c r="L44" s="84">
        <f t="shared" si="32"/>
        <v>2.3322013818461919E-2</v>
      </c>
      <c r="M44" s="84">
        <f t="shared" si="32"/>
        <v>6.3902112128237473E-2</v>
      </c>
      <c r="N44" s="84">
        <f t="shared" si="32"/>
        <v>6.5115139505882186E-2</v>
      </c>
      <c r="O44" s="84">
        <f t="shared" si="32"/>
        <v>7.5815471008056967E-2</v>
      </c>
      <c r="P44" s="84">
        <f t="shared" si="32"/>
        <v>3.1002191520661096E-2</v>
      </c>
      <c r="Q44" s="84">
        <f t="shared" si="32"/>
        <v>1.5698919816452512E-2</v>
      </c>
      <c r="R44" s="84">
        <f t="shared" si="32"/>
        <v>2.3781434314849938E-2</v>
      </c>
      <c r="S44" s="84">
        <f t="shared" si="32"/>
        <v>0</v>
      </c>
      <c r="T44" s="84">
        <f t="shared" si="32"/>
        <v>2.4200970895603309E-2</v>
      </c>
      <c r="U44" s="84">
        <f t="shared" si="32"/>
        <v>5.6965351437334971E-2</v>
      </c>
      <c r="V44" s="84">
        <f t="shared" si="32"/>
        <v>4.4143036435677761E-2</v>
      </c>
      <c r="W44" s="84">
        <f t="shared" ref="W44:X44" si="33">(W21/W$29)*100</f>
        <v>1.946368523922392E-2</v>
      </c>
      <c r="X44" s="84">
        <f t="shared" si="33"/>
        <v>2.1685912560337844E-2</v>
      </c>
      <c r="Y44" s="84">
        <f t="shared" si="32"/>
        <v>3.1595778202705822E-2</v>
      </c>
    </row>
    <row r="45" spans="1:25" x14ac:dyDescent="0.2">
      <c r="A45" s="143"/>
      <c r="B45" s="8" t="s">
        <v>18</v>
      </c>
      <c r="C45" s="84">
        <f t="shared" ref="C45:Y45" si="34">(C22/C$29)*100</f>
        <v>4.1377163591149008E-4</v>
      </c>
      <c r="D45" s="84">
        <f t="shared" si="34"/>
        <v>8.6438711966868532E-4</v>
      </c>
      <c r="E45" s="84">
        <f t="shared" si="34"/>
        <v>1.8353538134220533E-3</v>
      </c>
      <c r="F45" s="84">
        <f t="shared" si="34"/>
        <v>2.6694336784540241E-2</v>
      </c>
      <c r="G45" s="84">
        <f t="shared" si="34"/>
        <v>4.160381373299028E-4</v>
      </c>
      <c r="H45" s="84">
        <f t="shared" si="34"/>
        <v>1.2139775107085217E-3</v>
      </c>
      <c r="I45" s="84">
        <f t="shared" si="34"/>
        <v>1.9077593526064306E-3</v>
      </c>
      <c r="J45" s="84">
        <f t="shared" si="34"/>
        <v>0.177592699445172</v>
      </c>
      <c r="K45" s="84">
        <f t="shared" si="34"/>
        <v>1.8564871357356162E-2</v>
      </c>
      <c r="L45" s="84">
        <f t="shared" si="34"/>
        <v>1.0268243388887707E-2</v>
      </c>
      <c r="M45" s="84">
        <f t="shared" si="34"/>
        <v>6.0585230702588843E-3</v>
      </c>
      <c r="N45" s="84">
        <f t="shared" si="34"/>
        <v>4.3506241511357679E-2</v>
      </c>
      <c r="O45" s="84">
        <f t="shared" si="34"/>
        <v>8.0345206901201571E-3</v>
      </c>
      <c r="P45" s="84">
        <f t="shared" si="34"/>
        <v>0.16128221607776957</v>
      </c>
      <c r="Q45" s="84">
        <f t="shared" si="34"/>
        <v>1.0326992933960432E-2</v>
      </c>
      <c r="R45" s="84">
        <f t="shared" si="34"/>
        <v>3.5213824424094346E-3</v>
      </c>
      <c r="S45" s="84">
        <f t="shared" si="34"/>
        <v>0</v>
      </c>
      <c r="T45" s="84">
        <f t="shared" si="34"/>
        <v>5.1441193574572781E-3</v>
      </c>
      <c r="U45" s="84">
        <f t="shared" si="34"/>
        <v>3.5675202214862298E-2</v>
      </c>
      <c r="V45" s="84">
        <f t="shared" si="34"/>
        <v>6.5273697859172409E-3</v>
      </c>
      <c r="W45" s="84">
        <f t="shared" ref="W45:X45" si="35">(W22/W$29)*100</f>
        <v>4.6658019139116042E-3</v>
      </c>
      <c r="X45" s="84">
        <f t="shared" si="35"/>
        <v>5.3574853810426006E-3</v>
      </c>
      <c r="Y45" s="84">
        <f t="shared" si="34"/>
        <v>2.1874808801661406E-2</v>
      </c>
    </row>
    <row r="46" spans="1:25" x14ac:dyDescent="0.2">
      <c r="A46" s="143"/>
      <c r="B46" s="8" t="s">
        <v>20</v>
      </c>
      <c r="C46" s="84">
        <f t="shared" ref="C46:Y46" si="36">(C23/C$29)*100</f>
        <v>3.0497019786494394E-4</v>
      </c>
      <c r="D46" s="84">
        <f t="shared" si="36"/>
        <v>5.9050923076922244E-4</v>
      </c>
      <c r="E46" s="84">
        <f t="shared" si="36"/>
        <v>7.4861862861947803E-4</v>
      </c>
      <c r="F46" s="84">
        <f t="shared" si="36"/>
        <v>1.9855085825842889E-3</v>
      </c>
      <c r="G46" s="84">
        <f t="shared" si="36"/>
        <v>2.4886035762527372E-3</v>
      </c>
      <c r="H46" s="84">
        <f t="shared" si="36"/>
        <v>1.5759013716335193E-3</v>
      </c>
      <c r="I46" s="84">
        <f t="shared" si="36"/>
        <v>4.4781104850350048E-3</v>
      </c>
      <c r="J46" s="84">
        <f t="shared" si="36"/>
        <v>4.9614810062496763E-3</v>
      </c>
      <c r="K46" s="84">
        <f t="shared" si="36"/>
        <v>2.3191412536479373E-2</v>
      </c>
      <c r="L46" s="84">
        <f t="shared" si="36"/>
        <v>2.1678403700451203E-2</v>
      </c>
      <c r="M46" s="84">
        <f t="shared" si="36"/>
        <v>9.1614314801943576E-3</v>
      </c>
      <c r="N46" s="84">
        <f t="shared" si="36"/>
        <v>1.8871877997377585E-2</v>
      </c>
      <c r="O46" s="84">
        <f t="shared" si="36"/>
        <v>1.6891847392158058E-2</v>
      </c>
      <c r="P46" s="84">
        <f t="shared" si="36"/>
        <v>3.7381041459794723E-3</v>
      </c>
      <c r="Q46" s="84">
        <f t="shared" si="36"/>
        <v>8.0310437216567655E-3</v>
      </c>
      <c r="R46" s="84">
        <f t="shared" si="36"/>
        <v>4.8451241202216834E-3</v>
      </c>
      <c r="S46" s="84">
        <f t="shared" si="36"/>
        <v>0.16360905261518738</v>
      </c>
      <c r="T46" s="84">
        <f t="shared" si="36"/>
        <v>1.4065986694100785E-2</v>
      </c>
      <c r="U46" s="84">
        <f t="shared" si="36"/>
        <v>1.6296309419869794E-2</v>
      </c>
      <c r="V46" s="84">
        <f t="shared" si="36"/>
        <v>3.8229347290510834E-2</v>
      </c>
      <c r="W46" s="84">
        <f t="shared" ref="W46:X46" si="37">(W23/W$29)*100</f>
        <v>1.2521971965286618E-2</v>
      </c>
      <c r="X46" s="84">
        <f t="shared" si="37"/>
        <v>3.902572806623128E-2</v>
      </c>
      <c r="Y46" s="84">
        <f t="shared" si="36"/>
        <v>1.9178727079004157E-2</v>
      </c>
    </row>
    <row r="47" spans="1:25" x14ac:dyDescent="0.2">
      <c r="A47" s="143"/>
      <c r="B47" s="8" t="s">
        <v>21</v>
      </c>
      <c r="C47" s="84">
        <f t="shared" ref="C47:P47" si="38">(C24/C$29)*100</f>
        <v>5.4354123118328056E-4</v>
      </c>
      <c r="D47" s="84">
        <f t="shared" si="38"/>
        <v>0</v>
      </c>
      <c r="E47" s="84">
        <f t="shared" si="38"/>
        <v>2.2172826557584539E-4</v>
      </c>
      <c r="F47" s="84">
        <f t="shared" si="38"/>
        <v>9.5607793117625836E-5</v>
      </c>
      <c r="G47" s="84">
        <f t="shared" si="38"/>
        <v>2.4400792725375029E-4</v>
      </c>
      <c r="H47" s="84">
        <f t="shared" si="38"/>
        <v>1.2702702284908299E-4</v>
      </c>
      <c r="I47" s="84">
        <f t="shared" si="38"/>
        <v>6.2156270071295531E-4</v>
      </c>
      <c r="J47" s="84">
        <f t="shared" si="38"/>
        <v>1.6531225100790852E-3</v>
      </c>
      <c r="K47" s="84">
        <f t="shared" si="38"/>
        <v>1.8153270758322756E-3</v>
      </c>
      <c r="L47" s="84">
        <f t="shared" si="38"/>
        <v>5.3016727483465543E-3</v>
      </c>
      <c r="M47" s="84">
        <f t="shared" si="38"/>
        <v>6.6289679377798589E-4</v>
      </c>
      <c r="N47" s="84">
        <f t="shared" si="38"/>
        <v>1.6168335264836239E-2</v>
      </c>
      <c r="O47" s="84">
        <f t="shared" si="38"/>
        <v>9.1952303876152199E-3</v>
      </c>
      <c r="P47" s="84">
        <f t="shared" si="38"/>
        <v>1.5778278970436724E-2</v>
      </c>
      <c r="Q47" s="84">
        <f t="shared" ref="Q47:V52" si="39">(Q24/Q$29)*100</f>
        <v>4.1736474782654775E-3</v>
      </c>
      <c r="R47" s="84">
        <f t="shared" si="39"/>
        <v>7.9827096478751972E-3</v>
      </c>
      <c r="S47" s="84">
        <f t="shared" si="39"/>
        <v>0</v>
      </c>
      <c r="T47" s="84">
        <f t="shared" si="39"/>
        <v>0</v>
      </c>
      <c r="U47" s="84">
        <f t="shared" si="39"/>
        <v>1.0868191365035935E-2</v>
      </c>
      <c r="V47" s="84">
        <f t="shared" si="39"/>
        <v>8.2569251898838222E-3</v>
      </c>
      <c r="W47" s="84">
        <f t="shared" ref="W47:X47" si="40">(W24/W$29)*100</f>
        <v>2.5754576004606154E-2</v>
      </c>
      <c r="X47" s="84">
        <f t="shared" si="40"/>
        <v>1.2013376435729724E-2</v>
      </c>
      <c r="Y47" s="84">
        <f>(Y24/Y$29)*100</f>
        <v>5.8398123455751499E-3</v>
      </c>
    </row>
    <row r="48" spans="1:25" x14ac:dyDescent="0.2">
      <c r="A48" s="143"/>
      <c r="B48" s="8" t="s">
        <v>17</v>
      </c>
      <c r="C48" s="84">
        <f t="shared" ref="C48:Y49" si="41">(C25/C$29)*100</f>
        <v>2.1393810816916891E-2</v>
      </c>
      <c r="D48" s="84">
        <f t="shared" si="41"/>
        <v>1.4690196064832234E-2</v>
      </c>
      <c r="E48" s="84">
        <f t="shared" si="41"/>
        <v>4.5026648432551934E-2</v>
      </c>
      <c r="F48" s="84">
        <f t="shared" si="41"/>
        <v>1.5631963195023364E-2</v>
      </c>
      <c r="G48" s="84">
        <f t="shared" si="41"/>
        <v>7.7715138421641889E-3</v>
      </c>
      <c r="H48" s="84">
        <f t="shared" si="41"/>
        <v>8.6972248973666236E-3</v>
      </c>
      <c r="I48" s="84">
        <f t="shared" si="41"/>
        <v>2.4142549798719874E-2</v>
      </c>
      <c r="J48" s="84">
        <f t="shared" si="41"/>
        <v>0.15556893445646497</v>
      </c>
      <c r="K48" s="84">
        <f t="shared" si="41"/>
        <v>4.1273712035374034E-2</v>
      </c>
      <c r="L48" s="84">
        <f t="shared" si="41"/>
        <v>1.9401954211816352E-2</v>
      </c>
      <c r="M48" s="84">
        <f t="shared" si="41"/>
        <v>2.0284132430045149E-2</v>
      </c>
      <c r="N48" s="84">
        <f t="shared" si="41"/>
        <v>0.18493923061522491</v>
      </c>
      <c r="O48" s="84">
        <f t="shared" si="41"/>
        <v>0.268267074998566</v>
      </c>
      <c r="P48" s="84">
        <f t="shared" si="41"/>
        <v>7.7499418623833416E-2</v>
      </c>
      <c r="Q48" s="84">
        <f t="shared" si="39"/>
        <v>6.2591158549630418E-2</v>
      </c>
      <c r="R48" s="84">
        <f t="shared" si="39"/>
        <v>9.8234375815589234E-2</v>
      </c>
      <c r="S48" s="84">
        <f t="shared" si="39"/>
        <v>0.16360905261518738</v>
      </c>
      <c r="T48" s="84">
        <f t="shared" si="39"/>
        <v>3.2753832370132484E-2</v>
      </c>
      <c r="U48" s="84">
        <f t="shared" si="39"/>
        <v>4.4946718811745563E-2</v>
      </c>
      <c r="V48" s="84">
        <f t="shared" si="39"/>
        <v>0.10411672579043355</v>
      </c>
      <c r="W48" s="84">
        <f t="shared" ref="W48:X48" si="42">(W25/W$29)*100</f>
        <v>0.14421083062801837</v>
      </c>
      <c r="X48" s="84">
        <f t="shared" si="42"/>
        <v>2.1146917685992306E-2</v>
      </c>
      <c r="Y48" s="84">
        <f t="shared" si="41"/>
        <v>7.0092111409061436E-2</v>
      </c>
    </row>
    <row r="49" spans="1:25" x14ac:dyDescent="0.2">
      <c r="A49" s="297"/>
      <c r="B49" s="8" t="s">
        <v>807</v>
      </c>
      <c r="C49" s="84">
        <f t="shared" si="41"/>
        <v>5.3356970752505319E-3</v>
      </c>
      <c r="D49" s="84">
        <f t="shared" si="41"/>
        <v>2.5082025742573901E-3</v>
      </c>
      <c r="E49" s="84">
        <f t="shared" si="41"/>
        <v>2.8141774325470378E-2</v>
      </c>
      <c r="F49" s="84">
        <f t="shared" si="41"/>
        <v>1.9817875343977744E-2</v>
      </c>
      <c r="G49" s="84">
        <f t="shared" si="41"/>
        <v>4.8740352400823686E-3</v>
      </c>
      <c r="H49" s="84">
        <f t="shared" si="41"/>
        <v>4.1354516731018746E-3</v>
      </c>
      <c r="I49" s="84">
        <f t="shared" si="41"/>
        <v>1.6506128481985707E-2</v>
      </c>
      <c r="J49" s="84">
        <f t="shared" si="41"/>
        <v>1.5380341344936167E-3</v>
      </c>
      <c r="K49" s="84">
        <f t="shared" si="41"/>
        <v>5.7836507058218488E-2</v>
      </c>
      <c r="L49" s="84">
        <f t="shared" si="41"/>
        <v>3.5368114930470576E-3</v>
      </c>
      <c r="M49" s="84">
        <f t="shared" si="41"/>
        <v>3.0489206805507062E-2</v>
      </c>
      <c r="N49" s="84">
        <f t="shared" si="41"/>
        <v>3.0898162614196433E-2</v>
      </c>
      <c r="O49" s="84">
        <f t="shared" si="41"/>
        <v>3.6543124466120076E-2</v>
      </c>
      <c r="P49" s="84">
        <f t="shared" si="41"/>
        <v>5.5701611642197536E-2</v>
      </c>
      <c r="Q49" s="84">
        <f t="shared" si="39"/>
        <v>3.339977945542455E-2</v>
      </c>
      <c r="R49" s="84">
        <f t="shared" si="39"/>
        <v>2.2580966808617292E-2</v>
      </c>
      <c r="S49" s="84">
        <f t="shared" si="39"/>
        <v>2.2969238505698771E-2</v>
      </c>
      <c r="T49" s="84">
        <f t="shared" si="39"/>
        <v>3.7352113734615389E-2</v>
      </c>
      <c r="U49" s="84">
        <f t="shared" si="39"/>
        <v>1.7114308157654096E-2</v>
      </c>
      <c r="V49" s="84">
        <f t="shared" si="39"/>
        <v>1.8455129210437272E-2</v>
      </c>
      <c r="W49" s="84">
        <f t="shared" ref="W49:X49" si="43">(W26/W$29)*100</f>
        <v>2.2011756354439412E-2</v>
      </c>
      <c r="X49" s="84">
        <f t="shared" si="43"/>
        <v>1.4264169563015875E-2</v>
      </c>
      <c r="Y49" s="84"/>
    </row>
    <row r="50" spans="1:25" x14ac:dyDescent="0.2">
      <c r="A50" s="143"/>
      <c r="B50" s="8" t="s">
        <v>22</v>
      </c>
      <c r="C50" s="84">
        <f t="shared" ref="C50:Y50" si="44">(C27/C$29)*100</f>
        <v>99.857898798484513</v>
      </c>
      <c r="D50" s="84">
        <f t="shared" si="44"/>
        <v>99.487244318204532</v>
      </c>
      <c r="E50" s="84">
        <f t="shared" si="44"/>
        <v>99.487883330335464</v>
      </c>
      <c r="F50" s="84">
        <f t="shared" si="44"/>
        <v>99.943333777336861</v>
      </c>
      <c r="G50" s="84">
        <f t="shared" si="44"/>
        <v>99.94347011044421</v>
      </c>
      <c r="H50" s="84">
        <f t="shared" si="44"/>
        <v>99.98842447833897</v>
      </c>
      <c r="I50" s="84">
        <f t="shared" si="44"/>
        <v>99.657417585946973</v>
      </c>
      <c r="J50" s="84">
        <f t="shared" si="44"/>
        <v>99.905893637863301</v>
      </c>
      <c r="K50" s="84">
        <f t="shared" si="44"/>
        <v>99.947649375061687</v>
      </c>
      <c r="L50" s="84">
        <f t="shared" si="44"/>
        <v>99.2343486908985</v>
      </c>
      <c r="M50" s="84">
        <f t="shared" si="44"/>
        <v>98.464508811336827</v>
      </c>
      <c r="N50" s="84">
        <f t="shared" si="44"/>
        <v>97.027827411485873</v>
      </c>
      <c r="O50" s="84">
        <f t="shared" si="44"/>
        <v>99.878794966611991</v>
      </c>
      <c r="P50" s="84">
        <f t="shared" si="44"/>
        <v>99.872609281760134</v>
      </c>
      <c r="Q50" s="84">
        <f t="shared" si="39"/>
        <v>96.975148164746145</v>
      </c>
      <c r="R50" s="84">
        <f t="shared" si="39"/>
        <v>96.116172361527447</v>
      </c>
      <c r="S50" s="84">
        <f t="shared" si="39"/>
        <v>95.929621262402094</v>
      </c>
      <c r="T50" s="84">
        <f t="shared" si="39"/>
        <v>93.305256320555685</v>
      </c>
      <c r="U50" s="84">
        <f t="shared" si="39"/>
        <v>92.847645178391488</v>
      </c>
      <c r="V50" s="84">
        <f t="shared" si="39"/>
        <v>91.388178464007069</v>
      </c>
      <c r="W50" s="84">
        <f t="shared" ref="W50:X50" si="45">(W27/W$29)*100</f>
        <v>92.934847390273433</v>
      </c>
      <c r="X50" s="84">
        <f t="shared" si="45"/>
        <v>93.428674072055202</v>
      </c>
      <c r="Y50" s="84">
        <f t="shared" si="44"/>
        <v>97.323928191241279</v>
      </c>
    </row>
    <row r="51" spans="1:25" x14ac:dyDescent="0.2">
      <c r="A51" s="143"/>
      <c r="B51" s="8" t="s">
        <v>23</v>
      </c>
      <c r="C51" s="84">
        <f t="shared" ref="C51:Y51" si="46">(C28/C$29)*100</f>
        <v>0.14210120151548614</v>
      </c>
      <c r="D51" s="84">
        <f t="shared" si="46"/>
        <v>0.51275568179547149</v>
      </c>
      <c r="E51" s="84">
        <f t="shared" si="46"/>
        <v>0.5121166696645395</v>
      </c>
      <c r="F51" s="84">
        <f t="shared" si="46"/>
        <v>5.6666222663140135E-2</v>
      </c>
      <c r="G51" s="84">
        <f t="shared" si="46"/>
        <v>5.65298895557938E-2</v>
      </c>
      <c r="H51" s="84">
        <f t="shared" si="46"/>
        <v>1.1575521661034415E-2</v>
      </c>
      <c r="I51" s="84">
        <f t="shared" si="46"/>
        <v>0.34258241405302664</v>
      </c>
      <c r="J51" s="84">
        <f t="shared" si="46"/>
        <v>9.4106362136694169E-2</v>
      </c>
      <c r="K51" s="84">
        <f t="shared" si="46"/>
        <v>5.2350624938315167E-2</v>
      </c>
      <c r="L51" s="84">
        <f t="shared" si="46"/>
        <v>0.76565130910149992</v>
      </c>
      <c r="M51" s="84">
        <f t="shared" si="46"/>
        <v>1.535491188663175</v>
      </c>
      <c r="N51" s="84">
        <f t="shared" si="46"/>
        <v>2.9721725885141264</v>
      </c>
      <c r="O51" s="84">
        <f t="shared" si="46"/>
        <v>0.12120503338800082</v>
      </c>
      <c r="P51" s="84">
        <f t="shared" si="46"/>
        <v>0.12739071823987586</v>
      </c>
      <c r="Q51" s="84">
        <f t="shared" si="39"/>
        <v>3.024851835253858</v>
      </c>
      <c r="R51" s="84">
        <f t="shared" si="39"/>
        <v>3.8838276384725425</v>
      </c>
      <c r="S51" s="84">
        <f t="shared" si="39"/>
        <v>4.0703787375979035</v>
      </c>
      <c r="T51" s="84">
        <f t="shared" si="39"/>
        <v>6.6947436794443194</v>
      </c>
      <c r="U51" s="84">
        <f t="shared" si="39"/>
        <v>7.15235482160851</v>
      </c>
      <c r="V51" s="84">
        <f t="shared" si="39"/>
        <v>8.6118215359929398</v>
      </c>
      <c r="W51" s="84">
        <f t="shared" ref="W51:X51" si="47">(W28/W$29)*100</f>
        <v>7.0651526097265656</v>
      </c>
      <c r="X51" s="84">
        <f t="shared" si="47"/>
        <v>6.5713259279448089</v>
      </c>
      <c r="Y51" s="84">
        <f t="shared" si="46"/>
        <v>2.6760718087586972</v>
      </c>
    </row>
    <row r="52" spans="1:25" ht="13.5" thickBot="1" x14ac:dyDescent="0.25">
      <c r="A52" s="143"/>
      <c r="B52" s="30" t="s">
        <v>7</v>
      </c>
      <c r="C52" s="85">
        <f t="shared" ref="C52:Y52" si="48">(C29/C$29)*100</f>
        <v>100</v>
      </c>
      <c r="D52" s="85">
        <f t="shared" si="48"/>
        <v>100</v>
      </c>
      <c r="E52" s="85">
        <f t="shared" si="48"/>
        <v>100</v>
      </c>
      <c r="F52" s="85">
        <f t="shared" si="48"/>
        <v>100</v>
      </c>
      <c r="G52" s="85">
        <f t="shared" si="48"/>
        <v>100</v>
      </c>
      <c r="H52" s="85">
        <f t="shared" si="48"/>
        <v>100</v>
      </c>
      <c r="I52" s="85">
        <f t="shared" si="48"/>
        <v>100</v>
      </c>
      <c r="J52" s="85">
        <f t="shared" si="48"/>
        <v>100</v>
      </c>
      <c r="K52" s="85">
        <f t="shared" si="48"/>
        <v>100</v>
      </c>
      <c r="L52" s="85">
        <f t="shared" si="48"/>
        <v>100</v>
      </c>
      <c r="M52" s="85">
        <f t="shared" si="48"/>
        <v>100</v>
      </c>
      <c r="N52" s="85">
        <f t="shared" si="48"/>
        <v>100</v>
      </c>
      <c r="O52" s="85">
        <f t="shared" si="48"/>
        <v>100</v>
      </c>
      <c r="P52" s="85">
        <f t="shared" si="48"/>
        <v>100</v>
      </c>
      <c r="Q52" s="85">
        <f t="shared" si="39"/>
        <v>100</v>
      </c>
      <c r="R52" s="85">
        <f t="shared" si="39"/>
        <v>100</v>
      </c>
      <c r="S52" s="85">
        <f t="shared" si="39"/>
        <v>100</v>
      </c>
      <c r="T52" s="84">
        <f t="shared" si="39"/>
        <v>100</v>
      </c>
      <c r="U52" s="84">
        <f t="shared" si="39"/>
        <v>100</v>
      </c>
      <c r="V52" s="84">
        <f t="shared" si="39"/>
        <v>100</v>
      </c>
      <c r="W52" s="84">
        <f t="shared" ref="W52:X52" si="49">(W29/W$29)*100</f>
        <v>100</v>
      </c>
      <c r="X52" s="84">
        <f t="shared" si="49"/>
        <v>100</v>
      </c>
      <c r="Y52" s="85">
        <f t="shared" si="48"/>
        <v>100</v>
      </c>
    </row>
    <row r="53" spans="1:25" ht="20.25" thickTop="1" thickBot="1" x14ac:dyDescent="0.35">
      <c r="A53" s="143"/>
      <c r="B53" s="83"/>
      <c r="C53" s="342" t="s">
        <v>56</v>
      </c>
      <c r="D53" s="342"/>
      <c r="E53" s="342"/>
      <c r="F53" s="342"/>
      <c r="G53" s="342"/>
      <c r="H53" s="342"/>
      <c r="I53" s="342"/>
      <c r="J53" s="342"/>
      <c r="K53" s="342"/>
      <c r="L53" s="342"/>
      <c r="M53" s="342"/>
      <c r="N53" s="342"/>
      <c r="O53" s="342"/>
      <c r="P53" s="342"/>
      <c r="Q53" s="342"/>
      <c r="R53" s="342"/>
      <c r="S53" s="342"/>
      <c r="T53" s="342"/>
      <c r="U53" s="342"/>
      <c r="V53" s="342"/>
      <c r="W53" s="342"/>
      <c r="X53" s="342"/>
      <c r="Y53" s="342"/>
    </row>
    <row r="54" spans="1:25" ht="13.5" thickTop="1" x14ac:dyDescent="0.2">
      <c r="A54" s="143"/>
      <c r="B54" s="80" t="s">
        <v>326</v>
      </c>
      <c r="C54" s="33" t="s">
        <v>10</v>
      </c>
      <c r="D54" s="18">
        <f t="shared" ref="D54:V54" si="50">IF(C9=0,"--",((D9/C9)*100-100))</f>
        <v>26.874295322177957</v>
      </c>
      <c r="E54" s="18">
        <f t="shared" si="50"/>
        <v>-4.1893783522842512</v>
      </c>
      <c r="F54" s="18">
        <f t="shared" si="50"/>
        <v>7.7616001297515709</v>
      </c>
      <c r="G54" s="18">
        <f t="shared" si="50"/>
        <v>54.44801968204672</v>
      </c>
      <c r="H54" s="18">
        <f t="shared" si="50"/>
        <v>-21.581990045653527</v>
      </c>
      <c r="I54" s="18">
        <f t="shared" si="50"/>
        <v>-20.962668818873411</v>
      </c>
      <c r="J54" s="18">
        <f t="shared" si="50"/>
        <v>-3.583095976490398</v>
      </c>
      <c r="K54" s="18">
        <f t="shared" si="50"/>
        <v>17.975791713542733</v>
      </c>
      <c r="L54" s="18">
        <f t="shared" si="50"/>
        <v>10.040223974041851</v>
      </c>
      <c r="M54" s="18">
        <f t="shared" si="50"/>
        <v>-2.3599879373606143</v>
      </c>
      <c r="N54" s="18">
        <f t="shared" si="50"/>
        <v>-12.973404399043233</v>
      </c>
      <c r="O54" s="18">
        <f t="shared" si="50"/>
        <v>-1.5367774668231675</v>
      </c>
      <c r="P54" s="18">
        <f t="shared" si="50"/>
        <v>-5.8861549965672566</v>
      </c>
      <c r="Q54" s="18">
        <f t="shared" si="50"/>
        <v>4.6342709585994726</v>
      </c>
      <c r="R54" s="18">
        <f t="shared" si="50"/>
        <v>3.9991061644454504</v>
      </c>
      <c r="S54" s="18">
        <f t="shared" si="50"/>
        <v>1.1032033887650385</v>
      </c>
      <c r="T54" s="18">
        <f t="shared" si="50"/>
        <v>-2.7299485203847524</v>
      </c>
      <c r="U54" s="18">
        <f t="shared" si="50"/>
        <v>12.461879056669844</v>
      </c>
      <c r="V54" s="18">
        <f t="shared" si="50"/>
        <v>-1.7135394105882256</v>
      </c>
      <c r="W54" s="18">
        <f t="shared" ref="W54:X54" si="51">IF(V9=0,"--",((W9/V9)*100-100))</f>
        <v>11.993514594859406</v>
      </c>
      <c r="X54" s="18">
        <f t="shared" si="51"/>
        <v>2.6675996317675725</v>
      </c>
      <c r="Y54" s="18">
        <f>IFERROR((POWER(U9/C9,1/21)*100)-100,"--")</f>
        <v>1.9087352522187757</v>
      </c>
    </row>
    <row r="55" spans="1:25" x14ac:dyDescent="0.2">
      <c r="A55" s="143"/>
      <c r="B55" s="80" t="s">
        <v>378</v>
      </c>
      <c r="C55" s="33" t="s">
        <v>10</v>
      </c>
      <c r="D55" s="18">
        <f t="shared" ref="D55:V55" si="52">IF(C10=0,"--",((D10/C10)*100-100))</f>
        <v>-78.842673793813859</v>
      </c>
      <c r="E55" s="18">
        <f t="shared" si="52"/>
        <v>-45.792486347786046</v>
      </c>
      <c r="F55" s="18">
        <f t="shared" si="52"/>
        <v>-11.251365456972934</v>
      </c>
      <c r="G55" s="18">
        <f t="shared" si="52"/>
        <v>-19.926148796498907</v>
      </c>
      <c r="H55" s="18">
        <f t="shared" si="52"/>
        <v>172.14346712211784</v>
      </c>
      <c r="I55" s="18">
        <f t="shared" si="52"/>
        <v>185.79138948161165</v>
      </c>
      <c r="J55" s="18">
        <f t="shared" si="52"/>
        <v>214.31332074311564</v>
      </c>
      <c r="K55" s="18">
        <f t="shared" si="52"/>
        <v>145.83740882541986</v>
      </c>
      <c r="L55" s="18">
        <f t="shared" si="52"/>
        <v>-83.603128410331038</v>
      </c>
      <c r="M55" s="18">
        <f t="shared" si="52"/>
        <v>63.687257348863</v>
      </c>
      <c r="N55" s="18">
        <f t="shared" si="52"/>
        <v>5.2551328342563153</v>
      </c>
      <c r="O55" s="18">
        <f t="shared" si="52"/>
        <v>1687.1584644481106</v>
      </c>
      <c r="P55" s="18">
        <f t="shared" si="52"/>
        <v>-15.404048506422996</v>
      </c>
      <c r="Q55" s="18">
        <f t="shared" si="52"/>
        <v>-75.121918111751455</v>
      </c>
      <c r="R55" s="18">
        <f t="shared" si="52"/>
        <v>38.323958692739154</v>
      </c>
      <c r="S55" s="18">
        <f t="shared" si="52"/>
        <v>320.40134037941311</v>
      </c>
      <c r="T55" s="18">
        <f t="shared" si="52"/>
        <v>328.65024328746006</v>
      </c>
      <c r="U55" s="18">
        <f t="shared" si="52"/>
        <v>-61.330130053655651</v>
      </c>
      <c r="V55" s="18">
        <f t="shared" si="52"/>
        <v>18.409698650039402</v>
      </c>
      <c r="W55" s="18">
        <f t="shared" ref="W55:X55" si="53">IF(V10=0,"--",((W10/V10)*100-100))</f>
        <v>2.3408689286340945</v>
      </c>
      <c r="X55" s="18">
        <f t="shared" si="53"/>
        <v>-22.157861715866318</v>
      </c>
      <c r="Y55" s="18">
        <f t="shared" ref="Y55:Y74" si="54">IFERROR((POWER(U10/C10,1/21)*100)-100,"--")</f>
        <v>20.495883930967281</v>
      </c>
    </row>
    <row r="56" spans="1:25" x14ac:dyDescent="0.2">
      <c r="A56" s="143"/>
      <c r="B56" s="80" t="s">
        <v>382</v>
      </c>
      <c r="C56" s="33" t="s">
        <v>10</v>
      </c>
      <c r="D56" s="18">
        <f t="shared" ref="D56:V56" si="55">IF(C11=0,"--",((D11/C11)*100-100))</f>
        <v>-72.57243790383103</v>
      </c>
      <c r="E56" s="18">
        <f t="shared" si="55"/>
        <v>-80.459808468751049</v>
      </c>
      <c r="F56" s="18">
        <f t="shared" si="55"/>
        <v>-89.412568306010925</v>
      </c>
      <c r="G56" s="18">
        <f t="shared" si="55"/>
        <v>194.35483870967738</v>
      </c>
      <c r="H56" s="18">
        <f t="shared" si="55"/>
        <v>34.794520547945211</v>
      </c>
      <c r="I56" s="18">
        <f t="shared" si="55"/>
        <v>-100</v>
      </c>
      <c r="J56" s="18" t="str">
        <f t="shared" si="55"/>
        <v>--</v>
      </c>
      <c r="K56" s="18">
        <f t="shared" si="55"/>
        <v>-75.371873022484607</v>
      </c>
      <c r="L56" s="18">
        <f t="shared" si="55"/>
        <v>30.407207441618425</v>
      </c>
      <c r="M56" s="18">
        <f t="shared" si="55"/>
        <v>-18.755455792492825</v>
      </c>
      <c r="N56" s="18">
        <f t="shared" si="55"/>
        <v>14.922486569455089</v>
      </c>
      <c r="O56" s="18">
        <f t="shared" si="55"/>
        <v>902.93567688855649</v>
      </c>
      <c r="P56" s="18">
        <f t="shared" si="55"/>
        <v>265.64098876308731</v>
      </c>
      <c r="Q56" s="18">
        <f t="shared" si="55"/>
        <v>-63.11405911284119</v>
      </c>
      <c r="R56" s="18">
        <f t="shared" si="55"/>
        <v>-98.305034539142383</v>
      </c>
      <c r="S56" s="18">
        <f t="shared" si="55"/>
        <v>-64.767563788884999</v>
      </c>
      <c r="T56" s="18">
        <f t="shared" si="55"/>
        <v>5057.671957671957</v>
      </c>
      <c r="U56" s="18">
        <f t="shared" si="55"/>
        <v>-95.263130898645869</v>
      </c>
      <c r="V56" s="18">
        <f t="shared" si="55"/>
        <v>-17.311857065511632</v>
      </c>
      <c r="W56" s="18">
        <f t="shared" ref="W56:X56" si="56">IF(V11=0,"--",((W11/V11)*100-100))</f>
        <v>521.77115730888852</v>
      </c>
      <c r="X56" s="18">
        <f t="shared" si="56"/>
        <v>-91.459561920808767</v>
      </c>
      <c r="Y56" s="18">
        <f t="shared" si="54"/>
        <v>-12.039496480638903</v>
      </c>
    </row>
    <row r="57" spans="1:25" x14ac:dyDescent="0.2">
      <c r="A57" s="143"/>
      <c r="B57" s="80" t="s">
        <v>73</v>
      </c>
      <c r="C57" s="33" t="s">
        <v>10</v>
      </c>
      <c r="D57" s="18" t="str">
        <f t="shared" ref="D57:V57" si="57">IF(C12=0,"--",((D12/C12)*100-100))</f>
        <v>--</v>
      </c>
      <c r="E57" s="18" t="str">
        <f t="shared" si="57"/>
        <v>--</v>
      </c>
      <c r="F57" s="18" t="str">
        <f t="shared" si="57"/>
        <v>--</v>
      </c>
      <c r="G57" s="18">
        <f t="shared" si="57"/>
        <v>-100</v>
      </c>
      <c r="H57" s="18" t="str">
        <f t="shared" si="57"/>
        <v>--</v>
      </c>
      <c r="I57" s="18" t="str">
        <f t="shared" si="57"/>
        <v>--</v>
      </c>
      <c r="J57" s="18" t="str">
        <f t="shared" si="57"/>
        <v>--</v>
      </c>
      <c r="K57" s="18" t="str">
        <f t="shared" si="57"/>
        <v>--</v>
      </c>
      <c r="L57" s="18" t="str">
        <f t="shared" si="57"/>
        <v>--</v>
      </c>
      <c r="M57" s="18" t="str">
        <f t="shared" si="57"/>
        <v>--</v>
      </c>
      <c r="N57" s="18" t="str">
        <f t="shared" si="57"/>
        <v>--</v>
      </c>
      <c r="O57" s="18" t="str">
        <f t="shared" si="57"/>
        <v>--</v>
      </c>
      <c r="P57" s="18" t="str">
        <f t="shared" si="57"/>
        <v>--</v>
      </c>
      <c r="Q57" s="18">
        <f t="shared" si="57"/>
        <v>52.394199704840958</v>
      </c>
      <c r="R57" s="18">
        <f t="shared" si="57"/>
        <v>-100</v>
      </c>
      <c r="S57" s="18" t="str">
        <f t="shared" si="57"/>
        <v>--</v>
      </c>
      <c r="T57" s="18">
        <f t="shared" si="57"/>
        <v>-100</v>
      </c>
      <c r="U57" s="18" t="str">
        <f t="shared" si="57"/>
        <v>--</v>
      </c>
      <c r="V57" s="18" t="str">
        <f t="shared" si="57"/>
        <v>--</v>
      </c>
      <c r="W57" s="18" t="str">
        <f t="shared" ref="W57:X57" si="58">IF(V12=0,"--",((W12/V12)*100-100))</f>
        <v>--</v>
      </c>
      <c r="X57" s="18" t="str">
        <f t="shared" si="58"/>
        <v>--</v>
      </c>
      <c r="Y57" s="18" t="str">
        <f t="shared" si="54"/>
        <v>--</v>
      </c>
    </row>
    <row r="58" spans="1:25" x14ac:dyDescent="0.2">
      <c r="A58" s="143"/>
      <c r="B58" s="80" t="s">
        <v>62</v>
      </c>
      <c r="C58" s="33" t="s">
        <v>10</v>
      </c>
      <c r="D58" s="18">
        <f t="shared" ref="D58:V58" si="59">IF(C13=0,"--",((D13/C13)*100-100))</f>
        <v>166.38513513513516</v>
      </c>
      <c r="E58" s="18">
        <f t="shared" si="59"/>
        <v>103.65673219192558</v>
      </c>
      <c r="F58" s="18">
        <f t="shared" si="59"/>
        <v>1456.1390762843801</v>
      </c>
      <c r="G58" s="18">
        <f t="shared" si="59"/>
        <v>-97.598276575026347</v>
      </c>
      <c r="H58" s="18">
        <f t="shared" si="59"/>
        <v>128.76978617050821</v>
      </c>
      <c r="I58" s="18">
        <f t="shared" si="59"/>
        <v>24.739014323865007</v>
      </c>
      <c r="J58" s="18">
        <f t="shared" si="59"/>
        <v>8894.9007395873887</v>
      </c>
      <c r="K58" s="18">
        <f t="shared" si="59"/>
        <v>-87.717728569017524</v>
      </c>
      <c r="L58" s="18">
        <f t="shared" si="59"/>
        <v>-38.757300025544581</v>
      </c>
      <c r="M58" s="18">
        <f t="shared" si="59"/>
        <v>-41.845613934155089</v>
      </c>
      <c r="N58" s="18">
        <f t="shared" si="59"/>
        <v>536.40095961219799</v>
      </c>
      <c r="O58" s="18">
        <f t="shared" si="59"/>
        <v>-82.221082249063414</v>
      </c>
      <c r="P58" s="18">
        <f t="shared" si="59"/>
        <v>1790.6553291947191</v>
      </c>
      <c r="Q58" s="18">
        <f t="shared" si="59"/>
        <v>-93.128863720710299</v>
      </c>
      <c r="R58" s="18">
        <f t="shared" si="59"/>
        <v>-64.38390738839999</v>
      </c>
      <c r="S58" s="18">
        <f t="shared" si="59"/>
        <v>8.4423867340671848</v>
      </c>
      <c r="T58" s="18">
        <f t="shared" si="59"/>
        <v>38.773198571055161</v>
      </c>
      <c r="U58" s="18">
        <f t="shared" si="59"/>
        <v>677.53814277641743</v>
      </c>
      <c r="V58" s="18">
        <f t="shared" si="59"/>
        <v>-81.727007352317742</v>
      </c>
      <c r="W58" s="18">
        <f t="shared" ref="W58:X58" si="60">IF(V13=0,"--",((W13/V13)*100-100))</f>
        <v>-21.399531574528268</v>
      </c>
      <c r="X58" s="18">
        <f t="shared" si="60"/>
        <v>16.908891575070982</v>
      </c>
      <c r="Y58" s="18">
        <f t="shared" si="54"/>
        <v>26.507513525487724</v>
      </c>
    </row>
    <row r="59" spans="1:25" x14ac:dyDescent="0.2">
      <c r="A59" s="143"/>
      <c r="B59" s="80" t="s">
        <v>335</v>
      </c>
      <c r="C59" s="33" t="s">
        <v>10</v>
      </c>
      <c r="D59" s="18">
        <f t="shared" ref="D59:V59" si="61">IF(C14=0,"--",((D14/C14)*100-100))</f>
        <v>377.61506276150624</v>
      </c>
      <c r="E59" s="18">
        <f t="shared" si="61"/>
        <v>1098.7297415681121</v>
      </c>
      <c r="F59" s="18">
        <f t="shared" si="61"/>
        <v>-20.349325830379655</v>
      </c>
      <c r="G59" s="18">
        <f t="shared" si="61"/>
        <v>-57.005229837599778</v>
      </c>
      <c r="H59" s="18">
        <f t="shared" si="61"/>
        <v>4.2253521126760489</v>
      </c>
      <c r="I59" s="18">
        <f t="shared" si="61"/>
        <v>27.866502866502856</v>
      </c>
      <c r="J59" s="18">
        <f t="shared" si="61"/>
        <v>-100</v>
      </c>
      <c r="K59" s="18" t="str">
        <f t="shared" si="61"/>
        <v>--</v>
      </c>
      <c r="L59" s="18">
        <f t="shared" si="61"/>
        <v>-50.380798522963303</v>
      </c>
      <c r="M59" s="18">
        <f t="shared" si="61"/>
        <v>519.61627906976742</v>
      </c>
      <c r="N59" s="18">
        <f t="shared" si="61"/>
        <v>-91.170454332201103</v>
      </c>
      <c r="O59" s="18">
        <f t="shared" si="61"/>
        <v>8693.3475026567485</v>
      </c>
      <c r="P59" s="18">
        <f t="shared" si="61"/>
        <v>91.729087054990373</v>
      </c>
      <c r="Q59" s="18">
        <f t="shared" si="61"/>
        <v>7.6106071971105536</v>
      </c>
      <c r="R59" s="18">
        <f t="shared" si="61"/>
        <v>-56.63532898706076</v>
      </c>
      <c r="S59" s="18">
        <f t="shared" si="61"/>
        <v>-85.960239137893311</v>
      </c>
      <c r="T59" s="18">
        <f t="shared" si="61"/>
        <v>1838.4471810659995</v>
      </c>
      <c r="U59" s="18">
        <f t="shared" si="61"/>
        <v>-31.925500118620903</v>
      </c>
      <c r="V59" s="18">
        <f t="shared" si="61"/>
        <v>-71.22005278583822</v>
      </c>
      <c r="W59" s="18">
        <f t="shared" ref="W59:X59" si="62">IF(V14=0,"--",((W14/V14)*100-100))</f>
        <v>76.24360338450623</v>
      </c>
      <c r="X59" s="18">
        <f t="shared" si="62"/>
        <v>6.0471119901567505</v>
      </c>
      <c r="Y59" s="18">
        <f t="shared" si="54"/>
        <v>41.358542804091172</v>
      </c>
    </row>
    <row r="60" spans="1:25" x14ac:dyDescent="0.2">
      <c r="A60" s="143"/>
      <c r="B60" s="80" t="s">
        <v>61</v>
      </c>
      <c r="C60" s="33" t="s">
        <v>10</v>
      </c>
      <c r="D60" s="18">
        <f t="shared" ref="D60:V60" si="63">IF(C15=0,"--",((D15/C15)*100-100))</f>
        <v>-12.440785389917991</v>
      </c>
      <c r="E60" s="18">
        <f t="shared" si="63"/>
        <v>193.9877865253784</v>
      </c>
      <c r="F60" s="18">
        <f t="shared" si="63"/>
        <v>-62.855631940772078</v>
      </c>
      <c r="G60" s="18">
        <f t="shared" si="63"/>
        <v>-23.387243735763093</v>
      </c>
      <c r="H60" s="18">
        <f t="shared" si="63"/>
        <v>-12.260280082062266</v>
      </c>
      <c r="I60" s="18">
        <f t="shared" si="63"/>
        <v>120.33921279587929</v>
      </c>
      <c r="J60" s="18">
        <f t="shared" si="63"/>
        <v>522.63653281247593</v>
      </c>
      <c r="K60" s="18">
        <f t="shared" si="63"/>
        <v>-68.82815500766344</v>
      </c>
      <c r="L60" s="18">
        <f t="shared" si="63"/>
        <v>-47.949840527744215</v>
      </c>
      <c r="M60" s="18">
        <f t="shared" si="63"/>
        <v>3.0440276466827072</v>
      </c>
      <c r="N60" s="18">
        <f t="shared" si="63"/>
        <v>708.01353317918904</v>
      </c>
      <c r="O60" s="18">
        <f t="shared" si="63"/>
        <v>39.648167516291579</v>
      </c>
      <c r="P60" s="18">
        <f t="shared" si="63"/>
        <v>-72.790727819552814</v>
      </c>
      <c r="Q60" s="18">
        <f t="shared" si="63"/>
        <v>-13.332611520138585</v>
      </c>
      <c r="R60" s="18">
        <f t="shared" si="63"/>
        <v>63.929629352011489</v>
      </c>
      <c r="S60" s="18">
        <f t="shared" si="63"/>
        <v>-4.3123799717520654</v>
      </c>
      <c r="T60" s="18">
        <f t="shared" si="63"/>
        <v>-64.103698617045012</v>
      </c>
      <c r="U60" s="18">
        <f t="shared" si="63"/>
        <v>53.85165317371883</v>
      </c>
      <c r="V60" s="18">
        <f t="shared" si="63"/>
        <v>131.34515855085002</v>
      </c>
      <c r="W60" s="18">
        <f t="shared" ref="W60:X60" si="64">IF(V15=0,"--",((W15/V15)*100-100))</f>
        <v>52.305094465861657</v>
      </c>
      <c r="X60" s="18">
        <f t="shared" si="64"/>
        <v>-85.069923200896412</v>
      </c>
      <c r="Y60" s="18">
        <f t="shared" si="54"/>
        <v>5.9979505125673285</v>
      </c>
    </row>
    <row r="61" spans="1:25" x14ac:dyDescent="0.2">
      <c r="A61" s="143"/>
      <c r="B61" s="80" t="s">
        <v>14</v>
      </c>
      <c r="C61" s="33" t="s">
        <v>10</v>
      </c>
      <c r="D61" s="18">
        <f t="shared" ref="D61:V61" si="65">IF(C16=0,"--",((D16/C16)*100-100))</f>
        <v>-100</v>
      </c>
      <c r="E61" s="18" t="str">
        <f t="shared" si="65"/>
        <v>--</v>
      </c>
      <c r="F61" s="18">
        <f t="shared" si="65"/>
        <v>-100</v>
      </c>
      <c r="G61" s="18" t="str">
        <f t="shared" si="65"/>
        <v>--</v>
      </c>
      <c r="H61" s="18" t="str">
        <f t="shared" si="65"/>
        <v>--</v>
      </c>
      <c r="I61" s="18" t="str">
        <f t="shared" si="65"/>
        <v>--</v>
      </c>
      <c r="J61" s="18">
        <f t="shared" si="65"/>
        <v>-83.912204534491082</v>
      </c>
      <c r="K61" s="18">
        <f t="shared" si="65"/>
        <v>-98.800599700149931</v>
      </c>
      <c r="L61" s="18">
        <f t="shared" si="65"/>
        <v>25.000000000000028</v>
      </c>
      <c r="M61" s="18">
        <f t="shared" si="65"/>
        <v>59949.999999999985</v>
      </c>
      <c r="N61" s="18">
        <f t="shared" si="65"/>
        <v>18351.024146544551</v>
      </c>
      <c r="O61" s="18">
        <f t="shared" si="65"/>
        <v>63.067517220465277</v>
      </c>
      <c r="P61" s="18">
        <f t="shared" si="65"/>
        <v>-99.928269467699678</v>
      </c>
      <c r="Q61" s="18">
        <f t="shared" si="65"/>
        <v>3936.6512345679012</v>
      </c>
      <c r="R61" s="18">
        <f t="shared" si="65"/>
        <v>81.900028672464856</v>
      </c>
      <c r="S61" s="18">
        <f t="shared" si="65"/>
        <v>-79.027122455627833</v>
      </c>
      <c r="T61" s="18">
        <f t="shared" si="65"/>
        <v>608.8986872432107</v>
      </c>
      <c r="U61" s="18">
        <f t="shared" si="65"/>
        <v>525.01307586830831</v>
      </c>
      <c r="V61" s="18">
        <f t="shared" si="65"/>
        <v>2.5911446700766021</v>
      </c>
      <c r="W61" s="18">
        <f t="shared" ref="W61:X61" si="66">IF(V16=0,"--",((W16/V16)*100-100))</f>
        <v>25.845409030482998</v>
      </c>
      <c r="X61" s="18">
        <f t="shared" si="66"/>
        <v>-31.455544635802895</v>
      </c>
      <c r="Y61" s="18">
        <f t="shared" si="54"/>
        <v>59.472366401193085</v>
      </c>
    </row>
    <row r="62" spans="1:25" x14ac:dyDescent="0.2">
      <c r="A62" s="143"/>
      <c r="B62" s="8" t="s">
        <v>15</v>
      </c>
      <c r="C62" s="33" t="s">
        <v>10</v>
      </c>
      <c r="D62" s="18">
        <f t="shared" ref="D62:V62" si="67">IF(C17=0,"--",((D17/C17)*100-100))</f>
        <v>110.08804061198472</v>
      </c>
      <c r="E62" s="18">
        <f t="shared" si="67"/>
        <v>21.130826378189951</v>
      </c>
      <c r="F62" s="18">
        <f t="shared" si="67"/>
        <v>-44.782795496199427</v>
      </c>
      <c r="G62" s="18">
        <f t="shared" si="67"/>
        <v>-71.022631018402379</v>
      </c>
      <c r="H62" s="18">
        <f t="shared" si="67"/>
        <v>10.695607642665479</v>
      </c>
      <c r="I62" s="18">
        <f t="shared" si="67"/>
        <v>76.322636245094799</v>
      </c>
      <c r="J62" s="18">
        <f t="shared" si="67"/>
        <v>252.75512300910543</v>
      </c>
      <c r="K62" s="18">
        <f t="shared" si="67"/>
        <v>-58.980190147204794</v>
      </c>
      <c r="L62" s="18">
        <f t="shared" si="67"/>
        <v>-14.340386815599103</v>
      </c>
      <c r="M62" s="18">
        <f t="shared" si="67"/>
        <v>89.291300674568163</v>
      </c>
      <c r="N62" s="18">
        <f t="shared" si="67"/>
        <v>31.819169197228376</v>
      </c>
      <c r="O62" s="18">
        <f t="shared" si="67"/>
        <v>17.699306385026588</v>
      </c>
      <c r="P62" s="18">
        <f t="shared" si="67"/>
        <v>-14.654351454907399</v>
      </c>
      <c r="Q62" s="18">
        <f t="shared" si="67"/>
        <v>-25.691816437378435</v>
      </c>
      <c r="R62" s="18">
        <f t="shared" si="67"/>
        <v>1.7470340902975749</v>
      </c>
      <c r="S62" s="18">
        <f t="shared" si="67"/>
        <v>48.27606829200306</v>
      </c>
      <c r="T62" s="18">
        <f t="shared" si="67"/>
        <v>-35.520266666666672</v>
      </c>
      <c r="U62" s="18">
        <f t="shared" si="67"/>
        <v>94.64855106927655</v>
      </c>
      <c r="V62" s="18">
        <f t="shared" si="67"/>
        <v>-6.8408712691214788</v>
      </c>
      <c r="W62" s="18">
        <f t="shared" ref="W62:X62" si="68">IF(V17=0,"--",((W17/V17)*100-100))</f>
        <v>-15.408121985729068</v>
      </c>
      <c r="X62" s="18">
        <f t="shared" si="68"/>
        <v>-21.431272369423226</v>
      </c>
      <c r="Y62" s="18">
        <f t="shared" si="54"/>
        <v>6.1094961979839582</v>
      </c>
    </row>
    <row r="63" spans="1:25" x14ac:dyDescent="0.2">
      <c r="A63" s="143"/>
      <c r="B63" s="8" t="s">
        <v>26</v>
      </c>
      <c r="C63" s="33" t="s">
        <v>10</v>
      </c>
      <c r="D63" s="18">
        <f t="shared" ref="D63:V63" si="69">IF(C18=0,"--",((D18/C18)*100-100))</f>
        <v>3402.2537562604343</v>
      </c>
      <c r="E63" s="18">
        <f t="shared" si="69"/>
        <v>-75.932502323807711</v>
      </c>
      <c r="F63" s="18">
        <f t="shared" si="69"/>
        <v>-3.1937017231134917</v>
      </c>
      <c r="G63" s="18">
        <f t="shared" si="69"/>
        <v>-95.284128689069618</v>
      </c>
      <c r="H63" s="18">
        <f t="shared" si="69"/>
        <v>1222.776572668113</v>
      </c>
      <c r="I63" s="18">
        <f t="shared" si="69"/>
        <v>-19.38340439488357</v>
      </c>
      <c r="J63" s="18">
        <f t="shared" si="69"/>
        <v>-39.208706265256311</v>
      </c>
      <c r="K63" s="18">
        <f t="shared" si="69"/>
        <v>-98.377112263677432</v>
      </c>
      <c r="L63" s="18">
        <f t="shared" si="69"/>
        <v>51137.113402061856</v>
      </c>
      <c r="M63" s="18">
        <f t="shared" si="69"/>
        <v>-94.716297786720318</v>
      </c>
      <c r="N63" s="18">
        <f t="shared" si="69"/>
        <v>-61.957349581111956</v>
      </c>
      <c r="O63" s="18">
        <f t="shared" si="69"/>
        <v>-28.228228228228232</v>
      </c>
      <c r="P63" s="18">
        <f t="shared" si="69"/>
        <v>-99.581589958159</v>
      </c>
      <c r="Q63" s="18">
        <f t="shared" si="69"/>
        <v>258766.66666666666</v>
      </c>
      <c r="R63" s="18">
        <f t="shared" si="69"/>
        <v>2150.7082152974504</v>
      </c>
      <c r="S63" s="18">
        <f t="shared" si="69"/>
        <v>-100</v>
      </c>
      <c r="T63" s="18" t="str">
        <f t="shared" si="69"/>
        <v>--</v>
      </c>
      <c r="U63" s="18">
        <f t="shared" si="69"/>
        <v>-25.115163147792714</v>
      </c>
      <c r="V63" s="18">
        <f t="shared" si="69"/>
        <v>229.73215429962835</v>
      </c>
      <c r="W63" s="18">
        <f t="shared" ref="W63:X63" si="70">IF(V18=0,"--",((W18/V18)*100-100))</f>
        <v>18.981175586562514</v>
      </c>
      <c r="X63" s="18">
        <f t="shared" si="70"/>
        <v>-38.645223110259373</v>
      </c>
      <c r="Y63" s="18">
        <f t="shared" si="54"/>
        <v>11.464842587492186</v>
      </c>
    </row>
    <row r="64" spans="1:25" x14ac:dyDescent="0.2">
      <c r="A64" s="143"/>
      <c r="B64" s="8" t="s">
        <v>27</v>
      </c>
      <c r="C64" s="33" t="s">
        <v>10</v>
      </c>
      <c r="D64" s="18">
        <f t="shared" ref="D64:V64" si="71">IF(C19=0,"--",((D19/C19)*100-100))</f>
        <v>2058.8731641297263</v>
      </c>
      <c r="E64" s="18">
        <f t="shared" si="71"/>
        <v>-29.126962751071162</v>
      </c>
      <c r="F64" s="18">
        <f t="shared" si="71"/>
        <v>-32.847852794234072</v>
      </c>
      <c r="G64" s="18">
        <f t="shared" si="71"/>
        <v>-91.916465152887568</v>
      </c>
      <c r="H64" s="18">
        <f t="shared" si="71"/>
        <v>-81.451677798342317</v>
      </c>
      <c r="I64" s="18">
        <f t="shared" si="71"/>
        <v>1568.2646420824294</v>
      </c>
      <c r="J64" s="18">
        <f t="shared" si="71"/>
        <v>32.675179112434506</v>
      </c>
      <c r="K64" s="18">
        <f t="shared" si="71"/>
        <v>-87.141856100513053</v>
      </c>
      <c r="L64" s="18">
        <f t="shared" si="71"/>
        <v>-34.607469512195124</v>
      </c>
      <c r="M64" s="18">
        <f t="shared" si="71"/>
        <v>-97.260912640596771</v>
      </c>
      <c r="N64" s="18">
        <f t="shared" si="71"/>
        <v>2702.9787234042556</v>
      </c>
      <c r="O64" s="18">
        <f t="shared" si="71"/>
        <v>295.20267192955822</v>
      </c>
      <c r="P64" s="18">
        <f t="shared" si="71"/>
        <v>-55.011140135218199</v>
      </c>
      <c r="Q64" s="18">
        <f t="shared" si="71"/>
        <v>-2.2456559791657753</v>
      </c>
      <c r="R64" s="18">
        <f t="shared" si="71"/>
        <v>454.91549111237282</v>
      </c>
      <c r="S64" s="18">
        <f t="shared" si="71"/>
        <v>-100</v>
      </c>
      <c r="T64" s="18" t="str">
        <f t="shared" si="71"/>
        <v>--</v>
      </c>
      <c r="U64" s="18">
        <f t="shared" si="71"/>
        <v>29.362398579238771</v>
      </c>
      <c r="V64" s="18">
        <f t="shared" si="71"/>
        <v>22.453273753443327</v>
      </c>
      <c r="W64" s="18">
        <f t="shared" ref="W64:X64" si="72">IF(V19=0,"--",((W19/V19)*100-100))</f>
        <v>-34.65840602914183</v>
      </c>
      <c r="X64" s="18">
        <f t="shared" si="72"/>
        <v>313.19248194500517</v>
      </c>
      <c r="Y64" s="18">
        <f t="shared" si="54"/>
        <v>6.4614682548145055</v>
      </c>
    </row>
    <row r="65" spans="1:25" x14ac:dyDescent="0.2">
      <c r="A65" s="143"/>
      <c r="B65" s="8" t="s">
        <v>16</v>
      </c>
      <c r="C65" s="33" t="s">
        <v>10</v>
      </c>
      <c r="D65" s="18">
        <f t="shared" ref="D65:V65" si="73">IF(C20=0,"--",((D20/C20)*100-100))</f>
        <v>-21.025746865486823</v>
      </c>
      <c r="E65" s="18">
        <f t="shared" si="73"/>
        <v>834.09038938978165</v>
      </c>
      <c r="F65" s="18">
        <f t="shared" si="73"/>
        <v>-54.500754081877986</v>
      </c>
      <c r="G65" s="18">
        <f t="shared" si="73"/>
        <v>-64.080175400502299</v>
      </c>
      <c r="H65" s="18">
        <f t="shared" si="73"/>
        <v>9.010324720483581</v>
      </c>
      <c r="I65" s="18">
        <f t="shared" si="73"/>
        <v>62.087224509625941</v>
      </c>
      <c r="J65" s="18">
        <f t="shared" si="73"/>
        <v>471.48475582064236</v>
      </c>
      <c r="K65" s="18">
        <f t="shared" si="73"/>
        <v>-50.959838563815552</v>
      </c>
      <c r="L65" s="18">
        <f t="shared" si="73"/>
        <v>-38.914354175016562</v>
      </c>
      <c r="M65" s="18">
        <f t="shared" si="73"/>
        <v>54.092875358566516</v>
      </c>
      <c r="N65" s="18">
        <f t="shared" si="73"/>
        <v>144.02774207172624</v>
      </c>
      <c r="O65" s="18">
        <f t="shared" si="73"/>
        <v>11.066420912379286</v>
      </c>
      <c r="P65" s="18">
        <f t="shared" si="73"/>
        <v>-21.65275908707109</v>
      </c>
      <c r="Q65" s="18">
        <f t="shared" si="73"/>
        <v>-58.251391874297035</v>
      </c>
      <c r="R65" s="18">
        <f t="shared" si="73"/>
        <v>25.246299360204233</v>
      </c>
      <c r="S65" s="18">
        <f t="shared" si="73"/>
        <v>121.24162097070121</v>
      </c>
      <c r="T65" s="18">
        <f t="shared" si="73"/>
        <v>-67.158664001110083</v>
      </c>
      <c r="U65" s="18">
        <f t="shared" si="73"/>
        <v>79.620959607814683</v>
      </c>
      <c r="V65" s="18">
        <f t="shared" si="73"/>
        <v>20.662593110330562</v>
      </c>
      <c r="W65" s="18">
        <f t="shared" ref="W65:X65" si="74">IF(V20=0,"--",((W20/V20)*100-100))</f>
        <v>14.414533864039754</v>
      </c>
      <c r="X65" s="18">
        <f t="shared" si="74"/>
        <v>-49.45786553917997</v>
      </c>
      <c r="Y65" s="18">
        <f t="shared" si="54"/>
        <v>10.50238611723411</v>
      </c>
    </row>
    <row r="66" spans="1:25" x14ac:dyDescent="0.2">
      <c r="A66" s="143"/>
      <c r="B66" s="8" t="s">
        <v>19</v>
      </c>
      <c r="C66" s="33" t="s">
        <v>10</v>
      </c>
      <c r="D66" s="18">
        <f t="shared" ref="D66:V66" si="75">IF(C21=0,"--",((D21/C21)*100-100))</f>
        <v>-41.680754133119393</v>
      </c>
      <c r="E66" s="18">
        <f t="shared" si="75"/>
        <v>3559.8997740001969</v>
      </c>
      <c r="F66" s="18">
        <f t="shared" si="75"/>
        <v>-78.565272721414999</v>
      </c>
      <c r="G66" s="18">
        <f t="shared" si="75"/>
        <v>-68.546109284484118</v>
      </c>
      <c r="H66" s="18">
        <f t="shared" si="75"/>
        <v>92.929675055750238</v>
      </c>
      <c r="I66" s="18">
        <f t="shared" si="75"/>
        <v>-24.049248170737997</v>
      </c>
      <c r="J66" s="18">
        <f t="shared" si="75"/>
        <v>50.990569883414395</v>
      </c>
      <c r="K66" s="18">
        <f t="shared" si="75"/>
        <v>-52.177825773938089</v>
      </c>
      <c r="L66" s="18">
        <f t="shared" si="75"/>
        <v>197.16785848701545</v>
      </c>
      <c r="M66" s="18">
        <f t="shared" si="75"/>
        <v>170.06047557230153</v>
      </c>
      <c r="N66" s="18">
        <f t="shared" si="75"/>
        <v>-9.6947939577832756</v>
      </c>
      <c r="O66" s="18">
        <f t="shared" si="75"/>
        <v>12.091524481916082</v>
      </c>
      <c r="P66" s="18">
        <f t="shared" si="75"/>
        <v>-61.485841626359786</v>
      </c>
      <c r="Q66" s="18">
        <f t="shared" si="75"/>
        <v>-45.660136772905247</v>
      </c>
      <c r="R66" s="18">
        <f t="shared" si="75"/>
        <v>58.225045934518391</v>
      </c>
      <c r="S66" s="18">
        <f t="shared" si="75"/>
        <v>-100</v>
      </c>
      <c r="T66" s="18" t="str">
        <f t="shared" si="75"/>
        <v>--</v>
      </c>
      <c r="U66" s="18">
        <f t="shared" si="75"/>
        <v>163.90297611103699</v>
      </c>
      <c r="V66" s="18">
        <f t="shared" si="75"/>
        <v>-22.609201360354987</v>
      </c>
      <c r="W66" s="18">
        <f t="shared" ref="W66:X66" si="76">IF(V21=0,"--",((W21/V21)*100-100))</f>
        <v>-51.515834664732466</v>
      </c>
      <c r="X66" s="18">
        <f t="shared" si="76"/>
        <v>13.439805923380163</v>
      </c>
      <c r="Y66" s="18">
        <f t="shared" si="54"/>
        <v>12.254662343917317</v>
      </c>
    </row>
    <row r="67" spans="1:25" x14ac:dyDescent="0.2">
      <c r="A67" s="143"/>
      <c r="B67" s="8" t="s">
        <v>18</v>
      </c>
      <c r="C67" s="33" t="s">
        <v>10</v>
      </c>
      <c r="D67" s="18">
        <f t="shared" ref="D67:V67" si="77">IF(C22=0,"--",((D22/C22)*100-100))</f>
        <v>166.38513513513516</v>
      </c>
      <c r="E67" s="18">
        <f t="shared" si="77"/>
        <v>103.65673219192558</v>
      </c>
      <c r="F67" s="18">
        <f t="shared" si="77"/>
        <v>1456.1390762843801</v>
      </c>
      <c r="G67" s="18">
        <f t="shared" si="77"/>
        <v>-97.598276575026347</v>
      </c>
      <c r="H67" s="18">
        <f t="shared" si="77"/>
        <v>128.76978617050821</v>
      </c>
      <c r="I67" s="18">
        <f t="shared" si="77"/>
        <v>24.739014323865007</v>
      </c>
      <c r="J67" s="18">
        <f t="shared" si="77"/>
        <v>8894.9007395873887</v>
      </c>
      <c r="K67" s="18">
        <f t="shared" si="77"/>
        <v>-87.717728569017524</v>
      </c>
      <c r="L67" s="18">
        <f t="shared" si="77"/>
        <v>-38.757300025544581</v>
      </c>
      <c r="M67" s="18">
        <f t="shared" si="77"/>
        <v>-41.845613934155089</v>
      </c>
      <c r="N67" s="18">
        <f t="shared" si="77"/>
        <v>536.40095961219799</v>
      </c>
      <c r="O67" s="18">
        <f t="shared" si="77"/>
        <v>-82.221082249063414</v>
      </c>
      <c r="P67" s="18">
        <f t="shared" si="77"/>
        <v>1790.6553291947191</v>
      </c>
      <c r="Q67" s="18">
        <f t="shared" si="77"/>
        <v>-93.128863720710299</v>
      </c>
      <c r="R67" s="18">
        <f t="shared" si="77"/>
        <v>-64.38390738839999</v>
      </c>
      <c r="S67" s="18">
        <f t="shared" si="77"/>
        <v>-100</v>
      </c>
      <c r="T67" s="18" t="str">
        <f t="shared" si="77"/>
        <v>--</v>
      </c>
      <c r="U67" s="18">
        <f t="shared" si="77"/>
        <v>677.53814277641743</v>
      </c>
      <c r="V67" s="18">
        <f t="shared" si="77"/>
        <v>-81.727007352317742</v>
      </c>
      <c r="W67" s="18">
        <f t="shared" ref="W67:X67" si="78">IF(V22=0,"--",((W22/V22)*100-100))</f>
        <v>-21.399531574528268</v>
      </c>
      <c r="X67" s="18">
        <f t="shared" si="78"/>
        <v>16.908891575070982</v>
      </c>
      <c r="Y67" s="18">
        <f t="shared" si="54"/>
        <v>26.507513525487724</v>
      </c>
    </row>
    <row r="68" spans="1:25" x14ac:dyDescent="0.2">
      <c r="A68" s="143"/>
      <c r="B68" s="8" t="s">
        <v>20</v>
      </c>
      <c r="C68" s="33" t="s">
        <v>10</v>
      </c>
      <c r="D68" s="18">
        <f t="shared" ref="D68:V68" si="79">IF(C23=0,"--",((D23/C23)*100-100))</f>
        <v>146.90603514132926</v>
      </c>
      <c r="E68" s="18">
        <f t="shared" si="79"/>
        <v>21.596534653465355</v>
      </c>
      <c r="F68" s="18">
        <f t="shared" si="79"/>
        <v>183.76590330788804</v>
      </c>
      <c r="G68" s="18">
        <f t="shared" si="79"/>
        <v>93.149210903873723</v>
      </c>
      <c r="H68" s="18">
        <f t="shared" si="79"/>
        <v>-50.352831940575669</v>
      </c>
      <c r="I68" s="18">
        <f t="shared" si="79"/>
        <v>125.55638675893022</v>
      </c>
      <c r="J68" s="18">
        <f t="shared" si="79"/>
        <v>7.0560922018158436</v>
      </c>
      <c r="K68" s="18">
        <f t="shared" si="79"/>
        <v>449.19645277465827</v>
      </c>
      <c r="L68" s="18">
        <f t="shared" si="79"/>
        <v>3.5023515889972288</v>
      </c>
      <c r="M68" s="18">
        <f t="shared" si="79"/>
        <v>-58.346845066968243</v>
      </c>
      <c r="N68" s="18">
        <f t="shared" si="79"/>
        <v>82.556713171194446</v>
      </c>
      <c r="O68" s="18">
        <f t="shared" si="79"/>
        <v>-13.829434584337505</v>
      </c>
      <c r="P68" s="18">
        <f t="shared" si="79"/>
        <v>-79.157006061488232</v>
      </c>
      <c r="Q68" s="18">
        <f t="shared" si="79"/>
        <v>130.54821170249915</v>
      </c>
      <c r="R68" s="18">
        <f t="shared" si="79"/>
        <v>-36.985590029858493</v>
      </c>
      <c r="S68" s="18">
        <f t="shared" si="79"/>
        <v>3333.5942864991075</v>
      </c>
      <c r="T68" s="18">
        <f t="shared" si="79"/>
        <v>-91.289900000000003</v>
      </c>
      <c r="U68" s="18">
        <f t="shared" si="79"/>
        <v>29.892882974937152</v>
      </c>
      <c r="V68" s="18">
        <f t="shared" si="79"/>
        <v>134.285562764058</v>
      </c>
      <c r="W68" s="18">
        <f t="shared" ref="W68:X68" si="80">IF(V23=0,"--",((W23/V23)*100-100))</f>
        <v>-63.982555288116913</v>
      </c>
      <c r="X68" s="18">
        <f t="shared" si="80"/>
        <v>217.3153870325757</v>
      </c>
      <c r="Y68" s="18">
        <f t="shared" si="54"/>
        <v>23.658030786874477</v>
      </c>
    </row>
    <row r="69" spans="1:25" x14ac:dyDescent="0.2">
      <c r="A69" s="143"/>
      <c r="B69" s="8" t="s">
        <v>21</v>
      </c>
      <c r="C69" s="33" t="s">
        <v>10</v>
      </c>
      <c r="D69" s="18">
        <f t="shared" ref="D69:V69" si="81">IF(C24=0,"--",((D24/C24)*100-100))</f>
        <v>-100</v>
      </c>
      <c r="E69" s="18" t="str">
        <f t="shared" si="81"/>
        <v>--</v>
      </c>
      <c r="F69" s="18">
        <f t="shared" si="81"/>
        <v>-53.865979381443303</v>
      </c>
      <c r="G69" s="18">
        <f t="shared" si="81"/>
        <v>293.29608938547483</v>
      </c>
      <c r="H69" s="18">
        <f t="shared" si="81"/>
        <v>-59.185606060606062</v>
      </c>
      <c r="I69" s="18">
        <f t="shared" si="81"/>
        <v>288.39907192575407</v>
      </c>
      <c r="J69" s="18">
        <f t="shared" si="81"/>
        <v>156.98924731182797</v>
      </c>
      <c r="K69" s="18">
        <f t="shared" si="81"/>
        <v>29.02138540213852</v>
      </c>
      <c r="L69" s="18">
        <f t="shared" si="81"/>
        <v>223.37627240789118</v>
      </c>
      <c r="M69" s="18">
        <f t="shared" si="81"/>
        <v>-87.676193659813919</v>
      </c>
      <c r="N69" s="18">
        <f t="shared" si="81"/>
        <v>2061.5506329113923</v>
      </c>
      <c r="O69" s="18">
        <f t="shared" si="81"/>
        <v>-45.248726824014142</v>
      </c>
      <c r="P69" s="18">
        <f t="shared" si="81"/>
        <v>61.615447791126314</v>
      </c>
      <c r="Q69" s="18">
        <f t="shared" si="81"/>
        <v>-71.61445099684461</v>
      </c>
      <c r="R69" s="18">
        <f t="shared" si="81"/>
        <v>99.775177984095933</v>
      </c>
      <c r="S69" s="18">
        <f t="shared" si="81"/>
        <v>-100</v>
      </c>
      <c r="T69" s="18" t="str">
        <f t="shared" si="81"/>
        <v>--</v>
      </c>
      <c r="U69" s="18" t="str">
        <f t="shared" si="81"/>
        <v>--</v>
      </c>
      <c r="V69" s="18">
        <f t="shared" si="81"/>
        <v>-24.124951956847312</v>
      </c>
      <c r="W69" s="18">
        <f t="shared" ref="W69:X69" si="82">IF(V24=0,"--",((W24/V24)*100-100))</f>
        <v>242.98340611353711</v>
      </c>
      <c r="X69" s="18">
        <f t="shared" si="82"/>
        <v>-52.507664571853454</v>
      </c>
      <c r="Y69" s="18">
        <f t="shared" si="54"/>
        <v>18.003100320956804</v>
      </c>
    </row>
    <row r="70" spans="1:25" x14ac:dyDescent="0.2">
      <c r="A70" s="143"/>
      <c r="B70" s="8" t="s">
        <v>17</v>
      </c>
      <c r="C70" s="33" t="s">
        <v>10</v>
      </c>
      <c r="D70" s="18">
        <f t="shared" ref="D70:V70" si="83">IF(C25=0,"--",((D25/C25)*100-100))</f>
        <v>-12.440785389917991</v>
      </c>
      <c r="E70" s="18">
        <f t="shared" si="83"/>
        <v>193.9877865253784</v>
      </c>
      <c r="F70" s="18">
        <f t="shared" si="83"/>
        <v>-62.855631940772078</v>
      </c>
      <c r="G70" s="18">
        <f t="shared" si="83"/>
        <v>-23.387243735763093</v>
      </c>
      <c r="H70" s="18">
        <f t="shared" si="83"/>
        <v>-12.260280082062266</v>
      </c>
      <c r="I70" s="18">
        <f t="shared" si="83"/>
        <v>120.33921279587929</v>
      </c>
      <c r="J70" s="18">
        <f t="shared" si="83"/>
        <v>522.63653281247593</v>
      </c>
      <c r="K70" s="18">
        <f t="shared" si="83"/>
        <v>-68.82815500766344</v>
      </c>
      <c r="L70" s="18">
        <f t="shared" si="83"/>
        <v>-47.949840527744215</v>
      </c>
      <c r="M70" s="18">
        <f t="shared" si="83"/>
        <v>3.0440276466827072</v>
      </c>
      <c r="N70" s="18">
        <f t="shared" si="83"/>
        <v>708.01353317918904</v>
      </c>
      <c r="O70" s="18">
        <f t="shared" si="83"/>
        <v>39.648167516291579</v>
      </c>
      <c r="P70" s="18">
        <f t="shared" si="83"/>
        <v>-72.790727819552814</v>
      </c>
      <c r="Q70" s="18">
        <f t="shared" si="83"/>
        <v>-13.332611520138585</v>
      </c>
      <c r="R70" s="18">
        <f t="shared" si="83"/>
        <v>63.929629352011489</v>
      </c>
      <c r="S70" s="18">
        <f t="shared" si="83"/>
        <v>69.35202528087035</v>
      </c>
      <c r="T70" s="18">
        <f t="shared" si="83"/>
        <v>-79.717799999999997</v>
      </c>
      <c r="U70" s="18">
        <f t="shared" si="83"/>
        <v>53.85165317371883</v>
      </c>
      <c r="V70" s="18">
        <f t="shared" si="83"/>
        <v>131.34515855085002</v>
      </c>
      <c r="W70" s="18">
        <f t="shared" ref="W70:X70" si="84">IF(V25=0,"--",((W25/V25)*100-100))</f>
        <v>52.305094465861657</v>
      </c>
      <c r="X70" s="18">
        <f t="shared" si="84"/>
        <v>-85.069923200896412</v>
      </c>
      <c r="Y70" s="18">
        <f t="shared" si="54"/>
        <v>5.9979505125673285</v>
      </c>
    </row>
    <row r="71" spans="1:25" x14ac:dyDescent="0.2">
      <c r="A71" s="297"/>
      <c r="B71" s="8" t="s">
        <v>807</v>
      </c>
      <c r="C71" s="33" t="s">
        <v>10</v>
      </c>
      <c r="D71" s="18">
        <f t="shared" ref="D71:V71" si="85">IF(C26=0,"--",((D26/C26)*100-100))</f>
        <v>-40.057636887608062</v>
      </c>
      <c r="E71" s="18">
        <f t="shared" si="85"/>
        <v>976.15821678321686</v>
      </c>
      <c r="F71" s="18">
        <f t="shared" si="85"/>
        <v>-24.654956509967178</v>
      </c>
      <c r="G71" s="18">
        <f t="shared" si="85"/>
        <v>-62.099882311721224</v>
      </c>
      <c r="H71" s="18">
        <f t="shared" si="85"/>
        <v>-33.479507905278865</v>
      </c>
      <c r="I71" s="18">
        <f t="shared" si="85"/>
        <v>216.81929943341771</v>
      </c>
      <c r="J71" s="18">
        <f t="shared" si="85"/>
        <v>-90.996412061771025</v>
      </c>
      <c r="K71" s="18">
        <f t="shared" si="85"/>
        <v>4318.2261086820736</v>
      </c>
      <c r="L71" s="18">
        <f t="shared" si="85"/>
        <v>-93.228888342253853</v>
      </c>
      <c r="M71" s="18">
        <f t="shared" si="85"/>
        <v>749.66176716218479</v>
      </c>
      <c r="N71" s="18">
        <f t="shared" si="85"/>
        <v>-10.188375098905539</v>
      </c>
      <c r="O71" s="18">
        <f t="shared" si="85"/>
        <v>13.859674083153678</v>
      </c>
      <c r="P71" s="18">
        <f t="shared" si="85"/>
        <v>43.564789449907266</v>
      </c>
      <c r="Q71" s="18">
        <f t="shared" si="85"/>
        <v>-35.654674428647468</v>
      </c>
      <c r="R71" s="18">
        <f t="shared" si="85"/>
        <v>-29.383548459261348</v>
      </c>
      <c r="S71" s="18">
        <f t="shared" si="85"/>
        <v>3.4309752899052626</v>
      </c>
      <c r="T71" s="18">
        <f t="shared" si="85"/>
        <v>64.751301721620337</v>
      </c>
      <c r="U71" s="18">
        <f t="shared" si="85"/>
        <v>-48.629894161593789</v>
      </c>
      <c r="V71" s="18">
        <f t="shared" si="85"/>
        <v>7.6950268059284355</v>
      </c>
      <c r="W71" s="18">
        <f t="shared" ref="W71:X74" si="86">IF(V26=0,"--",((W26/V26)*100-100))</f>
        <v>31.151922475773688</v>
      </c>
      <c r="X71" s="18">
        <f t="shared" si="86"/>
        <v>-34.02116528226334</v>
      </c>
      <c r="Y71" s="18">
        <f t="shared" si="54"/>
        <v>8.1553147076527779</v>
      </c>
    </row>
    <row r="72" spans="1:25" x14ac:dyDescent="0.2">
      <c r="A72" s="143"/>
      <c r="B72" s="8" t="s">
        <v>22</v>
      </c>
      <c r="C72" s="33" t="s">
        <v>10</v>
      </c>
      <c r="D72" s="18">
        <f t="shared" ref="D72:D74" si="87">IF(C27=0,"--",((D27/C27)*100-100))</f>
        <v>27.042021128192587</v>
      </c>
      <c r="E72" s="18">
        <f t="shared" ref="E72:E74" si="88">IF(D27=0,"--",((E27/D27)*100-100))</f>
        <v>-4.0842231308823074</v>
      </c>
      <c r="F72" s="18">
        <f t="shared" ref="F72:F74" si="89">IF(E27=0,"--",((F27/E27)*100-100))</f>
        <v>7.4812509593541279</v>
      </c>
      <c r="G72" s="18">
        <f t="shared" ref="G72:G74" si="90">IF(F27=0,"--",((G27/F27)*100-100))</f>
        <v>54.102462425774092</v>
      </c>
      <c r="H72" s="18">
        <f t="shared" ref="H72:H74" si="91">IF(G27=0,"--",((H27/G27)*100-100))</f>
        <v>-21.563813764836809</v>
      </c>
      <c r="I72" s="18">
        <f t="shared" ref="I72:I74" si="92">IF(H27=0,"--",((I27/H27)*100-100))</f>
        <v>-20.886743424945053</v>
      </c>
      <c r="J72" s="18">
        <f t="shared" ref="J72:J74" si="93">IF(I27=0,"--",((J27/I27)*100-100))</f>
        <v>-3.1328911920691809</v>
      </c>
      <c r="K72" s="18">
        <f t="shared" ref="K72:K74" si="94">IF(J27=0,"--",((K27/J27)*100-100))</f>
        <v>17.542069009380995</v>
      </c>
      <c r="L72" s="18">
        <f t="shared" ref="L72:L74" si="95">IF(K27=0,"--",((L27/K27)*100-100))</f>
        <v>9.93590551433374</v>
      </c>
      <c r="M72" s="18">
        <f t="shared" ref="M72:M74" si="96">IF(L27=0,"--",((M27/L27)*100-100))</f>
        <v>-2.2020933977216259</v>
      </c>
      <c r="N72" s="18">
        <f t="shared" ref="N72:N74" si="97">IF(M27=0,"--",((N27/M27)*100-100))</f>
        <v>-12.670170208728692</v>
      </c>
      <c r="O72" s="18">
        <f t="shared" ref="O72:O74" si="98">IF(N27=0,"--",((O27/N27)*100-100))</f>
        <v>-0.89994383040117043</v>
      </c>
      <c r="P72" s="18">
        <f t="shared" ref="P72:P74" si="99">IF(O27=0,"--",((P27/O27)*100-100))</f>
        <v>-5.8199412657456833</v>
      </c>
      <c r="Q72" s="18">
        <f t="shared" ref="Q72:Q74" si="100">IF(P27=0,"--",((Q27/P27)*100-100))</f>
        <v>4.1970011567094048</v>
      </c>
      <c r="R72" s="18">
        <f t="shared" ref="R72:R74" si="101">IF(Q27=0,"--",((R27/Q27)*100-100))</f>
        <v>3.524459807665977</v>
      </c>
      <c r="S72" s="18">
        <f t="shared" ref="S72:S74" si="102">IF(R27=0,"--",((S27/R27)*100-100))</f>
        <v>1.4852245887833959</v>
      </c>
      <c r="T72" s="18">
        <f t="shared" ref="T72:T74" si="103">IF(S27=0,"--",((T27/S27)*100-100))</f>
        <v>-1.4597524047171646</v>
      </c>
      <c r="U72" s="18">
        <f t="shared" ref="U72:V74" si="104">IF(T27=0,"--",((U27/T27)*100-100))</f>
        <v>11.565798864580586</v>
      </c>
      <c r="V72" s="18">
        <f t="shared" si="104"/>
        <v>-1.6992042119085795</v>
      </c>
      <c r="W72" s="18">
        <f t="shared" si="86"/>
        <v>11.821579691135071</v>
      </c>
      <c r="X72" s="18">
        <f t="shared" si="86"/>
        <v>2.3562674799289169</v>
      </c>
      <c r="Y72" s="18">
        <f t="shared" si="54"/>
        <v>1.9622258545342248</v>
      </c>
    </row>
    <row r="73" spans="1:25" x14ac:dyDescent="0.2">
      <c r="A73" s="143"/>
      <c r="B73" s="8" t="s">
        <v>23</v>
      </c>
      <c r="C73" s="33" t="s">
        <v>10</v>
      </c>
      <c r="D73" s="18">
        <f t="shared" si="87"/>
        <v>360.12427655628636</v>
      </c>
      <c r="E73" s="18">
        <f t="shared" si="88"/>
        <v>-4.2043716656944383</v>
      </c>
      <c r="F73" s="18">
        <f t="shared" si="89"/>
        <v>-88.161288894721622</v>
      </c>
      <c r="G73" s="18">
        <f t="shared" si="90"/>
        <v>53.731498034685046</v>
      </c>
      <c r="H73" s="18">
        <f t="shared" si="91"/>
        <v>-83.945987263239289</v>
      </c>
      <c r="I73" s="18">
        <f t="shared" si="92"/>
        <v>2249.1667833654883</v>
      </c>
      <c r="J73" s="18">
        <f t="shared" si="93"/>
        <v>-73.45707513274813</v>
      </c>
      <c r="K73" s="18">
        <f t="shared" si="94"/>
        <v>-34.639594115911464</v>
      </c>
      <c r="L73" s="18">
        <f t="shared" si="95"/>
        <v>1519.4191770897521</v>
      </c>
      <c r="M73" s="18">
        <f t="shared" si="96"/>
        <v>97.664265368436702</v>
      </c>
      <c r="N73" s="18">
        <f t="shared" si="97"/>
        <v>71.542889574561912</v>
      </c>
      <c r="O73" s="18">
        <f t="shared" si="98"/>
        <v>-96.074061023843768</v>
      </c>
      <c r="P73" s="18">
        <f t="shared" si="99"/>
        <v>-1.007342063028787</v>
      </c>
      <c r="Q73" s="18">
        <f t="shared" si="100"/>
        <v>2448.0472963968914</v>
      </c>
      <c r="R73" s="18">
        <f t="shared" si="101"/>
        <v>34.110505219651628</v>
      </c>
      <c r="S73" s="18">
        <f t="shared" si="102"/>
        <v>6.5666780392327269</v>
      </c>
      <c r="T73" s="18">
        <f t="shared" si="103"/>
        <v>66.632381633934585</v>
      </c>
      <c r="U73" s="18">
        <f t="shared" si="104"/>
        <v>19.77919600061324</v>
      </c>
      <c r="V73" s="18">
        <f t="shared" si="104"/>
        <v>20.249665264381093</v>
      </c>
      <c r="W73" s="18">
        <f t="shared" si="86"/>
        <v>-9.7881518722776377</v>
      </c>
      <c r="X73" s="18">
        <f t="shared" si="86"/>
        <v>-5.3012369963268924</v>
      </c>
      <c r="Y73" s="18">
        <f t="shared" si="54"/>
        <v>23.306268902577614</v>
      </c>
    </row>
    <row r="74" spans="1:25" ht="13.5" thickBot="1" x14ac:dyDescent="0.25">
      <c r="A74" s="143"/>
      <c r="B74" s="30" t="s">
        <v>7</v>
      </c>
      <c r="C74" s="88"/>
      <c r="D74" s="18">
        <f t="shared" si="87"/>
        <v>27.515335015190786</v>
      </c>
      <c r="E74" s="18">
        <f t="shared" si="88"/>
        <v>-4.0848391993211379</v>
      </c>
      <c r="F74" s="18">
        <f t="shared" si="89"/>
        <v>6.9914495694708592</v>
      </c>
      <c r="G74" s="18">
        <f t="shared" si="90"/>
        <v>54.10225221426623</v>
      </c>
      <c r="H74" s="18">
        <f t="shared" si="91"/>
        <v>-21.599078338617957</v>
      </c>
      <c r="I74" s="18">
        <f t="shared" si="92"/>
        <v>-20.623972887234345</v>
      </c>
      <c r="J74" s="18">
        <f t="shared" si="93"/>
        <v>-3.3738094790762574</v>
      </c>
      <c r="K74" s="18">
        <f t="shared" si="94"/>
        <v>17.49296274451136</v>
      </c>
      <c r="L74" s="18">
        <f t="shared" si="95"/>
        <v>10.726129440342817</v>
      </c>
      <c r="M74" s="18">
        <f t="shared" si="96"/>
        <v>-1.4374653144765404</v>
      </c>
      <c r="N74" s="18">
        <f t="shared" si="97"/>
        <v>-11.377086096052608</v>
      </c>
      <c r="O74" s="18">
        <f t="shared" si="98"/>
        <v>-3.7286828529849743</v>
      </c>
      <c r="P74" s="18">
        <f t="shared" si="99"/>
        <v>-5.8141081532752139</v>
      </c>
      <c r="Q74" s="18">
        <f t="shared" si="100"/>
        <v>7.3102396005231896</v>
      </c>
      <c r="R74" s="18">
        <f t="shared" si="101"/>
        <v>4.4496423636419991</v>
      </c>
      <c r="S74" s="18">
        <f t="shared" si="102"/>
        <v>1.682579482328066</v>
      </c>
      <c r="T74" s="18">
        <f t="shared" si="103"/>
        <v>1.3118553411687799</v>
      </c>
      <c r="U74" s="18">
        <f t="shared" si="104"/>
        <v>12.115664750212801</v>
      </c>
      <c r="V74" s="271">
        <f t="shared" si="104"/>
        <v>-0.12934318763261388</v>
      </c>
      <c r="W74" s="271">
        <f t="shared" si="86"/>
        <v>9.9605881744868441</v>
      </c>
      <c r="X74" s="271">
        <f t="shared" si="86"/>
        <v>1.8152531025848191</v>
      </c>
      <c r="Y74" s="18">
        <f t="shared" si="54"/>
        <v>2.3162509830004723</v>
      </c>
    </row>
    <row r="75" spans="1:25" ht="13.5" thickTop="1" x14ac:dyDescent="0.2">
      <c r="B75" s="79" t="s">
        <v>868</v>
      </c>
      <c r="C75" s="89"/>
      <c r="D75" s="89"/>
      <c r="E75" s="89"/>
      <c r="F75" s="89"/>
      <c r="G75" s="89"/>
      <c r="H75" s="89"/>
      <c r="I75" s="89"/>
      <c r="J75" s="89"/>
      <c r="K75" s="89"/>
      <c r="L75" s="89"/>
      <c r="M75" s="89"/>
      <c r="N75" s="89"/>
      <c r="O75" s="89"/>
      <c r="P75" s="89"/>
      <c r="Q75" s="89"/>
      <c r="R75" s="89"/>
      <c r="S75" s="89"/>
      <c r="T75" s="89"/>
      <c r="U75" s="89"/>
      <c r="V75" s="18"/>
      <c r="W75" s="18"/>
      <c r="X75" s="18"/>
      <c r="Y75" s="89"/>
    </row>
  </sheetData>
  <mergeCells count="6">
    <mergeCell ref="C53:Y53"/>
    <mergeCell ref="C7:Y7"/>
    <mergeCell ref="C30:Y30"/>
    <mergeCell ref="A5:Y5"/>
    <mergeCell ref="A2:Y2"/>
    <mergeCell ref="A4:Y4"/>
  </mergeCells>
  <phoneticPr fontId="4" type="noConversion"/>
  <hyperlinks>
    <hyperlink ref="A1" location="INDICE!A1" display="INDICE"/>
  </hyperlinks>
  <pageMargins left="0.75" right="0.75" top="1" bottom="1" header="0" footer="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7"/>
  <sheetViews>
    <sheetView topLeftCell="F28" zoomScale="70" zoomScaleNormal="70" workbookViewId="0"/>
  </sheetViews>
  <sheetFormatPr baseColWidth="10" defaultRowHeight="12.75" x14ac:dyDescent="0.2"/>
  <cols>
    <col min="1" max="1" width="11.42578125" style="4"/>
    <col min="2" max="2" width="30" style="4" bestFit="1" customWidth="1"/>
    <col min="3" max="89" width="11.42578125" style="21"/>
    <col min="90" max="16384" width="11.42578125" style="4"/>
  </cols>
  <sheetData>
    <row r="1" spans="1:25" x14ac:dyDescent="0.2">
      <c r="A1" s="11" t="s">
        <v>258</v>
      </c>
    </row>
    <row r="2" spans="1:25" ht="18.75" x14ac:dyDescent="0.3">
      <c r="A2" s="333" t="s">
        <v>82</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25" ht="18.75" x14ac:dyDescent="0.3">
      <c r="A3" s="141"/>
      <c r="B3" s="141"/>
      <c r="C3" s="73"/>
      <c r="D3" s="73"/>
      <c r="E3" s="73"/>
      <c r="F3" s="73"/>
      <c r="G3" s="73"/>
      <c r="H3" s="73"/>
      <c r="I3" s="73"/>
      <c r="J3" s="73"/>
      <c r="K3" s="73"/>
      <c r="L3" s="73"/>
      <c r="M3" s="73"/>
      <c r="N3" s="73"/>
      <c r="O3" s="73"/>
      <c r="P3" s="73"/>
      <c r="Q3" s="22"/>
      <c r="R3" s="22"/>
      <c r="S3" s="22"/>
      <c r="T3" s="22"/>
      <c r="U3" s="22"/>
      <c r="V3" s="22"/>
      <c r="W3" s="22"/>
      <c r="X3" s="22"/>
    </row>
    <row r="4" spans="1:25" ht="18.75" x14ac:dyDescent="0.3">
      <c r="A4" s="333" t="s">
        <v>822</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25" ht="13.5" thickBot="1" x14ac:dyDescent="0.25">
      <c r="A5" s="335" t="s">
        <v>110</v>
      </c>
      <c r="B5" s="335"/>
      <c r="C5" s="335"/>
      <c r="D5" s="335"/>
      <c r="E5" s="335"/>
      <c r="F5" s="335"/>
      <c r="G5" s="335"/>
      <c r="H5" s="335"/>
      <c r="I5" s="335"/>
      <c r="J5" s="335"/>
      <c r="K5" s="335"/>
      <c r="L5" s="335"/>
      <c r="M5" s="335"/>
      <c r="N5" s="335"/>
      <c r="O5" s="335"/>
      <c r="P5" s="335"/>
      <c r="Q5" s="335"/>
      <c r="R5" s="335"/>
      <c r="S5" s="335"/>
      <c r="T5" s="335"/>
      <c r="U5" s="335"/>
      <c r="V5" s="335"/>
      <c r="W5" s="335"/>
      <c r="X5" s="335"/>
      <c r="Y5" s="335"/>
    </row>
    <row r="6" spans="1:25"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25" ht="13.5" thickBot="1" x14ac:dyDescent="0.25">
      <c r="A7" s="148"/>
      <c r="B7" s="26"/>
      <c r="C7" s="328" t="s">
        <v>25</v>
      </c>
      <c r="D7" s="328"/>
      <c r="E7" s="328"/>
      <c r="F7" s="328"/>
      <c r="G7" s="328"/>
      <c r="H7" s="328"/>
      <c r="I7" s="328"/>
      <c r="J7" s="328"/>
      <c r="K7" s="328"/>
      <c r="L7" s="328"/>
      <c r="M7" s="328"/>
      <c r="N7" s="328"/>
      <c r="O7" s="328"/>
      <c r="P7" s="328"/>
      <c r="Q7" s="139"/>
      <c r="R7" s="139"/>
      <c r="S7" s="139"/>
      <c r="T7" s="230"/>
      <c r="U7" s="237"/>
      <c r="V7" s="289"/>
      <c r="W7" s="295"/>
      <c r="X7" s="295"/>
      <c r="Y7" s="114"/>
    </row>
    <row r="8" spans="1:25" ht="13.5" thickTop="1" x14ac:dyDescent="0.2">
      <c r="A8" s="148"/>
      <c r="C8" s="22"/>
      <c r="D8" s="22"/>
      <c r="E8" s="22"/>
      <c r="F8" s="22"/>
      <c r="G8" s="22"/>
      <c r="H8" s="22"/>
      <c r="I8" s="22"/>
      <c r="J8" s="22"/>
      <c r="K8" s="22"/>
      <c r="L8" s="22"/>
      <c r="M8" s="22"/>
      <c r="N8" s="22"/>
      <c r="O8" s="22"/>
      <c r="P8" s="22"/>
      <c r="Q8" s="22"/>
      <c r="R8" s="22"/>
      <c r="S8" s="22"/>
      <c r="T8" s="22"/>
      <c r="U8" s="22"/>
      <c r="V8" s="22"/>
      <c r="W8" s="22"/>
      <c r="X8" s="22"/>
    </row>
    <row r="9" spans="1:25" x14ac:dyDescent="0.2">
      <c r="A9" s="143"/>
      <c r="B9" s="80" t="s">
        <v>326</v>
      </c>
      <c r="C9" s="18">
        <v>78.596148999999997</v>
      </c>
      <c r="D9" s="18">
        <v>108.550391</v>
      </c>
      <c r="E9" s="18">
        <v>149.93396899999999</v>
      </c>
      <c r="F9" s="18">
        <v>201.46608599999999</v>
      </c>
      <c r="G9" s="18">
        <v>191.23948999999999</v>
      </c>
      <c r="H9" s="18">
        <v>191.95536000000001</v>
      </c>
      <c r="I9" s="18">
        <v>203.349827</v>
      </c>
      <c r="J9" s="18">
        <v>177.201244</v>
      </c>
      <c r="K9" s="18">
        <v>219.53582800000001</v>
      </c>
      <c r="L9" s="18">
        <v>212.919814</v>
      </c>
      <c r="M9" s="18">
        <v>170.11114599999999</v>
      </c>
      <c r="N9" s="18">
        <v>173.99189999999999</v>
      </c>
      <c r="O9" s="18">
        <v>171.43917200000001</v>
      </c>
      <c r="P9" s="18">
        <v>148.06568200000001</v>
      </c>
      <c r="Q9" s="27">
        <v>108.618831</v>
      </c>
      <c r="R9" s="27">
        <v>136.00705300000001</v>
      </c>
      <c r="S9" s="27">
        <v>222.23533499999999</v>
      </c>
      <c r="T9" s="27">
        <v>264.83067399999999</v>
      </c>
      <c r="U9" s="27">
        <v>223.33332999999999</v>
      </c>
      <c r="V9" s="27">
        <v>219.251597</v>
      </c>
      <c r="W9" s="27">
        <v>247.21454399999999</v>
      </c>
      <c r="X9" s="27">
        <v>193.56230400000001</v>
      </c>
      <c r="Y9" s="28">
        <f>SUM(C9:X9)</f>
        <v>4013.4097259999994</v>
      </c>
    </row>
    <row r="10" spans="1:25" x14ac:dyDescent="0.2">
      <c r="A10" s="143"/>
      <c r="B10" s="80" t="s">
        <v>378</v>
      </c>
      <c r="C10" s="18">
        <v>0.88292599999999999</v>
      </c>
      <c r="D10" s="18">
        <v>1.5148159999999999</v>
      </c>
      <c r="E10" s="18">
        <v>2.0974659999999998</v>
      </c>
      <c r="F10" s="18">
        <v>3.8965269999999999</v>
      </c>
      <c r="G10" s="18">
        <v>5.0676360000000003</v>
      </c>
      <c r="H10" s="18">
        <v>4.7862020000000003</v>
      </c>
      <c r="I10" s="18">
        <v>8.2270479999999999</v>
      </c>
      <c r="J10" s="18">
        <v>6.1035760000000003</v>
      </c>
      <c r="K10" s="18">
        <v>7.9934789999999998</v>
      </c>
      <c r="L10" s="18">
        <v>9.5089769999999998</v>
      </c>
      <c r="M10" s="18">
        <v>29.514529</v>
      </c>
      <c r="N10" s="18">
        <v>13.616595</v>
      </c>
      <c r="O10" s="18">
        <v>13.742796999999999</v>
      </c>
      <c r="P10" s="18">
        <v>12.77182</v>
      </c>
      <c r="Q10" s="27">
        <v>10.234527</v>
      </c>
      <c r="R10" s="27">
        <v>11.627227</v>
      </c>
      <c r="S10" s="27">
        <v>10.544324</v>
      </c>
      <c r="T10" s="27">
        <v>11.497246000000001</v>
      </c>
      <c r="U10" s="27">
        <v>10.153324</v>
      </c>
      <c r="V10" s="27">
        <v>8.7703619999999987</v>
      </c>
      <c r="W10" s="27">
        <v>10.170674999999999</v>
      </c>
      <c r="X10" s="27">
        <v>8.9400940000000002</v>
      </c>
      <c r="Y10" s="28">
        <f t="shared" ref="Y10:Y29" si="0">SUM(C10:X10)</f>
        <v>201.66217299999997</v>
      </c>
    </row>
    <row r="11" spans="1:25" x14ac:dyDescent="0.2">
      <c r="A11" s="143"/>
      <c r="B11" s="80" t="s">
        <v>382</v>
      </c>
      <c r="C11" s="18">
        <v>6.0625499999999999</v>
      </c>
      <c r="D11" s="18">
        <v>7.0827929999999997</v>
      </c>
      <c r="E11" s="18">
        <v>6.4397830000000003</v>
      </c>
      <c r="F11" s="18">
        <v>8.1994539999999994</v>
      </c>
      <c r="G11" s="18">
        <v>2.2259090000000001</v>
      </c>
      <c r="H11" s="18">
        <v>4.2121019999999998</v>
      </c>
      <c r="I11" s="18">
        <v>10.953854</v>
      </c>
      <c r="J11" s="18">
        <v>10.202477</v>
      </c>
      <c r="K11" s="18">
        <v>18.278500000000001</v>
      </c>
      <c r="L11" s="18">
        <v>74.112155999999999</v>
      </c>
      <c r="M11" s="18">
        <v>54.870387999999998</v>
      </c>
      <c r="N11" s="18">
        <v>29.815608000000001</v>
      </c>
      <c r="O11" s="18">
        <v>60.924919000000003</v>
      </c>
      <c r="P11" s="18">
        <v>87.013062000000005</v>
      </c>
      <c r="Q11" s="27">
        <v>17.211493000000001</v>
      </c>
      <c r="R11" s="27">
        <v>17.801396</v>
      </c>
      <c r="S11" s="27">
        <v>11.468681</v>
      </c>
      <c r="T11" s="27">
        <v>13.330465999999999</v>
      </c>
      <c r="U11" s="27">
        <v>47.384984000000003</v>
      </c>
      <c r="V11" s="27">
        <v>71.128978000000004</v>
      </c>
      <c r="W11" s="27">
        <v>24.644874999999999</v>
      </c>
      <c r="X11" s="27">
        <v>82.225164000000007</v>
      </c>
      <c r="Y11" s="28">
        <f t="shared" si="0"/>
        <v>665.58959200000004</v>
      </c>
    </row>
    <row r="12" spans="1:25" x14ac:dyDescent="0.2">
      <c r="A12" s="143"/>
      <c r="B12" s="80" t="s">
        <v>73</v>
      </c>
      <c r="C12" s="18">
        <v>0</v>
      </c>
      <c r="D12" s="18">
        <v>0</v>
      </c>
      <c r="E12" s="18">
        <v>0</v>
      </c>
      <c r="F12" s="18">
        <v>0</v>
      </c>
      <c r="G12" s="18">
        <v>0</v>
      </c>
      <c r="H12" s="18">
        <v>0</v>
      </c>
      <c r="I12" s="18">
        <v>0</v>
      </c>
      <c r="J12" s="18">
        <v>0</v>
      </c>
      <c r="K12" s="18">
        <v>0</v>
      </c>
      <c r="L12" s="18">
        <v>0</v>
      </c>
      <c r="M12" s="18">
        <v>0</v>
      </c>
      <c r="N12" s="18">
        <v>1.4005999999999999E-2</v>
      </c>
      <c r="O12" s="18">
        <v>0</v>
      </c>
      <c r="P12" s="18">
        <v>0</v>
      </c>
      <c r="Q12" s="27">
        <v>0</v>
      </c>
      <c r="R12" s="27">
        <v>0</v>
      </c>
      <c r="S12" s="27">
        <v>0</v>
      </c>
      <c r="T12" s="27">
        <v>0</v>
      </c>
      <c r="U12" s="27">
        <v>0</v>
      </c>
      <c r="V12" s="27">
        <v>3.9999999999999998E-6</v>
      </c>
      <c r="W12" s="27">
        <v>1.108E-3</v>
      </c>
      <c r="X12" s="27">
        <v>2.6800000000000001E-4</v>
      </c>
      <c r="Y12" s="28">
        <f t="shared" si="0"/>
        <v>1.5386E-2</v>
      </c>
    </row>
    <row r="13" spans="1:25" x14ac:dyDescent="0.2">
      <c r="A13" s="143"/>
      <c r="B13" s="80" t="s">
        <v>62</v>
      </c>
      <c r="C13" s="18">
        <v>0</v>
      </c>
      <c r="D13" s="18">
        <v>0</v>
      </c>
      <c r="E13" s="18">
        <v>0</v>
      </c>
      <c r="F13" s="18">
        <v>4.5000000000000003E-5</v>
      </c>
      <c r="G13" s="18">
        <v>0</v>
      </c>
      <c r="H13" s="18">
        <v>5.8E-4</v>
      </c>
      <c r="I13" s="18">
        <v>0</v>
      </c>
      <c r="J13" s="18">
        <v>2.0219999999999999E-3</v>
      </c>
      <c r="K13" s="18">
        <v>5.208E-3</v>
      </c>
      <c r="L13" s="18">
        <v>1.225E-3</v>
      </c>
      <c r="M13" s="18">
        <v>0</v>
      </c>
      <c r="N13" s="18">
        <v>9.7400000000000004E-4</v>
      </c>
      <c r="O13" s="18">
        <v>1.8680000000000001E-3</v>
      </c>
      <c r="P13" s="18">
        <v>5.9810000000000002E-3</v>
      </c>
      <c r="Q13" s="19">
        <v>3.0699999999999998E-4</v>
      </c>
      <c r="R13" s="19">
        <v>1.9599999999999999E-3</v>
      </c>
      <c r="S13" s="19">
        <v>2.0449999999999999E-2</v>
      </c>
      <c r="T13" s="19">
        <v>0</v>
      </c>
      <c r="U13" s="19">
        <v>0</v>
      </c>
      <c r="V13" s="19">
        <v>0</v>
      </c>
      <c r="W13" s="19">
        <v>0</v>
      </c>
      <c r="X13" s="19">
        <v>0</v>
      </c>
      <c r="Y13" s="28">
        <f t="shared" si="0"/>
        <v>4.0620000000000003E-2</v>
      </c>
    </row>
    <row r="14" spans="1:25" x14ac:dyDescent="0.2">
      <c r="A14" s="143"/>
      <c r="B14" s="80" t="s">
        <v>335</v>
      </c>
      <c r="C14" s="18">
        <v>0.27581600000000001</v>
      </c>
      <c r="D14" s="18">
        <v>0.241568</v>
      </c>
      <c r="E14" s="18">
        <v>2.611618</v>
      </c>
      <c r="F14" s="18">
        <v>1.3504229999999999</v>
      </c>
      <c r="G14" s="18">
        <v>0.51527699999999999</v>
      </c>
      <c r="H14" s="18">
        <v>0.61342200000000002</v>
      </c>
      <c r="I14" s="18">
        <v>1.414982</v>
      </c>
      <c r="J14" s="18">
        <v>1.7572650000000001</v>
      </c>
      <c r="K14" s="18">
        <v>0.98197400000000001</v>
      </c>
      <c r="L14" s="18">
        <v>1.10103</v>
      </c>
      <c r="M14" s="18">
        <v>1.1565859999999999</v>
      </c>
      <c r="N14" s="18">
        <v>3.3496489999999999</v>
      </c>
      <c r="O14" s="18">
        <v>4.217911</v>
      </c>
      <c r="P14" s="18">
        <v>4.6110519999999999</v>
      </c>
      <c r="Q14" s="27">
        <v>3.6004130000000001</v>
      </c>
      <c r="R14" s="27">
        <v>1.751746</v>
      </c>
      <c r="S14" s="27">
        <v>2.8699979999999998</v>
      </c>
      <c r="T14" s="27">
        <v>2.402288</v>
      </c>
      <c r="U14" s="27">
        <v>1.8658570000000001</v>
      </c>
      <c r="V14" s="27">
        <v>1.650806</v>
      </c>
      <c r="W14" s="27">
        <v>1.658048</v>
      </c>
      <c r="X14" s="27">
        <v>1.844128</v>
      </c>
      <c r="Y14" s="28">
        <f t="shared" si="0"/>
        <v>41.841856999999997</v>
      </c>
    </row>
    <row r="15" spans="1:25" x14ac:dyDescent="0.2">
      <c r="A15" s="143"/>
      <c r="B15" s="80" t="s">
        <v>61</v>
      </c>
      <c r="C15" s="18">
        <v>7.4250000000000002E-3</v>
      </c>
      <c r="D15" s="18">
        <v>1.5433000000000001E-2</v>
      </c>
      <c r="E15" s="18">
        <v>3.068E-3</v>
      </c>
      <c r="F15" s="18">
        <v>1.0200000000000001E-2</v>
      </c>
      <c r="G15" s="18">
        <v>0.119979</v>
      </c>
      <c r="H15" s="18">
        <v>1.7390000000000001E-3</v>
      </c>
      <c r="I15" s="18">
        <v>4.3299999999999996E-3</v>
      </c>
      <c r="J15" s="18">
        <v>2.3E-5</v>
      </c>
      <c r="K15" s="18">
        <v>4.9600000000000002E-4</v>
      </c>
      <c r="L15" s="18">
        <v>1.1479999999999999E-3</v>
      </c>
      <c r="M15" s="18">
        <v>3.8040000000000001E-3</v>
      </c>
      <c r="N15" s="18">
        <v>7.7130000000000002E-3</v>
      </c>
      <c r="O15" s="18">
        <v>1.504E-2</v>
      </c>
      <c r="P15" s="18">
        <v>1.4626E-2</v>
      </c>
      <c r="Q15" s="19">
        <v>5.0819999999999997E-3</v>
      </c>
      <c r="R15" s="19">
        <v>2.7160000000000001E-3</v>
      </c>
      <c r="S15" s="19">
        <v>2.366E-3</v>
      </c>
      <c r="T15" s="19">
        <v>5.3075999999999998E-2</v>
      </c>
      <c r="U15" s="19">
        <v>0.56858200000000003</v>
      </c>
      <c r="V15" s="19">
        <v>2.2567E-2</v>
      </c>
      <c r="W15" s="19">
        <v>2.8479000000000001E-2</v>
      </c>
      <c r="X15" s="19">
        <v>7.2269999999999999E-3</v>
      </c>
      <c r="Y15" s="28">
        <f t="shared" si="0"/>
        <v>0.895119</v>
      </c>
    </row>
    <row r="16" spans="1:25" x14ac:dyDescent="0.2">
      <c r="A16" s="143"/>
      <c r="B16" s="80" t="s">
        <v>14</v>
      </c>
      <c r="C16" s="18">
        <v>1.147278</v>
      </c>
      <c r="D16" s="18">
        <v>1.8723209999999999</v>
      </c>
      <c r="E16" s="18">
        <v>2.5235219999999998</v>
      </c>
      <c r="F16" s="18">
        <v>4.0122960000000001</v>
      </c>
      <c r="G16" s="18">
        <v>2.1243340000000002</v>
      </c>
      <c r="H16" s="18">
        <v>5.5852950000000003</v>
      </c>
      <c r="I16" s="18">
        <v>5.4307619999999996</v>
      </c>
      <c r="J16" s="18">
        <v>9.1305999999999994</v>
      </c>
      <c r="K16" s="18">
        <v>13.880715</v>
      </c>
      <c r="L16" s="18">
        <v>51.385111999999999</v>
      </c>
      <c r="M16" s="18">
        <v>78.962851999999998</v>
      </c>
      <c r="N16" s="18">
        <v>55.352131</v>
      </c>
      <c r="O16" s="18">
        <v>75.353215000000006</v>
      </c>
      <c r="P16" s="18">
        <v>85.112363999999999</v>
      </c>
      <c r="Q16" s="27">
        <v>66.499771999999993</v>
      </c>
      <c r="R16" s="27">
        <v>94.841628</v>
      </c>
      <c r="S16" s="27">
        <v>124.513685</v>
      </c>
      <c r="T16" s="27">
        <v>108.38918</v>
      </c>
      <c r="U16" s="27">
        <v>191.649011</v>
      </c>
      <c r="V16" s="27">
        <v>265.22646000000003</v>
      </c>
      <c r="W16" s="27">
        <v>287.33696400000002</v>
      </c>
      <c r="X16" s="27">
        <v>377.52911499999999</v>
      </c>
      <c r="Y16" s="28">
        <f t="shared" si="0"/>
        <v>1907.8586120000002</v>
      </c>
    </row>
    <row r="17" spans="1:25" x14ac:dyDescent="0.2">
      <c r="A17" s="143"/>
      <c r="B17" s="8" t="s">
        <v>15</v>
      </c>
      <c r="C17" s="18">
        <v>0.13498200000000002</v>
      </c>
      <c r="D17" s="18">
        <v>0.25991999999999998</v>
      </c>
      <c r="E17" s="18">
        <v>0.191772</v>
      </c>
      <c r="F17" s="18">
        <v>2.4882960000000001</v>
      </c>
      <c r="G17" s="18">
        <v>0.26423200000000002</v>
      </c>
      <c r="H17" s="18">
        <v>0.36100700000000002</v>
      </c>
      <c r="I17" s="18">
        <v>1.09154</v>
      </c>
      <c r="J17" s="18">
        <v>1.1904970000000001</v>
      </c>
      <c r="K17" s="18">
        <v>0.76400999999999986</v>
      </c>
      <c r="L17" s="18">
        <v>2.0844810000000003</v>
      </c>
      <c r="M17" s="18">
        <v>2.0549910000000002</v>
      </c>
      <c r="N17" s="18">
        <v>2.955565</v>
      </c>
      <c r="O17" s="18">
        <v>5.2910459999999997</v>
      </c>
      <c r="P17" s="18">
        <v>3.4462799999999998</v>
      </c>
      <c r="Q17" s="19">
        <v>2.4110840000000002</v>
      </c>
      <c r="R17" s="19">
        <v>2.682623</v>
      </c>
      <c r="S17" s="19">
        <v>3.9976320000000007</v>
      </c>
      <c r="T17" s="19">
        <v>3.8138020000000008</v>
      </c>
      <c r="U17" s="19">
        <v>4.643186</v>
      </c>
      <c r="V17" s="19">
        <v>4.6274009999999999</v>
      </c>
      <c r="W17" s="19">
        <v>3.2513199999999998</v>
      </c>
      <c r="X17" s="19">
        <v>3.0173919999999996</v>
      </c>
      <c r="Y17" s="28">
        <f t="shared" si="0"/>
        <v>51.023059000000003</v>
      </c>
    </row>
    <row r="18" spans="1:25" x14ac:dyDescent="0.2">
      <c r="A18" s="143"/>
      <c r="B18" s="8" t="s">
        <v>26</v>
      </c>
      <c r="C18" s="18">
        <v>0</v>
      </c>
      <c r="D18" s="18">
        <v>1.44E-4</v>
      </c>
      <c r="E18" s="18">
        <v>4.1739999999999998E-3</v>
      </c>
      <c r="F18" s="18">
        <v>2.0200309999999999</v>
      </c>
      <c r="G18" s="18">
        <v>2.4710000000000001E-3</v>
      </c>
      <c r="H18" s="18">
        <v>1.2442E-2</v>
      </c>
      <c r="I18" s="18">
        <v>1.8090999999999999E-2</v>
      </c>
      <c r="J18" s="18">
        <v>9.9170000000000005E-3</v>
      </c>
      <c r="K18" s="18">
        <v>3.3668999999999998E-2</v>
      </c>
      <c r="L18" s="18">
        <v>9.3892000000000003E-2</v>
      </c>
      <c r="M18" s="18">
        <v>0.27573999999999999</v>
      </c>
      <c r="N18" s="18">
        <v>7.3495000000000005E-2</v>
      </c>
      <c r="O18" s="18">
        <v>0.15293899999999999</v>
      </c>
      <c r="P18" s="18">
        <v>0.48708400000000002</v>
      </c>
      <c r="Q18" s="19">
        <v>0.145257</v>
      </c>
      <c r="R18" s="19">
        <v>0.30921300000000002</v>
      </c>
      <c r="S18" s="19">
        <v>4.7597E-2</v>
      </c>
      <c r="T18" s="19">
        <v>8.8213E-2</v>
      </c>
      <c r="U18" s="19">
        <v>8.0549999999999997E-2</v>
      </c>
      <c r="V18" s="19">
        <v>3.1845999999999999E-2</v>
      </c>
      <c r="W18" s="19">
        <v>3.0439999999999998E-2</v>
      </c>
      <c r="X18" s="19">
        <v>3.6729999999999999E-2</v>
      </c>
      <c r="Y18" s="28">
        <f t="shared" si="0"/>
        <v>3.953935</v>
      </c>
    </row>
    <row r="19" spans="1:25" x14ac:dyDescent="0.2">
      <c r="A19" s="143"/>
      <c r="B19" s="8" t="s">
        <v>27</v>
      </c>
      <c r="C19" s="18">
        <v>9.1277999999999998E-2</v>
      </c>
      <c r="D19" s="18">
        <v>6.4598000000000003E-2</v>
      </c>
      <c r="E19" s="18">
        <v>4.4284999999999998E-2</v>
      </c>
      <c r="F19" s="18">
        <v>3.5979999999999998E-2</v>
      </c>
      <c r="G19" s="18">
        <v>8.3807999999999994E-2</v>
      </c>
      <c r="H19" s="18">
        <v>0.15757499999999999</v>
      </c>
      <c r="I19" s="18">
        <v>0.76483000000000001</v>
      </c>
      <c r="J19" s="18">
        <v>0.75453599999999998</v>
      </c>
      <c r="K19" s="18">
        <v>0.27476299999999998</v>
      </c>
      <c r="L19" s="18">
        <v>1.1940409999999999</v>
      </c>
      <c r="M19" s="18">
        <v>0.91756099999999996</v>
      </c>
      <c r="N19" s="18">
        <v>1.468483</v>
      </c>
      <c r="O19" s="18">
        <v>2.0466899999999999</v>
      </c>
      <c r="P19" s="18">
        <v>2.1281680000000001</v>
      </c>
      <c r="Q19" s="19">
        <v>1.7056910000000001</v>
      </c>
      <c r="R19" s="19">
        <v>2.2527789999999999</v>
      </c>
      <c r="S19" s="19">
        <v>3.0466510000000002</v>
      </c>
      <c r="T19" s="19">
        <v>3.0625830000000001</v>
      </c>
      <c r="U19" s="19">
        <v>3.6982029999999999</v>
      </c>
      <c r="V19" s="19">
        <v>4.2403750000000002</v>
      </c>
      <c r="W19" s="19">
        <v>3.0992099999999998</v>
      </c>
      <c r="X19" s="19">
        <v>2.8669859999999998</v>
      </c>
      <c r="Y19" s="28">
        <f t="shared" si="0"/>
        <v>33.999074</v>
      </c>
    </row>
    <row r="20" spans="1:25" x14ac:dyDescent="0.2">
      <c r="A20" s="143"/>
      <c r="B20" s="8" t="s">
        <v>16</v>
      </c>
      <c r="C20" s="18">
        <f>SUM(C21:C26)</f>
        <v>7.8390000000000005E-3</v>
      </c>
      <c r="D20" s="18">
        <f t="shared" ref="D20:X20" si="1">SUM(D21:D26)</f>
        <v>1.5687E-2</v>
      </c>
      <c r="E20" s="18">
        <f t="shared" si="1"/>
        <v>3.967E-3</v>
      </c>
      <c r="F20" s="18">
        <f t="shared" si="1"/>
        <v>1.0245000000000001E-2</v>
      </c>
      <c r="G20" s="18">
        <f t="shared" si="1"/>
        <v>0.124379</v>
      </c>
      <c r="H20" s="18">
        <f t="shared" si="1"/>
        <v>2.3239999999999997E-3</v>
      </c>
      <c r="I20" s="18">
        <f t="shared" si="1"/>
        <v>8.7819999999999999E-3</v>
      </c>
      <c r="J20" s="18">
        <f t="shared" si="1"/>
        <v>5.6395000000000008E-2</v>
      </c>
      <c r="K20" s="18">
        <f t="shared" si="1"/>
        <v>5.7039999999999999E-3</v>
      </c>
      <c r="L20" s="18">
        <f t="shared" si="1"/>
        <v>2.568E-3</v>
      </c>
      <c r="M20" s="18">
        <f t="shared" si="1"/>
        <v>3.8610000000000003E-3</v>
      </c>
      <c r="N20" s="18">
        <f t="shared" si="1"/>
        <v>1.4048000000000001E-2</v>
      </c>
      <c r="O20" s="18">
        <f t="shared" si="1"/>
        <v>1.9727000000000001E-2</v>
      </c>
      <c r="P20" s="18">
        <f t="shared" si="1"/>
        <v>2.1384E-2</v>
      </c>
      <c r="Q20" s="18">
        <f t="shared" si="1"/>
        <v>6.8889999999999993E-3</v>
      </c>
      <c r="R20" s="18">
        <f t="shared" si="1"/>
        <v>4.6759999999999996E-3</v>
      </c>
      <c r="S20" s="18">
        <f t="shared" si="1"/>
        <v>2.3719999999999998E-2</v>
      </c>
      <c r="T20" s="18">
        <f t="shared" si="1"/>
        <v>5.4274999999999997E-2</v>
      </c>
      <c r="U20" s="18">
        <f t="shared" si="1"/>
        <v>0.56975399999999998</v>
      </c>
      <c r="V20" s="18">
        <f t="shared" si="1"/>
        <v>3.5030000000000006E-2</v>
      </c>
      <c r="W20" s="18">
        <f t="shared" si="1"/>
        <v>3.4357000000000006E-2</v>
      </c>
      <c r="X20" s="18">
        <f t="shared" si="1"/>
        <v>1.2083999999999999E-2</v>
      </c>
      <c r="Y20" s="28">
        <f t="shared" si="0"/>
        <v>1.037695</v>
      </c>
    </row>
    <row r="21" spans="1:25" x14ac:dyDescent="0.2">
      <c r="A21" s="143"/>
      <c r="B21" s="8" t="s">
        <v>19</v>
      </c>
      <c r="C21" s="18">
        <v>2.6400000000000002E-4</v>
      </c>
      <c r="D21" s="18">
        <v>2.5399999999999999E-4</v>
      </c>
      <c r="E21" s="18">
        <v>8.9899999999999995E-4</v>
      </c>
      <c r="F21" s="18">
        <v>0</v>
      </c>
      <c r="G21" s="18">
        <v>4.4000000000000003E-3</v>
      </c>
      <c r="H21" s="18">
        <v>0</v>
      </c>
      <c r="I21" s="18">
        <v>4.4520000000000002E-3</v>
      </c>
      <c r="J21" s="18">
        <v>5.4146E-2</v>
      </c>
      <c r="K21" s="18">
        <v>0</v>
      </c>
      <c r="L21" s="18">
        <v>1.95E-4</v>
      </c>
      <c r="M21" s="18">
        <v>0</v>
      </c>
      <c r="N21" s="18">
        <v>9.4600000000000001E-4</v>
      </c>
      <c r="O21" s="18">
        <v>8.2999999999999998E-5</v>
      </c>
      <c r="P21" s="18">
        <v>7.7700000000000002E-4</v>
      </c>
      <c r="Q21" s="19">
        <v>0</v>
      </c>
      <c r="R21" s="19" t="s">
        <v>364</v>
      </c>
      <c r="S21" s="19">
        <v>0</v>
      </c>
      <c r="T21" s="19">
        <v>0</v>
      </c>
      <c r="U21" s="19">
        <v>4.4799999999999999E-4</v>
      </c>
      <c r="V21" s="19">
        <v>9.7879999999999998E-3</v>
      </c>
      <c r="W21" s="19">
        <v>0</v>
      </c>
      <c r="X21" s="19">
        <v>0</v>
      </c>
      <c r="Y21" s="28">
        <f t="shared" si="0"/>
        <v>7.6652000000000012E-2</v>
      </c>
    </row>
    <row r="22" spans="1:25" x14ac:dyDescent="0.2">
      <c r="A22" s="143"/>
      <c r="B22" s="8" t="s">
        <v>18</v>
      </c>
      <c r="C22" s="18">
        <v>0</v>
      </c>
      <c r="D22" s="18">
        <v>0</v>
      </c>
      <c r="E22" s="18">
        <v>0</v>
      </c>
      <c r="F22" s="18">
        <v>4.5000000000000003E-5</v>
      </c>
      <c r="G22" s="18">
        <v>0</v>
      </c>
      <c r="H22" s="18">
        <v>5.8E-4</v>
      </c>
      <c r="I22" s="18">
        <v>0</v>
      </c>
      <c r="J22" s="18">
        <v>2.0219999999999999E-3</v>
      </c>
      <c r="K22" s="18">
        <v>5.208E-3</v>
      </c>
      <c r="L22" s="18">
        <v>1.225E-3</v>
      </c>
      <c r="M22" s="18">
        <v>0</v>
      </c>
      <c r="N22" s="18">
        <v>9.7400000000000004E-4</v>
      </c>
      <c r="O22" s="18">
        <v>1.8680000000000001E-3</v>
      </c>
      <c r="P22" s="18">
        <v>5.9810000000000002E-3</v>
      </c>
      <c r="Q22" s="19">
        <v>3.0699999999999998E-4</v>
      </c>
      <c r="R22" s="19">
        <v>1.9599999999999999E-3</v>
      </c>
      <c r="S22" s="19">
        <v>2.0449999999999999E-2</v>
      </c>
      <c r="T22" s="19">
        <v>0</v>
      </c>
      <c r="U22" s="19">
        <v>0</v>
      </c>
      <c r="V22" s="19">
        <v>0</v>
      </c>
      <c r="W22" s="19">
        <v>0</v>
      </c>
      <c r="X22" s="19">
        <v>0</v>
      </c>
      <c r="Y22" s="28">
        <f t="shared" si="0"/>
        <v>4.0620000000000003E-2</v>
      </c>
    </row>
    <row r="23" spans="1:25" x14ac:dyDescent="0.2">
      <c r="A23" s="143"/>
      <c r="B23" s="8" t="s">
        <v>20</v>
      </c>
      <c r="C23" s="18">
        <v>0</v>
      </c>
      <c r="D23" s="18">
        <v>0</v>
      </c>
      <c r="E23" s="18">
        <v>0</v>
      </c>
      <c r="F23" s="18">
        <v>0</v>
      </c>
      <c r="G23" s="18">
        <v>0</v>
      </c>
      <c r="H23" s="18">
        <v>0</v>
      </c>
      <c r="I23" s="18">
        <v>0</v>
      </c>
      <c r="J23" s="18">
        <v>2.04E-4</v>
      </c>
      <c r="K23" s="18">
        <v>0</v>
      </c>
      <c r="L23" s="18">
        <v>0</v>
      </c>
      <c r="M23" s="18">
        <v>0</v>
      </c>
      <c r="N23" s="18">
        <v>0</v>
      </c>
      <c r="O23" s="18">
        <v>1.926E-3</v>
      </c>
      <c r="P23" s="18">
        <v>0</v>
      </c>
      <c r="Q23" s="19">
        <v>1.5E-3</v>
      </c>
      <c r="R23" s="19" t="s">
        <v>364</v>
      </c>
      <c r="S23" s="19">
        <v>6.4999999999999994E-5</v>
      </c>
      <c r="T23" s="19">
        <v>1.199E-3</v>
      </c>
      <c r="U23" s="19">
        <v>5.5500000000000005E-4</v>
      </c>
      <c r="V23" s="19">
        <v>0</v>
      </c>
      <c r="W23" s="19">
        <v>4.829E-3</v>
      </c>
      <c r="X23" s="19">
        <v>1.0059999999999999E-3</v>
      </c>
      <c r="Y23" s="28">
        <f t="shared" si="0"/>
        <v>1.1283999999999999E-2</v>
      </c>
    </row>
    <row r="24" spans="1:25" x14ac:dyDescent="0.2">
      <c r="A24" s="143"/>
      <c r="B24" s="8" t="s">
        <v>21</v>
      </c>
      <c r="C24" s="18">
        <v>0</v>
      </c>
      <c r="D24" s="18">
        <v>0</v>
      </c>
      <c r="E24" s="18">
        <v>0</v>
      </c>
      <c r="F24" s="18">
        <v>0</v>
      </c>
      <c r="G24" s="18">
        <v>0</v>
      </c>
      <c r="H24" s="18">
        <v>0</v>
      </c>
      <c r="I24" s="18">
        <v>0</v>
      </c>
      <c r="J24" s="18">
        <v>0</v>
      </c>
      <c r="K24" s="18">
        <v>0</v>
      </c>
      <c r="L24" s="18">
        <v>0</v>
      </c>
      <c r="M24" s="18">
        <v>0</v>
      </c>
      <c r="N24" s="18">
        <v>0</v>
      </c>
      <c r="O24" s="18">
        <v>0</v>
      </c>
      <c r="P24" s="18">
        <v>0</v>
      </c>
      <c r="Q24" s="19">
        <v>0</v>
      </c>
      <c r="R24" s="19" t="s">
        <v>364</v>
      </c>
      <c r="S24" s="19">
        <v>0</v>
      </c>
      <c r="T24" s="19">
        <v>0</v>
      </c>
      <c r="U24" s="19">
        <v>0</v>
      </c>
      <c r="V24" s="19">
        <v>0</v>
      </c>
      <c r="W24" s="19">
        <v>0</v>
      </c>
      <c r="X24" s="19">
        <v>1.14E-3</v>
      </c>
      <c r="Y24" s="28">
        <f t="shared" si="0"/>
        <v>1.14E-3</v>
      </c>
    </row>
    <row r="25" spans="1:25" x14ac:dyDescent="0.2">
      <c r="A25" s="143"/>
      <c r="B25" s="8" t="s">
        <v>17</v>
      </c>
      <c r="C25" s="18">
        <v>7.4250000000000002E-3</v>
      </c>
      <c r="D25" s="18">
        <v>1.5433000000000001E-2</v>
      </c>
      <c r="E25" s="18">
        <v>3.068E-3</v>
      </c>
      <c r="F25" s="18">
        <v>1.0200000000000001E-2</v>
      </c>
      <c r="G25" s="18">
        <v>0.119979</v>
      </c>
      <c r="H25" s="18">
        <v>1.7390000000000001E-3</v>
      </c>
      <c r="I25" s="18">
        <v>4.3299999999999996E-3</v>
      </c>
      <c r="J25" s="18">
        <v>2.3E-5</v>
      </c>
      <c r="K25" s="18">
        <v>4.9600000000000002E-4</v>
      </c>
      <c r="L25" s="18">
        <v>1.1479999999999999E-3</v>
      </c>
      <c r="M25" s="18">
        <v>3.8040000000000001E-3</v>
      </c>
      <c r="N25" s="18">
        <v>7.7130000000000002E-3</v>
      </c>
      <c r="O25" s="18">
        <v>1.504E-2</v>
      </c>
      <c r="P25" s="18">
        <v>1.4626E-2</v>
      </c>
      <c r="Q25" s="19">
        <v>5.0819999999999997E-3</v>
      </c>
      <c r="R25" s="19">
        <v>2.7160000000000001E-3</v>
      </c>
      <c r="S25" s="19">
        <v>2.366E-3</v>
      </c>
      <c r="T25" s="19">
        <v>5.3075999999999998E-2</v>
      </c>
      <c r="U25" s="19">
        <v>0.56858200000000003</v>
      </c>
      <c r="V25" s="19">
        <v>2.2567E-2</v>
      </c>
      <c r="W25" s="19">
        <v>2.8479000000000001E-2</v>
      </c>
      <c r="X25" s="19">
        <v>7.2269999999999999E-3</v>
      </c>
      <c r="Y25" s="28">
        <f t="shared" si="0"/>
        <v>0.895119</v>
      </c>
    </row>
    <row r="26" spans="1:25" x14ac:dyDescent="0.2">
      <c r="A26" s="297"/>
      <c r="B26" s="8" t="s">
        <v>807</v>
      </c>
      <c r="C26" s="18">
        <v>1.4999999999999999E-4</v>
      </c>
      <c r="D26" s="18">
        <v>0</v>
      </c>
      <c r="E26" s="18">
        <v>0</v>
      </c>
      <c r="F26" s="18">
        <v>0</v>
      </c>
      <c r="G26" s="18">
        <v>0</v>
      </c>
      <c r="H26" s="18">
        <v>5.0000000000000004E-6</v>
      </c>
      <c r="I26" s="18">
        <v>0</v>
      </c>
      <c r="J26" s="18">
        <v>0</v>
      </c>
      <c r="K26" s="18">
        <v>0</v>
      </c>
      <c r="L26" s="18">
        <v>0</v>
      </c>
      <c r="M26" s="18">
        <v>5.7000000000000003E-5</v>
      </c>
      <c r="N26" s="18">
        <v>4.4150000000000005E-3</v>
      </c>
      <c r="O26" s="18">
        <v>8.0999999999999996E-4</v>
      </c>
      <c r="P26" s="18">
        <v>0</v>
      </c>
      <c r="Q26" s="19">
        <v>0</v>
      </c>
      <c r="R26" s="19">
        <v>0</v>
      </c>
      <c r="S26" s="19">
        <v>8.3900000000000001E-4</v>
      </c>
      <c r="T26" s="19">
        <v>0</v>
      </c>
      <c r="U26" s="19">
        <v>1.6899999999999999E-4</v>
      </c>
      <c r="V26" s="19">
        <v>2.6750000000000003E-3</v>
      </c>
      <c r="W26" s="211">
        <v>1.049E-3</v>
      </c>
      <c r="X26" s="211">
        <v>2.7109999999999999E-3</v>
      </c>
      <c r="Y26" s="28">
        <f t="shared" si="0"/>
        <v>1.2880000000000001E-2</v>
      </c>
    </row>
    <row r="27" spans="1:25" ht="15" x14ac:dyDescent="0.25">
      <c r="A27" s="143"/>
      <c r="B27" s="191" t="s">
        <v>22</v>
      </c>
      <c r="C27" s="211">
        <f>SUM(C9:C12,C14,C16:C17)</f>
        <v>87.099700999999996</v>
      </c>
      <c r="D27" s="211">
        <f t="shared" ref="D27:V27" si="2">SUM(D9:D12,D14,D16:D17)</f>
        <v>119.52180899999999</v>
      </c>
      <c r="E27" s="211">
        <f t="shared" si="2"/>
        <v>163.79812999999999</v>
      </c>
      <c r="F27" s="211">
        <f t="shared" si="2"/>
        <v>221.41308199999997</v>
      </c>
      <c r="G27" s="211">
        <f t="shared" si="2"/>
        <v>201.43687799999998</v>
      </c>
      <c r="H27" s="211">
        <f t="shared" si="2"/>
        <v>207.51338800000002</v>
      </c>
      <c r="I27" s="211">
        <f t="shared" si="2"/>
        <v>230.46801300000001</v>
      </c>
      <c r="J27" s="211">
        <f t="shared" si="2"/>
        <v>205.58565899999996</v>
      </c>
      <c r="K27" s="211">
        <f t="shared" si="2"/>
        <v>261.434506</v>
      </c>
      <c r="L27" s="211">
        <f t="shared" si="2"/>
        <v>351.11156999999992</v>
      </c>
      <c r="M27" s="211">
        <f t="shared" si="2"/>
        <v>336.67049199999997</v>
      </c>
      <c r="N27" s="211">
        <f t="shared" si="2"/>
        <v>279.09545399999996</v>
      </c>
      <c r="O27" s="211">
        <f t="shared" si="2"/>
        <v>330.96906000000001</v>
      </c>
      <c r="P27" s="211">
        <f t="shared" si="2"/>
        <v>341.02026000000001</v>
      </c>
      <c r="Q27" s="211">
        <f t="shared" si="2"/>
        <v>208.57611999999997</v>
      </c>
      <c r="R27" s="211">
        <f t="shared" si="2"/>
        <v>264.71167300000002</v>
      </c>
      <c r="S27" s="211">
        <f t="shared" si="2"/>
        <v>375.62965500000001</v>
      </c>
      <c r="T27" s="211">
        <f t="shared" si="2"/>
        <v>404.26365600000003</v>
      </c>
      <c r="U27" s="211">
        <f t="shared" si="2"/>
        <v>479.02969199999995</v>
      </c>
      <c r="V27" s="211">
        <f t="shared" si="2"/>
        <v>570.65560800000003</v>
      </c>
      <c r="W27" s="211">
        <f t="shared" ref="W27:X27" si="3">SUM(W9:W12,W14,W16:W17)</f>
        <v>574.27753399999995</v>
      </c>
      <c r="X27" s="211">
        <f t="shared" si="3"/>
        <v>667.11846500000001</v>
      </c>
      <c r="Y27" s="28">
        <f t="shared" si="0"/>
        <v>6881.4004050000003</v>
      </c>
    </row>
    <row r="28" spans="1:25" x14ac:dyDescent="0.2">
      <c r="A28" s="143"/>
      <c r="B28" s="8" t="s">
        <v>23</v>
      </c>
      <c r="C28" s="18">
        <f>C29-C27</f>
        <v>8.6654640000000001</v>
      </c>
      <c r="D28" s="18">
        <f t="shared" ref="D28:V28" si="4">D29-D27</f>
        <v>9.0942730000000154</v>
      </c>
      <c r="E28" s="18">
        <f t="shared" si="4"/>
        <v>11.610738000000026</v>
      </c>
      <c r="F28" s="18">
        <f t="shared" si="4"/>
        <v>18.334887000000037</v>
      </c>
      <c r="G28" s="18">
        <f t="shared" si="4"/>
        <v>20.027712000000008</v>
      </c>
      <c r="H28" s="18">
        <f t="shared" si="4"/>
        <v>21.96713699999998</v>
      </c>
      <c r="I28" s="18">
        <f t="shared" si="4"/>
        <v>26.485693999999995</v>
      </c>
      <c r="J28" s="18">
        <f t="shared" si="4"/>
        <v>33.250456000000042</v>
      </c>
      <c r="K28" s="18">
        <f t="shared" si="4"/>
        <v>44.511682000000008</v>
      </c>
      <c r="L28" s="18">
        <f t="shared" si="4"/>
        <v>97.861818000000085</v>
      </c>
      <c r="M28" s="18">
        <f t="shared" si="4"/>
        <v>102.09668500000004</v>
      </c>
      <c r="N28" s="18">
        <f t="shared" si="4"/>
        <v>89.632986000000017</v>
      </c>
      <c r="O28" s="18">
        <f t="shared" si="4"/>
        <v>129.051941</v>
      </c>
      <c r="P28" s="18">
        <f t="shared" si="4"/>
        <v>290.99320499999999</v>
      </c>
      <c r="Q28" s="18">
        <f t="shared" si="4"/>
        <v>47.999005000000039</v>
      </c>
      <c r="R28" s="18">
        <f t="shared" si="4"/>
        <v>66.915115999999955</v>
      </c>
      <c r="S28" s="18">
        <f t="shared" si="4"/>
        <v>59.068006999999966</v>
      </c>
      <c r="T28" s="18">
        <f t="shared" si="4"/>
        <v>71.840242999999987</v>
      </c>
      <c r="U28" s="18">
        <f t="shared" si="4"/>
        <v>93.845033000000058</v>
      </c>
      <c r="V28" s="18">
        <f t="shared" si="4"/>
        <v>84.598694999999907</v>
      </c>
      <c r="W28" s="18">
        <f t="shared" ref="W28:X28" si="5">W29-W27</f>
        <v>84.8432600000001</v>
      </c>
      <c r="X28" s="18">
        <f t="shared" si="5"/>
        <v>111.71233899999993</v>
      </c>
      <c r="Y28" s="28">
        <f t="shared" si="0"/>
        <v>1524.4063760000004</v>
      </c>
    </row>
    <row r="29" spans="1:25" ht="13.5" thickBot="1" x14ac:dyDescent="0.25">
      <c r="A29" s="143"/>
      <c r="B29" s="30" t="s">
        <v>7</v>
      </c>
      <c r="C29" s="78">
        <v>95.765164999999996</v>
      </c>
      <c r="D29" s="78">
        <v>128.61608200000001</v>
      </c>
      <c r="E29" s="78">
        <v>175.40886800000001</v>
      </c>
      <c r="F29" s="78">
        <v>239.74796900000001</v>
      </c>
      <c r="G29" s="78">
        <v>221.46458999999999</v>
      </c>
      <c r="H29" s="78">
        <v>229.480525</v>
      </c>
      <c r="I29" s="78">
        <v>256.95370700000001</v>
      </c>
      <c r="J29" s="78">
        <v>238.83611500000001</v>
      </c>
      <c r="K29" s="78">
        <v>305.94618800000001</v>
      </c>
      <c r="L29" s="78">
        <v>448.973388</v>
      </c>
      <c r="M29" s="78">
        <v>438.767177</v>
      </c>
      <c r="N29" s="78">
        <v>368.72843999999998</v>
      </c>
      <c r="O29" s="78">
        <v>460.02100100000001</v>
      </c>
      <c r="P29" s="78">
        <v>632.013465</v>
      </c>
      <c r="Q29" s="51">
        <v>256.57512500000001</v>
      </c>
      <c r="R29" s="51">
        <v>331.62678899999997</v>
      </c>
      <c r="S29" s="51">
        <v>434.69766199999998</v>
      </c>
      <c r="T29" s="51">
        <v>476.10389900000001</v>
      </c>
      <c r="U29" s="256">
        <v>572.87472500000001</v>
      </c>
      <c r="V29" s="270">
        <v>655.25430299999994</v>
      </c>
      <c r="W29" s="270">
        <v>659.12079400000005</v>
      </c>
      <c r="X29" s="270">
        <v>778.83080399999994</v>
      </c>
      <c r="Y29" s="286">
        <f t="shared" si="0"/>
        <v>8405.8067809999993</v>
      </c>
    </row>
    <row r="30" spans="1:25" ht="20.25" thickTop="1" thickBot="1" x14ac:dyDescent="0.35">
      <c r="A30" s="143"/>
      <c r="B30" s="30"/>
      <c r="C30" s="338" t="s">
        <v>250</v>
      </c>
      <c r="D30" s="338"/>
      <c r="E30" s="338"/>
      <c r="F30" s="338"/>
      <c r="G30" s="338"/>
      <c r="H30" s="338"/>
      <c r="I30" s="338"/>
      <c r="J30" s="338"/>
      <c r="K30" s="338"/>
      <c r="L30" s="338"/>
      <c r="M30" s="338"/>
      <c r="N30" s="338"/>
      <c r="O30" s="338"/>
      <c r="P30" s="338"/>
      <c r="Q30" s="115"/>
      <c r="R30" s="115"/>
      <c r="S30" s="115"/>
      <c r="T30" s="115"/>
      <c r="U30" s="115"/>
      <c r="V30" s="115"/>
      <c r="W30" s="115"/>
      <c r="X30" s="115"/>
      <c r="Y30" s="54"/>
    </row>
    <row r="31" spans="1:25" ht="13.5" thickTop="1" x14ac:dyDescent="0.2">
      <c r="A31" s="143"/>
      <c r="B31" s="32"/>
      <c r="C31" s="18"/>
      <c r="D31" s="18"/>
      <c r="E31" s="18"/>
      <c r="F31" s="18"/>
      <c r="G31" s="18"/>
      <c r="H31" s="18"/>
      <c r="I31" s="18"/>
      <c r="J31" s="18"/>
      <c r="K31" s="18"/>
      <c r="L31" s="18"/>
      <c r="M31" s="18"/>
      <c r="N31" s="18"/>
      <c r="O31" s="18"/>
      <c r="P31" s="18"/>
      <c r="Q31" s="18"/>
      <c r="R31" s="18"/>
      <c r="S31" s="18"/>
      <c r="T31" s="18"/>
      <c r="U31" s="18"/>
      <c r="V31" s="18"/>
      <c r="W31" s="18"/>
      <c r="X31" s="18"/>
      <c r="Y31" s="28"/>
    </row>
    <row r="32" spans="1:25" x14ac:dyDescent="0.2">
      <c r="A32" s="143"/>
      <c r="B32" s="80" t="s">
        <v>326</v>
      </c>
      <c r="C32" s="18">
        <f t="shared" ref="C32:C52" si="6">C9/C$29*100</f>
        <v>82.071752291138438</v>
      </c>
      <c r="D32" s="18">
        <f t="shared" ref="D32:Y32" si="7">D9/D$29*100</f>
        <v>84.398769821024402</v>
      </c>
      <c r="E32" s="18">
        <f t="shared" si="7"/>
        <v>85.476846586798544</v>
      </c>
      <c r="F32" s="18">
        <f t="shared" si="7"/>
        <v>84.032447423986298</v>
      </c>
      <c r="G32" s="18">
        <f t="shared" si="7"/>
        <v>86.352174855583002</v>
      </c>
      <c r="H32" s="18">
        <f t="shared" si="7"/>
        <v>83.647777954142299</v>
      </c>
      <c r="I32" s="18">
        <f t="shared" si="7"/>
        <v>79.138701431538408</v>
      </c>
      <c r="J32" s="18">
        <f t="shared" si="7"/>
        <v>74.193655343958341</v>
      </c>
      <c r="K32" s="18">
        <f t="shared" si="7"/>
        <v>71.756353440821428</v>
      </c>
      <c r="L32" s="18">
        <f t="shared" si="7"/>
        <v>47.423704765325645</v>
      </c>
      <c r="M32" s="18">
        <f t="shared" si="7"/>
        <v>38.770253318196588</v>
      </c>
      <c r="N32" s="18">
        <f t="shared" si="7"/>
        <v>47.187002987889947</v>
      </c>
      <c r="O32" s="18">
        <f t="shared" si="7"/>
        <v>37.267683785593086</v>
      </c>
      <c r="P32" s="18">
        <f t="shared" si="7"/>
        <v>23.427615106269929</v>
      </c>
      <c r="Q32" s="18">
        <f t="shared" ref="Q32:V43" si="8">Q9/Q$29*100</f>
        <v>42.334123777587557</v>
      </c>
      <c r="R32" s="18">
        <f t="shared" si="8"/>
        <v>41.01208271205136</v>
      </c>
      <c r="S32" s="18">
        <f t="shared" si="8"/>
        <v>51.124115546772828</v>
      </c>
      <c r="T32" s="18">
        <f t="shared" si="8"/>
        <v>55.624554757111952</v>
      </c>
      <c r="U32" s="18">
        <f t="shared" si="8"/>
        <v>38.984671561483182</v>
      </c>
      <c r="V32" s="18">
        <f t="shared" si="8"/>
        <v>33.460535245046692</v>
      </c>
      <c r="W32" s="18">
        <f t="shared" ref="W32:X32" si="9">W9/W$29*100</f>
        <v>37.506712919756552</v>
      </c>
      <c r="X32" s="18">
        <f t="shared" si="9"/>
        <v>24.85293378303512</v>
      </c>
      <c r="Y32" s="18">
        <f t="shared" si="7"/>
        <v>47.745681414801005</v>
      </c>
    </row>
    <row r="33" spans="1:25" x14ac:dyDescent="0.2">
      <c r="A33" s="143"/>
      <c r="B33" s="80" t="s">
        <v>378</v>
      </c>
      <c r="C33" s="18">
        <f t="shared" si="6"/>
        <v>0.92196990419219782</v>
      </c>
      <c r="D33" s="18">
        <f t="shared" ref="D33:P33" si="10">D10/D$29*100</f>
        <v>1.1777811735860526</v>
      </c>
      <c r="E33" s="18">
        <f t="shared" si="10"/>
        <v>1.1957582441042831</v>
      </c>
      <c r="F33" s="18">
        <f t="shared" si="10"/>
        <v>1.6252596492277269</v>
      </c>
      <c r="G33" s="18">
        <f t="shared" si="10"/>
        <v>2.2882375913910211</v>
      </c>
      <c r="H33" s="18">
        <f t="shared" si="10"/>
        <v>2.0856680539666712</v>
      </c>
      <c r="I33" s="18">
        <f t="shared" si="10"/>
        <v>3.2017627206288952</v>
      </c>
      <c r="J33" s="18">
        <f t="shared" si="10"/>
        <v>2.5555498589482584</v>
      </c>
      <c r="K33" s="18">
        <f t="shared" si="10"/>
        <v>2.6127075000522639</v>
      </c>
      <c r="L33" s="18">
        <f t="shared" si="10"/>
        <v>2.1179377785304281</v>
      </c>
      <c r="M33" s="18">
        <f t="shared" si="10"/>
        <v>6.7266948274938985</v>
      </c>
      <c r="N33" s="18">
        <f t="shared" si="10"/>
        <v>3.692851845113982</v>
      </c>
      <c r="O33" s="18">
        <f t="shared" si="10"/>
        <v>2.9874281761323327</v>
      </c>
      <c r="P33" s="18">
        <f t="shared" si="10"/>
        <v>2.0208145407155209</v>
      </c>
      <c r="Q33" s="18">
        <f t="shared" si="8"/>
        <v>3.9889007167004205</v>
      </c>
      <c r="R33" s="18">
        <f t="shared" si="8"/>
        <v>3.5061181381218267</v>
      </c>
      <c r="S33" s="18">
        <f t="shared" si="8"/>
        <v>2.4256684407932245</v>
      </c>
      <c r="T33" s="18">
        <f t="shared" si="8"/>
        <v>2.4148607108970559</v>
      </c>
      <c r="U33" s="18">
        <f t="shared" si="8"/>
        <v>1.7723463013663239</v>
      </c>
      <c r="V33" s="18">
        <f t="shared" si="8"/>
        <v>1.3384669066415882</v>
      </c>
      <c r="W33" s="18">
        <f t="shared" ref="W33:X33" si="11">W10/W$29*100</f>
        <v>1.5430669298532249</v>
      </c>
      <c r="X33" s="18">
        <f t="shared" si="11"/>
        <v>1.1478865440458361</v>
      </c>
      <c r="Y33" s="18">
        <f t="shared" ref="Y33:Y48" si="12">Y10/Y$29*100</f>
        <v>2.3990817092753725</v>
      </c>
    </row>
    <row r="34" spans="1:25" x14ac:dyDescent="0.2">
      <c r="A34" s="143"/>
      <c r="B34" s="80" t="s">
        <v>382</v>
      </c>
      <c r="C34" s="18">
        <f t="shared" si="6"/>
        <v>6.330642253892635</v>
      </c>
      <c r="D34" s="18">
        <f t="shared" ref="D34:P34" si="13">D11/D$29*100</f>
        <v>5.5069264199791119</v>
      </c>
      <c r="E34" s="18">
        <f t="shared" si="13"/>
        <v>3.6712984203284407</v>
      </c>
      <c r="F34" s="18">
        <f t="shared" si="13"/>
        <v>3.4200306405932466</v>
      </c>
      <c r="G34" s="18">
        <f t="shared" si="13"/>
        <v>1.0050857340218589</v>
      </c>
      <c r="H34" s="18">
        <f t="shared" si="13"/>
        <v>1.835494319180244</v>
      </c>
      <c r="I34" s="18">
        <f t="shared" si="13"/>
        <v>4.2629678816036698</v>
      </c>
      <c r="J34" s="18">
        <f t="shared" si="13"/>
        <v>4.2717480143235456</v>
      </c>
      <c r="K34" s="18">
        <f t="shared" si="13"/>
        <v>5.9744166513360843</v>
      </c>
      <c r="L34" s="18">
        <f t="shared" si="13"/>
        <v>16.507026469907387</v>
      </c>
      <c r="M34" s="18">
        <f t="shared" si="13"/>
        <v>12.505581747287353</v>
      </c>
      <c r="N34" s="18">
        <f t="shared" si="13"/>
        <v>8.0860613843618907</v>
      </c>
      <c r="O34" s="18">
        <f t="shared" si="13"/>
        <v>13.243942965116934</v>
      </c>
      <c r="P34" s="18">
        <f t="shared" si="13"/>
        <v>13.76759623309608</v>
      </c>
      <c r="Q34" s="18">
        <f t="shared" si="8"/>
        <v>6.7081690011843511</v>
      </c>
      <c r="R34" s="18">
        <f t="shared" si="8"/>
        <v>5.3679004804403787</v>
      </c>
      <c r="S34" s="18">
        <f t="shared" si="8"/>
        <v>2.6383120965578142</v>
      </c>
      <c r="T34" s="18">
        <f t="shared" si="8"/>
        <v>2.7999069169563762</v>
      </c>
      <c r="U34" s="18">
        <f t="shared" si="8"/>
        <v>8.2714391004071608</v>
      </c>
      <c r="V34" s="18">
        <f t="shared" si="8"/>
        <v>10.85517144631403</v>
      </c>
      <c r="W34" s="18">
        <f t="shared" ref="W34:X34" si="14">W11/W$29*100</f>
        <v>3.7390528753368382</v>
      </c>
      <c r="X34" s="18">
        <f t="shared" si="14"/>
        <v>10.557513079567409</v>
      </c>
      <c r="Y34" s="18">
        <f t="shared" si="12"/>
        <v>7.918211890195483</v>
      </c>
    </row>
    <row r="35" spans="1:25" x14ac:dyDescent="0.2">
      <c r="A35" s="143"/>
      <c r="B35" s="80" t="s">
        <v>73</v>
      </c>
      <c r="C35" s="18">
        <f t="shared" si="6"/>
        <v>0</v>
      </c>
      <c r="D35" s="18">
        <f t="shared" ref="D35:P35" si="15">D12/D$29*100</f>
        <v>0</v>
      </c>
      <c r="E35" s="18">
        <f t="shared" si="15"/>
        <v>0</v>
      </c>
      <c r="F35" s="18">
        <f t="shared" si="15"/>
        <v>0</v>
      </c>
      <c r="G35" s="18">
        <f t="shared" si="15"/>
        <v>0</v>
      </c>
      <c r="H35" s="18">
        <f t="shared" si="15"/>
        <v>0</v>
      </c>
      <c r="I35" s="18">
        <f t="shared" si="15"/>
        <v>0</v>
      </c>
      <c r="J35" s="18">
        <f t="shared" si="15"/>
        <v>0</v>
      </c>
      <c r="K35" s="18">
        <f t="shared" si="15"/>
        <v>0</v>
      </c>
      <c r="L35" s="18">
        <f t="shared" si="15"/>
        <v>0</v>
      </c>
      <c r="M35" s="18">
        <f t="shared" si="15"/>
        <v>0</v>
      </c>
      <c r="N35" s="18">
        <f t="shared" si="15"/>
        <v>3.7984593756858025E-3</v>
      </c>
      <c r="O35" s="18">
        <f t="shared" si="15"/>
        <v>0</v>
      </c>
      <c r="P35" s="18">
        <f t="shared" si="15"/>
        <v>0</v>
      </c>
      <c r="Q35" s="88">
        <f t="shared" si="8"/>
        <v>0</v>
      </c>
      <c r="R35" s="88">
        <f t="shared" si="8"/>
        <v>0</v>
      </c>
      <c r="S35" s="88">
        <f t="shared" si="8"/>
        <v>0</v>
      </c>
      <c r="T35" s="88">
        <f t="shared" si="8"/>
        <v>0</v>
      </c>
      <c r="U35" s="18">
        <f t="shared" si="8"/>
        <v>0</v>
      </c>
      <c r="V35" s="18">
        <f t="shared" si="8"/>
        <v>6.1045001638089216E-7</v>
      </c>
      <c r="W35" s="18">
        <f t="shared" ref="W35:X35" si="16">W12/W$29*100</f>
        <v>1.6810272260959802E-4</v>
      </c>
      <c r="X35" s="18">
        <f t="shared" si="16"/>
        <v>3.4410554721715913E-5</v>
      </c>
      <c r="Y35" s="88">
        <f t="shared" si="12"/>
        <v>1.8304013405087574E-4</v>
      </c>
    </row>
    <row r="36" spans="1:25" x14ac:dyDescent="0.2">
      <c r="A36" s="143"/>
      <c r="B36" s="80" t="s">
        <v>62</v>
      </c>
      <c r="C36" s="18">
        <f t="shared" si="6"/>
        <v>0</v>
      </c>
      <c r="D36" s="18">
        <f t="shared" ref="D36:P36" si="17">D13/D$29*100</f>
        <v>0</v>
      </c>
      <c r="E36" s="18">
        <f t="shared" si="17"/>
        <v>0</v>
      </c>
      <c r="F36" s="18">
        <f t="shared" si="17"/>
        <v>1.8769710620572558E-5</v>
      </c>
      <c r="G36" s="18">
        <f t="shared" si="17"/>
        <v>0</v>
      </c>
      <c r="H36" s="18">
        <f t="shared" si="17"/>
        <v>2.5274475905961953E-4</v>
      </c>
      <c r="I36" s="18">
        <f t="shared" si="17"/>
        <v>0</v>
      </c>
      <c r="J36" s="18">
        <f t="shared" si="17"/>
        <v>8.4660563164829579E-4</v>
      </c>
      <c r="K36" s="18">
        <f t="shared" si="17"/>
        <v>1.7022601373284636E-3</v>
      </c>
      <c r="L36" s="18">
        <f t="shared" si="17"/>
        <v>2.7284467915946945E-4</v>
      </c>
      <c r="M36" s="18">
        <f t="shared" si="17"/>
        <v>0</v>
      </c>
      <c r="N36" s="18">
        <f t="shared" si="17"/>
        <v>2.6415103754947683E-4</v>
      </c>
      <c r="O36" s="18">
        <f t="shared" si="17"/>
        <v>4.0606841773295477E-4</v>
      </c>
      <c r="P36" s="18">
        <f t="shared" si="17"/>
        <v>9.4634059734787456E-4</v>
      </c>
      <c r="Q36" s="18">
        <f t="shared" si="8"/>
        <v>1.1965306457514147E-4</v>
      </c>
      <c r="R36" s="18">
        <f t="shared" si="8"/>
        <v>5.9102583537061601E-4</v>
      </c>
      <c r="S36" s="18">
        <f t="shared" si="8"/>
        <v>4.7044191371795321E-3</v>
      </c>
      <c r="T36" s="18">
        <f t="shared" si="8"/>
        <v>0</v>
      </c>
      <c r="U36" s="18">
        <f t="shared" si="8"/>
        <v>0</v>
      </c>
      <c r="V36" s="18">
        <f t="shared" si="8"/>
        <v>0</v>
      </c>
      <c r="W36" s="18">
        <f t="shared" ref="W36:X36" si="18">W13/W$29*100</f>
        <v>0</v>
      </c>
      <c r="X36" s="18">
        <f t="shared" si="18"/>
        <v>0</v>
      </c>
      <c r="Y36" s="18">
        <f t="shared" si="12"/>
        <v>4.8323737457081579E-4</v>
      </c>
    </row>
    <row r="37" spans="1:25" x14ac:dyDescent="0.2">
      <c r="A37" s="143"/>
      <c r="B37" s="80" t="s">
        <v>335</v>
      </c>
      <c r="C37" s="18">
        <f t="shared" si="6"/>
        <v>0.2880128698154491</v>
      </c>
      <c r="D37" s="18">
        <f t="shared" ref="D37:P37" si="19">D14/D$29*100</f>
        <v>0.18782099115723336</v>
      </c>
      <c r="E37" s="18">
        <f t="shared" si="19"/>
        <v>1.4888745533663668</v>
      </c>
      <c r="F37" s="18">
        <f t="shared" si="19"/>
        <v>0.56326775389701</v>
      </c>
      <c r="G37" s="18">
        <f t="shared" si="19"/>
        <v>0.2326678951249046</v>
      </c>
      <c r="H37" s="18">
        <f t="shared" si="19"/>
        <v>0.26730895791701714</v>
      </c>
      <c r="I37" s="18">
        <f t="shared" si="19"/>
        <v>0.55067584605813835</v>
      </c>
      <c r="J37" s="18">
        <f t="shared" si="19"/>
        <v>0.73576184238300812</v>
      </c>
      <c r="K37" s="18">
        <f t="shared" si="19"/>
        <v>0.32096297928052625</v>
      </c>
      <c r="L37" s="18">
        <f t="shared" si="19"/>
        <v>0.24523279762853115</v>
      </c>
      <c r="M37" s="18">
        <f t="shared" si="19"/>
        <v>0.26359902486507092</v>
      </c>
      <c r="N37" s="18">
        <f t="shared" si="19"/>
        <v>0.90843250387737917</v>
      </c>
      <c r="O37" s="18">
        <f t="shared" si="19"/>
        <v>0.91689531365547372</v>
      </c>
      <c r="P37" s="18">
        <f t="shared" si="19"/>
        <v>0.72958129143656769</v>
      </c>
      <c r="Q37" s="18">
        <f t="shared" si="8"/>
        <v>1.4032587921373905</v>
      </c>
      <c r="R37" s="18">
        <f t="shared" si="8"/>
        <v>0.52822813418731385</v>
      </c>
      <c r="S37" s="18">
        <f t="shared" si="8"/>
        <v>0.66022853373432677</v>
      </c>
      <c r="T37" s="18">
        <f t="shared" si="8"/>
        <v>0.50457221733443514</v>
      </c>
      <c r="U37" s="18">
        <f t="shared" si="8"/>
        <v>0.3257007018419254</v>
      </c>
      <c r="V37" s="18">
        <f t="shared" si="8"/>
        <v>0.25193363743541874</v>
      </c>
      <c r="W37" s="18">
        <f t="shared" ref="W37:X37" si="20">W14/W$29*100</f>
        <v>0.25155449730812163</v>
      </c>
      <c r="X37" s="18">
        <f t="shared" si="20"/>
        <v>0.2367815949919721</v>
      </c>
      <c r="Y37" s="18">
        <f t="shared" si="12"/>
        <v>0.4977732428322873</v>
      </c>
    </row>
    <row r="38" spans="1:25" x14ac:dyDescent="0.2">
      <c r="A38" s="143"/>
      <c r="B38" s="80" t="s">
        <v>61</v>
      </c>
      <c r="C38" s="18">
        <f t="shared" si="6"/>
        <v>7.7533412071080334E-3</v>
      </c>
      <c r="D38" s="18">
        <f t="shared" ref="D38:P38" si="21">D15/D$29*100</f>
        <v>1.1999277042197569E-2</v>
      </c>
      <c r="E38" s="18">
        <f t="shared" si="21"/>
        <v>1.7490563818016317E-3</v>
      </c>
      <c r="F38" s="18">
        <f t="shared" si="21"/>
        <v>4.2544677406631129E-3</v>
      </c>
      <c r="G38" s="18">
        <f t="shared" si="21"/>
        <v>5.4175252124955962E-2</v>
      </c>
      <c r="H38" s="18">
        <f t="shared" si="21"/>
        <v>7.577985103528938E-4</v>
      </c>
      <c r="I38" s="18">
        <f t="shared" si="21"/>
        <v>1.6851284422216954E-3</v>
      </c>
      <c r="J38" s="18">
        <f t="shared" si="21"/>
        <v>9.6300343857125637E-6</v>
      </c>
      <c r="K38" s="18">
        <f t="shared" si="21"/>
        <v>1.6212001307890132E-4</v>
      </c>
      <c r="L38" s="18">
        <f t="shared" si="21"/>
        <v>2.5569444218373136E-4</v>
      </c>
      <c r="M38" s="18">
        <f t="shared" si="21"/>
        <v>8.6697460507625902E-4</v>
      </c>
      <c r="N38" s="18">
        <f t="shared" si="21"/>
        <v>2.0917833189107956E-3</v>
      </c>
      <c r="O38" s="18">
        <f t="shared" si="21"/>
        <v>3.2694159543381362E-3</v>
      </c>
      <c r="P38" s="18">
        <f t="shared" si="21"/>
        <v>2.3141912016067571E-3</v>
      </c>
      <c r="Q38" s="18">
        <f t="shared" si="8"/>
        <v>1.9807064305240032E-3</v>
      </c>
      <c r="R38" s="18">
        <f t="shared" si="8"/>
        <v>8.1899294329928227E-4</v>
      </c>
      <c r="S38" s="18">
        <f t="shared" si="8"/>
        <v>5.4428634125020903E-4</v>
      </c>
      <c r="T38" s="18">
        <f t="shared" si="8"/>
        <v>1.1147986838897951E-2</v>
      </c>
      <c r="U38" s="18">
        <f t="shared" si="8"/>
        <v>9.9250669507194619E-2</v>
      </c>
      <c r="V38" s="18">
        <f t="shared" si="8"/>
        <v>3.4440063799168982E-3</v>
      </c>
      <c r="W38" s="18">
        <f t="shared" ref="W38:X38" si="22">W15/W$29*100</f>
        <v>4.3207558097461572E-3</v>
      </c>
      <c r="X38" s="18">
        <f t="shared" si="22"/>
        <v>9.2792939915612273E-4</v>
      </c>
      <c r="Y38" s="18">
        <f t="shared" si="12"/>
        <v>1.0648817220296751E-2</v>
      </c>
    </row>
    <row r="39" spans="1:25" x14ac:dyDescent="0.2">
      <c r="A39" s="143"/>
      <c r="B39" s="80" t="s">
        <v>14</v>
      </c>
      <c r="C39" s="18">
        <f t="shared" si="6"/>
        <v>1.1980118240280797</v>
      </c>
      <c r="D39" s="18">
        <f t="shared" ref="D39:P39" si="23">D16/D$29*100</f>
        <v>1.4557440802776125</v>
      </c>
      <c r="E39" s="18">
        <f t="shared" si="23"/>
        <v>1.4386513229194315</v>
      </c>
      <c r="F39" s="18">
        <f t="shared" si="23"/>
        <v>1.673547440979573</v>
      </c>
      <c r="G39" s="18">
        <f t="shared" si="23"/>
        <v>0.95922061400425251</v>
      </c>
      <c r="H39" s="18">
        <f t="shared" si="23"/>
        <v>2.4338862742274099</v>
      </c>
      <c r="I39" s="18">
        <f t="shared" si="23"/>
        <v>2.1135176695466003</v>
      </c>
      <c r="J39" s="18">
        <f t="shared" si="23"/>
        <v>3.8229561722690049</v>
      </c>
      <c r="K39" s="18">
        <f t="shared" si="23"/>
        <v>4.5369792285171409</v>
      </c>
      <c r="L39" s="18">
        <f t="shared" si="23"/>
        <v>11.445023997725228</v>
      </c>
      <c r="M39" s="18">
        <f t="shared" si="23"/>
        <v>17.996526663615953</v>
      </c>
      <c r="N39" s="18">
        <f t="shared" si="23"/>
        <v>15.011625086472854</v>
      </c>
      <c r="O39" s="18">
        <f t="shared" si="23"/>
        <v>16.380385859818606</v>
      </c>
      <c r="P39" s="18">
        <f t="shared" si="23"/>
        <v>13.466859285980561</v>
      </c>
      <c r="Q39" s="18">
        <f t="shared" si="8"/>
        <v>25.918245971818195</v>
      </c>
      <c r="R39" s="18">
        <f t="shared" si="8"/>
        <v>28.598904294188372</v>
      </c>
      <c r="S39" s="18">
        <f t="shared" si="8"/>
        <v>28.643743890207535</v>
      </c>
      <c r="T39" s="18">
        <f t="shared" si="8"/>
        <v>22.765866910071239</v>
      </c>
      <c r="U39" s="18">
        <f t="shared" si="8"/>
        <v>33.453912807900537</v>
      </c>
      <c r="V39" s="18">
        <f t="shared" si="8"/>
        <v>40.476874212911511</v>
      </c>
      <c r="W39" s="18">
        <f t="shared" ref="W39:X39" si="24">W16/W$29*100</f>
        <v>43.593976493480191</v>
      </c>
      <c r="X39" s="18">
        <f t="shared" si="24"/>
        <v>48.473829368464479</v>
      </c>
      <c r="Y39" s="18">
        <f t="shared" si="12"/>
        <v>22.696912523761714</v>
      </c>
    </row>
    <row r="40" spans="1:25" x14ac:dyDescent="0.2">
      <c r="A40" s="143"/>
      <c r="B40" s="8" t="s">
        <v>15</v>
      </c>
      <c r="C40" s="18">
        <f t="shared" si="6"/>
        <v>0.1409510441505531</v>
      </c>
      <c r="D40" s="18">
        <f t="shared" ref="D40:P40" si="25">D17/D$29*100</f>
        <v>0.20208981330966058</v>
      </c>
      <c r="E40" s="18">
        <f t="shared" si="25"/>
        <v>0.10932856598789521</v>
      </c>
      <c r="F40" s="18">
        <f t="shared" si="25"/>
        <v>1.0378799079628491</v>
      </c>
      <c r="G40" s="18">
        <f t="shared" si="25"/>
        <v>0.11931117295094446</v>
      </c>
      <c r="H40" s="18">
        <f t="shared" si="25"/>
        <v>0.15731487454109669</v>
      </c>
      <c r="I40" s="18">
        <f t="shared" si="25"/>
        <v>0.42480025400061655</v>
      </c>
      <c r="J40" s="18">
        <f t="shared" si="25"/>
        <v>0.4984576976559848</v>
      </c>
      <c r="K40" s="18">
        <f t="shared" si="25"/>
        <v>0.24972038546857131</v>
      </c>
      <c r="L40" s="18">
        <f t="shared" si="25"/>
        <v>0.46427718339511032</v>
      </c>
      <c r="M40" s="18">
        <f t="shared" si="25"/>
        <v>0.46835568103582192</v>
      </c>
      <c r="N40" s="18">
        <f t="shared" si="25"/>
        <v>0.8015560177565908</v>
      </c>
      <c r="O40" s="18">
        <f t="shared" si="25"/>
        <v>1.1501748808202781</v>
      </c>
      <c r="P40" s="18">
        <f t="shared" si="25"/>
        <v>0.54528585083230774</v>
      </c>
      <c r="Q40" s="18">
        <f t="shared" si="8"/>
        <v>0.93971853272993633</v>
      </c>
      <c r="R40" s="18">
        <f t="shared" si="8"/>
        <v>0.80892831610174898</v>
      </c>
      <c r="S40" s="18">
        <f t="shared" si="8"/>
        <v>0.9196350359022637</v>
      </c>
      <c r="T40" s="18">
        <f t="shared" si="8"/>
        <v>0.80104405950265078</v>
      </c>
      <c r="U40" s="18">
        <f t="shared" si="8"/>
        <v>0.81050634586820014</v>
      </c>
      <c r="V40" s="18">
        <f t="shared" si="8"/>
        <v>0.70619925406273909</v>
      </c>
      <c r="W40" s="18">
        <f t="shared" ref="W40:X40" si="26">W17/W$29*100</f>
        <v>0.49328135746844598</v>
      </c>
      <c r="X40" s="18">
        <f t="shared" si="26"/>
        <v>0.38742586765995451</v>
      </c>
      <c r="Y40" s="18">
        <f t="shared" si="12"/>
        <v>0.60699776153943463</v>
      </c>
    </row>
    <row r="41" spans="1:25" x14ac:dyDescent="0.2">
      <c r="A41" s="143"/>
      <c r="B41" s="8" t="s">
        <v>26</v>
      </c>
      <c r="C41" s="18">
        <f t="shared" si="6"/>
        <v>0</v>
      </c>
      <c r="D41" s="18">
        <f t="shared" ref="D41:P41" si="27">D18/D$29*100</f>
        <v>1.1196111540701418E-4</v>
      </c>
      <c r="E41" s="18">
        <f t="shared" si="27"/>
        <v>2.3795832260886602E-3</v>
      </c>
      <c r="F41" s="18">
        <f t="shared" si="27"/>
        <v>0.8425643847685732</v>
      </c>
      <c r="G41" s="18">
        <f t="shared" si="27"/>
        <v>1.1157539902880186E-3</v>
      </c>
      <c r="H41" s="18">
        <f t="shared" si="27"/>
        <v>5.4218108486548044E-3</v>
      </c>
      <c r="I41" s="18">
        <f t="shared" si="27"/>
        <v>7.0405678171438085E-3</v>
      </c>
      <c r="J41" s="18">
        <f t="shared" si="27"/>
        <v>4.152219608830934E-3</v>
      </c>
      <c r="K41" s="18">
        <f t="shared" si="27"/>
        <v>1.100487645232566E-2</v>
      </c>
      <c r="L41" s="18">
        <f t="shared" si="27"/>
        <v>2.0912598053584416E-2</v>
      </c>
      <c r="M41" s="18">
        <f t="shared" si="27"/>
        <v>6.2844263302767503E-2</v>
      </c>
      <c r="N41" s="18">
        <f t="shared" si="27"/>
        <v>1.9932012838499793E-2</v>
      </c>
      <c r="O41" s="18">
        <f t="shared" si="27"/>
        <v>3.3246090867055871E-2</v>
      </c>
      <c r="P41" s="18">
        <f t="shared" si="27"/>
        <v>7.7068611188529035E-2</v>
      </c>
      <c r="Q41" s="18">
        <f t="shared" si="8"/>
        <v>5.6613828016258388E-2</v>
      </c>
      <c r="R41" s="18">
        <f t="shared" si="8"/>
        <v>9.3241261036966477E-2</v>
      </c>
      <c r="S41" s="18">
        <f t="shared" si="8"/>
        <v>1.0949449274930769E-2</v>
      </c>
      <c r="T41" s="18">
        <f t="shared" si="8"/>
        <v>1.8528098632521386E-2</v>
      </c>
      <c r="U41" s="18">
        <f t="shared" si="8"/>
        <v>1.4060665706625475E-2</v>
      </c>
      <c r="V41" s="18">
        <f t="shared" si="8"/>
        <v>4.860097805416473E-3</v>
      </c>
      <c r="W41" s="18">
        <f t="shared" ref="W41:X41" si="28">W18/W$29*100</f>
        <v>4.6182733540037577E-3</v>
      </c>
      <c r="X41" s="18">
        <f t="shared" si="28"/>
        <v>4.716043563166513E-3</v>
      </c>
      <c r="Y41" s="18">
        <f t="shared" si="12"/>
        <v>4.7038138075422418E-2</v>
      </c>
    </row>
    <row r="42" spans="1:25" x14ac:dyDescent="0.2">
      <c r="A42" s="143"/>
      <c r="B42" s="8" t="s">
        <v>27</v>
      </c>
      <c r="C42" s="18">
        <f t="shared" si="6"/>
        <v>9.5314407906048101E-2</v>
      </c>
      <c r="D42" s="18">
        <f t="shared" ref="D42:P42" si="29">D19/D$29*100</f>
        <v>5.0225445368488213E-2</v>
      </c>
      <c r="E42" s="18">
        <f t="shared" si="29"/>
        <v>2.5246728118671853E-2</v>
      </c>
      <c r="F42" s="18">
        <f t="shared" si="29"/>
        <v>1.5007426402848901E-2</v>
      </c>
      <c r="G42" s="18">
        <f t="shared" si="29"/>
        <v>3.7842618542314146E-2</v>
      </c>
      <c r="H42" s="18">
        <f t="shared" si="29"/>
        <v>6.8665957601413016E-2</v>
      </c>
      <c r="I42" s="18">
        <f t="shared" si="29"/>
        <v>0.29765283752065114</v>
      </c>
      <c r="J42" s="18">
        <f t="shared" si="29"/>
        <v>0.31592207066339195</v>
      </c>
      <c r="K42" s="18">
        <f t="shared" si="29"/>
        <v>8.9807623293544664E-2</v>
      </c>
      <c r="L42" s="18">
        <f t="shared" si="29"/>
        <v>0.26594917024347103</v>
      </c>
      <c r="M42" s="18">
        <f t="shared" si="29"/>
        <v>0.20912252513364277</v>
      </c>
      <c r="N42" s="18">
        <f t="shared" si="29"/>
        <v>0.39825596311475187</v>
      </c>
      <c r="O42" s="18">
        <f t="shared" si="29"/>
        <v>0.44491229651491498</v>
      </c>
      <c r="P42" s="18">
        <f t="shared" si="29"/>
        <v>0.33672826891433399</v>
      </c>
      <c r="Q42" s="18">
        <f t="shared" si="8"/>
        <v>0.66479203703009004</v>
      </c>
      <c r="R42" s="18">
        <f t="shared" si="8"/>
        <v>0.679311525704276</v>
      </c>
      <c r="S42" s="18">
        <f t="shared" si="8"/>
        <v>0.70086666350646265</v>
      </c>
      <c r="T42" s="18">
        <f t="shared" si="8"/>
        <v>0.64325938233914781</v>
      </c>
      <c r="U42" s="18">
        <f t="shared" si="8"/>
        <v>0.64555178272178093</v>
      </c>
      <c r="V42" s="18">
        <f t="shared" si="8"/>
        <v>0.64713424705278133</v>
      </c>
      <c r="W42" s="18">
        <f t="shared" ref="W42:X42" si="30">W19/W$29*100</f>
        <v>0.47020364525170771</v>
      </c>
      <c r="X42" s="18">
        <f t="shared" si="30"/>
        <v>0.36811409940072171</v>
      </c>
      <c r="Y42" s="18">
        <f t="shared" si="12"/>
        <v>0.40447127665186816</v>
      </c>
    </row>
    <row r="43" spans="1:25" x14ac:dyDescent="0.2">
      <c r="A43" s="143"/>
      <c r="B43" s="8" t="s">
        <v>16</v>
      </c>
      <c r="C43" s="18">
        <f t="shared" si="6"/>
        <v>8.1856487168376936E-3</v>
      </c>
      <c r="D43" s="18">
        <f t="shared" ref="D43:P43" si="31">D20/D$29*100</f>
        <v>1.2196764009651606E-2</v>
      </c>
      <c r="E43" s="18">
        <f t="shared" si="31"/>
        <v>2.2615732290114316E-3</v>
      </c>
      <c r="F43" s="18">
        <f t="shared" si="31"/>
        <v>4.2732374512836858E-3</v>
      </c>
      <c r="G43" s="18">
        <f t="shared" si="31"/>
        <v>5.6162025721583755E-2</v>
      </c>
      <c r="H43" s="18">
        <f t="shared" si="31"/>
        <v>1.0127221035423374E-3</v>
      </c>
      <c r="I43" s="18">
        <f t="shared" si="31"/>
        <v>3.4177362539470971E-3</v>
      </c>
      <c r="J43" s="18">
        <f t="shared" si="31"/>
        <v>2.3612425616620001E-2</v>
      </c>
      <c r="K43" s="18">
        <f t="shared" si="31"/>
        <v>1.8643801504073648E-3</v>
      </c>
      <c r="L43" s="18">
        <f t="shared" si="31"/>
        <v>5.7197153965838179E-4</v>
      </c>
      <c r="M43" s="18">
        <f t="shared" si="31"/>
        <v>8.7996554947408941E-4</v>
      </c>
      <c r="N43" s="18">
        <f t="shared" si="31"/>
        <v>3.8098498721715096E-3</v>
      </c>
      <c r="O43" s="18">
        <f t="shared" si="31"/>
        <v>4.2882824821295499E-3</v>
      </c>
      <c r="P43" s="18">
        <f t="shared" si="31"/>
        <v>3.3834722176370085E-3</v>
      </c>
      <c r="Q43" s="18">
        <f t="shared" si="8"/>
        <v>2.6849835891144939E-3</v>
      </c>
      <c r="R43" s="18">
        <f t="shared" si="8"/>
        <v>1.410018778669898E-3</v>
      </c>
      <c r="S43" s="18">
        <f t="shared" si="8"/>
        <v>5.4566661092370905E-3</v>
      </c>
      <c r="T43" s="18">
        <f t="shared" si="8"/>
        <v>1.1399822625691204E-2</v>
      </c>
      <c r="U43" s="18">
        <f t="shared" si="8"/>
        <v>9.9455251756830426E-2</v>
      </c>
      <c r="V43" s="18">
        <f t="shared" si="8"/>
        <v>5.3460160184556635E-3</v>
      </c>
      <c r="W43" s="18">
        <f t="shared" ref="W43:X43" si="32">W20/W$29*100</f>
        <v>5.2125498562255951E-3</v>
      </c>
      <c r="X43" s="18">
        <f t="shared" si="32"/>
        <v>1.5515565046911011E-3</v>
      </c>
      <c r="Y43" s="18">
        <f t="shared" si="12"/>
        <v>1.2344978025732709E-2</v>
      </c>
    </row>
    <row r="44" spans="1:25" x14ac:dyDescent="0.2">
      <c r="A44" s="143"/>
      <c r="B44" s="8" t="s">
        <v>19</v>
      </c>
      <c r="C44" s="18">
        <f t="shared" si="6"/>
        <v>2.7567435403050788E-4</v>
      </c>
      <c r="D44" s="18">
        <f t="shared" ref="D44:P44" si="33">D21/D$29*100</f>
        <v>1.9748696745403892E-4</v>
      </c>
      <c r="E44" s="18">
        <f t="shared" si="33"/>
        <v>5.1251684720980001E-4</v>
      </c>
      <c r="F44" s="18">
        <f t="shared" si="33"/>
        <v>0</v>
      </c>
      <c r="G44" s="18">
        <f t="shared" si="33"/>
        <v>1.9867735966277952E-3</v>
      </c>
      <c r="H44" s="18">
        <f t="shared" si="33"/>
        <v>0</v>
      </c>
      <c r="I44" s="18">
        <f t="shared" si="33"/>
        <v>1.7326078117254015E-3</v>
      </c>
      <c r="J44" s="18">
        <f t="shared" si="33"/>
        <v>2.2670775732556193E-2</v>
      </c>
      <c r="K44" s="18">
        <f t="shared" si="33"/>
        <v>0</v>
      </c>
      <c r="L44" s="18">
        <f t="shared" si="33"/>
        <v>4.3432418315180855E-5</v>
      </c>
      <c r="M44" s="18">
        <f t="shared" si="33"/>
        <v>0</v>
      </c>
      <c r="N44" s="18">
        <f t="shared" si="33"/>
        <v>2.5655737322567257E-4</v>
      </c>
      <c r="O44" s="18">
        <f t="shared" si="33"/>
        <v>1.8042654535243707E-5</v>
      </c>
      <c r="P44" s="18">
        <f t="shared" si="33"/>
        <v>1.2294041868237727E-4</v>
      </c>
      <c r="Q44" s="18">
        <f t="shared" ref="Q44:Q49" si="34">Q21/Q$29*100</f>
        <v>0</v>
      </c>
      <c r="R44" s="18">
        <v>0</v>
      </c>
      <c r="S44" s="18">
        <v>1</v>
      </c>
      <c r="T44" s="18">
        <f t="shared" ref="T44:V52" si="35">T21/T$29*100</f>
        <v>0</v>
      </c>
      <c r="U44" s="18">
        <f t="shared" si="35"/>
        <v>7.8202088597991473E-5</v>
      </c>
      <c r="V44" s="18">
        <f t="shared" si="35"/>
        <v>1.493771190084043E-3</v>
      </c>
      <c r="W44" s="18">
        <f t="shared" ref="W44:X44" si="36">W21/W$29*100</f>
        <v>0</v>
      </c>
      <c r="X44" s="18">
        <f t="shared" si="36"/>
        <v>0</v>
      </c>
      <c r="Y44" s="18">
        <f t="shared" si="12"/>
        <v>9.1189343268346078E-4</v>
      </c>
    </row>
    <row r="45" spans="1:25" x14ac:dyDescent="0.2">
      <c r="A45" s="143"/>
      <c r="B45" s="8" t="s">
        <v>18</v>
      </c>
      <c r="C45" s="18">
        <f t="shared" si="6"/>
        <v>0</v>
      </c>
      <c r="D45" s="18">
        <f t="shared" ref="D45:P45" si="37">D22/D$29*100</f>
        <v>0</v>
      </c>
      <c r="E45" s="18">
        <f t="shared" si="37"/>
        <v>0</v>
      </c>
      <c r="F45" s="18">
        <f t="shared" si="37"/>
        <v>1.8769710620572558E-5</v>
      </c>
      <c r="G45" s="18">
        <f t="shared" si="37"/>
        <v>0</v>
      </c>
      <c r="H45" s="18">
        <f t="shared" si="37"/>
        <v>2.5274475905961953E-4</v>
      </c>
      <c r="I45" s="18">
        <f t="shared" si="37"/>
        <v>0</v>
      </c>
      <c r="J45" s="18">
        <f t="shared" si="37"/>
        <v>8.4660563164829579E-4</v>
      </c>
      <c r="K45" s="18">
        <f t="shared" si="37"/>
        <v>1.7022601373284636E-3</v>
      </c>
      <c r="L45" s="18">
        <f t="shared" si="37"/>
        <v>2.7284467915946945E-4</v>
      </c>
      <c r="M45" s="18">
        <f t="shared" si="37"/>
        <v>0</v>
      </c>
      <c r="N45" s="18">
        <f t="shared" si="37"/>
        <v>2.6415103754947683E-4</v>
      </c>
      <c r="O45" s="18">
        <f t="shared" si="37"/>
        <v>4.0606841773295477E-4</v>
      </c>
      <c r="P45" s="18">
        <f t="shared" si="37"/>
        <v>9.4634059734787456E-4</v>
      </c>
      <c r="Q45" s="18">
        <f t="shared" si="34"/>
        <v>1.1965306457514147E-4</v>
      </c>
      <c r="R45" s="18">
        <f>R22/R$29*100</f>
        <v>5.9102583537061601E-4</v>
      </c>
      <c r="S45" s="18">
        <f>S22/S$29*100</f>
        <v>4.7044191371795321E-3</v>
      </c>
      <c r="T45" s="18">
        <f t="shared" si="35"/>
        <v>0</v>
      </c>
      <c r="U45" s="18">
        <f t="shared" si="35"/>
        <v>0</v>
      </c>
      <c r="V45" s="18">
        <f t="shared" si="35"/>
        <v>0</v>
      </c>
      <c r="W45" s="18">
        <f t="shared" ref="W45:X45" si="38">W22/W$29*100</f>
        <v>0</v>
      </c>
      <c r="X45" s="18">
        <f t="shared" si="38"/>
        <v>0</v>
      </c>
      <c r="Y45" s="18">
        <f t="shared" si="12"/>
        <v>4.8323737457081579E-4</v>
      </c>
    </row>
    <row r="46" spans="1:25" x14ac:dyDescent="0.2">
      <c r="A46" s="143"/>
      <c r="B46" s="8" t="s">
        <v>20</v>
      </c>
      <c r="C46" s="18">
        <f t="shared" si="6"/>
        <v>0</v>
      </c>
      <c r="D46" s="18">
        <f t="shared" ref="D46:P46" si="39">D23/D$29*100</f>
        <v>0</v>
      </c>
      <c r="E46" s="18">
        <f t="shared" si="39"/>
        <v>0</v>
      </c>
      <c r="F46" s="18">
        <f t="shared" si="39"/>
        <v>0</v>
      </c>
      <c r="G46" s="18">
        <f t="shared" si="39"/>
        <v>0</v>
      </c>
      <c r="H46" s="18">
        <f t="shared" si="39"/>
        <v>0</v>
      </c>
      <c r="I46" s="18">
        <f t="shared" si="39"/>
        <v>0</v>
      </c>
      <c r="J46" s="18">
        <f t="shared" si="39"/>
        <v>8.5414218029798377E-5</v>
      </c>
      <c r="K46" s="18">
        <f t="shared" si="39"/>
        <v>0</v>
      </c>
      <c r="L46" s="18">
        <f t="shared" si="39"/>
        <v>0</v>
      </c>
      <c r="M46" s="18">
        <f t="shared" si="39"/>
        <v>0</v>
      </c>
      <c r="N46" s="18">
        <f t="shared" si="39"/>
        <v>0</v>
      </c>
      <c r="O46" s="18">
        <f t="shared" si="39"/>
        <v>4.1867653776963106E-4</v>
      </c>
      <c r="P46" s="18">
        <f t="shared" si="39"/>
        <v>0</v>
      </c>
      <c r="Q46" s="18">
        <f t="shared" si="34"/>
        <v>5.8462409401534928E-4</v>
      </c>
      <c r="R46" s="18">
        <v>0</v>
      </c>
      <c r="S46" s="18">
        <v>0</v>
      </c>
      <c r="T46" s="18">
        <f t="shared" si="35"/>
        <v>2.5183578679325203E-4</v>
      </c>
      <c r="U46" s="18">
        <f t="shared" si="35"/>
        <v>9.6879819580101057E-5</v>
      </c>
      <c r="V46" s="18">
        <f t="shared" si="35"/>
        <v>0</v>
      </c>
      <c r="W46" s="18">
        <f t="shared" ref="W46:X46" si="40">W23/W$29*100</f>
        <v>7.326426421315422E-4</v>
      </c>
      <c r="X46" s="18">
        <f t="shared" si="40"/>
        <v>1.2916797779867988E-4</v>
      </c>
      <c r="Y46" s="18">
        <f t="shared" si="12"/>
        <v>1.3424053507279872E-4</v>
      </c>
    </row>
    <row r="47" spans="1:25" x14ac:dyDescent="0.2">
      <c r="A47" s="143"/>
      <c r="B47" s="8" t="s">
        <v>21</v>
      </c>
      <c r="C47" s="18">
        <f t="shared" si="6"/>
        <v>0</v>
      </c>
      <c r="D47" s="18">
        <f t="shared" ref="D47:P47" si="41">D24/D$29*100</f>
        <v>0</v>
      </c>
      <c r="E47" s="18">
        <f t="shared" si="41"/>
        <v>0</v>
      </c>
      <c r="F47" s="18">
        <f t="shared" si="41"/>
        <v>0</v>
      </c>
      <c r="G47" s="18">
        <f t="shared" si="41"/>
        <v>0</v>
      </c>
      <c r="H47" s="18">
        <f t="shared" si="41"/>
        <v>0</v>
      </c>
      <c r="I47" s="18">
        <f t="shared" si="41"/>
        <v>0</v>
      </c>
      <c r="J47" s="18">
        <f t="shared" si="41"/>
        <v>0</v>
      </c>
      <c r="K47" s="18">
        <f t="shared" si="41"/>
        <v>0</v>
      </c>
      <c r="L47" s="18">
        <f t="shared" si="41"/>
        <v>0</v>
      </c>
      <c r="M47" s="18">
        <f t="shared" si="41"/>
        <v>0</v>
      </c>
      <c r="N47" s="18">
        <f t="shared" si="41"/>
        <v>0</v>
      </c>
      <c r="O47" s="18">
        <f t="shared" si="41"/>
        <v>0</v>
      </c>
      <c r="P47" s="18">
        <f t="shared" si="41"/>
        <v>0</v>
      </c>
      <c r="Q47" s="18">
        <f t="shared" si="34"/>
        <v>0</v>
      </c>
      <c r="R47" s="18">
        <v>0</v>
      </c>
      <c r="S47" s="18">
        <v>0</v>
      </c>
      <c r="T47" s="18">
        <f t="shared" si="35"/>
        <v>0</v>
      </c>
      <c r="U47" s="18">
        <f t="shared" si="35"/>
        <v>0</v>
      </c>
      <c r="V47" s="18">
        <f t="shared" si="35"/>
        <v>0</v>
      </c>
      <c r="W47" s="18">
        <f t="shared" ref="W47:X47" si="42">W24/W$29*100</f>
        <v>0</v>
      </c>
      <c r="X47" s="18">
        <f t="shared" si="42"/>
        <v>1.4637325515953786E-4</v>
      </c>
      <c r="Y47" s="18">
        <f t="shared" si="12"/>
        <v>1.3562053348368537E-5</v>
      </c>
    </row>
    <row r="48" spans="1:25" x14ac:dyDescent="0.2">
      <c r="A48" s="143"/>
      <c r="B48" s="8" t="s">
        <v>17</v>
      </c>
      <c r="C48" s="18">
        <f t="shared" si="6"/>
        <v>7.7533412071080334E-3</v>
      </c>
      <c r="D48" s="18">
        <f t="shared" ref="D48:P48" si="43">D25/D$29*100</f>
        <v>1.1999277042197569E-2</v>
      </c>
      <c r="E48" s="18">
        <f t="shared" si="43"/>
        <v>1.7490563818016317E-3</v>
      </c>
      <c r="F48" s="18">
        <f t="shared" si="43"/>
        <v>4.2544677406631129E-3</v>
      </c>
      <c r="G48" s="18">
        <f t="shared" si="43"/>
        <v>5.4175252124955962E-2</v>
      </c>
      <c r="H48" s="18">
        <f t="shared" si="43"/>
        <v>7.577985103528938E-4</v>
      </c>
      <c r="I48" s="18">
        <f t="shared" si="43"/>
        <v>1.6851284422216954E-3</v>
      </c>
      <c r="J48" s="18">
        <f t="shared" si="43"/>
        <v>9.6300343857125637E-6</v>
      </c>
      <c r="K48" s="18">
        <f t="shared" si="43"/>
        <v>1.6212001307890132E-4</v>
      </c>
      <c r="L48" s="18">
        <f t="shared" si="43"/>
        <v>2.5569444218373136E-4</v>
      </c>
      <c r="M48" s="18">
        <f t="shared" si="43"/>
        <v>8.6697460507625902E-4</v>
      </c>
      <c r="N48" s="18">
        <f t="shared" si="43"/>
        <v>2.0917833189107956E-3</v>
      </c>
      <c r="O48" s="18">
        <f t="shared" si="43"/>
        <v>3.2694159543381362E-3</v>
      </c>
      <c r="P48" s="18">
        <f t="shared" si="43"/>
        <v>2.3141912016067571E-3</v>
      </c>
      <c r="Q48" s="18">
        <f t="shared" si="34"/>
        <v>1.9807064305240032E-3</v>
      </c>
      <c r="R48" s="18">
        <f>R25/R$29*100</f>
        <v>8.1899294329928227E-4</v>
      </c>
      <c r="S48" s="18">
        <f>S25/S$29*100</f>
        <v>5.4428634125020903E-4</v>
      </c>
      <c r="T48" s="18">
        <f t="shared" si="35"/>
        <v>1.1147986838897951E-2</v>
      </c>
      <c r="U48" s="18">
        <f t="shared" si="35"/>
        <v>9.9250669507194619E-2</v>
      </c>
      <c r="V48" s="18">
        <f t="shared" si="35"/>
        <v>3.4440063799168982E-3</v>
      </c>
      <c r="W48" s="18">
        <f t="shared" ref="W48:X48" si="44">W25/W$29*100</f>
        <v>4.3207558097461572E-3</v>
      </c>
      <c r="X48" s="18">
        <f t="shared" si="44"/>
        <v>9.2792939915612273E-4</v>
      </c>
      <c r="Y48" s="18">
        <f t="shared" si="12"/>
        <v>1.0648817220296751E-2</v>
      </c>
    </row>
    <row r="49" spans="1:25" x14ac:dyDescent="0.2">
      <c r="A49" s="297"/>
      <c r="B49" s="8" t="s">
        <v>807</v>
      </c>
      <c r="C49" s="18">
        <f t="shared" si="6"/>
        <v>1.5663315569915218E-4</v>
      </c>
      <c r="D49" s="18">
        <f t="shared" ref="D49:P49" si="45">D26/D$29*100</f>
        <v>0</v>
      </c>
      <c r="E49" s="18">
        <f t="shared" si="45"/>
        <v>0</v>
      </c>
      <c r="F49" s="18">
        <f t="shared" si="45"/>
        <v>0</v>
      </c>
      <c r="G49" s="18">
        <f t="shared" si="45"/>
        <v>0</v>
      </c>
      <c r="H49" s="18">
        <f t="shared" si="45"/>
        <v>2.1788341298243064E-6</v>
      </c>
      <c r="I49" s="18">
        <f t="shared" si="45"/>
        <v>0</v>
      </c>
      <c r="J49" s="18">
        <f t="shared" si="45"/>
        <v>0</v>
      </c>
      <c r="K49" s="18">
        <f t="shared" si="45"/>
        <v>0</v>
      </c>
      <c r="L49" s="18">
        <f t="shared" si="45"/>
        <v>0</v>
      </c>
      <c r="M49" s="18">
        <f t="shared" si="45"/>
        <v>1.2990944397830377E-5</v>
      </c>
      <c r="N49" s="18">
        <f t="shared" si="45"/>
        <v>1.1973581424855649E-3</v>
      </c>
      <c r="O49" s="18">
        <f t="shared" si="45"/>
        <v>1.7607891775358315E-4</v>
      </c>
      <c r="P49" s="18">
        <f t="shared" si="45"/>
        <v>0</v>
      </c>
      <c r="Q49" s="18">
        <f t="shared" si="34"/>
        <v>0</v>
      </c>
      <c r="R49" s="18">
        <f>R26/R$29*100</f>
        <v>0</v>
      </c>
      <c r="S49" s="18">
        <f>S26/S$29*100</f>
        <v>1.9300770934443169E-4</v>
      </c>
      <c r="T49" s="18">
        <f t="shared" si="35"/>
        <v>0</v>
      </c>
      <c r="U49" s="18">
        <f t="shared" si="35"/>
        <v>2.9500341457724456E-5</v>
      </c>
      <c r="V49" s="18">
        <f t="shared" si="35"/>
        <v>4.0823844845472166E-4</v>
      </c>
      <c r="W49" s="18">
        <f t="shared" ref="W49:X49" si="46">W26/W$29*100</f>
        <v>1.5915140434789559E-4</v>
      </c>
      <c r="X49" s="18">
        <f t="shared" si="46"/>
        <v>3.4808587257676061E-4</v>
      </c>
      <c r="Y49" s="18"/>
    </row>
    <row r="50" spans="1:25" x14ac:dyDescent="0.2">
      <c r="A50" s="143"/>
      <c r="B50" s="8" t="s">
        <v>22</v>
      </c>
      <c r="C50" s="18">
        <f t="shared" si="6"/>
        <v>90.95134018721734</v>
      </c>
      <c r="D50" s="18">
        <f t="shared" ref="D50:O50" si="47">D27/D$29*100</f>
        <v>92.929132299334057</v>
      </c>
      <c r="E50" s="18">
        <f t="shared" si="47"/>
        <v>93.380757693504961</v>
      </c>
      <c r="F50" s="18">
        <f t="shared" si="47"/>
        <v>92.352432816646697</v>
      </c>
      <c r="G50" s="18">
        <f t="shared" si="47"/>
        <v>90.956697863075988</v>
      </c>
      <c r="H50" s="18">
        <f t="shared" si="47"/>
        <v>90.427450433974741</v>
      </c>
      <c r="I50" s="18">
        <f t="shared" si="47"/>
        <v>89.692425803376324</v>
      </c>
      <c r="J50" s="18">
        <f t="shared" si="47"/>
        <v>86.078128929538138</v>
      </c>
      <c r="K50" s="18">
        <f t="shared" si="47"/>
        <v>85.451140185476021</v>
      </c>
      <c r="L50" s="18">
        <f t="shared" si="47"/>
        <v>78.203202992512317</v>
      </c>
      <c r="M50" s="18">
        <f t="shared" si="47"/>
        <v>76.731011262494675</v>
      </c>
      <c r="N50" s="18">
        <f t="shared" si="47"/>
        <v>75.691328284848325</v>
      </c>
      <c r="O50" s="18">
        <f t="shared" si="47"/>
        <v>71.946510981136711</v>
      </c>
      <c r="P50" s="18">
        <f t="shared" ref="D50:Y52" si="48">P27/P$29*100</f>
        <v>53.957752308330967</v>
      </c>
      <c r="Q50" s="18">
        <f t="shared" ref="Q50:R52" si="49">Q27/Q$29*100</f>
        <v>81.292416792157837</v>
      </c>
      <c r="R50" s="18">
        <f t="shared" si="49"/>
        <v>79.822162075091001</v>
      </c>
      <c r="S50" s="18">
        <f>S27/S$29*100</f>
        <v>86.411703543968002</v>
      </c>
      <c r="T50" s="18">
        <f t="shared" si="35"/>
        <v>84.910805571873709</v>
      </c>
      <c r="U50" s="18">
        <f t="shared" si="35"/>
        <v>83.618576818867325</v>
      </c>
      <c r="V50" s="18">
        <f t="shared" si="35"/>
        <v>87.089181312861982</v>
      </c>
      <c r="W50" s="18">
        <f t="shared" ref="W50:X50" si="50">W27/W$29*100</f>
        <v>87.127813175925979</v>
      </c>
      <c r="X50" s="18">
        <f t="shared" si="50"/>
        <v>85.656404648319494</v>
      </c>
      <c r="Y50" s="18">
        <f t="shared" si="48"/>
        <v>81.864841582539356</v>
      </c>
    </row>
    <row r="51" spans="1:25" x14ac:dyDescent="0.2">
      <c r="A51" s="143"/>
      <c r="B51" s="8" t="s">
        <v>23</v>
      </c>
      <c r="C51" s="18">
        <f t="shared" si="6"/>
        <v>9.0486598127826543</v>
      </c>
      <c r="D51" s="18">
        <f t="shared" si="48"/>
        <v>7.0708677006659366</v>
      </c>
      <c r="E51" s="18">
        <f t="shared" si="48"/>
        <v>6.619242306495031</v>
      </c>
      <c r="F51" s="18">
        <f t="shared" si="48"/>
        <v>7.6475671833532974</v>
      </c>
      <c r="G51" s="18">
        <f t="shared" si="48"/>
        <v>9.0433021369240159</v>
      </c>
      <c r="H51" s="18">
        <f t="shared" si="48"/>
        <v>9.5725495660252573</v>
      </c>
      <c r="I51" s="18">
        <f t="shared" si="48"/>
        <v>10.307574196623671</v>
      </c>
      <c r="J51" s="18">
        <f t="shared" si="48"/>
        <v>13.921871070461869</v>
      </c>
      <c r="K51" s="18">
        <f t="shared" si="48"/>
        <v>14.548859814523988</v>
      </c>
      <c r="L51" s="18">
        <f t="shared" si="48"/>
        <v>21.796797007487687</v>
      </c>
      <c r="M51" s="18">
        <f t="shared" si="48"/>
        <v>23.268988737505321</v>
      </c>
      <c r="N51" s="18">
        <f t="shared" si="48"/>
        <v>24.308671715151679</v>
      </c>
      <c r="O51" s="18">
        <f t="shared" si="48"/>
        <v>28.053489018863292</v>
      </c>
      <c r="P51" s="18">
        <f t="shared" si="48"/>
        <v>46.042247691669033</v>
      </c>
      <c r="Q51" s="18">
        <f t="shared" si="49"/>
        <v>18.707583207842163</v>
      </c>
      <c r="R51" s="18">
        <f t="shared" si="49"/>
        <v>20.177837924909003</v>
      </c>
      <c r="S51" s="18">
        <f>S28/S$29*100</f>
        <v>13.588296456032001</v>
      </c>
      <c r="T51" s="18">
        <f t="shared" si="35"/>
        <v>15.089194428126282</v>
      </c>
      <c r="U51" s="18">
        <f t="shared" si="35"/>
        <v>16.381423181132675</v>
      </c>
      <c r="V51" s="18">
        <f t="shared" si="35"/>
        <v>12.91081868713801</v>
      </c>
      <c r="W51" s="18">
        <f t="shared" ref="W51:X51" si="51">W28/W$29*100</f>
        <v>12.872186824074024</v>
      </c>
      <c r="X51" s="18">
        <f t="shared" si="51"/>
        <v>14.343595351680511</v>
      </c>
      <c r="Y51" s="18">
        <f t="shared" si="48"/>
        <v>18.135158417460662</v>
      </c>
    </row>
    <row r="52" spans="1:25" ht="13.5" thickBot="1" x14ac:dyDescent="0.25">
      <c r="A52" s="143"/>
      <c r="B52" s="30" t="s">
        <v>7</v>
      </c>
      <c r="C52" s="78">
        <f t="shared" si="6"/>
        <v>100</v>
      </c>
      <c r="D52" s="78">
        <f t="shared" si="48"/>
        <v>100</v>
      </c>
      <c r="E52" s="78">
        <f t="shared" si="48"/>
        <v>100</v>
      </c>
      <c r="F52" s="78">
        <f t="shared" si="48"/>
        <v>100</v>
      </c>
      <c r="G52" s="78">
        <f t="shared" si="48"/>
        <v>100</v>
      </c>
      <c r="H52" s="78">
        <f t="shared" si="48"/>
        <v>100</v>
      </c>
      <c r="I52" s="78">
        <f t="shared" si="48"/>
        <v>100</v>
      </c>
      <c r="J52" s="78">
        <f t="shared" si="48"/>
        <v>100</v>
      </c>
      <c r="K52" s="78">
        <f t="shared" si="48"/>
        <v>100</v>
      </c>
      <c r="L52" s="78">
        <f t="shared" si="48"/>
        <v>100</v>
      </c>
      <c r="M52" s="78">
        <f t="shared" si="48"/>
        <v>100</v>
      </c>
      <c r="N52" s="78">
        <f t="shared" si="48"/>
        <v>100</v>
      </c>
      <c r="O52" s="78">
        <f t="shared" si="48"/>
        <v>100</v>
      </c>
      <c r="P52" s="78">
        <f t="shared" si="48"/>
        <v>100</v>
      </c>
      <c r="Q52" s="78">
        <f t="shared" si="49"/>
        <v>100</v>
      </c>
      <c r="R52" s="78">
        <f t="shared" si="49"/>
        <v>100</v>
      </c>
      <c r="S52" s="78">
        <f>S29/S$29*100</f>
        <v>100</v>
      </c>
      <c r="T52" s="18">
        <f t="shared" si="35"/>
        <v>100</v>
      </c>
      <c r="U52" s="18">
        <f t="shared" si="35"/>
        <v>100</v>
      </c>
      <c r="V52" s="18">
        <f t="shared" si="35"/>
        <v>100</v>
      </c>
      <c r="W52" s="18">
        <f t="shared" ref="W52:X52" si="52">W29/W$29*100</f>
        <v>100</v>
      </c>
      <c r="X52" s="18">
        <f t="shared" si="52"/>
        <v>100</v>
      </c>
      <c r="Y52" s="78">
        <f t="shared" si="48"/>
        <v>100</v>
      </c>
    </row>
    <row r="53" spans="1:25" ht="20.25" thickTop="1" thickBot="1" x14ac:dyDescent="0.35">
      <c r="A53" s="143"/>
      <c r="B53" s="116"/>
      <c r="C53" s="334" t="s">
        <v>9</v>
      </c>
      <c r="D53" s="334"/>
      <c r="E53" s="334"/>
      <c r="F53" s="334"/>
      <c r="G53" s="334"/>
      <c r="H53" s="334"/>
      <c r="I53" s="334"/>
      <c r="J53" s="334"/>
      <c r="K53" s="334"/>
      <c r="L53" s="334"/>
      <c r="M53" s="334"/>
      <c r="N53" s="334"/>
      <c r="O53" s="334"/>
      <c r="P53" s="334"/>
      <c r="Q53" s="117"/>
      <c r="R53" s="117"/>
      <c r="S53" s="117"/>
      <c r="T53" s="117"/>
      <c r="U53" s="117"/>
      <c r="V53" s="117"/>
      <c r="W53" s="117"/>
      <c r="X53" s="117"/>
      <c r="Y53" s="118"/>
    </row>
    <row r="54" spans="1:25" ht="13.5" thickTop="1" x14ac:dyDescent="0.2">
      <c r="A54" s="143"/>
      <c r="B54" s="8"/>
      <c r="C54" s="119"/>
      <c r="D54" s="119"/>
      <c r="E54" s="119"/>
      <c r="F54" s="119"/>
      <c r="G54" s="119"/>
      <c r="H54" s="119"/>
      <c r="I54" s="119"/>
      <c r="J54" s="119"/>
      <c r="K54" s="119"/>
      <c r="L54" s="119"/>
      <c r="M54" s="119"/>
      <c r="N54" s="119"/>
      <c r="O54" s="119"/>
      <c r="P54" s="119"/>
      <c r="Q54" s="119"/>
      <c r="R54" s="119"/>
      <c r="S54" s="119"/>
      <c r="T54" s="119"/>
      <c r="U54" s="119"/>
      <c r="V54" s="119"/>
      <c r="W54" s="119"/>
      <c r="X54" s="119"/>
      <c r="Y54" s="28"/>
    </row>
    <row r="55" spans="1:25" x14ac:dyDescent="0.2">
      <c r="A55" s="143"/>
      <c r="B55" s="80" t="s">
        <v>326</v>
      </c>
      <c r="C55" s="33" t="s">
        <v>10</v>
      </c>
      <c r="D55" s="18">
        <f t="shared" ref="D55:V55" si="53">IF(C9=0,"--",(D9/C9)*100-100)</f>
        <v>38.111589920264407</v>
      </c>
      <c r="E55" s="18">
        <f t="shared" si="53"/>
        <v>38.123840567280837</v>
      </c>
      <c r="F55" s="18">
        <f t="shared" si="53"/>
        <v>34.369874514560479</v>
      </c>
      <c r="G55" s="18">
        <f t="shared" si="53"/>
        <v>-5.0760880915709095</v>
      </c>
      <c r="H55" s="18">
        <f t="shared" si="53"/>
        <v>0.37433168222736413</v>
      </c>
      <c r="I55" s="18">
        <f t="shared" si="53"/>
        <v>5.9359983487827606</v>
      </c>
      <c r="J55" s="18">
        <f t="shared" si="53"/>
        <v>-12.858915783587065</v>
      </c>
      <c r="K55" s="18">
        <f t="shared" si="53"/>
        <v>23.890681038334023</v>
      </c>
      <c r="L55" s="18">
        <f t="shared" si="53"/>
        <v>-3.0136374824431869</v>
      </c>
      <c r="M55" s="18">
        <f t="shared" si="53"/>
        <v>-20.105535128825551</v>
      </c>
      <c r="N55" s="18">
        <f t="shared" si="53"/>
        <v>2.2813049534097019</v>
      </c>
      <c r="O55" s="18">
        <f t="shared" si="53"/>
        <v>-1.4671533559895522</v>
      </c>
      <c r="P55" s="18">
        <f t="shared" si="53"/>
        <v>-13.633692771218008</v>
      </c>
      <c r="Q55" s="18">
        <f t="shared" si="53"/>
        <v>-26.641454297289499</v>
      </c>
      <c r="R55" s="18">
        <f t="shared" si="53"/>
        <v>25.214985051717235</v>
      </c>
      <c r="S55" s="18">
        <f t="shared" si="53"/>
        <v>63.399860593994305</v>
      </c>
      <c r="T55" s="18">
        <f t="shared" si="53"/>
        <v>19.166771566726766</v>
      </c>
      <c r="U55" s="18">
        <f t="shared" si="53"/>
        <v>-15.669387300656865</v>
      </c>
      <c r="V55" s="18">
        <f t="shared" si="53"/>
        <v>-1.8276416690692656</v>
      </c>
      <c r="W55" s="18">
        <f t="shared" ref="W55:X55" si="54">IF(V9=0,"--",(W9/V9)*100-100)</f>
        <v>12.753816794319619</v>
      </c>
      <c r="X55" s="18">
        <f t="shared" si="54"/>
        <v>-21.702703705005305</v>
      </c>
      <c r="Y55" s="18">
        <f>IFERROR((POWER(U9/C9,1/21)*100)-100,"--")</f>
        <v>5.0987927366291217</v>
      </c>
    </row>
    <row r="56" spans="1:25" x14ac:dyDescent="0.2">
      <c r="A56" s="143"/>
      <c r="B56" s="80" t="s">
        <v>378</v>
      </c>
      <c r="C56" s="33" t="s">
        <v>10</v>
      </c>
      <c r="D56" s="18">
        <f t="shared" ref="D56:V56" si="55">IF(C10=0,"--",(D10/C10)*100-100)</f>
        <v>71.567719152001416</v>
      </c>
      <c r="E56" s="18">
        <f t="shared" si="55"/>
        <v>38.46341733913556</v>
      </c>
      <c r="F56" s="18">
        <f t="shared" si="55"/>
        <v>85.773070934165332</v>
      </c>
      <c r="G56" s="18">
        <f t="shared" si="55"/>
        <v>30.055200438749694</v>
      </c>
      <c r="H56" s="18">
        <f t="shared" si="55"/>
        <v>-5.553555938113945</v>
      </c>
      <c r="I56" s="18">
        <f t="shared" si="55"/>
        <v>71.890948188145842</v>
      </c>
      <c r="J56" s="18">
        <f t="shared" si="55"/>
        <v>-25.810861927631876</v>
      </c>
      <c r="K56" s="18">
        <f t="shared" si="55"/>
        <v>30.963864462406946</v>
      </c>
      <c r="L56" s="18">
        <f t="shared" si="55"/>
        <v>18.959179100864603</v>
      </c>
      <c r="M56" s="18">
        <f t="shared" si="55"/>
        <v>210.38595424092415</v>
      </c>
      <c r="N56" s="18">
        <f t="shared" si="55"/>
        <v>-53.8647728378115</v>
      </c>
      <c r="O56" s="18">
        <f t="shared" si="55"/>
        <v>0.92682495146547694</v>
      </c>
      <c r="P56" s="18">
        <f t="shared" si="55"/>
        <v>-7.0653521259173004</v>
      </c>
      <c r="Q56" s="18">
        <f t="shared" si="55"/>
        <v>-19.86633854846059</v>
      </c>
      <c r="R56" s="18">
        <f t="shared" si="55"/>
        <v>13.60785896602745</v>
      </c>
      <c r="S56" s="18">
        <f t="shared" si="55"/>
        <v>-9.3135104354632432</v>
      </c>
      <c r="T56" s="18">
        <f t="shared" si="55"/>
        <v>9.037298171034962</v>
      </c>
      <c r="U56" s="18">
        <f t="shared" si="55"/>
        <v>-11.689077540830212</v>
      </c>
      <c r="V56" s="18">
        <f t="shared" si="55"/>
        <v>-13.620780741361159</v>
      </c>
      <c r="W56" s="18">
        <f t="shared" ref="W56:X56" si="56">IF(V10=0,"--",(W10/V10)*100-100)</f>
        <v>15.966421910520907</v>
      </c>
      <c r="X56" s="18">
        <f t="shared" si="56"/>
        <v>-12.099305110034479</v>
      </c>
      <c r="Y56" s="18">
        <f t="shared" ref="Y56:Y75" si="57">IFERROR((POWER(U10/C10,1/21)*100)-100,"--")</f>
        <v>12.33336252417179</v>
      </c>
    </row>
    <row r="57" spans="1:25" x14ac:dyDescent="0.2">
      <c r="A57" s="143"/>
      <c r="B57" s="80" t="s">
        <v>382</v>
      </c>
      <c r="C57" s="33" t="s">
        <v>10</v>
      </c>
      <c r="D57" s="18">
        <f t="shared" ref="D57:V57" si="58">IF(C11=0,"--",(D11/C11)*100-100)</f>
        <v>16.828611722789915</v>
      </c>
      <c r="E57" s="18">
        <f t="shared" si="58"/>
        <v>-9.0784807631678461</v>
      </c>
      <c r="F57" s="18">
        <f t="shared" si="58"/>
        <v>27.325004584781794</v>
      </c>
      <c r="G57" s="18">
        <f t="shared" si="58"/>
        <v>-72.852960697139096</v>
      </c>
      <c r="H57" s="18">
        <f t="shared" si="58"/>
        <v>89.230646895268393</v>
      </c>
      <c r="I57" s="18">
        <f t="shared" si="58"/>
        <v>160.05671277666119</v>
      </c>
      <c r="J57" s="18">
        <f t="shared" si="58"/>
        <v>-6.85947612593705</v>
      </c>
      <c r="K57" s="18">
        <f t="shared" si="58"/>
        <v>79.157473229295192</v>
      </c>
      <c r="L57" s="18">
        <f t="shared" si="58"/>
        <v>305.46082008917574</v>
      </c>
      <c r="M57" s="18">
        <f t="shared" si="58"/>
        <v>-25.963039045848291</v>
      </c>
      <c r="N57" s="18">
        <f t="shared" si="58"/>
        <v>-45.661751106990536</v>
      </c>
      <c r="O57" s="18">
        <f t="shared" si="58"/>
        <v>104.33901264062771</v>
      </c>
      <c r="P57" s="18">
        <f t="shared" si="58"/>
        <v>42.820152128556799</v>
      </c>
      <c r="Q57" s="18">
        <f t="shared" si="58"/>
        <v>-80.219644494294428</v>
      </c>
      <c r="R57" s="18">
        <f t="shared" si="58"/>
        <v>3.427378438349308</v>
      </c>
      <c r="S57" s="18">
        <f t="shared" si="58"/>
        <v>-35.574260580462351</v>
      </c>
      <c r="T57" s="18">
        <f t="shared" si="58"/>
        <v>16.233645351196003</v>
      </c>
      <c r="U57" s="18">
        <f t="shared" si="58"/>
        <v>255.46382249502761</v>
      </c>
      <c r="V57" s="18">
        <f t="shared" si="58"/>
        <v>50.108688440202911</v>
      </c>
      <c r="W57" s="18">
        <f t="shared" ref="W57:X57" si="59">IF(V11=0,"--",(W11/V11)*100-100)</f>
        <v>-65.351849987216184</v>
      </c>
      <c r="X57" s="18">
        <f t="shared" si="59"/>
        <v>233.64001237579822</v>
      </c>
      <c r="Y57" s="18">
        <f t="shared" si="57"/>
        <v>10.286693033765488</v>
      </c>
    </row>
    <row r="58" spans="1:25" x14ac:dyDescent="0.2">
      <c r="A58" s="143"/>
      <c r="B58" s="80" t="s">
        <v>73</v>
      </c>
      <c r="C58" s="33" t="s">
        <v>10</v>
      </c>
      <c r="D58" s="18" t="str">
        <f t="shared" ref="D58:V58" si="60">IF(C12=0,"--",(D12/C12)*100-100)</f>
        <v>--</v>
      </c>
      <c r="E58" s="18" t="str">
        <f t="shared" si="60"/>
        <v>--</v>
      </c>
      <c r="F58" s="18" t="str">
        <f t="shared" si="60"/>
        <v>--</v>
      </c>
      <c r="G58" s="18" t="str">
        <f t="shared" si="60"/>
        <v>--</v>
      </c>
      <c r="H58" s="18" t="str">
        <f t="shared" si="60"/>
        <v>--</v>
      </c>
      <c r="I58" s="18" t="str">
        <f t="shared" si="60"/>
        <v>--</v>
      </c>
      <c r="J58" s="18" t="str">
        <f t="shared" si="60"/>
        <v>--</v>
      </c>
      <c r="K58" s="18" t="str">
        <f t="shared" si="60"/>
        <v>--</v>
      </c>
      <c r="L58" s="18" t="str">
        <f t="shared" si="60"/>
        <v>--</v>
      </c>
      <c r="M58" s="18" t="str">
        <f t="shared" si="60"/>
        <v>--</v>
      </c>
      <c r="N58" s="18" t="str">
        <f t="shared" si="60"/>
        <v>--</v>
      </c>
      <c r="O58" s="18">
        <f t="shared" si="60"/>
        <v>-100</v>
      </c>
      <c r="P58" s="18" t="str">
        <f t="shared" si="60"/>
        <v>--</v>
      </c>
      <c r="Q58" s="18" t="str">
        <f t="shared" si="60"/>
        <v>--</v>
      </c>
      <c r="R58" s="18" t="str">
        <f t="shared" si="60"/>
        <v>--</v>
      </c>
      <c r="S58" s="18" t="str">
        <f t="shared" si="60"/>
        <v>--</v>
      </c>
      <c r="T58" s="18" t="str">
        <f t="shared" si="60"/>
        <v>--</v>
      </c>
      <c r="U58" s="18" t="str">
        <f t="shared" si="60"/>
        <v>--</v>
      </c>
      <c r="V58" s="18" t="str">
        <f t="shared" si="60"/>
        <v>--</v>
      </c>
      <c r="W58" s="18">
        <f t="shared" ref="W58:X58" si="61">IF(V12=0,"--",(W12/V12)*100-100)</f>
        <v>27600</v>
      </c>
      <c r="X58" s="18">
        <f t="shared" si="61"/>
        <v>-75.812274368231044</v>
      </c>
      <c r="Y58" s="18" t="str">
        <f t="shared" si="57"/>
        <v>--</v>
      </c>
    </row>
    <row r="59" spans="1:25" x14ac:dyDescent="0.2">
      <c r="A59" s="143"/>
      <c r="B59" s="80" t="s">
        <v>62</v>
      </c>
      <c r="C59" s="33" t="s">
        <v>10</v>
      </c>
      <c r="D59" s="18" t="str">
        <f t="shared" ref="D59:V59" si="62">IF(C13=0,"--",(D13/C13)*100-100)</f>
        <v>--</v>
      </c>
      <c r="E59" s="18" t="str">
        <f t="shared" si="62"/>
        <v>--</v>
      </c>
      <c r="F59" s="18" t="str">
        <f t="shared" si="62"/>
        <v>--</v>
      </c>
      <c r="G59" s="18">
        <f t="shared" si="62"/>
        <v>-100</v>
      </c>
      <c r="H59" s="18" t="str">
        <f t="shared" si="62"/>
        <v>--</v>
      </c>
      <c r="I59" s="18">
        <f t="shared" si="62"/>
        <v>-100</v>
      </c>
      <c r="J59" s="18" t="str">
        <f t="shared" si="62"/>
        <v>--</v>
      </c>
      <c r="K59" s="18">
        <f t="shared" si="62"/>
        <v>157.566765578635</v>
      </c>
      <c r="L59" s="18">
        <f t="shared" si="62"/>
        <v>-76.478494623655919</v>
      </c>
      <c r="M59" s="18">
        <f t="shared" si="62"/>
        <v>-100</v>
      </c>
      <c r="N59" s="18" t="str">
        <f t="shared" si="62"/>
        <v>--</v>
      </c>
      <c r="O59" s="18">
        <f t="shared" si="62"/>
        <v>91.786447638603704</v>
      </c>
      <c r="P59" s="18">
        <f t="shared" si="62"/>
        <v>220.18201284796572</v>
      </c>
      <c r="Q59" s="18">
        <f t="shared" si="62"/>
        <v>-94.867079083765262</v>
      </c>
      <c r="R59" s="18">
        <f t="shared" si="62"/>
        <v>538.43648208469062</v>
      </c>
      <c r="S59" s="18">
        <f t="shared" si="62"/>
        <v>943.36734693877565</v>
      </c>
      <c r="T59" s="18">
        <f t="shared" si="62"/>
        <v>-100</v>
      </c>
      <c r="U59" s="18" t="str">
        <f t="shared" si="62"/>
        <v>--</v>
      </c>
      <c r="V59" s="18" t="str">
        <f t="shared" si="62"/>
        <v>--</v>
      </c>
      <c r="W59" s="18" t="str">
        <f t="shared" ref="W59:X59" si="63">IF(V13=0,"--",(W13/V13)*100-100)</f>
        <v>--</v>
      </c>
      <c r="X59" s="18" t="str">
        <f t="shared" si="63"/>
        <v>--</v>
      </c>
      <c r="Y59" s="18" t="str">
        <f t="shared" si="57"/>
        <v>--</v>
      </c>
    </row>
    <row r="60" spans="1:25" x14ac:dyDescent="0.2">
      <c r="A60" s="143"/>
      <c r="B60" s="80" t="s">
        <v>335</v>
      </c>
      <c r="C60" s="33" t="s">
        <v>10</v>
      </c>
      <c r="D60" s="18">
        <f t="shared" ref="D60:V60" si="64">IF(C14=0,"--",(D14/C14)*100-100)</f>
        <v>-12.416973634596971</v>
      </c>
      <c r="E60" s="18">
        <f t="shared" si="64"/>
        <v>981.11090872963314</v>
      </c>
      <c r="F60" s="18">
        <f t="shared" si="64"/>
        <v>-48.291710349675952</v>
      </c>
      <c r="G60" s="18">
        <f t="shared" si="64"/>
        <v>-61.843289102747804</v>
      </c>
      <c r="H60" s="18">
        <f t="shared" si="64"/>
        <v>19.047036836497668</v>
      </c>
      <c r="I60" s="18">
        <f t="shared" si="64"/>
        <v>130.6702400631213</v>
      </c>
      <c r="J60" s="18">
        <f t="shared" si="64"/>
        <v>24.189919023704903</v>
      </c>
      <c r="K60" s="18">
        <f t="shared" si="64"/>
        <v>-44.119185211109311</v>
      </c>
      <c r="L60" s="18">
        <f t="shared" si="64"/>
        <v>12.124149926576465</v>
      </c>
      <c r="M60" s="18">
        <f t="shared" si="64"/>
        <v>5.0458207314968604</v>
      </c>
      <c r="N60" s="18">
        <f t="shared" si="64"/>
        <v>189.6152123577495</v>
      </c>
      <c r="O60" s="18">
        <f t="shared" si="64"/>
        <v>25.920984556889408</v>
      </c>
      <c r="P60" s="18">
        <f t="shared" si="64"/>
        <v>9.3207514335888106</v>
      </c>
      <c r="Q60" s="18">
        <f t="shared" si="64"/>
        <v>-21.917753258909244</v>
      </c>
      <c r="R60" s="18">
        <f t="shared" si="64"/>
        <v>-51.345970587263182</v>
      </c>
      <c r="S60" s="18">
        <f t="shared" si="64"/>
        <v>63.836423773766285</v>
      </c>
      <c r="T60" s="18">
        <f t="shared" si="64"/>
        <v>-16.296527035907332</v>
      </c>
      <c r="U60" s="18">
        <f t="shared" si="64"/>
        <v>-22.330003729777602</v>
      </c>
      <c r="V60" s="18">
        <f t="shared" si="64"/>
        <v>-11.525588509730383</v>
      </c>
      <c r="W60" s="18">
        <f t="shared" ref="W60:X60" si="65">IF(V14=0,"--",(W14/V14)*100-100)</f>
        <v>0.43869479514854959</v>
      </c>
      <c r="X60" s="18">
        <f t="shared" si="65"/>
        <v>11.222835527077635</v>
      </c>
      <c r="Y60" s="18">
        <f t="shared" si="57"/>
        <v>9.5307693306258443</v>
      </c>
    </row>
    <row r="61" spans="1:25" x14ac:dyDescent="0.2">
      <c r="A61" s="143"/>
      <c r="B61" s="80" t="s">
        <v>61</v>
      </c>
      <c r="C61" s="33" t="s">
        <v>10</v>
      </c>
      <c r="D61" s="18">
        <f t="shared" ref="D61:V61" si="66">IF(C15=0,"--",(D15/C15)*100-100)</f>
        <v>107.85185185185188</v>
      </c>
      <c r="E61" s="18">
        <f t="shared" si="66"/>
        <v>-80.120520961575849</v>
      </c>
      <c r="F61" s="18">
        <f t="shared" si="66"/>
        <v>232.46414602346806</v>
      </c>
      <c r="G61" s="18">
        <f t="shared" si="66"/>
        <v>1076.2647058823529</v>
      </c>
      <c r="H61" s="18">
        <f t="shared" si="66"/>
        <v>-98.550579684778171</v>
      </c>
      <c r="I61" s="18">
        <f t="shared" si="66"/>
        <v>148.9936745255894</v>
      </c>
      <c r="J61" s="18">
        <f t="shared" si="66"/>
        <v>-99.468822170900694</v>
      </c>
      <c r="K61" s="18">
        <f t="shared" si="66"/>
        <v>2056.521739130435</v>
      </c>
      <c r="L61" s="18">
        <f t="shared" si="66"/>
        <v>131.45161290322579</v>
      </c>
      <c r="M61" s="18">
        <f t="shared" si="66"/>
        <v>231.35888501742158</v>
      </c>
      <c r="N61" s="18">
        <f t="shared" si="66"/>
        <v>102.7602523659306</v>
      </c>
      <c r="O61" s="18">
        <f t="shared" si="66"/>
        <v>94.995462206664058</v>
      </c>
      <c r="P61" s="18">
        <f t="shared" si="66"/>
        <v>-2.7526595744680833</v>
      </c>
      <c r="Q61" s="18">
        <f t="shared" si="66"/>
        <v>-65.253657869547382</v>
      </c>
      <c r="R61" s="18">
        <f t="shared" si="66"/>
        <v>-46.556473829201096</v>
      </c>
      <c r="S61" s="18">
        <f t="shared" si="66"/>
        <v>-12.886597938144334</v>
      </c>
      <c r="T61" s="18">
        <f t="shared" si="66"/>
        <v>2143.2797971259506</v>
      </c>
      <c r="U61" s="18">
        <f t="shared" si="66"/>
        <v>971.26007988544734</v>
      </c>
      <c r="V61" s="18">
        <f t="shared" si="66"/>
        <v>-96.031003443654569</v>
      </c>
      <c r="W61" s="18">
        <f t="shared" ref="W61:X61" si="67">IF(V15=0,"--",(W15/V15)*100-100)</f>
        <v>26.197545087960307</v>
      </c>
      <c r="X61" s="18">
        <f t="shared" si="67"/>
        <v>-74.623406720741599</v>
      </c>
      <c r="Y61" s="18">
        <f t="shared" si="57"/>
        <v>22.947269493313698</v>
      </c>
    </row>
    <row r="62" spans="1:25" x14ac:dyDescent="0.2">
      <c r="A62" s="143"/>
      <c r="B62" s="80" t="s">
        <v>14</v>
      </c>
      <c r="C62" s="33" t="s">
        <v>10</v>
      </c>
      <c r="D62" s="18">
        <f t="shared" ref="D62:V62" si="68">IF(C16=0,"--",(D16/C16)*100-100)</f>
        <v>63.196801472703214</v>
      </c>
      <c r="E62" s="18">
        <f t="shared" si="68"/>
        <v>34.780414255888815</v>
      </c>
      <c r="F62" s="18">
        <f t="shared" si="68"/>
        <v>58.995879568317633</v>
      </c>
      <c r="G62" s="18">
        <f t="shared" si="68"/>
        <v>-47.054404759768467</v>
      </c>
      <c r="H62" s="18">
        <f t="shared" si="68"/>
        <v>162.91981392756509</v>
      </c>
      <c r="I62" s="18">
        <f t="shared" si="68"/>
        <v>-2.7667831332096284</v>
      </c>
      <c r="J62" s="18">
        <f t="shared" si="68"/>
        <v>68.127419319793432</v>
      </c>
      <c r="K62" s="18">
        <f t="shared" si="68"/>
        <v>52.024127658642385</v>
      </c>
      <c r="L62" s="18">
        <f t="shared" si="68"/>
        <v>270.19067101370496</v>
      </c>
      <c r="M62" s="18">
        <f t="shared" si="68"/>
        <v>53.668735800361787</v>
      </c>
      <c r="N62" s="18">
        <f t="shared" si="68"/>
        <v>-29.901048913481489</v>
      </c>
      <c r="O62" s="18">
        <f t="shared" si="68"/>
        <v>36.134261931126019</v>
      </c>
      <c r="P62" s="18">
        <f t="shared" si="68"/>
        <v>12.951204537191941</v>
      </c>
      <c r="Q62" s="18">
        <f t="shared" si="68"/>
        <v>-21.868258764378822</v>
      </c>
      <c r="R62" s="18">
        <f t="shared" si="68"/>
        <v>42.619478454753221</v>
      </c>
      <c r="S62" s="18">
        <f t="shared" si="68"/>
        <v>31.285900111288697</v>
      </c>
      <c r="T62" s="18">
        <f t="shared" si="68"/>
        <v>-12.949986180233921</v>
      </c>
      <c r="U62" s="18">
        <f t="shared" si="68"/>
        <v>76.815629567453129</v>
      </c>
      <c r="V62" s="18">
        <f t="shared" si="68"/>
        <v>38.391770777256994</v>
      </c>
      <c r="W62" s="18">
        <f t="shared" ref="W62:X62" si="69">IF(V16=0,"--",(W16/V16)*100-100)</f>
        <v>8.3364623574887702</v>
      </c>
      <c r="X62" s="18">
        <f t="shared" si="69"/>
        <v>31.388983075633774</v>
      </c>
      <c r="Y62" s="18">
        <f t="shared" si="57"/>
        <v>27.599632803008305</v>
      </c>
    </row>
    <row r="63" spans="1:25" x14ac:dyDescent="0.2">
      <c r="A63" s="143"/>
      <c r="B63" s="8" t="s">
        <v>15</v>
      </c>
      <c r="C63" s="33" t="s">
        <v>10</v>
      </c>
      <c r="D63" s="18">
        <f t="shared" ref="D63:V63" si="70">IF(C17=0,"--",(D17/C17)*100-100)</f>
        <v>92.55900786771565</v>
      </c>
      <c r="E63" s="18">
        <f t="shared" si="70"/>
        <v>-26.21883656509695</v>
      </c>
      <c r="F63" s="18">
        <f t="shared" si="70"/>
        <v>1197.5283148739129</v>
      </c>
      <c r="G63" s="18">
        <f t="shared" si="70"/>
        <v>-89.381006118243164</v>
      </c>
      <c r="H63" s="18">
        <f t="shared" si="70"/>
        <v>36.625011353658891</v>
      </c>
      <c r="I63" s="18">
        <f t="shared" si="70"/>
        <v>202.35978803735105</v>
      </c>
      <c r="J63" s="18">
        <f t="shared" si="70"/>
        <v>9.0658152701687698</v>
      </c>
      <c r="K63" s="18">
        <f t="shared" si="70"/>
        <v>-35.824281791554299</v>
      </c>
      <c r="L63" s="18">
        <f t="shared" si="70"/>
        <v>172.83425609612448</v>
      </c>
      <c r="M63" s="18">
        <f t="shared" si="70"/>
        <v>-1.414740647672005</v>
      </c>
      <c r="N63" s="18">
        <f t="shared" si="70"/>
        <v>43.823744240242405</v>
      </c>
      <c r="O63" s="18">
        <f t="shared" si="70"/>
        <v>79.019781327766424</v>
      </c>
      <c r="P63" s="18">
        <f t="shared" si="70"/>
        <v>-34.865809142464457</v>
      </c>
      <c r="Q63" s="18">
        <f t="shared" si="70"/>
        <v>-30.038070034936212</v>
      </c>
      <c r="R63" s="18">
        <f t="shared" si="70"/>
        <v>11.262112809010375</v>
      </c>
      <c r="S63" s="18">
        <f t="shared" si="70"/>
        <v>49.019523056351943</v>
      </c>
      <c r="T63" s="18">
        <f t="shared" si="70"/>
        <v>-4.598472295598981</v>
      </c>
      <c r="U63" s="18">
        <f t="shared" si="70"/>
        <v>21.746907679003755</v>
      </c>
      <c r="V63" s="18">
        <f t="shared" si="70"/>
        <v>-0.33996053571836171</v>
      </c>
      <c r="W63" s="18">
        <f t="shared" ref="W63:X63" si="71">IF(V17=0,"--",(W17/V17)*100-100)</f>
        <v>-29.737664836049433</v>
      </c>
      <c r="X63" s="18">
        <f t="shared" si="71"/>
        <v>-7.1948623943506078</v>
      </c>
      <c r="Y63" s="18">
        <f t="shared" si="57"/>
        <v>18.350087138871601</v>
      </c>
    </row>
    <row r="64" spans="1:25" x14ac:dyDescent="0.2">
      <c r="A64" s="143"/>
      <c r="B64" s="8" t="s">
        <v>26</v>
      </c>
      <c r="C64" s="33" t="s">
        <v>10</v>
      </c>
      <c r="D64" s="18" t="str">
        <f t="shared" ref="D64:V64" si="72">IF(C18=0,"--",(D18/C18)*100-100)</f>
        <v>--</v>
      </c>
      <c r="E64" s="18">
        <f t="shared" si="72"/>
        <v>2798.6111111111109</v>
      </c>
      <c r="F64" s="18">
        <f t="shared" si="72"/>
        <v>48295.567800670819</v>
      </c>
      <c r="G64" s="18">
        <f t="shared" si="72"/>
        <v>-99.877675144589361</v>
      </c>
      <c r="H64" s="18">
        <f t="shared" si="72"/>
        <v>403.52084176446778</v>
      </c>
      <c r="I64" s="18">
        <f t="shared" si="72"/>
        <v>45.402668381289175</v>
      </c>
      <c r="J64" s="18">
        <f t="shared" si="72"/>
        <v>-45.182687524183294</v>
      </c>
      <c r="K64" s="18">
        <f t="shared" si="72"/>
        <v>239.50791570031254</v>
      </c>
      <c r="L64" s="18">
        <f t="shared" si="72"/>
        <v>178.86780124149817</v>
      </c>
      <c r="M64" s="18">
        <f t="shared" si="72"/>
        <v>193.67784262769987</v>
      </c>
      <c r="N64" s="18">
        <f t="shared" si="72"/>
        <v>-73.34626822368898</v>
      </c>
      <c r="O64" s="18">
        <f t="shared" si="72"/>
        <v>108.09442819239402</v>
      </c>
      <c r="P64" s="18">
        <f t="shared" si="72"/>
        <v>218.48253225142054</v>
      </c>
      <c r="Q64" s="18">
        <f t="shared" si="72"/>
        <v>-70.178244409588487</v>
      </c>
      <c r="R64" s="18">
        <f t="shared" si="72"/>
        <v>112.87304570519839</v>
      </c>
      <c r="S64" s="18">
        <f t="shared" si="72"/>
        <v>-84.60705080316805</v>
      </c>
      <c r="T64" s="18">
        <f t="shared" si="72"/>
        <v>85.333109229573296</v>
      </c>
      <c r="U64" s="18">
        <f t="shared" si="72"/>
        <v>-8.6869282305329136</v>
      </c>
      <c r="V64" s="18">
        <f t="shared" si="72"/>
        <v>-60.464307883302297</v>
      </c>
      <c r="W64" s="18">
        <f t="shared" ref="W64:X64" si="73">IF(V18=0,"--",(W18/V18)*100-100)</f>
        <v>-4.4149971738993941</v>
      </c>
      <c r="X64" s="18">
        <f t="shared" si="73"/>
        <v>20.663600525624176</v>
      </c>
      <c r="Y64" s="18" t="str">
        <f t="shared" si="57"/>
        <v>--</v>
      </c>
    </row>
    <row r="65" spans="1:25" x14ac:dyDescent="0.2">
      <c r="A65" s="143"/>
      <c r="B65" s="8" t="s">
        <v>27</v>
      </c>
      <c r="C65" s="33" t="s">
        <v>10</v>
      </c>
      <c r="D65" s="18">
        <f t="shared" ref="D65:V65" si="74">IF(C19=0,"--",(D19/C19)*100-100)</f>
        <v>-29.229387146957635</v>
      </c>
      <c r="E65" s="18">
        <f t="shared" si="74"/>
        <v>-31.445245982847766</v>
      </c>
      <c r="F65" s="18">
        <f t="shared" si="74"/>
        <v>-18.753528282714242</v>
      </c>
      <c r="G65" s="18">
        <f t="shared" si="74"/>
        <v>132.92940522512509</v>
      </c>
      <c r="H65" s="18">
        <f t="shared" si="74"/>
        <v>88.019043528064145</v>
      </c>
      <c r="I65" s="18">
        <f t="shared" si="74"/>
        <v>385.37521815008733</v>
      </c>
      <c r="J65" s="18">
        <f t="shared" si="74"/>
        <v>-1.3459200083678695</v>
      </c>
      <c r="K65" s="18">
        <f t="shared" si="74"/>
        <v>-63.585170223819674</v>
      </c>
      <c r="L65" s="18">
        <f t="shared" si="74"/>
        <v>334.5712486761318</v>
      </c>
      <c r="M65" s="18">
        <f t="shared" si="74"/>
        <v>-23.154983790338861</v>
      </c>
      <c r="N65" s="18">
        <f t="shared" si="74"/>
        <v>60.042002657044065</v>
      </c>
      <c r="O65" s="18">
        <f t="shared" si="74"/>
        <v>39.374442877445631</v>
      </c>
      <c r="P65" s="18">
        <f t="shared" si="74"/>
        <v>3.9809643863995205</v>
      </c>
      <c r="Q65" s="18">
        <f t="shared" si="74"/>
        <v>-19.851675243683758</v>
      </c>
      <c r="R65" s="18">
        <f t="shared" si="74"/>
        <v>32.074273710771763</v>
      </c>
      <c r="S65" s="18">
        <f t="shared" si="74"/>
        <v>35.239675085749667</v>
      </c>
      <c r="T65" s="18">
        <f t="shared" si="74"/>
        <v>0.52293485535427919</v>
      </c>
      <c r="U65" s="18">
        <f t="shared" si="74"/>
        <v>20.754376289556873</v>
      </c>
      <c r="V65" s="18">
        <f t="shared" si="74"/>
        <v>14.660417505474982</v>
      </c>
      <c r="W65" s="18">
        <f t="shared" ref="W65:X65" si="75">IF(V19=0,"--",(W19/V19)*100-100)</f>
        <v>-26.911888689090006</v>
      </c>
      <c r="X65" s="18">
        <f t="shared" si="75"/>
        <v>-7.4930062822461139</v>
      </c>
      <c r="Y65" s="18">
        <f t="shared" si="57"/>
        <v>19.276133893593467</v>
      </c>
    </row>
    <row r="66" spans="1:25" x14ac:dyDescent="0.2">
      <c r="A66" s="143"/>
      <c r="B66" s="8" t="s">
        <v>16</v>
      </c>
      <c r="C66" s="33" t="s">
        <v>10</v>
      </c>
      <c r="D66" s="18">
        <f t="shared" ref="D66:V66" si="76">IF(C20=0,"--",(D20/C20)*100-100)</f>
        <v>100.11481056257173</v>
      </c>
      <c r="E66" s="18">
        <f t="shared" si="76"/>
        <v>-74.711544591062662</v>
      </c>
      <c r="F66" s="18">
        <f t="shared" si="76"/>
        <v>158.25560877237211</v>
      </c>
      <c r="G66" s="18">
        <f t="shared" si="76"/>
        <v>1114.0458760370911</v>
      </c>
      <c r="H66" s="18">
        <f t="shared" si="76"/>
        <v>-98.131517378335573</v>
      </c>
      <c r="I66" s="18">
        <f t="shared" si="76"/>
        <v>277.88296041308092</v>
      </c>
      <c r="J66" s="18">
        <f t="shared" si="76"/>
        <v>542.16579366886833</v>
      </c>
      <c r="K66" s="18">
        <f t="shared" si="76"/>
        <v>-89.885628158524696</v>
      </c>
      <c r="L66" s="18">
        <f t="shared" si="76"/>
        <v>-54.978962131837307</v>
      </c>
      <c r="M66" s="18">
        <f t="shared" si="76"/>
        <v>50.350467289719631</v>
      </c>
      <c r="N66" s="18">
        <f t="shared" si="76"/>
        <v>263.84356384356386</v>
      </c>
      <c r="O66" s="18">
        <f t="shared" si="76"/>
        <v>40.425683371298391</v>
      </c>
      <c r="P66" s="18">
        <f t="shared" si="76"/>
        <v>8.3996552947736518</v>
      </c>
      <c r="Q66" s="18">
        <f t="shared" si="76"/>
        <v>-67.784324728769178</v>
      </c>
      <c r="R66" s="18">
        <f t="shared" si="76"/>
        <v>-32.123675424589919</v>
      </c>
      <c r="S66" s="18">
        <f t="shared" si="76"/>
        <v>407.27117194183063</v>
      </c>
      <c r="T66" s="18">
        <f t="shared" si="76"/>
        <v>128.81534569983137</v>
      </c>
      <c r="U66" s="18">
        <f t="shared" si="76"/>
        <v>949.75403040073684</v>
      </c>
      <c r="V66" s="18">
        <f t="shared" si="76"/>
        <v>-93.851732502097391</v>
      </c>
      <c r="W66" s="18">
        <f t="shared" ref="W66:X66" si="77">IF(V20=0,"--",(W20/V20)*100-100)</f>
        <v>-1.9212103910933536</v>
      </c>
      <c r="X66" s="18">
        <f t="shared" si="77"/>
        <v>-64.828128183485177</v>
      </c>
      <c r="Y66" s="18">
        <f t="shared" si="57"/>
        <v>22.642040474622178</v>
      </c>
    </row>
    <row r="67" spans="1:25" x14ac:dyDescent="0.2">
      <c r="A67" s="143"/>
      <c r="B67" s="8" t="s">
        <v>19</v>
      </c>
      <c r="C67" s="33" t="s">
        <v>10</v>
      </c>
      <c r="D67" s="18">
        <f t="shared" ref="D67:V67" si="78">IF(C21=0,"--",(D21/C21)*100-100)</f>
        <v>-3.7878787878787961</v>
      </c>
      <c r="E67" s="18">
        <f t="shared" si="78"/>
        <v>253.93700787401576</v>
      </c>
      <c r="F67" s="18">
        <f t="shared" si="78"/>
        <v>-100</v>
      </c>
      <c r="G67" s="18" t="str">
        <f t="shared" si="78"/>
        <v>--</v>
      </c>
      <c r="H67" s="18">
        <f t="shared" si="78"/>
        <v>-100</v>
      </c>
      <c r="I67" s="18" t="str">
        <f t="shared" si="78"/>
        <v>--</v>
      </c>
      <c r="J67" s="18">
        <f t="shared" si="78"/>
        <v>1116.2174303683737</v>
      </c>
      <c r="K67" s="18">
        <f t="shared" si="78"/>
        <v>-100</v>
      </c>
      <c r="L67" s="18" t="str">
        <f t="shared" si="78"/>
        <v>--</v>
      </c>
      <c r="M67" s="18">
        <f t="shared" si="78"/>
        <v>-100</v>
      </c>
      <c r="N67" s="18" t="str">
        <f t="shared" si="78"/>
        <v>--</v>
      </c>
      <c r="O67" s="18">
        <f t="shared" si="78"/>
        <v>-91.2262156448203</v>
      </c>
      <c r="P67" s="18">
        <f t="shared" si="78"/>
        <v>836.14457831325308</v>
      </c>
      <c r="Q67" s="18">
        <f t="shared" si="78"/>
        <v>-100</v>
      </c>
      <c r="R67" s="18" t="str">
        <f t="shared" si="78"/>
        <v>--</v>
      </c>
      <c r="S67" s="18" t="str">
        <f>IFERROR(((S21/R21)*100)-100,"--")</f>
        <v>--</v>
      </c>
      <c r="T67" s="18" t="str">
        <f t="shared" si="78"/>
        <v>--</v>
      </c>
      <c r="U67" s="18" t="str">
        <f t="shared" si="78"/>
        <v>--</v>
      </c>
      <c r="V67" s="18">
        <f t="shared" si="78"/>
        <v>2084.8214285714284</v>
      </c>
      <c r="W67" s="18">
        <f t="shared" ref="W67:X67" si="79">IF(V21=0,"--",(W21/V21)*100-100)</f>
        <v>-100</v>
      </c>
      <c r="X67" s="18" t="str">
        <f t="shared" si="79"/>
        <v>--</v>
      </c>
      <c r="Y67" s="18">
        <f t="shared" si="57"/>
        <v>2.5502825507024909</v>
      </c>
    </row>
    <row r="68" spans="1:25" x14ac:dyDescent="0.2">
      <c r="A68" s="143"/>
      <c r="B68" s="8" t="s">
        <v>18</v>
      </c>
      <c r="C68" s="33" t="s">
        <v>10</v>
      </c>
      <c r="D68" s="18" t="str">
        <f t="shared" ref="D68:V68" si="80">IF(C22=0,"--",(D22/C22)*100-100)</f>
        <v>--</v>
      </c>
      <c r="E68" s="18" t="str">
        <f t="shared" si="80"/>
        <v>--</v>
      </c>
      <c r="F68" s="18" t="str">
        <f t="shared" si="80"/>
        <v>--</v>
      </c>
      <c r="G68" s="18">
        <f t="shared" si="80"/>
        <v>-100</v>
      </c>
      <c r="H68" s="18" t="str">
        <f t="shared" si="80"/>
        <v>--</v>
      </c>
      <c r="I68" s="18">
        <f t="shared" si="80"/>
        <v>-100</v>
      </c>
      <c r="J68" s="18" t="str">
        <f t="shared" si="80"/>
        <v>--</v>
      </c>
      <c r="K68" s="18">
        <f t="shared" si="80"/>
        <v>157.566765578635</v>
      </c>
      <c r="L68" s="18">
        <f t="shared" si="80"/>
        <v>-76.478494623655919</v>
      </c>
      <c r="M68" s="18">
        <f t="shared" si="80"/>
        <v>-100</v>
      </c>
      <c r="N68" s="18" t="str">
        <f t="shared" si="80"/>
        <v>--</v>
      </c>
      <c r="O68" s="18">
        <f t="shared" si="80"/>
        <v>91.786447638603704</v>
      </c>
      <c r="P68" s="18">
        <f t="shared" si="80"/>
        <v>220.18201284796572</v>
      </c>
      <c r="Q68" s="18">
        <f t="shared" si="80"/>
        <v>-94.867079083765262</v>
      </c>
      <c r="R68" s="18">
        <f t="shared" si="80"/>
        <v>538.43648208469062</v>
      </c>
      <c r="S68" s="18">
        <f t="shared" si="80"/>
        <v>943.36734693877565</v>
      </c>
      <c r="T68" s="18">
        <f t="shared" si="80"/>
        <v>-100</v>
      </c>
      <c r="U68" s="18" t="str">
        <f t="shared" si="80"/>
        <v>--</v>
      </c>
      <c r="V68" s="18" t="str">
        <f t="shared" si="80"/>
        <v>--</v>
      </c>
      <c r="W68" s="18" t="str">
        <f t="shared" ref="W68:X68" si="81">IF(V22=0,"--",(W22/V22)*100-100)</f>
        <v>--</v>
      </c>
      <c r="X68" s="18" t="str">
        <f t="shared" si="81"/>
        <v>--</v>
      </c>
      <c r="Y68" s="18" t="str">
        <f t="shared" si="57"/>
        <v>--</v>
      </c>
    </row>
    <row r="69" spans="1:25" x14ac:dyDescent="0.2">
      <c r="A69" s="143"/>
      <c r="B69" s="8" t="s">
        <v>20</v>
      </c>
      <c r="C69" s="33" t="s">
        <v>10</v>
      </c>
      <c r="D69" s="18" t="str">
        <f t="shared" ref="D69:V69" si="82">IF(C23=0,"--",(D23/C23)*100-100)</f>
        <v>--</v>
      </c>
      <c r="E69" s="18" t="str">
        <f t="shared" si="82"/>
        <v>--</v>
      </c>
      <c r="F69" s="18" t="str">
        <f t="shared" si="82"/>
        <v>--</v>
      </c>
      <c r="G69" s="18" t="str">
        <f t="shared" si="82"/>
        <v>--</v>
      </c>
      <c r="H69" s="18" t="str">
        <f t="shared" si="82"/>
        <v>--</v>
      </c>
      <c r="I69" s="18" t="str">
        <f t="shared" si="82"/>
        <v>--</v>
      </c>
      <c r="J69" s="18" t="str">
        <f t="shared" si="82"/>
        <v>--</v>
      </c>
      <c r="K69" s="18">
        <f t="shared" si="82"/>
        <v>-100</v>
      </c>
      <c r="L69" s="18" t="str">
        <f t="shared" si="82"/>
        <v>--</v>
      </c>
      <c r="M69" s="18" t="str">
        <f t="shared" si="82"/>
        <v>--</v>
      </c>
      <c r="N69" s="18" t="str">
        <f t="shared" si="82"/>
        <v>--</v>
      </c>
      <c r="O69" s="18" t="str">
        <f t="shared" si="82"/>
        <v>--</v>
      </c>
      <c r="P69" s="18">
        <f t="shared" si="82"/>
        <v>-100</v>
      </c>
      <c r="Q69" s="18" t="str">
        <f t="shared" si="82"/>
        <v>--</v>
      </c>
      <c r="R69" s="18" t="str">
        <f>IFERROR(((R23/Q23)*100)-100,"--")</f>
        <v>--</v>
      </c>
      <c r="S69" s="18" t="str">
        <f t="shared" ref="S69:S70" si="83">IFERROR(((S23/R23)*100)-100,"--")</f>
        <v>--</v>
      </c>
      <c r="T69" s="18">
        <f t="shared" si="82"/>
        <v>1744.6153846153848</v>
      </c>
      <c r="U69" s="18">
        <f t="shared" si="82"/>
        <v>-53.7114261884904</v>
      </c>
      <c r="V69" s="18">
        <f t="shared" si="82"/>
        <v>-100</v>
      </c>
      <c r="W69" s="18" t="str">
        <f t="shared" ref="W69:X69" si="84">IF(V23=0,"--",(W23/V23)*100-100)</f>
        <v>--</v>
      </c>
      <c r="X69" s="18">
        <f t="shared" si="84"/>
        <v>-79.167529509215157</v>
      </c>
      <c r="Y69" s="18" t="str">
        <f t="shared" si="57"/>
        <v>--</v>
      </c>
    </row>
    <row r="70" spans="1:25" x14ac:dyDescent="0.2">
      <c r="A70" s="143"/>
      <c r="B70" s="8" t="s">
        <v>21</v>
      </c>
      <c r="C70" s="33" t="s">
        <v>10</v>
      </c>
      <c r="D70" s="18" t="str">
        <f t="shared" ref="D70:V70" si="85">IF(C24=0,"--",(D24/C24)*100-100)</f>
        <v>--</v>
      </c>
      <c r="E70" s="18" t="str">
        <f t="shared" si="85"/>
        <v>--</v>
      </c>
      <c r="F70" s="18" t="str">
        <f t="shared" si="85"/>
        <v>--</v>
      </c>
      <c r="G70" s="18" t="str">
        <f t="shared" si="85"/>
        <v>--</v>
      </c>
      <c r="H70" s="18" t="str">
        <f t="shared" si="85"/>
        <v>--</v>
      </c>
      <c r="I70" s="18" t="str">
        <f t="shared" si="85"/>
        <v>--</v>
      </c>
      <c r="J70" s="18" t="str">
        <f t="shared" si="85"/>
        <v>--</v>
      </c>
      <c r="K70" s="18" t="str">
        <f t="shared" si="85"/>
        <v>--</v>
      </c>
      <c r="L70" s="18" t="str">
        <f t="shared" si="85"/>
        <v>--</v>
      </c>
      <c r="M70" s="18" t="str">
        <f t="shared" si="85"/>
        <v>--</v>
      </c>
      <c r="N70" s="18" t="str">
        <f t="shared" si="85"/>
        <v>--</v>
      </c>
      <c r="O70" s="18" t="str">
        <f t="shared" si="85"/>
        <v>--</v>
      </c>
      <c r="P70" s="18" t="str">
        <f t="shared" si="85"/>
        <v>--</v>
      </c>
      <c r="Q70" s="18" t="str">
        <f t="shared" si="85"/>
        <v>--</v>
      </c>
      <c r="R70" s="18" t="str">
        <f t="shared" si="85"/>
        <v>--</v>
      </c>
      <c r="S70" s="18" t="str">
        <f t="shared" si="83"/>
        <v>--</v>
      </c>
      <c r="T70" s="18" t="str">
        <f t="shared" si="85"/>
        <v>--</v>
      </c>
      <c r="U70" s="18" t="str">
        <f t="shared" si="85"/>
        <v>--</v>
      </c>
      <c r="V70" s="18" t="str">
        <f t="shared" si="85"/>
        <v>--</v>
      </c>
      <c r="W70" s="18" t="str">
        <f t="shared" ref="W70:X70" si="86">IF(V24=0,"--",(W24/V24)*100-100)</f>
        <v>--</v>
      </c>
      <c r="X70" s="18" t="str">
        <f t="shared" si="86"/>
        <v>--</v>
      </c>
      <c r="Y70" s="18" t="str">
        <f t="shared" si="57"/>
        <v>--</v>
      </c>
    </row>
    <row r="71" spans="1:25" x14ac:dyDescent="0.2">
      <c r="A71" s="143"/>
      <c r="B71" s="8" t="s">
        <v>17</v>
      </c>
      <c r="C71" s="33" t="s">
        <v>10</v>
      </c>
      <c r="D71" s="18">
        <f t="shared" ref="D71:V71" si="87">IF(C25=0,"--",(D25/C25)*100-100)</f>
        <v>107.85185185185188</v>
      </c>
      <c r="E71" s="18">
        <f t="shared" si="87"/>
        <v>-80.120520961575849</v>
      </c>
      <c r="F71" s="18">
        <f t="shared" si="87"/>
        <v>232.46414602346806</v>
      </c>
      <c r="G71" s="18">
        <f t="shared" si="87"/>
        <v>1076.2647058823529</v>
      </c>
      <c r="H71" s="18">
        <f t="shared" si="87"/>
        <v>-98.550579684778171</v>
      </c>
      <c r="I71" s="18">
        <f t="shared" si="87"/>
        <v>148.9936745255894</v>
      </c>
      <c r="J71" s="18">
        <f t="shared" si="87"/>
        <v>-99.468822170900694</v>
      </c>
      <c r="K71" s="18">
        <f t="shared" si="87"/>
        <v>2056.521739130435</v>
      </c>
      <c r="L71" s="18">
        <f t="shared" si="87"/>
        <v>131.45161290322579</v>
      </c>
      <c r="M71" s="18">
        <f t="shared" si="87"/>
        <v>231.35888501742158</v>
      </c>
      <c r="N71" s="18">
        <f t="shared" si="87"/>
        <v>102.7602523659306</v>
      </c>
      <c r="O71" s="18">
        <f t="shared" si="87"/>
        <v>94.995462206664058</v>
      </c>
      <c r="P71" s="18">
        <f t="shared" si="87"/>
        <v>-2.7526595744680833</v>
      </c>
      <c r="Q71" s="18">
        <f t="shared" si="87"/>
        <v>-65.253657869547382</v>
      </c>
      <c r="R71" s="18">
        <f t="shared" si="87"/>
        <v>-46.556473829201096</v>
      </c>
      <c r="S71" s="18">
        <f t="shared" si="87"/>
        <v>-12.886597938144334</v>
      </c>
      <c r="T71" s="18">
        <f t="shared" si="87"/>
        <v>2143.2797971259506</v>
      </c>
      <c r="U71" s="18">
        <f t="shared" si="87"/>
        <v>971.26007988544734</v>
      </c>
      <c r="V71" s="18">
        <f t="shared" si="87"/>
        <v>-96.031003443654569</v>
      </c>
      <c r="W71" s="18">
        <f t="shared" ref="W71:X71" si="88">IF(V25=0,"--",(W25/V25)*100-100)</f>
        <v>26.197545087960307</v>
      </c>
      <c r="X71" s="18">
        <f t="shared" si="88"/>
        <v>-74.623406720741599</v>
      </c>
      <c r="Y71" s="18">
        <f t="shared" si="57"/>
        <v>22.947269493313698</v>
      </c>
    </row>
    <row r="72" spans="1:25" x14ac:dyDescent="0.2">
      <c r="A72" s="297"/>
      <c r="B72" s="8" t="s">
        <v>807</v>
      </c>
      <c r="C72" s="33" t="s">
        <v>10</v>
      </c>
      <c r="D72" s="18">
        <f t="shared" ref="D72:V72" si="89">IF(C26=0,"--",(D26/C26)*100-100)</f>
        <v>-100</v>
      </c>
      <c r="E72" s="18" t="str">
        <f t="shared" si="89"/>
        <v>--</v>
      </c>
      <c r="F72" s="18" t="str">
        <f t="shared" si="89"/>
        <v>--</v>
      </c>
      <c r="G72" s="18" t="str">
        <f t="shared" si="89"/>
        <v>--</v>
      </c>
      <c r="H72" s="18" t="str">
        <f t="shared" si="89"/>
        <v>--</v>
      </c>
      <c r="I72" s="18">
        <f t="shared" si="89"/>
        <v>-100</v>
      </c>
      <c r="J72" s="18" t="str">
        <f t="shared" si="89"/>
        <v>--</v>
      </c>
      <c r="K72" s="18" t="str">
        <f t="shared" si="89"/>
        <v>--</v>
      </c>
      <c r="L72" s="18" t="str">
        <f t="shared" si="89"/>
        <v>--</v>
      </c>
      <c r="M72" s="18" t="str">
        <f t="shared" si="89"/>
        <v>--</v>
      </c>
      <c r="N72" s="18">
        <f t="shared" si="89"/>
        <v>7645.6140350877195</v>
      </c>
      <c r="O72" s="18">
        <f t="shared" si="89"/>
        <v>-81.653454133635336</v>
      </c>
      <c r="P72" s="18">
        <f t="shared" si="89"/>
        <v>-100</v>
      </c>
      <c r="Q72" s="18" t="str">
        <f t="shared" si="89"/>
        <v>--</v>
      </c>
      <c r="R72" s="18" t="str">
        <f t="shared" si="89"/>
        <v>--</v>
      </c>
      <c r="S72" s="18" t="str">
        <f t="shared" si="89"/>
        <v>--</v>
      </c>
      <c r="T72" s="18">
        <f t="shared" si="89"/>
        <v>-100</v>
      </c>
      <c r="U72" s="18" t="str">
        <f t="shared" si="89"/>
        <v>--</v>
      </c>
      <c r="V72" s="18">
        <f t="shared" si="89"/>
        <v>1482.8402366863909</v>
      </c>
      <c r="W72" s="18">
        <f t="shared" ref="W72:X75" si="90">IF(V26=0,"--",(W26/V26)*100-100)</f>
        <v>-60.785046728971963</v>
      </c>
      <c r="X72" s="18">
        <f t="shared" si="90"/>
        <v>158.43660629170637</v>
      </c>
      <c r="Y72" s="18">
        <f t="shared" si="57"/>
        <v>0.56953678040024158</v>
      </c>
    </row>
    <row r="73" spans="1:25" x14ac:dyDescent="0.2">
      <c r="A73" s="143"/>
      <c r="B73" s="8" t="s">
        <v>22</v>
      </c>
      <c r="C73" s="33" t="s">
        <v>10</v>
      </c>
      <c r="D73" s="18">
        <f t="shared" ref="D73:D75" si="91">IF(C27=0,"--",(D27/C27)*100-100)</f>
        <v>37.224132376757524</v>
      </c>
      <c r="E73" s="18">
        <f t="shared" ref="E73:E75" si="92">IF(D27=0,"--",(E27/D27)*100-100)</f>
        <v>37.044553935759126</v>
      </c>
      <c r="F73" s="18">
        <f t="shared" ref="F73:F75" si="93">IF(E27=0,"--",(F27/E27)*100-100)</f>
        <v>35.17436493322603</v>
      </c>
      <c r="G73" s="18">
        <f t="shared" ref="G73:G75" si="94">IF(F27=0,"--",(G27/F27)*100-100)</f>
        <v>-9.0221426031186382</v>
      </c>
      <c r="H73" s="18">
        <f t="shared" ref="H73:H75" si="95">IF(G27=0,"--",(H27/G27)*100-100)</f>
        <v>3.0165826934629365</v>
      </c>
      <c r="I73" s="18">
        <f t="shared" ref="I73:I75" si="96">IF(H27=0,"--",(I27/H27)*100-100)</f>
        <v>11.061756169679043</v>
      </c>
      <c r="J73" s="18">
        <f t="shared" ref="J73:J75" si="97">IF(I27=0,"--",(J27/I27)*100-100)</f>
        <v>-10.796445752322271</v>
      </c>
      <c r="K73" s="18">
        <f t="shared" ref="K73:K75" si="98">IF(J27=0,"--",(K27/J27)*100-100)</f>
        <v>27.165730952079699</v>
      </c>
      <c r="L73" s="18">
        <f t="shared" ref="L73:L75" si="99">IF(K27=0,"--",(L27/K27)*100-100)</f>
        <v>34.301923404097209</v>
      </c>
      <c r="M73" s="18">
        <f t="shared" ref="M73:M75" si="100">IF(L27=0,"--",(M27/L27)*100-100)</f>
        <v>-4.1129598776821723</v>
      </c>
      <c r="N73" s="18">
        <f t="shared" ref="N73:N75" si="101">IF(M27=0,"--",(N27/M27)*100-100)</f>
        <v>-17.101302124214683</v>
      </c>
      <c r="O73" s="18">
        <f t="shared" ref="O73:O75" si="102">IF(N27=0,"--",(O27/N27)*100-100)</f>
        <v>18.5863313990059</v>
      </c>
      <c r="P73" s="18">
        <f t="shared" ref="P73:P75" si="103">IF(O27=0,"--",(P27/O27)*100-100)</f>
        <v>3.0369001863799667</v>
      </c>
      <c r="Q73" s="18">
        <f t="shared" ref="Q73:Q75" si="104">IF(P27=0,"--",(Q27/P27)*100-100)</f>
        <v>-38.837616275349752</v>
      </c>
      <c r="R73" s="18">
        <f t="shared" ref="R73:R75" si="105">IF(Q27=0,"--",(R27/Q27)*100-100)</f>
        <v>26.91370085894782</v>
      </c>
      <c r="S73" s="18">
        <f t="shared" ref="S73:S75" si="106">IF(R27=0,"--",(S27/R27)*100-100)</f>
        <v>41.901432129137731</v>
      </c>
      <c r="T73" s="18">
        <f t="shared" ref="T73:T75" si="107">IF(S27=0,"--",(T27/S27)*100-100)</f>
        <v>7.6229340838385156</v>
      </c>
      <c r="U73" s="18">
        <f t="shared" ref="U73:V75" si="108">IF(T27=0,"--",(U27/T27)*100-100)</f>
        <v>18.494374869058205</v>
      </c>
      <c r="V73" s="18">
        <f t="shared" si="108"/>
        <v>19.127398056987261</v>
      </c>
      <c r="W73" s="18">
        <f t="shared" si="90"/>
        <v>0.63469559384404306</v>
      </c>
      <c r="X73" s="18">
        <f t="shared" si="90"/>
        <v>16.166561549663555</v>
      </c>
      <c r="Y73" s="18">
        <f t="shared" si="57"/>
        <v>8.4562440850371274</v>
      </c>
    </row>
    <row r="74" spans="1:25" x14ac:dyDescent="0.2">
      <c r="A74" s="143"/>
      <c r="B74" s="8" t="s">
        <v>23</v>
      </c>
      <c r="C74" s="33" t="s">
        <v>10</v>
      </c>
      <c r="D74" s="18">
        <f t="shared" si="91"/>
        <v>4.9484828510050392</v>
      </c>
      <c r="E74" s="18">
        <f t="shared" si="92"/>
        <v>27.670875945773872</v>
      </c>
      <c r="F74" s="18">
        <f t="shared" si="93"/>
        <v>57.91319208133018</v>
      </c>
      <c r="G74" s="18">
        <f t="shared" si="94"/>
        <v>9.2328084705401494</v>
      </c>
      <c r="H74" s="18">
        <f t="shared" si="95"/>
        <v>9.6837072552270058</v>
      </c>
      <c r="I74" s="18">
        <f t="shared" si="96"/>
        <v>20.569621794592635</v>
      </c>
      <c r="J74" s="18">
        <f t="shared" si="97"/>
        <v>25.541192162078332</v>
      </c>
      <c r="K74" s="18">
        <f t="shared" si="98"/>
        <v>33.867884398337111</v>
      </c>
      <c r="L74" s="18">
        <f t="shared" si="99"/>
        <v>119.85648172091109</v>
      </c>
      <c r="M74" s="18">
        <f t="shared" si="100"/>
        <v>4.3273945718032252</v>
      </c>
      <c r="N74" s="18">
        <f t="shared" si="101"/>
        <v>-12.207741123034523</v>
      </c>
      <c r="O74" s="18">
        <f t="shared" si="102"/>
        <v>43.978178970853406</v>
      </c>
      <c r="P74" s="18">
        <f t="shared" si="103"/>
        <v>125.48533772149929</v>
      </c>
      <c r="Q74" s="18">
        <f t="shared" si="104"/>
        <v>-83.505111399422532</v>
      </c>
      <c r="R74" s="18">
        <f t="shared" si="105"/>
        <v>39.409381506970618</v>
      </c>
      <c r="S74" s="18">
        <f t="shared" si="106"/>
        <v>-11.726960168461773</v>
      </c>
      <c r="T74" s="18">
        <f t="shared" si="107"/>
        <v>21.62293371435409</v>
      </c>
      <c r="U74" s="18">
        <f t="shared" si="108"/>
        <v>30.630172005403807</v>
      </c>
      <c r="V74" s="18">
        <f t="shared" si="108"/>
        <v>-9.8527729219298692</v>
      </c>
      <c r="W74" s="18">
        <f t="shared" si="90"/>
        <v>0.2890883836921887</v>
      </c>
      <c r="X74" s="18">
        <f t="shared" si="90"/>
        <v>31.669078958069036</v>
      </c>
      <c r="Y74" s="18">
        <f t="shared" si="57"/>
        <v>12.012784595274837</v>
      </c>
    </row>
    <row r="75" spans="1:25" x14ac:dyDescent="0.2">
      <c r="A75" s="140"/>
      <c r="B75" s="8" t="s">
        <v>7</v>
      </c>
      <c r="C75" s="33" t="s">
        <v>10</v>
      </c>
      <c r="D75" s="18">
        <f t="shared" si="91"/>
        <v>34.303618648806179</v>
      </c>
      <c r="E75" s="18">
        <f t="shared" si="92"/>
        <v>36.381753566400846</v>
      </c>
      <c r="F75" s="18">
        <f t="shared" si="93"/>
        <v>36.679502999814133</v>
      </c>
      <c r="G75" s="18">
        <f t="shared" si="94"/>
        <v>-7.6260829554722989</v>
      </c>
      <c r="H75" s="18">
        <f t="shared" si="95"/>
        <v>3.6195109114283355</v>
      </c>
      <c r="I75" s="18">
        <f t="shared" si="96"/>
        <v>11.971901319294957</v>
      </c>
      <c r="J75" s="18">
        <f t="shared" si="97"/>
        <v>-7.0509167629949729</v>
      </c>
      <c r="K75" s="18">
        <f t="shared" si="98"/>
        <v>28.098796113812199</v>
      </c>
      <c r="L75" s="18">
        <f t="shared" si="99"/>
        <v>46.749136158545639</v>
      </c>
      <c r="M75" s="18">
        <f t="shared" si="100"/>
        <v>-2.273232951615384</v>
      </c>
      <c r="N75" s="18">
        <f t="shared" si="101"/>
        <v>-15.962619965987116</v>
      </c>
      <c r="O75" s="18">
        <f t="shared" si="102"/>
        <v>24.758752267658025</v>
      </c>
      <c r="P75" s="18">
        <f t="shared" si="103"/>
        <v>37.387959164064341</v>
      </c>
      <c r="Q75" s="18">
        <f t="shared" si="104"/>
        <v>-59.403535018039527</v>
      </c>
      <c r="R75" s="18">
        <f t="shared" si="105"/>
        <v>29.251340713562911</v>
      </c>
      <c r="S75" s="18">
        <f t="shared" si="106"/>
        <v>31.080382049593709</v>
      </c>
      <c r="T75" s="18">
        <f t="shared" si="107"/>
        <v>9.5252955374763388</v>
      </c>
      <c r="U75" s="18">
        <f t="shared" si="108"/>
        <v>20.32556889436438</v>
      </c>
      <c r="V75" s="18">
        <f t="shared" si="108"/>
        <v>14.380033610315053</v>
      </c>
      <c r="W75" s="18">
        <f t="shared" si="90"/>
        <v>0.59007487357165189</v>
      </c>
      <c r="X75" s="18">
        <f t="shared" si="90"/>
        <v>18.162074552908109</v>
      </c>
      <c r="Y75" s="18">
        <f t="shared" si="57"/>
        <v>8.8912434598930759</v>
      </c>
    </row>
    <row r="76" spans="1:25" ht="13.5" thickBot="1" x14ac:dyDescent="0.25">
      <c r="A76" s="144"/>
      <c r="B76" s="30"/>
      <c r="C76" s="78"/>
      <c r="D76" s="78"/>
      <c r="E76" s="78"/>
      <c r="F76" s="78"/>
      <c r="G76" s="78"/>
      <c r="H76" s="78"/>
      <c r="I76" s="78"/>
      <c r="J76" s="78"/>
      <c r="K76" s="78"/>
      <c r="L76" s="78"/>
      <c r="M76" s="78"/>
      <c r="N76" s="78"/>
      <c r="O76" s="78"/>
      <c r="P76" s="78"/>
      <c r="Q76" s="78"/>
      <c r="R76" s="78"/>
      <c r="S76" s="78"/>
      <c r="T76" s="78"/>
      <c r="U76" s="78"/>
      <c r="V76" s="271"/>
      <c r="W76" s="271"/>
      <c r="X76" s="271"/>
      <c r="Y76" s="54"/>
    </row>
    <row r="77" spans="1:25" ht="13.5" thickTop="1" x14ac:dyDescent="0.2">
      <c r="A77" s="79" t="s">
        <v>868</v>
      </c>
      <c r="B77" s="79"/>
      <c r="C77" s="36"/>
      <c r="D77" s="36"/>
      <c r="E77" s="36"/>
      <c r="F77" s="36"/>
      <c r="G77" s="36"/>
      <c r="H77" s="36"/>
      <c r="I77" s="36"/>
      <c r="J77" s="36"/>
      <c r="K77" s="36"/>
      <c r="L77" s="36"/>
      <c r="M77" s="36"/>
      <c r="N77" s="36"/>
      <c r="O77" s="36"/>
      <c r="P77" s="36"/>
      <c r="Q77" s="36"/>
      <c r="R77" s="36"/>
      <c r="S77" s="36"/>
      <c r="T77" s="36"/>
      <c r="U77" s="36"/>
      <c r="V77" s="36"/>
      <c r="W77" s="36"/>
      <c r="X77" s="36"/>
    </row>
  </sheetData>
  <mergeCells count="6">
    <mergeCell ref="C53:P53"/>
    <mergeCell ref="C7:P7"/>
    <mergeCell ref="C30:P30"/>
    <mergeCell ref="A4:Y4"/>
    <mergeCell ref="A2:Y2"/>
    <mergeCell ref="A5:Y5"/>
  </mergeCells>
  <phoneticPr fontId="4" type="noConversion"/>
  <hyperlinks>
    <hyperlink ref="A1" location="INDICE!A1" display="INDICE"/>
  </hyperlinks>
  <pageMargins left="0.75" right="0.75" top="1" bottom="1" header="0" footer="0"/>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3"/>
  <sheetViews>
    <sheetView topLeftCell="A43" zoomScale="70" zoomScaleNormal="70" workbookViewId="0"/>
  </sheetViews>
  <sheetFormatPr baseColWidth="10" defaultRowHeight="12.75" x14ac:dyDescent="0.2"/>
  <cols>
    <col min="1" max="1" width="11.42578125" style="4"/>
    <col min="2" max="2" width="30.28515625" style="4" customWidth="1"/>
    <col min="3" max="16" width="11.7109375" style="21" bestFit="1" customWidth="1"/>
    <col min="17" max="24" width="11.7109375" style="21" customWidth="1"/>
    <col min="25" max="25" width="12.7109375" style="21" bestFit="1" customWidth="1"/>
    <col min="26" max="89" width="11.42578125" style="21"/>
    <col min="90" max="16384" width="11.42578125" style="4"/>
  </cols>
  <sheetData>
    <row r="1" spans="1:89" x14ac:dyDescent="0.2">
      <c r="A1" s="11" t="s">
        <v>258</v>
      </c>
    </row>
    <row r="2" spans="1:89" ht="18.75" x14ac:dyDescent="0.3">
      <c r="A2" s="333" t="s">
        <v>135</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89" ht="18.75" x14ac:dyDescent="0.3">
      <c r="A3" s="141"/>
      <c r="B3" s="141"/>
      <c r="C3" s="73"/>
      <c r="D3" s="73"/>
      <c r="E3" s="73"/>
      <c r="F3" s="73"/>
      <c r="G3" s="73"/>
      <c r="H3" s="73"/>
      <c r="I3" s="73"/>
      <c r="J3" s="73"/>
      <c r="K3" s="73"/>
      <c r="L3" s="73"/>
      <c r="M3" s="73"/>
      <c r="N3" s="73"/>
      <c r="O3" s="73"/>
      <c r="P3" s="73"/>
      <c r="Q3" s="22"/>
      <c r="R3" s="22"/>
      <c r="S3" s="22"/>
      <c r="T3" s="22"/>
      <c r="U3" s="22"/>
      <c r="V3" s="22"/>
      <c r="W3" s="22"/>
      <c r="X3" s="22"/>
    </row>
    <row r="4" spans="1:89" ht="18.75" x14ac:dyDescent="0.3">
      <c r="A4" s="333" t="s">
        <v>823</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89" s="148" customFormat="1" ht="13.5" thickBot="1" x14ac:dyDescent="0.25">
      <c r="A5" s="335" t="s">
        <v>111</v>
      </c>
      <c r="B5" s="335"/>
      <c r="C5" s="335"/>
      <c r="D5" s="335"/>
      <c r="E5" s="335"/>
      <c r="F5" s="335"/>
      <c r="G5" s="335"/>
      <c r="H5" s="335"/>
      <c r="I5" s="335"/>
      <c r="J5" s="335"/>
      <c r="K5" s="335"/>
      <c r="L5" s="335"/>
      <c r="M5" s="335"/>
      <c r="N5" s="335"/>
      <c r="O5" s="335"/>
      <c r="P5" s="335"/>
      <c r="Q5" s="335"/>
      <c r="R5" s="335"/>
      <c r="S5" s="335"/>
      <c r="T5" s="335"/>
      <c r="U5" s="335"/>
      <c r="V5" s="335"/>
      <c r="W5" s="335"/>
      <c r="X5" s="335"/>
      <c r="Y5" s="335"/>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row>
    <row r="6" spans="1:89" ht="13.5" thickTop="1" x14ac:dyDescent="0.2">
      <c r="A6" s="148"/>
      <c r="B6" s="102"/>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89" x14ac:dyDescent="0.2">
      <c r="A7" s="148"/>
      <c r="B7" s="329" t="s">
        <v>25</v>
      </c>
      <c r="C7" s="329"/>
      <c r="D7" s="329"/>
      <c r="E7" s="329"/>
      <c r="F7" s="329"/>
      <c r="G7" s="329"/>
      <c r="H7" s="329"/>
      <c r="I7" s="329"/>
      <c r="J7" s="329"/>
      <c r="K7" s="329"/>
      <c r="L7" s="329"/>
      <c r="M7" s="329"/>
      <c r="N7" s="329"/>
      <c r="O7" s="329"/>
      <c r="P7" s="329"/>
      <c r="Q7" s="329"/>
      <c r="R7" s="329"/>
      <c r="S7" s="329"/>
      <c r="T7" s="329"/>
      <c r="U7" s="329"/>
      <c r="V7" s="329"/>
      <c r="W7" s="329"/>
      <c r="X7" s="329"/>
      <c r="Y7" s="329"/>
    </row>
    <row r="8" spans="1:89" x14ac:dyDescent="0.2">
      <c r="A8" s="148"/>
      <c r="B8" s="80"/>
      <c r="C8" s="81"/>
      <c r="D8" s="81"/>
      <c r="E8" s="81"/>
      <c r="F8" s="81"/>
      <c r="G8" s="81"/>
      <c r="H8" s="81"/>
      <c r="I8" s="81"/>
      <c r="J8" s="81"/>
      <c r="K8" s="81"/>
      <c r="L8" s="81"/>
      <c r="M8" s="81"/>
      <c r="N8" s="81"/>
      <c r="O8" s="81"/>
      <c r="P8" s="81"/>
      <c r="Q8" s="81"/>
      <c r="R8" s="81"/>
      <c r="S8" s="81"/>
      <c r="T8" s="81"/>
      <c r="U8" s="81"/>
      <c r="V8" s="81"/>
      <c r="W8" s="81"/>
      <c r="X8" s="81"/>
      <c r="Y8" s="22"/>
    </row>
    <row r="9" spans="1:89" x14ac:dyDescent="0.2">
      <c r="A9" s="143"/>
      <c r="B9" s="80" t="s">
        <v>326</v>
      </c>
      <c r="C9" s="75">
        <v>1032.1720929999999</v>
      </c>
      <c r="D9" s="75">
        <v>1029.2391379999999</v>
      </c>
      <c r="E9" s="75">
        <v>2030.2596189999999</v>
      </c>
      <c r="F9" s="75">
        <v>1441.9590209999999</v>
      </c>
      <c r="G9" s="75">
        <v>1699.1033669999999</v>
      </c>
      <c r="H9" s="75">
        <v>2503.4257080000002</v>
      </c>
      <c r="I9" s="75">
        <v>1189.6427249999999</v>
      </c>
      <c r="J9" s="75">
        <v>1476.7748019999999</v>
      </c>
      <c r="K9" s="75">
        <v>2093.434718</v>
      </c>
      <c r="L9" s="75">
        <v>1847.320328</v>
      </c>
      <c r="M9" s="75">
        <v>2095.4827019999998</v>
      </c>
      <c r="N9" s="75">
        <v>2499.965631</v>
      </c>
      <c r="O9" s="75">
        <v>2153.5905050000001</v>
      </c>
      <c r="P9" s="75">
        <v>1937.5832909999999</v>
      </c>
      <c r="Q9" s="27">
        <v>867.69189300000005</v>
      </c>
      <c r="R9" s="27">
        <v>677.51524700000004</v>
      </c>
      <c r="S9" s="27">
        <v>620.50210700000002</v>
      </c>
      <c r="T9" s="27">
        <v>630.87681099999998</v>
      </c>
      <c r="U9" s="27">
        <v>621.91168000000005</v>
      </c>
      <c r="V9" s="27">
        <v>2133.7436320000002</v>
      </c>
      <c r="W9" s="27">
        <v>2079.1404170000001</v>
      </c>
      <c r="X9" s="27">
        <v>692.08241199999998</v>
      </c>
      <c r="Y9" s="18">
        <f>SUM(C9:X9)</f>
        <v>33353.417846999997</v>
      </c>
    </row>
    <row r="10" spans="1:89" x14ac:dyDescent="0.2">
      <c r="A10" s="143"/>
      <c r="B10" s="80" t="s">
        <v>67</v>
      </c>
      <c r="C10" s="75">
        <v>0.35732799999999998</v>
      </c>
      <c r="D10" s="75">
        <v>0.27773900000000001</v>
      </c>
      <c r="E10" s="75">
        <v>0.42936000000000002</v>
      </c>
      <c r="F10" s="75">
        <v>10.621218000000001</v>
      </c>
      <c r="G10" s="75">
        <v>14.089195</v>
      </c>
      <c r="H10" s="75">
        <v>12.685439000000001</v>
      </c>
      <c r="I10" s="75">
        <v>30.981424000000001</v>
      </c>
      <c r="J10" s="75">
        <v>23.712344999999999</v>
      </c>
      <c r="K10" s="75">
        <v>28.884</v>
      </c>
      <c r="L10" s="75">
        <v>16.125730000000001</v>
      </c>
      <c r="M10" s="75">
        <v>25.761009999999999</v>
      </c>
      <c r="N10" s="75">
        <v>2.340484</v>
      </c>
      <c r="O10" s="75">
        <v>6.9536980000000002</v>
      </c>
      <c r="P10" s="75">
        <v>2.3944999999999999</v>
      </c>
      <c r="Q10" s="27">
        <v>4.4609059999999996</v>
      </c>
      <c r="R10" s="27">
        <v>2.7995410000000001</v>
      </c>
      <c r="S10" s="27">
        <v>2.2126929999999998</v>
      </c>
      <c r="T10" s="27">
        <v>0.647756</v>
      </c>
      <c r="U10" s="27">
        <v>3.0369709999999999</v>
      </c>
      <c r="V10" s="27">
        <v>1.9578</v>
      </c>
      <c r="W10" s="27">
        <v>2.6351460000000002</v>
      </c>
      <c r="X10" s="27">
        <v>1.607337</v>
      </c>
      <c r="Y10" s="18">
        <f t="shared" ref="Y10:Y29" si="0">SUM(C10:X10)</f>
        <v>194.97161999999997</v>
      </c>
    </row>
    <row r="11" spans="1:89" x14ac:dyDescent="0.2">
      <c r="A11" s="143"/>
      <c r="B11" s="80" t="s">
        <v>332</v>
      </c>
      <c r="C11" s="75">
        <v>3.7500000000000001E-4</v>
      </c>
      <c r="D11" s="75">
        <v>9.5838000000000007E-2</v>
      </c>
      <c r="E11" s="75">
        <v>2.14E-4</v>
      </c>
      <c r="F11" s="75">
        <v>0.18513099999999999</v>
      </c>
      <c r="G11" s="75">
        <v>0.48228300000000002</v>
      </c>
      <c r="H11" s="75">
        <v>3.1498490000000001</v>
      </c>
      <c r="I11" s="75">
        <v>0.80554899999999996</v>
      </c>
      <c r="J11" s="75">
        <v>0.68088499999999996</v>
      </c>
      <c r="K11" s="75">
        <v>0.53015199999999996</v>
      </c>
      <c r="L11" s="75">
        <v>0.60701499999999997</v>
      </c>
      <c r="M11" s="75">
        <v>0.49987999999999999</v>
      </c>
      <c r="N11" s="75">
        <v>0.77663400000000005</v>
      </c>
      <c r="O11" s="75">
        <v>0.807226</v>
      </c>
      <c r="P11" s="75">
        <v>1.1221179999999999</v>
      </c>
      <c r="Q11" s="27">
        <v>0.57365299999999997</v>
      </c>
      <c r="R11" s="27">
        <v>1.050163</v>
      </c>
      <c r="S11" s="27">
        <v>0.79428500000000002</v>
      </c>
      <c r="T11" s="27">
        <v>0.41973100000000002</v>
      </c>
      <c r="U11" s="27">
        <v>0.54631399999999997</v>
      </c>
      <c r="V11" s="27">
        <v>0.42388700000000001</v>
      </c>
      <c r="W11" s="27">
        <v>0.31165399999999999</v>
      </c>
      <c r="X11" s="27">
        <v>4.6594999999999998E-2</v>
      </c>
      <c r="Y11" s="18">
        <f t="shared" si="0"/>
        <v>13.909431000000003</v>
      </c>
    </row>
    <row r="12" spans="1:89" x14ac:dyDescent="0.2">
      <c r="A12" s="143"/>
      <c r="B12" s="80" t="s">
        <v>58</v>
      </c>
      <c r="C12" s="75">
        <v>0.57200099999999998</v>
      </c>
      <c r="D12" s="75">
        <v>0.720356</v>
      </c>
      <c r="E12" s="75">
        <v>0.96557499999999996</v>
      </c>
      <c r="F12" s="75">
        <v>0.39094200000000001</v>
      </c>
      <c r="G12" s="75">
        <v>0.193657</v>
      </c>
      <c r="H12" s="75">
        <v>0.14150099999999999</v>
      </c>
      <c r="I12" s="75">
        <v>4.2301999999999999E-2</v>
      </c>
      <c r="J12" s="75">
        <v>0.925624</v>
      </c>
      <c r="K12" s="75">
        <v>1.5005500000000001</v>
      </c>
      <c r="L12" s="75">
        <v>2.0055900000000002</v>
      </c>
      <c r="M12" s="75">
        <v>2.1945060000000001</v>
      </c>
      <c r="N12" s="75">
        <v>3.377875</v>
      </c>
      <c r="O12" s="75">
        <v>1.4230640000000001</v>
      </c>
      <c r="P12" s="75">
        <v>0.74574300000000004</v>
      </c>
      <c r="Q12" s="27">
        <v>0.715777</v>
      </c>
      <c r="R12" s="27">
        <v>1.7522800000000001</v>
      </c>
      <c r="S12" s="27">
        <v>2.3719139999999999</v>
      </c>
      <c r="T12" s="27">
        <v>3.3428119999999999</v>
      </c>
      <c r="U12" s="27">
        <v>4.5461229999999997</v>
      </c>
      <c r="V12" s="27">
        <v>3.5634459999999999</v>
      </c>
      <c r="W12" s="27">
        <v>3.9071880000000001</v>
      </c>
      <c r="X12" s="27">
        <v>4.3360519999999996</v>
      </c>
      <c r="Y12" s="18">
        <f t="shared" si="0"/>
        <v>39.734877999999995</v>
      </c>
    </row>
    <row r="13" spans="1:89" x14ac:dyDescent="0.2">
      <c r="A13" s="143"/>
      <c r="B13" s="80" t="s">
        <v>74</v>
      </c>
      <c r="C13" s="75">
        <v>5.9800000000000001E-4</v>
      </c>
      <c r="D13" s="75">
        <v>8.4379999999999993E-3</v>
      </c>
      <c r="E13" s="75">
        <v>0.116036</v>
      </c>
      <c r="F13" s="75">
        <v>9.9240000000000005E-3</v>
      </c>
      <c r="G13" s="75">
        <v>6.5408999999999995E-2</v>
      </c>
      <c r="H13" s="75">
        <v>0.256884</v>
      </c>
      <c r="I13" s="75">
        <v>4.3480999999999999E-2</v>
      </c>
      <c r="J13" s="75">
        <v>1.2671140000000001</v>
      </c>
      <c r="K13" s="75">
        <v>0.35960300000000001</v>
      </c>
      <c r="L13" s="75">
        <v>2.8149E-2</v>
      </c>
      <c r="M13" s="75">
        <v>0.90716799999999997</v>
      </c>
      <c r="N13" s="75">
        <v>2.5794790000000001</v>
      </c>
      <c r="O13" s="75">
        <v>0.82245500000000005</v>
      </c>
      <c r="P13" s="75">
        <v>0.39419199999999999</v>
      </c>
      <c r="Q13" s="27">
        <v>0.25262699999999999</v>
      </c>
      <c r="R13" s="27">
        <v>0.55908599999999997</v>
      </c>
      <c r="S13" s="27">
        <v>0.45577899999999999</v>
      </c>
      <c r="T13" s="27">
        <v>0.23951600000000001</v>
      </c>
      <c r="U13" s="27">
        <v>1.0122370000000001</v>
      </c>
      <c r="V13" s="27">
        <v>0.22442899999999999</v>
      </c>
      <c r="W13" s="27">
        <v>0.34805599999999998</v>
      </c>
      <c r="X13" s="27">
        <v>0.23916899999999999</v>
      </c>
      <c r="Y13" s="18">
        <f t="shared" si="0"/>
        <v>10.189829000000001</v>
      </c>
    </row>
    <row r="14" spans="1:89" x14ac:dyDescent="0.2">
      <c r="A14" s="143"/>
      <c r="B14" s="80" t="s">
        <v>66</v>
      </c>
      <c r="C14" s="75">
        <v>0.485263</v>
      </c>
      <c r="D14" s="75">
        <v>0.36525200000000002</v>
      </c>
      <c r="E14" s="75">
        <v>0.47484300000000002</v>
      </c>
      <c r="F14" s="75">
        <v>0.34473199999999998</v>
      </c>
      <c r="G14" s="75">
        <v>0.23092599999999999</v>
      </c>
      <c r="H14" s="75">
        <v>0.438828</v>
      </c>
      <c r="I14" s="75">
        <v>0.274009</v>
      </c>
      <c r="J14" s="75">
        <v>0.15237000000000001</v>
      </c>
      <c r="K14" s="75">
        <v>0.51844900000000005</v>
      </c>
      <c r="L14" s="75">
        <v>1.1278360000000001</v>
      </c>
      <c r="M14" s="75">
        <v>0.45933600000000002</v>
      </c>
      <c r="N14" s="75">
        <v>0.48250700000000002</v>
      </c>
      <c r="O14" s="75">
        <v>0.15275900000000001</v>
      </c>
      <c r="P14" s="75">
        <v>0.36408800000000002</v>
      </c>
      <c r="Q14" s="27">
        <v>0.27173399999999998</v>
      </c>
      <c r="R14" s="27">
        <v>3.0772000000000001E-2</v>
      </c>
      <c r="S14" s="27">
        <v>0.79348300000000005</v>
      </c>
      <c r="T14" s="27">
        <v>4.9015999999999997E-2</v>
      </c>
      <c r="U14" s="27">
        <v>7.9457E-2</v>
      </c>
      <c r="V14" s="27">
        <v>0.24568999999999999</v>
      </c>
      <c r="W14" s="27">
        <v>1.4219000000000001E-2</v>
      </c>
      <c r="X14" s="27">
        <v>6.9710999999999995E-2</v>
      </c>
      <c r="Y14" s="18">
        <f t="shared" si="0"/>
        <v>7.425279999999999</v>
      </c>
    </row>
    <row r="15" spans="1:89" x14ac:dyDescent="0.2">
      <c r="A15" s="143"/>
      <c r="B15" s="80" t="s">
        <v>75</v>
      </c>
      <c r="C15" s="75">
        <v>0</v>
      </c>
      <c r="D15" s="75">
        <v>0</v>
      </c>
      <c r="E15" s="75">
        <v>0.15762100000000001</v>
      </c>
      <c r="F15" s="75">
        <v>0</v>
      </c>
      <c r="G15" s="75">
        <v>0</v>
      </c>
      <c r="H15" s="75">
        <v>9.7549999999999998E-2</v>
      </c>
      <c r="I15" s="75">
        <v>0</v>
      </c>
      <c r="J15" s="75">
        <v>0</v>
      </c>
      <c r="K15" s="75">
        <v>0.2112</v>
      </c>
      <c r="L15" s="75">
        <v>0.31680000000000003</v>
      </c>
      <c r="M15" s="75">
        <v>0.11072</v>
      </c>
      <c r="N15" s="75">
        <v>9.6000000000000002E-2</v>
      </c>
      <c r="O15" s="75">
        <v>0.52415999999999996</v>
      </c>
      <c r="P15" s="75">
        <v>0.32256000000000001</v>
      </c>
      <c r="Q15" s="27">
        <v>0.22861400000000001</v>
      </c>
      <c r="R15" s="27">
        <v>0</v>
      </c>
      <c r="S15" s="27">
        <v>0</v>
      </c>
      <c r="T15" s="27">
        <v>0</v>
      </c>
      <c r="U15" s="27">
        <v>0</v>
      </c>
      <c r="V15" s="27">
        <v>7.1299999999999998E-4</v>
      </c>
      <c r="W15" s="27">
        <v>0</v>
      </c>
      <c r="X15" s="27">
        <v>0</v>
      </c>
      <c r="Y15" s="18">
        <f t="shared" si="0"/>
        <v>2.0659380000000001</v>
      </c>
    </row>
    <row r="16" spans="1:89" x14ac:dyDescent="0.2">
      <c r="A16" s="143"/>
      <c r="B16" s="80" t="s">
        <v>14</v>
      </c>
      <c r="C16" s="75">
        <v>3.2399999999999998E-2</v>
      </c>
      <c r="D16" s="75">
        <v>3.1266000000000002E-2</v>
      </c>
      <c r="E16" s="75">
        <v>0.29987900000000001</v>
      </c>
      <c r="F16" s="75">
        <v>0.31775799999999998</v>
      </c>
      <c r="G16" s="75">
        <v>6.3867999999999994E-2</v>
      </c>
      <c r="H16" s="75">
        <v>5.3645999999999999E-2</v>
      </c>
      <c r="I16" s="75">
        <v>2.7878E-2</v>
      </c>
      <c r="J16" s="75">
        <v>0.28552499999999997</v>
      </c>
      <c r="K16" s="75">
        <v>9.7917000000000004E-2</v>
      </c>
      <c r="L16" s="75">
        <v>0.56711800000000001</v>
      </c>
      <c r="M16" s="75">
        <v>1.5481529999999999</v>
      </c>
      <c r="N16" s="75">
        <v>4.3337120000000002</v>
      </c>
      <c r="O16" s="75">
        <v>2.059717</v>
      </c>
      <c r="P16" s="75">
        <v>5.0562999999999997E-2</v>
      </c>
      <c r="Q16" s="27">
        <v>0.14446700000000001</v>
      </c>
      <c r="R16" s="27">
        <v>0.33706599999999998</v>
      </c>
      <c r="S16" s="27">
        <v>0.494452</v>
      </c>
      <c r="T16" s="27">
        <v>1.778629</v>
      </c>
      <c r="U16" s="27">
        <v>2.0149400000000002</v>
      </c>
      <c r="V16" s="27">
        <v>2.8449070000000001</v>
      </c>
      <c r="W16" s="27">
        <v>1.5283439999999999</v>
      </c>
      <c r="X16" s="27">
        <v>1.6483220000000001</v>
      </c>
      <c r="Y16" s="18">
        <f t="shared" si="0"/>
        <v>20.560527000000004</v>
      </c>
    </row>
    <row r="17" spans="1:25" x14ac:dyDescent="0.2">
      <c r="A17" s="143"/>
      <c r="B17" s="8" t="s">
        <v>15</v>
      </c>
      <c r="C17" s="189">
        <v>2.2061349999999997</v>
      </c>
      <c r="D17" s="189">
        <v>2.8142830000000005</v>
      </c>
      <c r="E17" s="189">
        <v>3.5704899999999995</v>
      </c>
      <c r="F17" s="189">
        <v>3.8848749999999987</v>
      </c>
      <c r="G17" s="189">
        <v>3.8954839999999997</v>
      </c>
      <c r="H17" s="189">
        <v>11.549608999999997</v>
      </c>
      <c r="I17" s="189">
        <v>4.8964999999999996</v>
      </c>
      <c r="J17" s="189">
        <v>7.5938340000000011</v>
      </c>
      <c r="K17" s="189">
        <v>9.2047830000000026</v>
      </c>
      <c r="L17" s="189">
        <v>6.3380520000000011</v>
      </c>
      <c r="M17" s="189">
        <v>5.3321559999999995</v>
      </c>
      <c r="N17" s="189">
        <v>7.560327</v>
      </c>
      <c r="O17" s="189">
        <v>4.2764849999999983</v>
      </c>
      <c r="P17" s="189">
        <v>2.6517860000000004</v>
      </c>
      <c r="Q17" s="19">
        <v>3.1592530000000001</v>
      </c>
      <c r="R17" s="19">
        <v>2.8437719999999991</v>
      </c>
      <c r="S17" s="19">
        <v>4.8423049999999996</v>
      </c>
      <c r="T17" s="19">
        <v>2.1618390000000001</v>
      </c>
      <c r="U17" s="19">
        <v>19.434691000000004</v>
      </c>
      <c r="V17" s="19">
        <v>6.4504589999999995</v>
      </c>
      <c r="W17" s="19">
        <v>5.6324710000000007</v>
      </c>
      <c r="X17" s="19">
        <v>5.9475769999999999</v>
      </c>
      <c r="Y17" s="18">
        <f t="shared" si="0"/>
        <v>126.24716599999999</v>
      </c>
    </row>
    <row r="18" spans="1:25" x14ac:dyDescent="0.2">
      <c r="A18" s="143"/>
      <c r="B18" s="8" t="s">
        <v>26</v>
      </c>
      <c r="C18" s="18">
        <v>4.5567000000000003E-2</v>
      </c>
      <c r="D18" s="18">
        <v>0.399449</v>
      </c>
      <c r="E18" s="18">
        <v>6.8737000000000006E-2</v>
      </c>
      <c r="F18" s="18">
        <v>9.0118000000000004E-2</v>
      </c>
      <c r="G18" s="18">
        <v>5.0952999999999998E-2</v>
      </c>
      <c r="H18" s="18">
        <v>7.5740000000000002E-2</v>
      </c>
      <c r="I18" s="18">
        <v>0.38261000000000001</v>
      </c>
      <c r="J18" s="18">
        <v>4.8570000000000002E-2</v>
      </c>
      <c r="K18" s="18">
        <v>9.5881999999999995E-2</v>
      </c>
      <c r="L18" s="18">
        <v>0.28189999999999998</v>
      </c>
      <c r="M18" s="18">
        <v>0.108658</v>
      </c>
      <c r="N18" s="18">
        <v>0.13350100000000001</v>
      </c>
      <c r="O18" s="18">
        <v>2.3158999999999999E-2</v>
      </c>
      <c r="P18" s="18">
        <v>1.4588E-2</v>
      </c>
      <c r="Q18" s="19">
        <v>0.102989</v>
      </c>
      <c r="R18" s="19">
        <v>0.19309299999999999</v>
      </c>
      <c r="S18" s="19">
        <v>0</v>
      </c>
      <c r="T18" s="19">
        <v>0.42334500000000003</v>
      </c>
      <c r="U18" s="19">
        <v>13.562678</v>
      </c>
      <c r="V18" s="19">
        <v>1.4231469999999999</v>
      </c>
      <c r="W18" s="19">
        <v>1.06368</v>
      </c>
      <c r="X18" s="19">
        <v>0.257994</v>
      </c>
      <c r="Y18" s="18">
        <f t="shared" si="0"/>
        <v>18.846358000000002</v>
      </c>
    </row>
    <row r="19" spans="1:25" x14ac:dyDescent="0.2">
      <c r="A19" s="143"/>
      <c r="B19" s="8" t="s">
        <v>27</v>
      </c>
      <c r="C19" s="18">
        <v>0.57200099999999998</v>
      </c>
      <c r="D19" s="18">
        <v>0.720356</v>
      </c>
      <c r="E19" s="18">
        <v>0.96557499999999996</v>
      </c>
      <c r="F19" s="18">
        <v>0.39094200000000001</v>
      </c>
      <c r="G19" s="18">
        <v>0.193657</v>
      </c>
      <c r="H19" s="18">
        <v>0.14150099999999999</v>
      </c>
      <c r="I19" s="18">
        <v>4.2301999999999999E-2</v>
      </c>
      <c r="J19" s="18">
        <v>0.925624</v>
      </c>
      <c r="K19" s="18">
        <v>1.5005500000000001</v>
      </c>
      <c r="L19" s="18">
        <v>2.0055900000000002</v>
      </c>
      <c r="M19" s="18">
        <v>2.1945060000000001</v>
      </c>
      <c r="N19" s="18">
        <v>3.377875</v>
      </c>
      <c r="O19" s="18">
        <v>1.4230640000000001</v>
      </c>
      <c r="P19" s="18">
        <v>0.74574300000000004</v>
      </c>
      <c r="Q19" s="19">
        <v>0.715777</v>
      </c>
      <c r="R19" s="19">
        <v>1.7522800000000001</v>
      </c>
      <c r="S19" s="19">
        <v>2</v>
      </c>
      <c r="T19" s="19">
        <v>3.3428119999999999</v>
      </c>
      <c r="U19" s="19">
        <v>4.5461229999999997</v>
      </c>
      <c r="V19" s="19">
        <v>3.5634459999999999</v>
      </c>
      <c r="W19" s="19">
        <v>3.9071880000000001</v>
      </c>
      <c r="X19" s="19">
        <v>4.3360519999999996</v>
      </c>
      <c r="Y19" s="18">
        <f t="shared" si="0"/>
        <v>39.362963999999998</v>
      </c>
    </row>
    <row r="20" spans="1:25" x14ac:dyDescent="0.2">
      <c r="A20" s="143"/>
      <c r="B20" s="8" t="s">
        <v>16</v>
      </c>
      <c r="C20" s="18">
        <f>SUM(C21:C26)</f>
        <v>0.72603799999999996</v>
      </c>
      <c r="D20" s="18">
        <f t="shared" ref="D20:X20" si="1">SUM(D21:D26)</f>
        <v>0.64356100000000005</v>
      </c>
      <c r="E20" s="18">
        <f t="shared" si="1"/>
        <v>1.1124389999999997</v>
      </c>
      <c r="F20" s="18">
        <f t="shared" si="1"/>
        <v>0.87825299999999995</v>
      </c>
      <c r="G20" s="18">
        <f t="shared" si="1"/>
        <v>0.9444539999999999</v>
      </c>
      <c r="H20" s="18">
        <f t="shared" si="1"/>
        <v>1.09134</v>
      </c>
      <c r="I20" s="18">
        <f t="shared" si="1"/>
        <v>3.1184049999999996</v>
      </c>
      <c r="J20" s="18">
        <f t="shared" si="1"/>
        <v>5.571079000000001</v>
      </c>
      <c r="K20" s="18">
        <f t="shared" si="1"/>
        <v>5.9479340000000001</v>
      </c>
      <c r="L20" s="18">
        <f t="shared" si="1"/>
        <v>1.7056499999999999</v>
      </c>
      <c r="M20" s="18">
        <f t="shared" si="1"/>
        <v>0.93391299999999999</v>
      </c>
      <c r="N20" s="18">
        <f t="shared" si="1"/>
        <v>1.4942169999999999</v>
      </c>
      <c r="O20" s="18">
        <f t="shared" si="1"/>
        <v>1.4429180000000001</v>
      </c>
      <c r="P20" s="18">
        <f t="shared" si="1"/>
        <v>0.77110999999999996</v>
      </c>
      <c r="Q20" s="18">
        <f t="shared" si="1"/>
        <v>0.895455</v>
      </c>
      <c r="R20" s="18">
        <f t="shared" si="1"/>
        <v>0.52421300000000004</v>
      </c>
      <c r="S20" s="18">
        <f t="shared" si="1"/>
        <v>4.7981999999999997E-2</v>
      </c>
      <c r="T20" s="18">
        <f t="shared" si="1"/>
        <v>0.58686800000000006</v>
      </c>
      <c r="U20" s="18">
        <f t="shared" si="1"/>
        <v>0.64182600000000001</v>
      </c>
      <c r="V20" s="18">
        <f t="shared" si="1"/>
        <v>0.53911699999999996</v>
      </c>
      <c r="W20" s="18">
        <f t="shared" si="1"/>
        <v>0.50572899999999998</v>
      </c>
      <c r="X20" s="18">
        <f t="shared" si="1"/>
        <v>0.73782700000000001</v>
      </c>
      <c r="Y20" s="18">
        <f t="shared" si="0"/>
        <v>30.860327999999992</v>
      </c>
    </row>
    <row r="21" spans="1:25" x14ac:dyDescent="0.2">
      <c r="A21" s="143"/>
      <c r="B21" s="8" t="s">
        <v>19</v>
      </c>
      <c r="C21" s="190">
        <v>9.8201999999999998E-2</v>
      </c>
      <c r="D21" s="190">
        <v>0.177144</v>
      </c>
      <c r="E21" s="190">
        <v>0.188026</v>
      </c>
      <c r="F21" s="190">
        <v>0.152087</v>
      </c>
      <c r="G21" s="190">
        <v>0.152699</v>
      </c>
      <c r="H21" s="190">
        <v>0.14024600000000001</v>
      </c>
      <c r="I21" s="190">
        <v>0.10125199999999999</v>
      </c>
      <c r="J21" s="190">
        <v>0.131022</v>
      </c>
      <c r="K21" s="190">
        <v>0.10709</v>
      </c>
      <c r="L21" s="190">
        <v>9.7460000000000005E-2</v>
      </c>
      <c r="M21" s="190">
        <v>0.108921</v>
      </c>
      <c r="N21" s="190">
        <v>0.18205299999999999</v>
      </c>
      <c r="O21" s="190">
        <v>0.109746</v>
      </c>
      <c r="P21" s="190">
        <v>4.9414E-2</v>
      </c>
      <c r="Q21" s="19">
        <v>0.44527499999999998</v>
      </c>
      <c r="R21" s="19">
        <v>0.11894</v>
      </c>
      <c r="S21" s="19">
        <v>0</v>
      </c>
      <c r="T21" s="19">
        <v>0.34232099999999999</v>
      </c>
      <c r="U21" s="19">
        <v>0.13967099999999999</v>
      </c>
      <c r="V21" s="19">
        <v>4.9095E-2</v>
      </c>
      <c r="W21" s="19">
        <v>3.8220999999999998E-2</v>
      </c>
      <c r="X21" s="19">
        <v>0.343005</v>
      </c>
      <c r="Y21" s="18">
        <f t="shared" si="0"/>
        <v>3.27189</v>
      </c>
    </row>
    <row r="22" spans="1:25" x14ac:dyDescent="0.2">
      <c r="A22" s="143"/>
      <c r="B22" s="8" t="s">
        <v>18</v>
      </c>
      <c r="C22" s="190">
        <v>3.8013999999999999E-2</v>
      </c>
      <c r="D22" s="190">
        <v>3.6380000000000003E-2</v>
      </c>
      <c r="E22" s="190">
        <v>8.1481999999999999E-2</v>
      </c>
      <c r="F22" s="190">
        <v>3.8392000000000003E-2</v>
      </c>
      <c r="G22" s="190">
        <v>4.4506999999999998E-2</v>
      </c>
      <c r="H22" s="190">
        <v>2.8313999999999999E-2</v>
      </c>
      <c r="I22" s="190">
        <v>1.800346</v>
      </c>
      <c r="J22" s="190">
        <v>4.6671290000000001</v>
      </c>
      <c r="K22" s="190">
        <v>5.1885209999999997</v>
      </c>
      <c r="L22" s="190">
        <v>3.4972000000000003E-2</v>
      </c>
      <c r="M22" s="190">
        <v>2.6317E-2</v>
      </c>
      <c r="N22" s="190">
        <v>0.10935</v>
      </c>
      <c r="O22" s="190">
        <v>0.264297</v>
      </c>
      <c r="P22" s="190">
        <v>9.7950999999999996E-2</v>
      </c>
      <c r="Q22" s="19">
        <v>2.7754000000000001E-2</v>
      </c>
      <c r="R22" s="19">
        <v>3.2139000000000001E-2</v>
      </c>
      <c r="S22" s="19">
        <v>0</v>
      </c>
      <c r="T22" s="19">
        <v>1.5419E-2</v>
      </c>
      <c r="U22" s="19">
        <v>1.7562999999999999E-2</v>
      </c>
      <c r="V22" s="19">
        <v>3.1278E-2</v>
      </c>
      <c r="W22" s="19">
        <v>4.8113000000000003E-2</v>
      </c>
      <c r="X22" s="19">
        <v>3.3355000000000003E-2</v>
      </c>
      <c r="Y22" s="18">
        <f t="shared" si="0"/>
        <v>12.661593000000003</v>
      </c>
    </row>
    <row r="23" spans="1:25" x14ac:dyDescent="0.2">
      <c r="A23" s="143"/>
      <c r="B23" s="8" t="s">
        <v>20</v>
      </c>
      <c r="C23" s="190">
        <v>1.6891E-2</v>
      </c>
      <c r="D23" s="190">
        <v>3.4098999999999997E-2</v>
      </c>
      <c r="E23" s="190">
        <v>4.4792999999999999E-2</v>
      </c>
      <c r="F23" s="190">
        <v>1.5028E-2</v>
      </c>
      <c r="G23" s="190">
        <v>1.7651E-2</v>
      </c>
      <c r="H23" s="190">
        <v>1.1065999999999999E-2</v>
      </c>
      <c r="I23" s="190">
        <v>1.9855999999999999E-2</v>
      </c>
      <c r="J23" s="190">
        <v>6.4098000000000002E-2</v>
      </c>
      <c r="K23" s="190">
        <v>4.7043000000000001E-2</v>
      </c>
      <c r="L23" s="190">
        <v>5.9704E-2</v>
      </c>
      <c r="M23" s="190">
        <v>0.110041</v>
      </c>
      <c r="N23" s="190">
        <v>6.8009E-2</v>
      </c>
      <c r="O23" s="190">
        <v>0.13022</v>
      </c>
      <c r="P23" s="190">
        <v>3.1497999999999998E-2</v>
      </c>
      <c r="Q23" s="19">
        <v>1.0506E-2</v>
      </c>
      <c r="R23" s="19">
        <v>4.1050000000000001E-3</v>
      </c>
      <c r="S23" s="19">
        <v>0</v>
      </c>
      <c r="T23" s="19">
        <v>7.4819999999999999E-3</v>
      </c>
      <c r="U23" s="19">
        <v>6.7139000000000004E-2</v>
      </c>
      <c r="V23" s="19">
        <v>6.6901000000000002E-2</v>
      </c>
      <c r="W23" s="19">
        <v>1.9935999999999999E-2</v>
      </c>
      <c r="X23" s="19">
        <v>8.0110000000000008E-3</v>
      </c>
      <c r="Y23" s="18">
        <f t="shared" si="0"/>
        <v>0.85407699999999986</v>
      </c>
    </row>
    <row r="24" spans="1:25" x14ac:dyDescent="0.2">
      <c r="A24" s="143"/>
      <c r="B24" s="8" t="s">
        <v>21</v>
      </c>
      <c r="C24" s="190">
        <v>4.6020000000000002E-3</v>
      </c>
      <c r="D24" s="190">
        <v>7.6E-3</v>
      </c>
      <c r="E24" s="190">
        <v>1.1951E-2</v>
      </c>
      <c r="F24" s="190">
        <v>3.0433000000000002E-2</v>
      </c>
      <c r="G24" s="190">
        <v>2.4910999999999999E-2</v>
      </c>
      <c r="H24" s="190">
        <v>2.9345E-2</v>
      </c>
      <c r="I24" s="190">
        <v>0.21546199999999999</v>
      </c>
      <c r="J24" s="190">
        <v>2.8570000000000002E-2</v>
      </c>
      <c r="K24" s="190">
        <v>0.10428900000000001</v>
      </c>
      <c r="L24" s="190">
        <v>5.7346000000000001E-2</v>
      </c>
      <c r="M24" s="190">
        <v>0.11604100000000001</v>
      </c>
      <c r="N24" s="190">
        <v>5.8022999999999998E-2</v>
      </c>
      <c r="O24" s="190">
        <v>7.0832000000000006E-2</v>
      </c>
      <c r="P24" s="190">
        <v>0.13980600000000001</v>
      </c>
      <c r="Q24" s="19">
        <v>3.6857000000000001E-2</v>
      </c>
      <c r="R24" s="19">
        <v>8.3975999999999995E-2</v>
      </c>
      <c r="S24" s="19">
        <v>0</v>
      </c>
      <c r="T24" s="19">
        <v>5.6402000000000001E-2</v>
      </c>
      <c r="U24" s="19">
        <v>0.12709100000000001</v>
      </c>
      <c r="V24" s="19">
        <v>0.107849</v>
      </c>
      <c r="W24" s="19">
        <v>0.104444</v>
      </c>
      <c r="X24" s="19">
        <v>7.0056999999999994E-2</v>
      </c>
      <c r="Y24" s="18">
        <f t="shared" si="0"/>
        <v>1.4858870000000002</v>
      </c>
    </row>
    <row r="25" spans="1:25" x14ac:dyDescent="0.2">
      <c r="A25" s="143"/>
      <c r="B25" s="8" t="s">
        <v>17</v>
      </c>
      <c r="C25" s="190">
        <v>0.56611599999999995</v>
      </c>
      <c r="D25" s="190">
        <v>0.37182799999999999</v>
      </c>
      <c r="E25" s="190">
        <v>0.63417599999999996</v>
      </c>
      <c r="F25" s="190">
        <v>0.58328999999999998</v>
      </c>
      <c r="G25" s="190">
        <v>0.62426499999999996</v>
      </c>
      <c r="H25" s="190">
        <v>0.75685100000000005</v>
      </c>
      <c r="I25" s="190">
        <v>0.63983599999999996</v>
      </c>
      <c r="J25" s="190">
        <v>0.59874099999999997</v>
      </c>
      <c r="K25" s="190">
        <v>0.39553199999999999</v>
      </c>
      <c r="L25" s="190">
        <v>1.4122889999999999</v>
      </c>
      <c r="M25" s="190">
        <v>0.46948299999999998</v>
      </c>
      <c r="N25" s="190">
        <v>0.60834999999999995</v>
      </c>
      <c r="O25" s="190">
        <v>0.58547700000000003</v>
      </c>
      <c r="P25" s="190">
        <v>0.26051200000000002</v>
      </c>
      <c r="Q25" s="19">
        <v>0.17871300000000001</v>
      </c>
      <c r="R25" s="19">
        <v>0.15789900000000001</v>
      </c>
      <c r="S25" s="19">
        <v>0</v>
      </c>
      <c r="T25" s="19">
        <v>0.12198100000000001</v>
      </c>
      <c r="U25" s="19">
        <v>0.13008500000000001</v>
      </c>
      <c r="V25" s="19">
        <v>0.190361</v>
      </c>
      <c r="W25" s="19">
        <v>0.23483899999999999</v>
      </c>
      <c r="X25" s="19">
        <v>0.23618400000000001</v>
      </c>
      <c r="Y25" s="18">
        <f t="shared" si="0"/>
        <v>9.7568079999999995</v>
      </c>
    </row>
    <row r="26" spans="1:25" x14ac:dyDescent="0.2">
      <c r="A26" s="297"/>
      <c r="B26" s="8" t="s">
        <v>807</v>
      </c>
      <c r="C26" s="190">
        <v>2.2130000000000001E-3</v>
      </c>
      <c r="D26" s="190">
        <v>1.651E-2</v>
      </c>
      <c r="E26" s="190">
        <v>0.15201100000000001</v>
      </c>
      <c r="F26" s="190">
        <v>5.9022999999999999E-2</v>
      </c>
      <c r="G26" s="190">
        <v>8.0420999999999992E-2</v>
      </c>
      <c r="H26" s="190">
        <v>0.12551799999999999</v>
      </c>
      <c r="I26" s="190">
        <v>0.34165300000000004</v>
      </c>
      <c r="J26" s="190">
        <v>8.1519000000000008E-2</v>
      </c>
      <c r="K26" s="190">
        <v>0.105459</v>
      </c>
      <c r="L26" s="190">
        <v>4.3878999999999987E-2</v>
      </c>
      <c r="M26" s="190">
        <v>0.10310999999999999</v>
      </c>
      <c r="N26" s="190">
        <v>0.46843200000000002</v>
      </c>
      <c r="O26" s="190">
        <v>0.28234599999999999</v>
      </c>
      <c r="P26" s="190">
        <v>0.19192900000000002</v>
      </c>
      <c r="Q26" s="19">
        <v>0.19635</v>
      </c>
      <c r="R26" s="19">
        <v>0.12715399999999999</v>
      </c>
      <c r="S26" s="19">
        <v>4.7981999999999997E-2</v>
      </c>
      <c r="T26" s="19">
        <v>4.3263000000000003E-2</v>
      </c>
      <c r="U26" s="19">
        <v>0.160277</v>
      </c>
      <c r="V26" s="19">
        <v>9.3632999999999994E-2</v>
      </c>
      <c r="W26" s="211">
        <v>6.0176000000000007E-2</v>
      </c>
      <c r="X26" s="211">
        <v>4.7215000000000007E-2</v>
      </c>
      <c r="Y26" s="18">
        <f t="shared" si="0"/>
        <v>2.8300730000000001</v>
      </c>
    </row>
    <row r="27" spans="1:25" ht="15" x14ac:dyDescent="0.25">
      <c r="A27" s="143"/>
      <c r="B27" s="191" t="s">
        <v>22</v>
      </c>
      <c r="C27" s="211">
        <f>SUM(C9:C11,C13,C15,C16:C17)</f>
        <v>1034.7689290000001</v>
      </c>
      <c r="D27" s="211">
        <f t="shared" ref="D27:V27" si="2">SUM(D9:D11,D13,D15,D16:D17)</f>
        <v>1032.4667019999999</v>
      </c>
      <c r="E27" s="211">
        <f t="shared" si="2"/>
        <v>2034.8332189999999</v>
      </c>
      <c r="F27" s="211">
        <f t="shared" si="2"/>
        <v>1456.9779269999997</v>
      </c>
      <c r="G27" s="211">
        <f t="shared" si="2"/>
        <v>1717.6996059999999</v>
      </c>
      <c r="H27" s="211">
        <f t="shared" si="2"/>
        <v>2531.2186849999998</v>
      </c>
      <c r="I27" s="211">
        <f t="shared" si="2"/>
        <v>1226.397557</v>
      </c>
      <c r="J27" s="211">
        <f t="shared" si="2"/>
        <v>1510.3145049999998</v>
      </c>
      <c r="K27" s="211">
        <f t="shared" si="2"/>
        <v>2132.7223730000001</v>
      </c>
      <c r="L27" s="211">
        <f t="shared" si="2"/>
        <v>1871.3031920000001</v>
      </c>
      <c r="M27" s="211">
        <f t="shared" si="2"/>
        <v>2129.6417890000002</v>
      </c>
      <c r="N27" s="211">
        <f t="shared" si="2"/>
        <v>2517.6522669999999</v>
      </c>
      <c r="O27" s="211">
        <f t="shared" si="2"/>
        <v>2169.0342459999997</v>
      </c>
      <c r="P27" s="211">
        <f t="shared" si="2"/>
        <v>1944.51901</v>
      </c>
      <c r="Q27" s="211">
        <f t="shared" si="2"/>
        <v>876.51141300000006</v>
      </c>
      <c r="R27" s="211">
        <f t="shared" si="2"/>
        <v>685.10487499999999</v>
      </c>
      <c r="S27" s="211">
        <f t="shared" si="2"/>
        <v>629.30162099999995</v>
      </c>
      <c r="T27" s="211">
        <f t="shared" si="2"/>
        <v>636.12428199999988</v>
      </c>
      <c r="U27" s="211">
        <f t="shared" si="2"/>
        <v>647.95683300000019</v>
      </c>
      <c r="V27" s="211">
        <f t="shared" si="2"/>
        <v>2145.6458270000003</v>
      </c>
      <c r="W27" s="211">
        <f t="shared" ref="W27:X27" si="3">SUM(W9:W11,W13,W15,W16:W17)</f>
        <v>2089.5960879999998</v>
      </c>
      <c r="X27" s="211">
        <f t="shared" si="3"/>
        <v>701.57141200000001</v>
      </c>
      <c r="Y27" s="18">
        <f t="shared" si="0"/>
        <v>33721.362357999998</v>
      </c>
    </row>
    <row r="28" spans="1:25" x14ac:dyDescent="0.2">
      <c r="A28" s="143"/>
      <c r="B28" s="8" t="s">
        <v>23</v>
      </c>
      <c r="C28" s="18">
        <f>C29-C27</f>
        <v>2.1204559999998764</v>
      </c>
      <c r="D28" s="18">
        <f t="shared" ref="D28:V28" si="4">D29-D27</f>
        <v>1.7256650000001628</v>
      </c>
      <c r="E28" s="18">
        <f t="shared" si="4"/>
        <v>2.7897290000000794</v>
      </c>
      <c r="F28" s="18">
        <f t="shared" si="4"/>
        <v>3.6954810000004272</v>
      </c>
      <c r="G28" s="18">
        <f t="shared" si="4"/>
        <v>11.040783000000147</v>
      </c>
      <c r="H28" s="18">
        <f t="shared" si="4"/>
        <v>27.172043000000031</v>
      </c>
      <c r="I28" s="18">
        <f t="shared" si="4"/>
        <v>26.205954999999904</v>
      </c>
      <c r="J28" s="18">
        <f t="shared" si="4"/>
        <v>16.571593000000121</v>
      </c>
      <c r="K28" s="18">
        <f t="shared" si="4"/>
        <v>17.342857000000095</v>
      </c>
      <c r="L28" s="18">
        <f t="shared" si="4"/>
        <v>40.05442499999981</v>
      </c>
      <c r="M28" s="18">
        <f t="shared" si="4"/>
        <v>38.309361999999965</v>
      </c>
      <c r="N28" s="18">
        <f t="shared" si="4"/>
        <v>15.118221000000176</v>
      </c>
      <c r="O28" s="18">
        <f t="shared" si="4"/>
        <v>17.479779000000235</v>
      </c>
      <c r="P28" s="18">
        <f t="shared" si="4"/>
        <v>1.4532610000001114</v>
      </c>
      <c r="Q28" s="18">
        <f t="shared" si="4"/>
        <v>2.8572529999999006</v>
      </c>
      <c r="R28" s="18">
        <f t="shared" si="4"/>
        <v>21.096185999999989</v>
      </c>
      <c r="S28" s="18">
        <f t="shared" si="4"/>
        <v>35.405076000000008</v>
      </c>
      <c r="T28" s="18">
        <f t="shared" si="4"/>
        <v>39.228504000000157</v>
      </c>
      <c r="U28" s="18">
        <f t="shared" si="4"/>
        <v>28.481208999999808</v>
      </c>
      <c r="V28" s="18">
        <f t="shared" si="4"/>
        <v>22.980020999999851</v>
      </c>
      <c r="W28" s="18">
        <f t="shared" ref="W28:X28" si="5">W29-W27</f>
        <v>7.6920020000002296</v>
      </c>
      <c r="X28" s="18">
        <f t="shared" si="5"/>
        <v>8.7540410000000293</v>
      </c>
      <c r="Y28" s="18">
        <f t="shared" si="0"/>
        <v>387.57390200000111</v>
      </c>
    </row>
    <row r="29" spans="1:25" ht="13.5" thickBot="1" x14ac:dyDescent="0.25">
      <c r="A29" s="143"/>
      <c r="B29" s="30" t="s">
        <v>7</v>
      </c>
      <c r="C29" s="258">
        <v>1036.8893849999999</v>
      </c>
      <c r="D29" s="258">
        <v>1034.1923670000001</v>
      </c>
      <c r="E29" s="258">
        <v>2037.622948</v>
      </c>
      <c r="F29" s="258">
        <v>1460.6734080000001</v>
      </c>
      <c r="G29" s="258">
        <v>1728.7403890000001</v>
      </c>
      <c r="H29" s="258">
        <v>2558.3907279999999</v>
      </c>
      <c r="I29" s="258">
        <v>1252.6035119999999</v>
      </c>
      <c r="J29" s="258">
        <v>1526.8860979999999</v>
      </c>
      <c r="K29" s="258">
        <v>2150.0652300000002</v>
      </c>
      <c r="L29" s="258">
        <v>1911.3576169999999</v>
      </c>
      <c r="M29" s="258">
        <v>2167.9511510000002</v>
      </c>
      <c r="N29" s="258">
        <v>2532.7704880000001</v>
      </c>
      <c r="O29" s="258">
        <v>2186.5140249999999</v>
      </c>
      <c r="P29" s="258">
        <v>1945.9722710000001</v>
      </c>
      <c r="Q29" s="256">
        <v>879.36866599999996</v>
      </c>
      <c r="R29" s="256">
        <v>706.20106099999998</v>
      </c>
      <c r="S29" s="256">
        <v>664.70669699999996</v>
      </c>
      <c r="T29" s="256">
        <v>675.35278600000004</v>
      </c>
      <c r="U29" s="259">
        <v>676.438042</v>
      </c>
      <c r="V29" s="270">
        <v>2168.6258480000001</v>
      </c>
      <c r="W29" s="270">
        <v>2097.28809</v>
      </c>
      <c r="X29" s="270">
        <v>710.32545300000004</v>
      </c>
      <c r="Y29" s="270">
        <f t="shared" si="0"/>
        <v>34108.936260000002</v>
      </c>
    </row>
    <row r="30" spans="1:25" ht="20.25" thickTop="1" thickBot="1" x14ac:dyDescent="0.35">
      <c r="A30" s="143"/>
      <c r="B30" s="30"/>
      <c r="C30" s="338" t="s">
        <v>250</v>
      </c>
      <c r="D30" s="338"/>
      <c r="E30" s="338"/>
      <c r="F30" s="338"/>
      <c r="G30" s="338"/>
      <c r="H30" s="338"/>
      <c r="I30" s="338"/>
      <c r="J30" s="338"/>
      <c r="K30" s="338"/>
      <c r="L30" s="338"/>
      <c r="M30" s="338"/>
      <c r="N30" s="338"/>
      <c r="O30" s="338"/>
      <c r="P30" s="338"/>
      <c r="Q30" s="338"/>
      <c r="R30" s="338"/>
      <c r="S30" s="338"/>
      <c r="T30" s="338"/>
      <c r="U30" s="338"/>
      <c r="V30" s="338"/>
      <c r="W30" s="338"/>
      <c r="X30" s="338"/>
      <c r="Y30" s="338"/>
    </row>
    <row r="31" spans="1:25" ht="13.5" thickTop="1" x14ac:dyDescent="0.2">
      <c r="A31" s="143"/>
      <c r="B31" s="32"/>
      <c r="C31" s="18"/>
      <c r="D31" s="18"/>
      <c r="E31" s="18"/>
      <c r="F31" s="18"/>
      <c r="G31" s="18"/>
      <c r="H31" s="18"/>
      <c r="I31" s="18"/>
      <c r="J31" s="18"/>
      <c r="K31" s="18"/>
      <c r="L31" s="18"/>
      <c r="M31" s="18"/>
      <c r="N31" s="18"/>
      <c r="O31" s="18"/>
      <c r="P31" s="18"/>
      <c r="Q31" s="18"/>
      <c r="R31" s="18"/>
      <c r="S31" s="18"/>
      <c r="T31" s="18"/>
      <c r="U31" s="18"/>
      <c r="V31" s="18"/>
      <c r="W31" s="18"/>
      <c r="X31" s="18"/>
      <c r="Y31" s="18"/>
    </row>
    <row r="32" spans="1:25" x14ac:dyDescent="0.2">
      <c r="A32" s="143"/>
      <c r="B32" s="80" t="s">
        <v>326</v>
      </c>
      <c r="C32" s="84">
        <f>(C9/C$29)*100</f>
        <v>99.545053496714104</v>
      </c>
      <c r="D32" s="84">
        <f t="shared" ref="D32:Y32" si="6">(D9/D$29)*100</f>
        <v>99.521053417328105</v>
      </c>
      <c r="E32" s="84">
        <f t="shared" si="6"/>
        <v>99.638631425542812</v>
      </c>
      <c r="F32" s="84">
        <f t="shared" si="6"/>
        <v>98.718783617371074</v>
      </c>
      <c r="G32" s="84">
        <f t="shared" si="6"/>
        <v>98.285629109577073</v>
      </c>
      <c r="H32" s="84">
        <f t="shared" si="6"/>
        <v>97.851578361411271</v>
      </c>
      <c r="I32" s="84">
        <f t="shared" si="6"/>
        <v>94.973606061548395</v>
      </c>
      <c r="J32" s="84">
        <f t="shared" si="6"/>
        <v>96.718072417737076</v>
      </c>
      <c r="K32" s="84">
        <f t="shared" si="6"/>
        <v>97.366102608896185</v>
      </c>
      <c r="L32" s="84">
        <f t="shared" si="6"/>
        <v>96.649643769934031</v>
      </c>
      <c r="M32" s="84">
        <f t="shared" si="6"/>
        <v>96.657284045972474</v>
      </c>
      <c r="N32" s="84">
        <f t="shared" si="6"/>
        <v>98.70478366849953</v>
      </c>
      <c r="O32" s="84">
        <f t="shared" si="6"/>
        <v>98.494246109397821</v>
      </c>
      <c r="P32" s="84">
        <f t="shared" si="6"/>
        <v>99.568905470801525</v>
      </c>
      <c r="Q32" s="84">
        <f t="shared" ref="Q32:V41" si="7">(Q9/Q$29)*100</f>
        <v>98.67214133827234</v>
      </c>
      <c r="R32" s="84">
        <f t="shared" si="7"/>
        <v>95.938010350851073</v>
      </c>
      <c r="S32" s="84">
        <f t="shared" si="7"/>
        <v>93.349760097271911</v>
      </c>
      <c r="T32" s="84">
        <f t="shared" si="7"/>
        <v>93.41440859918211</v>
      </c>
      <c r="U32" s="84">
        <f t="shared" si="7"/>
        <v>91.939193449442342</v>
      </c>
      <c r="V32" s="84">
        <f t="shared" si="7"/>
        <v>98.391506029858959</v>
      </c>
      <c r="W32" s="84">
        <f t="shared" ref="W32:X32" si="8">(W9/W$29)*100</f>
        <v>99.134707669083269</v>
      </c>
      <c r="X32" s="84">
        <f t="shared" si="8"/>
        <v>97.431734858584591</v>
      </c>
      <c r="Y32" s="84">
        <f t="shared" si="6"/>
        <v>97.784983948954135</v>
      </c>
    </row>
    <row r="33" spans="1:25" x14ac:dyDescent="0.2">
      <c r="A33" s="143"/>
      <c r="B33" s="80" t="s">
        <v>67</v>
      </c>
      <c r="C33" s="84">
        <f t="shared" ref="C33:Y33" si="9">(C10/C$29)*100</f>
        <v>3.446153516172798E-2</v>
      </c>
      <c r="D33" s="84">
        <f t="shared" si="9"/>
        <v>2.6855642031633754E-2</v>
      </c>
      <c r="E33" s="84">
        <f t="shared" si="9"/>
        <v>2.1071611920224605E-2</v>
      </c>
      <c r="F33" s="84">
        <f t="shared" si="9"/>
        <v>0.72714529762973545</v>
      </c>
      <c r="G33" s="84">
        <f t="shared" si="9"/>
        <v>0.81499773416816956</v>
      </c>
      <c r="H33" s="84">
        <f t="shared" si="9"/>
        <v>0.49583665470507449</v>
      </c>
      <c r="I33" s="84">
        <f t="shared" si="9"/>
        <v>2.4733623770967044</v>
      </c>
      <c r="J33" s="84">
        <f t="shared" si="9"/>
        <v>1.5529871567407512</v>
      </c>
      <c r="K33" s="84">
        <f t="shared" si="9"/>
        <v>1.3434011023005101</v>
      </c>
      <c r="L33" s="84">
        <f t="shared" si="9"/>
        <v>0.8436793751506525</v>
      </c>
      <c r="M33" s="84">
        <f t="shared" si="9"/>
        <v>1.1882652424210456</v>
      </c>
      <c r="N33" s="84">
        <f t="shared" si="9"/>
        <v>9.2408057148840247E-2</v>
      </c>
      <c r="O33" s="84">
        <f t="shared" si="9"/>
        <v>0.31802668176345222</v>
      </c>
      <c r="P33" s="84">
        <f t="shared" si="9"/>
        <v>0.1230490298183699</v>
      </c>
      <c r="Q33" s="84">
        <f t="shared" si="7"/>
        <v>0.50728507535882561</v>
      </c>
      <c r="R33" s="84">
        <f t="shared" si="7"/>
        <v>0.39642265561535317</v>
      </c>
      <c r="S33" s="84">
        <f t="shared" si="7"/>
        <v>0.33288260972643696</v>
      </c>
      <c r="T33" s="84">
        <f t="shared" si="7"/>
        <v>9.5913722935319315E-2</v>
      </c>
      <c r="U33" s="84">
        <f t="shared" si="7"/>
        <v>0.44896513966315332</v>
      </c>
      <c r="V33" s="84">
        <f t="shared" si="7"/>
        <v>9.0278366911727401E-2</v>
      </c>
      <c r="W33" s="84">
        <f t="shared" ref="W33:X33" si="10">(W10/W$29)*100</f>
        <v>0.12564539953116313</v>
      </c>
      <c r="X33" s="84">
        <f t="shared" si="10"/>
        <v>0.22628176890065629</v>
      </c>
      <c r="Y33" s="84">
        <f t="shared" si="9"/>
        <v>0.57161448399856951</v>
      </c>
    </row>
    <row r="34" spans="1:25" x14ac:dyDescent="0.2">
      <c r="A34" s="143"/>
      <c r="B34" s="80" t="s">
        <v>332</v>
      </c>
      <c r="C34" s="84">
        <f t="shared" ref="C34:Y34" si="11">(C11/C$29)*100</f>
        <v>3.6165863536157237E-5</v>
      </c>
      <c r="D34" s="84">
        <f t="shared" si="11"/>
        <v>9.2669413407109394E-3</v>
      </c>
      <c r="E34" s="84">
        <f t="shared" si="11"/>
        <v>1.0502433740749174E-5</v>
      </c>
      <c r="F34" s="84">
        <f t="shared" si="11"/>
        <v>1.2674359578674551E-2</v>
      </c>
      <c r="G34" s="84">
        <f t="shared" si="11"/>
        <v>2.7897942517498501E-2</v>
      </c>
      <c r="H34" s="84">
        <f t="shared" si="11"/>
        <v>0.12311837146401668</v>
      </c>
      <c r="I34" s="84">
        <f t="shared" si="11"/>
        <v>6.4309974567594852E-2</v>
      </c>
      <c r="J34" s="84">
        <f t="shared" si="11"/>
        <v>4.4593044686952153E-2</v>
      </c>
      <c r="K34" s="84">
        <f t="shared" si="11"/>
        <v>2.4657484461529568E-2</v>
      </c>
      <c r="L34" s="84">
        <f t="shared" si="11"/>
        <v>3.1758316423943181E-2</v>
      </c>
      <c r="M34" s="84">
        <f t="shared" si="11"/>
        <v>2.3057715104393511E-2</v>
      </c>
      <c r="N34" s="84">
        <f t="shared" si="11"/>
        <v>3.0663417932244953E-2</v>
      </c>
      <c r="O34" s="84">
        <f t="shared" si="11"/>
        <v>3.6918400283300262E-2</v>
      </c>
      <c r="P34" s="84">
        <f t="shared" si="11"/>
        <v>5.7663617139999832E-2</v>
      </c>
      <c r="Q34" s="84">
        <f t="shared" si="7"/>
        <v>6.5234641872035953E-2</v>
      </c>
      <c r="R34" s="84">
        <f t="shared" si="7"/>
        <v>0.14870595047151877</v>
      </c>
      <c r="S34" s="84">
        <f t="shared" si="7"/>
        <v>0.11949405709086756</v>
      </c>
      <c r="T34" s="84">
        <f t="shared" si="7"/>
        <v>6.2149887984618457E-2</v>
      </c>
      <c r="U34" s="84">
        <f t="shared" si="7"/>
        <v>8.0763346541648226E-2</v>
      </c>
      <c r="V34" s="84">
        <f t="shared" si="7"/>
        <v>1.9546340849479722E-2</v>
      </c>
      <c r="W34" s="84">
        <f t="shared" ref="W34:X34" si="12">(W11/W$29)*100</f>
        <v>1.4859856473032276E-2</v>
      </c>
      <c r="X34" s="84">
        <f t="shared" si="12"/>
        <v>6.5596692056028574E-3</v>
      </c>
      <c r="Y34" s="84">
        <f t="shared" si="11"/>
        <v>4.0779433559503218E-2</v>
      </c>
    </row>
    <row r="35" spans="1:25" x14ac:dyDescent="0.2">
      <c r="A35" s="143"/>
      <c r="B35" s="80" t="s">
        <v>58</v>
      </c>
      <c r="C35" s="84">
        <f t="shared" ref="C35:Y35" si="13">(C12/C$29)*100</f>
        <v>5.5165093622787931E-2</v>
      </c>
      <c r="D35" s="84">
        <f t="shared" si="13"/>
        <v>6.9653966030480269E-2</v>
      </c>
      <c r="E35" s="84">
        <f t="shared" si="13"/>
        <v>4.7387324575812545E-2</v>
      </c>
      <c r="F35" s="84">
        <f t="shared" si="13"/>
        <v>2.6764504499009814E-2</v>
      </c>
      <c r="G35" s="84">
        <f t="shared" si="13"/>
        <v>1.1202202553503248E-2</v>
      </c>
      <c r="H35" s="84">
        <f t="shared" si="13"/>
        <v>5.5308596318521365E-3</v>
      </c>
      <c r="I35" s="84">
        <f t="shared" si="13"/>
        <v>3.3771260893606693E-3</v>
      </c>
      <c r="J35" s="84">
        <f t="shared" si="13"/>
        <v>6.0621679718771006E-2</v>
      </c>
      <c r="K35" s="84">
        <f t="shared" si="13"/>
        <v>6.9790905832191899E-2</v>
      </c>
      <c r="L35" s="84">
        <f t="shared" si="13"/>
        <v>0.10493012831099102</v>
      </c>
      <c r="M35" s="84">
        <f t="shared" si="13"/>
        <v>0.10122488225750617</v>
      </c>
      <c r="N35" s="84">
        <f t="shared" si="13"/>
        <v>0.13336680192713932</v>
      </c>
      <c r="O35" s="84">
        <f t="shared" si="13"/>
        <v>6.5083689550081897E-2</v>
      </c>
      <c r="P35" s="84">
        <f t="shared" si="13"/>
        <v>3.8322385735577627E-2</v>
      </c>
      <c r="Q35" s="84">
        <f t="shared" si="7"/>
        <v>8.1396691475927582E-2</v>
      </c>
      <c r="R35" s="84">
        <f t="shared" si="7"/>
        <v>0.24812763627382883</v>
      </c>
      <c r="S35" s="84">
        <f t="shared" si="7"/>
        <v>0.35683618213944368</v>
      </c>
      <c r="T35" s="84">
        <f t="shared" si="7"/>
        <v>0.49497271193606951</v>
      </c>
      <c r="U35" s="84">
        <f t="shared" si="7"/>
        <v>0.67206790832736751</v>
      </c>
      <c r="V35" s="84">
        <f t="shared" si="7"/>
        <v>0.16431815581679812</v>
      </c>
      <c r="W35" s="84">
        <f t="shared" ref="W35:X35" si="14">(W12/W$29)*100</f>
        <v>0.1862971529104521</v>
      </c>
      <c r="X35" s="84">
        <f t="shared" si="14"/>
        <v>0.61043173684499796</v>
      </c>
      <c r="Y35" s="84">
        <f t="shared" si="13"/>
        <v>0.1164940404388911</v>
      </c>
    </row>
    <row r="36" spans="1:25" x14ac:dyDescent="0.2">
      <c r="A36" s="143"/>
      <c r="B36" s="80" t="s">
        <v>74</v>
      </c>
      <c r="C36" s="84">
        <f t="shared" ref="C36:Y36" si="15">(C13/C$29)*100</f>
        <v>5.7672497052325405E-5</v>
      </c>
      <c r="D36" s="84">
        <f t="shared" si="15"/>
        <v>8.1590236683694252E-4</v>
      </c>
      <c r="E36" s="84">
        <f t="shared" si="15"/>
        <v>5.6946747735587434E-3</v>
      </c>
      <c r="F36" s="84">
        <f t="shared" si="15"/>
        <v>6.7941265622054774E-4</v>
      </c>
      <c r="G36" s="84">
        <f t="shared" si="15"/>
        <v>3.7836219027563883E-3</v>
      </c>
      <c r="H36" s="84">
        <f t="shared" si="15"/>
        <v>1.0040843143643539E-2</v>
      </c>
      <c r="I36" s="84">
        <f t="shared" si="15"/>
        <v>3.4712500470779461E-3</v>
      </c>
      <c r="J36" s="84">
        <f t="shared" si="15"/>
        <v>8.2986805738799782E-2</v>
      </c>
      <c r="K36" s="84">
        <f t="shared" si="15"/>
        <v>1.6725213495034287E-2</v>
      </c>
      <c r="L36" s="84">
        <f t="shared" si="15"/>
        <v>1.4727228306015117E-3</v>
      </c>
      <c r="M36" s="84">
        <f t="shared" si="15"/>
        <v>4.1844485268109251E-2</v>
      </c>
      <c r="N36" s="84">
        <f t="shared" si="15"/>
        <v>0.10184416678184224</v>
      </c>
      <c r="O36" s="84">
        <f t="shared" si="15"/>
        <v>3.7614897073436335E-2</v>
      </c>
      <c r="P36" s="84">
        <f t="shared" si="15"/>
        <v>2.0256814851602786E-2</v>
      </c>
      <c r="Q36" s="84">
        <f t="shared" si="7"/>
        <v>2.8728223982454247E-2</v>
      </c>
      <c r="R36" s="84">
        <f t="shared" si="7"/>
        <v>7.9168105356329954E-2</v>
      </c>
      <c r="S36" s="84">
        <f t="shared" si="7"/>
        <v>6.8568438088115122E-2</v>
      </c>
      <c r="T36" s="84">
        <f t="shared" si="7"/>
        <v>3.5465316048907215E-2</v>
      </c>
      <c r="U36" s="84">
        <f t="shared" si="7"/>
        <v>0.14964223434376273</v>
      </c>
      <c r="V36" s="84">
        <f t="shared" si="7"/>
        <v>1.0348903671280043E-2</v>
      </c>
      <c r="W36" s="84">
        <f t="shared" ref="W36:X36" si="16">(W13/W$29)*100</f>
        <v>1.6595526463891758E-2</v>
      </c>
      <c r="X36" s="84">
        <f t="shared" si="16"/>
        <v>3.3670340685370309E-2</v>
      </c>
      <c r="Y36" s="84">
        <f t="shared" si="15"/>
        <v>2.9874367591902144E-2</v>
      </c>
    </row>
    <row r="37" spans="1:25" x14ac:dyDescent="0.2">
      <c r="A37" s="143"/>
      <c r="B37" s="80" t="s">
        <v>66</v>
      </c>
      <c r="C37" s="84">
        <f t="shared" ref="C37:Y37" si="17">(C14/C$29)*100</f>
        <v>4.6799881165723381E-2</v>
      </c>
      <c r="D37" s="84">
        <f t="shared" si="17"/>
        <v>3.5317607406011725E-2</v>
      </c>
      <c r="E37" s="84">
        <f t="shared" si="17"/>
        <v>2.3303771704479254E-2</v>
      </c>
      <c r="F37" s="84">
        <f t="shared" si="17"/>
        <v>2.3600895183819214E-2</v>
      </c>
      <c r="G37" s="84">
        <f t="shared" si="17"/>
        <v>1.3358049679951104E-2</v>
      </c>
      <c r="H37" s="84">
        <f t="shared" si="17"/>
        <v>1.7152501187457401E-2</v>
      </c>
      <c r="I37" s="84">
        <f t="shared" si="17"/>
        <v>2.18751582104777E-2</v>
      </c>
      <c r="J37" s="84">
        <f t="shared" si="17"/>
        <v>9.9791333616556389E-3</v>
      </c>
      <c r="K37" s="84">
        <f t="shared" si="17"/>
        <v>2.4113175394218155E-2</v>
      </c>
      <c r="L37" s="84">
        <f t="shared" si="17"/>
        <v>5.9007063354800764E-2</v>
      </c>
      <c r="M37" s="84">
        <f t="shared" si="17"/>
        <v>2.1187562265327076E-2</v>
      </c>
      <c r="N37" s="84">
        <f t="shared" si="17"/>
        <v>1.9050561520914246E-2</v>
      </c>
      <c r="O37" s="84">
        <f t="shared" si="17"/>
        <v>6.986417569400224E-3</v>
      </c>
      <c r="P37" s="84">
        <f t="shared" si="17"/>
        <v>1.8709824668411219E-2</v>
      </c>
      <c r="Q37" s="84">
        <f t="shared" si="7"/>
        <v>3.0901032809827228E-2</v>
      </c>
      <c r="R37" s="84">
        <f t="shared" si="7"/>
        <v>4.3573992874530671E-3</v>
      </c>
      <c r="S37" s="84">
        <f t="shared" si="7"/>
        <v>0.11937340237148236</v>
      </c>
      <c r="T37" s="84">
        <f t="shared" si="7"/>
        <v>7.2578363510297254E-3</v>
      </c>
      <c r="U37" s="84">
        <f t="shared" si="7"/>
        <v>1.174638253121784E-2</v>
      </c>
      <c r="V37" s="84">
        <f t="shared" si="7"/>
        <v>1.1329294088539332E-2</v>
      </c>
      <c r="W37" s="84">
        <f t="shared" ref="W37:X37" si="18">(W14/W$29)*100</f>
        <v>6.7797075984921086E-4</v>
      </c>
      <c r="X37" s="84">
        <f t="shared" si="18"/>
        <v>9.8139521406112405E-3</v>
      </c>
      <c r="Y37" s="84">
        <f t="shared" si="17"/>
        <v>2.1769309788495873E-2</v>
      </c>
    </row>
    <row r="38" spans="1:25" x14ac:dyDescent="0.2">
      <c r="A38" s="143"/>
      <c r="B38" s="80" t="s">
        <v>75</v>
      </c>
      <c r="C38" s="84">
        <f t="shared" ref="C38:Y38" si="19">(C15/C$29)*100</f>
        <v>0</v>
      </c>
      <c r="D38" s="84">
        <f t="shared" si="19"/>
        <v>0</v>
      </c>
      <c r="E38" s="84">
        <f t="shared" si="19"/>
        <v>7.7355332179935791E-3</v>
      </c>
      <c r="F38" s="84">
        <f t="shared" si="19"/>
        <v>0</v>
      </c>
      <c r="G38" s="84">
        <f t="shared" si="19"/>
        <v>0</v>
      </c>
      <c r="H38" s="84">
        <f t="shared" si="19"/>
        <v>3.8129437748650255E-3</v>
      </c>
      <c r="I38" s="84">
        <f t="shared" si="19"/>
        <v>0</v>
      </c>
      <c r="J38" s="84">
        <f t="shared" si="19"/>
        <v>0</v>
      </c>
      <c r="K38" s="84">
        <f t="shared" si="19"/>
        <v>9.8229577899829577E-3</v>
      </c>
      <c r="L38" s="84">
        <f t="shared" si="19"/>
        <v>1.6574606299852888E-2</v>
      </c>
      <c r="M38" s="84">
        <f t="shared" si="19"/>
        <v>5.107126142991217E-3</v>
      </c>
      <c r="N38" s="84">
        <f t="shared" si="19"/>
        <v>3.7903158006158829E-3</v>
      </c>
      <c r="O38" s="84">
        <f t="shared" si="19"/>
        <v>2.3972405116404409E-2</v>
      </c>
      <c r="P38" s="84">
        <f t="shared" si="19"/>
        <v>1.6575775760373106E-2</v>
      </c>
      <c r="Q38" s="84">
        <f t="shared" si="7"/>
        <v>2.599751490349328E-2</v>
      </c>
      <c r="R38" s="84">
        <f t="shared" si="7"/>
        <v>0</v>
      </c>
      <c r="S38" s="84">
        <f t="shared" si="7"/>
        <v>0</v>
      </c>
      <c r="T38" s="84">
        <f t="shared" si="7"/>
        <v>0</v>
      </c>
      <c r="U38" s="84">
        <f t="shared" si="7"/>
        <v>0</v>
      </c>
      <c r="V38" s="84">
        <f t="shared" si="7"/>
        <v>3.2877962819522749E-5</v>
      </c>
      <c r="W38" s="84">
        <f t="shared" ref="W38:X38" si="20">(W15/W$29)*100</f>
        <v>0</v>
      </c>
      <c r="X38" s="84">
        <f t="shared" si="20"/>
        <v>0</v>
      </c>
      <c r="Y38" s="84">
        <f t="shared" si="19"/>
        <v>6.0568819392434496E-3</v>
      </c>
    </row>
    <row r="39" spans="1:25" x14ac:dyDescent="0.2">
      <c r="A39" s="143"/>
      <c r="B39" s="80" t="s">
        <v>14</v>
      </c>
      <c r="C39" s="84">
        <f t="shared" ref="C39:Y39" si="21">(C16/C$29)*100</f>
        <v>3.1247306095239847E-3</v>
      </c>
      <c r="D39" s="84">
        <f t="shared" si="21"/>
        <v>3.0232286562602334E-3</v>
      </c>
      <c r="E39" s="84">
        <f t="shared" si="21"/>
        <v>1.4717099662346363E-2</v>
      </c>
      <c r="F39" s="84">
        <f t="shared" si="21"/>
        <v>2.175421269803797E-2</v>
      </c>
      <c r="G39" s="84">
        <f t="shared" si="21"/>
        <v>3.6944818554823494E-3</v>
      </c>
      <c r="H39" s="84">
        <f t="shared" si="21"/>
        <v>2.0968650102143431E-3</v>
      </c>
      <c r="I39" s="84">
        <f t="shared" si="21"/>
        <v>2.2256044896032516E-3</v>
      </c>
      <c r="J39" s="84">
        <f t="shared" si="21"/>
        <v>1.8699823148170414E-2</v>
      </c>
      <c r="K39" s="84">
        <f t="shared" si="21"/>
        <v>4.5541408992507641E-3</v>
      </c>
      <c r="L39" s="84">
        <f t="shared" si="21"/>
        <v>2.9670951943055461E-2</v>
      </c>
      <c r="M39" s="84">
        <f t="shared" si="21"/>
        <v>7.1410880235280708E-2</v>
      </c>
      <c r="N39" s="84">
        <f t="shared" si="21"/>
        <v>0.17110559446790269</v>
      </c>
      <c r="O39" s="84">
        <f t="shared" si="21"/>
        <v>9.420095075767923E-2</v>
      </c>
      <c r="P39" s="84">
        <f t="shared" si="21"/>
        <v>2.5983412381316504E-3</v>
      </c>
      <c r="Q39" s="84">
        <f t="shared" si="7"/>
        <v>1.6428490755434764E-2</v>
      </c>
      <c r="R39" s="84">
        <f t="shared" si="7"/>
        <v>4.772946666530143E-2</v>
      </c>
      <c r="S39" s="84">
        <f t="shared" si="7"/>
        <v>7.4386492904553958E-2</v>
      </c>
      <c r="T39" s="84">
        <f t="shared" si="7"/>
        <v>0.26336294702129204</v>
      </c>
      <c r="U39" s="84">
        <f t="shared" si="7"/>
        <v>0.29787502696366686</v>
      </c>
      <c r="V39" s="84">
        <f t="shared" si="7"/>
        <v>0.13118477779943902</v>
      </c>
      <c r="W39" s="84">
        <f t="shared" ref="W39:X39" si="22">(W16/W$29)*100</f>
        <v>7.2872392080384152E-2</v>
      </c>
      <c r="X39" s="84">
        <f t="shared" si="22"/>
        <v>0.23205165928356503</v>
      </c>
      <c r="Y39" s="84">
        <f t="shared" si="21"/>
        <v>6.0279003846014409E-2</v>
      </c>
    </row>
    <row r="40" spans="1:25" x14ac:dyDescent="0.2">
      <c r="A40" s="143"/>
      <c r="B40" s="8" t="s">
        <v>15</v>
      </c>
      <c r="C40" s="84">
        <f t="shared" ref="C40:Y40" si="23">(C17/C$29)*100</f>
        <v>0.21276473960624062</v>
      </c>
      <c r="D40" s="84">
        <f t="shared" si="23"/>
        <v>0.272123745040172</v>
      </c>
      <c r="E40" s="84">
        <f t="shared" si="23"/>
        <v>0.17522819928508182</v>
      </c>
      <c r="F40" s="84">
        <f t="shared" si="23"/>
        <v>0.2659646556665457</v>
      </c>
      <c r="G40" s="84">
        <f t="shared" si="23"/>
        <v>0.22533655283274576</v>
      </c>
      <c r="H40" s="84">
        <f t="shared" si="23"/>
        <v>0.45144038686494165</v>
      </c>
      <c r="I40" s="84">
        <f t="shared" si="23"/>
        <v>0.39090581761038518</v>
      </c>
      <c r="J40" s="84">
        <f t="shared" si="23"/>
        <v>0.49734122341848719</v>
      </c>
      <c r="K40" s="84">
        <f t="shared" si="23"/>
        <v>0.42811645300640494</v>
      </c>
      <c r="L40" s="84">
        <f t="shared" si="23"/>
        <v>0.33159948424240909</v>
      </c>
      <c r="M40" s="84">
        <f t="shared" si="23"/>
        <v>0.24595369676758916</v>
      </c>
      <c r="N40" s="84">
        <f t="shared" si="23"/>
        <v>0.2985002800616966</v>
      </c>
      <c r="O40" s="84">
        <f t="shared" si="23"/>
        <v>0.19558461327500512</v>
      </c>
      <c r="P40" s="84">
        <f t="shared" si="23"/>
        <v>0.13627049262306784</v>
      </c>
      <c r="Q40" s="84">
        <f t="shared" si="7"/>
        <v>0.35926376753569705</v>
      </c>
      <c r="R40" s="84">
        <f t="shared" si="7"/>
        <v>0.40268588608081957</v>
      </c>
      <c r="S40" s="84">
        <f t="shared" si="7"/>
        <v>0.72848747001566616</v>
      </c>
      <c r="T40" s="84">
        <f t="shared" si="7"/>
        <v>0.3201051427956943</v>
      </c>
      <c r="U40" s="84">
        <f t="shared" si="7"/>
        <v>2.8730925514682992</v>
      </c>
      <c r="V40" s="84">
        <f t="shared" si="7"/>
        <v>0.29744453179643182</v>
      </c>
      <c r="W40" s="84">
        <f t="shared" ref="W40:X40" si="24">(W17/W$29)*100</f>
        <v>0.26855971894638475</v>
      </c>
      <c r="X40" s="84">
        <f t="shared" si="24"/>
        <v>0.83730309464216801</v>
      </c>
      <c r="Y40" s="84">
        <f t="shared" si="23"/>
        <v>0.37012929701959574</v>
      </c>
    </row>
    <row r="41" spans="1:25" x14ac:dyDescent="0.2">
      <c r="A41" s="143"/>
      <c r="B41" s="8" t="s">
        <v>26</v>
      </c>
      <c r="C41" s="84">
        <f t="shared" ref="C41:Y41" si="25">(C18/C$29)*100</f>
        <v>4.3945864100055389E-3</v>
      </c>
      <c r="D41" s="84">
        <f t="shared" si="25"/>
        <v>3.8624245618707025E-2</v>
      </c>
      <c r="E41" s="84">
        <f t="shared" si="25"/>
        <v>3.3733915328872711E-3</v>
      </c>
      <c r="F41" s="84">
        <f t="shared" si="25"/>
        <v>6.1696200879971103E-3</v>
      </c>
      <c r="G41" s="84">
        <f t="shared" si="25"/>
        <v>2.9474061185944789E-3</v>
      </c>
      <c r="H41" s="84">
        <f t="shared" si="25"/>
        <v>2.9604547566199593E-3</v>
      </c>
      <c r="I41" s="84">
        <f t="shared" si="25"/>
        <v>3.0545180205434393E-2</v>
      </c>
      <c r="J41" s="84">
        <f t="shared" si="25"/>
        <v>3.1809838378658159E-3</v>
      </c>
      <c r="K41" s="84">
        <f t="shared" si="25"/>
        <v>4.4594926080451982E-3</v>
      </c>
      <c r="L41" s="84">
        <f t="shared" si="25"/>
        <v>1.4748679027552173E-2</v>
      </c>
      <c r="M41" s="84">
        <f t="shared" si="25"/>
        <v>5.0120132988180971E-3</v>
      </c>
      <c r="N41" s="84">
        <f t="shared" si="25"/>
        <v>5.2709473926877189E-3</v>
      </c>
      <c r="O41" s="84">
        <f t="shared" si="25"/>
        <v>1.059174546113419E-3</v>
      </c>
      <c r="P41" s="84">
        <f t="shared" si="25"/>
        <v>7.4965096971826275E-4</v>
      </c>
      <c r="Q41" s="84">
        <f t="shared" si="7"/>
        <v>1.1711697719281711E-2</v>
      </c>
      <c r="R41" s="84">
        <f t="shared" si="7"/>
        <v>2.7342496445215619E-2</v>
      </c>
      <c r="S41" s="84">
        <f t="shared" si="7"/>
        <v>0</v>
      </c>
      <c r="T41" s="84">
        <f t="shared" si="7"/>
        <v>6.2685015709700503E-2</v>
      </c>
      <c r="U41" s="84">
        <f t="shared" si="7"/>
        <v>2.005014082280133</v>
      </c>
      <c r="V41" s="84">
        <f t="shared" si="7"/>
        <v>6.5624367675617593E-2</v>
      </c>
      <c r="W41" s="84">
        <f t="shared" ref="W41:X41" si="26">(W18/W$29)*100</f>
        <v>5.0716923682144206E-2</v>
      </c>
      <c r="X41" s="84">
        <f t="shared" si="26"/>
        <v>3.6320534328367925E-2</v>
      </c>
      <c r="Y41" s="84">
        <f t="shared" si="25"/>
        <v>5.5253432286310772E-2</v>
      </c>
    </row>
    <row r="42" spans="1:25" x14ac:dyDescent="0.2">
      <c r="A42" s="143"/>
      <c r="B42" s="8" t="s">
        <v>27</v>
      </c>
      <c r="C42" s="84">
        <f t="shared" ref="C42:Y42" si="27">(C19/C$29)*100</f>
        <v>5.5165093622787931E-2</v>
      </c>
      <c r="D42" s="84">
        <f t="shared" si="27"/>
        <v>6.9653966030480269E-2</v>
      </c>
      <c r="E42" s="84">
        <f t="shared" si="27"/>
        <v>4.7387324575812545E-2</v>
      </c>
      <c r="F42" s="84">
        <f t="shared" si="27"/>
        <v>2.6764504499009814E-2</v>
      </c>
      <c r="G42" s="84">
        <f t="shared" si="27"/>
        <v>1.1202202553503248E-2</v>
      </c>
      <c r="H42" s="84">
        <f t="shared" si="27"/>
        <v>5.5308596318521365E-3</v>
      </c>
      <c r="I42" s="84">
        <f t="shared" si="27"/>
        <v>3.3771260893606693E-3</v>
      </c>
      <c r="J42" s="84">
        <f t="shared" si="27"/>
        <v>6.0621679718771006E-2</v>
      </c>
      <c r="K42" s="84">
        <f t="shared" si="27"/>
        <v>6.9790905832191899E-2</v>
      </c>
      <c r="L42" s="84">
        <f t="shared" si="27"/>
        <v>0.10493012831099102</v>
      </c>
      <c r="M42" s="84">
        <f t="shared" si="27"/>
        <v>0.10122488225750617</v>
      </c>
      <c r="N42" s="84">
        <f t="shared" si="27"/>
        <v>0.13336680192713932</v>
      </c>
      <c r="O42" s="84">
        <f t="shared" si="27"/>
        <v>6.5083689550081897E-2</v>
      </c>
      <c r="P42" s="84">
        <f t="shared" si="27"/>
        <v>3.8322385735577627E-2</v>
      </c>
      <c r="Q42" s="84">
        <f t="shared" si="27"/>
        <v>8.1396691475927582E-2</v>
      </c>
      <c r="R42" s="84">
        <f t="shared" si="27"/>
        <v>0.24812763627382883</v>
      </c>
      <c r="S42" s="84">
        <f t="shared" si="27"/>
        <v>0.30088458699551812</v>
      </c>
      <c r="T42" s="84">
        <f t="shared" si="27"/>
        <v>0.49497271193606951</v>
      </c>
      <c r="U42" s="84">
        <f t="shared" si="27"/>
        <v>0.67206790832736751</v>
      </c>
      <c r="V42" s="84">
        <f t="shared" si="27"/>
        <v>0.16431815581679812</v>
      </c>
      <c r="W42" s="84">
        <f t="shared" ref="W42:X42" si="28">(W19/W$29)*100</f>
        <v>0.1862971529104521</v>
      </c>
      <c r="X42" s="84">
        <f t="shared" si="28"/>
        <v>0.61043173684499796</v>
      </c>
      <c r="Y42" s="84">
        <f t="shared" si="27"/>
        <v>0.11540366929050631</v>
      </c>
    </row>
    <row r="43" spans="1:25" x14ac:dyDescent="0.2">
      <c r="A43" s="143"/>
      <c r="B43" s="8" t="s">
        <v>16</v>
      </c>
      <c r="C43" s="84">
        <f t="shared" ref="C43:Y43" si="29">(C20/C$29)*100</f>
        <v>7.0020776613505406E-2</v>
      </c>
      <c r="D43" s="84">
        <f t="shared" si="29"/>
        <v>6.2228364909214226E-2</v>
      </c>
      <c r="E43" s="84">
        <f t="shared" si="29"/>
        <v>5.4594938729557334E-2</v>
      </c>
      <c r="F43" s="84">
        <f t="shared" si="29"/>
        <v>6.0126582382473266E-2</v>
      </c>
      <c r="G43" s="84">
        <f t="shared" si="29"/>
        <v>5.4632494619179045E-2</v>
      </c>
      <c r="H43" s="84">
        <f t="shared" si="29"/>
        <v>4.2657284051883106E-2</v>
      </c>
      <c r="I43" s="84">
        <f t="shared" si="29"/>
        <v>0.2489538764761183</v>
      </c>
      <c r="J43" s="84">
        <f t="shared" si="29"/>
        <v>0.36486539548020702</v>
      </c>
      <c r="K43" s="84">
        <f t="shared" si="29"/>
        <v>0.27663969990343035</v>
      </c>
      <c r="L43" s="84">
        <f t="shared" si="29"/>
        <v>8.923761753580832E-2</v>
      </c>
      <c r="M43" s="84">
        <f t="shared" si="29"/>
        <v>4.3078138525825115E-2</v>
      </c>
      <c r="N43" s="84">
        <f t="shared" si="29"/>
        <v>5.8995357340092314E-2</v>
      </c>
      <c r="O43" s="84">
        <f t="shared" si="29"/>
        <v>6.5991710252121541E-2</v>
      </c>
      <c r="P43" s="84">
        <f t="shared" si="29"/>
        <v>3.962595004520493E-2</v>
      </c>
      <c r="Q43" s="84">
        <f t="shared" si="29"/>
        <v>0.10182930488906003</v>
      </c>
      <c r="R43" s="84">
        <f t="shared" si="29"/>
        <v>7.4229993262499516E-2</v>
      </c>
      <c r="S43" s="84">
        <f t="shared" si="29"/>
        <v>7.2185221266094744E-3</v>
      </c>
      <c r="T43" s="84">
        <f t="shared" si="29"/>
        <v>8.6897990526687494E-2</v>
      </c>
      <c r="U43" s="84">
        <f t="shared" si="29"/>
        <v>9.4883191090544841E-2</v>
      </c>
      <c r="V43" s="84">
        <f t="shared" si="29"/>
        <v>2.485984387289291E-2</v>
      </c>
      <c r="W43" s="84">
        <f t="shared" ref="W43:X43" si="30">(W20/W$29)*100</f>
        <v>2.4113473128052714E-2</v>
      </c>
      <c r="X43" s="84">
        <f t="shared" si="30"/>
        <v>0.10387168260462153</v>
      </c>
      <c r="Y43" s="84">
        <f t="shared" si="29"/>
        <v>9.0475785479684698E-2</v>
      </c>
    </row>
    <row r="44" spans="1:25" x14ac:dyDescent="0.2">
      <c r="A44" s="143"/>
      <c r="B44" s="8" t="s">
        <v>19</v>
      </c>
      <c r="C44" s="84">
        <f t="shared" ref="C44:Y44" si="31">(C21/C$29)*100</f>
        <v>9.4708270159405677E-3</v>
      </c>
      <c r="D44" s="84">
        <f t="shared" si="31"/>
        <v>1.7128728237848227E-2</v>
      </c>
      <c r="E44" s="84">
        <f t="shared" si="31"/>
        <v>9.2277131146640372E-3</v>
      </c>
      <c r="F44" s="84">
        <f t="shared" si="31"/>
        <v>1.0412115341254982E-2</v>
      </c>
      <c r="G44" s="84">
        <f t="shared" si="31"/>
        <v>8.8329630621015124E-3</v>
      </c>
      <c r="H44" s="84">
        <f t="shared" si="31"/>
        <v>5.4818053577623824E-3</v>
      </c>
      <c r="I44" s="84">
        <f t="shared" si="31"/>
        <v>8.0833239752244931E-3</v>
      </c>
      <c r="J44" s="84">
        <f t="shared" si="31"/>
        <v>8.580993708150195E-3</v>
      </c>
      <c r="K44" s="84">
        <f t="shared" si="31"/>
        <v>4.9807791180363397E-3</v>
      </c>
      <c r="L44" s="84">
        <f t="shared" si="31"/>
        <v>5.0989934658575205E-3</v>
      </c>
      <c r="M44" s="84">
        <f t="shared" si="31"/>
        <v>5.0241445684677238E-3</v>
      </c>
      <c r="N44" s="84">
        <f t="shared" si="31"/>
        <v>7.1878996088492013E-3</v>
      </c>
      <c r="O44" s="84">
        <f t="shared" si="31"/>
        <v>5.0192223212471732E-3</v>
      </c>
      <c r="P44" s="84">
        <f t="shared" si="31"/>
        <v>2.5392962035685656E-3</v>
      </c>
      <c r="Q44" s="84">
        <f t="shared" si="31"/>
        <v>5.0635759177709884E-2</v>
      </c>
      <c r="R44" s="84">
        <f t="shared" si="31"/>
        <v>1.6842229015002853E-2</v>
      </c>
      <c r="S44" s="84">
        <f t="shared" si="31"/>
        <v>0</v>
      </c>
      <c r="T44" s="84">
        <f t="shared" si="31"/>
        <v>5.0687730486389075E-2</v>
      </c>
      <c r="U44" s="84">
        <f t="shared" si="31"/>
        <v>2.0648010804809231E-2</v>
      </c>
      <c r="V44" s="84">
        <f t="shared" si="31"/>
        <v>2.2638759952657355E-3</v>
      </c>
      <c r="W44" s="84">
        <f t="shared" ref="W44:X44" si="32">(W21/W$29)*100</f>
        <v>1.8224010417185936E-3</v>
      </c>
      <c r="X44" s="84">
        <f t="shared" si="32"/>
        <v>4.828842871269038E-2</v>
      </c>
      <c r="Y44" s="84">
        <f t="shared" si="31"/>
        <v>9.5924715302159336E-3</v>
      </c>
    </row>
    <row r="45" spans="1:25" x14ac:dyDescent="0.2">
      <c r="A45" s="143"/>
      <c r="B45" s="8" t="s">
        <v>18</v>
      </c>
      <c r="C45" s="84">
        <f t="shared" ref="C45:Y45" si="33">(C22/C$29)*100</f>
        <v>3.6661576972359497E-3</v>
      </c>
      <c r="D45" s="84">
        <f t="shared" si="33"/>
        <v>3.5177207994226091E-3</v>
      </c>
      <c r="E45" s="84">
        <f t="shared" si="33"/>
        <v>3.99887526198002E-3</v>
      </c>
      <c r="F45" s="84">
        <f t="shared" si="33"/>
        <v>2.6283767329322123E-3</v>
      </c>
      <c r="G45" s="84">
        <f t="shared" si="33"/>
        <v>2.5745334743839318E-3</v>
      </c>
      <c r="H45" s="84">
        <f t="shared" si="33"/>
        <v>1.1067113279500597E-3</v>
      </c>
      <c r="I45" s="84">
        <f t="shared" si="33"/>
        <v>0.14372832127266141</v>
      </c>
      <c r="J45" s="84">
        <f t="shared" si="33"/>
        <v>0.30566320605795444</v>
      </c>
      <c r="K45" s="84">
        <f t="shared" si="33"/>
        <v>0.24131923662613713</v>
      </c>
      <c r="L45" s="84">
        <f t="shared" si="33"/>
        <v>1.8296942282779519E-3</v>
      </c>
      <c r="M45" s="84">
        <f t="shared" si="33"/>
        <v>1.2139111154723615E-3</v>
      </c>
      <c r="N45" s="84">
        <f t="shared" si="33"/>
        <v>4.3174065916390288E-3</v>
      </c>
      <c r="O45" s="84">
        <f t="shared" si="33"/>
        <v>1.2087596831216301E-2</v>
      </c>
      <c r="P45" s="84">
        <f t="shared" si="33"/>
        <v>5.0335249612608688E-3</v>
      </c>
      <c r="Q45" s="84">
        <f t="shared" si="33"/>
        <v>3.1561279214376743E-3</v>
      </c>
      <c r="R45" s="84">
        <f t="shared" si="33"/>
        <v>4.550970222912197E-3</v>
      </c>
      <c r="S45" s="84">
        <f t="shared" si="33"/>
        <v>0</v>
      </c>
      <c r="T45" s="84">
        <f t="shared" si="33"/>
        <v>2.2831030417930342E-3</v>
      </c>
      <c r="U45" s="84">
        <f t="shared" si="33"/>
        <v>2.5963944824971864E-3</v>
      </c>
      <c r="V45" s="84">
        <f t="shared" si="33"/>
        <v>1.4422958219762027E-3</v>
      </c>
      <c r="W45" s="84">
        <f t="shared" ref="W45:X45" si="34">(W22/W$29)*100</f>
        <v>2.2940577515032758E-3</v>
      </c>
      <c r="X45" s="84">
        <f t="shared" si="34"/>
        <v>4.6957348718292373E-3</v>
      </c>
      <c r="Y45" s="84">
        <f t="shared" si="33"/>
        <v>3.7121043305148219E-2</v>
      </c>
    </row>
    <row r="46" spans="1:25" x14ac:dyDescent="0.2">
      <c r="A46" s="143"/>
      <c r="B46" s="8" t="s">
        <v>20</v>
      </c>
      <c r="C46" s="84">
        <f t="shared" ref="C46:Y46" si="35">(C23/C$29)*100</f>
        <v>1.629006935971285E-3</v>
      </c>
      <c r="D46" s="84">
        <f t="shared" si="35"/>
        <v>3.2971622193378645E-3</v>
      </c>
      <c r="E46" s="84">
        <f t="shared" si="35"/>
        <v>2.1982967969597094E-3</v>
      </c>
      <c r="F46" s="84">
        <f t="shared" si="35"/>
        <v>1.0288405277793624E-3</v>
      </c>
      <c r="G46" s="84">
        <f t="shared" si="35"/>
        <v>1.0210324298728464E-3</v>
      </c>
      <c r="H46" s="84">
        <f t="shared" si="35"/>
        <v>4.3253752755157733E-4</v>
      </c>
      <c r="I46" s="84">
        <f t="shared" si="35"/>
        <v>1.5851783752622913E-3</v>
      </c>
      <c r="J46" s="84">
        <f t="shared" si="35"/>
        <v>4.1979555700951835E-3</v>
      </c>
      <c r="K46" s="84">
        <f t="shared" si="35"/>
        <v>2.1879801293284485E-3</v>
      </c>
      <c r="L46" s="84">
        <f t="shared" si="35"/>
        <v>3.1236436064596492E-3</v>
      </c>
      <c r="M46" s="84">
        <f t="shared" si="35"/>
        <v>5.0758062491049177E-3</v>
      </c>
      <c r="N46" s="84">
        <f t="shared" si="35"/>
        <v>2.6851623675425576E-3</v>
      </c>
      <c r="O46" s="84">
        <f t="shared" si="35"/>
        <v>5.95559866120685E-3</v>
      </c>
      <c r="P46" s="84">
        <f t="shared" si="35"/>
        <v>1.6186253252115327E-3</v>
      </c>
      <c r="Q46" s="84">
        <f t="shared" si="35"/>
        <v>1.1947207589040932E-3</v>
      </c>
      <c r="R46" s="84">
        <f t="shared" si="35"/>
        <v>5.8127921730777461E-4</v>
      </c>
      <c r="S46" s="84">
        <f t="shared" si="35"/>
        <v>0</v>
      </c>
      <c r="T46" s="84">
        <f t="shared" si="35"/>
        <v>1.1078654230945897E-3</v>
      </c>
      <c r="U46" s="84">
        <f t="shared" si="35"/>
        <v>9.9253731800021984E-3</v>
      </c>
      <c r="V46" s="84">
        <f t="shared" si="35"/>
        <v>3.0849489349072815E-3</v>
      </c>
      <c r="W46" s="84">
        <f t="shared" ref="W46:X46" si="36">(W23/W$29)*100</f>
        <v>9.5056087406666186E-4</v>
      </c>
      <c r="X46" s="84">
        <f t="shared" si="36"/>
        <v>1.1277928963640839E-3</v>
      </c>
      <c r="Y46" s="84">
        <f t="shared" si="35"/>
        <v>2.5039684424330382E-3</v>
      </c>
    </row>
    <row r="47" spans="1:25" x14ac:dyDescent="0.2">
      <c r="A47" s="143"/>
      <c r="B47" s="8" t="s">
        <v>21</v>
      </c>
      <c r="C47" s="84">
        <f t="shared" ref="C47:Y47" si="37">(C24/C$29)*100</f>
        <v>4.4382747731572161E-4</v>
      </c>
      <c r="D47" s="84">
        <f t="shared" si="37"/>
        <v>7.3487295424991272E-4</v>
      </c>
      <c r="E47" s="84">
        <f t="shared" si="37"/>
        <v>5.8651675530697845E-4</v>
      </c>
      <c r="F47" s="84">
        <f t="shared" si="37"/>
        <v>2.0834910687988644E-3</v>
      </c>
      <c r="G47" s="84">
        <f t="shared" si="37"/>
        <v>1.4409913806901864E-3</v>
      </c>
      <c r="H47" s="84">
        <f t="shared" si="37"/>
        <v>1.1470100981385359E-3</v>
      </c>
      <c r="I47" s="84">
        <f t="shared" si="37"/>
        <v>1.7201133314401883E-2</v>
      </c>
      <c r="J47" s="84">
        <f t="shared" si="37"/>
        <v>1.8711284382916691E-3</v>
      </c>
      <c r="K47" s="84">
        <f t="shared" si="37"/>
        <v>4.8505040007553631E-3</v>
      </c>
      <c r="L47" s="84">
        <f t="shared" si="37"/>
        <v>3.0002757982050621E-3</v>
      </c>
      <c r="M47" s="84">
        <f t="shared" si="37"/>
        <v>5.3525652525184594E-3</v>
      </c>
      <c r="N47" s="84">
        <f t="shared" si="37"/>
        <v>2.290890559365993E-3</v>
      </c>
      <c r="O47" s="84">
        <f t="shared" si="37"/>
        <v>3.2394944276655166E-3</v>
      </c>
      <c r="P47" s="84">
        <f t="shared" si="37"/>
        <v>7.184377808639392E-3</v>
      </c>
      <c r="Q47" s="84">
        <f t="shared" si="37"/>
        <v>4.1913023996695371E-3</v>
      </c>
      <c r="R47" s="84">
        <f t="shared" si="37"/>
        <v>1.1891231072506133E-2</v>
      </c>
      <c r="S47" s="84">
        <f t="shared" si="37"/>
        <v>0</v>
      </c>
      <c r="T47" s="84">
        <f t="shared" si="37"/>
        <v>8.3514869812057E-3</v>
      </c>
      <c r="U47" s="84">
        <f t="shared" si="37"/>
        <v>1.8788269155329381E-2</v>
      </c>
      <c r="V47" s="84">
        <f t="shared" si="37"/>
        <v>4.9731492456138978E-3</v>
      </c>
      <c r="W47" s="84">
        <f t="shared" ref="W47:X47" si="38">(W24/W$29)*100</f>
        <v>4.9799548520775699E-3</v>
      </c>
      <c r="X47" s="84">
        <f t="shared" si="38"/>
        <v>9.8626622070376504E-3</v>
      </c>
      <c r="Y47" s="84">
        <f t="shared" si="37"/>
        <v>4.3562982693849629E-3</v>
      </c>
    </row>
    <row r="48" spans="1:25" x14ac:dyDescent="0.2">
      <c r="A48" s="143"/>
      <c r="B48" s="8" t="s">
        <v>17</v>
      </c>
      <c r="C48" s="84">
        <f t="shared" ref="C48:Y48" si="39">(C25/C$29)*100</f>
        <v>5.4597530671027177E-2</v>
      </c>
      <c r="D48" s="84">
        <f t="shared" si="39"/>
        <v>3.5953465899057444E-2</v>
      </c>
      <c r="E48" s="84">
        <f t="shared" si="39"/>
        <v>3.1123324392398823E-2</v>
      </c>
      <c r="F48" s="84">
        <f t="shared" si="39"/>
        <v>3.993295125422041E-2</v>
      </c>
      <c r="G48" s="84">
        <f t="shared" si="39"/>
        <v>3.6110974439667584E-2</v>
      </c>
      <c r="H48" s="84">
        <f t="shared" si="39"/>
        <v>2.9583088764227265E-2</v>
      </c>
      <c r="I48" s="84">
        <f t="shared" si="39"/>
        <v>5.1080489066998559E-2</v>
      </c>
      <c r="J48" s="84">
        <f t="shared" si="39"/>
        <v>3.9213206589821213E-2</v>
      </c>
      <c r="K48" s="84">
        <f t="shared" si="39"/>
        <v>1.8396279074751606E-2</v>
      </c>
      <c r="L48" s="84">
        <f t="shared" si="39"/>
        <v>7.388931236304587E-2</v>
      </c>
      <c r="M48" s="84">
        <f t="shared" si="39"/>
        <v>2.1655607866599941E-2</v>
      </c>
      <c r="N48" s="84">
        <f t="shared" si="39"/>
        <v>2.4019152263590332E-2</v>
      </c>
      <c r="O48" s="84">
        <f t="shared" si="39"/>
        <v>2.6776731971796978E-2</v>
      </c>
      <c r="P48" s="84">
        <f t="shared" si="39"/>
        <v>1.3387241117579111E-2</v>
      </c>
      <c r="Q48" s="84">
        <f t="shared" si="39"/>
        <v>2.0322875593568171E-2</v>
      </c>
      <c r="R48" s="84">
        <f t="shared" si="39"/>
        <v>2.2358929874221757E-2</v>
      </c>
      <c r="S48" s="84">
        <f t="shared" si="39"/>
        <v>0</v>
      </c>
      <c r="T48" s="84">
        <f t="shared" si="39"/>
        <v>1.8061819322975296E-2</v>
      </c>
      <c r="U48" s="84">
        <f t="shared" si="39"/>
        <v>1.9230881754577607E-2</v>
      </c>
      <c r="V48" s="84">
        <f t="shared" si="39"/>
        <v>8.7779549513144033E-3</v>
      </c>
      <c r="W48" s="84">
        <f t="shared" ref="W48:X48" si="40">(W25/W$29)*100</f>
        <v>1.1197269517703692E-2</v>
      </c>
      <c r="X48" s="84">
        <f t="shared" si="40"/>
        <v>3.3250110777038419E-2</v>
      </c>
      <c r="Y48" s="84">
        <f t="shared" si="39"/>
        <v>2.8604843978796066E-2</v>
      </c>
    </row>
    <row r="49" spans="1:25" ht="15" x14ac:dyDescent="0.25">
      <c r="A49" s="143"/>
      <c r="B49" s="191" t="s">
        <v>22</v>
      </c>
      <c r="C49" s="84">
        <f t="shared" ref="C49:Y49" si="41">(C27/C$29)*100</f>
        <v>99.795498340452198</v>
      </c>
      <c r="D49" s="84">
        <f t="shared" si="41"/>
        <v>99.833138876763712</v>
      </c>
      <c r="E49" s="84">
        <f t="shared" si="41"/>
        <v>99.863089046835768</v>
      </c>
      <c r="F49" s="84">
        <f t="shared" si="41"/>
        <v>99.747001555600278</v>
      </c>
      <c r="G49" s="84">
        <f t="shared" si="41"/>
        <v>99.361339442853719</v>
      </c>
      <c r="H49" s="84">
        <f t="shared" si="41"/>
        <v>98.937924426374011</v>
      </c>
      <c r="I49" s="84">
        <f t="shared" si="41"/>
        <v>97.907881085359762</v>
      </c>
      <c r="J49" s="84">
        <f t="shared" si="41"/>
        <v>98.914680471470234</v>
      </c>
      <c r="K49" s="84">
        <f t="shared" si="41"/>
        <v>99.193379960848901</v>
      </c>
      <c r="L49" s="84">
        <f t="shared" si="41"/>
        <v>97.904399226824552</v>
      </c>
      <c r="M49" s="84">
        <f t="shared" si="41"/>
        <v>98.232923191911908</v>
      </c>
      <c r="N49" s="84">
        <f t="shared" si="41"/>
        <v>99.403095500692672</v>
      </c>
      <c r="O49" s="84">
        <f t="shared" si="41"/>
        <v>99.20056405766708</v>
      </c>
      <c r="P49" s="84">
        <f t="shared" si="41"/>
        <v>99.925319542233083</v>
      </c>
      <c r="Q49" s="84">
        <f t="shared" ref="Q49:V51" si="42">(Q27/Q$29)*100</f>
        <v>99.675079052680289</v>
      </c>
      <c r="R49" s="84">
        <f t="shared" si="42"/>
        <v>97.012722415040386</v>
      </c>
      <c r="S49" s="84">
        <f t="shared" si="42"/>
        <v>94.673579165097536</v>
      </c>
      <c r="T49" s="84">
        <f t="shared" si="42"/>
        <v>94.191405615967923</v>
      </c>
      <c r="U49" s="84">
        <f t="shared" si="42"/>
        <v>95.789531748422903</v>
      </c>
      <c r="V49" s="84">
        <f t="shared" si="42"/>
        <v>98.940341828850137</v>
      </c>
      <c r="W49" s="84">
        <f t="shared" ref="W49:X49" si="43">(W27/W$29)*100</f>
        <v>99.633240562578123</v>
      </c>
      <c r="X49" s="84">
        <f t="shared" si="43"/>
        <v>98.767601391301966</v>
      </c>
      <c r="Y49" s="84">
        <f t="shared" si="41"/>
        <v>98.863717416908955</v>
      </c>
    </row>
    <row r="50" spans="1:25" x14ac:dyDescent="0.2">
      <c r="A50" s="143"/>
      <c r="B50" s="8" t="s">
        <v>23</v>
      </c>
      <c r="C50" s="84">
        <f t="shared" ref="C50:Y50" si="44">(C28/C$29)*100</f>
        <v>0.20450165954779029</v>
      </c>
      <c r="D50" s="84">
        <f t="shared" si="44"/>
        <v>0.16686112323628885</v>
      </c>
      <c r="E50" s="84">
        <f t="shared" si="44"/>
        <v>0.13691095316423965</v>
      </c>
      <c r="F50" s="84">
        <f t="shared" si="44"/>
        <v>0.25299844439972358</v>
      </c>
      <c r="G50" s="84">
        <f t="shared" si="44"/>
        <v>0.63866055714627878</v>
      </c>
      <c r="H50" s="84">
        <f t="shared" si="44"/>
        <v>1.0620755736259857</v>
      </c>
      <c r="I50" s="84">
        <f t="shared" si="44"/>
        <v>2.0921189146402384</v>
      </c>
      <c r="J50" s="84">
        <f t="shared" si="44"/>
        <v>1.0853195285297648</v>
      </c>
      <c r="K50" s="84">
        <f t="shared" si="44"/>
        <v>0.80662003915109559</v>
      </c>
      <c r="L50" s="84">
        <f t="shared" si="44"/>
        <v>2.0956007731754478</v>
      </c>
      <c r="M50" s="84">
        <f t="shared" si="44"/>
        <v>1.7670768080880972</v>
      </c>
      <c r="N50" s="84">
        <f t="shared" si="44"/>
        <v>0.59690449930732825</v>
      </c>
      <c r="O50" s="84">
        <f t="shared" si="44"/>
        <v>0.79943594233292137</v>
      </c>
      <c r="P50" s="84">
        <f t="shared" si="44"/>
        <v>7.4680457766919089E-2</v>
      </c>
      <c r="Q50" s="84">
        <f t="shared" si="42"/>
        <v>0.32492094731971044</v>
      </c>
      <c r="R50" s="84">
        <f t="shared" si="42"/>
        <v>2.9872775849596165</v>
      </c>
      <c r="S50" s="84">
        <f t="shared" si="42"/>
        <v>5.3264208349024669</v>
      </c>
      <c r="T50" s="84">
        <f t="shared" si="42"/>
        <v>5.8085943840320748</v>
      </c>
      <c r="U50" s="84">
        <f t="shared" si="42"/>
        <v>4.2104682515771055</v>
      </c>
      <c r="V50" s="84">
        <f t="shared" si="42"/>
        <v>1.0596581711498556</v>
      </c>
      <c r="W50" s="84">
        <f t="shared" ref="W50:X50" si="45">(W28/W$29)*100</f>
        <v>0.36675943742188655</v>
      </c>
      <c r="X50" s="84">
        <f t="shared" si="45"/>
        <v>1.232398608698037</v>
      </c>
      <c r="Y50" s="84">
        <f t="shared" si="44"/>
        <v>1.1362825830910304</v>
      </c>
    </row>
    <row r="51" spans="1:25" ht="13.5" thickBot="1" x14ac:dyDescent="0.25">
      <c r="A51" s="143"/>
      <c r="B51" s="30" t="s">
        <v>7</v>
      </c>
      <c r="C51" s="85">
        <f t="shared" ref="C51:Y51" si="46">(C29/C$29)*100</f>
        <v>100</v>
      </c>
      <c r="D51" s="85">
        <f t="shared" si="46"/>
        <v>100</v>
      </c>
      <c r="E51" s="85">
        <f t="shared" si="46"/>
        <v>100</v>
      </c>
      <c r="F51" s="85">
        <f t="shared" si="46"/>
        <v>100</v>
      </c>
      <c r="G51" s="85">
        <f t="shared" si="46"/>
        <v>100</v>
      </c>
      <c r="H51" s="85">
        <f t="shared" si="46"/>
        <v>100</v>
      </c>
      <c r="I51" s="85">
        <f t="shared" si="46"/>
        <v>100</v>
      </c>
      <c r="J51" s="85">
        <f t="shared" si="46"/>
        <v>100</v>
      </c>
      <c r="K51" s="85">
        <f t="shared" si="46"/>
        <v>100</v>
      </c>
      <c r="L51" s="85">
        <f t="shared" si="46"/>
        <v>100</v>
      </c>
      <c r="M51" s="85">
        <f t="shared" si="46"/>
        <v>100</v>
      </c>
      <c r="N51" s="85">
        <f t="shared" si="46"/>
        <v>100</v>
      </c>
      <c r="O51" s="85">
        <f t="shared" si="46"/>
        <v>100</v>
      </c>
      <c r="P51" s="85">
        <f t="shared" si="46"/>
        <v>100</v>
      </c>
      <c r="Q51" s="85">
        <f t="shared" si="42"/>
        <v>100</v>
      </c>
      <c r="R51" s="85">
        <f t="shared" si="42"/>
        <v>100</v>
      </c>
      <c r="S51" s="85">
        <f t="shared" si="42"/>
        <v>100</v>
      </c>
      <c r="T51" s="261">
        <f t="shared" si="42"/>
        <v>100</v>
      </c>
      <c r="U51" s="261">
        <f t="shared" si="42"/>
        <v>100</v>
      </c>
      <c r="V51" s="84">
        <f t="shared" si="42"/>
        <v>100</v>
      </c>
      <c r="W51" s="84">
        <f t="shared" ref="W51:X51" si="47">(W29/W$29)*100</f>
        <v>100</v>
      </c>
      <c r="X51" s="84">
        <f t="shared" si="47"/>
        <v>100</v>
      </c>
      <c r="Y51" s="85">
        <f t="shared" si="46"/>
        <v>100</v>
      </c>
    </row>
    <row r="52" spans="1:25" ht="20.25" thickTop="1" thickBot="1" x14ac:dyDescent="0.35">
      <c r="A52" s="143"/>
      <c r="B52" s="30"/>
      <c r="C52" s="334" t="s">
        <v>9</v>
      </c>
      <c r="D52" s="334"/>
      <c r="E52" s="334"/>
      <c r="F52" s="334"/>
      <c r="G52" s="334"/>
      <c r="H52" s="334"/>
      <c r="I52" s="334"/>
      <c r="J52" s="334"/>
      <c r="K52" s="334"/>
      <c r="L52" s="334"/>
      <c r="M52" s="334"/>
      <c r="N52" s="334"/>
      <c r="O52" s="334"/>
      <c r="P52" s="334"/>
      <c r="Q52" s="334"/>
      <c r="R52" s="334"/>
      <c r="S52" s="334"/>
      <c r="T52" s="334"/>
      <c r="U52" s="334"/>
      <c r="V52" s="334"/>
      <c r="W52" s="334"/>
      <c r="X52" s="334"/>
      <c r="Y52" s="334"/>
    </row>
    <row r="53" spans="1:25" ht="13.5" thickTop="1" x14ac:dyDescent="0.2">
      <c r="A53" s="143"/>
      <c r="B53" s="80" t="s">
        <v>326</v>
      </c>
      <c r="C53" s="33" t="s">
        <v>10</v>
      </c>
      <c r="D53" s="18">
        <f t="shared" ref="D53:V53" si="48">IF(C9=0,"--",((D9/C9)*100-100))</f>
        <v>-0.28415368133771324</v>
      </c>
      <c r="E53" s="18">
        <f t="shared" si="48"/>
        <v>97.258299266112857</v>
      </c>
      <c r="F53" s="18">
        <f t="shared" si="48"/>
        <v>-28.976619171973994</v>
      </c>
      <c r="G53" s="18">
        <f t="shared" si="48"/>
        <v>17.832985698974312</v>
      </c>
      <c r="H53" s="18">
        <f t="shared" si="48"/>
        <v>47.338046443880671</v>
      </c>
      <c r="I53" s="18">
        <f t="shared" si="48"/>
        <v>-52.479407669324779</v>
      </c>
      <c r="J53" s="18">
        <f t="shared" si="48"/>
        <v>24.135992341734351</v>
      </c>
      <c r="K53" s="18">
        <f t="shared" si="48"/>
        <v>41.757207338915578</v>
      </c>
      <c r="L53" s="18">
        <f t="shared" si="48"/>
        <v>-11.756487454986399</v>
      </c>
      <c r="M53" s="18">
        <f t="shared" si="48"/>
        <v>13.433640621963633</v>
      </c>
      <c r="N53" s="18">
        <f t="shared" si="48"/>
        <v>19.302613598954935</v>
      </c>
      <c r="O53" s="18">
        <f t="shared" si="48"/>
        <v>-13.855195515685864</v>
      </c>
      <c r="P53" s="18">
        <f t="shared" si="48"/>
        <v>-10.030096877679171</v>
      </c>
      <c r="Q53" s="18">
        <f t="shared" si="48"/>
        <v>-55.2178274332569</v>
      </c>
      <c r="R53" s="18">
        <f t="shared" si="48"/>
        <v>-21.917531733813263</v>
      </c>
      <c r="S53" s="18">
        <f t="shared" si="48"/>
        <v>-8.4150342375984906</v>
      </c>
      <c r="T53" s="18">
        <f t="shared" si="48"/>
        <v>1.6719852975454899</v>
      </c>
      <c r="U53" s="18">
        <f t="shared" si="48"/>
        <v>-1.4210588887851827</v>
      </c>
      <c r="V53" s="18">
        <f t="shared" si="48"/>
        <v>243.09431718664621</v>
      </c>
      <c r="W53" s="18">
        <f t="shared" ref="W53:X53" si="49">IF(V9=0,"--",((W9/V9)*100-100))</f>
        <v>-2.5590335306036422</v>
      </c>
      <c r="X53" s="18">
        <f t="shared" si="49"/>
        <v>-66.713050915598643</v>
      </c>
      <c r="Y53" s="18">
        <f>IFERROR((POWER(U9/C9,1/21)*100)-100,"--")</f>
        <v>-2.3836206759613532</v>
      </c>
    </row>
    <row r="54" spans="1:25" x14ac:dyDescent="0.2">
      <c r="A54" s="143"/>
      <c r="B54" s="80" t="s">
        <v>67</v>
      </c>
      <c r="C54" s="33" t="s">
        <v>10</v>
      </c>
      <c r="D54" s="18">
        <f t="shared" ref="D54:V54" si="50">IF(C10=0,"--",((D10/C10)*100-100))</f>
        <v>-22.273373483186305</v>
      </c>
      <c r="E54" s="18">
        <f t="shared" si="50"/>
        <v>54.591180928857653</v>
      </c>
      <c r="F54" s="18">
        <f t="shared" si="50"/>
        <v>2373.7325321408607</v>
      </c>
      <c r="G54" s="18">
        <f t="shared" si="50"/>
        <v>32.651405893373067</v>
      </c>
      <c r="H54" s="18">
        <f t="shared" si="50"/>
        <v>-9.9633513483204723</v>
      </c>
      <c r="I54" s="18">
        <f t="shared" si="50"/>
        <v>144.2282367996882</v>
      </c>
      <c r="J54" s="18">
        <f t="shared" si="50"/>
        <v>-23.462701391646817</v>
      </c>
      <c r="K54" s="18">
        <f t="shared" si="50"/>
        <v>21.809968604960844</v>
      </c>
      <c r="L54" s="18">
        <f t="shared" si="50"/>
        <v>-44.170717352167287</v>
      </c>
      <c r="M54" s="18">
        <f t="shared" si="50"/>
        <v>59.750969413477719</v>
      </c>
      <c r="N54" s="18">
        <f t="shared" si="50"/>
        <v>-90.914626406340432</v>
      </c>
      <c r="O54" s="18">
        <f t="shared" si="50"/>
        <v>197.10512868278528</v>
      </c>
      <c r="P54" s="18">
        <f t="shared" si="50"/>
        <v>-65.565084937539723</v>
      </c>
      <c r="Q54" s="18">
        <f t="shared" si="50"/>
        <v>86.298016287325112</v>
      </c>
      <c r="R54" s="18">
        <f t="shared" si="50"/>
        <v>-37.242770863138553</v>
      </c>
      <c r="S54" s="18">
        <f t="shared" si="50"/>
        <v>-20.9622934616782</v>
      </c>
      <c r="T54" s="18">
        <f t="shared" si="50"/>
        <v>-70.725446322648466</v>
      </c>
      <c r="U54" s="18">
        <f t="shared" si="50"/>
        <v>368.84490456282919</v>
      </c>
      <c r="V54" s="18">
        <f t="shared" si="50"/>
        <v>-35.534451925948588</v>
      </c>
      <c r="W54" s="18">
        <f t="shared" ref="W54:X54" si="51">IF(V10=0,"--",((W10/V10)*100-100))</f>
        <v>34.597303095311077</v>
      </c>
      <c r="X54" s="18">
        <f t="shared" si="51"/>
        <v>-39.003873030185055</v>
      </c>
      <c r="Y54" s="18">
        <f t="shared" ref="Y54:Y72" si="52">IFERROR((POWER(U10/C10,1/21)*100)-100,"--")</f>
        <v>10.727599686800772</v>
      </c>
    </row>
    <row r="55" spans="1:25" x14ac:dyDescent="0.2">
      <c r="A55" s="143"/>
      <c r="B55" s="80" t="s">
        <v>332</v>
      </c>
      <c r="C55" s="33" t="s">
        <v>10</v>
      </c>
      <c r="D55" s="18">
        <f t="shared" ref="D55:V55" si="53">IF(C11=0,"--",((D11/C11)*100-100))</f>
        <v>25456.800000000003</v>
      </c>
      <c r="E55" s="18">
        <f t="shared" si="53"/>
        <v>-99.776706525595273</v>
      </c>
      <c r="F55" s="18">
        <f t="shared" si="53"/>
        <v>86409.813084112146</v>
      </c>
      <c r="G55" s="18">
        <f t="shared" si="53"/>
        <v>160.5090449465514</v>
      </c>
      <c r="H55" s="18">
        <f t="shared" si="53"/>
        <v>553.11217687540295</v>
      </c>
      <c r="I55" s="18">
        <f t="shared" si="53"/>
        <v>-74.425789934692119</v>
      </c>
      <c r="J55" s="18">
        <f t="shared" si="53"/>
        <v>-15.475656974311931</v>
      </c>
      <c r="K55" s="18">
        <f t="shared" si="53"/>
        <v>-22.137805943734989</v>
      </c>
      <c r="L55" s="18">
        <f t="shared" si="53"/>
        <v>14.498294828652931</v>
      </c>
      <c r="M55" s="18">
        <f t="shared" si="53"/>
        <v>-17.649481479040873</v>
      </c>
      <c r="N55" s="18">
        <f t="shared" si="53"/>
        <v>55.364087380971455</v>
      </c>
      <c r="O55" s="18">
        <f t="shared" si="53"/>
        <v>3.9390497969442322</v>
      </c>
      <c r="P55" s="18">
        <f t="shared" si="53"/>
        <v>39.009149853944223</v>
      </c>
      <c r="Q55" s="18">
        <f t="shared" si="53"/>
        <v>-48.877658142904757</v>
      </c>
      <c r="R55" s="18">
        <f t="shared" si="53"/>
        <v>83.065895236318823</v>
      </c>
      <c r="S55" s="18">
        <f t="shared" si="53"/>
        <v>-24.365550871626596</v>
      </c>
      <c r="T55" s="18">
        <f t="shared" si="53"/>
        <v>-47.156121543274764</v>
      </c>
      <c r="U55" s="18">
        <f t="shared" si="53"/>
        <v>30.158125084875763</v>
      </c>
      <c r="V55" s="18">
        <f t="shared" si="53"/>
        <v>-22.409639877433122</v>
      </c>
      <c r="W55" s="18">
        <f t="shared" ref="W55:X55" si="54">IF(V11=0,"--",((W11/V11)*100-100))</f>
        <v>-26.477103567696119</v>
      </c>
      <c r="X55" s="18">
        <f t="shared" si="54"/>
        <v>-85.049124991176114</v>
      </c>
      <c r="Y55" s="18">
        <f t="shared" si="52"/>
        <v>41.461618291549854</v>
      </c>
    </row>
    <row r="56" spans="1:25" x14ac:dyDescent="0.2">
      <c r="A56" s="143"/>
      <c r="B56" s="80" t="s">
        <v>58</v>
      </c>
      <c r="C56" s="33" t="s">
        <v>10</v>
      </c>
      <c r="D56" s="18">
        <f t="shared" ref="D56:V56" si="55">IF(C12=0,"--",((D12/C12)*100-100))</f>
        <v>25.936143468280662</v>
      </c>
      <c r="E56" s="18">
        <f t="shared" si="55"/>
        <v>34.041362881686268</v>
      </c>
      <c r="F56" s="18">
        <f t="shared" si="55"/>
        <v>-59.512000621391401</v>
      </c>
      <c r="G56" s="18">
        <f t="shared" si="55"/>
        <v>-50.464007448675254</v>
      </c>
      <c r="H56" s="18">
        <f t="shared" si="55"/>
        <v>-26.932153240006812</v>
      </c>
      <c r="I56" s="18">
        <f t="shared" si="55"/>
        <v>-70.104804913039487</v>
      </c>
      <c r="J56" s="18">
        <f t="shared" si="55"/>
        <v>2088.1329487967473</v>
      </c>
      <c r="K56" s="18">
        <f t="shared" si="55"/>
        <v>62.112261566251533</v>
      </c>
      <c r="L56" s="18">
        <f t="shared" si="55"/>
        <v>33.656992436106776</v>
      </c>
      <c r="M56" s="18">
        <f t="shared" si="55"/>
        <v>9.4194725741552361</v>
      </c>
      <c r="N56" s="18">
        <f t="shared" si="55"/>
        <v>53.924163342456097</v>
      </c>
      <c r="O56" s="18">
        <f t="shared" si="55"/>
        <v>-57.871028383229095</v>
      </c>
      <c r="P56" s="18">
        <f t="shared" si="55"/>
        <v>-47.595961952519353</v>
      </c>
      <c r="Q56" s="18">
        <f t="shared" si="55"/>
        <v>-4.0182743921163251</v>
      </c>
      <c r="R56" s="18">
        <f t="shared" si="55"/>
        <v>144.80808967038618</v>
      </c>
      <c r="S56" s="18">
        <f t="shared" si="55"/>
        <v>35.361586047891876</v>
      </c>
      <c r="T56" s="18">
        <f t="shared" si="55"/>
        <v>40.933102970849717</v>
      </c>
      <c r="U56" s="18">
        <f t="shared" si="55"/>
        <v>35.996969018897857</v>
      </c>
      <c r="V56" s="18">
        <f t="shared" si="55"/>
        <v>-21.61571519292373</v>
      </c>
      <c r="W56" s="18">
        <f t="shared" ref="W56:X56" si="56">IF(V12=0,"--",((W12/V12)*100-100))</f>
        <v>9.6463367201299093</v>
      </c>
      <c r="X56" s="18">
        <f t="shared" si="56"/>
        <v>10.976282687190889</v>
      </c>
      <c r="Y56" s="18">
        <f t="shared" si="52"/>
        <v>10.374507988834281</v>
      </c>
    </row>
    <row r="57" spans="1:25" x14ac:dyDescent="0.2">
      <c r="A57" s="143"/>
      <c r="B57" s="80" t="s">
        <v>74</v>
      </c>
      <c r="C57" s="33" t="s">
        <v>10</v>
      </c>
      <c r="D57" s="18">
        <f t="shared" ref="D57:V57" si="57">IF(C13=0,"--",((D13/C13)*100-100))</f>
        <v>1311.0367892976587</v>
      </c>
      <c r="E57" s="18">
        <f t="shared" si="57"/>
        <v>1275.1599905190806</v>
      </c>
      <c r="F57" s="18">
        <f t="shared" si="57"/>
        <v>-91.447481815988141</v>
      </c>
      <c r="G57" s="18">
        <f t="shared" si="57"/>
        <v>559.09915356710997</v>
      </c>
      <c r="H57" s="18">
        <f t="shared" si="57"/>
        <v>292.73494473237628</v>
      </c>
      <c r="I57" s="18">
        <f t="shared" si="57"/>
        <v>-83.073683063172481</v>
      </c>
      <c r="J57" s="18">
        <f t="shared" si="57"/>
        <v>2814.1786067477751</v>
      </c>
      <c r="K57" s="18">
        <f t="shared" si="57"/>
        <v>-71.620311984557034</v>
      </c>
      <c r="L57" s="18">
        <f t="shared" si="57"/>
        <v>-92.172201010558865</v>
      </c>
      <c r="M57" s="18">
        <f t="shared" si="57"/>
        <v>3122.7361540374432</v>
      </c>
      <c r="N57" s="18">
        <f t="shared" si="57"/>
        <v>184.34413471374654</v>
      </c>
      <c r="O57" s="18">
        <f t="shared" si="57"/>
        <v>-68.115460525168061</v>
      </c>
      <c r="P57" s="18">
        <f t="shared" si="57"/>
        <v>-52.071298733669323</v>
      </c>
      <c r="Q57" s="18">
        <f t="shared" si="57"/>
        <v>-35.912702439420386</v>
      </c>
      <c r="R57" s="18">
        <f t="shared" si="57"/>
        <v>121.30888622356281</v>
      </c>
      <c r="S57" s="18">
        <f t="shared" si="57"/>
        <v>-18.477837041170758</v>
      </c>
      <c r="T57" s="18">
        <f t="shared" si="57"/>
        <v>-47.449092652360022</v>
      </c>
      <c r="U57" s="18">
        <f t="shared" si="57"/>
        <v>322.61769568630075</v>
      </c>
      <c r="V57" s="18">
        <f t="shared" si="57"/>
        <v>-77.82841370153433</v>
      </c>
      <c r="W57" s="18">
        <f t="shared" ref="W57:X57" si="58">IF(V13=0,"--",((W13/V13)*100-100))</f>
        <v>55.085127144887679</v>
      </c>
      <c r="X57" s="18">
        <f t="shared" si="58"/>
        <v>-31.284333555519794</v>
      </c>
      <c r="Y57" s="18">
        <f t="shared" si="52"/>
        <v>42.47607862661846</v>
      </c>
    </row>
    <row r="58" spans="1:25" x14ac:dyDescent="0.2">
      <c r="A58" s="143"/>
      <c r="B58" s="80" t="s">
        <v>66</v>
      </c>
      <c r="C58" s="33" t="s">
        <v>10</v>
      </c>
      <c r="D58" s="18">
        <f t="shared" ref="D58:V58" si="59">IF(C14=0,"--",((D14/C14)*100-100))</f>
        <v>-24.731125183663281</v>
      </c>
      <c r="E58" s="18">
        <f t="shared" si="59"/>
        <v>30.004216267125145</v>
      </c>
      <c r="F58" s="18">
        <f t="shared" si="59"/>
        <v>-27.400846174419755</v>
      </c>
      <c r="G58" s="18">
        <f t="shared" si="59"/>
        <v>-33.012891173433275</v>
      </c>
      <c r="H58" s="18">
        <f t="shared" si="59"/>
        <v>90.029706486060491</v>
      </c>
      <c r="I58" s="18">
        <f t="shared" si="59"/>
        <v>-37.558906906578429</v>
      </c>
      <c r="J58" s="18">
        <f t="shared" si="59"/>
        <v>-44.392337477966052</v>
      </c>
      <c r="K58" s="18">
        <f t="shared" si="59"/>
        <v>240.25661219400149</v>
      </c>
      <c r="L58" s="18">
        <f t="shared" si="59"/>
        <v>117.54039452289425</v>
      </c>
      <c r="M58" s="18">
        <f t="shared" si="59"/>
        <v>-59.272802074060415</v>
      </c>
      <c r="N58" s="18">
        <f t="shared" si="59"/>
        <v>5.0444554748593617</v>
      </c>
      <c r="O58" s="18">
        <f t="shared" si="59"/>
        <v>-68.340562934838246</v>
      </c>
      <c r="P58" s="18">
        <f t="shared" si="59"/>
        <v>138.34143978423529</v>
      </c>
      <c r="Q58" s="18">
        <f t="shared" si="59"/>
        <v>-25.365845619740284</v>
      </c>
      <c r="R58" s="18">
        <f t="shared" si="59"/>
        <v>-88.675690197030917</v>
      </c>
      <c r="S58" s="18">
        <f t="shared" si="59"/>
        <v>2478.5876771090602</v>
      </c>
      <c r="T58" s="18">
        <f t="shared" si="59"/>
        <v>-93.822677990580772</v>
      </c>
      <c r="U58" s="18">
        <f t="shared" si="59"/>
        <v>62.104210869920053</v>
      </c>
      <c r="V58" s="18">
        <f t="shared" si="59"/>
        <v>209.21127150534249</v>
      </c>
      <c r="W58" s="18">
        <f t="shared" ref="W58:X58" si="60">IF(V14=0,"--",((W14/V14)*100-100))</f>
        <v>-94.212625666490297</v>
      </c>
      <c r="X58" s="18">
        <f t="shared" si="60"/>
        <v>390.26654476404804</v>
      </c>
      <c r="Y58" s="18">
        <f t="shared" si="52"/>
        <v>-8.2557596965756375</v>
      </c>
    </row>
    <row r="59" spans="1:25" x14ac:dyDescent="0.2">
      <c r="A59" s="143"/>
      <c r="B59" s="80" t="s">
        <v>75</v>
      </c>
      <c r="C59" s="33" t="s">
        <v>10</v>
      </c>
      <c r="D59" s="18" t="str">
        <f t="shared" ref="D59:V59" si="61">IF(C15=0,"--",((D15/C15)*100-100))</f>
        <v>--</v>
      </c>
      <c r="E59" s="18" t="str">
        <f t="shared" si="61"/>
        <v>--</v>
      </c>
      <c r="F59" s="18">
        <f t="shared" si="61"/>
        <v>-100</v>
      </c>
      <c r="G59" s="18" t="str">
        <f t="shared" si="61"/>
        <v>--</v>
      </c>
      <c r="H59" s="18" t="str">
        <f t="shared" si="61"/>
        <v>--</v>
      </c>
      <c r="I59" s="18">
        <f t="shared" si="61"/>
        <v>-100</v>
      </c>
      <c r="J59" s="18" t="str">
        <f t="shared" si="61"/>
        <v>--</v>
      </c>
      <c r="K59" s="18" t="str">
        <f t="shared" si="61"/>
        <v>--</v>
      </c>
      <c r="L59" s="18">
        <f t="shared" si="61"/>
        <v>50.000000000000028</v>
      </c>
      <c r="M59" s="18">
        <f t="shared" si="61"/>
        <v>-65.050505050505052</v>
      </c>
      <c r="N59" s="18">
        <f t="shared" si="61"/>
        <v>-13.294797687861276</v>
      </c>
      <c r="O59" s="18">
        <f t="shared" si="61"/>
        <v>445.99999999999989</v>
      </c>
      <c r="P59" s="18">
        <f t="shared" si="61"/>
        <v>-38.46153846153846</v>
      </c>
      <c r="Q59" s="18">
        <f t="shared" si="61"/>
        <v>-29.125124007936506</v>
      </c>
      <c r="R59" s="18">
        <f t="shared" si="61"/>
        <v>-100</v>
      </c>
      <c r="S59" s="18" t="str">
        <f t="shared" si="61"/>
        <v>--</v>
      </c>
      <c r="T59" s="18" t="str">
        <f t="shared" si="61"/>
        <v>--</v>
      </c>
      <c r="U59" s="18" t="str">
        <f t="shared" si="61"/>
        <v>--</v>
      </c>
      <c r="V59" s="18" t="str">
        <f t="shared" si="61"/>
        <v>--</v>
      </c>
      <c r="W59" s="18">
        <f t="shared" ref="W59:X59" si="62">IF(V15=0,"--",((W15/V15)*100-100))</f>
        <v>-100</v>
      </c>
      <c r="X59" s="18" t="str">
        <f t="shared" si="62"/>
        <v>--</v>
      </c>
      <c r="Y59" s="18" t="str">
        <f t="shared" si="52"/>
        <v>--</v>
      </c>
    </row>
    <row r="60" spans="1:25" x14ac:dyDescent="0.2">
      <c r="A60" s="143"/>
      <c r="B60" s="80" t="s">
        <v>14</v>
      </c>
      <c r="C60" s="33" t="s">
        <v>10</v>
      </c>
      <c r="D60" s="18">
        <f t="shared" ref="D60:V60" si="63">IF(C16=0,"--",((D16/C16)*100-100))</f>
        <v>-3.4999999999999858</v>
      </c>
      <c r="E60" s="18">
        <f t="shared" si="63"/>
        <v>859.12172967440665</v>
      </c>
      <c r="F60" s="18">
        <f t="shared" si="63"/>
        <v>5.9620713687853879</v>
      </c>
      <c r="G60" s="18">
        <f t="shared" si="63"/>
        <v>-79.900427369255851</v>
      </c>
      <c r="H60" s="18">
        <f t="shared" si="63"/>
        <v>-16.004885075468138</v>
      </c>
      <c r="I60" s="18">
        <f t="shared" si="63"/>
        <v>-48.03340416806472</v>
      </c>
      <c r="J60" s="18">
        <f t="shared" si="63"/>
        <v>924.19470550254664</v>
      </c>
      <c r="K60" s="18">
        <f t="shared" si="63"/>
        <v>-65.706330443919086</v>
      </c>
      <c r="L60" s="18">
        <f t="shared" si="63"/>
        <v>479.18236874087233</v>
      </c>
      <c r="M60" s="18">
        <f t="shared" si="63"/>
        <v>172.98604523220911</v>
      </c>
      <c r="N60" s="18">
        <f t="shared" si="63"/>
        <v>179.92788826427363</v>
      </c>
      <c r="O60" s="18">
        <f t="shared" si="63"/>
        <v>-52.472222427332504</v>
      </c>
      <c r="P60" s="18">
        <f t="shared" si="63"/>
        <v>-97.5451481926886</v>
      </c>
      <c r="Q60" s="18">
        <f t="shared" si="63"/>
        <v>185.71682851096659</v>
      </c>
      <c r="R60" s="18">
        <f t="shared" si="63"/>
        <v>133.31695127606994</v>
      </c>
      <c r="S60" s="18">
        <f t="shared" si="63"/>
        <v>46.692932541401376</v>
      </c>
      <c r="T60" s="18">
        <f t="shared" si="63"/>
        <v>259.71722229862559</v>
      </c>
      <c r="U60" s="18">
        <f t="shared" si="63"/>
        <v>13.286132183833743</v>
      </c>
      <c r="V60" s="18">
        <f t="shared" si="63"/>
        <v>41.190655801165263</v>
      </c>
      <c r="W60" s="18">
        <f t="shared" ref="W60:X60" si="64">IF(V16=0,"--",((W16/V16)*100-100))</f>
        <v>-46.277892388046439</v>
      </c>
      <c r="X60" s="18">
        <f t="shared" si="64"/>
        <v>7.850196029166213</v>
      </c>
      <c r="Y60" s="18">
        <f t="shared" si="52"/>
        <v>21.734899176705639</v>
      </c>
    </row>
    <row r="61" spans="1:25" x14ac:dyDescent="0.2">
      <c r="A61" s="143"/>
      <c r="B61" s="8" t="s">
        <v>15</v>
      </c>
      <c r="C61" s="33" t="s">
        <v>10</v>
      </c>
      <c r="D61" s="18">
        <f t="shared" ref="D61:V61" si="65">IF(C17=0,"--",((D17/C17)*100-100))</f>
        <v>27.566218749079326</v>
      </c>
      <c r="E61" s="18">
        <f t="shared" si="65"/>
        <v>26.870325407928021</v>
      </c>
      <c r="F61" s="18">
        <f t="shared" si="65"/>
        <v>8.8050939786975704</v>
      </c>
      <c r="G61" s="18">
        <f t="shared" si="65"/>
        <v>0.27308471958559721</v>
      </c>
      <c r="H61" s="18">
        <f t="shared" si="65"/>
        <v>196.48713741347666</v>
      </c>
      <c r="I61" s="18">
        <f t="shared" si="65"/>
        <v>-57.604625403336158</v>
      </c>
      <c r="J61" s="18">
        <f t="shared" si="65"/>
        <v>55.086980496272872</v>
      </c>
      <c r="K61" s="18">
        <f t="shared" si="65"/>
        <v>21.213908547382005</v>
      </c>
      <c r="L61" s="18">
        <f t="shared" si="65"/>
        <v>-31.143928107810908</v>
      </c>
      <c r="M61" s="18">
        <f t="shared" si="65"/>
        <v>-15.870743881558582</v>
      </c>
      <c r="N61" s="18">
        <f t="shared" si="65"/>
        <v>41.787430825354733</v>
      </c>
      <c r="O61" s="18">
        <f t="shared" si="65"/>
        <v>-43.435184747961323</v>
      </c>
      <c r="P61" s="18">
        <f t="shared" si="65"/>
        <v>-37.991457938002796</v>
      </c>
      <c r="Q61" s="18">
        <f t="shared" si="65"/>
        <v>19.136800631725166</v>
      </c>
      <c r="R61" s="18">
        <f t="shared" si="65"/>
        <v>-9.9859365489247409</v>
      </c>
      <c r="S61" s="18">
        <f t="shared" si="65"/>
        <v>70.277539830900679</v>
      </c>
      <c r="T61" s="18">
        <f t="shared" si="65"/>
        <v>-55.355166599377768</v>
      </c>
      <c r="U61" s="18">
        <f t="shared" si="65"/>
        <v>798.98882386708738</v>
      </c>
      <c r="V61" s="18">
        <f t="shared" si="65"/>
        <v>-66.809562343954951</v>
      </c>
      <c r="W61" s="18">
        <f t="shared" ref="W61:X61" si="66">IF(V17=0,"--",((W17/V17)*100-100))</f>
        <v>-12.681082074934494</v>
      </c>
      <c r="X61" s="18">
        <f t="shared" si="66"/>
        <v>5.5944540149429827</v>
      </c>
      <c r="Y61" s="18">
        <f t="shared" si="52"/>
        <v>10.916819384931784</v>
      </c>
    </row>
    <row r="62" spans="1:25" x14ac:dyDescent="0.2">
      <c r="A62" s="143"/>
      <c r="B62" s="8" t="s">
        <v>26</v>
      </c>
      <c r="C62" s="33" t="s">
        <v>10</v>
      </c>
      <c r="D62" s="18">
        <f t="shared" ref="D62:V62" si="67">IF(C18=0,"--",((D18/C18)*100-100))</f>
        <v>776.61904448394671</v>
      </c>
      <c r="E62" s="18">
        <f t="shared" si="67"/>
        <v>-82.792046043424818</v>
      </c>
      <c r="F62" s="18">
        <f t="shared" si="67"/>
        <v>31.105518134338126</v>
      </c>
      <c r="G62" s="18">
        <f t="shared" si="67"/>
        <v>-43.45968618921858</v>
      </c>
      <c r="H62" s="18">
        <f t="shared" si="67"/>
        <v>48.646792141777723</v>
      </c>
      <c r="I62" s="18">
        <f t="shared" si="67"/>
        <v>405.16239767626087</v>
      </c>
      <c r="J62" s="18">
        <f t="shared" si="67"/>
        <v>-87.305611458142749</v>
      </c>
      <c r="K62" s="18">
        <f t="shared" si="67"/>
        <v>97.409923821288828</v>
      </c>
      <c r="L62" s="18">
        <f t="shared" si="67"/>
        <v>194.00721720448047</v>
      </c>
      <c r="M62" s="18">
        <f t="shared" si="67"/>
        <v>-61.455125931181264</v>
      </c>
      <c r="N62" s="18">
        <f t="shared" si="67"/>
        <v>22.863479909440642</v>
      </c>
      <c r="O62" s="18">
        <f t="shared" si="67"/>
        <v>-82.65256440026667</v>
      </c>
      <c r="P62" s="18">
        <f t="shared" si="67"/>
        <v>-37.009370007340557</v>
      </c>
      <c r="Q62" s="18">
        <f t="shared" si="67"/>
        <v>605.98437071565672</v>
      </c>
      <c r="R62" s="18">
        <f t="shared" si="67"/>
        <v>87.488955131130496</v>
      </c>
      <c r="S62" s="18">
        <f t="shared" si="67"/>
        <v>-100</v>
      </c>
      <c r="T62" s="18" t="str">
        <f t="shared" si="67"/>
        <v>--</v>
      </c>
      <c r="U62" s="18">
        <f t="shared" si="67"/>
        <v>3103.6939139472529</v>
      </c>
      <c r="V62" s="18">
        <f t="shared" si="67"/>
        <v>-89.506887946466037</v>
      </c>
      <c r="W62" s="18">
        <f t="shared" ref="W62:X62" si="68">IF(V18=0,"--",((W18/V18)*100-100))</f>
        <v>-25.258599427887631</v>
      </c>
      <c r="X62" s="18">
        <f t="shared" si="68"/>
        <v>-75.745148916967509</v>
      </c>
      <c r="Y62" s="18">
        <f t="shared" si="52"/>
        <v>31.158064957962921</v>
      </c>
    </row>
    <row r="63" spans="1:25" x14ac:dyDescent="0.2">
      <c r="A63" s="143"/>
      <c r="B63" s="8" t="s">
        <v>27</v>
      </c>
      <c r="C63" s="33" t="s">
        <v>10</v>
      </c>
      <c r="D63" s="18">
        <f t="shared" ref="D63:V63" si="69">IF(C19=0,"--",((D19/C19)*100-100))</f>
        <v>25.936143468280662</v>
      </c>
      <c r="E63" s="18">
        <f t="shared" si="69"/>
        <v>34.041362881686268</v>
      </c>
      <c r="F63" s="18">
        <f t="shared" si="69"/>
        <v>-59.512000621391401</v>
      </c>
      <c r="G63" s="18">
        <f t="shared" si="69"/>
        <v>-50.464007448675254</v>
      </c>
      <c r="H63" s="18">
        <f t="shared" si="69"/>
        <v>-26.932153240006812</v>
      </c>
      <c r="I63" s="18">
        <f t="shared" si="69"/>
        <v>-70.104804913039487</v>
      </c>
      <c r="J63" s="18">
        <f t="shared" si="69"/>
        <v>2088.1329487967473</v>
      </c>
      <c r="K63" s="18">
        <f t="shared" si="69"/>
        <v>62.112261566251533</v>
      </c>
      <c r="L63" s="18">
        <f t="shared" si="69"/>
        <v>33.656992436106776</v>
      </c>
      <c r="M63" s="18">
        <f t="shared" si="69"/>
        <v>9.4194725741552361</v>
      </c>
      <c r="N63" s="18">
        <f t="shared" si="69"/>
        <v>53.924163342456097</v>
      </c>
      <c r="O63" s="18">
        <f t="shared" si="69"/>
        <v>-57.871028383229095</v>
      </c>
      <c r="P63" s="18">
        <f t="shared" si="69"/>
        <v>-47.595961952519353</v>
      </c>
      <c r="Q63" s="18">
        <f t="shared" si="69"/>
        <v>-4.0182743921163251</v>
      </c>
      <c r="R63" s="18">
        <f t="shared" si="69"/>
        <v>144.80808967038618</v>
      </c>
      <c r="S63" s="18">
        <f t="shared" si="69"/>
        <v>14.137010066884287</v>
      </c>
      <c r="T63" s="18">
        <f t="shared" si="69"/>
        <v>67.140600000000006</v>
      </c>
      <c r="U63" s="18">
        <f t="shared" si="69"/>
        <v>35.996969018897857</v>
      </c>
      <c r="V63" s="18">
        <f t="shared" si="69"/>
        <v>-21.61571519292373</v>
      </c>
      <c r="W63" s="18">
        <f t="shared" ref="W63:X63" si="70">IF(V19=0,"--",((W19/V19)*100-100))</f>
        <v>9.6463367201299093</v>
      </c>
      <c r="X63" s="18">
        <f t="shared" si="70"/>
        <v>10.976282687190889</v>
      </c>
      <c r="Y63" s="18">
        <f t="shared" si="52"/>
        <v>10.374507988834281</v>
      </c>
    </row>
    <row r="64" spans="1:25" x14ac:dyDescent="0.2">
      <c r="A64" s="143"/>
      <c r="B64" s="8" t="s">
        <v>16</v>
      </c>
      <c r="C64" s="33" t="s">
        <v>10</v>
      </c>
      <c r="D64" s="18">
        <f t="shared" ref="D64:V64" si="71">IF(C20=0,"--",((D20/C20)*100-100))</f>
        <v>-11.359873725617646</v>
      </c>
      <c r="E64" s="18">
        <f t="shared" si="71"/>
        <v>72.856807668581467</v>
      </c>
      <c r="F64" s="18">
        <f t="shared" si="71"/>
        <v>-21.051581255241842</v>
      </c>
      <c r="G64" s="18">
        <f t="shared" si="71"/>
        <v>7.5378051654819274</v>
      </c>
      <c r="H64" s="18">
        <f t="shared" si="71"/>
        <v>15.552477939634969</v>
      </c>
      <c r="I64" s="18">
        <f t="shared" si="71"/>
        <v>185.74092400168598</v>
      </c>
      <c r="J64" s="18">
        <f t="shared" si="71"/>
        <v>78.651554240068293</v>
      </c>
      <c r="K64" s="18">
        <f t="shared" si="71"/>
        <v>6.7644885308572924</v>
      </c>
      <c r="L64" s="18">
        <f t="shared" si="71"/>
        <v>-71.323656247698779</v>
      </c>
      <c r="M64" s="18">
        <f t="shared" si="71"/>
        <v>-45.245917978483277</v>
      </c>
      <c r="N64" s="18">
        <f t="shared" si="71"/>
        <v>59.995310055647565</v>
      </c>
      <c r="O64" s="18">
        <f t="shared" si="71"/>
        <v>-3.4331693455501977</v>
      </c>
      <c r="P64" s="18">
        <f t="shared" si="71"/>
        <v>-46.558986719966079</v>
      </c>
      <c r="Q64" s="18">
        <f t="shared" si="71"/>
        <v>16.125455512183734</v>
      </c>
      <c r="R64" s="18">
        <f t="shared" si="71"/>
        <v>-41.458476417017046</v>
      </c>
      <c r="S64" s="18">
        <f t="shared" si="71"/>
        <v>-90.84685042148898</v>
      </c>
      <c r="T64" s="18">
        <f t="shared" si="71"/>
        <v>1123.1003292901507</v>
      </c>
      <c r="U64" s="18">
        <f t="shared" si="71"/>
        <v>9.3646271393226215</v>
      </c>
      <c r="V64" s="18">
        <f t="shared" si="71"/>
        <v>-16.002623764073135</v>
      </c>
      <c r="W64" s="18">
        <f t="shared" ref="W64:X64" si="72">IF(V20=0,"--",((W20/V20)*100-100))</f>
        <v>-6.1930898116735307</v>
      </c>
      <c r="X64" s="18">
        <f t="shared" si="72"/>
        <v>45.893749419155313</v>
      </c>
      <c r="Y64" s="18">
        <f t="shared" si="52"/>
        <v>-0.58535208136730432</v>
      </c>
    </row>
    <row r="65" spans="1:25" x14ac:dyDescent="0.2">
      <c r="A65" s="143"/>
      <c r="B65" s="8" t="s">
        <v>19</v>
      </c>
      <c r="C65" s="33" t="s">
        <v>10</v>
      </c>
      <c r="D65" s="18">
        <f t="shared" ref="D65:V65" si="73">IF(C21=0,"--",((D21/C21)*100-100))</f>
        <v>80.387364819453779</v>
      </c>
      <c r="E65" s="18">
        <f t="shared" si="73"/>
        <v>6.1430248837104386</v>
      </c>
      <c r="F65" s="18">
        <f t="shared" si="73"/>
        <v>-19.113845957473956</v>
      </c>
      <c r="G65" s="18">
        <f t="shared" si="73"/>
        <v>0.40240125717517117</v>
      </c>
      <c r="H65" s="18">
        <f t="shared" si="73"/>
        <v>-8.1552596939076096</v>
      </c>
      <c r="I65" s="18">
        <f t="shared" si="73"/>
        <v>-27.804001540150892</v>
      </c>
      <c r="J65" s="18">
        <f t="shared" si="73"/>
        <v>29.401888357760839</v>
      </c>
      <c r="K65" s="18">
        <f t="shared" si="73"/>
        <v>-18.265634778892093</v>
      </c>
      <c r="L65" s="18">
        <f t="shared" si="73"/>
        <v>-8.9924362685591603</v>
      </c>
      <c r="M65" s="18">
        <f t="shared" si="73"/>
        <v>11.75969628565565</v>
      </c>
      <c r="N65" s="18">
        <f t="shared" si="73"/>
        <v>67.142240706567122</v>
      </c>
      <c r="O65" s="18">
        <f t="shared" si="73"/>
        <v>-39.717554778004207</v>
      </c>
      <c r="P65" s="18">
        <f t="shared" si="73"/>
        <v>-54.974213183168409</v>
      </c>
      <c r="Q65" s="18">
        <f t="shared" si="73"/>
        <v>801.11102116808991</v>
      </c>
      <c r="R65" s="18">
        <f t="shared" si="73"/>
        <v>-73.288417270226262</v>
      </c>
      <c r="S65" s="18">
        <f t="shared" si="73"/>
        <v>-100</v>
      </c>
      <c r="T65" s="18" t="str">
        <f t="shared" si="73"/>
        <v>--</v>
      </c>
      <c r="U65" s="18">
        <f t="shared" si="73"/>
        <v>-59.19882215814981</v>
      </c>
      <c r="V65" s="18">
        <f t="shared" si="73"/>
        <v>-64.849539274437774</v>
      </c>
      <c r="W65" s="18">
        <f t="shared" ref="W65:X65" si="74">IF(V21=0,"--",((W21/V21)*100-100))</f>
        <v>-22.148894999490793</v>
      </c>
      <c r="X65" s="18">
        <f t="shared" si="74"/>
        <v>797.42549907119133</v>
      </c>
      <c r="Y65" s="18">
        <f t="shared" si="52"/>
        <v>1.6915912922412559</v>
      </c>
    </row>
    <row r="66" spans="1:25" x14ac:dyDescent="0.2">
      <c r="A66" s="143"/>
      <c r="B66" s="8" t="s">
        <v>18</v>
      </c>
      <c r="C66" s="33" t="s">
        <v>10</v>
      </c>
      <c r="D66" s="18">
        <f t="shared" ref="D66:V66" si="75">IF(C22=0,"--",((D22/C22)*100-100))</f>
        <v>-4.2984163729152414</v>
      </c>
      <c r="E66" s="18">
        <f t="shared" si="75"/>
        <v>123.97471137987904</v>
      </c>
      <c r="F66" s="18">
        <f t="shared" si="75"/>
        <v>-52.882845290984513</v>
      </c>
      <c r="G66" s="18">
        <f t="shared" si="75"/>
        <v>15.927797457803706</v>
      </c>
      <c r="H66" s="18">
        <f t="shared" si="75"/>
        <v>-36.383040869975517</v>
      </c>
      <c r="I66" s="18">
        <f t="shared" si="75"/>
        <v>6258.5010948647314</v>
      </c>
      <c r="J66" s="18">
        <f t="shared" si="75"/>
        <v>159.23511369481196</v>
      </c>
      <c r="K66" s="18">
        <f t="shared" si="75"/>
        <v>11.171578930001715</v>
      </c>
      <c r="L66" s="18">
        <f t="shared" si="75"/>
        <v>-99.325973625239257</v>
      </c>
      <c r="M66" s="18">
        <f t="shared" si="75"/>
        <v>-24.748370124671169</v>
      </c>
      <c r="N66" s="18">
        <f t="shared" si="75"/>
        <v>315.51088649922104</v>
      </c>
      <c r="O66" s="18">
        <f t="shared" si="75"/>
        <v>141.69821673525377</v>
      </c>
      <c r="P66" s="18">
        <f t="shared" si="75"/>
        <v>-62.939042062528145</v>
      </c>
      <c r="Q66" s="18">
        <f t="shared" si="75"/>
        <v>-71.665424549009202</v>
      </c>
      <c r="R66" s="18">
        <f t="shared" si="75"/>
        <v>15.799524392880301</v>
      </c>
      <c r="S66" s="18">
        <f t="shared" si="75"/>
        <v>-100</v>
      </c>
      <c r="T66" s="18" t="str">
        <f t="shared" si="75"/>
        <v>--</v>
      </c>
      <c r="U66" s="18">
        <f t="shared" si="75"/>
        <v>13.904922498216465</v>
      </c>
      <c r="V66" s="18">
        <f t="shared" si="75"/>
        <v>78.090303478904531</v>
      </c>
      <c r="W66" s="18">
        <f t="shared" ref="W66:X66" si="76">IF(V22=0,"--",((W22/V22)*100-100))</f>
        <v>53.823773898586893</v>
      </c>
      <c r="X66" s="18">
        <f t="shared" si="76"/>
        <v>-30.673622513665748</v>
      </c>
      <c r="Y66" s="18">
        <f t="shared" si="52"/>
        <v>-3.6101739078402773</v>
      </c>
    </row>
    <row r="67" spans="1:25" x14ac:dyDescent="0.2">
      <c r="A67" s="143"/>
      <c r="B67" s="8" t="s">
        <v>20</v>
      </c>
      <c r="C67" s="33" t="s">
        <v>10</v>
      </c>
      <c r="D67" s="18">
        <f t="shared" ref="D67:V67" si="77">IF(C23=0,"--",((D23/C23)*100-100))</f>
        <v>101.87673909182405</v>
      </c>
      <c r="E67" s="18">
        <f t="shared" si="77"/>
        <v>31.361623508020756</v>
      </c>
      <c r="F67" s="18">
        <f t="shared" si="77"/>
        <v>-66.450114973321718</v>
      </c>
      <c r="G67" s="18">
        <f t="shared" si="77"/>
        <v>17.454085706680857</v>
      </c>
      <c r="H67" s="18">
        <f t="shared" si="77"/>
        <v>-37.306668177440372</v>
      </c>
      <c r="I67" s="18">
        <f t="shared" si="77"/>
        <v>79.432495933489946</v>
      </c>
      <c r="J67" s="18">
        <f t="shared" si="77"/>
        <v>222.81426269137796</v>
      </c>
      <c r="K67" s="18">
        <f t="shared" si="77"/>
        <v>-26.607694467846116</v>
      </c>
      <c r="L67" s="18">
        <f t="shared" si="77"/>
        <v>26.913674723125652</v>
      </c>
      <c r="M67" s="18">
        <f t="shared" si="77"/>
        <v>84.310933940774504</v>
      </c>
      <c r="N67" s="18">
        <f t="shared" si="77"/>
        <v>-38.196672149471553</v>
      </c>
      <c r="O67" s="18">
        <f t="shared" si="77"/>
        <v>91.474657765883933</v>
      </c>
      <c r="P67" s="18">
        <f t="shared" si="77"/>
        <v>-75.811703271386889</v>
      </c>
      <c r="Q67" s="18">
        <f t="shared" si="77"/>
        <v>-66.645501301669952</v>
      </c>
      <c r="R67" s="18">
        <f t="shared" si="77"/>
        <v>-60.927089282314867</v>
      </c>
      <c r="S67" s="18">
        <f t="shared" si="77"/>
        <v>-100</v>
      </c>
      <c r="T67" s="18" t="str">
        <f t="shared" si="77"/>
        <v>--</v>
      </c>
      <c r="U67" s="18">
        <f t="shared" si="77"/>
        <v>797.34028334669881</v>
      </c>
      <c r="V67" s="18">
        <f t="shared" si="77"/>
        <v>-0.35448844933645773</v>
      </c>
      <c r="W67" s="18">
        <f t="shared" ref="W67:X67" si="78">IF(V23=0,"--",((W23/V23)*100-100))</f>
        <v>-70.200744383492037</v>
      </c>
      <c r="X67" s="18">
        <f t="shared" si="78"/>
        <v>-59.816412520064198</v>
      </c>
      <c r="Y67" s="18">
        <f t="shared" si="52"/>
        <v>6.792074768765815</v>
      </c>
    </row>
    <row r="68" spans="1:25" x14ac:dyDescent="0.2">
      <c r="A68" s="143"/>
      <c r="B68" s="8" t="s">
        <v>21</v>
      </c>
      <c r="C68" s="33" t="s">
        <v>10</v>
      </c>
      <c r="D68" s="18">
        <f t="shared" ref="D68:V68" si="79">IF(C24=0,"--",((D24/C24)*100-100))</f>
        <v>65.145588874402421</v>
      </c>
      <c r="E68" s="18">
        <f t="shared" si="79"/>
        <v>57.25</v>
      </c>
      <c r="F68" s="18">
        <f t="shared" si="79"/>
        <v>154.64814659861102</v>
      </c>
      <c r="G68" s="18">
        <f t="shared" si="79"/>
        <v>-18.144777051227294</v>
      </c>
      <c r="H68" s="18">
        <f t="shared" si="79"/>
        <v>17.799365742041658</v>
      </c>
      <c r="I68" s="18">
        <f t="shared" si="79"/>
        <v>634.23751916851256</v>
      </c>
      <c r="J68" s="18">
        <f t="shared" si="79"/>
        <v>-86.740121227873132</v>
      </c>
      <c r="K68" s="18">
        <f t="shared" si="79"/>
        <v>265.0297514875744</v>
      </c>
      <c r="L68" s="18">
        <f t="shared" si="79"/>
        <v>-45.012417416985492</v>
      </c>
      <c r="M68" s="18">
        <f t="shared" si="79"/>
        <v>102.35238726327904</v>
      </c>
      <c r="N68" s="18">
        <f t="shared" si="79"/>
        <v>-49.99784558905904</v>
      </c>
      <c r="O68" s="18">
        <f t="shared" si="79"/>
        <v>22.075728590386575</v>
      </c>
      <c r="P68" s="18">
        <f t="shared" si="79"/>
        <v>97.37689180031623</v>
      </c>
      <c r="Q68" s="18">
        <f t="shared" si="79"/>
        <v>-73.637039898144579</v>
      </c>
      <c r="R68" s="18">
        <f t="shared" si="79"/>
        <v>127.84274357652546</v>
      </c>
      <c r="S68" s="18">
        <f t="shared" si="79"/>
        <v>-100</v>
      </c>
      <c r="T68" s="18" t="str">
        <f t="shared" si="79"/>
        <v>--</v>
      </c>
      <c r="U68" s="18">
        <f t="shared" si="79"/>
        <v>125.33066203326126</v>
      </c>
      <c r="V68" s="18">
        <f t="shared" si="79"/>
        <v>-15.140332517644836</v>
      </c>
      <c r="W68" s="18">
        <f t="shared" ref="W68:X68" si="80">IF(V24=0,"--",((W24/V24)*100-100))</f>
        <v>-3.1571919999258284</v>
      </c>
      <c r="X68" s="18">
        <f t="shared" si="80"/>
        <v>-32.92386350580216</v>
      </c>
      <c r="Y68" s="18">
        <f t="shared" si="52"/>
        <v>17.118919293941673</v>
      </c>
    </row>
    <row r="69" spans="1:25" x14ac:dyDescent="0.2">
      <c r="A69" s="143"/>
      <c r="B69" s="8" t="s">
        <v>17</v>
      </c>
      <c r="C69" s="33" t="s">
        <v>10</v>
      </c>
      <c r="D69" s="18">
        <f t="shared" ref="D69:V69" si="81">IF(C25=0,"--",((D25/C25)*100-100))</f>
        <v>-34.319468094878076</v>
      </c>
      <c r="E69" s="18">
        <f t="shared" si="81"/>
        <v>70.556278709510849</v>
      </c>
      <c r="F69" s="18">
        <f t="shared" si="81"/>
        <v>-8.0239554950045431</v>
      </c>
      <c r="G69" s="18">
        <f t="shared" si="81"/>
        <v>7.0248075571328172</v>
      </c>
      <c r="H69" s="18">
        <f t="shared" si="81"/>
        <v>21.238736754423229</v>
      </c>
      <c r="I69" s="18">
        <f t="shared" si="81"/>
        <v>-15.460771010410241</v>
      </c>
      <c r="J69" s="18">
        <f t="shared" si="81"/>
        <v>-6.422739577016614</v>
      </c>
      <c r="K69" s="18">
        <f t="shared" si="81"/>
        <v>-33.939382804918978</v>
      </c>
      <c r="L69" s="18">
        <f t="shared" si="81"/>
        <v>257.060617092928</v>
      </c>
      <c r="M69" s="18">
        <f t="shared" si="81"/>
        <v>-66.757299674500047</v>
      </c>
      <c r="N69" s="18">
        <f t="shared" si="81"/>
        <v>29.578706790235202</v>
      </c>
      <c r="O69" s="18">
        <f t="shared" si="81"/>
        <v>-3.7598421961042021</v>
      </c>
      <c r="P69" s="18">
        <f t="shared" si="81"/>
        <v>-55.504315284801962</v>
      </c>
      <c r="Q69" s="18">
        <f t="shared" si="81"/>
        <v>-31.399321336445155</v>
      </c>
      <c r="R69" s="18">
        <f t="shared" si="81"/>
        <v>-11.646606570311064</v>
      </c>
      <c r="S69" s="18">
        <f t="shared" si="81"/>
        <v>-100</v>
      </c>
      <c r="T69" s="18" t="str">
        <f t="shared" si="81"/>
        <v>--</v>
      </c>
      <c r="U69" s="18">
        <f t="shared" si="81"/>
        <v>6.6436576188094989</v>
      </c>
      <c r="V69" s="18">
        <f t="shared" si="81"/>
        <v>46.335857324057343</v>
      </c>
      <c r="W69" s="18">
        <f t="shared" ref="W69:X69" si="82">IF(V25=0,"--",((W25/V25)*100-100))</f>
        <v>23.365080032149436</v>
      </c>
      <c r="X69" s="18">
        <f t="shared" si="82"/>
        <v>0.57273280843472207</v>
      </c>
      <c r="Y69" s="18">
        <f t="shared" si="52"/>
        <v>-6.7633304423472111</v>
      </c>
    </row>
    <row r="70" spans="1:25" ht="15" x14ac:dyDescent="0.25">
      <c r="A70" s="143"/>
      <c r="B70" s="191" t="s">
        <v>22</v>
      </c>
      <c r="C70" s="33" t="s">
        <v>10</v>
      </c>
      <c r="D70" s="18">
        <f t="shared" ref="D70:D72" si="83">IF(C27=0,"--",((D27/C27)*100-100))</f>
        <v>-0.2224870630996918</v>
      </c>
      <c r="E70" s="18">
        <f t="shared" ref="E70:E72" si="84">IF(D27=0,"--",((E27/D27)*100-100))</f>
        <v>97.084633824830121</v>
      </c>
      <c r="F70" s="18">
        <f t="shared" ref="F70:F72" si="85">IF(E27=0,"--",((F27/E27)*100-100))</f>
        <v>-28.39816485225171</v>
      </c>
      <c r="G70" s="18">
        <f t="shared" ref="G70:G72" si="86">IF(F27=0,"--",((G27/F27)*100-100))</f>
        <v>17.894689697656645</v>
      </c>
      <c r="H70" s="18">
        <f t="shared" ref="H70:H72" si="87">IF(G27=0,"--",((H27/G27)*100-100))</f>
        <v>47.360963241671726</v>
      </c>
      <c r="I70" s="18">
        <f t="shared" ref="I70:I72" si="88">IF(H27=0,"--",((I27/H27)*100-100))</f>
        <v>-51.549126740110168</v>
      </c>
      <c r="J70" s="18">
        <f t="shared" ref="J70:J72" si="89">IF(I27=0,"--",((J27/I27)*100-100))</f>
        <v>23.15048218903128</v>
      </c>
      <c r="K70" s="18">
        <f t="shared" ref="K70:K72" si="90">IF(J27=0,"--",((K27/J27)*100-100))</f>
        <v>41.210480726992728</v>
      </c>
      <c r="L70" s="18">
        <f t="shared" ref="L70:L72" si="91">IF(K27=0,"--",((L27/K27)*100-100))</f>
        <v>-12.257534515956422</v>
      </c>
      <c r="M70" s="18">
        <f t="shared" ref="M70:M72" si="92">IF(L27=0,"--",((M27/L27)*100-100))</f>
        <v>13.805277418668567</v>
      </c>
      <c r="N70" s="18">
        <f t="shared" ref="N70:N72" si="93">IF(M27=0,"--",((N27/M27)*100-100))</f>
        <v>18.219518418738147</v>
      </c>
      <c r="O70" s="18">
        <f t="shared" ref="O70:O72" si="94">IF(N27=0,"--",((O27/N27)*100-100))</f>
        <v>-13.846948824883142</v>
      </c>
      <c r="P70" s="18">
        <f t="shared" ref="P70:P72" si="95">IF(O27=0,"--",((P27/O27)*100-100))</f>
        <v>-10.350930899963302</v>
      </c>
      <c r="Q70" s="18">
        <f t="shared" ref="Q70:Q72" si="96">IF(P27=0,"--",((Q27/P27)*100-100))</f>
        <v>-54.923998763066862</v>
      </c>
      <c r="R70" s="18">
        <f t="shared" ref="R70:R72" si="97">IF(Q27=0,"--",((R27/Q27)*100-100))</f>
        <v>-21.837312687678605</v>
      </c>
      <c r="S70" s="18">
        <f t="shared" ref="S70:S72" si="98">IF(R27=0,"--",((S27/R27)*100-100))</f>
        <v>-8.1452133879502782</v>
      </c>
      <c r="T70" s="18">
        <f t="shared" ref="T70:T72" si="99">IF(S27=0,"--",((T27/S27)*100-100))</f>
        <v>1.0841639004772077</v>
      </c>
      <c r="U70" s="18">
        <f t="shared" ref="U70:V72" si="100">IF(T27=0,"--",((U27/T27)*100-100))</f>
        <v>1.8601005078438817</v>
      </c>
      <c r="V70" s="18">
        <f t="shared" si="100"/>
        <v>231.1402423315443</v>
      </c>
      <c r="W70" s="18">
        <f t="shared" ref="W70:W72" si="101">IF(V27=0,"--",((W27/V27)*100-100))</f>
        <v>-2.6122549348402089</v>
      </c>
      <c r="X70" s="18">
        <f t="shared" ref="X70:X72" si="102">IF(W27=0,"--",((X27/W27)*100-100))</f>
        <v>-66.425501271325118</v>
      </c>
      <c r="Y70" s="18">
        <f t="shared" si="52"/>
        <v>22.621374659672981</v>
      </c>
    </row>
    <row r="71" spans="1:25" x14ac:dyDescent="0.2">
      <c r="A71" s="143"/>
      <c r="B71" s="8" t="s">
        <v>23</v>
      </c>
      <c r="C71" s="33" t="s">
        <v>10</v>
      </c>
      <c r="D71" s="18">
        <f t="shared" si="83"/>
        <v>-18.618212309038086</v>
      </c>
      <c r="E71" s="18">
        <f t="shared" si="84"/>
        <v>61.661098764813346</v>
      </c>
      <c r="F71" s="18">
        <f t="shared" si="85"/>
        <v>32.467383032556995</v>
      </c>
      <c r="G71" s="18">
        <f t="shared" si="86"/>
        <v>198.76443688924041</v>
      </c>
      <c r="H71" s="18">
        <f t="shared" si="87"/>
        <v>146.10612308927426</v>
      </c>
      <c r="I71" s="18">
        <f t="shared" si="88"/>
        <v>-3.5554485174343569</v>
      </c>
      <c r="J71" s="18">
        <f t="shared" si="89"/>
        <v>-36.764017949354709</v>
      </c>
      <c r="K71" s="18">
        <f t="shared" si="90"/>
        <v>4.6541331301098694</v>
      </c>
      <c r="L71" s="18">
        <f t="shared" si="91"/>
        <v>130.95632397822106</v>
      </c>
      <c r="M71" s="18">
        <f t="shared" si="92"/>
        <v>-4.3567296247539531</v>
      </c>
      <c r="N71" s="18">
        <f t="shared" si="93"/>
        <v>-60.536484528246149</v>
      </c>
      <c r="O71" s="18">
        <f t="shared" si="94"/>
        <v>15.620607742141289</v>
      </c>
      <c r="P71" s="18">
        <f t="shared" si="95"/>
        <v>-91.686044772075832</v>
      </c>
      <c r="Q71" s="18">
        <f t="shared" si="96"/>
        <v>96.609762458338963</v>
      </c>
      <c r="R71" s="18">
        <f t="shared" si="97"/>
        <v>638.33804706831086</v>
      </c>
      <c r="S71" s="18">
        <f t="shared" si="98"/>
        <v>67.826904825355768</v>
      </c>
      <c r="T71" s="18">
        <f t="shared" si="99"/>
        <v>10.799095587311115</v>
      </c>
      <c r="U71" s="18">
        <f t="shared" si="100"/>
        <v>-27.396647600939119</v>
      </c>
      <c r="V71" s="18">
        <f t="shared" si="100"/>
        <v>-19.31514915676506</v>
      </c>
      <c r="W71" s="18">
        <f t="shared" si="101"/>
        <v>-66.527437028885743</v>
      </c>
      <c r="X71" s="18">
        <f t="shared" si="102"/>
        <v>13.807055692390207</v>
      </c>
      <c r="Y71" s="18">
        <f t="shared" si="52"/>
        <v>-2.2044314387339909</v>
      </c>
    </row>
    <row r="72" spans="1:25" ht="13.5" thickBot="1" x14ac:dyDescent="0.25">
      <c r="A72" s="143"/>
      <c r="B72" s="30" t="s">
        <v>7</v>
      </c>
      <c r="C72" s="88"/>
      <c r="D72" s="18">
        <f t="shared" si="83"/>
        <v>-0.26010662651347616</v>
      </c>
      <c r="E72" s="18">
        <f t="shared" si="84"/>
        <v>97.02552571633899</v>
      </c>
      <c r="F72" s="18">
        <f t="shared" si="85"/>
        <v>-28.31483325049399</v>
      </c>
      <c r="G72" s="18">
        <f t="shared" si="86"/>
        <v>18.352287344441052</v>
      </c>
      <c r="H72" s="18">
        <f t="shared" si="87"/>
        <v>47.991609629709416</v>
      </c>
      <c r="I72" s="18">
        <f t="shared" si="88"/>
        <v>-51.039397606822476</v>
      </c>
      <c r="J72" s="18">
        <f t="shared" si="89"/>
        <v>21.896999599023957</v>
      </c>
      <c r="K72" s="18">
        <f t="shared" si="90"/>
        <v>40.813727547606533</v>
      </c>
      <c r="L72" s="18">
        <f t="shared" si="91"/>
        <v>-11.102342834500902</v>
      </c>
      <c r="M72" s="18">
        <f t="shared" si="92"/>
        <v>13.424674258642426</v>
      </c>
      <c r="N72" s="18">
        <f t="shared" si="93"/>
        <v>16.827839355684816</v>
      </c>
      <c r="O72" s="18">
        <f t="shared" si="94"/>
        <v>-13.671055653898634</v>
      </c>
      <c r="P72" s="18">
        <f t="shared" si="95"/>
        <v>-11.00115303399437</v>
      </c>
      <c r="Q72" s="260">
        <f t="shared" si="96"/>
        <v>-54.810832656515288</v>
      </c>
      <c r="R72" s="260">
        <f t="shared" si="97"/>
        <v>-19.692264654788133</v>
      </c>
      <c r="S72" s="260">
        <f t="shared" si="98"/>
        <v>-5.8757153297451623</v>
      </c>
      <c r="T72" s="260">
        <f t="shared" si="99"/>
        <v>1.6016220459412693</v>
      </c>
      <c r="U72" s="260">
        <f t="shared" si="100"/>
        <v>0.16069468024670641</v>
      </c>
      <c r="V72" s="18">
        <f t="shared" si="100"/>
        <v>220.59489758856586</v>
      </c>
      <c r="W72" s="18">
        <f t="shared" si="101"/>
        <v>-3.2895373845050671</v>
      </c>
      <c r="X72" s="18">
        <f t="shared" si="102"/>
        <v>-66.131240796775813</v>
      </c>
      <c r="Y72" s="18">
        <f t="shared" si="52"/>
        <v>13.167164910407678</v>
      </c>
    </row>
    <row r="73" spans="1:25" ht="13.5" thickTop="1" x14ac:dyDescent="0.2">
      <c r="B73" s="79" t="s">
        <v>868</v>
      </c>
      <c r="C73" s="89"/>
      <c r="D73" s="89"/>
      <c r="E73" s="89"/>
      <c r="F73" s="89"/>
      <c r="G73" s="89"/>
      <c r="H73" s="89"/>
      <c r="I73" s="89"/>
      <c r="J73" s="89"/>
      <c r="K73" s="89"/>
      <c r="L73" s="89"/>
      <c r="M73" s="89"/>
      <c r="N73" s="89"/>
      <c r="O73" s="89"/>
      <c r="P73" s="89"/>
      <c r="Y73" s="89"/>
    </row>
  </sheetData>
  <mergeCells count="6">
    <mergeCell ref="A2:Y2"/>
    <mergeCell ref="C30:Y30"/>
    <mergeCell ref="B7:Y7"/>
    <mergeCell ref="C52:Y52"/>
    <mergeCell ref="A4:Y4"/>
    <mergeCell ref="A5:Y5"/>
  </mergeCells>
  <phoneticPr fontId="4" type="noConversion"/>
  <hyperlinks>
    <hyperlink ref="A1" location="INDICE!A1" display="INDICE"/>
  </hyperlinks>
  <pageMargins left="0.75" right="0.75" top="1" bottom="1" header="0" footer="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7"/>
  <sheetViews>
    <sheetView topLeftCell="A48" zoomScale="69" zoomScaleNormal="69" workbookViewId="0"/>
  </sheetViews>
  <sheetFormatPr baseColWidth="10" defaultRowHeight="12.75" x14ac:dyDescent="0.2"/>
  <cols>
    <col min="1" max="1" width="11.42578125" style="4"/>
    <col min="2" max="2" width="32.42578125" style="4" customWidth="1"/>
    <col min="3" max="89" width="11.42578125" style="21"/>
    <col min="90" max="16384" width="11.42578125" style="4"/>
  </cols>
  <sheetData>
    <row r="1" spans="1:25" x14ac:dyDescent="0.2">
      <c r="A1" s="11" t="s">
        <v>258</v>
      </c>
    </row>
    <row r="2" spans="1:25" ht="18.75" x14ac:dyDescent="0.3">
      <c r="A2" s="333" t="s">
        <v>83</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25" ht="18.75" x14ac:dyDescent="0.3">
      <c r="A3" s="141"/>
      <c r="B3" s="141"/>
      <c r="C3" s="73"/>
      <c r="D3" s="73"/>
      <c r="E3" s="73"/>
      <c r="F3" s="73"/>
      <c r="G3" s="73"/>
      <c r="H3" s="73"/>
      <c r="I3" s="73"/>
      <c r="J3" s="73"/>
      <c r="K3" s="73"/>
      <c r="L3" s="73"/>
      <c r="M3" s="73"/>
      <c r="N3" s="73"/>
      <c r="O3" s="73"/>
      <c r="P3" s="73"/>
      <c r="Q3" s="22"/>
      <c r="R3" s="22"/>
      <c r="S3" s="22"/>
      <c r="T3" s="22"/>
      <c r="U3" s="22"/>
      <c r="V3" s="22"/>
      <c r="W3" s="22"/>
      <c r="X3" s="22"/>
    </row>
    <row r="4" spans="1:25" ht="18.75" x14ac:dyDescent="0.3">
      <c r="A4" s="333" t="s">
        <v>824</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25" ht="13.5" thickBot="1" x14ac:dyDescent="0.25">
      <c r="A5" s="335" t="s">
        <v>111</v>
      </c>
      <c r="B5" s="335"/>
      <c r="C5" s="335"/>
      <c r="D5" s="335"/>
      <c r="E5" s="335"/>
      <c r="F5" s="335"/>
      <c r="G5" s="335"/>
      <c r="H5" s="335"/>
      <c r="I5" s="335"/>
      <c r="J5" s="335"/>
      <c r="K5" s="335"/>
      <c r="L5" s="335"/>
      <c r="M5" s="335"/>
      <c r="N5" s="335"/>
      <c r="O5" s="335"/>
      <c r="P5" s="335"/>
      <c r="Q5" s="335"/>
      <c r="R5" s="335"/>
      <c r="S5" s="335"/>
      <c r="T5" s="335"/>
      <c r="U5" s="335"/>
      <c r="V5" s="335"/>
      <c r="W5" s="335"/>
      <c r="X5" s="335"/>
      <c r="Y5" s="335"/>
    </row>
    <row r="6" spans="1:25"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404</v>
      </c>
    </row>
    <row r="7" spans="1:25" ht="13.5" thickBot="1" x14ac:dyDescent="0.25">
      <c r="A7" s="148"/>
      <c r="B7" s="26"/>
      <c r="C7" s="328" t="s">
        <v>25</v>
      </c>
      <c r="D7" s="328"/>
      <c r="E7" s="328"/>
      <c r="F7" s="328"/>
      <c r="G7" s="328"/>
      <c r="H7" s="328"/>
      <c r="I7" s="328"/>
      <c r="J7" s="328"/>
      <c r="K7" s="328"/>
      <c r="L7" s="328"/>
      <c r="M7" s="328"/>
      <c r="N7" s="328"/>
      <c r="O7" s="328"/>
      <c r="P7" s="328"/>
      <c r="Q7" s="139"/>
      <c r="R7" s="139"/>
      <c r="S7" s="139"/>
      <c r="T7" s="230"/>
      <c r="U7" s="237"/>
      <c r="V7" s="289"/>
      <c r="W7" s="295"/>
      <c r="X7" s="295"/>
      <c r="Y7" s="114"/>
    </row>
    <row r="8" spans="1:25" ht="13.5" thickTop="1" x14ac:dyDescent="0.2">
      <c r="A8" s="148"/>
      <c r="C8" s="22"/>
      <c r="D8" s="22"/>
      <c r="E8" s="22"/>
      <c r="F8" s="22"/>
      <c r="G8" s="22"/>
      <c r="H8" s="22"/>
      <c r="I8" s="22"/>
      <c r="J8" s="22"/>
      <c r="K8" s="22"/>
      <c r="L8" s="22"/>
      <c r="M8" s="22"/>
      <c r="N8" s="22"/>
      <c r="O8" s="22"/>
      <c r="P8" s="22"/>
      <c r="Q8" s="22"/>
      <c r="R8" s="22"/>
      <c r="S8" s="22"/>
      <c r="T8" s="22"/>
      <c r="U8" s="22"/>
      <c r="V8" s="22"/>
      <c r="W8" s="22"/>
      <c r="X8" s="22"/>
    </row>
    <row r="9" spans="1:25" x14ac:dyDescent="0.2">
      <c r="A9" s="143"/>
      <c r="B9" s="80" t="s">
        <v>326</v>
      </c>
      <c r="C9" s="18">
        <v>811.34176100000002</v>
      </c>
      <c r="D9" s="18">
        <v>1202.54466</v>
      </c>
      <c r="E9" s="18">
        <v>1442.2426949999999</v>
      </c>
      <c r="F9" s="18">
        <v>1672.4309249999999</v>
      </c>
      <c r="G9" s="18">
        <v>1727.6610250000001</v>
      </c>
      <c r="H9" s="18">
        <v>2230.3422970000001</v>
      </c>
      <c r="I9" s="18">
        <v>1588.2649730000001</v>
      </c>
      <c r="J9" s="18">
        <v>1041.170353</v>
      </c>
      <c r="K9" s="18">
        <v>947.22200999999995</v>
      </c>
      <c r="L9" s="18">
        <v>778.28230299999996</v>
      </c>
      <c r="M9" s="18">
        <v>639.48632199999997</v>
      </c>
      <c r="N9" s="18">
        <v>656.47089000000005</v>
      </c>
      <c r="O9" s="18">
        <v>554.02690199999995</v>
      </c>
      <c r="P9" s="18">
        <v>366.39625699999999</v>
      </c>
      <c r="Q9" s="27">
        <v>288.58289000000002</v>
      </c>
      <c r="R9" s="27">
        <v>316.33292299999999</v>
      </c>
      <c r="S9" s="27">
        <v>329.18243100000001</v>
      </c>
      <c r="T9" s="27">
        <v>386.539108</v>
      </c>
      <c r="U9" s="27">
        <v>421.92889200000002</v>
      </c>
      <c r="V9" s="27">
        <v>458.32495799999998</v>
      </c>
      <c r="W9" s="27">
        <v>440.327157</v>
      </c>
      <c r="X9" s="27">
        <v>418.84689600000002</v>
      </c>
      <c r="Y9" s="28">
        <f>SUM(C9:X9)</f>
        <v>18717.948628000002</v>
      </c>
    </row>
    <row r="10" spans="1:25" x14ac:dyDescent="0.2">
      <c r="A10" s="143"/>
      <c r="B10" s="80" t="s">
        <v>67</v>
      </c>
      <c r="C10" s="18">
        <v>5.3773730000000004</v>
      </c>
      <c r="D10" s="18">
        <v>9.1645199999999996</v>
      </c>
      <c r="E10" s="18">
        <v>13.633456000000001</v>
      </c>
      <c r="F10" s="18">
        <v>16.033913999999999</v>
      </c>
      <c r="G10" s="18">
        <v>27.192329999999998</v>
      </c>
      <c r="H10" s="18">
        <v>20.951280000000001</v>
      </c>
      <c r="I10" s="18">
        <v>34.868437999999998</v>
      </c>
      <c r="J10" s="18">
        <v>30.24924</v>
      </c>
      <c r="K10" s="18">
        <v>33.573416000000002</v>
      </c>
      <c r="L10" s="18">
        <v>38.673122999999997</v>
      </c>
      <c r="M10" s="18">
        <v>48.861570999999998</v>
      </c>
      <c r="N10" s="18">
        <v>49.611787999999997</v>
      </c>
      <c r="O10" s="18">
        <v>39.291148</v>
      </c>
      <c r="P10" s="18">
        <v>22.092103000000002</v>
      </c>
      <c r="Q10" s="27">
        <v>12.829908</v>
      </c>
      <c r="R10" s="27">
        <v>21.080213000000001</v>
      </c>
      <c r="S10" s="27">
        <v>26.844014999999999</v>
      </c>
      <c r="T10" s="27">
        <v>33.043152999999997</v>
      </c>
      <c r="U10" s="27">
        <v>34.698151000000003</v>
      </c>
      <c r="V10" s="27">
        <v>39.647218000000002</v>
      </c>
      <c r="W10" s="27">
        <v>36.658082999999998</v>
      </c>
      <c r="X10" s="27">
        <v>34.576819999999998</v>
      </c>
      <c r="Y10" s="28">
        <f t="shared" ref="Y10:Y29" si="0">SUM(C10:X10)</f>
        <v>628.95126100000004</v>
      </c>
    </row>
    <row r="11" spans="1:25" x14ac:dyDescent="0.2">
      <c r="A11" s="143"/>
      <c r="B11" s="80" t="s">
        <v>332</v>
      </c>
      <c r="C11" s="18">
        <v>0.26057999999999998</v>
      </c>
      <c r="D11" s="18">
        <v>0.21587999999999999</v>
      </c>
      <c r="E11" s="18">
        <v>0.56358200000000003</v>
      </c>
      <c r="F11" s="18">
        <v>0.38488</v>
      </c>
      <c r="G11" s="18">
        <v>0.24407599999999999</v>
      </c>
      <c r="H11" s="18">
        <v>0.220497</v>
      </c>
      <c r="I11" s="18">
        <v>4.6780970000000002</v>
      </c>
      <c r="J11" s="18">
        <v>4.6971559999999997</v>
      </c>
      <c r="K11" s="18">
        <v>0.78142599999999995</v>
      </c>
      <c r="L11" s="18">
        <v>1.26179</v>
      </c>
      <c r="M11" s="18">
        <v>1.1017859999999999</v>
      </c>
      <c r="N11" s="18">
        <v>1.4556739999999999</v>
      </c>
      <c r="O11" s="18">
        <v>0.68189999999999995</v>
      </c>
      <c r="P11" s="18">
        <v>0.22095899999999999</v>
      </c>
      <c r="Q11" s="27">
        <v>0.65288599999999997</v>
      </c>
      <c r="R11" s="27">
        <v>0.41658899999999999</v>
      </c>
      <c r="S11" s="27">
        <v>0.32581100000000002</v>
      </c>
      <c r="T11" s="27">
        <v>0.40396900000000002</v>
      </c>
      <c r="U11" s="27">
        <v>0.29982900000000001</v>
      </c>
      <c r="V11" s="27">
        <v>0.32874999999999999</v>
      </c>
      <c r="W11" s="27">
        <v>0.11720700000000001</v>
      </c>
      <c r="X11" s="27">
        <v>0.19070500000000001</v>
      </c>
      <c r="Y11" s="28">
        <f t="shared" si="0"/>
        <v>19.504028999999999</v>
      </c>
    </row>
    <row r="12" spans="1:25" x14ac:dyDescent="0.2">
      <c r="A12" s="143"/>
      <c r="B12" s="80" t="s">
        <v>58</v>
      </c>
      <c r="C12" s="18">
        <v>1.038003</v>
      </c>
      <c r="D12" s="18">
        <v>2.0324080000000002</v>
      </c>
      <c r="E12" s="18">
        <v>1.5993839999999999</v>
      </c>
      <c r="F12" s="18">
        <v>1.9492499999999999</v>
      </c>
      <c r="G12" s="18">
        <v>1.7643949999999999</v>
      </c>
      <c r="H12" s="18">
        <v>1.7642739999999999</v>
      </c>
      <c r="I12" s="18">
        <v>1.8282130000000001</v>
      </c>
      <c r="J12" s="18">
        <v>1.7666500000000001</v>
      </c>
      <c r="K12" s="18">
        <v>3.9906670000000002</v>
      </c>
      <c r="L12" s="18">
        <v>5.8499749999999997</v>
      </c>
      <c r="M12" s="18">
        <v>7.9560709999999997</v>
      </c>
      <c r="N12" s="18">
        <v>10.349073000000001</v>
      </c>
      <c r="O12" s="18">
        <v>11.407162</v>
      </c>
      <c r="P12" s="18">
        <v>8.3413649999999997</v>
      </c>
      <c r="Q12" s="19">
        <v>8.2682179999999992</v>
      </c>
      <c r="R12" s="19">
        <v>8.7022560000000002</v>
      </c>
      <c r="S12" s="19">
        <v>10.233387</v>
      </c>
      <c r="T12" s="19">
        <v>12.012841</v>
      </c>
      <c r="U12" s="19">
        <v>11.954454999999999</v>
      </c>
      <c r="V12" s="19">
        <v>16.586351000000001</v>
      </c>
      <c r="W12" s="19">
        <v>16.701504</v>
      </c>
      <c r="X12" s="19">
        <v>21.528154000000001</v>
      </c>
      <c r="Y12" s="28">
        <f t="shared" si="0"/>
        <v>167.624056</v>
      </c>
    </row>
    <row r="13" spans="1:25" x14ac:dyDescent="0.2">
      <c r="A13" s="143"/>
      <c r="B13" s="80" t="s">
        <v>74</v>
      </c>
      <c r="C13" s="18">
        <v>19.110569000000002</v>
      </c>
      <c r="D13" s="18">
        <v>42.972082</v>
      </c>
      <c r="E13" s="18">
        <v>83.465817000000001</v>
      </c>
      <c r="F13" s="18">
        <v>69.480120999999997</v>
      </c>
      <c r="G13" s="18">
        <v>61.088037</v>
      </c>
      <c r="H13" s="18">
        <v>97.779214999999994</v>
      </c>
      <c r="I13" s="18">
        <v>78.450576999999996</v>
      </c>
      <c r="J13" s="18">
        <v>63.128320000000002</v>
      </c>
      <c r="K13" s="18">
        <v>56.806654000000002</v>
      </c>
      <c r="L13" s="18">
        <v>65.941573000000005</v>
      </c>
      <c r="M13" s="18">
        <v>77.634596000000002</v>
      </c>
      <c r="N13" s="18">
        <v>206.21758700000001</v>
      </c>
      <c r="O13" s="18">
        <v>108.943855</v>
      </c>
      <c r="P13" s="18">
        <v>69.656289000000001</v>
      </c>
      <c r="Q13" s="27">
        <v>49.249913999999997</v>
      </c>
      <c r="R13" s="27">
        <v>62.391151999999998</v>
      </c>
      <c r="S13" s="27">
        <v>41.737741</v>
      </c>
      <c r="T13" s="27">
        <v>46.202492999999997</v>
      </c>
      <c r="U13" s="27">
        <v>60.547933</v>
      </c>
      <c r="V13" s="27">
        <v>137.86651699999999</v>
      </c>
      <c r="W13" s="27">
        <v>43.362962000000003</v>
      </c>
      <c r="X13" s="27">
        <v>46.728603999999997</v>
      </c>
      <c r="Y13" s="28">
        <f t="shared" si="0"/>
        <v>1588.7626079999995</v>
      </c>
    </row>
    <row r="14" spans="1:25" x14ac:dyDescent="0.2">
      <c r="A14" s="143"/>
      <c r="B14" s="80" t="s">
        <v>66</v>
      </c>
      <c r="C14" s="18">
        <v>0</v>
      </c>
      <c r="D14" s="18">
        <v>9.1000000000000003E-5</v>
      </c>
      <c r="E14" s="18">
        <v>0</v>
      </c>
      <c r="F14" s="18">
        <v>1.46E-4</v>
      </c>
      <c r="G14" s="18">
        <v>7.8309999999999994E-3</v>
      </c>
      <c r="H14" s="18">
        <v>2.2000000000000001E-4</v>
      </c>
      <c r="I14" s="18">
        <v>3.0000000000000001E-5</v>
      </c>
      <c r="J14" s="18">
        <v>2.7700000000000001E-4</v>
      </c>
      <c r="K14" s="18">
        <v>5.0000000000000004E-6</v>
      </c>
      <c r="L14" s="18">
        <v>9.0320000000000001E-3</v>
      </c>
      <c r="M14" s="18">
        <v>0.15226600000000001</v>
      </c>
      <c r="N14" s="18">
        <v>0.221688</v>
      </c>
      <c r="O14" s="18">
        <v>0.24274799999999999</v>
      </c>
      <c r="P14" s="18">
        <v>0</v>
      </c>
      <c r="Q14" s="19">
        <v>2.8909999999999999E-3</v>
      </c>
      <c r="R14" s="19">
        <v>9.8400000000000007E-4</v>
      </c>
      <c r="S14" s="19">
        <v>1.8E-5</v>
      </c>
      <c r="T14" s="19">
        <v>0</v>
      </c>
      <c r="U14" s="19">
        <v>0</v>
      </c>
      <c r="V14" s="19">
        <v>0</v>
      </c>
      <c r="W14" s="19">
        <v>1.9999999999999999E-6</v>
      </c>
      <c r="X14" s="19">
        <v>3.2899999999999997E-4</v>
      </c>
      <c r="Y14" s="28">
        <f t="shared" si="0"/>
        <v>0.63855799999999985</v>
      </c>
    </row>
    <row r="15" spans="1:25" x14ac:dyDescent="0.2">
      <c r="A15" s="143"/>
      <c r="B15" s="80" t="s">
        <v>75</v>
      </c>
      <c r="C15" s="18">
        <v>0</v>
      </c>
      <c r="D15" s="18">
        <v>0</v>
      </c>
      <c r="E15" s="18">
        <v>0</v>
      </c>
      <c r="F15" s="18">
        <v>0</v>
      </c>
      <c r="G15" s="18">
        <v>0</v>
      </c>
      <c r="H15" s="18">
        <v>0</v>
      </c>
      <c r="I15" s="18">
        <v>0</v>
      </c>
      <c r="J15" s="18">
        <v>0</v>
      </c>
      <c r="K15" s="18">
        <v>0</v>
      </c>
      <c r="L15" s="18">
        <v>9.0936000000000003E-2</v>
      </c>
      <c r="M15" s="18">
        <v>0.298516</v>
      </c>
      <c r="N15" s="18">
        <v>9.0959999999999999E-3</v>
      </c>
      <c r="O15" s="18">
        <v>4.8750000000000002E-2</v>
      </c>
      <c r="P15" s="18">
        <v>7.0588999999999999E-2</v>
      </c>
      <c r="Q15" s="27">
        <v>1.9049E-2</v>
      </c>
      <c r="R15" s="27">
        <v>4.45E-3</v>
      </c>
      <c r="S15" s="27">
        <v>9.4179999999999993E-3</v>
      </c>
      <c r="T15" s="27">
        <v>0</v>
      </c>
      <c r="U15" s="27">
        <v>1.7042000000000002E-2</v>
      </c>
      <c r="V15" s="27">
        <v>5.1210000000000006E-3</v>
      </c>
      <c r="W15" s="27">
        <v>8.4659999999999996E-3</v>
      </c>
      <c r="X15" s="27">
        <v>1.1119E-2</v>
      </c>
      <c r="Y15" s="28">
        <f t="shared" si="0"/>
        <v>0.59255199999999997</v>
      </c>
    </row>
    <row r="16" spans="1:25" x14ac:dyDescent="0.2">
      <c r="A16" s="143"/>
      <c r="B16" s="80" t="s">
        <v>71</v>
      </c>
      <c r="C16" s="18">
        <v>2.4217719999999998</v>
      </c>
      <c r="D16" s="18">
        <v>6.0404869999999997</v>
      </c>
      <c r="E16" s="18">
        <v>7.7989649999999999</v>
      </c>
      <c r="F16" s="18">
        <v>7.2712909999999997</v>
      </c>
      <c r="G16" s="18">
        <v>14.917818</v>
      </c>
      <c r="H16" s="18">
        <v>23.881394</v>
      </c>
      <c r="I16" s="18">
        <v>40.874704000000001</v>
      </c>
      <c r="J16" s="18">
        <v>67.762943000000007</v>
      </c>
      <c r="K16" s="18">
        <v>117.839229</v>
      </c>
      <c r="L16" s="18">
        <v>204.513959</v>
      </c>
      <c r="M16" s="18">
        <v>197.06845100000001</v>
      </c>
      <c r="N16" s="18">
        <v>247.25488799999999</v>
      </c>
      <c r="O16" s="18">
        <v>199.09517099999999</v>
      </c>
      <c r="P16" s="18">
        <v>211.19019</v>
      </c>
      <c r="Q16" s="27">
        <v>118.722548</v>
      </c>
      <c r="R16" s="27">
        <v>195.70157499999999</v>
      </c>
      <c r="S16" s="27">
        <v>209.106662</v>
      </c>
      <c r="T16" s="27">
        <v>250.757724</v>
      </c>
      <c r="U16" s="27">
        <v>271.97681799999998</v>
      </c>
      <c r="V16" s="27">
        <v>320.40475500000002</v>
      </c>
      <c r="W16" s="27">
        <v>316.52094699999998</v>
      </c>
      <c r="X16" s="27">
        <v>338.368989</v>
      </c>
      <c r="Y16" s="28">
        <f t="shared" si="0"/>
        <v>3369.4912800000002</v>
      </c>
    </row>
    <row r="17" spans="1:25" x14ac:dyDescent="0.2">
      <c r="A17" s="143"/>
      <c r="B17" s="8" t="s">
        <v>15</v>
      </c>
      <c r="C17" s="18">
        <v>1.2490540000000003</v>
      </c>
      <c r="D17" s="18">
        <v>2.3072039999999991</v>
      </c>
      <c r="E17" s="18">
        <v>2.1072150000000001</v>
      </c>
      <c r="F17" s="18">
        <v>2.4892370000000001</v>
      </c>
      <c r="G17" s="18">
        <v>2.7283249999999999</v>
      </c>
      <c r="H17" s="18">
        <v>2.504664</v>
      </c>
      <c r="I17" s="18">
        <v>3.4639290000000003</v>
      </c>
      <c r="J17" s="18">
        <v>2.4560139999999997</v>
      </c>
      <c r="K17" s="18">
        <v>5.283067</v>
      </c>
      <c r="L17" s="18">
        <v>11.503005999999997</v>
      </c>
      <c r="M17" s="18">
        <v>22.122902999999997</v>
      </c>
      <c r="N17" s="18">
        <v>22.912271000000004</v>
      </c>
      <c r="O17" s="18">
        <v>21.129862999999997</v>
      </c>
      <c r="P17" s="18">
        <v>15.572914999999998</v>
      </c>
      <c r="Q17" s="19">
        <v>13.171882</v>
      </c>
      <c r="R17" s="19">
        <v>17.112698999999996</v>
      </c>
      <c r="S17" s="19">
        <v>20.080119999999997</v>
      </c>
      <c r="T17" s="19">
        <v>21.886464999999998</v>
      </c>
      <c r="U17" s="19">
        <v>22.057065000000005</v>
      </c>
      <c r="V17" s="19">
        <v>28.687690999999997</v>
      </c>
      <c r="W17" s="19">
        <v>29.154618999999993</v>
      </c>
      <c r="X17" s="19">
        <v>33.285405999999995</v>
      </c>
      <c r="Y17" s="28">
        <f t="shared" si="0"/>
        <v>303.26561399999991</v>
      </c>
    </row>
    <row r="18" spans="1:25" x14ac:dyDescent="0.2">
      <c r="A18" s="143"/>
      <c r="B18" s="8" t="s">
        <v>26</v>
      </c>
      <c r="C18" s="18">
        <v>1.6899999999999999E-4</v>
      </c>
      <c r="D18" s="18">
        <v>5.3099999999999996E-3</v>
      </c>
      <c r="E18" s="18">
        <v>8.3470000000000003E-3</v>
      </c>
      <c r="F18" s="18">
        <v>6.2220999999999999E-2</v>
      </c>
      <c r="G18" s="18">
        <v>6.3883999999999996E-2</v>
      </c>
      <c r="H18" s="18">
        <v>2.6144000000000001E-2</v>
      </c>
      <c r="I18" s="18">
        <v>4.6476000000000003E-2</v>
      </c>
      <c r="J18" s="18">
        <v>2.8622000000000002E-2</v>
      </c>
      <c r="K18" s="18">
        <v>5.7051999999999999E-2</v>
      </c>
      <c r="L18" s="18">
        <v>0.18524299999999999</v>
      </c>
      <c r="M18" s="18">
        <v>0.38875300000000002</v>
      </c>
      <c r="N18" s="18">
        <v>0.34987600000000002</v>
      </c>
      <c r="O18" s="18">
        <v>0.14943500000000001</v>
      </c>
      <c r="P18" s="18">
        <v>1.6927999999999999E-2</v>
      </c>
      <c r="Q18" s="19">
        <v>2.1420999999999999E-2</v>
      </c>
      <c r="R18" s="19">
        <v>6.7657999999999996E-2</v>
      </c>
      <c r="S18" s="19">
        <v>5.3046999999999997E-2</v>
      </c>
      <c r="T18" s="19">
        <v>5.0733E-2</v>
      </c>
      <c r="U18" s="19">
        <v>0.27402900000000002</v>
      </c>
      <c r="V18" s="19">
        <v>1.015074</v>
      </c>
      <c r="W18" s="19">
        <v>1.3492189999999999</v>
      </c>
      <c r="X18" s="19">
        <v>0.41989199999999999</v>
      </c>
      <c r="Y18" s="28">
        <f t="shared" si="0"/>
        <v>4.6395330000000001</v>
      </c>
    </row>
    <row r="19" spans="1:25" x14ac:dyDescent="0.2">
      <c r="A19" s="143"/>
      <c r="B19" s="8" t="s">
        <v>27</v>
      </c>
      <c r="C19" s="18">
        <v>1.038003</v>
      </c>
      <c r="D19" s="18">
        <v>2.0324080000000002</v>
      </c>
      <c r="E19" s="18">
        <v>1.5993839999999999</v>
      </c>
      <c r="F19" s="18">
        <v>1.9492499999999999</v>
      </c>
      <c r="G19" s="18">
        <v>1.7643949999999999</v>
      </c>
      <c r="H19" s="18">
        <v>1.7642739999999999</v>
      </c>
      <c r="I19" s="18">
        <v>1.8282130000000001</v>
      </c>
      <c r="J19" s="18">
        <v>1.7666500000000001</v>
      </c>
      <c r="K19" s="18">
        <v>3.9906670000000002</v>
      </c>
      <c r="L19" s="18">
        <v>5.8499749999999997</v>
      </c>
      <c r="M19" s="18">
        <v>7.9560709999999997</v>
      </c>
      <c r="N19" s="18">
        <v>10.349073000000001</v>
      </c>
      <c r="O19" s="18">
        <v>11.407162</v>
      </c>
      <c r="P19" s="18">
        <v>8.3413649999999997</v>
      </c>
      <c r="Q19" s="19">
        <v>8.2682179999999992</v>
      </c>
      <c r="R19" s="19">
        <v>8.7022560000000002</v>
      </c>
      <c r="S19" s="19">
        <v>10.233387</v>
      </c>
      <c r="T19" s="19">
        <v>12.012841</v>
      </c>
      <c r="U19" s="19">
        <v>11.954454999999999</v>
      </c>
      <c r="V19" s="19">
        <v>16.586351000000001</v>
      </c>
      <c r="W19" s="19">
        <v>16.701504</v>
      </c>
      <c r="X19" s="19">
        <v>21.528154000000001</v>
      </c>
      <c r="Y19" s="28">
        <f t="shared" si="0"/>
        <v>167.624056</v>
      </c>
    </row>
    <row r="20" spans="1:25" x14ac:dyDescent="0.2">
      <c r="A20" s="143"/>
      <c r="B20" s="8" t="s">
        <v>16</v>
      </c>
      <c r="C20" s="18">
        <f>SUM(C21:C26)</f>
        <v>8.2941999999999988E-2</v>
      </c>
      <c r="D20" s="18">
        <f t="shared" ref="D20:X20" si="1">SUM(D21:D26)</f>
        <v>0.23786200000000002</v>
      </c>
      <c r="E20" s="18">
        <f t="shared" si="1"/>
        <v>0.44750100000000004</v>
      </c>
      <c r="F20" s="18">
        <f t="shared" si="1"/>
        <v>0.31627500000000003</v>
      </c>
      <c r="G20" s="18">
        <f t="shared" si="1"/>
        <v>0.745695</v>
      </c>
      <c r="H20" s="18">
        <f t="shared" si="1"/>
        <v>0.57741000000000009</v>
      </c>
      <c r="I20" s="18">
        <f t="shared" si="1"/>
        <v>1.3853089999999999</v>
      </c>
      <c r="J20" s="18">
        <f t="shared" si="1"/>
        <v>0.57843700000000009</v>
      </c>
      <c r="K20" s="18">
        <f t="shared" si="1"/>
        <v>0.79448199999999991</v>
      </c>
      <c r="L20" s="18">
        <f t="shared" si="1"/>
        <v>4.8970669999999998</v>
      </c>
      <c r="M20" s="18">
        <f t="shared" si="1"/>
        <v>12.473851</v>
      </c>
      <c r="N20" s="18">
        <f t="shared" si="1"/>
        <v>10.351637</v>
      </c>
      <c r="O20" s="18">
        <f t="shared" si="1"/>
        <v>8.1538669999999982</v>
      </c>
      <c r="P20" s="18">
        <f t="shared" si="1"/>
        <v>6.5120809999999993</v>
      </c>
      <c r="Q20" s="18">
        <f t="shared" si="1"/>
        <v>4.5120480000000001</v>
      </c>
      <c r="R20" s="18">
        <f t="shared" si="1"/>
        <v>8.1444389999999984</v>
      </c>
      <c r="S20" s="18">
        <f t="shared" si="1"/>
        <v>9.3071699999999993</v>
      </c>
      <c r="T20" s="18">
        <f t="shared" si="1"/>
        <v>9.4356189999999991</v>
      </c>
      <c r="U20" s="18">
        <f t="shared" si="1"/>
        <v>9.3200900000000004</v>
      </c>
      <c r="V20" s="18">
        <f t="shared" si="1"/>
        <v>10.587154999999999</v>
      </c>
      <c r="W20" s="18">
        <f t="shared" si="1"/>
        <v>10.369496</v>
      </c>
      <c r="X20" s="18">
        <f t="shared" si="1"/>
        <v>10.904392999999999</v>
      </c>
      <c r="Y20" s="28">
        <f t="shared" si="0"/>
        <v>120.134826</v>
      </c>
    </row>
    <row r="21" spans="1:25" x14ac:dyDescent="0.2">
      <c r="A21" s="143"/>
      <c r="B21" s="8" t="s">
        <v>19</v>
      </c>
      <c r="C21" s="18">
        <v>1.5100000000000001E-4</v>
      </c>
      <c r="D21" s="18">
        <v>0</v>
      </c>
      <c r="E21" s="18">
        <v>0</v>
      </c>
      <c r="F21" s="18">
        <v>5.3080000000000002E-2</v>
      </c>
      <c r="G21" s="18">
        <v>0</v>
      </c>
      <c r="H21" s="18">
        <v>9.7499999999999996E-4</v>
      </c>
      <c r="I21" s="18">
        <v>2.0000000000000002E-5</v>
      </c>
      <c r="J21" s="18">
        <v>7.9999999999999996E-6</v>
      </c>
      <c r="K21" s="18">
        <v>1.74E-4</v>
      </c>
      <c r="L21" s="18">
        <v>5.0000000000000002E-5</v>
      </c>
      <c r="M21" s="18">
        <v>5.6405999999999998E-2</v>
      </c>
      <c r="N21" s="18">
        <v>2.3419999999999999E-3</v>
      </c>
      <c r="O21" s="18">
        <v>7.0670000000000004E-3</v>
      </c>
      <c r="P21" s="18">
        <v>7.9999999999999996E-6</v>
      </c>
      <c r="Q21" s="19">
        <v>1.22E-4</v>
      </c>
      <c r="R21" s="19" t="s">
        <v>364</v>
      </c>
      <c r="S21" s="19">
        <v>0</v>
      </c>
      <c r="T21" s="19">
        <v>0</v>
      </c>
      <c r="U21" s="19">
        <v>9.9999999999999995E-7</v>
      </c>
      <c r="V21" s="19">
        <v>2.0000000000000002E-5</v>
      </c>
      <c r="W21" s="19">
        <v>0</v>
      </c>
      <c r="X21" s="19">
        <v>8.3999999999999995E-5</v>
      </c>
      <c r="Y21" s="28">
        <f t="shared" si="0"/>
        <v>0.12050799999999999</v>
      </c>
    </row>
    <row r="22" spans="1:25" x14ac:dyDescent="0.2">
      <c r="A22" s="143"/>
      <c r="B22" s="8" t="s">
        <v>18</v>
      </c>
      <c r="C22" s="18">
        <v>5.0890999999999999E-2</v>
      </c>
      <c r="D22" s="18">
        <v>0.115039</v>
      </c>
      <c r="E22" s="18">
        <v>0.330432</v>
      </c>
      <c r="F22" s="18">
        <v>0.18953500000000001</v>
      </c>
      <c r="G22" s="18">
        <v>0.13159000000000001</v>
      </c>
      <c r="H22" s="18">
        <v>0.18634400000000001</v>
      </c>
      <c r="I22" s="18">
        <v>0.77171000000000001</v>
      </c>
      <c r="J22" s="18">
        <v>0.133079</v>
      </c>
      <c r="K22" s="18">
        <v>0.17465600000000001</v>
      </c>
      <c r="L22" s="18">
        <v>2.5643729999999998</v>
      </c>
      <c r="M22" s="18">
        <v>4.9719860000000002</v>
      </c>
      <c r="N22" s="18">
        <v>5.2115020000000003</v>
      </c>
      <c r="O22" s="18">
        <v>5.1347769999999997</v>
      </c>
      <c r="P22" s="18">
        <v>3.915054</v>
      </c>
      <c r="Q22" s="19">
        <v>2.5805410000000002</v>
      </c>
      <c r="R22" s="19">
        <v>6.0939769999999998</v>
      </c>
      <c r="S22" s="19">
        <v>7.2892999999999999</v>
      </c>
      <c r="T22" s="19">
        <v>7.3548479999999996</v>
      </c>
      <c r="U22" s="19">
        <v>6.9778500000000001</v>
      </c>
      <c r="V22" s="19">
        <v>8.1408649999999998</v>
      </c>
      <c r="W22" s="19">
        <v>7.8056159999999997</v>
      </c>
      <c r="X22" s="19">
        <v>8.2814669999999992</v>
      </c>
      <c r="Y22" s="28">
        <f t="shared" si="0"/>
        <v>78.40543199999999</v>
      </c>
    </row>
    <row r="23" spans="1:25" x14ac:dyDescent="0.2">
      <c r="A23" s="143"/>
      <c r="B23" s="8" t="s">
        <v>20</v>
      </c>
      <c r="C23" s="18">
        <v>0</v>
      </c>
      <c r="D23" s="18">
        <v>3.2299999999999999E-4</v>
      </c>
      <c r="E23" s="18">
        <v>2.92E-4</v>
      </c>
      <c r="F23" s="18">
        <v>2.6400000000000002E-4</v>
      </c>
      <c r="G23" s="18">
        <v>0</v>
      </c>
      <c r="H23" s="18">
        <v>3.0000000000000001E-5</v>
      </c>
      <c r="I23" s="18">
        <v>4.3199999999999998E-4</v>
      </c>
      <c r="J23" s="18">
        <v>7.9999999999999996E-6</v>
      </c>
      <c r="K23" s="18">
        <v>7.0500000000000001E-4</v>
      </c>
      <c r="L23" s="18">
        <v>1.0280000000000001E-3</v>
      </c>
      <c r="M23" s="18">
        <v>2.34E-4</v>
      </c>
      <c r="N23" s="18">
        <v>7.0280000000000004E-3</v>
      </c>
      <c r="O23" s="18">
        <v>3.3E-4</v>
      </c>
      <c r="P23" s="18">
        <v>6.5600000000000001E-4</v>
      </c>
      <c r="Q23" s="19">
        <v>8.2999999999999998E-5</v>
      </c>
      <c r="R23" s="19">
        <v>1.299E-3</v>
      </c>
      <c r="S23" s="19">
        <v>2.7067999999999998E-2</v>
      </c>
      <c r="T23" s="19">
        <v>3.6819999999999999E-3</v>
      </c>
      <c r="U23" s="19">
        <v>6.2500000000000001E-4</v>
      </c>
      <c r="V23" s="19">
        <v>1.913E-3</v>
      </c>
      <c r="W23" s="19">
        <v>7.077E-3</v>
      </c>
      <c r="X23" s="19">
        <v>4.0991E-2</v>
      </c>
      <c r="Y23" s="28">
        <f t="shared" si="0"/>
        <v>9.4067999999999985E-2</v>
      </c>
    </row>
    <row r="24" spans="1:25" x14ac:dyDescent="0.2">
      <c r="A24" s="143"/>
      <c r="B24" s="8" t="s">
        <v>21</v>
      </c>
      <c r="C24" s="18">
        <v>0</v>
      </c>
      <c r="D24" s="18">
        <v>0</v>
      </c>
      <c r="E24" s="18">
        <v>0</v>
      </c>
      <c r="F24" s="18">
        <v>0</v>
      </c>
      <c r="G24" s="18">
        <v>0</v>
      </c>
      <c r="H24" s="18">
        <v>3.1399999999999999E-4</v>
      </c>
      <c r="I24" s="18">
        <v>9.8999999999999994E-5</v>
      </c>
      <c r="J24" s="18">
        <v>0</v>
      </c>
      <c r="K24" s="18">
        <v>4.4700000000000002E-4</v>
      </c>
      <c r="L24" s="18">
        <v>2.2750000000000001E-3</v>
      </c>
      <c r="M24" s="18">
        <v>2.1429999999999999E-3</v>
      </c>
      <c r="N24" s="18">
        <v>2.1610000000000002E-3</v>
      </c>
      <c r="O24" s="18">
        <v>1.0529999999999999E-3</v>
      </c>
      <c r="P24" s="18">
        <v>1.098E-3</v>
      </c>
      <c r="Q24" s="19">
        <v>1.016E-3</v>
      </c>
      <c r="R24" s="19">
        <v>1.217E-3</v>
      </c>
      <c r="S24" s="19">
        <v>3.2000000000000003E-4</v>
      </c>
      <c r="T24" s="19">
        <v>0</v>
      </c>
      <c r="U24" s="19">
        <v>0</v>
      </c>
      <c r="V24" s="19">
        <v>5.8999999999999998E-5</v>
      </c>
      <c r="W24" s="19">
        <v>5.0000000000000002E-5</v>
      </c>
      <c r="X24" s="19">
        <v>1.9227000000000001E-2</v>
      </c>
      <c r="Y24" s="28">
        <f t="shared" si="0"/>
        <v>3.1479E-2</v>
      </c>
    </row>
    <row r="25" spans="1:25" x14ac:dyDescent="0.2">
      <c r="A25" s="143"/>
      <c r="B25" s="8" t="s">
        <v>17</v>
      </c>
      <c r="C25" s="18">
        <v>3.1870999999999997E-2</v>
      </c>
      <c r="D25" s="18">
        <v>0.121583</v>
      </c>
      <c r="E25" s="18">
        <v>0.11677700000000001</v>
      </c>
      <c r="F25" s="18">
        <v>7.3396000000000003E-2</v>
      </c>
      <c r="G25" s="18">
        <v>0.61260300000000001</v>
      </c>
      <c r="H25" s="18">
        <v>0.38897100000000001</v>
      </c>
      <c r="I25" s="18">
        <v>0.60893699999999995</v>
      </c>
      <c r="J25" s="18">
        <v>0.44320500000000002</v>
      </c>
      <c r="K25" s="18">
        <v>0.61814599999999997</v>
      </c>
      <c r="L25" s="18">
        <v>2.3013520000000001</v>
      </c>
      <c r="M25" s="18">
        <v>7.4283409999999996</v>
      </c>
      <c r="N25" s="18">
        <v>5.1120450000000002</v>
      </c>
      <c r="O25" s="18">
        <v>3.004311</v>
      </c>
      <c r="P25" s="18">
        <v>2.5931609999999998</v>
      </c>
      <c r="Q25" s="19">
        <v>1.9302859999999999</v>
      </c>
      <c r="R25" s="19">
        <v>2.0463429999999998</v>
      </c>
      <c r="S25" s="19">
        <v>1.987643</v>
      </c>
      <c r="T25" s="19">
        <v>2.0740789999999998</v>
      </c>
      <c r="U25" s="19">
        <v>2.3413539999999999</v>
      </c>
      <c r="V25" s="19">
        <v>2.4440120000000003</v>
      </c>
      <c r="W25" s="19">
        <v>2.54725</v>
      </c>
      <c r="X25" s="19">
        <v>2.5620729999999998</v>
      </c>
      <c r="Y25" s="28">
        <f t="shared" si="0"/>
        <v>41.387738999999996</v>
      </c>
    </row>
    <row r="26" spans="1:25" x14ac:dyDescent="0.2">
      <c r="A26" s="297"/>
      <c r="B26" s="8" t="s">
        <v>807</v>
      </c>
      <c r="C26" s="18">
        <v>2.9E-5</v>
      </c>
      <c r="D26" s="18">
        <v>9.1700000000000006E-4</v>
      </c>
      <c r="E26" s="18">
        <v>0</v>
      </c>
      <c r="F26" s="18">
        <v>0</v>
      </c>
      <c r="G26" s="18">
        <v>1.5020000000000001E-3</v>
      </c>
      <c r="H26" s="18">
        <v>7.76E-4</v>
      </c>
      <c r="I26" s="18">
        <v>4.1110000000000001E-3</v>
      </c>
      <c r="J26" s="18">
        <v>2.137E-3</v>
      </c>
      <c r="K26" s="18">
        <v>3.5399999999999999E-4</v>
      </c>
      <c r="L26" s="18">
        <v>2.7989E-2</v>
      </c>
      <c r="M26" s="18">
        <v>1.4741000000000002E-2</v>
      </c>
      <c r="N26" s="18">
        <v>1.6558999999999997E-2</v>
      </c>
      <c r="O26" s="18">
        <v>6.3289999999999996E-3</v>
      </c>
      <c r="P26" s="18">
        <v>2.104E-3</v>
      </c>
      <c r="Q26" s="19">
        <v>0</v>
      </c>
      <c r="R26" s="19">
        <v>1.603E-3</v>
      </c>
      <c r="S26" s="19">
        <v>2.8389999999999995E-3</v>
      </c>
      <c r="T26" s="19">
        <v>3.0099999999999997E-3</v>
      </c>
      <c r="U26" s="19">
        <v>2.5999999999999998E-4</v>
      </c>
      <c r="V26" s="19">
        <v>2.8600000000000001E-4</v>
      </c>
      <c r="W26" s="211">
        <v>9.503000000000001E-3</v>
      </c>
      <c r="X26" s="211">
        <v>5.5099999999999995E-4</v>
      </c>
      <c r="Y26" s="28">
        <f>SUM(C26:X26)</f>
        <v>9.5599999999999977E-2</v>
      </c>
    </row>
    <row r="27" spans="1:25" ht="15" x14ac:dyDescent="0.25">
      <c r="A27" s="143"/>
      <c r="B27" s="191" t="s">
        <v>22</v>
      </c>
      <c r="C27" s="211">
        <f>SUM(C9:C11,C13,C15:C17)</f>
        <v>839.76110900000015</v>
      </c>
      <c r="D27" s="211">
        <f t="shared" ref="D27:V27" si="2">SUM(D9:D11,D13,D15:D17)</f>
        <v>1263.244833</v>
      </c>
      <c r="E27" s="211">
        <f t="shared" si="2"/>
        <v>1549.8117299999999</v>
      </c>
      <c r="F27" s="211">
        <f t="shared" si="2"/>
        <v>1768.0903680000001</v>
      </c>
      <c r="G27" s="211">
        <f t="shared" si="2"/>
        <v>1833.8316110000001</v>
      </c>
      <c r="H27" s="211">
        <f t="shared" si="2"/>
        <v>2375.6793470000002</v>
      </c>
      <c r="I27" s="211">
        <f t="shared" si="2"/>
        <v>1750.6007180000001</v>
      </c>
      <c r="J27" s="211">
        <f t="shared" si="2"/>
        <v>1209.4640260000001</v>
      </c>
      <c r="K27" s="211">
        <f t="shared" si="2"/>
        <v>1161.5058019999999</v>
      </c>
      <c r="L27" s="211">
        <f t="shared" si="2"/>
        <v>1100.2666899999999</v>
      </c>
      <c r="M27" s="211">
        <f t="shared" si="2"/>
        <v>986.57414499999982</v>
      </c>
      <c r="N27" s="211">
        <f t="shared" si="2"/>
        <v>1183.932194</v>
      </c>
      <c r="O27" s="211">
        <f t="shared" si="2"/>
        <v>923.21758899999998</v>
      </c>
      <c r="P27" s="211">
        <f t="shared" si="2"/>
        <v>685.19930199999999</v>
      </c>
      <c r="Q27" s="211">
        <f t="shared" si="2"/>
        <v>483.22907700000002</v>
      </c>
      <c r="R27" s="211">
        <f t="shared" si="2"/>
        <v>613.03960099999995</v>
      </c>
      <c r="S27" s="211">
        <f t="shared" si="2"/>
        <v>627.28619800000001</v>
      </c>
      <c r="T27" s="211">
        <f t="shared" si="2"/>
        <v>738.83291200000008</v>
      </c>
      <c r="U27" s="211">
        <f t="shared" si="2"/>
        <v>811.52572999999995</v>
      </c>
      <c r="V27" s="211">
        <f t="shared" si="2"/>
        <v>985.26501000000007</v>
      </c>
      <c r="W27" s="211">
        <f t="shared" ref="W27:X27" si="3">SUM(W9:W11,W13,W15:W17)</f>
        <v>866.14944100000002</v>
      </c>
      <c r="X27" s="211">
        <f t="shared" si="3"/>
        <v>872.00853899999993</v>
      </c>
      <c r="Y27" s="28">
        <f t="shared" si="0"/>
        <v>24628.515972000005</v>
      </c>
    </row>
    <row r="28" spans="1:25" x14ac:dyDescent="0.2">
      <c r="A28" s="143"/>
      <c r="B28" s="8" t="s">
        <v>23</v>
      </c>
      <c r="C28" s="18">
        <f>C29-C27</f>
        <v>157.31889399999989</v>
      </c>
      <c r="D28" s="18">
        <f t="shared" ref="D28:V28" si="4">D29-D27</f>
        <v>163.13172699999996</v>
      </c>
      <c r="E28" s="18">
        <f t="shared" si="4"/>
        <v>180.61546500000009</v>
      </c>
      <c r="F28" s="18">
        <f t="shared" si="4"/>
        <v>187.75028999999995</v>
      </c>
      <c r="G28" s="18">
        <f t="shared" si="4"/>
        <v>238.92448999999988</v>
      </c>
      <c r="H28" s="18">
        <f t="shared" si="4"/>
        <v>358.07316599999967</v>
      </c>
      <c r="I28" s="18">
        <f t="shared" si="4"/>
        <v>643.85855399999991</v>
      </c>
      <c r="J28" s="18">
        <f t="shared" si="4"/>
        <v>623.39502899999979</v>
      </c>
      <c r="K28" s="18">
        <f t="shared" si="4"/>
        <v>569.73079200000006</v>
      </c>
      <c r="L28" s="18">
        <f t="shared" si="4"/>
        <v>906.23154599999998</v>
      </c>
      <c r="M28" s="18">
        <f t="shared" si="4"/>
        <v>1064.5398550000002</v>
      </c>
      <c r="N28" s="18">
        <f t="shared" si="4"/>
        <v>1038.5285220000001</v>
      </c>
      <c r="O28" s="18">
        <f t="shared" si="4"/>
        <v>813.04281800000001</v>
      </c>
      <c r="P28" s="18">
        <f t="shared" si="4"/>
        <v>789.39956800000004</v>
      </c>
      <c r="Q28" s="18">
        <f t="shared" si="4"/>
        <v>507.11580299999997</v>
      </c>
      <c r="R28" s="18">
        <f t="shared" si="4"/>
        <v>680.93877500000008</v>
      </c>
      <c r="S28" s="18">
        <f t="shared" si="4"/>
        <v>673.23879699999998</v>
      </c>
      <c r="T28" s="18">
        <f t="shared" si="4"/>
        <v>627.57462499999997</v>
      </c>
      <c r="U28" s="18">
        <f t="shared" si="4"/>
        <v>738.90492900000015</v>
      </c>
      <c r="V28" s="18">
        <f t="shared" si="4"/>
        <v>722.41983299999993</v>
      </c>
      <c r="W28" s="18">
        <f t="shared" ref="W28:X28" si="5">W29-W27</f>
        <v>719.30666700000006</v>
      </c>
      <c r="X28" s="18">
        <f t="shared" si="5"/>
        <v>746.13373200000001</v>
      </c>
      <c r="Y28" s="28">
        <f t="shared" si="0"/>
        <v>13150.173876999999</v>
      </c>
    </row>
    <row r="29" spans="1:25" ht="13.5" thickBot="1" x14ac:dyDescent="0.25">
      <c r="A29" s="143"/>
      <c r="B29" s="30" t="s">
        <v>7</v>
      </c>
      <c r="C29" s="255">
        <v>997.08000300000003</v>
      </c>
      <c r="D29" s="255">
        <v>1426.3765599999999</v>
      </c>
      <c r="E29" s="255">
        <v>1730.427195</v>
      </c>
      <c r="F29" s="255">
        <v>1955.8406580000001</v>
      </c>
      <c r="G29" s="255">
        <v>2072.7561009999999</v>
      </c>
      <c r="H29" s="255">
        <v>2733.7525129999999</v>
      </c>
      <c r="I29" s="255">
        <v>2394.4592720000001</v>
      </c>
      <c r="J29" s="255">
        <v>1832.8590549999999</v>
      </c>
      <c r="K29" s="255">
        <v>1731.236594</v>
      </c>
      <c r="L29" s="255">
        <v>2006.4982359999999</v>
      </c>
      <c r="M29" s="255">
        <v>2051.114</v>
      </c>
      <c r="N29" s="255">
        <v>2222.460716</v>
      </c>
      <c r="O29" s="255">
        <v>1736.260407</v>
      </c>
      <c r="P29" s="255">
        <v>1474.59887</v>
      </c>
      <c r="Q29" s="256">
        <v>990.34487999999999</v>
      </c>
      <c r="R29" s="256">
        <v>1293.978376</v>
      </c>
      <c r="S29" s="256">
        <v>1300.524995</v>
      </c>
      <c r="T29" s="256">
        <v>1366.407537</v>
      </c>
      <c r="U29" s="256">
        <v>1550.4306590000001</v>
      </c>
      <c r="V29" s="270">
        <v>1707.684843</v>
      </c>
      <c r="W29" s="270">
        <v>1585.4561080000001</v>
      </c>
      <c r="X29" s="270">
        <v>1618.1422709999999</v>
      </c>
      <c r="Y29" s="270">
        <f t="shared" si="0"/>
        <v>37778.689849000002</v>
      </c>
    </row>
    <row r="30" spans="1:25" ht="20.25" thickTop="1" thickBot="1" x14ac:dyDescent="0.35">
      <c r="A30" s="143"/>
      <c r="B30" s="30"/>
      <c r="C30" s="338" t="s">
        <v>250</v>
      </c>
      <c r="D30" s="338"/>
      <c r="E30" s="338"/>
      <c r="F30" s="338"/>
      <c r="G30" s="338"/>
      <c r="H30" s="338"/>
      <c r="I30" s="338"/>
      <c r="J30" s="338"/>
      <c r="K30" s="338"/>
      <c r="L30" s="338"/>
      <c r="M30" s="338"/>
      <c r="N30" s="338"/>
      <c r="O30" s="338"/>
      <c r="P30" s="338"/>
      <c r="Q30" s="115"/>
      <c r="R30" s="115"/>
      <c r="S30" s="115"/>
      <c r="T30" s="115"/>
      <c r="U30" s="115"/>
      <c r="V30" s="115"/>
      <c r="W30" s="115"/>
      <c r="X30" s="115"/>
      <c r="Y30" s="54"/>
    </row>
    <row r="31" spans="1:25" ht="13.5" thickTop="1" x14ac:dyDescent="0.2">
      <c r="A31" s="143"/>
      <c r="B31" s="32"/>
      <c r="C31" s="18"/>
      <c r="D31" s="18"/>
      <c r="E31" s="18"/>
      <c r="F31" s="18"/>
      <c r="G31" s="18"/>
      <c r="H31" s="18"/>
      <c r="I31" s="18"/>
      <c r="J31" s="18"/>
      <c r="K31" s="18"/>
      <c r="L31" s="18"/>
      <c r="M31" s="18"/>
      <c r="N31" s="18"/>
      <c r="O31" s="18"/>
      <c r="P31" s="18"/>
      <c r="Q31" s="18"/>
      <c r="R31" s="88"/>
      <c r="S31" s="88"/>
      <c r="T31" s="88"/>
      <c r="U31" s="88"/>
      <c r="V31" s="88"/>
      <c r="W31" s="88"/>
      <c r="X31" s="88"/>
      <c r="Y31" s="75"/>
    </row>
    <row r="32" spans="1:25" x14ac:dyDescent="0.2">
      <c r="A32" s="143"/>
      <c r="B32" s="80" t="s">
        <v>326</v>
      </c>
      <c r="C32" s="18">
        <f t="shared" ref="C32:C48" si="6">C9/C$29*100</f>
        <v>81.37178145774125</v>
      </c>
      <c r="D32" s="18">
        <f t="shared" ref="D32:P32" si="7">D9/D$29*100</f>
        <v>84.307657158920222</v>
      </c>
      <c r="E32" s="18">
        <f t="shared" si="7"/>
        <v>83.346048835068146</v>
      </c>
      <c r="F32" s="18">
        <f t="shared" si="7"/>
        <v>85.509569409922747</v>
      </c>
      <c r="G32" s="18">
        <f t="shared" si="7"/>
        <v>83.350907719750097</v>
      </c>
      <c r="H32" s="18">
        <f t="shared" si="7"/>
        <v>81.585377110543149</v>
      </c>
      <c r="I32" s="18">
        <f t="shared" si="7"/>
        <v>66.330841020043039</v>
      </c>
      <c r="J32" s="18">
        <f t="shared" si="7"/>
        <v>56.805805670638435</v>
      </c>
      <c r="K32" s="18">
        <f t="shared" si="7"/>
        <v>54.713608370041186</v>
      </c>
      <c r="L32" s="18">
        <f t="shared" si="7"/>
        <v>38.788088074850421</v>
      </c>
      <c r="M32" s="18">
        <f t="shared" si="7"/>
        <v>31.17751241520461</v>
      </c>
      <c r="N32" s="18">
        <f t="shared" si="7"/>
        <v>29.538019964713747</v>
      </c>
      <c r="O32" s="18">
        <f t="shared" si="7"/>
        <v>31.909205541193913</v>
      </c>
      <c r="P32" s="18">
        <f t="shared" si="7"/>
        <v>24.847181457558012</v>
      </c>
      <c r="Q32" s="18">
        <f t="shared" ref="Q32:V41" si="8">Q9/Q$29*100</f>
        <v>29.139635679239341</v>
      </c>
      <c r="R32" s="18">
        <f t="shared" si="8"/>
        <v>24.446538587287797</v>
      </c>
      <c r="S32" s="18">
        <f t="shared" si="8"/>
        <v>25.311503605511248</v>
      </c>
      <c r="T32" s="18">
        <f t="shared" si="8"/>
        <v>28.288713105949441</v>
      </c>
      <c r="U32" s="18">
        <f t="shared" si="8"/>
        <v>27.213657673161379</v>
      </c>
      <c r="V32" s="18">
        <f t="shared" si="8"/>
        <v>26.838966210816217</v>
      </c>
      <c r="W32" s="18">
        <f t="shared" ref="W32:X32" si="9">W9/W$29*100</f>
        <v>27.77290110890916</v>
      </c>
      <c r="X32" s="18">
        <f t="shared" si="9"/>
        <v>25.884429540373834</v>
      </c>
      <c r="Y32" s="18">
        <f t="shared" ref="Y32:Y48" si="10">Y9/Y$29*100</f>
        <v>49.546314874377423</v>
      </c>
    </row>
    <row r="33" spans="1:25" x14ac:dyDescent="0.2">
      <c r="A33" s="143"/>
      <c r="B33" s="80" t="s">
        <v>67</v>
      </c>
      <c r="C33" s="18">
        <f t="shared" si="6"/>
        <v>0.53931208968394084</v>
      </c>
      <c r="D33" s="18">
        <f t="shared" ref="D33:P33" si="11">D10/D$29*100</f>
        <v>0.64250354759054651</v>
      </c>
      <c r="E33" s="18">
        <f t="shared" si="11"/>
        <v>0.78786648981207208</v>
      </c>
      <c r="F33" s="18">
        <f t="shared" si="11"/>
        <v>0.81979653784250128</v>
      </c>
      <c r="G33" s="18">
        <f t="shared" si="11"/>
        <v>1.3118924116002395</v>
      </c>
      <c r="H33" s="18">
        <f t="shared" si="11"/>
        <v>0.76639271113127283</v>
      </c>
      <c r="I33" s="18">
        <f t="shared" si="11"/>
        <v>1.4562134511010383</v>
      </c>
      <c r="J33" s="18">
        <f t="shared" si="11"/>
        <v>1.6503854956812269</v>
      </c>
      <c r="K33" s="18">
        <f t="shared" si="11"/>
        <v>1.9392737027600053</v>
      </c>
      <c r="L33" s="18">
        <f t="shared" si="11"/>
        <v>1.9273938200461991</v>
      </c>
      <c r="M33" s="18">
        <f t="shared" si="11"/>
        <v>2.3821967477185568</v>
      </c>
      <c r="N33" s="18">
        <f t="shared" si="11"/>
        <v>2.2322908856311141</v>
      </c>
      <c r="O33" s="18">
        <f t="shared" si="11"/>
        <v>2.2629755215053984</v>
      </c>
      <c r="P33" s="18">
        <f t="shared" si="11"/>
        <v>1.4981771279941372</v>
      </c>
      <c r="Q33" s="18">
        <f t="shared" si="8"/>
        <v>1.2954989982883538</v>
      </c>
      <c r="R33" s="18">
        <f t="shared" si="8"/>
        <v>1.6291008714661861</v>
      </c>
      <c r="S33" s="18">
        <f t="shared" si="8"/>
        <v>2.0640906636323431</v>
      </c>
      <c r="T33" s="18">
        <f t="shared" si="8"/>
        <v>2.4182502002694966</v>
      </c>
      <c r="U33" s="18">
        <f t="shared" si="8"/>
        <v>2.2379685797996078</v>
      </c>
      <c r="V33" s="18">
        <f t="shared" si="8"/>
        <v>2.3216940855637729</v>
      </c>
      <c r="W33" s="18">
        <f t="shared" ref="W33:X33" si="12">W10/W$29*100</f>
        <v>2.312147451766605</v>
      </c>
      <c r="X33" s="18">
        <f t="shared" si="12"/>
        <v>2.1368219976499212</v>
      </c>
      <c r="Y33" s="18">
        <f t="shared" si="10"/>
        <v>1.6648307908873881</v>
      </c>
    </row>
    <row r="34" spans="1:25" x14ac:dyDescent="0.2">
      <c r="A34" s="143"/>
      <c r="B34" s="80" t="s">
        <v>332</v>
      </c>
      <c r="C34" s="18">
        <f t="shared" si="6"/>
        <v>2.6134312112966927E-2</v>
      </c>
      <c r="D34" s="18">
        <f t="shared" ref="D34:P34" si="13">D11/D$29*100</f>
        <v>1.5134853309703857E-2</v>
      </c>
      <c r="E34" s="18">
        <f t="shared" si="13"/>
        <v>3.2568951853533486E-2</v>
      </c>
      <c r="F34" s="18">
        <f t="shared" si="13"/>
        <v>1.9678494688497267E-2</v>
      </c>
      <c r="G34" s="18">
        <f t="shared" si="13"/>
        <v>1.1775432714068272E-2</v>
      </c>
      <c r="H34" s="18">
        <f t="shared" si="13"/>
        <v>8.0657264676102011E-3</v>
      </c>
      <c r="I34" s="18">
        <f t="shared" si="13"/>
        <v>0.19537175072067794</v>
      </c>
      <c r="J34" s="18">
        <f t="shared" si="13"/>
        <v>0.25627480668446706</v>
      </c>
      <c r="K34" s="18">
        <f t="shared" si="13"/>
        <v>4.513686937465463E-2</v>
      </c>
      <c r="L34" s="18">
        <f t="shared" si="13"/>
        <v>6.2885178634166511E-2</v>
      </c>
      <c r="M34" s="18">
        <f t="shared" si="13"/>
        <v>5.3716468221659056E-2</v>
      </c>
      <c r="N34" s="18">
        <f t="shared" si="13"/>
        <v>6.5498300578285679E-2</v>
      </c>
      <c r="O34" s="18">
        <f t="shared" si="13"/>
        <v>3.9274062649290141E-2</v>
      </c>
      <c r="P34" s="18">
        <f t="shared" si="13"/>
        <v>1.4984346217490318E-2</v>
      </c>
      <c r="Q34" s="18">
        <f t="shared" si="8"/>
        <v>6.592511489532818E-2</v>
      </c>
      <c r="R34" s="18">
        <f t="shared" si="8"/>
        <v>3.2194432899858599E-2</v>
      </c>
      <c r="S34" s="18">
        <f t="shared" si="8"/>
        <v>2.5052267449884733E-2</v>
      </c>
      <c r="T34" s="18">
        <f t="shared" si="8"/>
        <v>2.9564312919916222E-2</v>
      </c>
      <c r="U34" s="18">
        <f t="shared" si="8"/>
        <v>1.9338433373949426E-2</v>
      </c>
      <c r="V34" s="18">
        <f t="shared" si="8"/>
        <v>1.9251210277328672E-2</v>
      </c>
      <c r="W34" s="18">
        <f t="shared" ref="W34:X34" si="14">W11/W$29*100</f>
        <v>7.3926360628079899E-3</v>
      </c>
      <c r="X34" s="18">
        <f t="shared" si="14"/>
        <v>1.1785428476702839E-2</v>
      </c>
      <c r="Y34" s="18">
        <f t="shared" si="10"/>
        <v>5.1627065623389444E-2</v>
      </c>
    </row>
    <row r="35" spans="1:25" x14ac:dyDescent="0.2">
      <c r="A35" s="143"/>
      <c r="B35" s="80" t="s">
        <v>58</v>
      </c>
      <c r="C35" s="18">
        <f t="shared" si="6"/>
        <v>0.10410428419754397</v>
      </c>
      <c r="D35" s="18">
        <f t="shared" ref="D35:P35" si="15">D12/D$29*100</f>
        <v>0.14248747890248564</v>
      </c>
      <c r="E35" s="18">
        <f t="shared" si="15"/>
        <v>9.2427118842176997E-2</v>
      </c>
      <c r="F35" s="18">
        <f t="shared" si="15"/>
        <v>9.9663026843570188E-2</v>
      </c>
      <c r="G35" s="18">
        <f t="shared" si="15"/>
        <v>8.5123136250751769E-2</v>
      </c>
      <c r="H35" s="18">
        <f t="shared" si="15"/>
        <v>6.4536712508181604E-2</v>
      </c>
      <c r="I35" s="18">
        <f t="shared" si="15"/>
        <v>7.6351810255388633E-2</v>
      </c>
      <c r="J35" s="18">
        <f t="shared" si="15"/>
        <v>9.6387662498140111E-2</v>
      </c>
      <c r="K35" s="18">
        <f t="shared" si="15"/>
        <v>0.23050962611526221</v>
      </c>
      <c r="L35" s="18">
        <f t="shared" si="15"/>
        <v>0.29155146488750761</v>
      </c>
      <c r="M35" s="18">
        <f t="shared" si="15"/>
        <v>0.38789023915784299</v>
      </c>
      <c r="N35" s="18">
        <f t="shared" si="15"/>
        <v>0.46565830952577347</v>
      </c>
      <c r="O35" s="18">
        <f t="shared" si="15"/>
        <v>0.65699603319929878</v>
      </c>
      <c r="P35" s="18">
        <f t="shared" si="15"/>
        <v>0.56567010661007755</v>
      </c>
      <c r="Q35" s="88">
        <f t="shared" si="8"/>
        <v>0.83488269258281</v>
      </c>
      <c r="R35" s="88">
        <f t="shared" si="8"/>
        <v>0.67251943010831272</v>
      </c>
      <c r="S35" s="88">
        <f t="shared" si="8"/>
        <v>0.78686584566565765</v>
      </c>
      <c r="T35" s="88">
        <f t="shared" si="8"/>
        <v>0.87915505987142395</v>
      </c>
      <c r="U35" s="18">
        <f t="shared" si="8"/>
        <v>0.77104093179571209</v>
      </c>
      <c r="V35" s="18">
        <f t="shared" si="8"/>
        <v>0.97127705196830627</v>
      </c>
      <c r="W35" s="18">
        <f t="shared" ref="W35:X35" si="16">W12/W$29*100</f>
        <v>1.053419512260632</v>
      </c>
      <c r="X35" s="18">
        <f t="shared" si="16"/>
        <v>1.3304240539180625</v>
      </c>
      <c r="Y35" s="88">
        <f t="shared" si="10"/>
        <v>0.44370002419349913</v>
      </c>
    </row>
    <row r="36" spans="1:25" x14ac:dyDescent="0.2">
      <c r="A36" s="143"/>
      <c r="B36" s="80" t="s">
        <v>74</v>
      </c>
      <c r="C36" s="18">
        <f t="shared" si="6"/>
        <v>1.9166535225358443</v>
      </c>
      <c r="D36" s="18">
        <f t="shared" ref="D36:P36" si="17">D13/D$29*100</f>
        <v>3.0126744371065661</v>
      </c>
      <c r="E36" s="18">
        <f t="shared" si="17"/>
        <v>4.823422634663344</v>
      </c>
      <c r="F36" s="18">
        <f t="shared" si="17"/>
        <v>3.5524428186828292</v>
      </c>
      <c r="G36" s="18">
        <f t="shared" si="17"/>
        <v>2.9471888646487696</v>
      </c>
      <c r="H36" s="18">
        <f t="shared" si="17"/>
        <v>3.5767398305085707</v>
      </c>
      <c r="I36" s="18">
        <f t="shared" si="17"/>
        <v>3.2763379155108048</v>
      </c>
      <c r="J36" s="18">
        <f t="shared" si="17"/>
        <v>3.4442539281887119</v>
      </c>
      <c r="K36" s="18">
        <f t="shared" si="17"/>
        <v>3.2812761812496669</v>
      </c>
      <c r="L36" s="18">
        <f t="shared" si="17"/>
        <v>3.2864007461803721</v>
      </c>
      <c r="M36" s="18">
        <f t="shared" si="17"/>
        <v>3.7849966408498017</v>
      </c>
      <c r="N36" s="18">
        <f t="shared" si="17"/>
        <v>9.2787955942434763</v>
      </c>
      <c r="O36" s="18">
        <f t="shared" si="17"/>
        <v>6.2746264650611252</v>
      </c>
      <c r="P36" s="18">
        <f t="shared" si="17"/>
        <v>4.7237449056230458</v>
      </c>
      <c r="Q36" s="18">
        <f t="shared" si="8"/>
        <v>4.9730063732949272</v>
      </c>
      <c r="R36" s="18">
        <f t="shared" si="8"/>
        <v>4.821653372049858</v>
      </c>
      <c r="S36" s="18">
        <f t="shared" si="8"/>
        <v>3.2092994106583861</v>
      </c>
      <c r="T36" s="18">
        <f t="shared" si="8"/>
        <v>3.3813113400588621</v>
      </c>
      <c r="U36" s="18">
        <f t="shared" si="8"/>
        <v>3.9052332104327925</v>
      </c>
      <c r="V36" s="18">
        <f t="shared" si="8"/>
        <v>8.0732997991480087</v>
      </c>
      <c r="W36" s="18">
        <f t="shared" ref="W36:X36" si="18">W13/W$29*100</f>
        <v>2.7350465131892507</v>
      </c>
      <c r="X36" s="18">
        <f t="shared" si="18"/>
        <v>2.8877932946601828</v>
      </c>
      <c r="Y36" s="18">
        <f t="shared" si="10"/>
        <v>4.2054465476442502</v>
      </c>
    </row>
    <row r="37" spans="1:25" x14ac:dyDescent="0.2">
      <c r="A37" s="143"/>
      <c r="B37" s="80" t="s">
        <v>66</v>
      </c>
      <c r="C37" s="18">
        <f t="shared" si="6"/>
        <v>0</v>
      </c>
      <c r="D37" s="18">
        <f t="shared" ref="D37:P37" si="19">D14/D$29*100</f>
        <v>6.3798019787986433E-6</v>
      </c>
      <c r="E37" s="18">
        <f t="shared" si="19"/>
        <v>0</v>
      </c>
      <c r="F37" s="18">
        <f t="shared" si="19"/>
        <v>7.4648207870520699E-6</v>
      </c>
      <c r="G37" s="18">
        <f t="shared" si="19"/>
        <v>3.7780614883834807E-4</v>
      </c>
      <c r="H37" s="18">
        <f t="shared" si="19"/>
        <v>8.04754632885819E-6</v>
      </c>
      <c r="I37" s="18">
        <f t="shared" si="19"/>
        <v>1.2528924735037214E-6</v>
      </c>
      <c r="J37" s="18">
        <f t="shared" si="19"/>
        <v>1.5113000601129148E-5</v>
      </c>
      <c r="K37" s="18">
        <f t="shared" si="19"/>
        <v>2.8881090067808496E-7</v>
      </c>
      <c r="L37" s="18">
        <f t="shared" si="19"/>
        <v>4.5013745030773108E-4</v>
      </c>
      <c r="M37" s="18">
        <f t="shared" si="19"/>
        <v>7.4235756764372924E-3</v>
      </c>
      <c r="N37" s="18">
        <f t="shared" si="19"/>
        <v>9.9748894729170083E-3</v>
      </c>
      <c r="O37" s="18">
        <f t="shared" si="19"/>
        <v>1.3981082504751257E-2</v>
      </c>
      <c r="P37" s="18">
        <f t="shared" si="19"/>
        <v>0</v>
      </c>
      <c r="Q37" s="18">
        <f t="shared" si="8"/>
        <v>2.9191850822715416E-4</v>
      </c>
      <c r="R37" s="18">
        <f t="shared" si="8"/>
        <v>7.6044547439948874E-5</v>
      </c>
      <c r="S37" s="18">
        <f t="shared" si="8"/>
        <v>1.3840564440670363E-6</v>
      </c>
      <c r="T37" s="18">
        <f t="shared" si="8"/>
        <v>0</v>
      </c>
      <c r="U37" s="18">
        <f t="shared" si="8"/>
        <v>0</v>
      </c>
      <c r="V37" s="18">
        <f t="shared" si="8"/>
        <v>0</v>
      </c>
      <c r="W37" s="18">
        <f t="shared" ref="W37:X37" si="20">W14/W$29*100</f>
        <v>1.2614666466692245E-7</v>
      </c>
      <c r="X37" s="18">
        <f t="shared" si="20"/>
        <v>2.0331957572351188E-5</v>
      </c>
      <c r="Y37" s="18">
        <f t="shared" si="10"/>
        <v>1.6902597801890218E-3</v>
      </c>
    </row>
    <row r="38" spans="1:25" x14ac:dyDescent="0.2">
      <c r="A38" s="143"/>
      <c r="B38" s="80" t="s">
        <v>75</v>
      </c>
      <c r="C38" s="18">
        <f t="shared" si="6"/>
        <v>0</v>
      </c>
      <c r="D38" s="18">
        <f t="shared" ref="D38:P38" si="21">D15/D$29*100</f>
        <v>0</v>
      </c>
      <c r="E38" s="18">
        <f t="shared" si="21"/>
        <v>0</v>
      </c>
      <c r="F38" s="18">
        <f t="shared" si="21"/>
        <v>0</v>
      </c>
      <c r="G38" s="18">
        <f t="shared" si="21"/>
        <v>0</v>
      </c>
      <c r="H38" s="18">
        <f t="shared" si="21"/>
        <v>0</v>
      </c>
      <c r="I38" s="18">
        <f t="shared" si="21"/>
        <v>0</v>
      </c>
      <c r="J38" s="18">
        <f t="shared" si="21"/>
        <v>0</v>
      </c>
      <c r="K38" s="18">
        <f t="shared" si="21"/>
        <v>0</v>
      </c>
      <c r="L38" s="18">
        <f t="shared" si="21"/>
        <v>4.5320747543383345E-3</v>
      </c>
      <c r="M38" s="18">
        <f t="shared" si="21"/>
        <v>1.4553847323942014E-2</v>
      </c>
      <c r="N38" s="18">
        <f t="shared" si="21"/>
        <v>4.0927607559116015E-4</v>
      </c>
      <c r="O38" s="18">
        <f t="shared" si="21"/>
        <v>2.8077585483984374E-3</v>
      </c>
      <c r="P38" s="18">
        <f t="shared" si="21"/>
        <v>4.7869967511910546E-3</v>
      </c>
      <c r="Q38" s="18">
        <f t="shared" si="8"/>
        <v>1.9234713466686473E-3</v>
      </c>
      <c r="R38" s="18">
        <f t="shared" si="8"/>
        <v>3.4390064645098829E-4</v>
      </c>
      <c r="S38" s="18">
        <f t="shared" si="8"/>
        <v>7.2416908834574141E-4</v>
      </c>
      <c r="T38" s="18">
        <f t="shared" si="8"/>
        <v>0</v>
      </c>
      <c r="U38" s="18">
        <f t="shared" si="8"/>
        <v>1.0991784702575338E-3</v>
      </c>
      <c r="V38" s="18">
        <f t="shared" si="8"/>
        <v>2.9987968921733882E-4</v>
      </c>
      <c r="W38" s="18">
        <f t="shared" ref="W38:X38" si="22">W15/W$29*100</f>
        <v>5.3397883153508271E-4</v>
      </c>
      <c r="X38" s="18">
        <f t="shared" si="22"/>
        <v>6.8714600682970479E-4</v>
      </c>
      <c r="Y38" s="18">
        <f t="shared" si="10"/>
        <v>1.568482132039009E-3</v>
      </c>
    </row>
    <row r="39" spans="1:25" x14ac:dyDescent="0.2">
      <c r="A39" s="143"/>
      <c r="B39" s="80" t="s">
        <v>71</v>
      </c>
      <c r="C39" s="18">
        <f t="shared" si="6"/>
        <v>0.24288642764004964</v>
      </c>
      <c r="D39" s="18">
        <f t="shared" ref="D39:P39" si="23">D16/D$29*100</f>
        <v>0.42348473533524694</v>
      </c>
      <c r="E39" s="18">
        <f t="shared" si="23"/>
        <v>0.45069593349750836</v>
      </c>
      <c r="F39" s="18">
        <f t="shared" si="23"/>
        <v>0.37177317948975774</v>
      </c>
      <c r="G39" s="18">
        <f t="shared" si="23"/>
        <v>0.71970927948555585</v>
      </c>
      <c r="H39" s="18">
        <f t="shared" si="23"/>
        <v>0.87357556642143641</v>
      </c>
      <c r="I39" s="18">
        <f t="shared" si="23"/>
        <v>1.707053633276415</v>
      </c>
      <c r="J39" s="18">
        <f t="shared" si="23"/>
        <v>3.6971169613475823</v>
      </c>
      <c r="K39" s="18">
        <f t="shared" si="23"/>
        <v>6.8066507725402206</v>
      </c>
      <c r="L39" s="18">
        <f t="shared" si="23"/>
        <v>10.19258105143931</v>
      </c>
      <c r="M39" s="18">
        <f t="shared" si="23"/>
        <v>9.6078741113365709</v>
      </c>
      <c r="N39" s="18">
        <f t="shared" si="23"/>
        <v>11.125275970907195</v>
      </c>
      <c r="O39" s="18">
        <f t="shared" si="23"/>
        <v>11.46689576041228</v>
      </c>
      <c r="P39" s="18">
        <f t="shared" si="23"/>
        <v>14.321873853056729</v>
      </c>
      <c r="Q39" s="18">
        <f t="shared" si="8"/>
        <v>11.988000382250677</v>
      </c>
      <c r="R39" s="18">
        <f t="shared" si="8"/>
        <v>15.124022057073386</v>
      </c>
      <c r="S39" s="18">
        <f t="shared" si="8"/>
        <v>16.078634613247093</v>
      </c>
      <c r="T39" s="18">
        <f t="shared" si="8"/>
        <v>18.351605740593921</v>
      </c>
      <c r="U39" s="18">
        <f t="shared" si="8"/>
        <v>17.542017530498278</v>
      </c>
      <c r="V39" s="18">
        <f t="shared" si="8"/>
        <v>18.762522623151256</v>
      </c>
      <c r="W39" s="18">
        <f t="shared" ref="W39:X39" si="24">W16/W$29*100</f>
        <v>19.964030880632865</v>
      </c>
      <c r="X39" s="18">
        <f t="shared" si="24"/>
        <v>20.910954188897772</v>
      </c>
      <c r="Y39" s="18">
        <f t="shared" si="10"/>
        <v>8.919026290926789</v>
      </c>
    </row>
    <row r="40" spans="1:25" x14ac:dyDescent="0.2">
      <c r="A40" s="143"/>
      <c r="B40" s="8" t="s">
        <v>15</v>
      </c>
      <c r="C40" s="18">
        <f t="shared" si="6"/>
        <v>0.12527119150337632</v>
      </c>
      <c r="D40" s="18">
        <f t="shared" ref="D40:P40" si="25">D17/D$29*100</f>
        <v>0.1617527982933202</v>
      </c>
      <c r="E40" s="18">
        <f t="shared" si="25"/>
        <v>0.12177426511145419</v>
      </c>
      <c r="F40" s="18">
        <f t="shared" si="25"/>
        <v>0.12727197329793929</v>
      </c>
      <c r="G40" s="18">
        <f t="shared" si="25"/>
        <v>0.13162788418201837</v>
      </c>
      <c r="H40" s="18">
        <f t="shared" si="25"/>
        <v>9.161999808283304E-2</v>
      </c>
      <c r="I40" s="18">
        <f t="shared" si="25"/>
        <v>0.14466435242837575</v>
      </c>
      <c r="J40" s="18">
        <f t="shared" si="25"/>
        <v>0.13399906519271335</v>
      </c>
      <c r="K40" s="18">
        <f t="shared" si="25"/>
        <v>0.30516146772253361</v>
      </c>
      <c r="L40" s="18">
        <f t="shared" si="25"/>
        <v>0.57328762087184792</v>
      </c>
      <c r="M40" s="18">
        <f t="shared" si="25"/>
        <v>1.0785798839069889</v>
      </c>
      <c r="N40" s="18">
        <f t="shared" si="25"/>
        <v>1.0309415520845588</v>
      </c>
      <c r="O40" s="18">
        <f t="shared" si="25"/>
        <v>1.2169754556869301</v>
      </c>
      <c r="P40" s="18">
        <f t="shared" si="25"/>
        <v>1.0560780505684233</v>
      </c>
      <c r="Q40" s="18">
        <f t="shared" si="8"/>
        <v>1.3300297972964732</v>
      </c>
      <c r="R40" s="18">
        <f t="shared" si="8"/>
        <v>1.3224872468811639</v>
      </c>
      <c r="S40" s="18">
        <f t="shared" si="8"/>
        <v>1.5440010824244095</v>
      </c>
      <c r="T40" s="18">
        <f t="shared" si="8"/>
        <v>1.6017523621139098</v>
      </c>
      <c r="U40" s="18">
        <f t="shared" si="8"/>
        <v>1.4226411785630204</v>
      </c>
      <c r="V40" s="18">
        <f t="shared" si="8"/>
        <v>1.6799171766145375</v>
      </c>
      <c r="W40" s="18">
        <f t="shared" ref="W40:X40" si="26">W17/W$29*100</f>
        <v>1.8388789732424426</v>
      </c>
      <c r="X40" s="18">
        <f t="shared" si="26"/>
        <v>2.057013564044023</v>
      </c>
      <c r="Y40" s="18">
        <f t="shared" si="10"/>
        <v>0.8027425387490702</v>
      </c>
    </row>
    <row r="41" spans="1:25" x14ac:dyDescent="0.2">
      <c r="A41" s="143"/>
      <c r="B41" s="8" t="s">
        <v>26</v>
      </c>
      <c r="C41" s="18">
        <f t="shared" si="6"/>
        <v>1.6949492467155617E-5</v>
      </c>
      <c r="D41" s="18">
        <f t="shared" ref="D41:P41" si="27">D18/D$29*100</f>
        <v>3.7227196162000864E-4</v>
      </c>
      <c r="E41" s="18">
        <f t="shared" si="27"/>
        <v>4.82366436687907E-4</v>
      </c>
      <c r="F41" s="18">
        <f t="shared" si="27"/>
        <v>3.1812918780216907E-3</v>
      </c>
      <c r="G41" s="18">
        <f t="shared" si="27"/>
        <v>3.0820799402871955E-3</v>
      </c>
      <c r="H41" s="18">
        <f t="shared" si="27"/>
        <v>9.5634114191667501E-4</v>
      </c>
      <c r="I41" s="18">
        <f t="shared" si="27"/>
        <v>1.9409810199519653E-3</v>
      </c>
      <c r="J41" s="18">
        <f t="shared" si="27"/>
        <v>1.5616039826914026E-3</v>
      </c>
      <c r="K41" s="18">
        <f t="shared" si="27"/>
        <v>3.2954479010972202E-3</v>
      </c>
      <c r="L41" s="18">
        <f t="shared" si="27"/>
        <v>9.2321536434184035E-3</v>
      </c>
      <c r="M41" s="18">
        <f t="shared" si="27"/>
        <v>1.8953261495948056E-2</v>
      </c>
      <c r="N41" s="18">
        <f t="shared" si="27"/>
        <v>1.5742730455533503E-2</v>
      </c>
      <c r="O41" s="18">
        <f t="shared" si="27"/>
        <v>8.6067158703573444E-3</v>
      </c>
      <c r="P41" s="18">
        <f t="shared" si="27"/>
        <v>1.1479732111825095E-3</v>
      </c>
      <c r="Q41" s="18">
        <f t="shared" si="8"/>
        <v>2.1629838688114384E-3</v>
      </c>
      <c r="R41" s="18">
        <f t="shared" si="8"/>
        <v>5.2286808848496548E-3</v>
      </c>
      <c r="S41" s="18">
        <f t="shared" si="8"/>
        <v>4.0788912326902259E-3</v>
      </c>
      <c r="T41" s="18">
        <f t="shared" si="8"/>
        <v>3.7128747190158392E-3</v>
      </c>
      <c r="U41" s="18">
        <f t="shared" si="8"/>
        <v>1.7674379593134708E-2</v>
      </c>
      <c r="V41" s="18">
        <f t="shared" si="8"/>
        <v>5.9441530102050569E-2</v>
      </c>
      <c r="W41" s="18">
        <f t="shared" ref="W41:X41" si="28">W18/W$29*100</f>
        <v>8.5099738377620221E-2</v>
      </c>
      <c r="X41" s="18">
        <f t="shared" si="28"/>
        <v>2.5949016197476246E-2</v>
      </c>
      <c r="Y41" s="18">
        <f t="shared" si="10"/>
        <v>1.2280820268103627E-2</v>
      </c>
    </row>
    <row r="42" spans="1:25" x14ac:dyDescent="0.2">
      <c r="A42" s="143"/>
      <c r="B42" s="8" t="s">
        <v>27</v>
      </c>
      <c r="C42" s="18">
        <f t="shared" si="6"/>
        <v>0.10410428419754397</v>
      </c>
      <c r="D42" s="18">
        <f t="shared" ref="D42:P42" si="29">D19/D$29*100</f>
        <v>0.14248747890248564</v>
      </c>
      <c r="E42" s="18">
        <f t="shared" si="29"/>
        <v>9.2427118842176997E-2</v>
      </c>
      <c r="F42" s="18">
        <f t="shared" si="29"/>
        <v>9.9663026843570188E-2</v>
      </c>
      <c r="G42" s="18">
        <f t="shared" si="29"/>
        <v>8.5123136250751769E-2</v>
      </c>
      <c r="H42" s="18">
        <f t="shared" si="29"/>
        <v>6.4536712508181604E-2</v>
      </c>
      <c r="I42" s="18">
        <f t="shared" si="29"/>
        <v>7.6351810255388633E-2</v>
      </c>
      <c r="J42" s="18">
        <f t="shared" si="29"/>
        <v>9.6387662498140111E-2</v>
      </c>
      <c r="K42" s="18">
        <f t="shared" si="29"/>
        <v>0.23050962611526221</v>
      </c>
      <c r="L42" s="18">
        <f t="shared" si="29"/>
        <v>0.29155146488750761</v>
      </c>
      <c r="M42" s="18">
        <f t="shared" si="29"/>
        <v>0.38789023915784299</v>
      </c>
      <c r="N42" s="18">
        <f t="shared" si="29"/>
        <v>0.46565830952577347</v>
      </c>
      <c r="O42" s="18">
        <f t="shared" si="29"/>
        <v>0.65699603319929878</v>
      </c>
      <c r="P42" s="18">
        <f t="shared" si="29"/>
        <v>0.56567010661007755</v>
      </c>
      <c r="Q42" s="18">
        <f t="shared" ref="Q42:V48" si="30">Q19/Q$29*100</f>
        <v>0.83488269258281</v>
      </c>
      <c r="R42" s="18">
        <f t="shared" si="30"/>
        <v>0.67251943010831272</v>
      </c>
      <c r="S42" s="18">
        <f t="shared" si="30"/>
        <v>0.78686584566565765</v>
      </c>
      <c r="T42" s="18">
        <f t="shared" si="30"/>
        <v>0.87915505987142395</v>
      </c>
      <c r="U42" s="18">
        <f t="shared" si="30"/>
        <v>0.77104093179571209</v>
      </c>
      <c r="V42" s="18">
        <f t="shared" si="30"/>
        <v>0.97127705196830627</v>
      </c>
      <c r="W42" s="18">
        <f t="shared" ref="W42:X42" si="31">W19/W$29*100</f>
        <v>1.053419512260632</v>
      </c>
      <c r="X42" s="18">
        <f t="shared" si="31"/>
        <v>1.3304240539180625</v>
      </c>
      <c r="Y42" s="18">
        <f t="shared" si="10"/>
        <v>0.44370002419349913</v>
      </c>
    </row>
    <row r="43" spans="1:25" x14ac:dyDescent="0.2">
      <c r="A43" s="143"/>
      <c r="B43" s="8" t="s">
        <v>16</v>
      </c>
      <c r="C43" s="18">
        <f t="shared" si="6"/>
        <v>8.3184899657445018E-3</v>
      </c>
      <c r="D43" s="18">
        <f t="shared" ref="D43:P43" si="32">D20/D$29*100</f>
        <v>1.6675961080011018E-2</v>
      </c>
      <c r="E43" s="18">
        <f t="shared" si="32"/>
        <v>2.5860723946840192E-2</v>
      </c>
      <c r="F43" s="18">
        <f t="shared" si="32"/>
        <v>1.6170795852225299E-2</v>
      </c>
      <c r="G43" s="18">
        <f t="shared" si="32"/>
        <v>3.5976012789938956E-2</v>
      </c>
      <c r="H43" s="18">
        <f t="shared" si="32"/>
        <v>2.1121516935209129E-2</v>
      </c>
      <c r="I43" s="18">
        <f t="shared" si="32"/>
        <v>5.7854773985898889E-2</v>
      </c>
      <c r="J43" s="18">
        <f t="shared" si="32"/>
        <v>3.1559273388864051E-2</v>
      </c>
      <c r="K43" s="18">
        <f t="shared" si="32"/>
        <v>4.5891012398505245E-2</v>
      </c>
      <c r="L43" s="18">
        <f t="shared" si="32"/>
        <v>0.24406036906179468</v>
      </c>
      <c r="M43" s="18">
        <f t="shared" si="32"/>
        <v>0.60815005894357899</v>
      </c>
      <c r="N43" s="18">
        <f t="shared" si="32"/>
        <v>0.46577367714426676</v>
      </c>
      <c r="O43" s="18">
        <f t="shared" si="32"/>
        <v>0.46962235429238808</v>
      </c>
      <c r="P43" s="18">
        <f t="shared" si="32"/>
        <v>0.44161711584656232</v>
      </c>
      <c r="Q43" s="18">
        <f t="shared" si="30"/>
        <v>0.45560370847779813</v>
      </c>
      <c r="R43" s="18">
        <f t="shared" si="30"/>
        <v>0.62941074990576185</v>
      </c>
      <c r="S43" s="18">
        <f t="shared" si="30"/>
        <v>0.71564714525152195</v>
      </c>
      <c r="T43" s="18">
        <f t="shared" si="30"/>
        <v>0.69054207800377487</v>
      </c>
      <c r="U43" s="18">
        <f t="shared" si="30"/>
        <v>0.60112910860594637</v>
      </c>
      <c r="V43" s="18">
        <f t="shared" si="30"/>
        <v>0.61997124606440035</v>
      </c>
      <c r="W43" s="18">
        <f t="shared" ref="W43:X43" si="33">W20/W$29*100</f>
        <v>0.6540386673384968</v>
      </c>
      <c r="X43" s="18">
        <f t="shared" si="33"/>
        <v>0.67388345236548108</v>
      </c>
      <c r="Y43" s="18">
        <f t="shared" si="10"/>
        <v>0.31799627377279194</v>
      </c>
    </row>
    <row r="44" spans="1:25" x14ac:dyDescent="0.2">
      <c r="A44" s="143"/>
      <c r="B44" s="8" t="s">
        <v>19</v>
      </c>
      <c r="C44" s="18">
        <f t="shared" si="6"/>
        <v>1.5144221080121293E-5</v>
      </c>
      <c r="D44" s="18">
        <f t="shared" ref="D44:P44" si="34">D21/D$29*100</f>
        <v>0</v>
      </c>
      <c r="E44" s="18">
        <f t="shared" si="34"/>
        <v>0</v>
      </c>
      <c r="F44" s="18">
        <f t="shared" si="34"/>
        <v>2.7139225162789308E-3</v>
      </c>
      <c r="G44" s="18">
        <f t="shared" si="34"/>
        <v>0</v>
      </c>
      <c r="H44" s="18">
        <f t="shared" si="34"/>
        <v>3.5665262139257883E-5</v>
      </c>
      <c r="I44" s="18">
        <f t="shared" si="34"/>
        <v>8.3526164900248094E-7</v>
      </c>
      <c r="J44" s="18">
        <f t="shared" si="34"/>
        <v>4.3647655165715954E-7</v>
      </c>
      <c r="K44" s="18">
        <f t="shared" si="34"/>
        <v>1.0050619343597355E-5</v>
      </c>
      <c r="L44" s="18">
        <f t="shared" si="34"/>
        <v>2.4919035114466955E-6</v>
      </c>
      <c r="M44" s="18">
        <f t="shared" si="34"/>
        <v>2.7500177952078722E-3</v>
      </c>
      <c r="N44" s="18">
        <f t="shared" si="34"/>
        <v>1.0537869052709951E-4</v>
      </c>
      <c r="O44" s="18">
        <f t="shared" si="34"/>
        <v>4.0702419818526683E-4</v>
      </c>
      <c r="P44" s="18">
        <f t="shared" si="34"/>
        <v>5.4252042116375684E-7</v>
      </c>
      <c r="Q44" s="18">
        <f t="shared" si="30"/>
        <v>1.2318940852200901E-5</v>
      </c>
      <c r="R44" s="18" t="str">
        <f>IFERROR(((R21/R$29)*100)-100,"--")</f>
        <v>--</v>
      </c>
      <c r="S44" s="18">
        <f t="shared" si="30"/>
        <v>0</v>
      </c>
      <c r="T44" s="18">
        <f t="shared" si="30"/>
        <v>0</v>
      </c>
      <c r="U44" s="18">
        <f t="shared" si="30"/>
        <v>6.449820855870988E-8</v>
      </c>
      <c r="V44" s="18">
        <f t="shared" si="30"/>
        <v>1.1711762906359649E-6</v>
      </c>
      <c r="W44" s="18">
        <f t="shared" ref="W44:X44" si="35">W21/W$29*100</f>
        <v>0</v>
      </c>
      <c r="X44" s="18">
        <f t="shared" si="35"/>
        <v>5.1911381035790275E-6</v>
      </c>
      <c r="Y44" s="18">
        <f t="shared" si="10"/>
        <v>3.1898406345393635E-4</v>
      </c>
    </row>
    <row r="45" spans="1:25" x14ac:dyDescent="0.2">
      <c r="A45" s="143"/>
      <c r="B45" s="8" t="s">
        <v>18</v>
      </c>
      <c r="C45" s="18">
        <f t="shared" si="6"/>
        <v>5.1040036754202156E-3</v>
      </c>
      <c r="D45" s="18">
        <f t="shared" ref="D45:P45" si="36">D22/D$29*100</f>
        <v>8.0651213169122739E-3</v>
      </c>
      <c r="E45" s="18">
        <f t="shared" si="36"/>
        <v>1.9095400312406672E-2</v>
      </c>
      <c r="F45" s="18">
        <f t="shared" si="36"/>
        <v>9.6907178621500976E-3</v>
      </c>
      <c r="G45" s="18">
        <f t="shared" si="36"/>
        <v>6.3485520528206146E-3</v>
      </c>
      <c r="H45" s="18">
        <f t="shared" si="36"/>
        <v>6.8164180595670478E-3</v>
      </c>
      <c r="I45" s="18">
        <f t="shared" si="36"/>
        <v>3.2228988357585225E-2</v>
      </c>
      <c r="J45" s="18">
        <f t="shared" si="36"/>
        <v>7.2607328772478922E-3</v>
      </c>
      <c r="K45" s="18">
        <f t="shared" si="36"/>
        <v>1.008851133376632E-2</v>
      </c>
      <c r="L45" s="18">
        <f t="shared" si="36"/>
        <v>0.12780340166718193</v>
      </c>
      <c r="M45" s="18">
        <f t="shared" si="36"/>
        <v>0.24240417646215667</v>
      </c>
      <c r="N45" s="18">
        <f t="shared" si="36"/>
        <v>0.23449242375719906</v>
      </c>
      <c r="O45" s="18">
        <f t="shared" si="36"/>
        <v>0.29573772340245502</v>
      </c>
      <c r="P45" s="18">
        <f t="shared" si="36"/>
        <v>0.26549959311985638</v>
      </c>
      <c r="Q45" s="18">
        <f t="shared" si="30"/>
        <v>0.26056993398097844</v>
      </c>
      <c r="R45" s="18">
        <f t="shared" si="30"/>
        <v>0.47094890556347285</v>
      </c>
      <c r="S45" s="18">
        <f t="shared" si="30"/>
        <v>0.56048903542988038</v>
      </c>
      <c r="T45" s="18">
        <f t="shared" si="30"/>
        <v>0.53826166797556241</v>
      </c>
      <c r="U45" s="18">
        <f t="shared" si="30"/>
        <v>0.45005882459139374</v>
      </c>
      <c r="V45" s="18">
        <f t="shared" si="30"/>
        <v>0.47671940366340765</v>
      </c>
      <c r="W45" s="18">
        <f t="shared" ref="W45:X45" si="37">W22/W$29*100</f>
        <v>0.49232621203538229</v>
      </c>
      <c r="X45" s="18">
        <f t="shared" si="37"/>
        <v>0.51178855830038439</v>
      </c>
      <c r="Y45" s="18">
        <f t="shared" si="10"/>
        <v>0.20753877996665193</v>
      </c>
    </row>
    <row r="46" spans="1:25" x14ac:dyDescent="0.2">
      <c r="A46" s="143"/>
      <c r="B46" s="8" t="s">
        <v>20</v>
      </c>
      <c r="C46" s="18">
        <f t="shared" si="6"/>
        <v>0</v>
      </c>
      <c r="D46" s="18">
        <f t="shared" ref="D46:P46" si="38">D23/D$29*100</f>
        <v>2.2644791639032544E-5</v>
      </c>
      <c r="E46" s="18">
        <f t="shared" si="38"/>
        <v>1.687444585034969E-5</v>
      </c>
      <c r="F46" s="18">
        <f t="shared" si="38"/>
        <v>1.3498032108094155E-5</v>
      </c>
      <c r="G46" s="18">
        <f t="shared" si="38"/>
        <v>0</v>
      </c>
      <c r="H46" s="18">
        <f t="shared" si="38"/>
        <v>1.0973926812079348E-6</v>
      </c>
      <c r="I46" s="18">
        <f t="shared" si="38"/>
        <v>1.8041651618453588E-5</v>
      </c>
      <c r="J46" s="18">
        <f t="shared" si="38"/>
        <v>4.3647655165715954E-7</v>
      </c>
      <c r="K46" s="18">
        <f t="shared" si="38"/>
        <v>4.0722336995609973E-5</v>
      </c>
      <c r="L46" s="18">
        <f t="shared" si="38"/>
        <v>5.1233536195344061E-5</v>
      </c>
      <c r="M46" s="18">
        <f t="shared" si="38"/>
        <v>1.1408434636007555E-5</v>
      </c>
      <c r="N46" s="18">
        <f t="shared" si="38"/>
        <v>3.1622606192333703E-4</v>
      </c>
      <c r="O46" s="18">
        <f t="shared" si="38"/>
        <v>1.900636555838942E-5</v>
      </c>
      <c r="P46" s="18">
        <f t="shared" si="38"/>
        <v>4.448667453542807E-5</v>
      </c>
      <c r="Q46" s="18">
        <f t="shared" si="30"/>
        <v>8.3809187764973346E-6</v>
      </c>
      <c r="R46" s="18">
        <f t="shared" si="30"/>
        <v>1.0038807634603006E-4</v>
      </c>
      <c r="S46" s="18">
        <f t="shared" si="30"/>
        <v>2.0813133237781406E-3</v>
      </c>
      <c r="T46" s="18">
        <f t="shared" si="30"/>
        <v>2.6946572675411114E-4</v>
      </c>
      <c r="U46" s="18">
        <f t="shared" si="30"/>
        <v>4.031138034919367E-5</v>
      </c>
      <c r="V46" s="18">
        <f t="shared" si="30"/>
        <v>1.1202301219933003E-4</v>
      </c>
      <c r="W46" s="18">
        <f t="shared" ref="W46:X46" si="39">W23/W$29*100</f>
        <v>4.4636997292390508E-4</v>
      </c>
      <c r="X46" s="18">
        <f t="shared" si="39"/>
        <v>2.5332135952834275E-3</v>
      </c>
      <c r="Y46" s="18">
        <f t="shared" si="10"/>
        <v>2.4899751784931198E-4</v>
      </c>
    </row>
    <row r="47" spans="1:25" x14ac:dyDescent="0.2">
      <c r="A47" s="143"/>
      <c r="B47" s="8" t="s">
        <v>21</v>
      </c>
      <c r="C47" s="18">
        <f t="shared" si="6"/>
        <v>0</v>
      </c>
      <c r="D47" s="18">
        <f t="shared" ref="D47:P47" si="40">D24/D$29*100</f>
        <v>0</v>
      </c>
      <c r="E47" s="18">
        <f t="shared" si="40"/>
        <v>0</v>
      </c>
      <c r="F47" s="18">
        <f t="shared" si="40"/>
        <v>0</v>
      </c>
      <c r="G47" s="18">
        <f t="shared" si="40"/>
        <v>0</v>
      </c>
      <c r="H47" s="18">
        <f t="shared" si="40"/>
        <v>1.1486043396643051E-5</v>
      </c>
      <c r="I47" s="18">
        <f t="shared" si="40"/>
        <v>4.1345451625622801E-6</v>
      </c>
      <c r="J47" s="18">
        <f t="shared" si="40"/>
        <v>0</v>
      </c>
      <c r="K47" s="18">
        <f t="shared" si="40"/>
        <v>2.5819694520620791E-5</v>
      </c>
      <c r="L47" s="18">
        <f t="shared" si="40"/>
        <v>1.1338160977082464E-4</v>
      </c>
      <c r="M47" s="18">
        <f t="shared" si="40"/>
        <v>1.0447980950839398E-4</v>
      </c>
      <c r="N47" s="18">
        <f t="shared" si="40"/>
        <v>9.7234564572614026E-5</v>
      </c>
      <c r="O47" s="18">
        <f t="shared" si="40"/>
        <v>6.0647584645406236E-5</v>
      </c>
      <c r="P47" s="18">
        <f t="shared" si="40"/>
        <v>7.4460927804725628E-5</v>
      </c>
      <c r="Q47" s="18">
        <f t="shared" si="30"/>
        <v>1.0259052381832881E-4</v>
      </c>
      <c r="R47" s="18">
        <f t="shared" si="30"/>
        <v>9.4051030726034331E-5</v>
      </c>
      <c r="S47" s="18">
        <f t="shared" si="30"/>
        <v>2.460544789452509E-5</v>
      </c>
      <c r="T47" s="18">
        <f t="shared" si="30"/>
        <v>0</v>
      </c>
      <c r="U47" s="18">
        <f t="shared" si="30"/>
        <v>0</v>
      </c>
      <c r="V47" s="18">
        <f t="shared" si="30"/>
        <v>3.4549700573760958E-6</v>
      </c>
      <c r="W47" s="18">
        <f t="shared" ref="W47:X47" si="41">W24/W$29*100</f>
        <v>3.1536666166730613E-6</v>
      </c>
      <c r="X47" s="18">
        <f t="shared" si="41"/>
        <v>1.1882144323513567E-3</v>
      </c>
      <c r="Y47" s="18">
        <f t="shared" si="10"/>
        <v>8.3324752991224349E-5</v>
      </c>
    </row>
    <row r="48" spans="1:25" x14ac:dyDescent="0.2">
      <c r="A48" s="143"/>
      <c r="B48" s="8" t="s">
        <v>17</v>
      </c>
      <c r="C48" s="18">
        <f t="shared" si="6"/>
        <v>3.1964335764539443E-3</v>
      </c>
      <c r="D48" s="18">
        <f t="shared" ref="D48:P48" si="42">D25/D$29*100</f>
        <v>8.5239061976733546E-3</v>
      </c>
      <c r="E48" s="18">
        <f t="shared" si="42"/>
        <v>6.74844918858317E-3</v>
      </c>
      <c r="F48" s="18">
        <f t="shared" si="42"/>
        <v>3.7526574416881769E-3</v>
      </c>
      <c r="G48" s="18">
        <f t="shared" si="42"/>
        <v>2.955499683269296E-2</v>
      </c>
      <c r="H48" s="18">
        <f t="shared" si="42"/>
        <v>1.4228464286737724E-2</v>
      </c>
      <c r="I48" s="18">
        <f t="shared" si="42"/>
        <v>2.5431086137931186E-2</v>
      </c>
      <c r="J48" s="18">
        <f t="shared" si="42"/>
        <v>2.4181073759651422E-2</v>
      </c>
      <c r="K48" s="18">
        <f t="shared" si="42"/>
        <v>3.5705460602111092E-2</v>
      </c>
      <c r="L48" s="18">
        <f t="shared" si="42"/>
        <v>0.1146949425974975</v>
      </c>
      <c r="M48" s="18">
        <f t="shared" si="42"/>
        <v>0.3621612938139957</v>
      </c>
      <c r="N48" s="18">
        <f t="shared" si="42"/>
        <v>0.23001733903313684</v>
      </c>
      <c r="O48" s="18">
        <f t="shared" si="42"/>
        <v>0.17303343368815297</v>
      </c>
      <c r="P48" s="18">
        <f t="shared" si="42"/>
        <v>0.17585534973317862</v>
      </c>
      <c r="Q48" s="18">
        <f t="shared" si="30"/>
        <v>0.1949104841133727</v>
      </c>
      <c r="R48" s="18">
        <f t="shared" si="30"/>
        <v>0.15814352372145049</v>
      </c>
      <c r="S48" s="18">
        <f t="shared" si="30"/>
        <v>0.15283389459192978</v>
      </c>
      <c r="T48" s="18">
        <f t="shared" si="30"/>
        <v>0.1517906586312982</v>
      </c>
      <c r="U48" s="18">
        <f t="shared" si="30"/>
        <v>0.1510131386017696</v>
      </c>
      <c r="V48" s="18">
        <f t="shared" si="30"/>
        <v>0.1431184454214893</v>
      </c>
      <c r="W48" s="18">
        <f t="shared" ref="W48:X48" si="43">W25/W$29*100</f>
        <v>0.16066354578640912</v>
      </c>
      <c r="X48" s="18">
        <f t="shared" si="43"/>
        <v>0.15833422350536938</v>
      </c>
      <c r="Y48" s="18">
        <f t="shared" si="10"/>
        <v>0.10955313475778336</v>
      </c>
    </row>
    <row r="49" spans="1:25" x14ac:dyDescent="0.2">
      <c r="A49" s="297"/>
      <c r="B49" s="8" t="s">
        <v>807</v>
      </c>
      <c r="C49" s="18">
        <v>3.1964335764539443E-3</v>
      </c>
      <c r="D49" s="18">
        <v>8.5239061976733546E-3</v>
      </c>
      <c r="E49" s="18">
        <v>6.74844918858317E-3</v>
      </c>
      <c r="F49" s="18">
        <v>3.7526574416881769E-3</v>
      </c>
      <c r="G49" s="18">
        <v>2.955499683269296E-2</v>
      </c>
      <c r="H49" s="18">
        <v>1.4228464286737724E-2</v>
      </c>
      <c r="I49" s="18">
        <v>2.5431086137931186E-2</v>
      </c>
      <c r="J49" s="18">
        <v>2.4181073759651422E-2</v>
      </c>
      <c r="K49" s="18">
        <v>3.5705460602111092E-2</v>
      </c>
      <c r="L49" s="18">
        <v>0.1146949425974975</v>
      </c>
      <c r="M49" s="18">
        <v>0.3621612938139957</v>
      </c>
      <c r="N49" s="18">
        <v>0.23001733903313684</v>
      </c>
      <c r="O49" s="18">
        <v>0.17303343368815297</v>
      </c>
      <c r="P49" s="18">
        <v>0.17585534973317862</v>
      </c>
      <c r="Q49" s="18">
        <v>0.1949104841133727</v>
      </c>
      <c r="R49" s="18">
        <v>0.15814352372145049</v>
      </c>
      <c r="S49" s="18">
        <v>0.15283389459192978</v>
      </c>
      <c r="T49" s="18">
        <v>0.1517906586312982</v>
      </c>
      <c r="U49" s="18">
        <v>0.1510131386017696</v>
      </c>
      <c r="V49" s="18">
        <v>0.1431184454214893</v>
      </c>
      <c r="W49" s="18">
        <v>0.16066354578640912</v>
      </c>
      <c r="X49" s="18">
        <v>0.15833422350536938</v>
      </c>
      <c r="Y49" s="18">
        <v>0.10955313475778336</v>
      </c>
    </row>
    <row r="50" spans="1:25" ht="15" x14ac:dyDescent="0.25">
      <c r="A50" s="143"/>
      <c r="B50" s="191" t="s">
        <v>22</v>
      </c>
      <c r="C50" s="18">
        <f t="shared" ref="C50:V50" si="44">C27/C$29*100</f>
        <v>84.222039001217453</v>
      </c>
      <c r="D50" s="18">
        <f t="shared" si="44"/>
        <v>88.563207530555616</v>
      </c>
      <c r="E50" s="18">
        <f t="shared" si="44"/>
        <v>89.562377110006068</v>
      </c>
      <c r="F50" s="18">
        <f t="shared" si="44"/>
        <v>90.400532413924282</v>
      </c>
      <c r="G50" s="18">
        <f t="shared" si="44"/>
        <v>88.473101592380758</v>
      </c>
      <c r="H50" s="18">
        <f t="shared" si="44"/>
        <v>86.901770943154872</v>
      </c>
      <c r="I50" s="18">
        <f t="shared" si="44"/>
        <v>73.110482123080359</v>
      </c>
      <c r="J50" s="18">
        <f t="shared" si="44"/>
        <v>65.987835927733144</v>
      </c>
      <c r="K50" s="18">
        <f t="shared" si="44"/>
        <v>67.091107363688266</v>
      </c>
      <c r="L50" s="18">
        <f t="shared" si="44"/>
        <v>54.835168566776652</v>
      </c>
      <c r="M50" s="18">
        <f t="shared" si="44"/>
        <v>48.099430114562125</v>
      </c>
      <c r="N50" s="18">
        <f t="shared" si="44"/>
        <v>53.271231544233963</v>
      </c>
      <c r="O50" s="18">
        <f t="shared" si="44"/>
        <v>53.172760565057331</v>
      </c>
      <c r="P50" s="18">
        <f t="shared" si="44"/>
        <v>46.466826737769026</v>
      </c>
      <c r="Q50" s="18">
        <f t="shared" si="44"/>
        <v>48.794019816611765</v>
      </c>
      <c r="R50" s="18">
        <f t="shared" si="44"/>
        <v>47.376340468304704</v>
      </c>
      <c r="S50" s="18">
        <f t="shared" si="44"/>
        <v>48.233305812011714</v>
      </c>
      <c r="T50" s="18">
        <f t="shared" si="44"/>
        <v>54.071197061905551</v>
      </c>
      <c r="U50" s="18">
        <f t="shared" si="44"/>
        <v>52.341955784299273</v>
      </c>
      <c r="V50" s="18">
        <f t="shared" si="44"/>
        <v>57.695950985260346</v>
      </c>
      <c r="W50" s="18">
        <f t="shared" ref="W50:X50" si="45">W27/W$29*100</f>
        <v>54.630931542634663</v>
      </c>
      <c r="X50" s="18">
        <f t="shared" si="45"/>
        <v>53.88948516010926</v>
      </c>
      <c r="Y50" s="18">
        <f>Y27/Y$29*100</f>
        <v>65.191556590340355</v>
      </c>
    </row>
    <row r="51" spans="1:25" x14ac:dyDescent="0.2">
      <c r="A51" s="143"/>
      <c r="B51" s="8" t="s">
        <v>23</v>
      </c>
      <c r="C51" s="18">
        <f t="shared" ref="C51:V51" si="46">C28/C$29*100</f>
        <v>15.77796099878255</v>
      </c>
      <c r="D51" s="18">
        <f t="shared" si="46"/>
        <v>11.436792469444391</v>
      </c>
      <c r="E51" s="18">
        <f t="shared" si="46"/>
        <v>10.437622889993941</v>
      </c>
      <c r="F51" s="18">
        <f t="shared" si="46"/>
        <v>9.599467586075713</v>
      </c>
      <c r="G51" s="18">
        <f t="shared" si="46"/>
        <v>11.526898407619251</v>
      </c>
      <c r="H51" s="18">
        <f t="shared" si="46"/>
        <v>13.098229056845121</v>
      </c>
      <c r="I51" s="18">
        <f t="shared" si="46"/>
        <v>26.889517876919637</v>
      </c>
      <c r="J51" s="18">
        <f t="shared" si="46"/>
        <v>34.012164072266856</v>
      </c>
      <c r="K51" s="18">
        <f t="shared" si="46"/>
        <v>32.908892636311734</v>
      </c>
      <c r="L51" s="18">
        <f t="shared" si="46"/>
        <v>45.164831433223348</v>
      </c>
      <c r="M51" s="18">
        <f t="shared" si="46"/>
        <v>51.900569885437875</v>
      </c>
      <c r="N51" s="18">
        <f t="shared" si="46"/>
        <v>46.728768455766037</v>
      </c>
      <c r="O51" s="18">
        <f t="shared" si="46"/>
        <v>46.827239434942662</v>
      </c>
      <c r="P51" s="18">
        <f t="shared" si="46"/>
        <v>53.533173262230974</v>
      </c>
      <c r="Q51" s="18">
        <f t="shared" si="46"/>
        <v>51.205980183388235</v>
      </c>
      <c r="R51" s="18">
        <f t="shared" si="46"/>
        <v>52.623659531695296</v>
      </c>
      <c r="S51" s="18">
        <f t="shared" si="46"/>
        <v>51.766694187988293</v>
      </c>
      <c r="T51" s="18">
        <f t="shared" si="46"/>
        <v>45.928802938094442</v>
      </c>
      <c r="U51" s="18">
        <f t="shared" si="46"/>
        <v>47.658044215700727</v>
      </c>
      <c r="V51" s="18">
        <f t="shared" si="46"/>
        <v>42.304049014739654</v>
      </c>
      <c r="W51" s="18">
        <f t="shared" ref="W51:X51" si="47">W28/W$29*100</f>
        <v>45.36906845736533</v>
      </c>
      <c r="X51" s="18">
        <f t="shared" si="47"/>
        <v>46.11051483989074</v>
      </c>
      <c r="Y51" s="18">
        <f>Y28/Y$29*100</f>
        <v>34.808443409659645</v>
      </c>
    </row>
    <row r="52" spans="1:25" ht="13.5" thickBot="1" x14ac:dyDescent="0.25">
      <c r="A52" s="143"/>
      <c r="B52" s="30" t="s">
        <v>7</v>
      </c>
      <c r="C52" s="78">
        <f>C29/C$29*100</f>
        <v>100</v>
      </c>
      <c r="D52" s="78">
        <f>D29/D$29*100</f>
        <v>100</v>
      </c>
      <c r="E52" s="78">
        <f>E29/E$29*100</f>
        <v>100</v>
      </c>
      <c r="F52" s="78">
        <f t="shared" ref="F52:P52" si="48">F29/F$29*100</f>
        <v>100</v>
      </c>
      <c r="G52" s="78">
        <f t="shared" si="48"/>
        <v>100</v>
      </c>
      <c r="H52" s="78">
        <f t="shared" si="48"/>
        <v>100</v>
      </c>
      <c r="I52" s="78">
        <f t="shared" si="48"/>
        <v>100</v>
      </c>
      <c r="J52" s="78">
        <f t="shared" si="48"/>
        <v>100</v>
      </c>
      <c r="K52" s="78">
        <f t="shared" si="48"/>
        <v>100</v>
      </c>
      <c r="L52" s="78">
        <f t="shared" si="48"/>
        <v>100</v>
      </c>
      <c r="M52" s="78">
        <f t="shared" si="48"/>
        <v>100</v>
      </c>
      <c r="N52" s="78">
        <f t="shared" si="48"/>
        <v>100</v>
      </c>
      <c r="O52" s="78">
        <f t="shared" si="48"/>
        <v>100</v>
      </c>
      <c r="P52" s="78">
        <f t="shared" si="48"/>
        <v>100</v>
      </c>
      <c r="Q52" s="78">
        <f t="shared" ref="Q52:V52" si="49">Q29/Q$29*100</f>
        <v>100</v>
      </c>
      <c r="R52" s="78">
        <f t="shared" si="49"/>
        <v>100</v>
      </c>
      <c r="S52" s="78">
        <f t="shared" si="49"/>
        <v>100</v>
      </c>
      <c r="T52" s="255">
        <f t="shared" si="49"/>
        <v>100</v>
      </c>
      <c r="U52" s="255">
        <f t="shared" si="49"/>
        <v>100</v>
      </c>
      <c r="V52" s="271">
        <f t="shared" si="49"/>
        <v>100</v>
      </c>
      <c r="W52" s="271">
        <f t="shared" ref="W52:X52" si="50">W29/W$29*100</f>
        <v>100</v>
      </c>
      <c r="X52" s="271">
        <f t="shared" si="50"/>
        <v>100</v>
      </c>
      <c r="Y52" s="78">
        <f>Y29/Y$29*100</f>
        <v>100</v>
      </c>
    </row>
    <row r="53" spans="1:25" ht="20.25" thickTop="1" thickBot="1" x14ac:dyDescent="0.35">
      <c r="A53" s="143"/>
      <c r="B53" s="30"/>
      <c r="C53" s="338" t="s">
        <v>9</v>
      </c>
      <c r="D53" s="338"/>
      <c r="E53" s="338"/>
      <c r="F53" s="338"/>
      <c r="G53" s="338"/>
      <c r="H53" s="338"/>
      <c r="I53" s="338"/>
      <c r="J53" s="338"/>
      <c r="K53" s="338"/>
      <c r="L53" s="338"/>
      <c r="M53" s="338"/>
      <c r="N53" s="338"/>
      <c r="O53" s="338"/>
      <c r="P53" s="338"/>
      <c r="Q53" s="115"/>
      <c r="R53" s="115"/>
      <c r="S53" s="115"/>
      <c r="T53" s="115"/>
      <c r="U53" s="115"/>
      <c r="V53" s="18"/>
      <c r="W53" s="18"/>
      <c r="X53" s="18"/>
      <c r="Y53" s="54"/>
    </row>
    <row r="54" spans="1:25" ht="13.5" thickTop="1" x14ac:dyDescent="0.2">
      <c r="A54" s="143"/>
      <c r="B54" s="8"/>
      <c r="C54" s="18"/>
      <c r="D54" s="18"/>
      <c r="E54" s="18"/>
      <c r="F54" s="18"/>
      <c r="G54" s="18"/>
      <c r="H54" s="18"/>
      <c r="I54" s="18"/>
      <c r="J54" s="18"/>
      <c r="K54" s="18"/>
      <c r="L54" s="18"/>
      <c r="M54" s="18"/>
      <c r="N54" s="18"/>
      <c r="O54" s="18"/>
      <c r="P54" s="18"/>
      <c r="Q54" s="88"/>
      <c r="R54" s="88"/>
      <c r="S54" s="88"/>
      <c r="T54" s="88"/>
      <c r="U54" s="88"/>
      <c r="V54" s="88"/>
      <c r="W54" s="88"/>
      <c r="X54" s="88"/>
      <c r="Y54" s="75"/>
    </row>
    <row r="55" spans="1:25" x14ac:dyDescent="0.2">
      <c r="A55" s="143"/>
      <c r="B55" s="80" t="s">
        <v>326</v>
      </c>
      <c r="C55" s="33" t="s">
        <v>10</v>
      </c>
      <c r="D55" s="18">
        <f t="shared" ref="D55:V55" si="51">IF(C9=0,"--",(D9/C9)*100-100)</f>
        <v>48.216783334045601</v>
      </c>
      <c r="E55" s="18">
        <f t="shared" si="51"/>
        <v>19.932568242413538</v>
      </c>
      <c r="F55" s="18">
        <f t="shared" si="51"/>
        <v>15.960436533880312</v>
      </c>
      <c r="G55" s="18">
        <f t="shared" si="51"/>
        <v>3.3023845215012386</v>
      </c>
      <c r="H55" s="18">
        <f t="shared" si="51"/>
        <v>29.096059048967646</v>
      </c>
      <c r="I55" s="18">
        <f t="shared" si="51"/>
        <v>-28.78828621345022</v>
      </c>
      <c r="J55" s="18">
        <f t="shared" si="51"/>
        <v>-34.44605461307998</v>
      </c>
      <c r="K55" s="18">
        <f t="shared" si="51"/>
        <v>-9.0233401987772481</v>
      </c>
      <c r="L55" s="18">
        <f t="shared" si="51"/>
        <v>-17.835280981277037</v>
      </c>
      <c r="M55" s="18">
        <f t="shared" si="51"/>
        <v>-17.833629322546727</v>
      </c>
      <c r="N55" s="18">
        <f t="shared" si="51"/>
        <v>2.6559704900146528</v>
      </c>
      <c r="O55" s="18">
        <f t="shared" si="51"/>
        <v>-15.605259815861757</v>
      </c>
      <c r="P55" s="18">
        <f t="shared" si="51"/>
        <v>-33.866702920501851</v>
      </c>
      <c r="Q55" s="18">
        <f t="shared" si="51"/>
        <v>-21.237489606778368</v>
      </c>
      <c r="R55" s="18">
        <f t="shared" si="51"/>
        <v>9.6159661440773334</v>
      </c>
      <c r="S55" s="18">
        <f t="shared" si="51"/>
        <v>4.0620204429369551</v>
      </c>
      <c r="T55" s="18">
        <f t="shared" si="51"/>
        <v>17.42397880280555</v>
      </c>
      <c r="U55" s="18">
        <f t="shared" si="51"/>
        <v>9.1555506978610879</v>
      </c>
      <c r="V55" s="18">
        <f t="shared" si="51"/>
        <v>8.6261137101746357</v>
      </c>
      <c r="W55" s="18">
        <f t="shared" ref="W55:X55" si="52">IF(V9=0,"--",(W9/V9)*100-100)</f>
        <v>-3.926864702838202</v>
      </c>
      <c r="X55" s="18">
        <f t="shared" si="52"/>
        <v>-4.8782503324000004</v>
      </c>
      <c r="Y55" s="18">
        <f>IFERROR((POWER(U9/C9,1/21)*100)-100,"--")</f>
        <v>-3.0656108531338049</v>
      </c>
    </row>
    <row r="56" spans="1:25" x14ac:dyDescent="0.2">
      <c r="A56" s="143"/>
      <c r="B56" s="80" t="s">
        <v>67</v>
      </c>
      <c r="C56" s="33" t="s">
        <v>10</v>
      </c>
      <c r="D56" s="18">
        <f t="shared" ref="D56:V56" si="53">IF(C10=0,"--",(D10/C10)*100-100)</f>
        <v>70.427455934338155</v>
      </c>
      <c r="E56" s="18">
        <f t="shared" si="53"/>
        <v>48.763448603964008</v>
      </c>
      <c r="F56" s="18">
        <f t="shared" si="53"/>
        <v>17.607112972675452</v>
      </c>
      <c r="G56" s="18">
        <f t="shared" si="53"/>
        <v>69.592589806830688</v>
      </c>
      <c r="H56" s="18">
        <f t="shared" si="53"/>
        <v>-22.951508752651932</v>
      </c>
      <c r="I56" s="18">
        <f t="shared" si="53"/>
        <v>66.426289945053469</v>
      </c>
      <c r="J56" s="18">
        <f t="shared" si="53"/>
        <v>-13.247504806495769</v>
      </c>
      <c r="K56" s="18">
        <f t="shared" si="53"/>
        <v>10.989287664747934</v>
      </c>
      <c r="L56" s="18">
        <f t="shared" si="53"/>
        <v>15.189717364476692</v>
      </c>
      <c r="M56" s="18">
        <f t="shared" si="53"/>
        <v>26.345035543160037</v>
      </c>
      <c r="N56" s="18">
        <f t="shared" si="53"/>
        <v>1.5353927117897967</v>
      </c>
      <c r="O56" s="18">
        <f t="shared" si="53"/>
        <v>-20.802797915688913</v>
      </c>
      <c r="P56" s="18">
        <f t="shared" si="53"/>
        <v>-43.773332863677069</v>
      </c>
      <c r="Q56" s="18">
        <f t="shared" si="53"/>
        <v>-41.925365819632475</v>
      </c>
      <c r="R56" s="18">
        <f t="shared" si="53"/>
        <v>64.305254566127843</v>
      </c>
      <c r="S56" s="18">
        <f t="shared" si="53"/>
        <v>27.342237955565253</v>
      </c>
      <c r="T56" s="18">
        <f t="shared" si="53"/>
        <v>23.093184830957654</v>
      </c>
      <c r="U56" s="18">
        <f t="shared" si="53"/>
        <v>5.0085958806655384</v>
      </c>
      <c r="V56" s="18">
        <f t="shared" si="53"/>
        <v>14.263200941168307</v>
      </c>
      <c r="W56" s="18">
        <f t="shared" ref="W56:X56" si="54">IF(V10=0,"--",(W10/V10)*100-100)</f>
        <v>-7.5393310067808699</v>
      </c>
      <c r="X56" s="18">
        <f t="shared" si="54"/>
        <v>-5.6775009211474554</v>
      </c>
      <c r="Y56" s="18">
        <f t="shared" ref="Y56:Y75" si="55">IFERROR((POWER(U10/C10,1/21)*100)-100,"--")</f>
        <v>9.2845743939181489</v>
      </c>
    </row>
    <row r="57" spans="1:25" x14ac:dyDescent="0.2">
      <c r="A57" s="143"/>
      <c r="B57" s="80" t="s">
        <v>332</v>
      </c>
      <c r="C57" s="33" t="s">
        <v>10</v>
      </c>
      <c r="D57" s="18">
        <f t="shared" ref="D57:V57" si="56">IF(C11=0,"--",(D11/C11)*100-100)</f>
        <v>-17.154040985493893</v>
      </c>
      <c r="E57" s="18">
        <f t="shared" si="56"/>
        <v>161.06262738558456</v>
      </c>
      <c r="F57" s="18">
        <f t="shared" si="56"/>
        <v>-31.70825186042137</v>
      </c>
      <c r="G57" s="18">
        <f t="shared" si="56"/>
        <v>-36.583870297235507</v>
      </c>
      <c r="H57" s="18">
        <f t="shared" si="56"/>
        <v>-9.6605155771153193</v>
      </c>
      <c r="I57" s="18">
        <f t="shared" si="56"/>
        <v>2021.6148065506563</v>
      </c>
      <c r="J57" s="18">
        <f t="shared" si="56"/>
        <v>0.40740925209543377</v>
      </c>
      <c r="K57" s="18">
        <f t="shared" si="56"/>
        <v>-83.363848252006107</v>
      </c>
      <c r="L57" s="18">
        <f t="shared" si="56"/>
        <v>61.472743420362264</v>
      </c>
      <c r="M57" s="18">
        <f t="shared" si="56"/>
        <v>-12.680715491484321</v>
      </c>
      <c r="N57" s="18">
        <f t="shared" si="56"/>
        <v>32.119485998188395</v>
      </c>
      <c r="O57" s="18">
        <f t="shared" si="56"/>
        <v>-53.155720305507963</v>
      </c>
      <c r="P57" s="18">
        <f t="shared" si="56"/>
        <v>-67.596568411790585</v>
      </c>
      <c r="Q57" s="18">
        <f t="shared" si="56"/>
        <v>195.47834666159787</v>
      </c>
      <c r="R57" s="18">
        <f t="shared" si="56"/>
        <v>-36.192689075887671</v>
      </c>
      <c r="S57" s="18">
        <f t="shared" si="56"/>
        <v>-21.790781801727832</v>
      </c>
      <c r="T57" s="18">
        <f t="shared" si="56"/>
        <v>23.988754216401546</v>
      </c>
      <c r="U57" s="18">
        <f t="shared" si="56"/>
        <v>-25.779205830150332</v>
      </c>
      <c r="V57" s="18">
        <f t="shared" si="56"/>
        <v>9.6458314572639665</v>
      </c>
      <c r="W57" s="18">
        <f t="shared" ref="W57:X57" si="57">IF(V11=0,"--",(W11/V11)*100-100)</f>
        <v>-64.34768060836501</v>
      </c>
      <c r="X57" s="18">
        <f t="shared" si="57"/>
        <v>62.707858745638077</v>
      </c>
      <c r="Y57" s="18">
        <f t="shared" si="55"/>
        <v>0.67034346050733973</v>
      </c>
    </row>
    <row r="58" spans="1:25" x14ac:dyDescent="0.2">
      <c r="A58" s="143"/>
      <c r="B58" s="80" t="s">
        <v>58</v>
      </c>
      <c r="C58" s="33" t="s">
        <v>10</v>
      </c>
      <c r="D58" s="18">
        <f t="shared" ref="D58:V58" si="58">IF(C12=0,"--",(D12/C12)*100-100)</f>
        <v>95.799819461022764</v>
      </c>
      <c r="E58" s="18">
        <f t="shared" si="58"/>
        <v>-21.30595825247687</v>
      </c>
      <c r="F58" s="18">
        <f t="shared" si="58"/>
        <v>21.87504689305382</v>
      </c>
      <c r="G58" s="18">
        <f t="shared" si="58"/>
        <v>-9.4833910478389072</v>
      </c>
      <c r="H58" s="18">
        <f t="shared" si="58"/>
        <v>-6.8578747956138386E-3</v>
      </c>
      <c r="I58" s="18">
        <f t="shared" si="58"/>
        <v>3.6240969373237988</v>
      </c>
      <c r="J58" s="18">
        <f t="shared" si="58"/>
        <v>-3.3673866228935054</v>
      </c>
      <c r="K58" s="18">
        <f t="shared" si="58"/>
        <v>125.88894234851273</v>
      </c>
      <c r="L58" s="18">
        <f t="shared" si="58"/>
        <v>46.591409405996529</v>
      </c>
      <c r="M58" s="18">
        <f t="shared" si="58"/>
        <v>36.00179487946528</v>
      </c>
      <c r="N58" s="18">
        <f t="shared" si="58"/>
        <v>30.077685329856934</v>
      </c>
      <c r="O58" s="18">
        <f t="shared" si="58"/>
        <v>10.223997840193007</v>
      </c>
      <c r="P58" s="18">
        <f t="shared" si="58"/>
        <v>-26.876071366392452</v>
      </c>
      <c r="Q58" s="18">
        <f t="shared" si="58"/>
        <v>-0.87691882563585466</v>
      </c>
      <c r="R58" s="18">
        <f t="shared" si="58"/>
        <v>5.2494745542509946</v>
      </c>
      <c r="S58" s="18">
        <f t="shared" si="58"/>
        <v>17.594644423239217</v>
      </c>
      <c r="T58" s="18">
        <f t="shared" si="58"/>
        <v>17.388710111324812</v>
      </c>
      <c r="U58" s="18">
        <f t="shared" si="58"/>
        <v>-0.48602990749648711</v>
      </c>
      <c r="V58" s="18">
        <f t="shared" si="58"/>
        <v>38.7461912734625</v>
      </c>
      <c r="W58" s="18">
        <f t="shared" ref="W58:X58" si="59">IF(V12=0,"--",(W12/V12)*100-100)</f>
        <v>0.69426361470344489</v>
      </c>
      <c r="X58" s="18">
        <f t="shared" si="59"/>
        <v>28.899493123493556</v>
      </c>
      <c r="Y58" s="18">
        <f t="shared" si="55"/>
        <v>12.341334788467151</v>
      </c>
    </row>
    <row r="59" spans="1:25" x14ac:dyDescent="0.2">
      <c r="A59" s="143"/>
      <c r="B59" s="80" t="s">
        <v>74</v>
      </c>
      <c r="C59" s="33" t="s">
        <v>10</v>
      </c>
      <c r="D59" s="18">
        <f t="shared" ref="D59:V59" si="60">IF(C13=0,"--",(D13/C13)*100-100)</f>
        <v>124.86029589176542</v>
      </c>
      <c r="E59" s="18">
        <f t="shared" si="60"/>
        <v>94.232657845156297</v>
      </c>
      <c r="F59" s="18">
        <f t="shared" si="60"/>
        <v>-16.756196132363982</v>
      </c>
      <c r="G59" s="18">
        <f t="shared" si="60"/>
        <v>-12.078395775965902</v>
      </c>
      <c r="H59" s="18">
        <f t="shared" si="60"/>
        <v>60.062787743531516</v>
      </c>
      <c r="I59" s="18">
        <f t="shared" si="60"/>
        <v>-19.767634665506364</v>
      </c>
      <c r="J59" s="18">
        <f t="shared" si="60"/>
        <v>-19.531095354467553</v>
      </c>
      <c r="K59" s="18">
        <f t="shared" si="60"/>
        <v>-10.013993719459037</v>
      </c>
      <c r="L59" s="18">
        <f t="shared" si="60"/>
        <v>16.080720050858829</v>
      </c>
      <c r="M59" s="18">
        <f t="shared" si="60"/>
        <v>17.732399255929181</v>
      </c>
      <c r="N59" s="18">
        <f t="shared" si="60"/>
        <v>165.62589055013569</v>
      </c>
      <c r="O59" s="18">
        <f t="shared" si="60"/>
        <v>-47.170434595377166</v>
      </c>
      <c r="P59" s="18">
        <f t="shared" si="60"/>
        <v>-36.062213880718652</v>
      </c>
      <c r="Q59" s="18">
        <f t="shared" si="60"/>
        <v>-29.295811322937411</v>
      </c>
      <c r="R59" s="18">
        <f t="shared" si="60"/>
        <v>26.682763344520779</v>
      </c>
      <c r="S59" s="18">
        <f t="shared" si="60"/>
        <v>-33.103108915187207</v>
      </c>
      <c r="T59" s="18">
        <f t="shared" si="60"/>
        <v>10.697157759448459</v>
      </c>
      <c r="U59" s="18">
        <f t="shared" si="60"/>
        <v>31.049060491173066</v>
      </c>
      <c r="V59" s="18">
        <f t="shared" si="60"/>
        <v>127.69813958801862</v>
      </c>
      <c r="W59" s="18">
        <f t="shared" ref="W59:X59" si="61">IF(V13=0,"--",(W13/V13)*100-100)</f>
        <v>-68.547140419888891</v>
      </c>
      <c r="X59" s="18">
        <f t="shared" si="61"/>
        <v>7.761559277246775</v>
      </c>
      <c r="Y59" s="18">
        <f t="shared" si="55"/>
        <v>5.6449746005230423</v>
      </c>
    </row>
    <row r="60" spans="1:25" x14ac:dyDescent="0.2">
      <c r="A60" s="143"/>
      <c r="B60" s="80" t="s">
        <v>66</v>
      </c>
      <c r="C60" s="33" t="s">
        <v>10</v>
      </c>
      <c r="D60" s="18" t="str">
        <f t="shared" ref="D60:V60" si="62">IF(C14=0,"--",(D14/C14)*100-100)</f>
        <v>--</v>
      </c>
      <c r="E60" s="18">
        <f t="shared" si="62"/>
        <v>-100</v>
      </c>
      <c r="F60" s="18" t="str">
        <f t="shared" si="62"/>
        <v>--</v>
      </c>
      <c r="G60" s="18">
        <f t="shared" si="62"/>
        <v>5263.6986301369861</v>
      </c>
      <c r="H60" s="18">
        <f t="shared" si="62"/>
        <v>-97.190652534797593</v>
      </c>
      <c r="I60" s="18">
        <f t="shared" si="62"/>
        <v>-86.36363636363636</v>
      </c>
      <c r="J60" s="18">
        <f t="shared" si="62"/>
        <v>823.33333333333348</v>
      </c>
      <c r="K60" s="18">
        <f t="shared" si="62"/>
        <v>-98.194945848375454</v>
      </c>
      <c r="L60" s="18">
        <f t="shared" si="62"/>
        <v>180540</v>
      </c>
      <c r="M60" s="18">
        <f t="shared" si="62"/>
        <v>1585.8503100088576</v>
      </c>
      <c r="N60" s="18">
        <f t="shared" si="62"/>
        <v>45.592581403596313</v>
      </c>
      <c r="O60" s="18">
        <f t="shared" si="62"/>
        <v>9.4998376096135075</v>
      </c>
      <c r="P60" s="18">
        <f t="shared" si="62"/>
        <v>-100</v>
      </c>
      <c r="Q60" s="18" t="str">
        <f t="shared" si="62"/>
        <v>--</v>
      </c>
      <c r="R60" s="18">
        <f t="shared" si="62"/>
        <v>-65.963334486336905</v>
      </c>
      <c r="S60" s="18">
        <f t="shared" si="62"/>
        <v>-98.170731707317074</v>
      </c>
      <c r="T60" s="18">
        <f t="shared" si="62"/>
        <v>-100</v>
      </c>
      <c r="U60" s="18" t="str">
        <f t="shared" si="62"/>
        <v>--</v>
      </c>
      <c r="V60" s="18" t="str">
        <f t="shared" si="62"/>
        <v>--</v>
      </c>
      <c r="W60" s="18" t="str">
        <f t="shared" ref="W60:X60" si="63">IF(V14=0,"--",(W14/V14)*100-100)</f>
        <v>--</v>
      </c>
      <c r="X60" s="18">
        <f t="shared" si="63"/>
        <v>16350</v>
      </c>
      <c r="Y60" s="18" t="str">
        <f t="shared" si="55"/>
        <v>--</v>
      </c>
    </row>
    <row r="61" spans="1:25" x14ac:dyDescent="0.2">
      <c r="A61" s="143"/>
      <c r="B61" s="80" t="s">
        <v>75</v>
      </c>
      <c r="C61" s="33" t="s">
        <v>10</v>
      </c>
      <c r="D61" s="18" t="str">
        <f t="shared" ref="D61:V61" si="64">IF(C15=0,"--",(D15/C15)*100-100)</f>
        <v>--</v>
      </c>
      <c r="E61" s="18" t="str">
        <f t="shared" si="64"/>
        <v>--</v>
      </c>
      <c r="F61" s="18" t="str">
        <f t="shared" si="64"/>
        <v>--</v>
      </c>
      <c r="G61" s="18" t="str">
        <f t="shared" si="64"/>
        <v>--</v>
      </c>
      <c r="H61" s="18" t="str">
        <f t="shared" si="64"/>
        <v>--</v>
      </c>
      <c r="I61" s="18" t="str">
        <f t="shared" si="64"/>
        <v>--</v>
      </c>
      <c r="J61" s="18" t="str">
        <f t="shared" si="64"/>
        <v>--</v>
      </c>
      <c r="K61" s="18" t="str">
        <f t="shared" si="64"/>
        <v>--</v>
      </c>
      <c r="L61" s="18" t="str">
        <f t="shared" si="64"/>
        <v>--</v>
      </c>
      <c r="M61" s="18">
        <f t="shared" si="64"/>
        <v>228.27043195214219</v>
      </c>
      <c r="N61" s="18">
        <f t="shared" si="64"/>
        <v>-96.952927146283614</v>
      </c>
      <c r="O61" s="18">
        <f t="shared" si="64"/>
        <v>435.94986807387863</v>
      </c>
      <c r="P61" s="18">
        <f t="shared" si="64"/>
        <v>44.797948717948714</v>
      </c>
      <c r="Q61" s="18">
        <f t="shared" si="64"/>
        <v>-73.014209012735691</v>
      </c>
      <c r="R61" s="18">
        <f t="shared" si="64"/>
        <v>-76.63919365845976</v>
      </c>
      <c r="S61" s="18">
        <f t="shared" si="64"/>
        <v>111.64044943820221</v>
      </c>
      <c r="T61" s="18">
        <f t="shared" si="64"/>
        <v>-100</v>
      </c>
      <c r="U61" s="18" t="str">
        <f t="shared" si="64"/>
        <v>--</v>
      </c>
      <c r="V61" s="18">
        <f t="shared" si="64"/>
        <v>-69.950710010562148</v>
      </c>
      <c r="W61" s="18">
        <f t="shared" ref="W61:X61" si="65">IF(V15=0,"--",(W15/V15)*100-100)</f>
        <v>65.319273579379001</v>
      </c>
      <c r="X61" s="18">
        <f t="shared" si="65"/>
        <v>31.337113158516445</v>
      </c>
      <c r="Y61" s="18" t="str">
        <f t="shared" si="55"/>
        <v>--</v>
      </c>
    </row>
    <row r="62" spans="1:25" x14ac:dyDescent="0.2">
      <c r="A62" s="143"/>
      <c r="B62" s="80" t="s">
        <v>71</v>
      </c>
      <c r="C62" s="33" t="s">
        <v>10</v>
      </c>
      <c r="D62" s="18">
        <f t="shared" ref="D62:V62" si="66">IF(C16=0,"--",(D16/C16)*100-100)</f>
        <v>149.42426454678639</v>
      </c>
      <c r="E62" s="18">
        <f t="shared" si="66"/>
        <v>29.111526934831602</v>
      </c>
      <c r="F62" s="18">
        <f t="shared" si="66"/>
        <v>-6.7659490714473094</v>
      </c>
      <c r="G62" s="18">
        <f t="shared" si="66"/>
        <v>105.16051413703568</v>
      </c>
      <c r="H62" s="18">
        <f t="shared" si="66"/>
        <v>60.086374562285187</v>
      </c>
      <c r="I62" s="18">
        <f t="shared" si="66"/>
        <v>71.157110845371932</v>
      </c>
      <c r="J62" s="18">
        <f t="shared" si="66"/>
        <v>65.782100831849448</v>
      </c>
      <c r="K62" s="18">
        <f t="shared" si="66"/>
        <v>73.899219518845257</v>
      </c>
      <c r="L62" s="18">
        <f t="shared" si="66"/>
        <v>73.553374997047882</v>
      </c>
      <c r="M62" s="18">
        <f t="shared" si="66"/>
        <v>-3.6405867044019118</v>
      </c>
      <c r="N62" s="18">
        <f t="shared" si="66"/>
        <v>25.466499962492733</v>
      </c>
      <c r="O62" s="18">
        <f t="shared" si="66"/>
        <v>-19.477761345611896</v>
      </c>
      <c r="P62" s="18">
        <f t="shared" si="66"/>
        <v>6.0749936521564507</v>
      </c>
      <c r="Q62" s="18">
        <f t="shared" si="66"/>
        <v>-43.784061182008507</v>
      </c>
      <c r="R62" s="18">
        <f t="shared" si="66"/>
        <v>64.839433028340977</v>
      </c>
      <c r="S62" s="18">
        <f t="shared" si="66"/>
        <v>6.8497593849206453</v>
      </c>
      <c r="T62" s="18">
        <f t="shared" si="66"/>
        <v>19.91857246518525</v>
      </c>
      <c r="U62" s="18">
        <f t="shared" si="66"/>
        <v>8.4619901877877908</v>
      </c>
      <c r="V62" s="18">
        <f t="shared" si="66"/>
        <v>17.805906163664304</v>
      </c>
      <c r="W62" s="18">
        <f t="shared" ref="W62:X62" si="67">IF(V16=0,"--",(W16/V16)*100-100)</f>
        <v>-1.2121567921175398</v>
      </c>
      <c r="X62" s="18">
        <f t="shared" si="67"/>
        <v>6.9025580161682143</v>
      </c>
      <c r="Y62" s="18">
        <f t="shared" si="55"/>
        <v>25.209715925971324</v>
      </c>
    </row>
    <row r="63" spans="1:25" x14ac:dyDescent="0.2">
      <c r="A63" s="143"/>
      <c r="B63" s="8" t="s">
        <v>15</v>
      </c>
      <c r="C63" s="33" t="s">
        <v>10</v>
      </c>
      <c r="D63" s="18">
        <f t="shared" ref="D63:V63" si="68">IF(C17=0,"--",(D17/C17)*100-100)</f>
        <v>84.716113154435163</v>
      </c>
      <c r="E63" s="18">
        <f t="shared" si="68"/>
        <v>-8.6680241539109346</v>
      </c>
      <c r="F63" s="18">
        <f t="shared" si="68"/>
        <v>18.129236931210158</v>
      </c>
      <c r="G63" s="18">
        <f t="shared" si="68"/>
        <v>9.6048708901562918</v>
      </c>
      <c r="H63" s="18">
        <f t="shared" si="68"/>
        <v>-8.1977403718398563</v>
      </c>
      <c r="I63" s="18">
        <f t="shared" si="68"/>
        <v>38.299149107425194</v>
      </c>
      <c r="J63" s="18">
        <f t="shared" si="68"/>
        <v>-29.097449745650124</v>
      </c>
      <c r="K63" s="18">
        <f t="shared" si="68"/>
        <v>115.1073650231636</v>
      </c>
      <c r="L63" s="18">
        <f t="shared" si="68"/>
        <v>117.7334870066951</v>
      </c>
      <c r="M63" s="18">
        <f t="shared" si="68"/>
        <v>92.32279805817717</v>
      </c>
      <c r="N63" s="18">
        <f t="shared" si="68"/>
        <v>3.5681031553589833</v>
      </c>
      <c r="O63" s="18">
        <f t="shared" si="68"/>
        <v>-7.7792725129691718</v>
      </c>
      <c r="P63" s="18">
        <f t="shared" si="68"/>
        <v>-26.299025223211331</v>
      </c>
      <c r="Q63" s="18">
        <f t="shared" si="68"/>
        <v>-15.418006198582589</v>
      </c>
      <c r="R63" s="18">
        <f t="shared" si="68"/>
        <v>29.91840497811927</v>
      </c>
      <c r="S63" s="18">
        <f t="shared" si="68"/>
        <v>17.340461606903744</v>
      </c>
      <c r="T63" s="18">
        <f t="shared" si="68"/>
        <v>8.9956882727792618</v>
      </c>
      <c r="U63" s="18">
        <f t="shared" si="68"/>
        <v>0.77947717916076442</v>
      </c>
      <c r="V63" s="18">
        <f t="shared" si="68"/>
        <v>30.061234348268869</v>
      </c>
      <c r="W63" s="18">
        <f t="shared" ref="W63:X63" si="69">IF(V17=0,"--",(W17/V17)*100-100)</f>
        <v>1.6276248931989699</v>
      </c>
      <c r="X63" s="18">
        <f t="shared" si="69"/>
        <v>14.16855078778427</v>
      </c>
      <c r="Y63" s="18">
        <f t="shared" si="55"/>
        <v>14.651398762050022</v>
      </c>
    </row>
    <row r="64" spans="1:25" x14ac:dyDescent="0.2">
      <c r="A64" s="143"/>
      <c r="B64" s="8" t="s">
        <v>26</v>
      </c>
      <c r="C64" s="33" t="s">
        <v>10</v>
      </c>
      <c r="D64" s="18">
        <f t="shared" ref="D64:V64" si="70">IF(C18=0,"--",(D18/C18)*100-100)</f>
        <v>3042.0118343195268</v>
      </c>
      <c r="E64" s="18">
        <f t="shared" si="70"/>
        <v>57.193973634651627</v>
      </c>
      <c r="F64" s="18">
        <f t="shared" si="70"/>
        <v>645.42949562717138</v>
      </c>
      <c r="G64" s="18">
        <f t="shared" si="70"/>
        <v>2.6727310715031933</v>
      </c>
      <c r="H64" s="18">
        <f t="shared" si="70"/>
        <v>-59.075824932690495</v>
      </c>
      <c r="I64" s="18">
        <f t="shared" si="70"/>
        <v>77.769277845777253</v>
      </c>
      <c r="J64" s="18">
        <f t="shared" si="70"/>
        <v>-38.415526293140545</v>
      </c>
      <c r="K64" s="18">
        <f t="shared" si="70"/>
        <v>99.329187338411003</v>
      </c>
      <c r="L64" s="18">
        <f t="shared" si="70"/>
        <v>224.69150950010516</v>
      </c>
      <c r="M64" s="18">
        <f t="shared" si="70"/>
        <v>109.86110136415414</v>
      </c>
      <c r="N64" s="18">
        <f t="shared" si="70"/>
        <v>-10.000437295660731</v>
      </c>
      <c r="O64" s="18">
        <f t="shared" si="70"/>
        <v>-57.28915387165739</v>
      </c>
      <c r="P64" s="18">
        <f t="shared" si="70"/>
        <v>-88.671997858600733</v>
      </c>
      <c r="Q64" s="18">
        <f t="shared" si="70"/>
        <v>26.541824196597361</v>
      </c>
      <c r="R64" s="18">
        <f t="shared" si="70"/>
        <v>215.84893328976239</v>
      </c>
      <c r="S64" s="18">
        <f t="shared" si="70"/>
        <v>-21.595376747760795</v>
      </c>
      <c r="T64" s="18">
        <f t="shared" si="70"/>
        <v>-4.3621693969498665</v>
      </c>
      <c r="U64" s="18">
        <f t="shared" si="70"/>
        <v>440.13955413636097</v>
      </c>
      <c r="V64" s="18">
        <f t="shared" si="70"/>
        <v>270.42575785774494</v>
      </c>
      <c r="W64" s="18">
        <f t="shared" ref="W64:X64" si="71">IF(V18=0,"--",(W18/V18)*100-100)</f>
        <v>32.918289701046433</v>
      </c>
      <c r="X64" s="18">
        <f t="shared" si="71"/>
        <v>-68.878884747398303</v>
      </c>
      <c r="Y64" s="18">
        <f t="shared" si="55"/>
        <v>42.184694315965032</v>
      </c>
    </row>
    <row r="65" spans="1:25" x14ac:dyDescent="0.2">
      <c r="A65" s="143"/>
      <c r="B65" s="8" t="s">
        <v>27</v>
      </c>
      <c r="C65" s="33" t="s">
        <v>10</v>
      </c>
      <c r="D65" s="18">
        <f t="shared" ref="D65:V65" si="72">IF(C19=0,"--",(D19/C19)*100-100)</f>
        <v>95.799819461022764</v>
      </c>
      <c r="E65" s="18">
        <f t="shared" si="72"/>
        <v>-21.30595825247687</v>
      </c>
      <c r="F65" s="18">
        <f t="shared" si="72"/>
        <v>21.87504689305382</v>
      </c>
      <c r="G65" s="18">
        <f t="shared" si="72"/>
        <v>-9.4833910478389072</v>
      </c>
      <c r="H65" s="18">
        <f t="shared" si="72"/>
        <v>-6.8578747956138386E-3</v>
      </c>
      <c r="I65" s="18">
        <f t="shared" si="72"/>
        <v>3.6240969373237988</v>
      </c>
      <c r="J65" s="18">
        <f t="shared" si="72"/>
        <v>-3.3673866228935054</v>
      </c>
      <c r="K65" s="18">
        <f t="shared" si="72"/>
        <v>125.88894234851273</v>
      </c>
      <c r="L65" s="18">
        <f t="shared" si="72"/>
        <v>46.591409405996529</v>
      </c>
      <c r="M65" s="18">
        <f t="shared" si="72"/>
        <v>36.00179487946528</v>
      </c>
      <c r="N65" s="18">
        <f t="shared" si="72"/>
        <v>30.077685329856934</v>
      </c>
      <c r="O65" s="18">
        <f t="shared" si="72"/>
        <v>10.223997840193007</v>
      </c>
      <c r="P65" s="18">
        <f t="shared" si="72"/>
        <v>-26.876071366392452</v>
      </c>
      <c r="Q65" s="18">
        <f t="shared" si="72"/>
        <v>-0.87691882563585466</v>
      </c>
      <c r="R65" s="18">
        <f t="shared" si="72"/>
        <v>5.2494745542509946</v>
      </c>
      <c r="S65" s="18">
        <f t="shared" si="72"/>
        <v>17.594644423239217</v>
      </c>
      <c r="T65" s="18">
        <f t="shared" si="72"/>
        <v>17.388710111324812</v>
      </c>
      <c r="U65" s="18">
        <f t="shared" si="72"/>
        <v>-0.48602990749648711</v>
      </c>
      <c r="V65" s="18">
        <f t="shared" si="72"/>
        <v>38.7461912734625</v>
      </c>
      <c r="W65" s="18">
        <f t="shared" ref="W65:X65" si="73">IF(V19=0,"--",(W19/V19)*100-100)</f>
        <v>0.69426361470344489</v>
      </c>
      <c r="X65" s="18">
        <f t="shared" si="73"/>
        <v>28.899493123493556</v>
      </c>
      <c r="Y65" s="18">
        <f t="shared" si="55"/>
        <v>12.341334788467151</v>
      </c>
    </row>
    <row r="66" spans="1:25" x14ac:dyDescent="0.2">
      <c r="A66" s="143"/>
      <c r="B66" s="8" t="s">
        <v>16</v>
      </c>
      <c r="C66" s="33" t="s">
        <v>10</v>
      </c>
      <c r="D66" s="18">
        <f t="shared" ref="D66:V66" si="74">IF(C20=0,"--",(D20/C20)*100-100)</f>
        <v>186.78112415905093</v>
      </c>
      <c r="E66" s="18">
        <f t="shared" si="74"/>
        <v>88.134716768546468</v>
      </c>
      <c r="F66" s="18">
        <f t="shared" si="74"/>
        <v>-29.324180281161389</v>
      </c>
      <c r="G66" s="18">
        <f t="shared" si="74"/>
        <v>135.77424709509128</v>
      </c>
      <c r="H66" s="18">
        <f t="shared" si="74"/>
        <v>-22.567537666203989</v>
      </c>
      <c r="I66" s="18">
        <f t="shared" si="74"/>
        <v>139.91773609740039</v>
      </c>
      <c r="J66" s="18">
        <f t="shared" si="74"/>
        <v>-58.244911424093821</v>
      </c>
      <c r="K66" s="18">
        <f t="shared" si="74"/>
        <v>37.349789173237497</v>
      </c>
      <c r="L66" s="18">
        <f t="shared" si="74"/>
        <v>516.38488977723853</v>
      </c>
      <c r="M66" s="18">
        <f t="shared" si="74"/>
        <v>154.72085638199354</v>
      </c>
      <c r="N66" s="18">
        <f t="shared" si="74"/>
        <v>-17.013302467698225</v>
      </c>
      <c r="O66" s="18">
        <f t="shared" si="74"/>
        <v>-21.231134747093634</v>
      </c>
      <c r="P66" s="18">
        <f t="shared" si="74"/>
        <v>-20.135059843384724</v>
      </c>
      <c r="Q66" s="18">
        <f t="shared" si="74"/>
        <v>-30.712655447621117</v>
      </c>
      <c r="R66" s="18">
        <f t="shared" si="74"/>
        <v>80.50426325251857</v>
      </c>
      <c r="S66" s="18">
        <f t="shared" si="74"/>
        <v>14.27637925706118</v>
      </c>
      <c r="T66" s="18">
        <f t="shared" si="74"/>
        <v>1.3801080242436683</v>
      </c>
      <c r="U66" s="18">
        <f t="shared" si="74"/>
        <v>-1.2243923795566332</v>
      </c>
      <c r="V66" s="18">
        <f t="shared" si="74"/>
        <v>13.594986743690242</v>
      </c>
      <c r="W66" s="18">
        <f t="shared" ref="W66:X66" si="75">IF(V20=0,"--",(W20/V20)*100-100)</f>
        <v>-2.0558780900062317</v>
      </c>
      <c r="X66" s="18">
        <f t="shared" si="75"/>
        <v>5.1583702814485832</v>
      </c>
      <c r="Y66" s="18">
        <f t="shared" si="55"/>
        <v>25.213106560602071</v>
      </c>
    </row>
    <row r="67" spans="1:25" x14ac:dyDescent="0.2">
      <c r="A67" s="143"/>
      <c r="B67" s="8" t="s">
        <v>19</v>
      </c>
      <c r="C67" s="33" t="s">
        <v>10</v>
      </c>
      <c r="D67" s="18">
        <f t="shared" ref="D67:V67" si="76">IF(C21=0,"--",(D21/C21)*100-100)</f>
        <v>-100</v>
      </c>
      <c r="E67" s="18" t="str">
        <f t="shared" si="76"/>
        <v>--</v>
      </c>
      <c r="F67" s="18" t="str">
        <f t="shared" si="76"/>
        <v>--</v>
      </c>
      <c r="G67" s="18">
        <f t="shared" si="76"/>
        <v>-100</v>
      </c>
      <c r="H67" s="18" t="str">
        <f t="shared" si="76"/>
        <v>--</v>
      </c>
      <c r="I67" s="18">
        <f t="shared" si="76"/>
        <v>-97.948717948717942</v>
      </c>
      <c r="J67" s="18">
        <f t="shared" si="76"/>
        <v>-60</v>
      </c>
      <c r="K67" s="18">
        <f t="shared" si="76"/>
        <v>2075</v>
      </c>
      <c r="L67" s="18">
        <f t="shared" si="76"/>
        <v>-71.264367816091948</v>
      </c>
      <c r="M67" s="18">
        <f t="shared" si="76"/>
        <v>112711.99999999999</v>
      </c>
      <c r="N67" s="18">
        <f t="shared" si="76"/>
        <v>-95.847959436939334</v>
      </c>
      <c r="O67" s="18">
        <f t="shared" si="76"/>
        <v>201.75064047822377</v>
      </c>
      <c r="P67" s="18">
        <f t="shared" si="76"/>
        <v>-99.886797792556962</v>
      </c>
      <c r="Q67" s="18">
        <f t="shared" si="76"/>
        <v>1425</v>
      </c>
      <c r="R67" s="18" t="str">
        <f>IFERROR(((R21/Q21)*100)-100,"--")</f>
        <v>--</v>
      </c>
      <c r="S67" s="18" t="str">
        <f>IFERROR(((S21/R21)*100)-100,"--")</f>
        <v>--</v>
      </c>
      <c r="T67" s="18" t="str">
        <f t="shared" si="76"/>
        <v>--</v>
      </c>
      <c r="U67" s="18" t="str">
        <f t="shared" si="76"/>
        <v>--</v>
      </c>
      <c r="V67" s="18">
        <f t="shared" si="76"/>
        <v>1900.0000000000005</v>
      </c>
      <c r="W67" s="18">
        <f t="shared" ref="W67:X67" si="77">IF(V21=0,"--",(W21/V21)*100-100)</f>
        <v>-100</v>
      </c>
      <c r="X67" s="18" t="str">
        <f t="shared" si="77"/>
        <v>--</v>
      </c>
      <c r="Y67" s="18">
        <f t="shared" si="55"/>
        <v>-21.252061583835584</v>
      </c>
    </row>
    <row r="68" spans="1:25" x14ac:dyDescent="0.2">
      <c r="A68" s="143"/>
      <c r="B68" s="8" t="s">
        <v>18</v>
      </c>
      <c r="C68" s="33" t="s">
        <v>10</v>
      </c>
      <c r="D68" s="18">
        <f t="shared" ref="D68:V68" si="78">IF(C22=0,"--",(D22/C22)*100-100)</f>
        <v>126.04979269418956</v>
      </c>
      <c r="E68" s="18">
        <f t="shared" si="78"/>
        <v>187.23476386269004</v>
      </c>
      <c r="F68" s="18">
        <f t="shared" si="78"/>
        <v>-42.640240654658143</v>
      </c>
      <c r="G68" s="18">
        <f t="shared" si="78"/>
        <v>-30.572189833012359</v>
      </c>
      <c r="H68" s="18">
        <f t="shared" si="78"/>
        <v>41.609544798236954</v>
      </c>
      <c r="I68" s="18">
        <f t="shared" si="78"/>
        <v>314.13192804705278</v>
      </c>
      <c r="J68" s="18">
        <f t="shared" si="78"/>
        <v>-82.755309637039815</v>
      </c>
      <c r="K68" s="18">
        <f t="shared" si="78"/>
        <v>31.242344772653837</v>
      </c>
      <c r="L68" s="18">
        <f t="shared" si="78"/>
        <v>1368.2421445584462</v>
      </c>
      <c r="M68" s="18">
        <f t="shared" si="78"/>
        <v>93.887004737610368</v>
      </c>
      <c r="N68" s="18">
        <f t="shared" si="78"/>
        <v>4.8173104268596063</v>
      </c>
      <c r="O68" s="18">
        <f t="shared" si="78"/>
        <v>-1.4722243222779241</v>
      </c>
      <c r="P68" s="18">
        <f t="shared" si="78"/>
        <v>-23.754157191247046</v>
      </c>
      <c r="Q68" s="18">
        <f t="shared" si="78"/>
        <v>-34.086707360869099</v>
      </c>
      <c r="R68" s="18">
        <f t="shared" si="78"/>
        <v>136.15114040040436</v>
      </c>
      <c r="S68" s="18">
        <f t="shared" si="78"/>
        <v>19.614826245652068</v>
      </c>
      <c r="T68" s="18">
        <f t="shared" si="78"/>
        <v>0.89923586626974839</v>
      </c>
      <c r="U68" s="18">
        <f t="shared" si="78"/>
        <v>-5.125843525250275</v>
      </c>
      <c r="V68" s="18">
        <f t="shared" si="78"/>
        <v>16.667239909141074</v>
      </c>
      <c r="W68" s="18">
        <f t="shared" ref="W68:X68" si="79">IF(V22=0,"--",(W22/V22)*100-100)</f>
        <v>-4.1181004721242687</v>
      </c>
      <c r="X68" s="18">
        <f t="shared" si="79"/>
        <v>6.0962645356881495</v>
      </c>
      <c r="Y68" s="18">
        <f t="shared" si="55"/>
        <v>26.405434260670901</v>
      </c>
    </row>
    <row r="69" spans="1:25" x14ac:dyDescent="0.2">
      <c r="A69" s="143"/>
      <c r="B69" s="8" t="s">
        <v>20</v>
      </c>
      <c r="C69" s="33" t="s">
        <v>10</v>
      </c>
      <c r="D69" s="18" t="str">
        <f t="shared" ref="D69:V69" si="80">IF(C23=0,"--",(D23/C23)*100-100)</f>
        <v>--</v>
      </c>
      <c r="E69" s="18">
        <f t="shared" si="80"/>
        <v>-9.5975232198142351</v>
      </c>
      <c r="F69" s="18">
        <f t="shared" si="80"/>
        <v>-9.5890410958904084</v>
      </c>
      <c r="G69" s="18">
        <f t="shared" si="80"/>
        <v>-100</v>
      </c>
      <c r="H69" s="18" t="str">
        <f t="shared" si="80"/>
        <v>--</v>
      </c>
      <c r="I69" s="18">
        <f t="shared" si="80"/>
        <v>1339.9999999999998</v>
      </c>
      <c r="J69" s="18">
        <f t="shared" si="80"/>
        <v>-98.148148148148152</v>
      </c>
      <c r="K69" s="18">
        <f t="shared" si="80"/>
        <v>8712.5</v>
      </c>
      <c r="L69" s="18">
        <f t="shared" si="80"/>
        <v>45.815602836879435</v>
      </c>
      <c r="M69" s="18">
        <f t="shared" si="80"/>
        <v>-77.237354085603116</v>
      </c>
      <c r="N69" s="18">
        <f t="shared" si="80"/>
        <v>2903.4188034188037</v>
      </c>
      <c r="O69" s="18">
        <f t="shared" si="80"/>
        <v>-95.304496300512241</v>
      </c>
      <c r="P69" s="18">
        <f t="shared" si="80"/>
        <v>98.78787878787881</v>
      </c>
      <c r="Q69" s="18">
        <f t="shared" si="80"/>
        <v>-87.347560975609753</v>
      </c>
      <c r="R69" s="18">
        <f t="shared" si="80"/>
        <v>1465.0602409638554</v>
      </c>
      <c r="S69" s="18">
        <f t="shared" si="80"/>
        <v>1983.7567359507311</v>
      </c>
      <c r="T69" s="18">
        <f t="shared" si="80"/>
        <v>-86.397221811733417</v>
      </c>
      <c r="U69" s="18">
        <f t="shared" si="80"/>
        <v>-83.025529603476372</v>
      </c>
      <c r="V69" s="18">
        <f t="shared" si="80"/>
        <v>206.07999999999998</v>
      </c>
      <c r="W69" s="18">
        <f t="shared" ref="W69:X69" si="81">IF(V23=0,"--",(W23/V23)*100-100)</f>
        <v>269.94249869315212</v>
      </c>
      <c r="X69" s="18">
        <f t="shared" si="81"/>
        <v>479.21435636569174</v>
      </c>
      <c r="Y69" s="18" t="str">
        <f t="shared" si="55"/>
        <v>--</v>
      </c>
    </row>
    <row r="70" spans="1:25" x14ac:dyDescent="0.2">
      <c r="A70" s="143"/>
      <c r="B70" s="8" t="s">
        <v>21</v>
      </c>
      <c r="C70" s="33" t="s">
        <v>10</v>
      </c>
      <c r="D70" s="18" t="str">
        <f t="shared" ref="D70:V70" si="82">IF(C24=0,"--",(D24/C24)*100-100)</f>
        <v>--</v>
      </c>
      <c r="E70" s="18" t="str">
        <f t="shared" si="82"/>
        <v>--</v>
      </c>
      <c r="F70" s="18" t="str">
        <f t="shared" si="82"/>
        <v>--</v>
      </c>
      <c r="G70" s="18" t="str">
        <f t="shared" si="82"/>
        <v>--</v>
      </c>
      <c r="H70" s="18" t="str">
        <f t="shared" si="82"/>
        <v>--</v>
      </c>
      <c r="I70" s="18">
        <f t="shared" si="82"/>
        <v>-68.471337579617838</v>
      </c>
      <c r="J70" s="18">
        <f t="shared" si="82"/>
        <v>-100</v>
      </c>
      <c r="K70" s="18" t="str">
        <f t="shared" si="82"/>
        <v>--</v>
      </c>
      <c r="L70" s="18">
        <f t="shared" si="82"/>
        <v>408.94854586129748</v>
      </c>
      <c r="M70" s="18">
        <f t="shared" si="82"/>
        <v>-5.80219780219781</v>
      </c>
      <c r="N70" s="18">
        <f t="shared" si="82"/>
        <v>0.83994400373308054</v>
      </c>
      <c r="O70" s="18">
        <f t="shared" si="82"/>
        <v>-51.272559000462756</v>
      </c>
      <c r="P70" s="18">
        <f t="shared" si="82"/>
        <v>4.2735042735042867</v>
      </c>
      <c r="Q70" s="18">
        <f t="shared" si="82"/>
        <v>-7.4681238615664824</v>
      </c>
      <c r="R70" s="18">
        <f t="shared" si="82"/>
        <v>19.78346456692914</v>
      </c>
      <c r="S70" s="18">
        <f t="shared" si="82"/>
        <v>-73.70583401807724</v>
      </c>
      <c r="T70" s="18">
        <f t="shared" si="82"/>
        <v>-100</v>
      </c>
      <c r="U70" s="18" t="str">
        <f t="shared" si="82"/>
        <v>--</v>
      </c>
      <c r="V70" s="18" t="str">
        <f t="shared" si="82"/>
        <v>--</v>
      </c>
      <c r="W70" s="18">
        <f t="shared" ref="W70:X70" si="83">IF(V24=0,"--",(W24/V24)*100-100)</f>
        <v>-15.254237288135585</v>
      </c>
      <c r="X70" s="18">
        <f t="shared" si="83"/>
        <v>38354</v>
      </c>
      <c r="Y70" s="18" t="str">
        <f t="shared" si="55"/>
        <v>--</v>
      </c>
    </row>
    <row r="71" spans="1:25" x14ac:dyDescent="0.2">
      <c r="A71" s="143"/>
      <c r="B71" s="8" t="s">
        <v>17</v>
      </c>
      <c r="C71" s="33" t="s">
        <v>10</v>
      </c>
      <c r="D71" s="18">
        <f t="shared" ref="D71:V71" si="84">IF(C25=0,"--",(D25/C25)*100-100)</f>
        <v>281.48473533933674</v>
      </c>
      <c r="E71" s="18">
        <f t="shared" si="84"/>
        <v>-3.9528552511453086</v>
      </c>
      <c r="F71" s="18">
        <f t="shared" si="84"/>
        <v>-37.148582340700656</v>
      </c>
      <c r="G71" s="18">
        <f t="shared" si="84"/>
        <v>734.65447708321983</v>
      </c>
      <c r="H71" s="18">
        <f t="shared" si="84"/>
        <v>-36.505208103780099</v>
      </c>
      <c r="I71" s="18">
        <f t="shared" si="84"/>
        <v>56.550745428322415</v>
      </c>
      <c r="J71" s="18">
        <f t="shared" si="84"/>
        <v>-27.216608614684262</v>
      </c>
      <c r="K71" s="18">
        <f t="shared" si="84"/>
        <v>39.471801987793441</v>
      </c>
      <c r="L71" s="18">
        <f t="shared" si="84"/>
        <v>272.29910085966748</v>
      </c>
      <c r="M71" s="18">
        <f t="shared" si="84"/>
        <v>222.78160837629355</v>
      </c>
      <c r="N71" s="18">
        <f t="shared" si="84"/>
        <v>-31.18187493008196</v>
      </c>
      <c r="O71" s="18">
        <f t="shared" si="84"/>
        <v>-41.230740339727056</v>
      </c>
      <c r="P71" s="18">
        <f t="shared" si="84"/>
        <v>-13.685334174790825</v>
      </c>
      <c r="Q71" s="18">
        <f t="shared" si="84"/>
        <v>-25.562431333804568</v>
      </c>
      <c r="R71" s="18">
        <f t="shared" si="84"/>
        <v>6.0124251017724646</v>
      </c>
      <c r="S71" s="18">
        <f t="shared" si="84"/>
        <v>-2.8685318150476178</v>
      </c>
      <c r="T71" s="18">
        <f t="shared" si="84"/>
        <v>4.3486682467626139</v>
      </c>
      <c r="U71" s="18">
        <f t="shared" si="84"/>
        <v>12.886442608984524</v>
      </c>
      <c r="V71" s="18">
        <f t="shared" si="84"/>
        <v>4.3845569700267504</v>
      </c>
      <c r="W71" s="18">
        <f t="shared" ref="W71:X71" si="85">IF(V25=0,"--",(W25/V25)*100-100)</f>
        <v>4.2241200125040308</v>
      </c>
      <c r="X71" s="18">
        <f t="shared" si="85"/>
        <v>0.58192168024339708</v>
      </c>
      <c r="Y71" s="18">
        <f t="shared" si="55"/>
        <v>22.704514787344493</v>
      </c>
    </row>
    <row r="72" spans="1:25" x14ac:dyDescent="0.2">
      <c r="A72" s="297"/>
      <c r="B72" s="8" t="s">
        <v>807</v>
      </c>
      <c r="C72" s="33" t="s">
        <v>10</v>
      </c>
      <c r="D72" s="18">
        <f t="shared" ref="D72:V72" si="86">IF(C26=0,"--",(D26/C26)*100-100)</f>
        <v>3062.0689655172418</v>
      </c>
      <c r="E72" s="18">
        <f t="shared" si="86"/>
        <v>-100</v>
      </c>
      <c r="F72" s="18" t="str">
        <f t="shared" si="86"/>
        <v>--</v>
      </c>
      <c r="G72" s="18" t="str">
        <f t="shared" si="86"/>
        <v>--</v>
      </c>
      <c r="H72" s="18">
        <f t="shared" si="86"/>
        <v>-48.335552596537958</v>
      </c>
      <c r="I72" s="18">
        <f t="shared" si="86"/>
        <v>429.76804123711338</v>
      </c>
      <c r="J72" s="18">
        <f t="shared" si="86"/>
        <v>-48.017513986864515</v>
      </c>
      <c r="K72" s="18">
        <f t="shared" si="86"/>
        <v>-83.434721572297619</v>
      </c>
      <c r="L72" s="18">
        <f t="shared" si="86"/>
        <v>7806.4971751412431</v>
      </c>
      <c r="M72" s="18">
        <f t="shared" si="86"/>
        <v>-47.332880774590016</v>
      </c>
      <c r="N72" s="18">
        <f t="shared" si="86"/>
        <v>12.332948917983828</v>
      </c>
      <c r="O72" s="18">
        <f t="shared" si="86"/>
        <v>-61.779092940394946</v>
      </c>
      <c r="P72" s="18">
        <f t="shared" si="86"/>
        <v>-66.75620161162901</v>
      </c>
      <c r="Q72" s="18">
        <f t="shared" si="86"/>
        <v>-100</v>
      </c>
      <c r="R72" s="18" t="str">
        <f t="shared" si="86"/>
        <v>--</v>
      </c>
      <c r="S72" s="18">
        <f t="shared" si="86"/>
        <v>77.105427323767913</v>
      </c>
      <c r="T72" s="18">
        <f t="shared" si="86"/>
        <v>6.023247622402252</v>
      </c>
      <c r="U72" s="18">
        <f t="shared" si="86"/>
        <v>-91.362126245847179</v>
      </c>
      <c r="V72" s="18">
        <f t="shared" si="86"/>
        <v>10.000000000000014</v>
      </c>
      <c r="W72" s="18">
        <f t="shared" ref="W72:X75" si="87">IF(V26=0,"--",(W26/V26)*100-100)</f>
        <v>3222.7272727272725</v>
      </c>
      <c r="X72" s="18">
        <f t="shared" si="87"/>
        <v>-94.201831000736604</v>
      </c>
      <c r="Y72" s="18">
        <f t="shared" si="55"/>
        <v>11.009649380983788</v>
      </c>
    </row>
    <row r="73" spans="1:25" ht="15" x14ac:dyDescent="0.25">
      <c r="A73" s="143"/>
      <c r="B73" s="191" t="s">
        <v>22</v>
      </c>
      <c r="C73" s="33" t="s">
        <v>10</v>
      </c>
      <c r="D73" s="18">
        <f t="shared" ref="D73:D75" si="88">IF(C27=0,"--",(D27/C27)*100-100)</f>
        <v>50.429070775174438</v>
      </c>
      <c r="E73" s="18">
        <f t="shared" ref="E73:E75" si="89">IF(D27=0,"--",(E27/D27)*100-100)</f>
        <v>22.684984692907889</v>
      </c>
      <c r="F73" s="18">
        <f t="shared" ref="F73:F75" si="90">IF(E27=0,"--",(F27/E27)*100-100)</f>
        <v>14.084203505157376</v>
      </c>
      <c r="G73" s="18">
        <f t="shared" ref="G73:G75" si="91">IF(F27=0,"--",(G27/F27)*100-100)</f>
        <v>3.7182060481650581</v>
      </c>
      <c r="H73" s="18">
        <f t="shared" ref="H73:H75" si="92">IF(G27=0,"--",(H27/G27)*100-100)</f>
        <v>29.547300458220747</v>
      </c>
      <c r="I73" s="18">
        <f t="shared" ref="I73:I75" si="93">IF(H27=0,"--",(I27/H27)*100-100)</f>
        <v>-26.311573983641651</v>
      </c>
      <c r="J73" s="18">
        <f t="shared" ref="J73:J75" si="94">IF(I27=0,"--",(J27/I27)*100-100)</f>
        <v>-30.911485779477445</v>
      </c>
      <c r="K73" s="18">
        <f t="shared" ref="K73:K75" si="95">IF(J27=0,"--",(K27/J27)*100-100)</f>
        <v>-3.9652460072425555</v>
      </c>
      <c r="L73" s="18">
        <f t="shared" ref="L73:L75" si="96">IF(K27=0,"--",(L27/K27)*100-100)</f>
        <v>-5.2723896767930256</v>
      </c>
      <c r="M73" s="18">
        <f t="shared" ref="M73:M75" si="97">IF(L27=0,"--",(M27/L27)*100-100)</f>
        <v>-10.333180676404936</v>
      </c>
      <c r="N73" s="18">
        <f t="shared" ref="N73:N75" si="98">IF(M27=0,"--",(N27/M27)*100-100)</f>
        <v>20.004380816203152</v>
      </c>
      <c r="O73" s="18">
        <f t="shared" ref="O73:O75" si="99">IF(N27=0,"--",(O27/N27)*100-100)</f>
        <v>-22.021075727247265</v>
      </c>
      <c r="P73" s="18">
        <f t="shared" ref="P73:P75" si="100">IF(O27=0,"--",(P27/O27)*100-100)</f>
        <v>-25.781385649055267</v>
      </c>
      <c r="Q73" s="18">
        <f t="shared" ref="Q73:Q75" si="101">IF(P27=0,"--",(Q27/P27)*100-100)</f>
        <v>-29.476128246260231</v>
      </c>
      <c r="R73" s="18">
        <f t="shared" ref="R73:R75" si="102">IF(Q27=0,"--",(R27/Q27)*100-100)</f>
        <v>26.863144247422824</v>
      </c>
      <c r="S73" s="18">
        <f t="shared" ref="S73:S75" si="103">IF(R27=0,"--",(S27/R27)*100-100)</f>
        <v>2.3239276837517195</v>
      </c>
      <c r="T73" s="18">
        <f t="shared" ref="T73:T75" si="104">IF(S27=0,"--",(T27/S27)*100-100)</f>
        <v>17.782427599339613</v>
      </c>
      <c r="U73" s="18">
        <f t="shared" ref="U73:V75" si="105">IF(T27=0,"--",(U27/T27)*100-100)</f>
        <v>9.8388711194825333</v>
      </c>
      <c r="V73" s="18">
        <f t="shared" si="105"/>
        <v>21.408967525897182</v>
      </c>
      <c r="W73" s="18">
        <f t="shared" si="87"/>
        <v>-12.08969848629863</v>
      </c>
      <c r="X73" s="18">
        <f t="shared" si="87"/>
        <v>0.67645347588465654</v>
      </c>
      <c r="Y73" s="18">
        <f t="shared" si="55"/>
        <v>-0.16273108806880998</v>
      </c>
    </row>
    <row r="74" spans="1:25" x14ac:dyDescent="0.2">
      <c r="A74" s="143"/>
      <c r="B74" s="8" t="s">
        <v>23</v>
      </c>
      <c r="C74" s="33" t="s">
        <v>10</v>
      </c>
      <c r="D74" s="18">
        <f t="shared" si="88"/>
        <v>3.6949363501119308</v>
      </c>
      <c r="E74" s="18">
        <f t="shared" si="89"/>
        <v>10.717558332475789</v>
      </c>
      <c r="F74" s="18">
        <f t="shared" si="90"/>
        <v>3.9502846558570468</v>
      </c>
      <c r="G74" s="18">
        <f t="shared" si="91"/>
        <v>27.25652247993861</v>
      </c>
      <c r="H74" s="18">
        <f t="shared" si="92"/>
        <v>49.868758116842628</v>
      </c>
      <c r="I74" s="18">
        <f t="shared" si="93"/>
        <v>79.812009146756481</v>
      </c>
      <c r="J74" s="18">
        <f t="shared" si="94"/>
        <v>-3.1782640570463059</v>
      </c>
      <c r="K74" s="18">
        <f t="shared" si="95"/>
        <v>-8.608383850298523</v>
      </c>
      <c r="L74" s="18">
        <f t="shared" si="96"/>
        <v>59.063115198449708</v>
      </c>
      <c r="M74" s="18">
        <f t="shared" si="97"/>
        <v>17.468858781042712</v>
      </c>
      <c r="N74" s="18">
        <f t="shared" si="98"/>
        <v>-2.4434343982358513</v>
      </c>
      <c r="O74" s="18">
        <f t="shared" si="99"/>
        <v>-21.712037678633934</v>
      </c>
      <c r="P74" s="18">
        <f t="shared" si="100"/>
        <v>-2.9079956770493283</v>
      </c>
      <c r="Q74" s="18">
        <f t="shared" si="101"/>
        <v>-35.759300668885103</v>
      </c>
      <c r="R74" s="18">
        <f t="shared" si="102"/>
        <v>34.276780761257413</v>
      </c>
      <c r="S74" s="18">
        <f t="shared" si="103"/>
        <v>-1.1307885940259581</v>
      </c>
      <c r="T74" s="18">
        <f t="shared" si="104"/>
        <v>-6.7827600256376854</v>
      </c>
      <c r="U74" s="18">
        <f t="shared" si="105"/>
        <v>17.739771425589467</v>
      </c>
      <c r="V74" s="18">
        <f t="shared" si="105"/>
        <v>-2.2310171921995874</v>
      </c>
      <c r="W74" s="18">
        <f t="shared" si="87"/>
        <v>-0.43093584336850199</v>
      </c>
      <c r="X74" s="18">
        <f t="shared" si="87"/>
        <v>3.7295726886401752</v>
      </c>
      <c r="Y74" s="18">
        <f t="shared" si="55"/>
        <v>7.6442514023036097</v>
      </c>
    </row>
    <row r="75" spans="1:25" ht="13.5" thickBot="1" x14ac:dyDescent="0.25">
      <c r="A75" s="143"/>
      <c r="B75" s="30" t="s">
        <v>7</v>
      </c>
      <c r="C75" s="33" t="s">
        <v>10</v>
      </c>
      <c r="D75" s="18">
        <f t="shared" si="88"/>
        <v>43.055377272469457</v>
      </c>
      <c r="E75" s="18">
        <f t="shared" si="89"/>
        <v>21.316294976131701</v>
      </c>
      <c r="F75" s="18">
        <f t="shared" si="90"/>
        <v>13.026463271689394</v>
      </c>
      <c r="G75" s="18">
        <f t="shared" si="91"/>
        <v>5.9777591043411036</v>
      </c>
      <c r="H75" s="18">
        <f t="shared" si="92"/>
        <v>31.889734237477484</v>
      </c>
      <c r="I75" s="18">
        <f t="shared" si="93"/>
        <v>-12.41126398189067</v>
      </c>
      <c r="J75" s="18">
        <f t="shared" si="94"/>
        <v>-23.454156166578571</v>
      </c>
      <c r="K75" s="18">
        <f t="shared" si="95"/>
        <v>-5.5444776685242658</v>
      </c>
      <c r="L75" s="18">
        <f t="shared" si="96"/>
        <v>15.899712549629726</v>
      </c>
      <c r="M75" s="18">
        <f t="shared" si="97"/>
        <v>2.2235635795495341</v>
      </c>
      <c r="N75" s="18">
        <f t="shared" si="98"/>
        <v>8.3538367930792816</v>
      </c>
      <c r="O75" s="18">
        <f t="shared" si="99"/>
        <v>-21.876666053070522</v>
      </c>
      <c r="P75" s="18">
        <f t="shared" si="100"/>
        <v>-15.070408559975874</v>
      </c>
      <c r="Q75" s="18">
        <f t="shared" si="101"/>
        <v>-32.839709825628717</v>
      </c>
      <c r="R75" s="18">
        <f t="shared" si="102"/>
        <v>30.6593694915654</v>
      </c>
      <c r="S75" s="18">
        <f t="shared" si="103"/>
        <v>0.50592955194792921</v>
      </c>
      <c r="T75" s="18">
        <f t="shared" si="104"/>
        <v>5.065842044812058</v>
      </c>
      <c r="U75" s="18">
        <f t="shared" si="105"/>
        <v>13.467660051409695</v>
      </c>
      <c r="V75" s="18">
        <f t="shared" si="105"/>
        <v>10.142613156361733</v>
      </c>
      <c r="W75" s="18">
        <f t="shared" si="87"/>
        <v>-7.1575698233213103</v>
      </c>
      <c r="X75" s="18">
        <f t="shared" si="87"/>
        <v>2.0616252216046718</v>
      </c>
      <c r="Y75" s="18">
        <f t="shared" si="55"/>
        <v>2.1244275877234458</v>
      </c>
    </row>
    <row r="76" spans="1:25" ht="14.25" thickTop="1" thickBot="1" x14ac:dyDescent="0.25">
      <c r="A76" s="144"/>
      <c r="B76" s="144"/>
      <c r="C76" s="24"/>
      <c r="D76" s="24"/>
      <c r="E76" s="24"/>
      <c r="F76" s="24"/>
      <c r="G76" s="24"/>
      <c r="H76" s="24"/>
      <c r="I76" s="24"/>
      <c r="J76" s="24"/>
      <c r="K76" s="24"/>
      <c r="L76" s="24"/>
      <c r="M76" s="24"/>
      <c r="N76" s="24"/>
      <c r="O76" s="24"/>
      <c r="P76" s="24"/>
      <c r="Q76" s="24"/>
      <c r="R76" s="24"/>
      <c r="S76" s="24"/>
      <c r="T76" s="24"/>
      <c r="U76" s="24"/>
      <c r="V76" s="24"/>
      <c r="W76" s="24"/>
      <c r="X76" s="24"/>
      <c r="Y76" s="108"/>
    </row>
    <row r="77" spans="1:25" ht="13.5" thickTop="1" x14ac:dyDescent="0.2">
      <c r="A77" s="79" t="s">
        <v>868</v>
      </c>
      <c r="B77" s="79"/>
      <c r="C77" s="36"/>
      <c r="D77" s="36"/>
      <c r="E77" s="36"/>
      <c r="F77" s="36"/>
      <c r="G77" s="36"/>
      <c r="H77" s="36"/>
      <c r="I77" s="36"/>
      <c r="J77" s="36"/>
      <c r="K77" s="36"/>
      <c r="L77" s="36"/>
      <c r="M77" s="36"/>
      <c r="N77" s="36"/>
      <c r="O77" s="36"/>
      <c r="P77" s="36"/>
      <c r="Q77" s="36"/>
      <c r="R77" s="36"/>
      <c r="S77" s="36"/>
      <c r="T77" s="36"/>
      <c r="U77" s="36"/>
      <c r="V77" s="36"/>
      <c r="W77" s="36"/>
      <c r="X77" s="36"/>
    </row>
  </sheetData>
  <mergeCells count="6">
    <mergeCell ref="A2:Y2"/>
    <mergeCell ref="C53:P53"/>
    <mergeCell ref="C7:P7"/>
    <mergeCell ref="C30:P30"/>
    <mergeCell ref="A4:Y4"/>
    <mergeCell ref="A5:Y5"/>
  </mergeCells>
  <phoneticPr fontId="4" type="noConversion"/>
  <hyperlinks>
    <hyperlink ref="A1" location="INDICE!A1" display="INDICE"/>
  </hyperlinks>
  <pageMargins left="0.75" right="0.75" top="1" bottom="1" header="0" footer="0"/>
  <pageSetup orientation="portrait"/>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2"/>
  <sheetViews>
    <sheetView topLeftCell="A36" zoomScale="60" zoomScaleNormal="60" workbookViewId="0"/>
  </sheetViews>
  <sheetFormatPr baseColWidth="10" defaultRowHeight="12.75" x14ac:dyDescent="0.2"/>
  <cols>
    <col min="1" max="1" width="11.42578125" style="4"/>
    <col min="2" max="2" width="30.140625" style="4" customWidth="1"/>
    <col min="3" max="16" width="11.7109375" style="21" bestFit="1" customWidth="1"/>
    <col min="17" max="24" width="11.7109375" style="21" customWidth="1"/>
    <col min="25" max="25" width="12.7109375" style="21" bestFit="1" customWidth="1"/>
    <col min="26" max="89" width="11.42578125" style="21"/>
    <col min="90" max="16384" width="11.42578125" style="4"/>
  </cols>
  <sheetData>
    <row r="1" spans="1:89" ht="18.75" x14ac:dyDescent="0.3">
      <c r="A1" s="333" t="s">
        <v>370</v>
      </c>
      <c r="B1" s="333"/>
      <c r="C1" s="333"/>
      <c r="D1" s="333"/>
      <c r="E1" s="333"/>
      <c r="F1" s="333"/>
      <c r="G1" s="333"/>
      <c r="H1" s="333"/>
      <c r="I1" s="333"/>
      <c r="J1" s="333"/>
      <c r="K1" s="333"/>
      <c r="L1" s="333"/>
      <c r="M1" s="333"/>
      <c r="N1" s="333"/>
      <c r="O1" s="333"/>
      <c r="P1" s="333"/>
      <c r="Q1" s="333"/>
      <c r="R1" s="333"/>
      <c r="S1" s="333"/>
      <c r="T1" s="333"/>
      <c r="U1" s="333"/>
      <c r="V1" s="333"/>
      <c r="W1" s="333"/>
      <c r="X1" s="333"/>
      <c r="Y1" s="333"/>
    </row>
    <row r="2" spans="1:89" ht="18.75" x14ac:dyDescent="0.3">
      <c r="A2" s="192" t="s">
        <v>258</v>
      </c>
      <c r="B2" s="141"/>
      <c r="C2" s="73"/>
      <c r="D2" s="73"/>
      <c r="E2" s="73"/>
      <c r="F2" s="73"/>
      <c r="G2" s="73"/>
      <c r="H2" s="73"/>
      <c r="I2" s="73"/>
      <c r="J2" s="73"/>
      <c r="K2" s="73"/>
      <c r="L2" s="73"/>
      <c r="M2" s="73"/>
      <c r="N2" s="73"/>
      <c r="O2" s="73"/>
      <c r="P2" s="73"/>
      <c r="Q2" s="73"/>
      <c r="R2" s="73"/>
      <c r="S2" s="73"/>
      <c r="T2" s="73"/>
      <c r="U2" s="73"/>
      <c r="V2" s="73"/>
      <c r="W2" s="73"/>
      <c r="X2" s="73"/>
      <c r="Y2" s="73"/>
    </row>
    <row r="3" spans="1:89" ht="18.75" x14ac:dyDescent="0.3">
      <c r="A3" s="333" t="s">
        <v>825</v>
      </c>
      <c r="B3" s="333"/>
      <c r="C3" s="333"/>
      <c r="D3" s="333"/>
      <c r="E3" s="333"/>
      <c r="F3" s="333"/>
      <c r="G3" s="333"/>
      <c r="H3" s="333"/>
      <c r="I3" s="333"/>
      <c r="J3" s="333"/>
      <c r="K3" s="333"/>
      <c r="L3" s="333"/>
      <c r="M3" s="333"/>
      <c r="N3" s="333"/>
      <c r="O3" s="333"/>
      <c r="P3" s="333"/>
      <c r="Q3" s="333"/>
      <c r="R3" s="333"/>
      <c r="S3" s="333"/>
      <c r="T3" s="333"/>
      <c r="U3" s="333"/>
      <c r="V3" s="333"/>
      <c r="W3" s="333"/>
      <c r="X3" s="333"/>
      <c r="Y3" s="333"/>
    </row>
    <row r="4" spans="1:89" ht="13.5" thickBot="1" x14ac:dyDescent="0.25">
      <c r="A4" s="335" t="s">
        <v>112</v>
      </c>
      <c r="B4" s="335"/>
      <c r="C4" s="335"/>
      <c r="D4" s="335"/>
      <c r="E4" s="335"/>
      <c r="F4" s="335"/>
      <c r="G4" s="335"/>
      <c r="H4" s="335"/>
      <c r="I4" s="335"/>
      <c r="J4" s="335"/>
      <c r="K4" s="335"/>
      <c r="L4" s="335"/>
      <c r="M4" s="335"/>
      <c r="N4" s="335"/>
      <c r="O4" s="335"/>
      <c r="P4" s="335"/>
      <c r="Q4" s="335"/>
      <c r="R4" s="335"/>
      <c r="S4" s="335"/>
      <c r="T4" s="335"/>
      <c r="U4" s="335"/>
      <c r="V4" s="335"/>
      <c r="W4" s="335"/>
      <c r="X4" s="335"/>
      <c r="Y4" s="335"/>
    </row>
    <row r="5" spans="1:89" s="148" customFormat="1" ht="14.25" thickTop="1" thickBot="1" x14ac:dyDescent="0.25">
      <c r="A5" s="343"/>
      <c r="B5" s="343"/>
      <c r="C5" s="343"/>
      <c r="D5" s="343"/>
      <c r="E5" s="343"/>
      <c r="F5" s="343"/>
      <c r="G5" s="343"/>
      <c r="H5" s="343"/>
      <c r="I5" s="343"/>
      <c r="J5" s="343"/>
      <c r="K5" s="343"/>
      <c r="L5" s="343"/>
      <c r="M5" s="343"/>
      <c r="N5" s="343"/>
      <c r="O5" s="343"/>
      <c r="P5" s="343"/>
      <c r="Q5" s="343"/>
      <c r="R5" s="343"/>
      <c r="S5" s="343"/>
      <c r="T5" s="343"/>
      <c r="U5" s="343"/>
      <c r="V5" s="343"/>
      <c r="W5" s="343"/>
      <c r="X5" s="343"/>
      <c r="Y5" s="343"/>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row>
    <row r="6" spans="1:89"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89"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89" ht="13.5" thickTop="1" x14ac:dyDescent="0.2">
      <c r="A8" s="148"/>
      <c r="B8" s="80"/>
      <c r="C8" s="81"/>
      <c r="D8" s="81"/>
      <c r="E8" s="81"/>
      <c r="F8" s="81"/>
      <c r="G8" s="81"/>
      <c r="H8" s="81"/>
      <c r="I8" s="81"/>
      <c r="J8" s="81"/>
      <c r="K8" s="81"/>
      <c r="L8" s="81"/>
      <c r="M8" s="81"/>
      <c r="N8" s="81"/>
      <c r="O8" s="81"/>
      <c r="P8" s="81"/>
      <c r="Q8" s="81"/>
      <c r="R8" s="81"/>
      <c r="S8" s="81"/>
      <c r="T8" s="81"/>
      <c r="U8" s="81"/>
      <c r="V8" s="81"/>
      <c r="W8" s="81"/>
      <c r="X8" s="81"/>
      <c r="Y8" s="22"/>
    </row>
    <row r="9" spans="1:89" x14ac:dyDescent="0.2">
      <c r="A9" s="143"/>
      <c r="B9" s="80" t="s">
        <v>326</v>
      </c>
      <c r="C9" s="75">
        <v>629.55145300000004</v>
      </c>
      <c r="D9" s="75">
        <v>327.71293700000001</v>
      </c>
      <c r="E9" s="75">
        <v>293.45169199999998</v>
      </c>
      <c r="F9" s="75">
        <v>271.59927599999997</v>
      </c>
      <c r="G9" s="75">
        <v>205.887641</v>
      </c>
      <c r="H9" s="75">
        <v>276.113494</v>
      </c>
      <c r="I9" s="75">
        <v>239.548349</v>
      </c>
      <c r="J9" s="75">
        <v>216.170638</v>
      </c>
      <c r="K9" s="75">
        <v>362.909448</v>
      </c>
      <c r="L9" s="75">
        <v>375.557906</v>
      </c>
      <c r="M9" s="75">
        <v>138.875685</v>
      </c>
      <c r="N9" s="75">
        <v>123.52048499999999</v>
      </c>
      <c r="O9" s="75">
        <v>100.327878</v>
      </c>
      <c r="P9" s="75">
        <v>102.868842</v>
      </c>
      <c r="Q9" s="27">
        <v>56.684190999999998</v>
      </c>
      <c r="R9" s="27">
        <v>58.786653000000001</v>
      </c>
      <c r="S9" s="27">
        <v>54.856366000000001</v>
      </c>
      <c r="T9" s="27">
        <v>80.485328999999993</v>
      </c>
      <c r="U9" s="27">
        <v>76.951938999999996</v>
      </c>
      <c r="V9" s="27">
        <v>62.683681</v>
      </c>
      <c r="W9" s="27">
        <v>71.564657999999994</v>
      </c>
      <c r="X9" s="27">
        <v>64.768067000000002</v>
      </c>
      <c r="Y9" s="18">
        <f>SUM(C9:X9)</f>
        <v>4190.8766079999996</v>
      </c>
    </row>
    <row r="10" spans="1:89" x14ac:dyDescent="0.2">
      <c r="A10" s="143"/>
      <c r="B10" s="80" t="s">
        <v>383</v>
      </c>
      <c r="C10" s="75">
        <v>0</v>
      </c>
      <c r="D10" s="75">
        <v>0</v>
      </c>
      <c r="E10" s="75">
        <v>0</v>
      </c>
      <c r="F10" s="75">
        <v>3.9560000000000003E-3</v>
      </c>
      <c r="G10" s="75">
        <v>1.18E-4</v>
      </c>
      <c r="H10" s="75">
        <v>1.83E-4</v>
      </c>
      <c r="I10" s="75">
        <v>0.77737699999999998</v>
      </c>
      <c r="J10" s="75">
        <v>5.5611769999999998</v>
      </c>
      <c r="K10" s="75">
        <v>3.6252369999999998</v>
      </c>
      <c r="L10" s="75">
        <v>4.5230360000000003</v>
      </c>
      <c r="M10" s="75">
        <v>8.129543</v>
      </c>
      <c r="N10" s="75">
        <v>4.3707010000000004</v>
      </c>
      <c r="O10" s="75">
        <v>3.6655850000000001</v>
      </c>
      <c r="P10" s="75">
        <v>2.817809</v>
      </c>
      <c r="Q10" s="27">
        <v>2.8815390000000001</v>
      </c>
      <c r="R10" s="27">
        <v>4.2963950000000004</v>
      </c>
      <c r="S10" s="27">
        <v>1.0375080000000001</v>
      </c>
      <c r="T10" s="27">
        <v>9.4061000000000006E-2</v>
      </c>
      <c r="U10" s="27">
        <v>0.43461499999999997</v>
      </c>
      <c r="V10" s="27">
        <v>0.63839400000000002</v>
      </c>
      <c r="W10" s="27">
        <v>0.83210700000000004</v>
      </c>
      <c r="X10" s="27">
        <v>0.22375100000000001</v>
      </c>
      <c r="Y10" s="18">
        <f t="shared" ref="Y10:Y28" si="0">SUM(C10:X10)</f>
        <v>43.913092000000013</v>
      </c>
    </row>
    <row r="11" spans="1:89" x14ac:dyDescent="0.2">
      <c r="A11" s="143"/>
      <c r="B11" s="80" t="s">
        <v>71</v>
      </c>
      <c r="C11" s="75">
        <v>0</v>
      </c>
      <c r="D11" s="75">
        <v>0</v>
      </c>
      <c r="E11" s="75">
        <v>0</v>
      </c>
      <c r="F11" s="75">
        <v>4.9151E-2</v>
      </c>
      <c r="G11" s="75">
        <v>0.16200999999999999</v>
      </c>
      <c r="H11" s="75">
        <v>3.6929999999999998E-2</v>
      </c>
      <c r="I11" s="75">
        <v>8.6816000000000004E-2</v>
      </c>
      <c r="J11" s="75">
        <v>0.55237800000000004</v>
      </c>
      <c r="K11" s="75">
        <v>9.2999999999999997E-5</v>
      </c>
      <c r="L11" s="75">
        <v>6.8900000000000005E-4</v>
      </c>
      <c r="M11" s="75">
        <v>3.4973999999999998E-2</v>
      </c>
      <c r="N11" s="75">
        <v>0.62434299999999998</v>
      </c>
      <c r="O11" s="75">
        <v>0.35414899999999999</v>
      </c>
      <c r="P11" s="75">
        <v>0.86229500000000003</v>
      </c>
      <c r="Q11" s="27">
        <v>6.2770000000000006E-2</v>
      </c>
      <c r="R11" s="27">
        <v>1.0467000000000001E-2</v>
      </c>
      <c r="S11" s="27">
        <v>0.31036799999999998</v>
      </c>
      <c r="T11" s="27">
        <v>2.8838900000000001</v>
      </c>
      <c r="U11" s="27">
        <v>2.4275920000000002</v>
      </c>
      <c r="V11" s="27">
        <v>2.994456</v>
      </c>
      <c r="W11" s="27">
        <v>2.0222880000000001</v>
      </c>
      <c r="X11" s="27">
        <v>1.0127710000000001</v>
      </c>
      <c r="Y11" s="18">
        <f t="shared" si="0"/>
        <v>14.488430000000001</v>
      </c>
    </row>
    <row r="12" spans="1:89" x14ac:dyDescent="0.2">
      <c r="A12" s="143"/>
      <c r="B12" s="80" t="s">
        <v>67</v>
      </c>
      <c r="C12" s="75">
        <v>0.62543099999999996</v>
      </c>
      <c r="D12" s="75">
        <v>0.19209899999999999</v>
      </c>
      <c r="E12" s="75">
        <v>0.42521300000000001</v>
      </c>
      <c r="F12" s="75">
        <v>0.13800000000000001</v>
      </c>
      <c r="G12" s="75">
        <v>0.38059100000000001</v>
      </c>
      <c r="H12" s="75">
        <v>1.0525040000000001</v>
      </c>
      <c r="I12" s="75">
        <v>9.6010000000000002E-3</v>
      </c>
      <c r="J12" s="75">
        <v>1.6240000000000001E-2</v>
      </c>
      <c r="K12" s="75">
        <v>0.57684800000000003</v>
      </c>
      <c r="L12" s="75">
        <v>0.13303699999999999</v>
      </c>
      <c r="M12" s="75">
        <v>1.4177470000000001</v>
      </c>
      <c r="N12" s="75">
        <v>0.53964599999999996</v>
      </c>
      <c r="O12" s="75">
        <v>0.27243200000000001</v>
      </c>
      <c r="P12" s="75">
        <v>0.42254199999999997</v>
      </c>
      <c r="Q12" s="27">
        <v>3.4215000000000002E-2</v>
      </c>
      <c r="R12" s="27">
        <v>9.3974000000000002E-2</v>
      </c>
      <c r="S12" s="27">
        <v>0.33269599999999999</v>
      </c>
      <c r="T12" s="27">
        <v>0.26616299999999998</v>
      </c>
      <c r="U12" s="27">
        <v>1.162617</v>
      </c>
      <c r="V12" s="27">
        <v>2.7518409999999998</v>
      </c>
      <c r="W12" s="27">
        <v>0.83610300000000004</v>
      </c>
      <c r="X12" s="27">
        <v>0.86937900000000001</v>
      </c>
      <c r="Y12" s="18">
        <f t="shared" si="0"/>
        <v>12.548918999999998</v>
      </c>
    </row>
    <row r="13" spans="1:89" x14ac:dyDescent="0.2">
      <c r="A13" s="143"/>
      <c r="B13" s="80" t="s">
        <v>378</v>
      </c>
      <c r="C13" s="75">
        <v>2.2494E-2</v>
      </c>
      <c r="D13" s="75">
        <v>0.132018</v>
      </c>
      <c r="E13" s="75">
        <v>1.4383E-2</v>
      </c>
      <c r="F13" s="75">
        <v>0.16849900000000001</v>
      </c>
      <c r="G13" s="75">
        <v>1.1932160000000001</v>
      </c>
      <c r="H13" s="75">
        <v>1.5429520000000001</v>
      </c>
      <c r="I13" s="75">
        <v>8.8269999999999998E-3</v>
      </c>
      <c r="J13" s="75">
        <v>0.108499</v>
      </c>
      <c r="K13" s="75">
        <v>9.5739999999999992E-3</v>
      </c>
      <c r="L13" s="75">
        <v>3.0379999999999999E-3</v>
      </c>
      <c r="M13" s="75">
        <v>1.0939999999999999E-3</v>
      </c>
      <c r="N13" s="75">
        <v>0.22101999999999999</v>
      </c>
      <c r="O13" s="75">
        <v>0.42328500000000002</v>
      </c>
      <c r="P13" s="75">
        <v>0.42057499999999998</v>
      </c>
      <c r="Q13" s="27">
        <v>0.121848</v>
      </c>
      <c r="R13" s="27">
        <v>0.21726100000000001</v>
      </c>
      <c r="S13" s="27">
        <v>1.3226199999999999</v>
      </c>
      <c r="T13" s="27">
        <v>5.0829170000000001</v>
      </c>
      <c r="U13" s="27">
        <v>8.4227329999999991</v>
      </c>
      <c r="V13" s="27">
        <v>1.3034670000000002</v>
      </c>
      <c r="W13" s="27">
        <v>0.25583899999999998</v>
      </c>
      <c r="X13" s="27">
        <v>0.94601000000000002</v>
      </c>
      <c r="Y13" s="18">
        <f t="shared" si="0"/>
        <v>21.942169000000003</v>
      </c>
    </row>
    <row r="14" spans="1:89" x14ac:dyDescent="0.2">
      <c r="A14" s="143"/>
      <c r="B14" s="80" t="s">
        <v>384</v>
      </c>
      <c r="C14" s="75">
        <v>0</v>
      </c>
      <c r="D14" s="75">
        <v>0</v>
      </c>
      <c r="E14" s="75">
        <v>1.9755000000000002E-2</v>
      </c>
      <c r="F14" s="75">
        <v>0</v>
      </c>
      <c r="G14" s="75">
        <v>0</v>
      </c>
      <c r="H14" s="75">
        <v>0</v>
      </c>
      <c r="I14" s="75">
        <v>7.7999999999999999E-5</v>
      </c>
      <c r="J14" s="75">
        <v>9.8999999999999999E-4</v>
      </c>
      <c r="K14" s="75">
        <v>0</v>
      </c>
      <c r="L14" s="75">
        <v>0</v>
      </c>
      <c r="M14" s="75">
        <v>0</v>
      </c>
      <c r="N14" s="75">
        <v>2.2449E-2</v>
      </c>
      <c r="O14" s="75">
        <v>0.105393</v>
      </c>
      <c r="P14" s="75">
        <v>0.317463</v>
      </c>
      <c r="Q14" s="27">
        <v>8.6510000000000004E-2</v>
      </c>
      <c r="R14" s="27">
        <v>6.4957000000000001E-2</v>
      </c>
      <c r="S14" s="27">
        <v>1.1133000000000001E-2</v>
      </c>
      <c r="T14" s="27">
        <v>1.678139</v>
      </c>
      <c r="U14" s="27">
        <v>1.7204330000000001</v>
      </c>
      <c r="V14" s="27">
        <v>2.1689830000000003</v>
      </c>
      <c r="W14" s="27">
        <v>1.3805270000000001</v>
      </c>
      <c r="X14" s="27">
        <v>6.6804000000000002E-2</v>
      </c>
      <c r="Y14" s="18">
        <f t="shared" si="0"/>
        <v>7.6436140000000012</v>
      </c>
    </row>
    <row r="15" spans="1:89" x14ac:dyDescent="0.2">
      <c r="A15" s="143"/>
      <c r="B15" s="80" t="s">
        <v>66</v>
      </c>
      <c r="C15" s="75">
        <v>0.13298599999999999</v>
      </c>
      <c r="D15" s="75">
        <v>4.8381E-2</v>
      </c>
      <c r="E15" s="75">
        <v>5.0480000000000004E-3</v>
      </c>
      <c r="F15" s="75">
        <v>0</v>
      </c>
      <c r="G15" s="75">
        <v>2.4450000000000001E-3</v>
      </c>
      <c r="H15" s="75">
        <v>3.9800000000000002E-4</v>
      </c>
      <c r="I15" s="75">
        <v>3.9500000000000001E-4</v>
      </c>
      <c r="J15" s="75">
        <v>2.3800000000000001E-4</v>
      </c>
      <c r="K15" s="75">
        <v>0</v>
      </c>
      <c r="L15" s="75">
        <v>1.477E-3</v>
      </c>
      <c r="M15" s="75">
        <v>4.3399999999999998E-4</v>
      </c>
      <c r="N15" s="75">
        <v>4.6999999999999997E-5</v>
      </c>
      <c r="O15" s="75">
        <v>4.1599999999999997E-4</v>
      </c>
      <c r="P15" s="75">
        <v>0.147483</v>
      </c>
      <c r="Q15" s="27">
        <v>0</v>
      </c>
      <c r="R15" s="27">
        <v>7.9679999999999994E-3</v>
      </c>
      <c r="S15" s="27">
        <v>2.9392999999999999E-2</v>
      </c>
      <c r="T15" s="27">
        <v>1.05E-4</v>
      </c>
      <c r="U15" s="27">
        <v>3.3000000000000003E-5</v>
      </c>
      <c r="V15" s="27">
        <v>0</v>
      </c>
      <c r="W15" s="27">
        <v>1.01E-4</v>
      </c>
      <c r="X15" s="27">
        <v>0</v>
      </c>
      <c r="Y15" s="18">
        <f t="shared" si="0"/>
        <v>0.37734800000000002</v>
      </c>
    </row>
    <row r="16" spans="1:89" x14ac:dyDescent="0.2">
      <c r="A16" s="143"/>
      <c r="B16" s="8" t="s">
        <v>15</v>
      </c>
      <c r="C16" s="189">
        <v>0.46675000000000005</v>
      </c>
      <c r="D16" s="189">
        <v>0.20234000000000002</v>
      </c>
      <c r="E16" s="189">
        <v>2.9498000000000003E-2</v>
      </c>
      <c r="F16" s="189">
        <v>2.0215000000000001</v>
      </c>
      <c r="G16" s="189">
        <v>0.8468699999999999</v>
      </c>
      <c r="H16" s="189">
        <v>0.21260900000000002</v>
      </c>
      <c r="I16" s="189">
        <v>9.2585000000000001E-2</v>
      </c>
      <c r="J16" s="189">
        <v>0.88104300000000002</v>
      </c>
      <c r="K16" s="189">
        <v>0.34014300000000003</v>
      </c>
      <c r="L16" s="189">
        <v>0.64809899999999998</v>
      </c>
      <c r="M16" s="189">
        <v>7.3220000000000004E-3</v>
      </c>
      <c r="N16" s="189">
        <v>0.19575299999999995</v>
      </c>
      <c r="O16" s="189">
        <v>0.19453500000000001</v>
      </c>
      <c r="P16" s="189">
        <v>0.19126799999999999</v>
      </c>
      <c r="Q16" s="19">
        <v>2.0019000000000002E-2</v>
      </c>
      <c r="R16" s="19">
        <v>2.4636999999999999E-2</v>
      </c>
      <c r="S16" s="19">
        <v>0</v>
      </c>
      <c r="T16" s="19">
        <v>9.9288200000000018</v>
      </c>
      <c r="U16" s="19">
        <v>0.41841999999999996</v>
      </c>
      <c r="V16" s="19">
        <v>1.227338</v>
      </c>
      <c r="W16" s="19">
        <v>1.4088950000000002</v>
      </c>
      <c r="X16" s="19">
        <v>0.23607899999999996</v>
      </c>
      <c r="Y16" s="18">
        <f t="shared" si="0"/>
        <v>19.594523000000006</v>
      </c>
    </row>
    <row r="17" spans="1:25" x14ac:dyDescent="0.2">
      <c r="A17" s="143"/>
      <c r="B17" s="8" t="s">
        <v>26</v>
      </c>
      <c r="C17" s="18">
        <v>0</v>
      </c>
      <c r="D17" s="18">
        <v>5.62E-4</v>
      </c>
      <c r="E17" s="18">
        <v>0</v>
      </c>
      <c r="F17" s="18">
        <v>8.1000000000000004E-5</v>
      </c>
      <c r="G17" s="18">
        <v>9.6699999999999998E-3</v>
      </c>
      <c r="H17" s="18">
        <v>9.1399999999999999E-4</v>
      </c>
      <c r="I17" s="18">
        <v>8.6789999999999992E-3</v>
      </c>
      <c r="J17" s="18">
        <v>3.7240000000000002E-2</v>
      </c>
      <c r="K17" s="18">
        <v>4.6317999999999998E-2</v>
      </c>
      <c r="L17" s="18">
        <v>6.5294000000000005E-2</v>
      </c>
      <c r="M17" s="18">
        <v>0</v>
      </c>
      <c r="N17" s="18">
        <v>0</v>
      </c>
      <c r="O17" s="18">
        <v>0</v>
      </c>
      <c r="P17" s="18">
        <v>0</v>
      </c>
      <c r="Q17" s="19">
        <v>5.9900000000000003E-4</v>
      </c>
      <c r="R17" s="19">
        <v>0</v>
      </c>
      <c r="S17" s="19">
        <v>0</v>
      </c>
      <c r="T17" s="19">
        <v>9.4298749999999991</v>
      </c>
      <c r="U17" s="19">
        <v>0.17005999999999999</v>
      </c>
      <c r="V17" s="19">
        <v>1.0372429999999999</v>
      </c>
      <c r="W17" s="19">
        <v>1.1877450000000001</v>
      </c>
      <c r="X17" s="19">
        <v>7.5761999999999996E-2</v>
      </c>
      <c r="Y17" s="18">
        <f t="shared" si="0"/>
        <v>12.070041999999997</v>
      </c>
    </row>
    <row r="18" spans="1:25" x14ac:dyDescent="0.2">
      <c r="A18" s="143"/>
      <c r="B18" s="8" t="s">
        <v>27</v>
      </c>
      <c r="C18" s="18">
        <v>3.9999999999999998E-6</v>
      </c>
      <c r="D18" s="18">
        <v>0.118273</v>
      </c>
      <c r="E18" s="18">
        <v>1.2078E-2</v>
      </c>
      <c r="F18" s="18">
        <v>1.977633</v>
      </c>
      <c r="G18" s="18">
        <v>0.83083899999999999</v>
      </c>
      <c r="H18" s="18">
        <v>0.20630599999999999</v>
      </c>
      <c r="I18" s="18">
        <v>7.1608000000000005E-2</v>
      </c>
      <c r="J18" s="18">
        <v>0.35893000000000003</v>
      </c>
      <c r="K18" s="18">
        <v>0.28493099999999999</v>
      </c>
      <c r="L18" s="18">
        <v>0.46742099999999998</v>
      </c>
      <c r="M18" s="18">
        <v>1.2E-5</v>
      </c>
      <c r="N18" s="18">
        <v>0.13567499999999999</v>
      </c>
      <c r="O18" s="18">
        <v>3.6711000000000001E-2</v>
      </c>
      <c r="P18" s="18">
        <v>4.7699999999999999E-4</v>
      </c>
      <c r="Q18" s="19">
        <v>9.9380000000000007E-3</v>
      </c>
      <c r="R18" s="19">
        <v>2.2100000000000002E-3</v>
      </c>
      <c r="S18" s="19">
        <v>0</v>
      </c>
      <c r="T18" s="19">
        <v>0.41836400000000001</v>
      </c>
      <c r="U18" s="19">
        <v>0.23352500000000001</v>
      </c>
      <c r="V18" s="19">
        <v>0.13544800000000001</v>
      </c>
      <c r="W18" s="19">
        <v>0.17295199999999999</v>
      </c>
      <c r="X18" s="19">
        <v>0.15479599999999999</v>
      </c>
      <c r="Y18" s="18">
        <f t="shared" si="0"/>
        <v>5.6281310000000007</v>
      </c>
    </row>
    <row r="19" spans="1:25" x14ac:dyDescent="0.2">
      <c r="A19" s="143"/>
      <c r="B19" s="8" t="s">
        <v>16</v>
      </c>
      <c r="C19" s="18">
        <f>SUM(C20:C25)</f>
        <v>0.21190700000000001</v>
      </c>
      <c r="D19" s="18">
        <f t="shared" ref="D19:X19" si="1">SUM(D20:D25)</f>
        <v>1.1809999999999999E-2</v>
      </c>
      <c r="E19" s="18">
        <f t="shared" si="1"/>
        <v>7.3999999999999999E-4</v>
      </c>
      <c r="F19" s="18">
        <f t="shared" si="1"/>
        <v>5.5719999999999997E-3</v>
      </c>
      <c r="G19" s="18">
        <f t="shared" si="1"/>
        <v>2.5599999999999998E-3</v>
      </c>
      <c r="H19" s="18">
        <f t="shared" si="1"/>
        <v>3.8769999999999998E-3</v>
      </c>
      <c r="I19" s="18">
        <f t="shared" si="1"/>
        <v>7.7109999999999991E-3</v>
      </c>
      <c r="J19" s="18">
        <f t="shared" si="1"/>
        <v>6.8520000000000005E-3</v>
      </c>
      <c r="K19" s="18">
        <f t="shared" si="1"/>
        <v>4.1980000000000003E-3</v>
      </c>
      <c r="L19" s="18">
        <f t="shared" si="1"/>
        <v>0.104592</v>
      </c>
      <c r="M19" s="18">
        <f t="shared" si="1"/>
        <v>6.3070000000000001E-3</v>
      </c>
      <c r="N19" s="18">
        <f t="shared" si="1"/>
        <v>5.8783000000000002E-2</v>
      </c>
      <c r="O19" s="18">
        <f t="shared" si="1"/>
        <v>0.15451099999999998</v>
      </c>
      <c r="P19" s="18">
        <f t="shared" si="1"/>
        <v>1.8538000000000002E-2</v>
      </c>
      <c r="Q19" s="18">
        <f t="shared" si="1"/>
        <v>4.4390000000000002E-3</v>
      </c>
      <c r="R19" s="18">
        <f t="shared" si="1"/>
        <v>1.4519000000000001E-2</v>
      </c>
      <c r="S19" s="18">
        <f t="shared" si="1"/>
        <v>3.4399999999999999E-3</v>
      </c>
      <c r="T19" s="18">
        <f t="shared" si="1"/>
        <v>6.5476000000000006E-2</v>
      </c>
      <c r="U19" s="18">
        <f t="shared" si="1"/>
        <v>8.2130000000000015E-3</v>
      </c>
      <c r="V19" s="18">
        <f t="shared" si="1"/>
        <v>1.4962E-2</v>
      </c>
      <c r="W19" s="18">
        <f t="shared" si="1"/>
        <v>2.8118999999999998E-2</v>
      </c>
      <c r="X19" s="18">
        <f t="shared" si="1"/>
        <v>7.8139999999999998E-3</v>
      </c>
      <c r="Y19" s="18">
        <f t="shared" si="0"/>
        <v>0.74493999999999994</v>
      </c>
    </row>
    <row r="20" spans="1:25" x14ac:dyDescent="0.2">
      <c r="A20" s="143"/>
      <c r="B20" s="8" t="s">
        <v>19</v>
      </c>
      <c r="C20" s="190">
        <v>1.6869999999999999E-3</v>
      </c>
      <c r="D20" s="190">
        <v>0</v>
      </c>
      <c r="E20" s="190">
        <v>6.0400000000000004E-4</v>
      </c>
      <c r="F20" s="190">
        <v>2.1819999999999999E-3</v>
      </c>
      <c r="G20" s="190">
        <v>1.0000000000000001E-5</v>
      </c>
      <c r="H20" s="190">
        <v>1.0920000000000001E-3</v>
      </c>
      <c r="I20" s="190">
        <v>4.4999999999999999E-4</v>
      </c>
      <c r="J20" s="190">
        <v>1.175E-3</v>
      </c>
      <c r="K20" s="190">
        <v>6.9300000000000004E-4</v>
      </c>
      <c r="L20" s="190">
        <v>0.104446</v>
      </c>
      <c r="M20" s="190">
        <v>7.1000000000000005E-5</v>
      </c>
      <c r="N20" s="190">
        <v>8.8400000000000002E-4</v>
      </c>
      <c r="O20" s="190">
        <v>1.2689999999999999E-3</v>
      </c>
      <c r="P20" s="190">
        <v>4.7199999999999998E-4</v>
      </c>
      <c r="Q20" s="19">
        <v>3.1059999999999998E-3</v>
      </c>
      <c r="R20" s="19">
        <v>1.689E-3</v>
      </c>
      <c r="S20" s="19">
        <v>0</v>
      </c>
      <c r="T20" s="19">
        <v>1.1410000000000001E-3</v>
      </c>
      <c r="U20" s="19">
        <v>3.0370000000000002E-3</v>
      </c>
      <c r="V20" s="19">
        <v>4.1830000000000001E-3</v>
      </c>
      <c r="W20" s="19">
        <v>6.3889999999999997E-3</v>
      </c>
      <c r="X20" s="19">
        <v>4.8700000000000002E-3</v>
      </c>
      <c r="Y20" s="18">
        <f t="shared" si="0"/>
        <v>0.13945000000000002</v>
      </c>
    </row>
    <row r="21" spans="1:25" x14ac:dyDescent="0.2">
      <c r="A21" s="143"/>
      <c r="B21" s="8" t="s">
        <v>18</v>
      </c>
      <c r="C21" s="190">
        <v>3.79E-4</v>
      </c>
      <c r="D21" s="190">
        <v>0</v>
      </c>
      <c r="E21" s="190">
        <v>0</v>
      </c>
      <c r="F21" s="190">
        <v>1.2E-4</v>
      </c>
      <c r="G21" s="190">
        <v>1.7699999999999999E-4</v>
      </c>
      <c r="H21" s="190">
        <v>2.7700000000000001E-4</v>
      </c>
      <c r="I21" s="190">
        <v>0</v>
      </c>
      <c r="J21" s="190">
        <v>0</v>
      </c>
      <c r="K21" s="190">
        <v>5.8E-4</v>
      </c>
      <c r="L21" s="190">
        <v>0</v>
      </c>
      <c r="M21" s="190">
        <v>4.0299999999999998E-4</v>
      </c>
      <c r="N21" s="190">
        <v>5.6325E-2</v>
      </c>
      <c r="O21" s="190">
        <v>0.13218099999999999</v>
      </c>
      <c r="P21" s="190">
        <v>8.7500000000000002E-4</v>
      </c>
      <c r="Q21" s="19">
        <v>5.3000000000000001E-5</v>
      </c>
      <c r="R21" s="19">
        <v>1.8100000000000001E-4</v>
      </c>
      <c r="S21" s="19">
        <v>0</v>
      </c>
      <c r="T21" s="19">
        <v>0</v>
      </c>
      <c r="U21" s="19">
        <v>0</v>
      </c>
      <c r="V21" s="19">
        <v>5.9999999999999995E-4</v>
      </c>
      <c r="W21" s="19">
        <v>0</v>
      </c>
      <c r="X21" s="19">
        <v>2.14E-4</v>
      </c>
      <c r="Y21" s="18">
        <f t="shared" si="0"/>
        <v>0.19236499999999995</v>
      </c>
    </row>
    <row r="22" spans="1:25" x14ac:dyDescent="0.2">
      <c r="A22" s="143"/>
      <c r="B22" s="8" t="s">
        <v>20</v>
      </c>
      <c r="C22" s="190">
        <v>1.3760000000000001E-3</v>
      </c>
      <c r="D22" s="190">
        <v>7.5900000000000002E-4</v>
      </c>
      <c r="E22" s="190">
        <v>0</v>
      </c>
      <c r="F22" s="190">
        <v>1.6000000000000001E-4</v>
      </c>
      <c r="G22" s="190">
        <v>1.2E-5</v>
      </c>
      <c r="H22" s="190">
        <v>0</v>
      </c>
      <c r="I22" s="190">
        <v>7.7399999999999995E-4</v>
      </c>
      <c r="J22" s="190">
        <v>5.3639999999999998E-3</v>
      </c>
      <c r="K22" s="190">
        <v>0</v>
      </c>
      <c r="L22" s="190">
        <v>0</v>
      </c>
      <c r="M22" s="190">
        <v>3.19E-4</v>
      </c>
      <c r="N22" s="190">
        <v>4.3999999999999999E-5</v>
      </c>
      <c r="O22" s="190">
        <v>0</v>
      </c>
      <c r="P22" s="190">
        <v>2.7999999999999998E-4</v>
      </c>
      <c r="Q22" s="19">
        <v>5.1599999999999997E-4</v>
      </c>
      <c r="R22" s="19">
        <v>0</v>
      </c>
      <c r="S22" s="19">
        <v>0</v>
      </c>
      <c r="T22" s="19">
        <v>7.2999999999999999E-5</v>
      </c>
      <c r="U22" s="19">
        <v>0</v>
      </c>
      <c r="V22" s="19">
        <v>5.6680000000000003E-3</v>
      </c>
      <c r="W22" s="19">
        <v>0</v>
      </c>
      <c r="X22" s="19">
        <v>4.6E-5</v>
      </c>
      <c r="Y22" s="18">
        <f t="shared" si="0"/>
        <v>1.5391E-2</v>
      </c>
    </row>
    <row r="23" spans="1:25" x14ac:dyDescent="0.2">
      <c r="A23" s="143"/>
      <c r="B23" s="8" t="s">
        <v>21</v>
      </c>
      <c r="C23" s="190">
        <v>0</v>
      </c>
      <c r="D23" s="190">
        <v>0</v>
      </c>
      <c r="E23" s="190">
        <v>0</v>
      </c>
      <c r="F23" s="190">
        <v>0</v>
      </c>
      <c r="G23" s="190">
        <v>0</v>
      </c>
      <c r="H23" s="190">
        <v>0</v>
      </c>
      <c r="I23" s="190">
        <v>0</v>
      </c>
      <c r="J23" s="190">
        <v>0</v>
      </c>
      <c r="K23" s="190">
        <v>0</v>
      </c>
      <c r="L23" s="190">
        <v>0</v>
      </c>
      <c r="M23" s="190">
        <v>5.0400000000000002E-3</v>
      </c>
      <c r="N23" s="190">
        <v>0</v>
      </c>
      <c r="O23" s="190">
        <v>2.0983999999999999E-2</v>
      </c>
      <c r="P23" s="190">
        <v>1.4811E-2</v>
      </c>
      <c r="Q23" s="19">
        <v>1.6699999999999999E-4</v>
      </c>
      <c r="R23" s="19">
        <v>2E-3</v>
      </c>
      <c r="S23" s="19">
        <v>0</v>
      </c>
      <c r="T23" s="19">
        <v>1.588E-3</v>
      </c>
      <c r="U23" s="19">
        <v>3.0000000000000001E-5</v>
      </c>
      <c r="V23" s="19">
        <v>0</v>
      </c>
      <c r="W23" s="19">
        <v>1.5330000000000001E-3</v>
      </c>
      <c r="X23" s="19">
        <v>5.9900000000000003E-4</v>
      </c>
      <c r="Y23" s="18">
        <f t="shared" si="0"/>
        <v>4.6752000000000002E-2</v>
      </c>
    </row>
    <row r="24" spans="1:25" x14ac:dyDescent="0.2">
      <c r="A24" s="143"/>
      <c r="B24" s="8" t="s">
        <v>17</v>
      </c>
      <c r="C24" s="190">
        <v>2.6069999999999999E-3</v>
      </c>
      <c r="D24" s="190">
        <v>1.0803999999999999E-2</v>
      </c>
      <c r="E24" s="190">
        <v>0</v>
      </c>
      <c r="F24" s="190">
        <v>3.1099999999999999E-3</v>
      </c>
      <c r="G24" s="190">
        <v>2.3609999999999998E-3</v>
      </c>
      <c r="H24" s="190">
        <v>2.5079999999999998E-3</v>
      </c>
      <c r="I24" s="190">
        <v>6.4869999999999997E-3</v>
      </c>
      <c r="J24" s="190">
        <v>2.9700000000000001E-4</v>
      </c>
      <c r="K24" s="190">
        <v>2.9250000000000001E-3</v>
      </c>
      <c r="L24" s="190">
        <v>9.9999999999999995E-7</v>
      </c>
      <c r="M24" s="190">
        <v>4.7399999999999997E-4</v>
      </c>
      <c r="N24" s="190">
        <v>1.5299999999999999E-3</v>
      </c>
      <c r="O24" s="190">
        <v>0</v>
      </c>
      <c r="P24" s="190">
        <v>2.0999999999999999E-3</v>
      </c>
      <c r="Q24" s="19">
        <v>5.7600000000000001E-4</v>
      </c>
      <c r="R24" s="19">
        <v>0</v>
      </c>
      <c r="S24" s="19">
        <v>0</v>
      </c>
      <c r="T24" s="19">
        <v>6.2573000000000004E-2</v>
      </c>
      <c r="U24" s="19">
        <v>5.0689999999999997E-3</v>
      </c>
      <c r="V24" s="19">
        <v>4.4139999999999995E-3</v>
      </c>
      <c r="W24" s="19">
        <v>6.097E-3</v>
      </c>
      <c r="X24" s="19">
        <v>1.8699999999999999E-4</v>
      </c>
      <c r="Y24" s="18">
        <f t="shared" si="0"/>
        <v>0.11412000000000001</v>
      </c>
    </row>
    <row r="25" spans="1:25" x14ac:dyDescent="0.2">
      <c r="A25" s="297"/>
      <c r="B25" s="8" t="s">
        <v>807</v>
      </c>
      <c r="C25" s="190">
        <v>0.20585800000000001</v>
      </c>
      <c r="D25" s="190">
        <v>2.4699999999999999E-4</v>
      </c>
      <c r="E25" s="190">
        <v>1.36E-4</v>
      </c>
      <c r="F25" s="190">
        <v>0</v>
      </c>
      <c r="G25" s="190">
        <v>0</v>
      </c>
      <c r="H25" s="190">
        <v>0</v>
      </c>
      <c r="I25" s="190">
        <v>0</v>
      </c>
      <c r="J25" s="190">
        <v>1.5999999999999999E-5</v>
      </c>
      <c r="K25" s="190">
        <v>0</v>
      </c>
      <c r="L25" s="190">
        <v>1.45E-4</v>
      </c>
      <c r="M25" s="190">
        <v>0</v>
      </c>
      <c r="N25" s="190">
        <v>0</v>
      </c>
      <c r="O25" s="190">
        <v>7.7000000000000001E-5</v>
      </c>
      <c r="P25" s="190">
        <v>0</v>
      </c>
      <c r="Q25" s="19">
        <v>2.0999999999999999E-5</v>
      </c>
      <c r="R25" s="19">
        <v>1.0649E-2</v>
      </c>
      <c r="S25" s="19">
        <v>3.4399999999999999E-3</v>
      </c>
      <c r="T25" s="19">
        <v>1.01E-4</v>
      </c>
      <c r="U25" s="19">
        <v>7.7000000000000001E-5</v>
      </c>
      <c r="V25" s="19">
        <v>9.7E-5</v>
      </c>
      <c r="W25" s="19">
        <v>1.41E-2</v>
      </c>
      <c r="X25" s="19">
        <v>1.8979999999999999E-3</v>
      </c>
      <c r="Y25" s="18">
        <f t="shared" si="0"/>
        <v>0.23686199999999999</v>
      </c>
    </row>
    <row r="26" spans="1:25" ht="15" x14ac:dyDescent="0.25">
      <c r="A26" s="143"/>
      <c r="B26" s="191" t="s">
        <v>22</v>
      </c>
      <c r="C26" s="211">
        <f>SUM(C9:C14,C16)</f>
        <v>630.66612800000019</v>
      </c>
      <c r="D26" s="211">
        <f t="shared" ref="D26:V26" si="2">SUM(D9:D14,D16)</f>
        <v>328.239394</v>
      </c>
      <c r="E26" s="211">
        <f t="shared" si="2"/>
        <v>293.94054099999994</v>
      </c>
      <c r="F26" s="211">
        <f t="shared" si="2"/>
        <v>273.98038199999996</v>
      </c>
      <c r="G26" s="211">
        <f t="shared" si="2"/>
        <v>208.47044600000001</v>
      </c>
      <c r="H26" s="211">
        <f t="shared" si="2"/>
        <v>278.95867199999998</v>
      </c>
      <c r="I26" s="211">
        <f t="shared" si="2"/>
        <v>240.52363300000002</v>
      </c>
      <c r="J26" s="211">
        <f t="shared" si="2"/>
        <v>223.290965</v>
      </c>
      <c r="K26" s="211">
        <f t="shared" si="2"/>
        <v>367.461343</v>
      </c>
      <c r="L26" s="211">
        <f t="shared" si="2"/>
        <v>380.86580500000002</v>
      </c>
      <c r="M26" s="211">
        <f t="shared" si="2"/>
        <v>148.466365</v>
      </c>
      <c r="N26" s="211">
        <f t="shared" si="2"/>
        <v>129.49439699999999</v>
      </c>
      <c r="O26" s="211">
        <f t="shared" si="2"/>
        <v>105.34325700000001</v>
      </c>
      <c r="P26" s="211">
        <f t="shared" si="2"/>
        <v>107.90079399999999</v>
      </c>
      <c r="Q26" s="211">
        <f t="shared" si="2"/>
        <v>59.891092</v>
      </c>
      <c r="R26" s="211">
        <f t="shared" si="2"/>
        <v>63.494344000000005</v>
      </c>
      <c r="S26" s="211">
        <f t="shared" si="2"/>
        <v>57.870691000000001</v>
      </c>
      <c r="T26" s="211">
        <f t="shared" si="2"/>
        <v>100.41931899999999</v>
      </c>
      <c r="U26" s="211">
        <f t="shared" si="2"/>
        <v>91.538348999999982</v>
      </c>
      <c r="V26" s="211">
        <f t="shared" si="2"/>
        <v>73.768159999999995</v>
      </c>
      <c r="W26" s="211">
        <f t="shared" ref="W26:X26" si="3">SUM(W9:W14,W16)</f>
        <v>78.300416999999982</v>
      </c>
      <c r="X26" s="211">
        <f t="shared" si="3"/>
        <v>68.122861</v>
      </c>
      <c r="Y26" s="18">
        <f t="shared" si="0"/>
        <v>4311.0073550000006</v>
      </c>
    </row>
    <row r="27" spans="1:25" x14ac:dyDescent="0.2">
      <c r="A27" s="143"/>
      <c r="B27" s="8" t="s">
        <v>23</v>
      </c>
      <c r="C27" s="18">
        <f>C28-C26</f>
        <v>0.26618999999982407</v>
      </c>
      <c r="D27" s="18">
        <f t="shared" ref="D27:V27" si="4">D28-D26</f>
        <v>1.8809059999999818</v>
      </c>
      <c r="E27" s="18">
        <f t="shared" si="4"/>
        <v>1.5595650000000774</v>
      </c>
      <c r="F27" s="18">
        <f t="shared" si="4"/>
        <v>1.4120740000000183</v>
      </c>
      <c r="G27" s="18">
        <f t="shared" si="4"/>
        <v>0.7671839999999861</v>
      </c>
      <c r="H27" s="18">
        <f t="shared" si="4"/>
        <v>1.4530640000000403</v>
      </c>
      <c r="I27" s="18">
        <f t="shared" si="4"/>
        <v>5.1476459999999804</v>
      </c>
      <c r="J27" s="18">
        <f t="shared" si="4"/>
        <v>16.113338999999996</v>
      </c>
      <c r="K27" s="18">
        <f t="shared" si="4"/>
        <v>10.812320999999997</v>
      </c>
      <c r="L27" s="18">
        <f t="shared" si="4"/>
        <v>4.4282809999999699</v>
      </c>
      <c r="M27" s="18">
        <f t="shared" si="4"/>
        <v>3.5018379999999922</v>
      </c>
      <c r="N27" s="18">
        <f t="shared" si="4"/>
        <v>1.8780670000000157</v>
      </c>
      <c r="O27" s="18">
        <f t="shared" si="4"/>
        <v>0.29058499999999299</v>
      </c>
      <c r="P27" s="18">
        <f t="shared" si="4"/>
        <v>0.34778400000000431</v>
      </c>
      <c r="Q27" s="18">
        <f t="shared" si="4"/>
        <v>0.18189600000000183</v>
      </c>
      <c r="R27" s="18">
        <f t="shared" si="4"/>
        <v>0.2887489999999957</v>
      </c>
      <c r="S27" s="18">
        <f t="shared" si="4"/>
        <v>0.86163899999999671</v>
      </c>
      <c r="T27" s="18">
        <f t="shared" si="4"/>
        <v>4.4498000000000104</v>
      </c>
      <c r="U27" s="18">
        <f t="shared" si="4"/>
        <v>7.6914800000000128</v>
      </c>
      <c r="V27" s="18">
        <f t="shared" si="4"/>
        <v>8.6004460000000051</v>
      </c>
      <c r="W27" s="18">
        <f t="shared" ref="W27:X27" si="5">W28-W26</f>
        <v>8.8500270000000114</v>
      </c>
      <c r="X27" s="18">
        <f t="shared" si="5"/>
        <v>5.4227329999999938</v>
      </c>
      <c r="Y27" s="18">
        <f t="shared" si="0"/>
        <v>86.205613999999912</v>
      </c>
    </row>
    <row r="28" spans="1:25" ht="13.5" thickBot="1" x14ac:dyDescent="0.25">
      <c r="A28" s="143"/>
      <c r="B28" s="30" t="s">
        <v>7</v>
      </c>
      <c r="C28" s="258">
        <v>630.93231800000001</v>
      </c>
      <c r="D28" s="258">
        <v>330.12029999999999</v>
      </c>
      <c r="E28" s="258">
        <v>295.50010600000002</v>
      </c>
      <c r="F28" s="258">
        <v>275.39245599999998</v>
      </c>
      <c r="G28" s="258">
        <v>209.23763</v>
      </c>
      <c r="H28" s="258">
        <v>280.41173600000002</v>
      </c>
      <c r="I28" s="258">
        <v>245.671279</v>
      </c>
      <c r="J28" s="258">
        <v>239.404304</v>
      </c>
      <c r="K28" s="258">
        <v>378.273664</v>
      </c>
      <c r="L28" s="258">
        <v>385.29408599999999</v>
      </c>
      <c r="M28" s="258">
        <v>151.96820299999999</v>
      </c>
      <c r="N28" s="258">
        <v>131.37246400000001</v>
      </c>
      <c r="O28" s="258">
        <v>105.633842</v>
      </c>
      <c r="P28" s="258">
        <v>108.24857799999999</v>
      </c>
      <c r="Q28" s="256">
        <v>60.072988000000002</v>
      </c>
      <c r="R28" s="256">
        <v>63.783093000000001</v>
      </c>
      <c r="S28" s="256">
        <v>58.732329999999997</v>
      </c>
      <c r="T28" s="256">
        <v>104.869119</v>
      </c>
      <c r="U28" s="256">
        <v>99.229828999999995</v>
      </c>
      <c r="V28" s="270">
        <v>82.368606</v>
      </c>
      <c r="W28" s="270">
        <v>87.150443999999993</v>
      </c>
      <c r="X28" s="270">
        <v>73.545593999999994</v>
      </c>
      <c r="Y28" s="270">
        <f t="shared" si="0"/>
        <v>4397.2129690000002</v>
      </c>
    </row>
    <row r="29" spans="1:25" ht="20.25" thickTop="1" thickBot="1" x14ac:dyDescent="0.35">
      <c r="A29" s="143"/>
      <c r="B29" s="30"/>
      <c r="C29" s="338" t="s">
        <v>250</v>
      </c>
      <c r="D29" s="338"/>
      <c r="E29" s="338"/>
      <c r="F29" s="338"/>
      <c r="G29" s="338"/>
      <c r="H29" s="338"/>
      <c r="I29" s="338"/>
      <c r="J29" s="338"/>
      <c r="K29" s="338"/>
      <c r="L29" s="338"/>
      <c r="M29" s="338"/>
      <c r="N29" s="338"/>
      <c r="O29" s="338"/>
      <c r="P29" s="338"/>
      <c r="Q29" s="338"/>
      <c r="R29" s="338"/>
      <c r="S29" s="338"/>
      <c r="T29" s="338"/>
      <c r="U29" s="338"/>
      <c r="V29" s="338"/>
      <c r="W29" s="338"/>
      <c r="X29" s="338"/>
      <c r="Y29" s="338"/>
    </row>
    <row r="30" spans="1:25" ht="13.5" thickTop="1" x14ac:dyDescent="0.2">
      <c r="A30" s="143"/>
      <c r="B30" s="32"/>
      <c r="C30" s="18"/>
      <c r="D30" s="18"/>
      <c r="E30" s="18"/>
      <c r="F30" s="18"/>
      <c r="G30" s="18"/>
      <c r="H30" s="18"/>
      <c r="I30" s="18"/>
      <c r="J30" s="18"/>
      <c r="K30" s="18"/>
      <c r="L30" s="18"/>
      <c r="M30" s="18"/>
      <c r="N30" s="18"/>
      <c r="O30" s="18"/>
      <c r="P30" s="18"/>
      <c r="Q30" s="18"/>
      <c r="R30" s="18"/>
      <c r="S30" s="18"/>
      <c r="T30" s="18"/>
      <c r="U30" s="18"/>
      <c r="V30" s="18"/>
      <c r="W30" s="18"/>
      <c r="X30" s="18"/>
      <c r="Y30" s="18"/>
    </row>
    <row r="31" spans="1:25" x14ac:dyDescent="0.2">
      <c r="A31" s="143"/>
      <c r="B31" s="80" t="s">
        <v>326</v>
      </c>
      <c r="C31" s="84">
        <f>(C9/C$28)*100</f>
        <v>99.781138965209905</v>
      </c>
      <c r="D31" s="84">
        <f t="shared" ref="D31:Y31" si="6">(D9/D$28)*100</f>
        <v>99.270761901040331</v>
      </c>
      <c r="E31" s="84">
        <f t="shared" si="6"/>
        <v>99.306797541385635</v>
      </c>
      <c r="F31" s="84">
        <f t="shared" si="6"/>
        <v>98.62262748402955</v>
      </c>
      <c r="G31" s="84">
        <f t="shared" si="6"/>
        <v>98.398954815154426</v>
      </c>
      <c r="H31" s="84">
        <f t="shared" si="6"/>
        <v>98.467167579605146</v>
      </c>
      <c r="I31" s="84">
        <f t="shared" si="6"/>
        <v>97.507673658506903</v>
      </c>
      <c r="J31" s="84">
        <f t="shared" si="6"/>
        <v>90.295217917218395</v>
      </c>
      <c r="K31" s="84">
        <f t="shared" si="6"/>
        <v>95.938333153428317</v>
      </c>
      <c r="L31" s="84">
        <f t="shared" si="6"/>
        <v>97.473052311527042</v>
      </c>
      <c r="M31" s="84">
        <f t="shared" si="6"/>
        <v>91.384699074187253</v>
      </c>
      <c r="N31" s="84">
        <f t="shared" si="6"/>
        <v>94.023116594661715</v>
      </c>
      <c r="O31" s="84">
        <f t="shared" si="6"/>
        <v>94.977022609856405</v>
      </c>
      <c r="P31" s="84">
        <f t="shared" si="6"/>
        <v>95.03020169003976</v>
      </c>
      <c r="Q31" s="84">
        <f t="shared" ref="Q31:V40" si="7">(Q9/Q$28)*100</f>
        <v>94.358867249952667</v>
      </c>
      <c r="R31" s="84">
        <f t="shared" si="7"/>
        <v>92.166513467761746</v>
      </c>
      <c r="S31" s="84">
        <f t="shared" si="7"/>
        <v>93.400629602128845</v>
      </c>
      <c r="T31" s="84">
        <f t="shared" si="7"/>
        <v>76.748360020074159</v>
      </c>
      <c r="U31" s="84">
        <f t="shared" si="7"/>
        <v>77.549200452617924</v>
      </c>
      <c r="V31" s="84">
        <f t="shared" si="7"/>
        <v>76.101422670671397</v>
      </c>
      <c r="W31" s="84">
        <f t="shared" ref="W31:X31" si="8">(W9/W$28)*100</f>
        <v>82.116228805443598</v>
      </c>
      <c r="X31" s="84">
        <f t="shared" si="8"/>
        <v>88.065189873916864</v>
      </c>
      <c r="Y31" s="84">
        <f t="shared" si="6"/>
        <v>95.307564985943245</v>
      </c>
    </row>
    <row r="32" spans="1:25" x14ac:dyDescent="0.2">
      <c r="A32" s="143"/>
      <c r="B32" s="80" t="s">
        <v>383</v>
      </c>
      <c r="C32" s="84">
        <f t="shared" ref="C32:Y32" si="9">(C10/C$28)*100</f>
        <v>0</v>
      </c>
      <c r="D32" s="84">
        <f t="shared" si="9"/>
        <v>0</v>
      </c>
      <c r="E32" s="84">
        <f t="shared" si="9"/>
        <v>0</v>
      </c>
      <c r="F32" s="84">
        <f t="shared" si="9"/>
        <v>1.4364954136579546E-3</v>
      </c>
      <c r="G32" s="84">
        <f t="shared" si="9"/>
        <v>5.6395209599726401E-5</v>
      </c>
      <c r="H32" s="84">
        <f t="shared" si="9"/>
        <v>6.5261177228331129E-5</v>
      </c>
      <c r="I32" s="84">
        <f t="shared" si="9"/>
        <v>0.3164297443169985</v>
      </c>
      <c r="J32" s="84">
        <f t="shared" si="9"/>
        <v>2.322922732416707</v>
      </c>
      <c r="K32" s="84">
        <f t="shared" si="9"/>
        <v>0.95836357246377057</v>
      </c>
      <c r="L32" s="84">
        <f t="shared" si="9"/>
        <v>1.1739178368805796</v>
      </c>
      <c r="M32" s="84">
        <f t="shared" si="9"/>
        <v>5.3495026193078044</v>
      </c>
      <c r="N32" s="84">
        <f t="shared" si="9"/>
        <v>3.3269536605479209</v>
      </c>
      <c r="O32" s="84">
        <f t="shared" si="9"/>
        <v>3.4700858461628235</v>
      </c>
      <c r="P32" s="84">
        <f t="shared" si="9"/>
        <v>2.6030910078098208</v>
      </c>
      <c r="Q32" s="84">
        <f t="shared" si="7"/>
        <v>4.7967299379215165</v>
      </c>
      <c r="R32" s="84">
        <f t="shared" si="7"/>
        <v>6.7359464678202414</v>
      </c>
      <c r="S32" s="84">
        <f t="shared" si="7"/>
        <v>1.7665023676057126</v>
      </c>
      <c r="T32" s="84">
        <f t="shared" si="7"/>
        <v>8.9693706685950142E-2</v>
      </c>
      <c r="U32" s="84">
        <f t="shared" si="7"/>
        <v>0.43798825855076301</v>
      </c>
      <c r="V32" s="84">
        <f t="shared" si="7"/>
        <v>0.77504528849255994</v>
      </c>
      <c r="W32" s="84">
        <f t="shared" ref="W32:X32" si="10">(W10/W$28)*100</f>
        <v>0.95479375870993854</v>
      </c>
      <c r="X32" s="84">
        <f t="shared" si="10"/>
        <v>0.30423440457901529</v>
      </c>
      <c r="Y32" s="84">
        <f t="shared" si="9"/>
        <v>0.99865738388346892</v>
      </c>
    </row>
    <row r="33" spans="1:25" x14ac:dyDescent="0.2">
      <c r="A33" s="143"/>
      <c r="B33" s="80" t="s">
        <v>71</v>
      </c>
      <c r="C33" s="84">
        <f t="shared" ref="C33:Y33" si="11">(C11/C$28)*100</f>
        <v>0</v>
      </c>
      <c r="D33" s="84">
        <f t="shared" si="11"/>
        <v>0</v>
      </c>
      <c r="E33" s="84">
        <f t="shared" si="11"/>
        <v>0</v>
      </c>
      <c r="F33" s="84">
        <f t="shared" si="11"/>
        <v>1.7847620342947956E-2</v>
      </c>
      <c r="G33" s="84">
        <f t="shared" si="11"/>
        <v>7.7428711078404003E-2</v>
      </c>
      <c r="H33" s="84">
        <f t="shared" si="11"/>
        <v>1.3169919535750099E-2</v>
      </c>
      <c r="I33" s="84">
        <f t="shared" si="11"/>
        <v>3.5338278187577635E-2</v>
      </c>
      <c r="J33" s="84">
        <f t="shared" si="11"/>
        <v>0.23073018770790354</v>
      </c>
      <c r="K33" s="84">
        <f t="shared" si="11"/>
        <v>2.4585375311774283E-5</v>
      </c>
      <c r="L33" s="84">
        <f t="shared" si="11"/>
        <v>1.788244421690916E-4</v>
      </c>
      <c r="M33" s="84">
        <f t="shared" si="11"/>
        <v>2.3014024848342779E-2</v>
      </c>
      <c r="N33" s="84">
        <f t="shared" si="11"/>
        <v>0.47524647174159718</v>
      </c>
      <c r="O33" s="84">
        <f t="shared" si="11"/>
        <v>0.33526092897387938</v>
      </c>
      <c r="P33" s="84">
        <f t="shared" si="11"/>
        <v>0.79658783138934175</v>
      </c>
      <c r="Q33" s="84">
        <f t="shared" si="7"/>
        <v>0.10448955860161309</v>
      </c>
      <c r="R33" s="84">
        <f t="shared" si="7"/>
        <v>1.6410304843636227E-2</v>
      </c>
      <c r="S33" s="84">
        <f t="shared" si="7"/>
        <v>0.52844489568181607</v>
      </c>
      <c r="T33" s="84">
        <f t="shared" si="7"/>
        <v>2.7499897276718803</v>
      </c>
      <c r="U33" s="84">
        <f t="shared" si="7"/>
        <v>2.4464337230693003</v>
      </c>
      <c r="V33" s="84">
        <f t="shared" si="7"/>
        <v>3.6354336262531866</v>
      </c>
      <c r="W33" s="84">
        <f t="shared" ref="W33:X33" si="12">(W11/W$28)*100</f>
        <v>2.3204563364014534</v>
      </c>
      <c r="X33" s="84">
        <f t="shared" si="12"/>
        <v>1.377065497628587</v>
      </c>
      <c r="Y33" s="84">
        <f t="shared" si="11"/>
        <v>0.3294912050460661</v>
      </c>
    </row>
    <row r="34" spans="1:25" x14ac:dyDescent="0.2">
      <c r="A34" s="143"/>
      <c r="B34" s="80" t="s">
        <v>67</v>
      </c>
      <c r="C34" s="84">
        <f t="shared" ref="C34:Y34" si="13">(C12/C$28)*100</f>
        <v>9.9128065270544588E-2</v>
      </c>
      <c r="D34" s="84">
        <f t="shared" si="13"/>
        <v>5.8190605061245855E-2</v>
      </c>
      <c r="E34" s="84">
        <f t="shared" si="13"/>
        <v>0.14389605667349573</v>
      </c>
      <c r="F34" s="84">
        <f t="shared" si="13"/>
        <v>5.0110305127603068E-2</v>
      </c>
      <c r="G34" s="84">
        <f t="shared" si="13"/>
        <v>0.18189414590482603</v>
      </c>
      <c r="H34" s="84">
        <f t="shared" si="13"/>
        <v>0.37534235015042311</v>
      </c>
      <c r="I34" s="84">
        <f t="shared" si="13"/>
        <v>3.9080677395748817E-3</v>
      </c>
      <c r="J34" s="84">
        <f t="shared" si="13"/>
        <v>6.7835037752704734E-3</v>
      </c>
      <c r="K34" s="84">
        <f t="shared" si="13"/>
        <v>0.15249488793383195</v>
      </c>
      <c r="L34" s="84">
        <f t="shared" si="13"/>
        <v>3.4528689858997728E-2</v>
      </c>
      <c r="M34" s="84">
        <f t="shared" si="13"/>
        <v>0.93292344846638753</v>
      </c>
      <c r="N34" s="84">
        <f t="shared" si="13"/>
        <v>0.41077557927207636</v>
      </c>
      <c r="O34" s="84">
        <f t="shared" si="13"/>
        <v>0.25790219766881151</v>
      </c>
      <c r="P34" s="84">
        <f t="shared" si="13"/>
        <v>0.39034415768491665</v>
      </c>
      <c r="Q34" s="84">
        <f t="shared" si="7"/>
        <v>5.6955715270896802E-2</v>
      </c>
      <c r="R34" s="84">
        <f t="shared" si="7"/>
        <v>0.14733371428067937</v>
      </c>
      <c r="S34" s="84">
        <f t="shared" si="7"/>
        <v>0.56646143614598643</v>
      </c>
      <c r="T34" s="84">
        <f t="shared" si="7"/>
        <v>0.25380493565508067</v>
      </c>
      <c r="U34" s="84">
        <f t="shared" si="7"/>
        <v>1.1716406364058132</v>
      </c>
      <c r="V34" s="84">
        <f t="shared" si="7"/>
        <v>3.340885725321125</v>
      </c>
      <c r="W34" s="84">
        <f t="shared" ref="W34:X34" si="14">(W12/W$28)*100</f>
        <v>0.95937893328460855</v>
      </c>
      <c r="X34" s="84">
        <f t="shared" si="14"/>
        <v>1.1820952863607304</v>
      </c>
      <c r="Y34" s="84">
        <f t="shared" si="13"/>
        <v>0.28538347104106337</v>
      </c>
    </row>
    <row r="35" spans="1:25" x14ac:dyDescent="0.2">
      <c r="A35" s="143"/>
      <c r="B35" s="80" t="s">
        <v>378</v>
      </c>
      <c r="C35" s="84">
        <f t="shared" ref="C35:Y35" si="15">(C13/C$28)*100</f>
        <v>3.5652001582838558E-3</v>
      </c>
      <c r="D35" s="84">
        <f t="shared" si="15"/>
        <v>3.9990876053366001E-2</v>
      </c>
      <c r="E35" s="84">
        <f t="shared" si="15"/>
        <v>4.8673417396337577E-3</v>
      </c>
      <c r="F35" s="84">
        <f t="shared" si="15"/>
        <v>6.1185045678956447E-2</v>
      </c>
      <c r="G35" s="84">
        <f t="shared" si="15"/>
        <v>0.57026835947243337</v>
      </c>
      <c r="H35" s="84">
        <f t="shared" si="15"/>
        <v>0.55024515806998897</v>
      </c>
      <c r="I35" s="84">
        <f t="shared" si="15"/>
        <v>3.5930125963157455E-3</v>
      </c>
      <c r="J35" s="84">
        <f t="shared" si="15"/>
        <v>4.5320404933070872E-2</v>
      </c>
      <c r="K35" s="84">
        <f t="shared" si="15"/>
        <v>2.5309718627411501E-3</v>
      </c>
      <c r="L35" s="84">
        <f t="shared" si="15"/>
        <v>7.8848861438272889E-4</v>
      </c>
      <c r="M35" s="84">
        <f t="shared" si="15"/>
        <v>7.1988743592631675E-4</v>
      </c>
      <c r="N35" s="84">
        <f t="shared" si="15"/>
        <v>0.16823921335600434</v>
      </c>
      <c r="O35" s="84">
        <f t="shared" si="15"/>
        <v>0.40070965136343339</v>
      </c>
      <c r="P35" s="84">
        <f t="shared" si="15"/>
        <v>0.38852704374555386</v>
      </c>
      <c r="Q35" s="84">
        <f t="shared" si="7"/>
        <v>0.20283326010019676</v>
      </c>
      <c r="R35" s="84">
        <f t="shared" si="7"/>
        <v>0.34062474831692469</v>
      </c>
      <c r="S35" s="84">
        <f t="shared" si="7"/>
        <v>2.2519453936188127</v>
      </c>
      <c r="T35" s="84">
        <f t="shared" si="7"/>
        <v>4.8469149435688506</v>
      </c>
      <c r="U35" s="84">
        <f t="shared" si="7"/>
        <v>8.4881059303246396</v>
      </c>
      <c r="V35" s="84">
        <f t="shared" si="7"/>
        <v>1.5824803445137825</v>
      </c>
      <c r="W35" s="84">
        <f t="shared" ref="W35:X35" si="16">(W13/W$28)*100</f>
        <v>0.29356017968193027</v>
      </c>
      <c r="X35" s="84">
        <f t="shared" si="16"/>
        <v>1.2862905152414708</v>
      </c>
      <c r="Y35" s="84">
        <f t="shared" si="15"/>
        <v>0.49900173484183141</v>
      </c>
    </row>
    <row r="36" spans="1:25" x14ac:dyDescent="0.2">
      <c r="A36" s="143"/>
      <c r="B36" s="80" t="s">
        <v>384</v>
      </c>
      <c r="C36" s="84">
        <f t="shared" ref="C36:Y36" si="17">(C14/C$28)*100</f>
        <v>0</v>
      </c>
      <c r="D36" s="84">
        <f t="shared" si="17"/>
        <v>0</v>
      </c>
      <c r="E36" s="84">
        <f t="shared" si="17"/>
        <v>6.6852767897145867E-3</v>
      </c>
      <c r="F36" s="84">
        <f t="shared" si="17"/>
        <v>0</v>
      </c>
      <c r="G36" s="84">
        <f t="shared" si="17"/>
        <v>0</v>
      </c>
      <c r="H36" s="84">
        <f t="shared" si="17"/>
        <v>0</v>
      </c>
      <c r="I36" s="84">
        <f t="shared" si="17"/>
        <v>3.1749743119137667E-5</v>
      </c>
      <c r="J36" s="84">
        <f t="shared" si="17"/>
        <v>4.1352640009345863E-4</v>
      </c>
      <c r="K36" s="84">
        <f t="shared" si="17"/>
        <v>0</v>
      </c>
      <c r="L36" s="84">
        <f t="shared" si="17"/>
        <v>0</v>
      </c>
      <c r="M36" s="84">
        <f t="shared" si="17"/>
        <v>0</v>
      </c>
      <c r="N36" s="84">
        <f t="shared" si="17"/>
        <v>1.7088055834897028E-2</v>
      </c>
      <c r="O36" s="84">
        <f t="shared" si="17"/>
        <v>9.9772002991238368E-2</v>
      </c>
      <c r="P36" s="84">
        <f t="shared" si="17"/>
        <v>0.29327221277678123</v>
      </c>
      <c r="Q36" s="84">
        <f t="shared" si="7"/>
        <v>0.14400815221643379</v>
      </c>
      <c r="R36" s="84">
        <f t="shared" si="7"/>
        <v>0.10184046734767159</v>
      </c>
      <c r="S36" s="84">
        <f t="shared" si="7"/>
        <v>1.895548839965995E-2</v>
      </c>
      <c r="T36" s="84">
        <f t="shared" si="7"/>
        <v>1.6002222732509082</v>
      </c>
      <c r="U36" s="84">
        <f t="shared" si="7"/>
        <v>1.7337861178819529</v>
      </c>
      <c r="V36" s="84">
        <f t="shared" si="7"/>
        <v>2.6332641832010615</v>
      </c>
      <c r="W36" s="84">
        <f t="shared" ref="W36:X36" si="18">(W14/W$28)*100</f>
        <v>1.5840733984097661</v>
      </c>
      <c r="X36" s="84">
        <f t="shared" si="18"/>
        <v>9.0833449519763215E-2</v>
      </c>
      <c r="Y36" s="84">
        <f t="shared" si="17"/>
        <v>0.17382860584390314</v>
      </c>
    </row>
    <row r="37" spans="1:25" x14ac:dyDescent="0.2">
      <c r="A37" s="143"/>
      <c r="B37" s="80" t="s">
        <v>66</v>
      </c>
      <c r="C37" s="84">
        <f t="shared" ref="C37:Y37" si="19">(C15/C$28)*100</f>
        <v>2.1077696641305984E-2</v>
      </c>
      <c r="D37" s="84">
        <f t="shared" si="19"/>
        <v>1.4655566470768384E-2</v>
      </c>
      <c r="E37" s="84">
        <f t="shared" si="19"/>
        <v>1.7082904193611356E-3</v>
      </c>
      <c r="F37" s="84">
        <f t="shared" si="19"/>
        <v>0</v>
      </c>
      <c r="G37" s="84">
        <f t="shared" si="19"/>
        <v>1.1685278599265344E-3</v>
      </c>
      <c r="H37" s="84">
        <f t="shared" si="19"/>
        <v>1.419341450102502E-4</v>
      </c>
      <c r="I37" s="84">
        <f t="shared" si="19"/>
        <v>1.6078395553922282E-4</v>
      </c>
      <c r="J37" s="84">
        <f t="shared" si="19"/>
        <v>9.941341739620521E-5</v>
      </c>
      <c r="K37" s="84">
        <f t="shared" si="19"/>
        <v>0</v>
      </c>
      <c r="L37" s="84">
        <f t="shared" si="19"/>
        <v>3.8334354293722531E-4</v>
      </c>
      <c r="M37" s="84">
        <f t="shared" si="19"/>
        <v>2.8558605776235967E-4</v>
      </c>
      <c r="N37" s="84">
        <f t="shared" si="19"/>
        <v>3.5776142556023001E-5</v>
      </c>
      <c r="O37" s="84">
        <f t="shared" si="19"/>
        <v>3.9381318725489504E-4</v>
      </c>
      <c r="P37" s="84">
        <f t="shared" si="19"/>
        <v>0.13624474586631524</v>
      </c>
      <c r="Q37" s="84">
        <f t="shared" si="7"/>
        <v>0</v>
      </c>
      <c r="R37" s="84">
        <f t="shared" si="7"/>
        <v>1.2492338682917116E-2</v>
      </c>
      <c r="S37" s="84">
        <f t="shared" si="7"/>
        <v>5.0045690337842882E-2</v>
      </c>
      <c r="T37" s="84">
        <f t="shared" si="7"/>
        <v>1.0012480413800369E-4</v>
      </c>
      <c r="U37" s="84">
        <f t="shared" si="7"/>
        <v>3.3256129061756224E-5</v>
      </c>
      <c r="V37" s="84">
        <f t="shared" si="7"/>
        <v>0</v>
      </c>
      <c r="W37" s="84">
        <f t="shared" ref="W37:X37" si="20">(W15/W$28)*100</f>
        <v>1.1589154955997701E-4</v>
      </c>
      <c r="X37" s="84">
        <f t="shared" si="20"/>
        <v>0</v>
      </c>
      <c r="Y37" s="84">
        <f t="shared" si="19"/>
        <v>8.5815265865054353E-3</v>
      </c>
    </row>
    <row r="38" spans="1:25" x14ac:dyDescent="0.2">
      <c r="A38" s="143"/>
      <c r="B38" s="8" t="s">
        <v>15</v>
      </c>
      <c r="C38" s="84">
        <f t="shared" ref="C38:Y38" si="21">(C16/C$28)*100</f>
        <v>7.3977824036587078E-2</v>
      </c>
      <c r="D38" s="84">
        <f t="shared" si="21"/>
        <v>6.1292807500780783E-2</v>
      </c>
      <c r="E38" s="84">
        <f t="shared" si="21"/>
        <v>9.9823991264490451E-3</v>
      </c>
      <c r="F38" s="84">
        <f t="shared" si="21"/>
        <v>0.73404334648876524</v>
      </c>
      <c r="G38" s="84">
        <f t="shared" si="21"/>
        <v>0.40474077248915497</v>
      </c>
      <c r="H38" s="84">
        <f t="shared" si="21"/>
        <v>7.5820293056493182E-2</v>
      </c>
      <c r="I38" s="84">
        <f t="shared" si="21"/>
        <v>3.7686538034427709E-2</v>
      </c>
      <c r="J38" s="84">
        <f t="shared" si="21"/>
        <v>0.36801468698741524</v>
      </c>
      <c r="K38" s="84">
        <f t="shared" si="21"/>
        <v>8.9919820587880006E-2</v>
      </c>
      <c r="L38" s="84">
        <f t="shared" si="21"/>
        <v>0.16820891457960244</v>
      </c>
      <c r="M38" s="84">
        <f t="shared" si="21"/>
        <v>4.8181131680552942E-3</v>
      </c>
      <c r="N38" s="84">
        <f t="shared" si="21"/>
        <v>0.14900611135679084</v>
      </c>
      <c r="O38" s="84">
        <f t="shared" si="21"/>
        <v>0.18415973168901686</v>
      </c>
      <c r="P38" s="84">
        <f t="shared" si="21"/>
        <v>0.17669331416067191</v>
      </c>
      <c r="Q38" s="84">
        <f t="shared" si="7"/>
        <v>3.3324461902910503E-2</v>
      </c>
      <c r="R38" s="84">
        <f t="shared" si="7"/>
        <v>3.8626223410018701E-2</v>
      </c>
      <c r="S38" s="84">
        <f t="shared" si="7"/>
        <v>0</v>
      </c>
      <c r="T38" s="84">
        <f t="shared" si="7"/>
        <v>9.4678205506808943</v>
      </c>
      <c r="U38" s="84">
        <f t="shared" si="7"/>
        <v>0.42166756127333443</v>
      </c>
      <c r="V38" s="84">
        <f t="shared" si="7"/>
        <v>1.4900555680158045</v>
      </c>
      <c r="W38" s="84">
        <f t="shared" ref="W38:X38" si="22">(W16/W$28)*100</f>
        <v>1.6166240071020181</v>
      </c>
      <c r="X38" s="84">
        <f t="shared" si="22"/>
        <v>0.32099679553883265</v>
      </c>
      <c r="Y38" s="84">
        <f t="shared" si="21"/>
        <v>0.44561232621980845</v>
      </c>
    </row>
    <row r="39" spans="1:25" x14ac:dyDescent="0.2">
      <c r="A39" s="143"/>
      <c r="B39" s="8" t="s">
        <v>26</v>
      </c>
      <c r="C39" s="84">
        <f t="shared" ref="C39:Y39" si="23">(C17/C$28)*100</f>
        <v>0</v>
      </c>
      <c r="D39" s="84">
        <f t="shared" si="23"/>
        <v>1.7024096973133733E-4</v>
      </c>
      <c r="E39" s="84">
        <f t="shared" si="23"/>
        <v>0</v>
      </c>
      <c r="F39" s="84">
        <f t="shared" si="23"/>
        <v>2.9412570400984409E-5</v>
      </c>
      <c r="G39" s="84">
        <f t="shared" si="23"/>
        <v>4.62153963414707E-3</v>
      </c>
      <c r="H39" s="84">
        <f t="shared" si="23"/>
        <v>3.2594926768685599E-4</v>
      </c>
      <c r="I39" s="84">
        <f t="shared" si="23"/>
        <v>3.5327694939871254E-3</v>
      </c>
      <c r="J39" s="84">
        <f t="shared" si="23"/>
        <v>1.5555275898465051E-2</v>
      </c>
      <c r="K39" s="84">
        <f t="shared" si="23"/>
        <v>1.2244574340760872E-2</v>
      </c>
      <c r="L39" s="84">
        <f t="shared" si="23"/>
        <v>1.6946535743089502E-2</v>
      </c>
      <c r="M39" s="84">
        <f t="shared" si="23"/>
        <v>0</v>
      </c>
      <c r="N39" s="84">
        <f t="shared" si="23"/>
        <v>0</v>
      </c>
      <c r="O39" s="84">
        <f t="shared" si="23"/>
        <v>0</v>
      </c>
      <c r="P39" s="84">
        <f t="shared" si="23"/>
        <v>0</v>
      </c>
      <c r="Q39" s="84">
        <f t="shared" si="7"/>
        <v>9.9712036964101072E-4</v>
      </c>
      <c r="R39" s="84">
        <f t="shared" si="7"/>
        <v>0</v>
      </c>
      <c r="S39" s="84">
        <f t="shared" si="7"/>
        <v>0</v>
      </c>
      <c r="T39" s="84">
        <f t="shared" si="7"/>
        <v>8.992041784960545</v>
      </c>
      <c r="U39" s="84">
        <f t="shared" si="7"/>
        <v>0.17137991843158371</v>
      </c>
      <c r="V39" s="84">
        <f t="shared" si="7"/>
        <v>1.2592698242337619</v>
      </c>
      <c r="W39" s="84">
        <f t="shared" ref="W39:X39" si="24">(W17/W$28)*100</f>
        <v>1.3628674112090584</v>
      </c>
      <c r="X39" s="84">
        <f t="shared" si="24"/>
        <v>0.1030136489209673</v>
      </c>
      <c r="Y39" s="84">
        <f t="shared" si="23"/>
        <v>0.27449300466210819</v>
      </c>
    </row>
    <row r="40" spans="1:25" x14ac:dyDescent="0.2">
      <c r="A40" s="143"/>
      <c r="B40" s="8" t="s">
        <v>27</v>
      </c>
      <c r="C40" s="84">
        <f t="shared" ref="C40:Y40" si="25">(C18/C$28)*100</f>
        <v>6.3398242345227268E-7</v>
      </c>
      <c r="D40" s="84">
        <f t="shared" si="25"/>
        <v>3.582724237194744E-2</v>
      </c>
      <c r="E40" s="84">
        <f t="shared" si="25"/>
        <v>4.0873081784952043E-3</v>
      </c>
      <c r="F40" s="84">
        <f t="shared" si="25"/>
        <v>0.71811444246679002</v>
      </c>
      <c r="G40" s="84">
        <f t="shared" si="25"/>
        <v>0.3970791487171787</v>
      </c>
      <c r="H40" s="84">
        <f t="shared" si="25"/>
        <v>7.3572526935891142E-2</v>
      </c>
      <c r="I40" s="84">
        <f t="shared" si="25"/>
        <v>2.9147892375323208E-2</v>
      </c>
      <c r="J40" s="84">
        <f t="shared" si="25"/>
        <v>0.14992629372277286</v>
      </c>
      <c r="K40" s="84">
        <f t="shared" si="25"/>
        <v>7.5324038418915676E-2</v>
      </c>
      <c r="L40" s="84">
        <f t="shared" si="25"/>
        <v>0.1213153840103323</v>
      </c>
      <c r="M40" s="84">
        <f t="shared" si="25"/>
        <v>7.896388693890129E-6</v>
      </c>
      <c r="N40" s="84">
        <f t="shared" si="25"/>
        <v>0.10327506683592384</v>
      </c>
      <c r="O40" s="84">
        <f t="shared" si="25"/>
        <v>3.4753067108928976E-2</v>
      </c>
      <c r="P40" s="84">
        <f t="shared" si="25"/>
        <v>4.406524397946364E-4</v>
      </c>
      <c r="Q40" s="84">
        <f t="shared" si="7"/>
        <v>1.6543209070938841E-2</v>
      </c>
      <c r="R40" s="84">
        <f t="shared" si="7"/>
        <v>3.4648680332890099E-3</v>
      </c>
      <c r="S40" s="84">
        <f t="shared" si="7"/>
        <v>0</v>
      </c>
      <c r="T40" s="84">
        <f t="shared" si="7"/>
        <v>0.39893917674658835</v>
      </c>
      <c r="U40" s="84">
        <f t="shared" si="7"/>
        <v>0.23533750118626123</v>
      </c>
      <c r="V40" s="84">
        <f t="shared" si="7"/>
        <v>0.16444129211073455</v>
      </c>
      <c r="W40" s="84">
        <f t="shared" ref="W40:X40" si="26">(W18/W$28)*100</f>
        <v>0.19845223049007074</v>
      </c>
      <c r="X40" s="84">
        <f t="shared" si="26"/>
        <v>0.21047623872614313</v>
      </c>
      <c r="Y40" s="84">
        <f t="shared" si="25"/>
        <v>0.12799314110273655</v>
      </c>
    </row>
    <row r="41" spans="1:25" x14ac:dyDescent="0.2">
      <c r="A41" s="143"/>
      <c r="B41" s="8" t="s">
        <v>16</v>
      </c>
      <c r="C41" s="84">
        <f t="shared" ref="C41:Y41" si="27">(C19/C$28)*100</f>
        <v>3.3586328351625193E-2</v>
      </c>
      <c r="D41" s="84">
        <f t="shared" si="27"/>
        <v>3.5774837233578183E-3</v>
      </c>
      <c r="E41" s="84">
        <f t="shared" si="27"/>
        <v>2.5042292201411256E-4</v>
      </c>
      <c r="F41" s="84">
        <f t="shared" si="27"/>
        <v>2.0232943490652482E-3</v>
      </c>
      <c r="G41" s="84">
        <f t="shared" si="27"/>
        <v>1.2234892930110132E-3</v>
      </c>
      <c r="H41" s="84">
        <f t="shared" si="27"/>
        <v>1.3826097492581407E-3</v>
      </c>
      <c r="I41" s="84">
        <f t="shared" si="27"/>
        <v>3.1387470409188528E-3</v>
      </c>
      <c r="J41" s="84">
        <f t="shared" si="27"/>
        <v>2.8621039327680594E-3</v>
      </c>
      <c r="K41" s="84">
        <f t="shared" si="27"/>
        <v>1.1097785543960046E-3</v>
      </c>
      <c r="L41" s="84">
        <f t="shared" si="27"/>
        <v>2.7146017496878994E-2</v>
      </c>
      <c r="M41" s="84">
        <f t="shared" si="27"/>
        <v>4.1502102910304208E-3</v>
      </c>
      <c r="N41" s="84">
        <f t="shared" si="27"/>
        <v>4.4745297614270214E-2</v>
      </c>
      <c r="O41" s="84">
        <f t="shared" si="27"/>
        <v>0.14627035907678146</v>
      </c>
      <c r="P41" s="84">
        <f t="shared" si="27"/>
        <v>1.7125398173821742E-2</v>
      </c>
      <c r="Q41" s="84">
        <f t="shared" si="27"/>
        <v>7.3893444421309629E-3</v>
      </c>
      <c r="R41" s="84">
        <f t="shared" si="27"/>
        <v>2.2763085509195986E-2</v>
      </c>
      <c r="S41" s="84">
        <f t="shared" si="27"/>
        <v>5.8570807594386263E-3</v>
      </c>
      <c r="T41" s="84">
        <f t="shared" si="27"/>
        <v>6.2435920721332659E-2</v>
      </c>
      <c r="U41" s="84">
        <f t="shared" si="27"/>
        <v>8.2767450904304221E-3</v>
      </c>
      <c r="V41" s="84">
        <f t="shared" si="27"/>
        <v>1.8164687648107095E-2</v>
      </c>
      <c r="W41" s="84">
        <f t="shared" ref="W41:X41" si="28">(W19/W$28)*100</f>
        <v>3.2264895862148445E-2</v>
      </c>
      <c r="X41" s="84">
        <f t="shared" si="28"/>
        <v>1.0624701732642204E-2</v>
      </c>
      <c r="Y41" s="84">
        <f t="shared" si="27"/>
        <v>1.6941185365634263E-2</v>
      </c>
    </row>
    <row r="42" spans="1:25" x14ac:dyDescent="0.2">
      <c r="A42" s="143"/>
      <c r="B42" s="8" t="s">
        <v>19</v>
      </c>
      <c r="C42" s="84">
        <f t="shared" ref="C42:Y42" si="29">(C20/C$28)*100</f>
        <v>2.6738208709099602E-4</v>
      </c>
      <c r="D42" s="84">
        <f t="shared" si="29"/>
        <v>0</v>
      </c>
      <c r="E42" s="84">
        <f t="shared" si="29"/>
        <v>2.0439924986016757E-4</v>
      </c>
      <c r="F42" s="84">
        <f t="shared" si="29"/>
        <v>7.9232381006108608E-4</v>
      </c>
      <c r="G42" s="84">
        <f t="shared" si="29"/>
        <v>4.7792550508242718E-6</v>
      </c>
      <c r="H42" s="84">
        <f t="shared" si="29"/>
        <v>3.8942735264118901E-4</v>
      </c>
      <c r="I42" s="84">
        <f t="shared" si="29"/>
        <v>1.8317159491810191E-4</v>
      </c>
      <c r="J42" s="84">
        <f t="shared" si="29"/>
        <v>4.9080153546445849E-4</v>
      </c>
      <c r="K42" s="84">
        <f t="shared" si="29"/>
        <v>1.8320069990386643E-4</v>
      </c>
      <c r="L42" s="84">
        <f t="shared" si="29"/>
        <v>2.710812436399556E-2</v>
      </c>
      <c r="M42" s="84">
        <f t="shared" si="29"/>
        <v>4.6720299772183273E-5</v>
      </c>
      <c r="N42" s="84">
        <f t="shared" si="29"/>
        <v>6.7289595786221995E-4</v>
      </c>
      <c r="O42" s="84">
        <f t="shared" si="29"/>
        <v>1.2013195543905332E-3</v>
      </c>
      <c r="P42" s="84">
        <f t="shared" si="29"/>
        <v>4.3603344147393787E-4</v>
      </c>
      <c r="Q42" s="84">
        <f t="shared" si="29"/>
        <v>5.1703770753004658E-3</v>
      </c>
      <c r="R42" s="84">
        <f t="shared" si="29"/>
        <v>2.6480371530430485E-3</v>
      </c>
      <c r="S42" s="84">
        <f t="shared" si="29"/>
        <v>0</v>
      </c>
      <c r="T42" s="84">
        <f t="shared" si="29"/>
        <v>1.0880228716329734E-3</v>
      </c>
      <c r="U42" s="84">
        <f t="shared" si="29"/>
        <v>3.0605716351682923E-3</v>
      </c>
      <c r="V42" s="84">
        <f t="shared" si="29"/>
        <v>5.0783911530565421E-3</v>
      </c>
      <c r="W42" s="84">
        <f t="shared" ref="W42:X42" si="30">(W20/W$28)*100</f>
        <v>7.3310010904821098E-3</v>
      </c>
      <c r="X42" s="84">
        <f t="shared" si="30"/>
        <v>6.6217426974619319E-3</v>
      </c>
      <c r="Y42" s="84">
        <f t="shared" si="29"/>
        <v>3.1713269514829366E-3</v>
      </c>
    </row>
    <row r="43" spans="1:25" x14ac:dyDescent="0.2">
      <c r="A43" s="143"/>
      <c r="B43" s="8" t="s">
        <v>18</v>
      </c>
      <c r="C43" s="84">
        <f t="shared" ref="C43:Y43" si="31">(C21/C$28)*100</f>
        <v>6.0069834622102845E-5</v>
      </c>
      <c r="D43" s="84">
        <f t="shared" si="31"/>
        <v>0</v>
      </c>
      <c r="E43" s="84">
        <f t="shared" si="31"/>
        <v>0</v>
      </c>
      <c r="F43" s="84">
        <f t="shared" si="31"/>
        <v>4.3574178371828748E-5</v>
      </c>
      <c r="G43" s="84">
        <f t="shared" si="31"/>
        <v>8.4592814399589601E-5</v>
      </c>
      <c r="H43" s="84">
        <f t="shared" si="31"/>
        <v>9.8783311979495737E-5</v>
      </c>
      <c r="I43" s="84">
        <f t="shared" si="31"/>
        <v>0</v>
      </c>
      <c r="J43" s="84">
        <f t="shared" si="31"/>
        <v>0</v>
      </c>
      <c r="K43" s="84">
        <f t="shared" si="31"/>
        <v>1.5332814710568909E-4</v>
      </c>
      <c r="L43" s="84">
        <f t="shared" si="31"/>
        <v>0</v>
      </c>
      <c r="M43" s="84">
        <f t="shared" si="31"/>
        <v>2.6518705363647689E-4</v>
      </c>
      <c r="N43" s="84">
        <f t="shared" si="31"/>
        <v>4.287428147804246E-2</v>
      </c>
      <c r="O43" s="84">
        <f t="shared" si="31"/>
        <v>0.12513130025129635</v>
      </c>
      <c r="P43" s="84">
        <f t="shared" si="31"/>
        <v>8.0832470612223666E-4</v>
      </c>
      <c r="Q43" s="84">
        <f t="shared" si="31"/>
        <v>8.8226009333845686E-5</v>
      </c>
      <c r="R43" s="84">
        <f t="shared" si="31"/>
        <v>2.8377425973995961E-4</v>
      </c>
      <c r="S43" s="84">
        <f t="shared" si="31"/>
        <v>0</v>
      </c>
      <c r="T43" s="84">
        <f t="shared" si="31"/>
        <v>0</v>
      </c>
      <c r="U43" s="84">
        <f t="shared" si="31"/>
        <v>0</v>
      </c>
      <c r="V43" s="84">
        <f t="shared" si="31"/>
        <v>7.284328691929058E-4</v>
      </c>
      <c r="W43" s="84">
        <f t="shared" ref="W43:X43" si="32">(W21/W$28)*100</f>
        <v>0</v>
      </c>
      <c r="X43" s="84">
        <f t="shared" si="32"/>
        <v>2.9097596247573991E-4</v>
      </c>
      <c r="Y43" s="84">
        <f t="shared" si="31"/>
        <v>4.3747028255433119E-3</v>
      </c>
    </row>
    <row r="44" spans="1:25" x14ac:dyDescent="0.2">
      <c r="A44" s="143"/>
      <c r="B44" s="8" t="s">
        <v>20</v>
      </c>
      <c r="C44" s="84">
        <f t="shared" ref="C44:Y44" si="33">(C22/C$28)*100</f>
        <v>2.1808995366758181E-4</v>
      </c>
      <c r="D44" s="84">
        <f t="shared" si="33"/>
        <v>2.2991618509979545E-4</v>
      </c>
      <c r="E44" s="84">
        <f t="shared" si="33"/>
        <v>0</v>
      </c>
      <c r="F44" s="84">
        <f t="shared" si="33"/>
        <v>5.8098904495771675E-5</v>
      </c>
      <c r="G44" s="84">
        <f t="shared" si="33"/>
        <v>5.7351060609891252E-6</v>
      </c>
      <c r="H44" s="84">
        <f t="shared" si="33"/>
        <v>0</v>
      </c>
      <c r="I44" s="84">
        <f t="shared" si="33"/>
        <v>3.1505514325913531E-4</v>
      </c>
      <c r="J44" s="84">
        <f t="shared" si="33"/>
        <v>2.2405612223245575E-3</v>
      </c>
      <c r="K44" s="84">
        <f t="shared" si="33"/>
        <v>0</v>
      </c>
      <c r="L44" s="84">
        <f t="shared" si="33"/>
        <v>0</v>
      </c>
      <c r="M44" s="84">
        <f t="shared" si="33"/>
        <v>2.0991233277924595E-4</v>
      </c>
      <c r="N44" s="84">
        <f t="shared" si="33"/>
        <v>3.349255898861728E-5</v>
      </c>
      <c r="O44" s="84">
        <f t="shared" si="33"/>
        <v>0</v>
      </c>
      <c r="P44" s="84">
        <f t="shared" si="33"/>
        <v>2.5866390595911568E-4</v>
      </c>
      <c r="Q44" s="84">
        <f t="shared" si="33"/>
        <v>8.5895510974083708E-4</v>
      </c>
      <c r="R44" s="84">
        <f t="shared" si="33"/>
        <v>0</v>
      </c>
      <c r="S44" s="84">
        <f t="shared" si="33"/>
        <v>0</v>
      </c>
      <c r="T44" s="84">
        <f t="shared" si="33"/>
        <v>6.9610578114993031E-5</v>
      </c>
      <c r="U44" s="84">
        <f t="shared" si="33"/>
        <v>0</v>
      </c>
      <c r="V44" s="84">
        <f t="shared" si="33"/>
        <v>6.8812625043089843E-3</v>
      </c>
      <c r="W44" s="84">
        <f t="shared" ref="W44:X44" si="34">(W22/W$28)*100</f>
        <v>0</v>
      </c>
      <c r="X44" s="84">
        <f t="shared" si="34"/>
        <v>6.2546234924691754E-5</v>
      </c>
      <c r="Y44" s="84">
        <f t="shared" si="33"/>
        <v>3.5001716106327621E-4</v>
      </c>
    </row>
    <row r="45" spans="1:25" x14ac:dyDescent="0.2">
      <c r="A45" s="143"/>
      <c r="B45" s="8" t="s">
        <v>21</v>
      </c>
      <c r="C45" s="84">
        <f t="shared" ref="C45:Y45" si="35">(C23/C$28)*100</f>
        <v>0</v>
      </c>
      <c r="D45" s="84">
        <f t="shared" si="35"/>
        <v>0</v>
      </c>
      <c r="E45" s="84">
        <f t="shared" si="35"/>
        <v>0</v>
      </c>
      <c r="F45" s="84">
        <f t="shared" si="35"/>
        <v>0</v>
      </c>
      <c r="G45" s="84">
        <f t="shared" si="35"/>
        <v>0</v>
      </c>
      <c r="H45" s="84">
        <f t="shared" si="35"/>
        <v>0</v>
      </c>
      <c r="I45" s="84">
        <f t="shared" si="35"/>
        <v>0</v>
      </c>
      <c r="J45" s="84">
        <f t="shared" si="35"/>
        <v>0</v>
      </c>
      <c r="K45" s="84">
        <f t="shared" si="35"/>
        <v>0</v>
      </c>
      <c r="L45" s="84">
        <f t="shared" si="35"/>
        <v>0</v>
      </c>
      <c r="M45" s="84">
        <f t="shared" si="35"/>
        <v>3.3164832514338545E-3</v>
      </c>
      <c r="N45" s="84">
        <f t="shared" si="35"/>
        <v>0</v>
      </c>
      <c r="O45" s="84">
        <f t="shared" si="35"/>
        <v>1.9864845964799802E-2</v>
      </c>
      <c r="P45" s="84">
        <f t="shared" si="35"/>
        <v>1.368239682557308E-2</v>
      </c>
      <c r="Q45" s="84">
        <f t="shared" si="35"/>
        <v>2.7799516148589108E-4</v>
      </c>
      <c r="R45" s="84">
        <f t="shared" si="35"/>
        <v>3.1356271794470672E-3</v>
      </c>
      <c r="S45" s="84">
        <f t="shared" si="35"/>
        <v>0</v>
      </c>
      <c r="T45" s="84">
        <f t="shared" si="35"/>
        <v>1.5142684663919032E-3</v>
      </c>
      <c r="U45" s="84">
        <f t="shared" si="35"/>
        <v>3.0232844601596562E-5</v>
      </c>
      <c r="V45" s="84">
        <f t="shared" si="35"/>
        <v>0</v>
      </c>
      <c r="W45" s="84">
        <f t="shared" ref="W45:X45" si="36">(W23/W$28)*100</f>
        <v>1.7590271829251959E-3</v>
      </c>
      <c r="X45" s="84">
        <f t="shared" si="36"/>
        <v>8.1446075478022522E-4</v>
      </c>
      <c r="Y45" s="84">
        <f t="shared" si="35"/>
        <v>1.0632189145624252E-3</v>
      </c>
    </row>
    <row r="46" spans="1:25" x14ac:dyDescent="0.2">
      <c r="A46" s="143"/>
      <c r="B46" s="8" t="s">
        <v>17</v>
      </c>
      <c r="C46" s="84">
        <f t="shared" ref="C46:Y47" si="37">(C24/C$28)*100</f>
        <v>4.1319804448501873E-4</v>
      </c>
      <c r="D46" s="84">
        <f t="shared" si="37"/>
        <v>3.2727463291412251E-3</v>
      </c>
      <c r="E46" s="84">
        <f t="shared" si="37"/>
        <v>0</v>
      </c>
      <c r="F46" s="84">
        <f t="shared" si="37"/>
        <v>1.1292974561365617E-3</v>
      </c>
      <c r="G46" s="84">
        <f t="shared" si="37"/>
        <v>1.1283821174996103E-3</v>
      </c>
      <c r="H46" s="84">
        <f t="shared" si="37"/>
        <v>8.9439908463745594E-4</v>
      </c>
      <c r="I46" s="84">
        <f t="shared" si="37"/>
        <v>2.640520302741616E-3</v>
      </c>
      <c r="J46" s="84">
        <f t="shared" si="37"/>
        <v>1.240579200280376E-4</v>
      </c>
      <c r="K46" s="84">
        <f t="shared" si="37"/>
        <v>7.7324970738644927E-4</v>
      </c>
      <c r="L46" s="84">
        <f t="shared" si="37"/>
        <v>2.5954200605093117E-7</v>
      </c>
      <c r="M46" s="84">
        <f t="shared" si="37"/>
        <v>3.1190735340866008E-4</v>
      </c>
      <c r="N46" s="84">
        <f t="shared" si="37"/>
        <v>1.1646276193769188E-3</v>
      </c>
      <c r="O46" s="84">
        <f t="shared" si="37"/>
        <v>0</v>
      </c>
      <c r="P46" s="84">
        <f t="shared" si="37"/>
        <v>1.9399792946933679E-3</v>
      </c>
      <c r="Q46" s="84">
        <f t="shared" si="37"/>
        <v>9.5883361087349271E-4</v>
      </c>
      <c r="R46" s="84">
        <f t="shared" si="37"/>
        <v>0</v>
      </c>
      <c r="S46" s="84">
        <f t="shared" si="37"/>
        <v>0</v>
      </c>
      <c r="T46" s="84">
        <f t="shared" si="37"/>
        <v>5.9667708279307667E-2</v>
      </c>
      <c r="U46" s="84">
        <f t="shared" si="37"/>
        <v>5.1083429761830997E-3</v>
      </c>
      <c r="V46" s="84">
        <f t="shared" si="37"/>
        <v>5.3588378076958104E-3</v>
      </c>
      <c r="W46" s="84">
        <f t="shared" ref="W46:X46" si="38">(W24/W$28)*100</f>
        <v>6.9959482937344535E-3</v>
      </c>
      <c r="X46" s="84">
        <f t="shared" si="38"/>
        <v>2.5426404197646433E-4</v>
      </c>
      <c r="Y46" s="84">
        <f t="shared" si="37"/>
        <v>2.5952802560289187E-3</v>
      </c>
    </row>
    <row r="47" spans="1:25" x14ac:dyDescent="0.2">
      <c r="A47" s="297"/>
      <c r="B47" s="8" t="s">
        <v>807</v>
      </c>
      <c r="C47" s="84">
        <f t="shared" si="37"/>
        <v>3.2627588431759488E-2</v>
      </c>
      <c r="D47" s="84">
        <f t="shared" si="37"/>
        <v>7.4821209116797725E-5</v>
      </c>
      <c r="E47" s="84">
        <f t="shared" si="37"/>
        <v>4.6023672153945007E-5</v>
      </c>
      <c r="F47" s="84">
        <f t="shared" si="37"/>
        <v>0</v>
      </c>
      <c r="G47" s="84">
        <f t="shared" si="37"/>
        <v>0</v>
      </c>
      <c r="H47" s="84">
        <f t="shared" si="37"/>
        <v>0</v>
      </c>
      <c r="I47" s="84">
        <f t="shared" si="37"/>
        <v>0</v>
      </c>
      <c r="J47" s="84">
        <f t="shared" si="37"/>
        <v>6.683254951005392E-6</v>
      </c>
      <c r="K47" s="84">
        <f t="shared" si="37"/>
        <v>0</v>
      </c>
      <c r="L47" s="84">
        <f t="shared" si="37"/>
        <v>3.7633590877385022E-5</v>
      </c>
      <c r="M47" s="84">
        <f t="shared" si="37"/>
        <v>0</v>
      </c>
      <c r="N47" s="84">
        <f t="shared" si="37"/>
        <v>0</v>
      </c>
      <c r="O47" s="84">
        <f t="shared" si="37"/>
        <v>7.2893306294776253E-5</v>
      </c>
      <c r="P47" s="84">
        <f t="shared" si="37"/>
        <v>0</v>
      </c>
      <c r="Q47" s="84">
        <f t="shared" si="37"/>
        <v>3.4957475396429421E-5</v>
      </c>
      <c r="R47" s="84">
        <f t="shared" si="37"/>
        <v>1.6695646916965914E-2</v>
      </c>
      <c r="S47" s="84">
        <f t="shared" si="37"/>
        <v>5.8570807594386263E-3</v>
      </c>
      <c r="T47" s="84">
        <f t="shared" si="37"/>
        <v>9.631052588512736E-5</v>
      </c>
      <c r="U47" s="84">
        <f t="shared" si="37"/>
        <v>7.7597634477431175E-5</v>
      </c>
      <c r="V47" s="84">
        <f t="shared" si="37"/>
        <v>1.1776331385285311E-4</v>
      </c>
      <c r="W47" s="84">
        <f t="shared" ref="W47:X47" si="39">(W25/W$28)*100</f>
        <v>1.6178919295006693E-2</v>
      </c>
      <c r="X47" s="84">
        <f t="shared" si="39"/>
        <v>2.5807120410231512E-3</v>
      </c>
      <c r="Y47" s="84">
        <f t="shared" si="37"/>
        <v>5.3866392569533964E-3</v>
      </c>
    </row>
    <row r="48" spans="1:25" ht="15" x14ac:dyDescent="0.25">
      <c r="A48" s="143"/>
      <c r="B48" s="191" t="s">
        <v>22</v>
      </c>
      <c r="C48" s="84">
        <f t="shared" ref="C48:Y48" si="40">(C26/C$28)*100</f>
        <v>99.957810054675335</v>
      </c>
      <c r="D48" s="84">
        <f t="shared" si="40"/>
        <v>99.430236189655716</v>
      </c>
      <c r="E48" s="84">
        <f t="shared" si="40"/>
        <v>99.472228615714926</v>
      </c>
      <c r="F48" s="84">
        <f t="shared" si="40"/>
        <v>99.487250297081474</v>
      </c>
      <c r="G48" s="84">
        <f t="shared" si="40"/>
        <v>99.633343199308854</v>
      </c>
      <c r="H48" s="84">
        <f t="shared" si="40"/>
        <v>99.481810561595026</v>
      </c>
      <c r="I48" s="84">
        <f t="shared" si="40"/>
        <v>97.904661049124925</v>
      </c>
      <c r="J48" s="84">
        <f t="shared" si="40"/>
        <v>93.269402959438864</v>
      </c>
      <c r="K48" s="84">
        <f t="shared" si="40"/>
        <v>97.141666991651846</v>
      </c>
      <c r="L48" s="84">
        <f t="shared" si="40"/>
        <v>98.850675065902777</v>
      </c>
      <c r="M48" s="84">
        <f t="shared" si="40"/>
        <v>97.695677167413777</v>
      </c>
      <c r="N48" s="84">
        <f t="shared" si="40"/>
        <v>98.570425686771003</v>
      </c>
      <c r="O48" s="84">
        <f t="shared" si="40"/>
        <v>99.724912968705624</v>
      </c>
      <c r="P48" s="84">
        <f t="shared" si="40"/>
        <v>99.678717257606834</v>
      </c>
      <c r="Q48" s="84">
        <f t="shared" si="40"/>
        <v>99.697208335966238</v>
      </c>
      <c r="R48" s="84">
        <f t="shared" si="40"/>
        <v>99.547295393780928</v>
      </c>
      <c r="S48" s="84">
        <f t="shared" si="40"/>
        <v>98.532939183580837</v>
      </c>
      <c r="T48" s="84">
        <f t="shared" si="40"/>
        <v>95.756806157587718</v>
      </c>
      <c r="U48" s="84">
        <f t="shared" si="40"/>
        <v>92.248822680123723</v>
      </c>
      <c r="V48" s="84">
        <f t="shared" si="40"/>
        <v>89.558587406468916</v>
      </c>
      <c r="W48" s="84">
        <f t="shared" ref="W48:X48" si="41">(W26/W$28)*100</f>
        <v>89.845115419033306</v>
      </c>
      <c r="X48" s="84">
        <f t="shared" si="41"/>
        <v>92.626705822785254</v>
      </c>
      <c r="Y48" s="84">
        <f t="shared" si="40"/>
        <v>98.039539712819419</v>
      </c>
    </row>
    <row r="49" spans="1:25" x14ac:dyDescent="0.2">
      <c r="A49" s="143"/>
      <c r="B49" s="8" t="s">
        <v>23</v>
      </c>
      <c r="C49" s="84">
        <f t="shared" ref="C49:Y49" si="42">(C27/C$28)*100</f>
        <v>4.2189945324662234E-2</v>
      </c>
      <c r="D49" s="84">
        <f t="shared" si="42"/>
        <v>0.56976381034428414</v>
      </c>
      <c r="E49" s="84">
        <f t="shared" si="42"/>
        <v>0.52777138428507953</v>
      </c>
      <c r="F49" s="84">
        <f t="shared" si="42"/>
        <v>0.51274970291852084</v>
      </c>
      <c r="G49" s="84">
        <f t="shared" si="42"/>
        <v>0.36665680069115014</v>
      </c>
      <c r="H49" s="84">
        <f t="shared" si="42"/>
        <v>0.51818943840497467</v>
      </c>
      <c r="I49" s="84">
        <f t="shared" si="42"/>
        <v>2.0953389508750759</v>
      </c>
      <c r="J49" s="84">
        <f t="shared" si="42"/>
        <v>6.7305970405611415</v>
      </c>
      <c r="K49" s="84">
        <f t="shared" si="42"/>
        <v>2.8583330083481564</v>
      </c>
      <c r="L49" s="84">
        <f t="shared" si="42"/>
        <v>1.1493249340972158</v>
      </c>
      <c r="M49" s="84">
        <f t="shared" si="42"/>
        <v>2.3043228325862302</v>
      </c>
      <c r="N49" s="84">
        <f t="shared" si="42"/>
        <v>1.4295743132290004</v>
      </c>
      <c r="O49" s="84">
        <f t="shared" si="42"/>
        <v>0.27508703129437723</v>
      </c>
      <c r="P49" s="84">
        <f t="shared" si="42"/>
        <v>0.32128274239316501</v>
      </c>
      <c r="Q49" s="84">
        <f t="shared" si="42"/>
        <v>0.30279166403376145</v>
      </c>
      <c r="R49" s="84">
        <f t="shared" si="42"/>
        <v>0.45270460621907394</v>
      </c>
      <c r="S49" s="84">
        <f t="shared" si="42"/>
        <v>1.4670608164191625</v>
      </c>
      <c r="T49" s="84">
        <f t="shared" si="42"/>
        <v>4.2431938424122837</v>
      </c>
      <c r="U49" s="84">
        <f t="shared" si="42"/>
        <v>7.7511773198762777</v>
      </c>
      <c r="V49" s="84">
        <f t="shared" si="42"/>
        <v>10.441412593531091</v>
      </c>
      <c r="W49" s="84">
        <f t="shared" ref="W49:X49" si="43">(W27/W$28)*100</f>
        <v>10.154884580966693</v>
      </c>
      <c r="X49" s="84">
        <f t="shared" si="43"/>
        <v>7.3732941772147411</v>
      </c>
      <c r="Y49" s="84">
        <f t="shared" si="42"/>
        <v>1.9604602871805981</v>
      </c>
    </row>
    <row r="50" spans="1:25" ht="13.5" thickBot="1" x14ac:dyDescent="0.25">
      <c r="A50" s="143"/>
      <c r="B50" s="30" t="s">
        <v>7</v>
      </c>
      <c r="C50" s="85">
        <f t="shared" ref="C50:Y50" si="44">(C28/C$28)*100</f>
        <v>100</v>
      </c>
      <c r="D50" s="85">
        <f t="shared" si="44"/>
        <v>100</v>
      </c>
      <c r="E50" s="85">
        <f t="shared" si="44"/>
        <v>100</v>
      </c>
      <c r="F50" s="85">
        <f t="shared" si="44"/>
        <v>100</v>
      </c>
      <c r="G50" s="85">
        <f t="shared" si="44"/>
        <v>100</v>
      </c>
      <c r="H50" s="85">
        <f t="shared" si="44"/>
        <v>100</v>
      </c>
      <c r="I50" s="85">
        <f t="shared" si="44"/>
        <v>100</v>
      </c>
      <c r="J50" s="85">
        <f t="shared" si="44"/>
        <v>100</v>
      </c>
      <c r="K50" s="85">
        <f t="shared" si="44"/>
        <v>100</v>
      </c>
      <c r="L50" s="85">
        <f t="shared" si="44"/>
        <v>100</v>
      </c>
      <c r="M50" s="85">
        <f t="shared" si="44"/>
        <v>100</v>
      </c>
      <c r="N50" s="85">
        <f t="shared" si="44"/>
        <v>100</v>
      </c>
      <c r="O50" s="85">
        <f t="shared" si="44"/>
        <v>100</v>
      </c>
      <c r="P50" s="85">
        <f t="shared" si="44"/>
        <v>100</v>
      </c>
      <c r="Q50" s="85">
        <f t="shared" si="44"/>
        <v>100</v>
      </c>
      <c r="R50" s="85">
        <f t="shared" si="44"/>
        <v>100</v>
      </c>
      <c r="S50" s="85">
        <f t="shared" si="44"/>
        <v>100</v>
      </c>
      <c r="T50" s="84">
        <f t="shared" si="44"/>
        <v>100</v>
      </c>
      <c r="U50" s="84">
        <f t="shared" si="44"/>
        <v>100</v>
      </c>
      <c r="V50" s="84">
        <f t="shared" si="44"/>
        <v>100</v>
      </c>
      <c r="W50" s="84">
        <f t="shared" ref="W50:X50" si="45">(W28/W$28)*100</f>
        <v>100</v>
      </c>
      <c r="X50" s="84">
        <f t="shared" si="45"/>
        <v>100</v>
      </c>
      <c r="Y50" s="85">
        <f t="shared" si="44"/>
        <v>100</v>
      </c>
    </row>
    <row r="51" spans="1:25" ht="20.25" thickTop="1" thickBot="1" x14ac:dyDescent="0.35">
      <c r="A51" s="143"/>
      <c r="B51" s="83"/>
      <c r="C51" s="342" t="s">
        <v>56</v>
      </c>
      <c r="D51" s="342"/>
      <c r="E51" s="342"/>
      <c r="F51" s="342"/>
      <c r="G51" s="342"/>
      <c r="H51" s="342"/>
      <c r="I51" s="342"/>
      <c r="J51" s="342"/>
      <c r="K51" s="342"/>
      <c r="L51" s="342"/>
      <c r="M51" s="342"/>
      <c r="N51" s="342"/>
      <c r="O51" s="342"/>
      <c r="P51" s="342"/>
      <c r="Q51" s="342"/>
      <c r="R51" s="342"/>
      <c r="S51" s="342"/>
      <c r="T51" s="342"/>
      <c r="U51" s="342"/>
      <c r="V51" s="342"/>
      <c r="W51" s="342"/>
      <c r="X51" s="342"/>
      <c r="Y51" s="342"/>
    </row>
    <row r="52" spans="1:25" ht="13.5" thickTop="1" x14ac:dyDescent="0.2">
      <c r="A52" s="143"/>
      <c r="B52" s="80" t="s">
        <v>326</v>
      </c>
      <c r="C52" s="112" t="s">
        <v>10</v>
      </c>
      <c r="D52" s="88">
        <f t="shared" ref="D52:V52" si="46">IF(C9=0,"--",((D9/C9)*100-100))</f>
        <v>-47.945011414341067</v>
      </c>
      <c r="E52" s="88">
        <f t="shared" si="46"/>
        <v>-10.454651352381617</v>
      </c>
      <c r="F52" s="88">
        <f t="shared" si="46"/>
        <v>-7.4466825701587709</v>
      </c>
      <c r="G52" s="88">
        <f t="shared" si="46"/>
        <v>-24.194333640270813</v>
      </c>
      <c r="H52" s="88">
        <f t="shared" si="46"/>
        <v>34.108823948301023</v>
      </c>
      <c r="I52" s="88">
        <f t="shared" si="46"/>
        <v>-13.242795370225551</v>
      </c>
      <c r="J52" s="88">
        <f t="shared" si="46"/>
        <v>-9.7590783228482962</v>
      </c>
      <c r="K52" s="88">
        <f t="shared" si="46"/>
        <v>67.881008890763439</v>
      </c>
      <c r="L52" s="88">
        <f t="shared" si="46"/>
        <v>3.4852931136694991</v>
      </c>
      <c r="M52" s="88">
        <f t="shared" si="46"/>
        <v>-63.021498740596343</v>
      </c>
      <c r="N52" s="88">
        <f t="shared" si="46"/>
        <v>-11.056795147401075</v>
      </c>
      <c r="O52" s="88">
        <f t="shared" si="46"/>
        <v>-18.776324429101777</v>
      </c>
      <c r="P52" s="88">
        <f t="shared" si="46"/>
        <v>2.5326599651594393</v>
      </c>
      <c r="Q52" s="88">
        <f t="shared" si="46"/>
        <v>-44.896637409411099</v>
      </c>
      <c r="R52" s="88">
        <f t="shared" si="46"/>
        <v>3.7090800149198486</v>
      </c>
      <c r="S52" s="88">
        <f t="shared" si="46"/>
        <v>-6.6856791455706741</v>
      </c>
      <c r="T52" s="88">
        <f t="shared" si="46"/>
        <v>46.720125427192869</v>
      </c>
      <c r="U52" s="88">
        <f t="shared" si="46"/>
        <v>-4.3901044375429024</v>
      </c>
      <c r="V52" s="88">
        <f t="shared" si="46"/>
        <v>-18.541778394953752</v>
      </c>
      <c r="W52" s="88">
        <f t="shared" ref="W52:X52" si="47">IF(V9=0,"--",((W9/V9)*100-100))</f>
        <v>14.167925141473432</v>
      </c>
      <c r="X52" s="88">
        <f t="shared" si="47"/>
        <v>-9.4971333475805721</v>
      </c>
      <c r="Y52" s="18">
        <f>IFERROR((POWER(U9/C9,1/21)*100)-100,"--")</f>
        <v>-9.5241279072322129</v>
      </c>
    </row>
    <row r="53" spans="1:25" x14ac:dyDescent="0.2">
      <c r="A53" s="143"/>
      <c r="B53" s="80" t="s">
        <v>383</v>
      </c>
      <c r="C53" s="33" t="s">
        <v>10</v>
      </c>
      <c r="D53" s="88" t="str">
        <f t="shared" ref="D53:V53" si="48">IF(C10=0,"--",((D10/C10)*100-100))</f>
        <v>--</v>
      </c>
      <c r="E53" s="88" t="str">
        <f t="shared" si="48"/>
        <v>--</v>
      </c>
      <c r="F53" s="88" t="str">
        <f t="shared" si="48"/>
        <v>--</v>
      </c>
      <c r="G53" s="88">
        <f t="shared" si="48"/>
        <v>-97.017189079878662</v>
      </c>
      <c r="H53" s="88">
        <f t="shared" si="48"/>
        <v>55.084745762711862</v>
      </c>
      <c r="I53" s="88">
        <f t="shared" si="48"/>
        <v>424696.17486338795</v>
      </c>
      <c r="J53" s="88">
        <f t="shared" si="48"/>
        <v>615.37709502596545</v>
      </c>
      <c r="K53" s="88">
        <f t="shared" si="48"/>
        <v>-34.811695437854254</v>
      </c>
      <c r="L53" s="88">
        <f t="shared" si="48"/>
        <v>24.765249830562809</v>
      </c>
      <c r="M53" s="88">
        <f t="shared" si="48"/>
        <v>79.736420404347882</v>
      </c>
      <c r="N53" s="88">
        <f t="shared" si="48"/>
        <v>-46.236817985955661</v>
      </c>
      <c r="O53" s="88">
        <f t="shared" si="48"/>
        <v>-16.132789682936448</v>
      </c>
      <c r="P53" s="88">
        <f t="shared" si="48"/>
        <v>-23.127986392349385</v>
      </c>
      <c r="Q53" s="88">
        <f t="shared" si="48"/>
        <v>2.2616862959838642</v>
      </c>
      <c r="R53" s="88">
        <f t="shared" si="48"/>
        <v>49.100706254539688</v>
      </c>
      <c r="S53" s="88">
        <f t="shared" si="48"/>
        <v>-75.851661683807009</v>
      </c>
      <c r="T53" s="88">
        <f t="shared" si="48"/>
        <v>-90.93394942496829</v>
      </c>
      <c r="U53" s="88">
        <f t="shared" si="48"/>
        <v>362.05653777867548</v>
      </c>
      <c r="V53" s="88">
        <f t="shared" si="48"/>
        <v>46.887245032960209</v>
      </c>
      <c r="W53" s="88">
        <f t="shared" ref="W53:X53" si="49">IF(V10=0,"--",((W10/V10)*100-100))</f>
        <v>30.343800223686316</v>
      </c>
      <c r="X53" s="88">
        <f t="shared" si="49"/>
        <v>-73.110309130917059</v>
      </c>
      <c r="Y53" s="18" t="str">
        <f t="shared" ref="Y53:Y71" si="50">IFERROR((POWER(U10/C10,1/21)*100)-100,"--")</f>
        <v>--</v>
      </c>
    </row>
    <row r="54" spans="1:25" x14ac:dyDescent="0.2">
      <c r="A54" s="143"/>
      <c r="B54" s="80" t="s">
        <v>71</v>
      </c>
      <c r="C54" s="33" t="s">
        <v>10</v>
      </c>
      <c r="D54" s="88" t="str">
        <f t="shared" ref="D54:V54" si="51">IF(C11=0,"--",((D11/C11)*100-100))</f>
        <v>--</v>
      </c>
      <c r="E54" s="88" t="str">
        <f t="shared" si="51"/>
        <v>--</v>
      </c>
      <c r="F54" s="88" t="str">
        <f t="shared" si="51"/>
        <v>--</v>
      </c>
      <c r="G54" s="88">
        <f t="shared" si="51"/>
        <v>229.61689487497711</v>
      </c>
      <c r="H54" s="88">
        <f t="shared" si="51"/>
        <v>-77.205110795629906</v>
      </c>
      <c r="I54" s="88">
        <f t="shared" si="51"/>
        <v>135.08258868128897</v>
      </c>
      <c r="J54" s="88">
        <f t="shared" si="51"/>
        <v>536.26290084777008</v>
      </c>
      <c r="K54" s="88">
        <f t="shared" si="51"/>
        <v>-99.983163703116347</v>
      </c>
      <c r="L54" s="88">
        <f t="shared" si="51"/>
        <v>640.86021505376345</v>
      </c>
      <c r="M54" s="88">
        <f t="shared" si="51"/>
        <v>4976.052249637155</v>
      </c>
      <c r="N54" s="88">
        <f t="shared" si="51"/>
        <v>1685.1632641390747</v>
      </c>
      <c r="O54" s="88">
        <f t="shared" si="51"/>
        <v>-43.276532290744029</v>
      </c>
      <c r="P54" s="88">
        <f t="shared" si="51"/>
        <v>143.48367495037402</v>
      </c>
      <c r="Q54" s="88">
        <f t="shared" si="51"/>
        <v>-92.720588661652911</v>
      </c>
      <c r="R54" s="88">
        <f t="shared" si="51"/>
        <v>-83.324836705432531</v>
      </c>
      <c r="S54" s="88">
        <f t="shared" si="51"/>
        <v>2865.204929779306</v>
      </c>
      <c r="T54" s="88">
        <f t="shared" si="51"/>
        <v>829.18406536756368</v>
      </c>
      <c r="U54" s="88">
        <f t="shared" si="51"/>
        <v>-15.82230945008304</v>
      </c>
      <c r="V54" s="88">
        <f t="shared" si="51"/>
        <v>23.350876094500222</v>
      </c>
      <c r="W54" s="88">
        <f t="shared" ref="W54:X54" si="52">IF(V11=0,"--",((W11/V11)*100-100))</f>
        <v>-32.465596422188199</v>
      </c>
      <c r="X54" s="88">
        <f t="shared" si="52"/>
        <v>-49.919546572990591</v>
      </c>
      <c r="Y54" s="18" t="str">
        <f t="shared" si="50"/>
        <v>--</v>
      </c>
    </row>
    <row r="55" spans="1:25" x14ac:dyDescent="0.2">
      <c r="A55" s="143"/>
      <c r="B55" s="80" t="s">
        <v>67</v>
      </c>
      <c r="C55" s="33" t="s">
        <v>10</v>
      </c>
      <c r="D55" s="88">
        <f t="shared" ref="D55:V55" si="53">IF(C12=0,"--",((D12/C12)*100-100))</f>
        <v>-69.285340828964351</v>
      </c>
      <c r="E55" s="88">
        <f t="shared" si="53"/>
        <v>121.35097007272293</v>
      </c>
      <c r="F55" s="88">
        <f t="shared" si="53"/>
        <v>-67.545677107708372</v>
      </c>
      <c r="G55" s="88">
        <f t="shared" si="53"/>
        <v>175.79057971014493</v>
      </c>
      <c r="H55" s="88">
        <f t="shared" si="53"/>
        <v>176.54463715642254</v>
      </c>
      <c r="I55" s="88">
        <f t="shared" si="53"/>
        <v>-99.08779444068621</v>
      </c>
      <c r="J55" s="88">
        <f t="shared" si="53"/>
        <v>69.149046974273517</v>
      </c>
      <c r="K55" s="88">
        <f t="shared" si="53"/>
        <v>3452.0197044334977</v>
      </c>
      <c r="L55" s="88">
        <f t="shared" si="53"/>
        <v>-76.937252101073426</v>
      </c>
      <c r="M55" s="88">
        <f t="shared" si="53"/>
        <v>965.67872095732764</v>
      </c>
      <c r="N55" s="88">
        <f t="shared" si="53"/>
        <v>-61.936368054384886</v>
      </c>
      <c r="O55" s="88">
        <f t="shared" si="53"/>
        <v>-49.516534913628561</v>
      </c>
      <c r="P55" s="88">
        <f t="shared" si="53"/>
        <v>55.09998825394959</v>
      </c>
      <c r="Q55" s="88">
        <f t="shared" si="53"/>
        <v>-91.902580098546423</v>
      </c>
      <c r="R55" s="88">
        <f t="shared" si="53"/>
        <v>174.65731404354813</v>
      </c>
      <c r="S55" s="88">
        <f t="shared" si="53"/>
        <v>254.02983804030896</v>
      </c>
      <c r="T55" s="88">
        <f t="shared" si="53"/>
        <v>-19.998136436867298</v>
      </c>
      <c r="U55" s="88">
        <f t="shared" si="53"/>
        <v>336.80639307492032</v>
      </c>
      <c r="V55" s="88">
        <f t="shared" si="53"/>
        <v>136.69368330241167</v>
      </c>
      <c r="W55" s="88">
        <f t="shared" ref="W55:X55" si="54">IF(V12=0,"--",((W12/V12)*100-100))</f>
        <v>-69.616594854135826</v>
      </c>
      <c r="X55" s="88">
        <f t="shared" si="54"/>
        <v>3.979892429521243</v>
      </c>
      <c r="Y55" s="18">
        <f t="shared" si="50"/>
        <v>2.996335807877017</v>
      </c>
    </row>
    <row r="56" spans="1:25" x14ac:dyDescent="0.2">
      <c r="A56" s="143"/>
      <c r="B56" s="80" t="s">
        <v>378</v>
      </c>
      <c r="C56" s="33" t="s">
        <v>10</v>
      </c>
      <c r="D56" s="88">
        <f t="shared" ref="D56:V56" si="55">IF(C13=0,"--",((D13/C13)*100-100))</f>
        <v>486.90317417978122</v>
      </c>
      <c r="E56" s="88">
        <f t="shared" si="55"/>
        <v>-89.105273523307432</v>
      </c>
      <c r="F56" s="88">
        <f t="shared" si="55"/>
        <v>1071.5149829660015</v>
      </c>
      <c r="G56" s="88">
        <f t="shared" si="55"/>
        <v>608.14426198375065</v>
      </c>
      <c r="H56" s="88">
        <f t="shared" si="55"/>
        <v>29.310367946792525</v>
      </c>
      <c r="I56" s="88">
        <f t="shared" si="55"/>
        <v>-99.427914802275126</v>
      </c>
      <c r="J56" s="88">
        <f t="shared" si="55"/>
        <v>1129.1718590687663</v>
      </c>
      <c r="K56" s="88">
        <f t="shared" si="55"/>
        <v>-91.175955538760732</v>
      </c>
      <c r="L56" s="88">
        <f t="shared" si="55"/>
        <v>-68.268226446626272</v>
      </c>
      <c r="M56" s="88">
        <f t="shared" si="55"/>
        <v>-63.989466754443711</v>
      </c>
      <c r="N56" s="88">
        <f t="shared" si="55"/>
        <v>20102.92504570384</v>
      </c>
      <c r="O56" s="88">
        <f t="shared" si="55"/>
        <v>91.514342593430484</v>
      </c>
      <c r="P56" s="88">
        <f t="shared" si="55"/>
        <v>-0.64023057750689816</v>
      </c>
      <c r="Q56" s="88">
        <f t="shared" si="55"/>
        <v>-71.02823515425311</v>
      </c>
      <c r="R56" s="88">
        <f t="shared" si="55"/>
        <v>78.304937298929815</v>
      </c>
      <c r="S56" s="88">
        <f t="shared" si="55"/>
        <v>508.7700967960194</v>
      </c>
      <c r="T56" s="88">
        <f t="shared" si="55"/>
        <v>284.30667916710775</v>
      </c>
      <c r="U56" s="88">
        <f t="shared" si="55"/>
        <v>65.706679845450935</v>
      </c>
      <c r="V56" s="88">
        <f t="shared" si="55"/>
        <v>-84.524417430779295</v>
      </c>
      <c r="W56" s="88">
        <f t="shared" ref="W56:X56" si="56">IF(V13=0,"--",((W13/V13)*100-100))</f>
        <v>-80.372422163353576</v>
      </c>
      <c r="X56" s="88">
        <f t="shared" si="56"/>
        <v>269.76770547101887</v>
      </c>
      <c r="Y56" s="18">
        <f t="shared" si="50"/>
        <v>32.599597811388293</v>
      </c>
    </row>
    <row r="57" spans="1:25" x14ac:dyDescent="0.2">
      <c r="A57" s="143"/>
      <c r="B57" s="80" t="s">
        <v>384</v>
      </c>
      <c r="C57" s="33" t="s">
        <v>10</v>
      </c>
      <c r="D57" s="88" t="str">
        <f t="shared" ref="D57:V57" si="57">IF(C14=0,"--",((D14/C14)*100-100))</f>
        <v>--</v>
      </c>
      <c r="E57" s="88" t="str">
        <f t="shared" si="57"/>
        <v>--</v>
      </c>
      <c r="F57" s="88">
        <f t="shared" si="57"/>
        <v>-100</v>
      </c>
      <c r="G57" s="88" t="str">
        <f t="shared" si="57"/>
        <v>--</v>
      </c>
      <c r="H57" s="88" t="str">
        <f t="shared" si="57"/>
        <v>--</v>
      </c>
      <c r="I57" s="88" t="str">
        <f t="shared" si="57"/>
        <v>--</v>
      </c>
      <c r="J57" s="88">
        <f t="shared" si="57"/>
        <v>1169.2307692307691</v>
      </c>
      <c r="K57" s="88">
        <f t="shared" si="57"/>
        <v>-100</v>
      </c>
      <c r="L57" s="88" t="str">
        <f t="shared" si="57"/>
        <v>--</v>
      </c>
      <c r="M57" s="88" t="str">
        <f t="shared" si="57"/>
        <v>--</v>
      </c>
      <c r="N57" s="88" t="str">
        <f t="shared" si="57"/>
        <v>--</v>
      </c>
      <c r="O57" s="88">
        <f t="shared" si="57"/>
        <v>369.47748229319791</v>
      </c>
      <c r="P57" s="88">
        <f t="shared" si="57"/>
        <v>201.21829723036637</v>
      </c>
      <c r="Q57" s="88">
        <f t="shared" si="57"/>
        <v>-72.749580266046749</v>
      </c>
      <c r="R57" s="88">
        <f t="shared" si="57"/>
        <v>-24.913882788116979</v>
      </c>
      <c r="S57" s="88">
        <f t="shared" si="57"/>
        <v>-82.86096956448111</v>
      </c>
      <c r="T57" s="88">
        <f t="shared" si="57"/>
        <v>14973.556094493848</v>
      </c>
      <c r="U57" s="88">
        <f t="shared" si="57"/>
        <v>2.5202918232637472</v>
      </c>
      <c r="V57" s="88">
        <f t="shared" si="57"/>
        <v>26.071924916576236</v>
      </c>
      <c r="W57" s="88">
        <f t="shared" ref="W57:X57" si="58">IF(V14=0,"--",((W14/V14)*100-100))</f>
        <v>-36.351414464751464</v>
      </c>
      <c r="X57" s="88">
        <f t="shared" si="58"/>
        <v>-95.16097837999547</v>
      </c>
      <c r="Y57" s="18" t="str">
        <f t="shared" si="50"/>
        <v>--</v>
      </c>
    </row>
    <row r="58" spans="1:25" x14ac:dyDescent="0.2">
      <c r="A58" s="143"/>
      <c r="B58" s="80" t="s">
        <v>66</v>
      </c>
      <c r="C58" s="33" t="s">
        <v>10</v>
      </c>
      <c r="D58" s="88">
        <f t="shared" ref="D58:V58" si="59">IF(C15=0,"--",((D15/C15)*100-100))</f>
        <v>-63.619478742123228</v>
      </c>
      <c r="E58" s="88">
        <f t="shared" si="59"/>
        <v>-89.566152001818892</v>
      </c>
      <c r="F58" s="88">
        <f t="shared" si="59"/>
        <v>-100</v>
      </c>
      <c r="G58" s="88" t="str">
        <f t="shared" si="59"/>
        <v>--</v>
      </c>
      <c r="H58" s="88">
        <f t="shared" si="59"/>
        <v>-83.72188139059304</v>
      </c>
      <c r="I58" s="88">
        <f t="shared" si="59"/>
        <v>-0.75376884422111345</v>
      </c>
      <c r="J58" s="88">
        <f t="shared" si="59"/>
        <v>-39.746835443037973</v>
      </c>
      <c r="K58" s="88">
        <f t="shared" si="59"/>
        <v>-100</v>
      </c>
      <c r="L58" s="88" t="str">
        <f t="shared" si="59"/>
        <v>--</v>
      </c>
      <c r="M58" s="88">
        <f t="shared" si="59"/>
        <v>-70.616113744075832</v>
      </c>
      <c r="N58" s="88">
        <f t="shared" si="59"/>
        <v>-89.170506912442391</v>
      </c>
      <c r="O58" s="88">
        <f t="shared" si="59"/>
        <v>785.10638297872345</v>
      </c>
      <c r="P58" s="88">
        <f t="shared" si="59"/>
        <v>35352.644230769234</v>
      </c>
      <c r="Q58" s="88">
        <f t="shared" si="59"/>
        <v>-100</v>
      </c>
      <c r="R58" s="88" t="str">
        <f t="shared" si="59"/>
        <v>--</v>
      </c>
      <c r="S58" s="88">
        <f t="shared" si="59"/>
        <v>268.88805220883535</v>
      </c>
      <c r="T58" s="88">
        <f t="shared" si="59"/>
        <v>-99.642772088592523</v>
      </c>
      <c r="U58" s="88">
        <f t="shared" si="59"/>
        <v>-68.571428571428569</v>
      </c>
      <c r="V58" s="88">
        <f t="shared" si="59"/>
        <v>-100</v>
      </c>
      <c r="W58" s="88" t="str">
        <f t="shared" ref="W58:X58" si="60">IF(V15=0,"--",((W15/V15)*100-100))</f>
        <v>--</v>
      </c>
      <c r="X58" s="88">
        <f t="shared" si="60"/>
        <v>-100</v>
      </c>
      <c r="Y58" s="18">
        <f t="shared" si="50"/>
        <v>-32.652817837061889</v>
      </c>
    </row>
    <row r="59" spans="1:25" x14ac:dyDescent="0.2">
      <c r="A59" s="143"/>
      <c r="B59" s="8" t="s">
        <v>15</v>
      </c>
      <c r="C59" s="33" t="s">
        <v>10</v>
      </c>
      <c r="D59" s="88">
        <f t="shared" ref="D59:V59" si="61">IF(C16=0,"--",((D16/C16)*100-100))</f>
        <v>-56.649169791108733</v>
      </c>
      <c r="E59" s="88">
        <f t="shared" si="61"/>
        <v>-85.421567658396754</v>
      </c>
      <c r="F59" s="88">
        <f t="shared" si="61"/>
        <v>6753.0069835243066</v>
      </c>
      <c r="G59" s="88">
        <f t="shared" si="61"/>
        <v>-58.106851348008909</v>
      </c>
      <c r="H59" s="88">
        <f t="shared" si="61"/>
        <v>-74.894730005786016</v>
      </c>
      <c r="I59" s="88">
        <f t="shared" si="61"/>
        <v>-56.452925323010788</v>
      </c>
      <c r="J59" s="88">
        <f t="shared" si="61"/>
        <v>851.60447156666839</v>
      </c>
      <c r="K59" s="88">
        <f t="shared" si="61"/>
        <v>-61.393144261971322</v>
      </c>
      <c r="L59" s="88">
        <f t="shared" si="61"/>
        <v>90.537215230064959</v>
      </c>
      <c r="M59" s="88">
        <f t="shared" si="61"/>
        <v>-98.870234331483303</v>
      </c>
      <c r="N59" s="88">
        <f t="shared" si="61"/>
        <v>2573.4908494946731</v>
      </c>
      <c r="O59" s="88">
        <f t="shared" si="61"/>
        <v>-0.62221268639558502</v>
      </c>
      <c r="P59" s="88">
        <f t="shared" si="61"/>
        <v>-1.6793893129771078</v>
      </c>
      <c r="Q59" s="88">
        <f t="shared" si="61"/>
        <v>-89.533534098751488</v>
      </c>
      <c r="R59" s="88">
        <f t="shared" si="61"/>
        <v>23.06808531894697</v>
      </c>
      <c r="S59" s="88">
        <f t="shared" si="61"/>
        <v>-100</v>
      </c>
      <c r="T59" s="88" t="str">
        <f t="shared" si="61"/>
        <v>--</v>
      </c>
      <c r="U59" s="88">
        <f t="shared" si="61"/>
        <v>-95.785803348232719</v>
      </c>
      <c r="V59" s="88">
        <f t="shared" si="61"/>
        <v>193.32680082214051</v>
      </c>
      <c r="W59" s="88">
        <f t="shared" ref="W59:X59" si="62">IF(V16=0,"--",((W16/V16)*100-100))</f>
        <v>14.792746578367172</v>
      </c>
      <c r="X59" s="88">
        <f t="shared" si="62"/>
        <v>-83.243676782159071</v>
      </c>
      <c r="Y59" s="18">
        <f t="shared" si="50"/>
        <v>-0.51916228749955451</v>
      </c>
    </row>
    <row r="60" spans="1:25" x14ac:dyDescent="0.2">
      <c r="A60" s="143"/>
      <c r="B60" s="8" t="s">
        <v>26</v>
      </c>
      <c r="C60" s="33" t="s">
        <v>10</v>
      </c>
      <c r="D60" s="88" t="str">
        <f t="shared" ref="D60:V60" si="63">IF(C17=0,"--",((D17/C17)*100-100))</f>
        <v>--</v>
      </c>
      <c r="E60" s="88">
        <f t="shared" si="63"/>
        <v>-100</v>
      </c>
      <c r="F60" s="88" t="str">
        <f t="shared" si="63"/>
        <v>--</v>
      </c>
      <c r="G60" s="88">
        <f t="shared" si="63"/>
        <v>11838.271604938271</v>
      </c>
      <c r="H60" s="88">
        <f t="shared" si="63"/>
        <v>-90.548086866597728</v>
      </c>
      <c r="I60" s="88">
        <f t="shared" si="63"/>
        <v>849.56236323851203</v>
      </c>
      <c r="J60" s="88">
        <f t="shared" si="63"/>
        <v>329.08169143910595</v>
      </c>
      <c r="K60" s="88">
        <f t="shared" si="63"/>
        <v>24.37701396348011</v>
      </c>
      <c r="L60" s="88">
        <f t="shared" si="63"/>
        <v>40.968953754479912</v>
      </c>
      <c r="M60" s="88">
        <f t="shared" si="63"/>
        <v>-100</v>
      </c>
      <c r="N60" s="88" t="str">
        <f t="shared" si="63"/>
        <v>--</v>
      </c>
      <c r="O60" s="88" t="str">
        <f t="shared" si="63"/>
        <v>--</v>
      </c>
      <c r="P60" s="88" t="str">
        <f t="shared" si="63"/>
        <v>--</v>
      </c>
      <c r="Q60" s="88" t="str">
        <f t="shared" si="63"/>
        <v>--</v>
      </c>
      <c r="R60" s="88">
        <f t="shared" si="63"/>
        <v>-100</v>
      </c>
      <c r="S60" s="88" t="str">
        <f t="shared" si="63"/>
        <v>--</v>
      </c>
      <c r="T60" s="88" t="str">
        <f t="shared" si="63"/>
        <v>--</v>
      </c>
      <c r="U60" s="88">
        <f t="shared" si="63"/>
        <v>-98.19658266944154</v>
      </c>
      <c r="V60" s="88">
        <f t="shared" si="63"/>
        <v>509.92767258614606</v>
      </c>
      <c r="W60" s="88">
        <f t="shared" ref="W60:X60" si="64">IF(V17=0,"--",((W17/V17)*100-100))</f>
        <v>14.509811105015899</v>
      </c>
      <c r="X60" s="88">
        <f t="shared" si="64"/>
        <v>-93.621358119798444</v>
      </c>
      <c r="Y60" s="18" t="str">
        <f t="shared" si="50"/>
        <v>--</v>
      </c>
    </row>
    <row r="61" spans="1:25" x14ac:dyDescent="0.2">
      <c r="A61" s="143"/>
      <c r="B61" s="8" t="s">
        <v>27</v>
      </c>
      <c r="C61" s="33" t="s">
        <v>10</v>
      </c>
      <c r="D61" s="88">
        <f t="shared" ref="D61:V61" si="65">IF(C18=0,"--",((D18/C18)*100-100))</f>
        <v>2956725.0000000005</v>
      </c>
      <c r="E61" s="88">
        <f t="shared" si="65"/>
        <v>-89.788032771638498</v>
      </c>
      <c r="F61" s="88">
        <f t="shared" si="65"/>
        <v>16273.845007451564</v>
      </c>
      <c r="G61" s="88">
        <f t="shared" si="65"/>
        <v>-57.988211159502292</v>
      </c>
      <c r="H61" s="88">
        <f t="shared" si="65"/>
        <v>-75.168955718255887</v>
      </c>
      <c r="I61" s="88">
        <f t="shared" si="65"/>
        <v>-65.290393880934147</v>
      </c>
      <c r="J61" s="88">
        <f t="shared" si="65"/>
        <v>401.24287789073844</v>
      </c>
      <c r="K61" s="88">
        <f t="shared" si="65"/>
        <v>-20.616554759981071</v>
      </c>
      <c r="L61" s="88">
        <f t="shared" si="65"/>
        <v>64.047085083757111</v>
      </c>
      <c r="M61" s="88">
        <f t="shared" si="65"/>
        <v>-99.997432721251286</v>
      </c>
      <c r="N61" s="88">
        <f t="shared" si="65"/>
        <v>1130524.9999999998</v>
      </c>
      <c r="O61" s="88">
        <f t="shared" si="65"/>
        <v>-72.941956882255383</v>
      </c>
      <c r="P61" s="88">
        <f t="shared" si="65"/>
        <v>-98.700661926942871</v>
      </c>
      <c r="Q61" s="88">
        <f t="shared" si="65"/>
        <v>1983.4381551362685</v>
      </c>
      <c r="R61" s="88">
        <f t="shared" si="65"/>
        <v>-77.762125176091772</v>
      </c>
      <c r="S61" s="88">
        <f t="shared" si="65"/>
        <v>-100</v>
      </c>
      <c r="T61" s="88" t="str">
        <f t="shared" si="65"/>
        <v>--</v>
      </c>
      <c r="U61" s="88">
        <f t="shared" si="65"/>
        <v>-44.181382719354431</v>
      </c>
      <c r="V61" s="88">
        <f t="shared" si="65"/>
        <v>-41.99850123113157</v>
      </c>
      <c r="W61" s="88">
        <f t="shared" ref="W61:X61" si="66">IF(V18=0,"--",((W18/V18)*100-100))</f>
        <v>27.688854763451644</v>
      </c>
      <c r="X61" s="88">
        <f t="shared" si="66"/>
        <v>-10.497710347379623</v>
      </c>
      <c r="Y61" s="18">
        <f t="shared" si="50"/>
        <v>68.641866204321019</v>
      </c>
    </row>
    <row r="62" spans="1:25" x14ac:dyDescent="0.2">
      <c r="A62" s="143"/>
      <c r="B62" s="8" t="s">
        <v>16</v>
      </c>
      <c r="C62" s="33" t="s">
        <v>10</v>
      </c>
      <c r="D62" s="88">
        <f t="shared" ref="D62:V62" si="67">IF(C19=0,"--",((D19/C19)*100-100))</f>
        <v>-94.426800436040338</v>
      </c>
      <c r="E62" s="88">
        <f t="shared" si="67"/>
        <v>-93.734123624047413</v>
      </c>
      <c r="F62" s="88">
        <f t="shared" si="67"/>
        <v>652.97297297297291</v>
      </c>
      <c r="G62" s="88">
        <f t="shared" si="67"/>
        <v>-54.055994256999284</v>
      </c>
      <c r="H62" s="88">
        <f t="shared" si="67"/>
        <v>51.4453125</v>
      </c>
      <c r="I62" s="88">
        <f t="shared" si="67"/>
        <v>98.890895021924166</v>
      </c>
      <c r="J62" s="88">
        <f t="shared" si="67"/>
        <v>-11.139929970172474</v>
      </c>
      <c r="K62" s="88">
        <f t="shared" si="67"/>
        <v>-38.73321657910099</v>
      </c>
      <c r="L62" s="88">
        <f t="shared" si="67"/>
        <v>2391.472129585517</v>
      </c>
      <c r="M62" s="88">
        <f t="shared" si="67"/>
        <v>-93.969902095762578</v>
      </c>
      <c r="N62" s="88">
        <f t="shared" si="67"/>
        <v>832.02790550182351</v>
      </c>
      <c r="O62" s="88">
        <f t="shared" si="67"/>
        <v>162.8498035146215</v>
      </c>
      <c r="P62" s="88">
        <f t="shared" si="67"/>
        <v>-88.002148714331014</v>
      </c>
      <c r="Q62" s="88">
        <f t="shared" si="67"/>
        <v>-76.054590570719597</v>
      </c>
      <c r="R62" s="88">
        <f t="shared" si="67"/>
        <v>227.07817075917995</v>
      </c>
      <c r="S62" s="88">
        <f t="shared" si="67"/>
        <v>-76.306908189269237</v>
      </c>
      <c r="T62" s="88">
        <f t="shared" si="67"/>
        <v>1803.3720930232562</v>
      </c>
      <c r="U62" s="88">
        <f t="shared" si="67"/>
        <v>-87.456472600647558</v>
      </c>
      <c r="V62" s="88">
        <f t="shared" si="67"/>
        <v>82.174601241933487</v>
      </c>
      <c r="W62" s="88">
        <f t="shared" ref="W62:X62" si="68">IF(V19=0,"--",((W19/V19)*100-100))</f>
        <v>87.936104798823692</v>
      </c>
      <c r="X62" s="88">
        <f t="shared" si="68"/>
        <v>-72.210960560475115</v>
      </c>
      <c r="Y62" s="18">
        <f t="shared" si="50"/>
        <v>-14.339839875215006</v>
      </c>
    </row>
    <row r="63" spans="1:25" x14ac:dyDescent="0.2">
      <c r="A63" s="143"/>
      <c r="B63" s="8" t="s">
        <v>19</v>
      </c>
      <c r="C63" s="33" t="s">
        <v>10</v>
      </c>
      <c r="D63" s="88">
        <f t="shared" ref="D63:V63" si="69">IF(C20=0,"--",((D20/C20)*100-100))</f>
        <v>-100</v>
      </c>
      <c r="E63" s="88" t="str">
        <f t="shared" si="69"/>
        <v>--</v>
      </c>
      <c r="F63" s="88">
        <f t="shared" si="69"/>
        <v>261.25827814569533</v>
      </c>
      <c r="G63" s="88">
        <f t="shared" si="69"/>
        <v>-99.541704857928508</v>
      </c>
      <c r="H63" s="88">
        <f t="shared" si="69"/>
        <v>10820</v>
      </c>
      <c r="I63" s="88">
        <f t="shared" si="69"/>
        <v>-58.791208791208796</v>
      </c>
      <c r="J63" s="88">
        <f t="shared" si="69"/>
        <v>161.11111111111114</v>
      </c>
      <c r="K63" s="88">
        <f t="shared" si="69"/>
        <v>-41.021276595744681</v>
      </c>
      <c r="L63" s="88">
        <f t="shared" si="69"/>
        <v>14971.572871572871</v>
      </c>
      <c r="M63" s="88">
        <f t="shared" si="69"/>
        <v>-99.932022289029732</v>
      </c>
      <c r="N63" s="88">
        <f t="shared" si="69"/>
        <v>1145.0704225352113</v>
      </c>
      <c r="O63" s="88">
        <f t="shared" si="69"/>
        <v>43.552036199095028</v>
      </c>
      <c r="P63" s="88">
        <f t="shared" si="69"/>
        <v>-62.805358550039401</v>
      </c>
      <c r="Q63" s="88">
        <f t="shared" si="69"/>
        <v>558.05084745762713</v>
      </c>
      <c r="R63" s="88">
        <f t="shared" si="69"/>
        <v>-45.621377978106892</v>
      </c>
      <c r="S63" s="88">
        <f t="shared" si="69"/>
        <v>-100</v>
      </c>
      <c r="T63" s="88" t="str">
        <f t="shared" si="69"/>
        <v>--</v>
      </c>
      <c r="U63" s="88">
        <f t="shared" si="69"/>
        <v>166.17002629272565</v>
      </c>
      <c r="V63" s="88">
        <f t="shared" si="69"/>
        <v>37.734606519591694</v>
      </c>
      <c r="W63" s="88">
        <f t="shared" ref="W63:X63" si="70">IF(V20=0,"--",((W20/V20)*100-100))</f>
        <v>52.737269901984206</v>
      </c>
      <c r="X63" s="88">
        <f t="shared" si="70"/>
        <v>-23.775238691501016</v>
      </c>
      <c r="Y63" s="18">
        <f t="shared" si="50"/>
        <v>2.8391687520382618</v>
      </c>
    </row>
    <row r="64" spans="1:25" x14ac:dyDescent="0.2">
      <c r="A64" s="143"/>
      <c r="B64" s="8" t="s">
        <v>18</v>
      </c>
      <c r="C64" s="33" t="s">
        <v>10</v>
      </c>
      <c r="D64" s="88">
        <f t="shared" ref="D64:V64" si="71">IF(C21=0,"--",((D21/C21)*100-100))</f>
        <v>-100</v>
      </c>
      <c r="E64" s="88" t="str">
        <f t="shared" si="71"/>
        <v>--</v>
      </c>
      <c r="F64" s="88" t="str">
        <f t="shared" si="71"/>
        <v>--</v>
      </c>
      <c r="G64" s="88">
        <f t="shared" si="71"/>
        <v>47.5</v>
      </c>
      <c r="H64" s="88">
        <f t="shared" si="71"/>
        <v>56.497175141242963</v>
      </c>
      <c r="I64" s="88">
        <f t="shared" si="71"/>
        <v>-100</v>
      </c>
      <c r="J64" s="88" t="str">
        <f t="shared" si="71"/>
        <v>--</v>
      </c>
      <c r="K64" s="88" t="str">
        <f t="shared" si="71"/>
        <v>--</v>
      </c>
      <c r="L64" s="88">
        <f t="shared" si="71"/>
        <v>-100</v>
      </c>
      <c r="M64" s="88" t="str">
        <f t="shared" si="71"/>
        <v>--</v>
      </c>
      <c r="N64" s="88">
        <f t="shared" si="71"/>
        <v>13876.426799007444</v>
      </c>
      <c r="O64" s="88">
        <f t="shared" si="71"/>
        <v>134.67554371948515</v>
      </c>
      <c r="P64" s="88">
        <f t="shared" si="71"/>
        <v>-99.338028914896995</v>
      </c>
      <c r="Q64" s="88">
        <f t="shared" si="71"/>
        <v>-93.94285714285715</v>
      </c>
      <c r="R64" s="88">
        <f t="shared" si="71"/>
        <v>241.50943396226415</v>
      </c>
      <c r="S64" s="88">
        <f t="shared" si="71"/>
        <v>-100</v>
      </c>
      <c r="T64" s="88" t="str">
        <f t="shared" si="71"/>
        <v>--</v>
      </c>
      <c r="U64" s="88" t="str">
        <f t="shared" si="71"/>
        <v>--</v>
      </c>
      <c r="V64" s="88" t="str">
        <f t="shared" si="71"/>
        <v>--</v>
      </c>
      <c r="W64" s="88">
        <f t="shared" ref="W64:X64" si="72">IF(V21=0,"--",((W21/V21)*100-100))</f>
        <v>-100</v>
      </c>
      <c r="X64" s="88" t="str">
        <f t="shared" si="72"/>
        <v>--</v>
      </c>
      <c r="Y64" s="18">
        <f t="shared" si="50"/>
        <v>-100</v>
      </c>
    </row>
    <row r="65" spans="1:25" x14ac:dyDescent="0.2">
      <c r="A65" s="143"/>
      <c r="B65" s="8" t="s">
        <v>20</v>
      </c>
      <c r="C65" s="33" t="s">
        <v>10</v>
      </c>
      <c r="D65" s="88">
        <f t="shared" ref="D65:V65" si="73">IF(C22=0,"--",((D22/C22)*100-100))</f>
        <v>-44.840116279069761</v>
      </c>
      <c r="E65" s="88">
        <f t="shared" si="73"/>
        <v>-100</v>
      </c>
      <c r="F65" s="88" t="str">
        <f t="shared" si="73"/>
        <v>--</v>
      </c>
      <c r="G65" s="88">
        <f t="shared" si="73"/>
        <v>-92.5</v>
      </c>
      <c r="H65" s="88">
        <f t="shared" si="73"/>
        <v>-100</v>
      </c>
      <c r="I65" s="88" t="str">
        <f t="shared" si="73"/>
        <v>--</v>
      </c>
      <c r="J65" s="88">
        <f t="shared" si="73"/>
        <v>593.02325581395348</v>
      </c>
      <c r="K65" s="88">
        <f t="shared" si="73"/>
        <v>-100</v>
      </c>
      <c r="L65" s="88" t="str">
        <f t="shared" si="73"/>
        <v>--</v>
      </c>
      <c r="M65" s="88" t="str">
        <f t="shared" si="73"/>
        <v>--</v>
      </c>
      <c r="N65" s="88">
        <f t="shared" si="73"/>
        <v>-86.206896551724142</v>
      </c>
      <c r="O65" s="88">
        <f t="shared" si="73"/>
        <v>-100</v>
      </c>
      <c r="P65" s="88" t="str">
        <f t="shared" si="73"/>
        <v>--</v>
      </c>
      <c r="Q65" s="88">
        <f t="shared" si="73"/>
        <v>84.285714285714306</v>
      </c>
      <c r="R65" s="88">
        <f t="shared" si="73"/>
        <v>-100</v>
      </c>
      <c r="S65" s="88" t="str">
        <f t="shared" si="73"/>
        <v>--</v>
      </c>
      <c r="T65" s="88" t="str">
        <f t="shared" si="73"/>
        <v>--</v>
      </c>
      <c r="U65" s="88">
        <f t="shared" si="73"/>
        <v>-100</v>
      </c>
      <c r="V65" s="88" t="str">
        <f t="shared" si="73"/>
        <v>--</v>
      </c>
      <c r="W65" s="88">
        <f t="shared" ref="W65:X65" si="74">IF(V22=0,"--",((W22/V22)*100-100))</f>
        <v>-100</v>
      </c>
      <c r="X65" s="88" t="str">
        <f t="shared" si="74"/>
        <v>--</v>
      </c>
      <c r="Y65" s="18">
        <f t="shared" si="50"/>
        <v>-100</v>
      </c>
    </row>
    <row r="66" spans="1:25" x14ac:dyDescent="0.2">
      <c r="A66" s="143"/>
      <c r="B66" s="8" t="s">
        <v>21</v>
      </c>
      <c r="C66" s="33" t="s">
        <v>10</v>
      </c>
      <c r="D66" s="88" t="str">
        <f t="shared" ref="D66:V66" si="75">IF(C23=0,"--",((D23/C23)*100-100))</f>
        <v>--</v>
      </c>
      <c r="E66" s="88" t="str">
        <f t="shared" si="75"/>
        <v>--</v>
      </c>
      <c r="F66" s="88" t="str">
        <f t="shared" si="75"/>
        <v>--</v>
      </c>
      <c r="G66" s="88" t="str">
        <f t="shared" si="75"/>
        <v>--</v>
      </c>
      <c r="H66" s="88" t="str">
        <f t="shared" si="75"/>
        <v>--</v>
      </c>
      <c r="I66" s="88" t="str">
        <f t="shared" si="75"/>
        <v>--</v>
      </c>
      <c r="J66" s="88" t="str">
        <f t="shared" si="75"/>
        <v>--</v>
      </c>
      <c r="K66" s="88" t="str">
        <f t="shared" si="75"/>
        <v>--</v>
      </c>
      <c r="L66" s="88" t="str">
        <f t="shared" si="75"/>
        <v>--</v>
      </c>
      <c r="M66" s="88" t="str">
        <f t="shared" si="75"/>
        <v>--</v>
      </c>
      <c r="N66" s="88">
        <f t="shared" si="75"/>
        <v>-100</v>
      </c>
      <c r="O66" s="88" t="str">
        <f t="shared" si="75"/>
        <v>--</v>
      </c>
      <c r="P66" s="88">
        <f t="shared" si="75"/>
        <v>-29.417651544033546</v>
      </c>
      <c r="Q66" s="88">
        <f t="shared" si="75"/>
        <v>-98.872459658362033</v>
      </c>
      <c r="R66" s="88">
        <f t="shared" si="75"/>
        <v>1097.6047904191616</v>
      </c>
      <c r="S66" s="88">
        <f t="shared" si="75"/>
        <v>-100</v>
      </c>
      <c r="T66" s="88" t="str">
        <f t="shared" si="75"/>
        <v>--</v>
      </c>
      <c r="U66" s="88">
        <f t="shared" si="75"/>
        <v>-98.110831234256921</v>
      </c>
      <c r="V66" s="88">
        <f t="shared" si="75"/>
        <v>-100</v>
      </c>
      <c r="W66" s="88" t="str">
        <f t="shared" ref="W66:X66" si="76">IF(V23=0,"--",((W23/V23)*100-100))</f>
        <v>--</v>
      </c>
      <c r="X66" s="88">
        <f t="shared" si="76"/>
        <v>-60.926288323548597</v>
      </c>
      <c r="Y66" s="18" t="str">
        <f t="shared" si="50"/>
        <v>--</v>
      </c>
    </row>
    <row r="67" spans="1:25" x14ac:dyDescent="0.2">
      <c r="A67" s="143"/>
      <c r="B67" s="8" t="s">
        <v>17</v>
      </c>
      <c r="C67" s="33" t="s">
        <v>10</v>
      </c>
      <c r="D67" s="88">
        <f>IF(C24=0,"--",((D24/C24)*100-100))</f>
        <v>314.42270809359411</v>
      </c>
      <c r="E67" s="88">
        <f t="shared" ref="E67:U67" si="77">IF(D24=0,"--",((E24/D24)*100-100))</f>
        <v>-100</v>
      </c>
      <c r="F67" s="88" t="str">
        <f t="shared" si="77"/>
        <v>--</v>
      </c>
      <c r="G67" s="88">
        <f t="shared" si="77"/>
        <v>-24.083601286173632</v>
      </c>
      <c r="H67" s="88">
        <f t="shared" si="77"/>
        <v>6.2261753494282033</v>
      </c>
      <c r="I67" s="88">
        <f t="shared" si="77"/>
        <v>158.65231259968107</v>
      </c>
      <c r="J67" s="88">
        <f t="shared" si="77"/>
        <v>-95.421612455680588</v>
      </c>
      <c r="K67" s="88">
        <f t="shared" si="77"/>
        <v>884.84848484848476</v>
      </c>
      <c r="L67" s="88">
        <f t="shared" si="77"/>
        <v>-99.965811965811966</v>
      </c>
      <c r="M67" s="88">
        <f t="shared" si="77"/>
        <v>47300</v>
      </c>
      <c r="N67" s="88">
        <f t="shared" si="77"/>
        <v>222.78481012658227</v>
      </c>
      <c r="O67" s="88">
        <f t="shared" si="77"/>
        <v>-100</v>
      </c>
      <c r="P67" s="88" t="str">
        <f t="shared" si="77"/>
        <v>--</v>
      </c>
      <c r="Q67" s="88">
        <f t="shared" si="77"/>
        <v>-72.571428571428569</v>
      </c>
      <c r="R67" s="88">
        <f t="shared" si="77"/>
        <v>-100</v>
      </c>
      <c r="S67" s="88" t="str">
        <f t="shared" si="77"/>
        <v>--</v>
      </c>
      <c r="T67" s="88" t="str">
        <f t="shared" si="77"/>
        <v>--</v>
      </c>
      <c r="U67" s="88">
        <f t="shared" si="77"/>
        <v>-91.899061895705813</v>
      </c>
      <c r="V67" s="88">
        <f>IF(U24=0,"--",((V24/U24)*100-100))</f>
        <v>-12.921680804892489</v>
      </c>
      <c r="W67" s="88">
        <f t="shared" ref="W67:X67" si="78">IF(V24=0,"--",((W24/V24)*100-100))</f>
        <v>38.128681468056186</v>
      </c>
      <c r="X67" s="88">
        <f t="shared" si="78"/>
        <v>-96.93291782844021</v>
      </c>
      <c r="Y67" s="18">
        <f t="shared" si="50"/>
        <v>3.2170609415876044</v>
      </c>
    </row>
    <row r="68" spans="1:25" x14ac:dyDescent="0.2">
      <c r="A68" s="297"/>
      <c r="B68" s="317" t="s">
        <v>807</v>
      </c>
      <c r="C68" s="33" t="s">
        <v>10</v>
      </c>
      <c r="D68" s="88">
        <f>IF(C25=0,"--",((D25/C25)*100-100))</f>
        <v>-99.880014378843669</v>
      </c>
      <c r="E68" s="88">
        <f t="shared" ref="E68" si="79">IF(D25=0,"--",((E25/D25)*100-100))</f>
        <v>-44.939271255060731</v>
      </c>
      <c r="F68" s="88">
        <f t="shared" ref="F68" si="80">IF(E25=0,"--",((F25/E25)*100-100))</f>
        <v>-100</v>
      </c>
      <c r="G68" s="88" t="str">
        <f t="shared" ref="G68" si="81">IF(F25=0,"--",((G25/F25)*100-100))</f>
        <v>--</v>
      </c>
      <c r="H68" s="88" t="str">
        <f t="shared" ref="H68" si="82">IF(G25=0,"--",((H25/G25)*100-100))</f>
        <v>--</v>
      </c>
      <c r="I68" s="88" t="str">
        <f t="shared" ref="I68" si="83">IF(H25=0,"--",((I25/H25)*100-100))</f>
        <v>--</v>
      </c>
      <c r="J68" s="88" t="str">
        <f t="shared" ref="J68" si="84">IF(I25=0,"--",((J25/I25)*100-100))</f>
        <v>--</v>
      </c>
      <c r="K68" s="88">
        <f t="shared" ref="K68" si="85">IF(J25=0,"--",((K25/J25)*100-100))</f>
        <v>-100</v>
      </c>
      <c r="L68" s="88" t="str">
        <f t="shared" ref="L68" si="86">IF(K25=0,"--",((L25/K25)*100-100))</f>
        <v>--</v>
      </c>
      <c r="M68" s="88">
        <f t="shared" ref="M68" si="87">IF(L25=0,"--",((M25/L25)*100-100))</f>
        <v>-100</v>
      </c>
      <c r="N68" s="88" t="str">
        <f t="shared" ref="N68" si="88">IF(M25=0,"--",((N25/M25)*100-100))</f>
        <v>--</v>
      </c>
      <c r="O68" s="88" t="str">
        <f t="shared" ref="O68" si="89">IF(N25=0,"--",((O25/N25)*100-100))</f>
        <v>--</v>
      </c>
      <c r="P68" s="88">
        <f t="shared" ref="P68" si="90">IF(O25=0,"--",((P25/O25)*100-100))</f>
        <v>-100</v>
      </c>
      <c r="Q68" s="88" t="str">
        <f t="shared" ref="Q68" si="91">IF(P25=0,"--",((Q25/P25)*100-100))</f>
        <v>--</v>
      </c>
      <c r="R68" s="88">
        <f t="shared" ref="R68" si="92">IF(Q25=0,"--",((R25/Q25)*100-100))</f>
        <v>50609.523809523816</v>
      </c>
      <c r="S68" s="88">
        <f t="shared" ref="S68" si="93">IF(R25=0,"--",((S25/R25)*100-100))</f>
        <v>-67.69649732369237</v>
      </c>
      <c r="T68" s="88">
        <f t="shared" ref="T68" si="94">IF(S25=0,"--",((T25/S25)*100-100))</f>
        <v>-97.063953488372093</v>
      </c>
      <c r="U68" s="88">
        <f t="shared" ref="U68" si="95">IF(T25=0,"--",((U25/T25)*100-100))</f>
        <v>-23.762376237623755</v>
      </c>
      <c r="V68" s="88">
        <f>IF(U25=0,"--",((V25/U25)*100-100))</f>
        <v>25.974025974025963</v>
      </c>
      <c r="W68" s="88">
        <f t="shared" ref="W68:X71" si="96">IF(V25=0,"--",((W25/V25)*100-100))</f>
        <v>14436.082474226805</v>
      </c>
      <c r="X68" s="88">
        <f t="shared" si="96"/>
        <v>-86.539007092198574</v>
      </c>
      <c r="Y68" s="18">
        <f t="shared" si="50"/>
        <v>-31.323863366030295</v>
      </c>
    </row>
    <row r="69" spans="1:25" ht="15" x14ac:dyDescent="0.25">
      <c r="A69" s="143"/>
      <c r="B69" s="191" t="s">
        <v>22</v>
      </c>
      <c r="C69" s="33" t="s">
        <v>10</v>
      </c>
      <c r="D69" s="88">
        <f t="shared" ref="D69:D71" si="97">IF(C26=0,"--",((D26/C26)*100-100))</f>
        <v>-47.953540006829108</v>
      </c>
      <c r="E69" s="88">
        <f t="shared" ref="E69:U69" si="98">IF(D26=0,"--",((E26/D26)*100-100))</f>
        <v>-10.4493408247031</v>
      </c>
      <c r="F69" s="88">
        <f t="shared" si="98"/>
        <v>-6.7905430574818126</v>
      </c>
      <c r="G69" s="88">
        <f t="shared" si="98"/>
        <v>-23.910447719574307</v>
      </c>
      <c r="H69" s="88">
        <f t="shared" si="98"/>
        <v>33.812095360509744</v>
      </c>
      <c r="I69" s="88">
        <f t="shared" si="98"/>
        <v>-13.778040569392999</v>
      </c>
      <c r="J69" s="88">
        <f t="shared" si="98"/>
        <v>-7.1646464777953867</v>
      </c>
      <c r="K69" s="88">
        <f t="shared" si="98"/>
        <v>64.566149373755451</v>
      </c>
      <c r="L69" s="88">
        <f t="shared" si="98"/>
        <v>3.6478563678465719</v>
      </c>
      <c r="M69" s="88">
        <f t="shared" si="98"/>
        <v>-61.018720228769297</v>
      </c>
      <c r="N69" s="88">
        <f t="shared" si="98"/>
        <v>-12.778630365200911</v>
      </c>
      <c r="O69" s="88">
        <f t="shared" si="98"/>
        <v>-18.650335890594548</v>
      </c>
      <c r="P69" s="88">
        <f t="shared" si="98"/>
        <v>2.427812726542129</v>
      </c>
      <c r="Q69" s="88">
        <f t="shared" si="98"/>
        <v>-44.494299087363522</v>
      </c>
      <c r="R69" s="88">
        <f t="shared" si="98"/>
        <v>6.0163404601138382</v>
      </c>
      <c r="S69" s="88">
        <f t="shared" si="98"/>
        <v>-8.8569353515960501</v>
      </c>
      <c r="T69" s="88">
        <f t="shared" si="98"/>
        <v>73.523621827843698</v>
      </c>
      <c r="U69" s="88">
        <f t="shared" si="98"/>
        <v>-8.8438859060575794</v>
      </c>
      <c r="V69" s="88">
        <f t="shared" ref="V69:V71" si="99">IF(U26=0,"--",((V26/U26)*100-100))</f>
        <v>-19.412835378973242</v>
      </c>
      <c r="W69" s="88">
        <f t="shared" si="96"/>
        <v>6.1439203580514743</v>
      </c>
      <c r="X69" s="88">
        <f t="shared" si="96"/>
        <v>-12.998086587457109</v>
      </c>
      <c r="Y69" s="18">
        <f t="shared" si="50"/>
        <v>-8.78087874319516</v>
      </c>
    </row>
    <row r="70" spans="1:25" x14ac:dyDescent="0.2">
      <c r="A70" s="143"/>
      <c r="B70" s="8" t="s">
        <v>23</v>
      </c>
      <c r="C70" s="33" t="s">
        <v>10</v>
      </c>
      <c r="D70" s="88">
        <f t="shared" si="97"/>
        <v>606.60280250994583</v>
      </c>
      <c r="E70" s="88">
        <f t="shared" ref="E70:U70" si="100">IF(D27=0,"--",((E27/D27)*100-100))</f>
        <v>-17.0843731690955</v>
      </c>
      <c r="F70" s="88">
        <f t="shared" si="100"/>
        <v>-9.4571883826613146</v>
      </c>
      <c r="G70" s="88">
        <f t="shared" si="100"/>
        <v>-45.669702862599536</v>
      </c>
      <c r="H70" s="88">
        <f t="shared" si="100"/>
        <v>89.402281590865641</v>
      </c>
      <c r="I70" s="88">
        <f t="shared" si="100"/>
        <v>254.26147781514356</v>
      </c>
      <c r="J70" s="88">
        <f t="shared" si="100"/>
        <v>213.02344799933906</v>
      </c>
      <c r="K70" s="88">
        <f t="shared" si="100"/>
        <v>-32.898321074235454</v>
      </c>
      <c r="L70" s="88">
        <f t="shared" si="100"/>
        <v>-59.044121978990717</v>
      </c>
      <c r="M70" s="88">
        <f t="shared" si="100"/>
        <v>-20.92105266129191</v>
      </c>
      <c r="N70" s="88">
        <f t="shared" si="100"/>
        <v>-46.369106737661205</v>
      </c>
      <c r="O70" s="88">
        <f t="shared" si="100"/>
        <v>-84.527442311696518</v>
      </c>
      <c r="P70" s="88">
        <f t="shared" si="100"/>
        <v>19.684085551564152</v>
      </c>
      <c r="Q70" s="88">
        <f t="shared" si="100"/>
        <v>-47.698571527154911</v>
      </c>
      <c r="R70" s="88">
        <f t="shared" si="100"/>
        <v>58.744007564758334</v>
      </c>
      <c r="S70" s="88">
        <f t="shared" si="100"/>
        <v>198.40415031740702</v>
      </c>
      <c r="T70" s="88">
        <f t="shared" si="100"/>
        <v>416.43437680978082</v>
      </c>
      <c r="U70" s="88">
        <f t="shared" si="100"/>
        <v>72.850015731043982</v>
      </c>
      <c r="V70" s="88">
        <f t="shared" si="99"/>
        <v>11.81782959846467</v>
      </c>
      <c r="W70" s="88">
        <f t="shared" si="96"/>
        <v>2.9019541544706584</v>
      </c>
      <c r="X70" s="88">
        <f t="shared" si="96"/>
        <v>-38.726367727465835</v>
      </c>
      <c r="Y70" s="18">
        <f t="shared" si="50"/>
        <v>17.37153122796154</v>
      </c>
    </row>
    <row r="71" spans="1:25" ht="13.5" thickBot="1" x14ac:dyDescent="0.25">
      <c r="A71" s="143"/>
      <c r="B71" s="30" t="s">
        <v>7</v>
      </c>
      <c r="C71" s="78"/>
      <c r="D71" s="255">
        <f t="shared" si="97"/>
        <v>-47.67738304380218</v>
      </c>
      <c r="E71" s="255">
        <f t="shared" ref="E71:U71" si="101">IF(D28=0,"--",((E28/D28)*100-100))</f>
        <v>-10.487144837806085</v>
      </c>
      <c r="F71" s="88">
        <f t="shared" si="101"/>
        <v>-6.8046168484284948</v>
      </c>
      <c r="G71" s="88">
        <f t="shared" si="101"/>
        <v>-24.02201823567745</v>
      </c>
      <c r="H71" s="88">
        <f t="shared" si="101"/>
        <v>34.015920558840207</v>
      </c>
      <c r="I71" s="88">
        <f t="shared" si="101"/>
        <v>-12.389088094372781</v>
      </c>
      <c r="J71" s="88">
        <f t="shared" si="101"/>
        <v>-2.5509595690263751</v>
      </c>
      <c r="K71" s="88">
        <f t="shared" si="101"/>
        <v>58.006208610184387</v>
      </c>
      <c r="L71" s="88">
        <f t="shared" si="101"/>
        <v>1.8559108571724465</v>
      </c>
      <c r="M71" s="88">
        <f t="shared" si="101"/>
        <v>-60.557867737424864</v>
      </c>
      <c r="N71" s="88">
        <f t="shared" si="101"/>
        <v>-13.552663381825994</v>
      </c>
      <c r="O71" s="88">
        <f t="shared" si="101"/>
        <v>-19.592098082289155</v>
      </c>
      <c r="P71" s="88">
        <f t="shared" si="101"/>
        <v>2.4752824951685284</v>
      </c>
      <c r="Q71" s="88">
        <f t="shared" si="101"/>
        <v>-44.504593861731834</v>
      </c>
      <c r="R71" s="88">
        <f t="shared" si="101"/>
        <v>6.1759954407461919</v>
      </c>
      <c r="S71" s="88">
        <f t="shared" si="101"/>
        <v>-7.9186548698728103</v>
      </c>
      <c r="T71" s="88">
        <f t="shared" si="101"/>
        <v>78.554331149470841</v>
      </c>
      <c r="U71" s="88">
        <f t="shared" si="101"/>
        <v>-5.3774553021657425</v>
      </c>
      <c r="V71" s="88">
        <f t="shared" si="99"/>
        <v>-16.992091158395525</v>
      </c>
      <c r="W71" s="88">
        <f t="shared" si="96"/>
        <v>5.8054132905927673</v>
      </c>
      <c r="X71" s="88">
        <f t="shared" si="96"/>
        <v>-15.610763841891611</v>
      </c>
      <c r="Y71" s="18">
        <f t="shared" si="50"/>
        <v>-8.4315866519358025</v>
      </c>
    </row>
    <row r="72" spans="1:25" ht="19.5" thickTop="1" x14ac:dyDescent="0.3">
      <c r="B72" s="79" t="s">
        <v>868</v>
      </c>
      <c r="C72" s="113"/>
      <c r="D72" s="113"/>
      <c r="E72" s="98"/>
      <c r="F72" s="89"/>
      <c r="G72" s="89"/>
      <c r="H72" s="89"/>
      <c r="I72" s="89"/>
      <c r="J72" s="89"/>
      <c r="K72" s="89"/>
      <c r="L72" s="89"/>
      <c r="M72" s="89"/>
      <c r="N72" s="89"/>
      <c r="O72" s="89"/>
      <c r="P72" s="89"/>
      <c r="Q72" s="89"/>
      <c r="R72" s="89"/>
      <c r="S72" s="89"/>
      <c r="T72" s="89"/>
      <c r="U72" s="89"/>
      <c r="V72" s="89"/>
      <c r="W72" s="89"/>
      <c r="X72" s="89"/>
      <c r="Y72" s="89"/>
    </row>
  </sheetData>
  <mergeCells count="7">
    <mergeCell ref="C51:Y51"/>
    <mergeCell ref="A4:Y4"/>
    <mergeCell ref="A1:Y1"/>
    <mergeCell ref="A3:Y3"/>
    <mergeCell ref="C7:Y7"/>
    <mergeCell ref="C29:Y29"/>
    <mergeCell ref="A5:Y5"/>
  </mergeCells>
  <phoneticPr fontId="4" type="noConversion"/>
  <hyperlinks>
    <hyperlink ref="A2" location="INDICE!A1" display="INDICE"/>
  </hyperlinks>
  <pageMargins left="0.75" right="0.75" top="1" bottom="1" header="0" footer="0"/>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7"/>
  <sheetViews>
    <sheetView topLeftCell="A44" zoomScale="70" zoomScaleNormal="70" workbookViewId="0"/>
  </sheetViews>
  <sheetFormatPr baseColWidth="10" defaultRowHeight="12.75" x14ac:dyDescent="0.2"/>
  <cols>
    <col min="1" max="1" width="11.42578125" style="4"/>
    <col min="2" max="2" width="31.85546875" style="4" customWidth="1"/>
    <col min="3" max="89" width="11.42578125" style="21"/>
    <col min="90" max="16384" width="11.42578125" style="4"/>
  </cols>
  <sheetData>
    <row r="1" spans="1:25" x14ac:dyDescent="0.2">
      <c r="A1" s="11" t="s">
        <v>258</v>
      </c>
    </row>
    <row r="2" spans="1:25" ht="18.75" x14ac:dyDescent="0.3">
      <c r="A2" s="333" t="s">
        <v>88</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25"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25" ht="18.75" x14ac:dyDescent="0.3">
      <c r="A4" s="333" t="s">
        <v>826</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25" ht="13.5" thickBot="1" x14ac:dyDescent="0.25">
      <c r="A5" s="335" t="s">
        <v>112</v>
      </c>
      <c r="B5" s="335"/>
      <c r="C5" s="335"/>
      <c r="D5" s="335"/>
      <c r="E5" s="335"/>
      <c r="F5" s="335"/>
      <c r="G5" s="335"/>
      <c r="H5" s="335"/>
      <c r="I5" s="335"/>
      <c r="J5" s="335"/>
      <c r="K5" s="335"/>
      <c r="L5" s="335"/>
      <c r="M5" s="335"/>
      <c r="N5" s="335"/>
      <c r="O5" s="335"/>
      <c r="P5" s="335"/>
      <c r="Q5" s="335"/>
      <c r="R5" s="335"/>
      <c r="S5" s="335"/>
      <c r="T5" s="335"/>
      <c r="U5" s="335"/>
      <c r="V5" s="335"/>
      <c r="W5" s="335"/>
      <c r="X5" s="335"/>
      <c r="Y5" s="335"/>
    </row>
    <row r="6" spans="1:25"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25" ht="13.5" thickBot="1" x14ac:dyDescent="0.25">
      <c r="A7" s="148"/>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25" ht="13.5" thickTop="1" x14ac:dyDescent="0.2">
      <c r="A8" s="148"/>
      <c r="C8" s="22"/>
      <c r="D8" s="22"/>
      <c r="E8" s="22"/>
      <c r="F8" s="22"/>
      <c r="G8" s="22"/>
      <c r="H8" s="22"/>
      <c r="I8" s="22"/>
      <c r="J8" s="22"/>
      <c r="K8" s="22"/>
      <c r="L8" s="22"/>
      <c r="M8" s="22"/>
      <c r="N8" s="22"/>
      <c r="O8" s="22"/>
      <c r="P8" s="22"/>
      <c r="Q8" s="22"/>
      <c r="R8" s="22"/>
      <c r="S8" s="22"/>
      <c r="T8" s="22"/>
      <c r="U8" s="22"/>
      <c r="V8" s="22"/>
      <c r="W8" s="22"/>
      <c r="X8" s="22"/>
      <c r="Y8" s="22"/>
    </row>
    <row r="9" spans="1:25" x14ac:dyDescent="0.2">
      <c r="B9" s="80" t="s">
        <v>326</v>
      </c>
      <c r="C9" s="18">
        <v>521.41697899999997</v>
      </c>
      <c r="D9" s="18">
        <v>702.80876999999998</v>
      </c>
      <c r="E9" s="18">
        <v>781.15777400000002</v>
      </c>
      <c r="F9" s="18">
        <v>981.72131400000001</v>
      </c>
      <c r="G9" s="18">
        <v>1206.3260969999999</v>
      </c>
      <c r="H9" s="18">
        <v>1633.280248</v>
      </c>
      <c r="I9" s="18">
        <v>1211.342576</v>
      </c>
      <c r="J9" s="18">
        <v>976.34492799999998</v>
      </c>
      <c r="K9" s="18">
        <v>1010.008088</v>
      </c>
      <c r="L9" s="18">
        <v>807.72866299999998</v>
      </c>
      <c r="M9" s="18">
        <v>532.52295100000003</v>
      </c>
      <c r="N9" s="18">
        <v>561.97416099999998</v>
      </c>
      <c r="O9" s="18">
        <v>552.246849</v>
      </c>
      <c r="P9" s="18">
        <v>342.04145699999998</v>
      </c>
      <c r="Q9" s="27">
        <v>224.82244700000001</v>
      </c>
      <c r="R9" s="27">
        <v>277.121039</v>
      </c>
      <c r="S9" s="27">
        <v>267.592062</v>
      </c>
      <c r="T9" s="27">
        <v>240.468412</v>
      </c>
      <c r="U9" s="27">
        <v>251.024171</v>
      </c>
      <c r="V9" s="27">
        <v>252.10663</v>
      </c>
      <c r="W9" s="27">
        <v>249.674824</v>
      </c>
      <c r="X9" s="27">
        <v>215.219168</v>
      </c>
      <c r="Y9" s="18">
        <f>SUM(C9:X9)</f>
        <v>13798.949607999999</v>
      </c>
    </row>
    <row r="10" spans="1:25" x14ac:dyDescent="0.2">
      <c r="B10" s="80" t="s">
        <v>87</v>
      </c>
      <c r="C10" s="18">
        <v>5.8919449999999998</v>
      </c>
      <c r="D10" s="18">
        <v>3.375283</v>
      </c>
      <c r="E10" s="18">
        <v>4.045744</v>
      </c>
      <c r="F10" s="18">
        <v>5.4438170000000001</v>
      </c>
      <c r="G10" s="18">
        <v>6.4875470000000002</v>
      </c>
      <c r="H10" s="18">
        <v>5.6873560000000003</v>
      </c>
      <c r="I10" s="18">
        <v>17.971463</v>
      </c>
      <c r="J10" s="18">
        <v>20.719604</v>
      </c>
      <c r="K10" s="18">
        <v>26.121279000000001</v>
      </c>
      <c r="L10" s="18">
        <v>42.009034999999997</v>
      </c>
      <c r="M10" s="18">
        <v>29.739149000000001</v>
      </c>
      <c r="N10" s="18">
        <v>22.521957</v>
      </c>
      <c r="O10" s="18">
        <v>23.022613</v>
      </c>
      <c r="P10" s="18">
        <v>35.194350999999997</v>
      </c>
      <c r="Q10" s="27">
        <v>27.750516000000001</v>
      </c>
      <c r="R10" s="27">
        <v>26.290096999999999</v>
      </c>
      <c r="S10" s="27">
        <v>27.247444999999999</v>
      </c>
      <c r="T10" s="27">
        <v>29.682051000000001</v>
      </c>
      <c r="U10" s="27">
        <v>17.563345999999999</v>
      </c>
      <c r="V10" s="27">
        <v>29.049737</v>
      </c>
      <c r="W10" s="27">
        <v>19.755731000000001</v>
      </c>
      <c r="X10" s="27">
        <v>13.348188</v>
      </c>
      <c r="Y10" s="18">
        <f t="shared" ref="Y10:Y28" si="0">SUM(C10:X10)</f>
        <v>438.9182540000001</v>
      </c>
    </row>
    <row r="11" spans="1:25" x14ac:dyDescent="0.2">
      <c r="B11" s="80" t="s">
        <v>86</v>
      </c>
      <c r="C11" s="18">
        <v>4.072114</v>
      </c>
      <c r="D11" s="18">
        <v>14.179928</v>
      </c>
      <c r="E11" s="18">
        <v>20.685981000000002</v>
      </c>
      <c r="F11" s="18">
        <v>16.345278</v>
      </c>
      <c r="G11" s="18">
        <v>23.602820999999999</v>
      </c>
      <c r="H11" s="18">
        <v>50.777670000000001</v>
      </c>
      <c r="I11" s="18">
        <v>86.719728000000003</v>
      </c>
      <c r="J11" s="18">
        <v>75.915313999999995</v>
      </c>
      <c r="K11" s="18">
        <v>120.41753</v>
      </c>
      <c r="L11" s="18">
        <v>307.27451600000001</v>
      </c>
      <c r="M11" s="18">
        <v>502.64473600000002</v>
      </c>
      <c r="N11" s="18">
        <v>603.21052199999997</v>
      </c>
      <c r="O11" s="18">
        <v>689.75357499999996</v>
      </c>
      <c r="P11" s="18">
        <v>728.65743599999996</v>
      </c>
      <c r="Q11" s="27">
        <v>595.28807300000005</v>
      </c>
      <c r="R11" s="27">
        <v>855.03859599999998</v>
      </c>
      <c r="S11" s="27">
        <v>829.33350499999995</v>
      </c>
      <c r="T11" s="27">
        <v>889.03811399999995</v>
      </c>
      <c r="U11" s="27">
        <v>1097.422112</v>
      </c>
      <c r="V11" s="27">
        <v>1141.5469990000001</v>
      </c>
      <c r="W11" s="27">
        <v>1137.688852</v>
      </c>
      <c r="X11" s="27">
        <v>1207.1788939999999</v>
      </c>
      <c r="Y11" s="18">
        <f t="shared" si="0"/>
        <v>10996.792293999999</v>
      </c>
    </row>
    <row r="12" spans="1:25" x14ac:dyDescent="0.2">
      <c r="B12" s="80" t="s">
        <v>85</v>
      </c>
      <c r="C12" s="18">
        <v>5.6715030000000004</v>
      </c>
      <c r="D12" s="18">
        <v>5.6776660000000003</v>
      </c>
      <c r="E12" s="18">
        <v>5.8598309999999998</v>
      </c>
      <c r="F12" s="18">
        <v>10.501279</v>
      </c>
      <c r="G12" s="18">
        <v>13.474843</v>
      </c>
      <c r="H12" s="18">
        <v>9.1502979999999994</v>
      </c>
      <c r="I12" s="18">
        <v>13.581327999999999</v>
      </c>
      <c r="J12" s="18">
        <v>13.289116999999999</v>
      </c>
      <c r="K12" s="18">
        <v>16.510528999999998</v>
      </c>
      <c r="L12" s="18">
        <v>11.385213</v>
      </c>
      <c r="M12" s="18">
        <v>15.590564000000001</v>
      </c>
      <c r="N12" s="18">
        <v>20.258627000000001</v>
      </c>
      <c r="O12" s="18">
        <v>21.373602999999999</v>
      </c>
      <c r="P12" s="18">
        <v>23.002351000000001</v>
      </c>
      <c r="Q12" s="27">
        <v>11.172798</v>
      </c>
      <c r="R12" s="27">
        <v>8.6091390000000008</v>
      </c>
      <c r="S12" s="27">
        <v>13.819917</v>
      </c>
      <c r="T12" s="27">
        <v>15.645020000000001</v>
      </c>
      <c r="U12" s="27">
        <v>12.085889</v>
      </c>
      <c r="V12" s="27">
        <v>11.939121999999999</v>
      </c>
      <c r="W12" s="27">
        <v>10.427884000000001</v>
      </c>
      <c r="X12" s="27">
        <v>10.672824</v>
      </c>
      <c r="Y12" s="18">
        <f t="shared" si="0"/>
        <v>279.69934499999999</v>
      </c>
    </row>
    <row r="13" spans="1:25" x14ac:dyDescent="0.2">
      <c r="B13" s="80" t="s">
        <v>385</v>
      </c>
      <c r="C13" s="18">
        <v>1.503736</v>
      </c>
      <c r="D13" s="18">
        <v>9.5673169999999992</v>
      </c>
      <c r="E13" s="18">
        <v>6.6295250000000001</v>
      </c>
      <c r="F13" s="18">
        <v>8.2078220000000002</v>
      </c>
      <c r="G13" s="18">
        <v>3.869294</v>
      </c>
      <c r="H13" s="18">
        <v>2.5854059999999999</v>
      </c>
      <c r="I13" s="18">
        <v>2.0744889999999998</v>
      </c>
      <c r="J13" s="18">
        <v>1.2427680000000001</v>
      </c>
      <c r="K13" s="18">
        <v>2.4919889999999998</v>
      </c>
      <c r="L13" s="18">
        <v>16.502680999999999</v>
      </c>
      <c r="M13" s="18">
        <v>30.475947999999999</v>
      </c>
      <c r="N13" s="18">
        <v>16.538360000000001</v>
      </c>
      <c r="O13" s="18">
        <v>11.045999</v>
      </c>
      <c r="P13" s="18">
        <v>9.3643099999999997</v>
      </c>
      <c r="Q13" s="27">
        <v>6.4340869999999999</v>
      </c>
      <c r="R13" s="27">
        <v>11.994617999999999</v>
      </c>
      <c r="S13" s="27">
        <v>11.1601</v>
      </c>
      <c r="T13" s="27">
        <v>10.18303</v>
      </c>
      <c r="U13" s="27">
        <v>11.218247</v>
      </c>
      <c r="V13" s="27">
        <v>16.182107999999999</v>
      </c>
      <c r="W13" s="27">
        <v>13.297234</v>
      </c>
      <c r="X13" s="27">
        <v>17.387276</v>
      </c>
      <c r="Y13" s="18">
        <f t="shared" si="0"/>
        <v>219.956344</v>
      </c>
    </row>
    <row r="14" spans="1:25" x14ac:dyDescent="0.2">
      <c r="B14" s="80" t="s">
        <v>386</v>
      </c>
      <c r="C14" s="18">
        <v>5.0157E-2</v>
      </c>
      <c r="D14" s="18">
        <v>1.6605000000000002E-2</v>
      </c>
      <c r="E14" s="18">
        <v>6.4565999999999998E-2</v>
      </c>
      <c r="F14" s="18">
        <v>9.9293000000000006E-2</v>
      </c>
      <c r="G14" s="18">
        <v>6.3749999999999996E-3</v>
      </c>
      <c r="H14" s="18">
        <v>1.2022E-2</v>
      </c>
      <c r="I14" s="18">
        <v>0.117226</v>
      </c>
      <c r="J14" s="18">
        <v>0.108337</v>
      </c>
      <c r="K14" s="18">
        <v>0.12869</v>
      </c>
      <c r="L14" s="18">
        <v>0.13597600000000001</v>
      </c>
      <c r="M14" s="18">
        <v>6.6876000000000005E-2</v>
      </c>
      <c r="N14" s="18">
        <v>0.12518599999999999</v>
      </c>
      <c r="O14" s="18">
        <v>0.93246899999999999</v>
      </c>
      <c r="P14" s="18">
        <v>0.25845200000000002</v>
      </c>
      <c r="Q14" s="27">
        <v>0.496415</v>
      </c>
      <c r="R14" s="27">
        <v>1.704917</v>
      </c>
      <c r="S14" s="27">
        <v>3.4602020000000002</v>
      </c>
      <c r="T14" s="27">
        <v>1.021072</v>
      </c>
      <c r="U14" s="27">
        <v>0.88506899999999999</v>
      </c>
      <c r="V14" s="27">
        <v>0.55843799999999999</v>
      </c>
      <c r="W14" s="27">
        <v>0.72918000000000005</v>
      </c>
      <c r="X14" s="27">
        <v>0.62978900000000004</v>
      </c>
      <c r="Y14" s="18">
        <f t="shared" si="0"/>
        <v>11.607312</v>
      </c>
    </row>
    <row r="15" spans="1:25" x14ac:dyDescent="0.2">
      <c r="B15" s="80" t="s">
        <v>84</v>
      </c>
      <c r="C15" s="18">
        <v>0</v>
      </c>
      <c r="D15" s="18">
        <v>0</v>
      </c>
      <c r="E15" s="18">
        <v>0</v>
      </c>
      <c r="F15" s="18">
        <v>5.3999999999999998E-5</v>
      </c>
      <c r="G15" s="18">
        <v>0</v>
      </c>
      <c r="H15" s="18">
        <v>0</v>
      </c>
      <c r="I15" s="18">
        <v>0</v>
      </c>
      <c r="J15" s="18">
        <v>0</v>
      </c>
      <c r="K15" s="18">
        <v>0</v>
      </c>
      <c r="L15" s="18">
        <v>2.3366000000000001E-2</v>
      </c>
      <c r="M15" s="18">
        <v>1.6577999999999999E-2</v>
      </c>
      <c r="N15" s="18">
        <v>1.1E-4</v>
      </c>
      <c r="O15" s="18">
        <v>0</v>
      </c>
      <c r="P15" s="18">
        <v>1.0000000000000001E-5</v>
      </c>
      <c r="Q15" s="19">
        <v>2.0999999999999999E-5</v>
      </c>
      <c r="R15" s="19">
        <v>0</v>
      </c>
      <c r="S15" s="19">
        <v>1.6379999999999999E-3</v>
      </c>
      <c r="T15" s="19">
        <v>1.36E-4</v>
      </c>
      <c r="U15" s="19">
        <v>0</v>
      </c>
      <c r="V15" s="19">
        <v>0</v>
      </c>
      <c r="W15" s="19">
        <v>0</v>
      </c>
      <c r="X15" s="19">
        <v>0</v>
      </c>
      <c r="Y15" s="18">
        <f t="shared" si="0"/>
        <v>4.1912999999999999E-2</v>
      </c>
    </row>
    <row r="16" spans="1:25" x14ac:dyDescent="0.2">
      <c r="B16" s="8" t="s">
        <v>15</v>
      </c>
      <c r="C16" s="18">
        <v>0.175678</v>
      </c>
      <c r="D16" s="18">
        <v>2.6893E-2</v>
      </c>
      <c r="E16" s="18">
        <v>0.45879499999999995</v>
      </c>
      <c r="F16" s="18">
        <v>0.60309199999999996</v>
      </c>
      <c r="G16" s="18">
        <v>0.94289400000000001</v>
      </c>
      <c r="H16" s="18">
        <v>1.0158660000000002</v>
      </c>
      <c r="I16" s="18">
        <v>2.1806509999999992</v>
      </c>
      <c r="J16" s="18">
        <v>0.40826200000000007</v>
      </c>
      <c r="K16" s="18">
        <v>1.326255</v>
      </c>
      <c r="L16" s="18">
        <v>3.928395000000001</v>
      </c>
      <c r="M16" s="18">
        <v>3.4472099999999997</v>
      </c>
      <c r="N16" s="18">
        <v>2.6420719999999993</v>
      </c>
      <c r="O16" s="18">
        <v>2.4533510000000001</v>
      </c>
      <c r="P16" s="18">
        <v>2.1163269999999996</v>
      </c>
      <c r="Q16" s="19">
        <v>1.1681779999999999</v>
      </c>
      <c r="R16" s="19">
        <v>1.0806409999999997</v>
      </c>
      <c r="S16" s="19">
        <v>1.7628150000000002</v>
      </c>
      <c r="T16" s="19">
        <v>9.9288200000000018</v>
      </c>
      <c r="U16" s="19">
        <v>2.1486080000000003</v>
      </c>
      <c r="V16" s="19">
        <v>1.2141900000000001</v>
      </c>
      <c r="W16" s="19">
        <v>1.5141490000000002</v>
      </c>
      <c r="X16" s="19">
        <v>0.34670299999999998</v>
      </c>
      <c r="Y16" s="18">
        <f t="shared" si="0"/>
        <v>40.889845000000008</v>
      </c>
    </row>
    <row r="17" spans="1:25" x14ac:dyDescent="0.2">
      <c r="B17" s="8" t="s">
        <v>26</v>
      </c>
      <c r="C17" s="18">
        <v>8.6000000000000003E-5</v>
      </c>
      <c r="D17" s="18">
        <v>0</v>
      </c>
      <c r="E17" s="18">
        <v>0</v>
      </c>
      <c r="F17" s="18">
        <v>0</v>
      </c>
      <c r="G17" s="18">
        <v>0</v>
      </c>
      <c r="H17" s="18">
        <v>2.6200000000000003E-4</v>
      </c>
      <c r="I17" s="18">
        <v>0</v>
      </c>
      <c r="J17" s="18">
        <v>0</v>
      </c>
      <c r="K17" s="18">
        <v>0</v>
      </c>
      <c r="L17" s="18">
        <v>0.15103800000000001</v>
      </c>
      <c r="M17" s="18">
        <v>9.8963999999999996E-2</v>
      </c>
      <c r="N17" s="18">
        <v>0.17200799999999999</v>
      </c>
      <c r="O17" s="18">
        <v>6.7573999999999995E-2</v>
      </c>
      <c r="P17" s="18">
        <v>8.2244999999999999E-2</v>
      </c>
      <c r="Q17" s="19">
        <v>7.0567000000000005E-2</v>
      </c>
      <c r="R17" s="19">
        <v>5.1874999999999998E-2</v>
      </c>
      <c r="S17" s="19">
        <v>3.4050999999999998E-2</v>
      </c>
      <c r="T17" s="19">
        <v>2.7210999999999999E-2</v>
      </c>
      <c r="U17" s="19">
        <v>4.3605999999999999E-2</v>
      </c>
      <c r="V17" s="19">
        <v>1.7410000000000001E-3</v>
      </c>
      <c r="W17" s="19">
        <v>1.1640000000000001E-3</v>
      </c>
      <c r="X17" s="19">
        <v>0</v>
      </c>
      <c r="Y17" s="18">
        <f t="shared" si="0"/>
        <v>0.80239199999999999</v>
      </c>
    </row>
    <row r="18" spans="1:25" x14ac:dyDescent="0.2">
      <c r="B18" s="8" t="s">
        <v>27</v>
      </c>
      <c r="C18" s="18">
        <v>8.0820000000000006E-3</v>
      </c>
      <c r="D18" s="18">
        <v>2.6297000000000001E-2</v>
      </c>
      <c r="E18" s="18">
        <v>0.39498800000000001</v>
      </c>
      <c r="F18" s="18">
        <v>0.57576099999999997</v>
      </c>
      <c r="G18" s="18">
        <v>8.6771000000000001E-2</v>
      </c>
      <c r="H18" s="18">
        <v>0.67111600000000005</v>
      </c>
      <c r="I18" s="18">
        <v>1.9787520000000001</v>
      </c>
      <c r="J18" s="18">
        <v>0.34171200000000002</v>
      </c>
      <c r="K18" s="18">
        <v>0.96866699999999994</v>
      </c>
      <c r="L18" s="18">
        <v>2.6598480000000002</v>
      </c>
      <c r="M18" s="18">
        <v>2.4611770000000002</v>
      </c>
      <c r="N18" s="18">
        <v>2.109664</v>
      </c>
      <c r="O18" s="18">
        <v>1.4863649999999999</v>
      </c>
      <c r="P18" s="18">
        <v>1.758318</v>
      </c>
      <c r="Q18" s="19">
        <v>0.69179199999999996</v>
      </c>
      <c r="R18" s="19">
        <v>0.95364899999999997</v>
      </c>
      <c r="S18" s="19">
        <v>1.377991</v>
      </c>
      <c r="T18" s="19">
        <v>1.5895090000000001</v>
      </c>
      <c r="U18" s="19">
        <v>1.6924300000000001</v>
      </c>
      <c r="V18" s="19">
        <v>1.0042010000000001</v>
      </c>
      <c r="W18" s="19">
        <v>1.09395</v>
      </c>
      <c r="X18" s="19">
        <v>9.6767000000000006E-2</v>
      </c>
      <c r="Y18" s="18">
        <f t="shared" si="0"/>
        <v>24.027807000000003</v>
      </c>
    </row>
    <row r="19" spans="1:25" x14ac:dyDescent="0.2">
      <c r="B19" s="8" t="s">
        <v>16</v>
      </c>
      <c r="C19" s="18">
        <f>SUM(C20:C25)</f>
        <v>1.0399999999999999E-4</v>
      </c>
      <c r="D19" s="18">
        <f t="shared" ref="D19:X19" si="1">SUM(D20:D25)</f>
        <v>4.7199999999999998E-4</v>
      </c>
      <c r="E19" s="18">
        <f t="shared" si="1"/>
        <v>4.3528999999999998E-2</v>
      </c>
      <c r="F19" s="18">
        <f t="shared" si="1"/>
        <v>2.7276999999999999E-2</v>
      </c>
      <c r="G19" s="18">
        <f t="shared" si="1"/>
        <v>0.844777</v>
      </c>
      <c r="H19" s="18">
        <f t="shared" si="1"/>
        <v>0.29363500000000003</v>
      </c>
      <c r="I19" s="18">
        <f t="shared" si="1"/>
        <v>2.9246000000000001E-2</v>
      </c>
      <c r="J19" s="18">
        <f t="shared" si="1"/>
        <v>2.6280000000000001E-3</v>
      </c>
      <c r="K19" s="18">
        <f t="shared" si="1"/>
        <v>0.242672</v>
      </c>
      <c r="L19" s="18">
        <f t="shared" si="1"/>
        <v>0.24947900000000001</v>
      </c>
      <c r="M19" s="18">
        <f t="shared" si="1"/>
        <v>0.76875099999999996</v>
      </c>
      <c r="N19" s="18">
        <f t="shared" si="1"/>
        <v>6.9455000000000003E-2</v>
      </c>
      <c r="O19" s="18">
        <f t="shared" si="1"/>
        <v>3.6362999999999999E-2</v>
      </c>
      <c r="P19" s="18">
        <f t="shared" si="1"/>
        <v>3.2527E-2</v>
      </c>
      <c r="Q19" s="18">
        <f t="shared" si="1"/>
        <v>0.11010400000000001</v>
      </c>
      <c r="R19" s="18">
        <f t="shared" si="1"/>
        <v>5.8304000000000002E-2</v>
      </c>
      <c r="S19" s="18">
        <f t="shared" si="1"/>
        <v>0.21324700000000002</v>
      </c>
      <c r="T19" s="18">
        <f t="shared" si="1"/>
        <v>0.18939900000000001</v>
      </c>
      <c r="U19" s="18">
        <f t="shared" si="1"/>
        <v>7.9878000000000005E-2</v>
      </c>
      <c r="V19" s="18">
        <f t="shared" si="1"/>
        <v>2.1586999999999999E-2</v>
      </c>
      <c r="W19" s="18">
        <f t="shared" si="1"/>
        <v>0.25018499999999999</v>
      </c>
      <c r="X19" s="18">
        <f t="shared" si="1"/>
        <v>6.3246999999999998E-2</v>
      </c>
      <c r="Y19" s="18">
        <f t="shared" si="0"/>
        <v>3.6268660000000006</v>
      </c>
    </row>
    <row r="20" spans="1:25" x14ac:dyDescent="0.2">
      <c r="B20" s="8" t="s">
        <v>19</v>
      </c>
      <c r="C20" s="18">
        <v>0</v>
      </c>
      <c r="D20" s="18">
        <v>0</v>
      </c>
      <c r="E20" s="18">
        <v>0</v>
      </c>
      <c r="F20" s="18">
        <v>0</v>
      </c>
      <c r="G20" s="18">
        <v>0</v>
      </c>
      <c r="H20" s="18">
        <v>0</v>
      </c>
      <c r="I20" s="18">
        <v>4.0000000000000003E-5</v>
      </c>
      <c r="J20" s="18">
        <v>0</v>
      </c>
      <c r="K20" s="18">
        <v>0</v>
      </c>
      <c r="L20" s="18">
        <v>0</v>
      </c>
      <c r="M20" s="18">
        <v>0</v>
      </c>
      <c r="N20" s="18">
        <v>1.7699999999999999E-4</v>
      </c>
      <c r="O20" s="18">
        <v>0</v>
      </c>
      <c r="P20" s="18">
        <v>0</v>
      </c>
      <c r="Q20" s="19">
        <v>0</v>
      </c>
      <c r="R20" s="19">
        <v>0</v>
      </c>
      <c r="S20" s="19">
        <v>0</v>
      </c>
      <c r="T20" s="19">
        <v>0</v>
      </c>
      <c r="U20" s="19">
        <v>0</v>
      </c>
      <c r="V20" s="19">
        <v>0</v>
      </c>
      <c r="W20" s="19">
        <v>0</v>
      </c>
      <c r="X20" s="19">
        <v>0</v>
      </c>
      <c r="Y20" s="18">
        <f t="shared" si="0"/>
        <v>2.1699999999999999E-4</v>
      </c>
    </row>
    <row r="21" spans="1:25" x14ac:dyDescent="0.2">
      <c r="B21" s="8" t="s">
        <v>18</v>
      </c>
      <c r="C21" s="18">
        <v>1.0399999999999999E-4</v>
      </c>
      <c r="D21" s="18">
        <v>4.7199999999999998E-4</v>
      </c>
      <c r="E21" s="18">
        <v>4.3528999999999998E-2</v>
      </c>
      <c r="F21" s="18">
        <v>1.115E-2</v>
      </c>
      <c r="G21" s="18">
        <v>1.7E-5</v>
      </c>
      <c r="H21" s="18">
        <v>1.8799999999999999E-4</v>
      </c>
      <c r="I21" s="18">
        <v>0</v>
      </c>
      <c r="J21" s="18">
        <v>0</v>
      </c>
      <c r="K21" s="18">
        <v>0</v>
      </c>
      <c r="L21" s="18">
        <v>0</v>
      </c>
      <c r="M21" s="18">
        <v>2.2469999999999999E-3</v>
      </c>
      <c r="N21" s="18">
        <v>0</v>
      </c>
      <c r="O21" s="18">
        <v>6.6000000000000005E-5</v>
      </c>
      <c r="P21" s="18">
        <v>3.0040000000000002E-3</v>
      </c>
      <c r="Q21" s="19">
        <v>0</v>
      </c>
      <c r="R21" s="19">
        <v>5.5170000000000002E-3</v>
      </c>
      <c r="S21" s="19">
        <v>0</v>
      </c>
      <c r="T21" s="19">
        <v>9.9999999999999995E-7</v>
      </c>
      <c r="U21" s="19">
        <v>2.0552000000000001E-2</v>
      </c>
      <c r="V21" s="19">
        <v>4.4999999999999996E-5</v>
      </c>
      <c r="W21" s="19">
        <v>0.12195300000000001</v>
      </c>
      <c r="X21" s="19">
        <v>7.2890000000000003E-3</v>
      </c>
      <c r="Y21" s="18">
        <f t="shared" si="0"/>
        <v>0.21613399999999999</v>
      </c>
    </row>
    <row r="22" spans="1:25" x14ac:dyDescent="0.2">
      <c r="B22" s="8" t="s">
        <v>20</v>
      </c>
      <c r="C22" s="18">
        <v>0</v>
      </c>
      <c r="D22" s="18">
        <v>0</v>
      </c>
      <c r="E22" s="18">
        <v>0</v>
      </c>
      <c r="F22" s="18">
        <v>0</v>
      </c>
      <c r="G22" s="18">
        <v>0</v>
      </c>
      <c r="H22" s="18">
        <v>0</v>
      </c>
      <c r="I22" s="18">
        <v>5.71E-4</v>
      </c>
      <c r="J22" s="18">
        <v>0</v>
      </c>
      <c r="K22" s="18">
        <v>0</v>
      </c>
      <c r="L22" s="18">
        <v>2.1450000000000002E-3</v>
      </c>
      <c r="M22" s="18">
        <v>0</v>
      </c>
      <c r="N22" s="18">
        <v>0</v>
      </c>
      <c r="O22" s="18">
        <v>0</v>
      </c>
      <c r="P22" s="18">
        <v>0</v>
      </c>
      <c r="Q22" s="19">
        <v>5.5110000000000003E-3</v>
      </c>
      <c r="R22" s="19">
        <v>4.4099999999999999E-3</v>
      </c>
      <c r="S22" s="19">
        <v>0.13113900000000001</v>
      </c>
      <c r="T22" s="19">
        <v>0.167381</v>
      </c>
      <c r="U22" s="19">
        <v>1.1686E-2</v>
      </c>
      <c r="V22" s="19">
        <v>8.6049999999999998E-3</v>
      </c>
      <c r="W22" s="19">
        <v>7.2659999999999999E-3</v>
      </c>
      <c r="X22" s="19">
        <v>2.9480000000000001E-3</v>
      </c>
      <c r="Y22" s="18">
        <f t="shared" si="0"/>
        <v>0.34166199999999997</v>
      </c>
    </row>
    <row r="23" spans="1:25" x14ac:dyDescent="0.2">
      <c r="B23" s="8" t="s">
        <v>21</v>
      </c>
      <c r="C23" s="18">
        <v>0</v>
      </c>
      <c r="D23" s="18">
        <v>0</v>
      </c>
      <c r="E23" s="18">
        <v>0</v>
      </c>
      <c r="F23" s="18">
        <v>0</v>
      </c>
      <c r="G23" s="18">
        <v>0</v>
      </c>
      <c r="H23" s="18">
        <v>0</v>
      </c>
      <c r="I23" s="18">
        <v>0</v>
      </c>
      <c r="J23" s="18">
        <v>0</v>
      </c>
      <c r="K23" s="18">
        <v>0</v>
      </c>
      <c r="L23" s="18">
        <v>0</v>
      </c>
      <c r="M23" s="18">
        <v>0</v>
      </c>
      <c r="N23" s="18">
        <v>0</v>
      </c>
      <c r="O23" s="18">
        <v>0</v>
      </c>
      <c r="P23" s="18">
        <v>0</v>
      </c>
      <c r="Q23" s="19">
        <v>0</v>
      </c>
      <c r="R23" s="19">
        <v>0</v>
      </c>
      <c r="S23" s="19">
        <v>0</v>
      </c>
      <c r="T23" s="19">
        <v>0</v>
      </c>
      <c r="U23" s="19">
        <v>0</v>
      </c>
      <c r="V23" s="19">
        <v>0</v>
      </c>
      <c r="W23" s="19">
        <v>0</v>
      </c>
      <c r="X23" s="19">
        <v>4.0473000000000002E-2</v>
      </c>
      <c r="Y23" s="18">
        <f t="shared" si="0"/>
        <v>4.0473000000000002E-2</v>
      </c>
    </row>
    <row r="24" spans="1:25" x14ac:dyDescent="0.2">
      <c r="B24" s="8" t="s">
        <v>17</v>
      </c>
      <c r="C24" s="18">
        <v>0</v>
      </c>
      <c r="D24" s="18">
        <v>0</v>
      </c>
      <c r="E24" s="18">
        <v>0</v>
      </c>
      <c r="F24" s="18">
        <v>1.6126999999999999E-2</v>
      </c>
      <c r="G24" s="18">
        <v>0.84475999999999996</v>
      </c>
      <c r="H24" s="18">
        <v>0.29344700000000001</v>
      </c>
      <c r="I24" s="18">
        <v>2.8635000000000001E-2</v>
      </c>
      <c r="J24" s="18">
        <v>2.6280000000000001E-3</v>
      </c>
      <c r="K24" s="18">
        <v>0.242672</v>
      </c>
      <c r="L24" s="18">
        <v>0.247334</v>
      </c>
      <c r="M24" s="18">
        <v>0.76650399999999996</v>
      </c>
      <c r="N24" s="18">
        <v>6.9278000000000006E-2</v>
      </c>
      <c r="O24" s="18">
        <v>3.6297000000000003E-2</v>
      </c>
      <c r="P24" s="18">
        <v>2.9523000000000001E-2</v>
      </c>
      <c r="Q24" s="19">
        <v>0.10459300000000001</v>
      </c>
      <c r="R24" s="19">
        <v>4.8377000000000003E-2</v>
      </c>
      <c r="S24" s="19">
        <v>8.2108E-2</v>
      </c>
      <c r="T24" s="19">
        <v>2.2016999999999998E-2</v>
      </c>
      <c r="U24" s="19">
        <v>4.7640000000000002E-2</v>
      </c>
      <c r="V24" s="19">
        <v>1.2936999999999999E-2</v>
      </c>
      <c r="W24" s="19">
        <v>0.120966</v>
      </c>
      <c r="X24" s="19">
        <v>1.2537E-2</v>
      </c>
      <c r="Y24" s="18">
        <f t="shared" si="0"/>
        <v>3.0283799999999998</v>
      </c>
    </row>
    <row r="25" spans="1:25" x14ac:dyDescent="0.2">
      <c r="B25" s="8" t="s">
        <v>807</v>
      </c>
      <c r="C25" s="18">
        <v>0</v>
      </c>
      <c r="D25" s="18">
        <v>0</v>
      </c>
      <c r="E25" s="18">
        <v>0</v>
      </c>
      <c r="F25" s="18">
        <v>0</v>
      </c>
      <c r="G25" s="18">
        <v>0</v>
      </c>
      <c r="H25" s="18">
        <v>0</v>
      </c>
      <c r="I25" s="18">
        <v>0</v>
      </c>
      <c r="J25" s="18">
        <v>0</v>
      </c>
      <c r="K25" s="18">
        <v>0</v>
      </c>
      <c r="L25" s="18">
        <v>0</v>
      </c>
      <c r="M25" s="18">
        <v>0</v>
      </c>
      <c r="N25" s="18">
        <v>0</v>
      </c>
      <c r="O25" s="18">
        <v>0</v>
      </c>
      <c r="P25" s="18">
        <v>0</v>
      </c>
      <c r="Q25" s="19">
        <v>0</v>
      </c>
      <c r="R25" s="19">
        <v>0</v>
      </c>
      <c r="S25" s="19">
        <v>0</v>
      </c>
      <c r="T25" s="19">
        <v>0</v>
      </c>
      <c r="U25" s="19">
        <v>0</v>
      </c>
      <c r="V25" s="19">
        <v>0</v>
      </c>
      <c r="W25" s="19">
        <v>0</v>
      </c>
      <c r="X25" s="19">
        <v>0</v>
      </c>
      <c r="Y25" s="18">
        <f t="shared" si="0"/>
        <v>0</v>
      </c>
    </row>
    <row r="26" spans="1:25" ht="15" x14ac:dyDescent="0.25">
      <c r="B26" s="191" t="s">
        <v>22</v>
      </c>
      <c r="C26" s="211">
        <f>SUM(C9:C14,C16)</f>
        <v>538.78211199999998</v>
      </c>
      <c r="D26" s="211">
        <f t="shared" ref="D26:V26" si="2">SUM(D9:D14,D16)</f>
        <v>735.65246200000001</v>
      </c>
      <c r="E26" s="211">
        <f t="shared" si="2"/>
        <v>818.90221599999995</v>
      </c>
      <c r="F26" s="211">
        <f t="shared" si="2"/>
        <v>1022.9218949999998</v>
      </c>
      <c r="G26" s="211">
        <f t="shared" si="2"/>
        <v>1254.7098709999998</v>
      </c>
      <c r="H26" s="211">
        <f t="shared" si="2"/>
        <v>1702.5088659999997</v>
      </c>
      <c r="I26" s="211">
        <f t="shared" si="2"/>
        <v>1333.9874610000002</v>
      </c>
      <c r="J26" s="211">
        <f t="shared" si="2"/>
        <v>1088.0283299999999</v>
      </c>
      <c r="K26" s="211">
        <f t="shared" si="2"/>
        <v>1177.0043599999999</v>
      </c>
      <c r="L26" s="211">
        <f t="shared" si="2"/>
        <v>1188.964479</v>
      </c>
      <c r="M26" s="211">
        <f t="shared" si="2"/>
        <v>1114.4874340000003</v>
      </c>
      <c r="N26" s="211">
        <f t="shared" si="2"/>
        <v>1227.2708849999999</v>
      </c>
      <c r="O26" s="211">
        <f t="shared" si="2"/>
        <v>1300.8284590000001</v>
      </c>
      <c r="P26" s="211">
        <f t="shared" si="2"/>
        <v>1140.6346839999999</v>
      </c>
      <c r="Q26" s="211">
        <f t="shared" si="2"/>
        <v>867.13251400000001</v>
      </c>
      <c r="R26" s="211">
        <f t="shared" si="2"/>
        <v>1181.8390469999999</v>
      </c>
      <c r="S26" s="211">
        <f t="shared" si="2"/>
        <v>1154.3760460000001</v>
      </c>
      <c r="T26" s="211">
        <f t="shared" si="2"/>
        <v>1195.9665189999998</v>
      </c>
      <c r="U26" s="211">
        <f t="shared" si="2"/>
        <v>1392.3474419999998</v>
      </c>
      <c r="V26" s="211">
        <f t="shared" si="2"/>
        <v>1452.5972240000001</v>
      </c>
      <c r="W26" s="211">
        <f t="shared" ref="W26:X26" si="3">SUM(W9:W14,W16)</f>
        <v>1433.0878540000001</v>
      </c>
      <c r="X26" s="211">
        <f t="shared" si="3"/>
        <v>1464.7828419999998</v>
      </c>
      <c r="Y26" s="18">
        <f t="shared" si="0"/>
        <v>25786.813002000006</v>
      </c>
    </row>
    <row r="27" spans="1:25" x14ac:dyDescent="0.2">
      <c r="B27" s="8" t="s">
        <v>23</v>
      </c>
      <c r="C27" s="18">
        <f>C28-C26</f>
        <v>117.12839400000007</v>
      </c>
      <c r="D27" s="18">
        <f t="shared" ref="D27:V27" si="4">D28-D26</f>
        <v>146.36837700000001</v>
      </c>
      <c r="E27" s="18">
        <f t="shared" si="4"/>
        <v>125.84922200000005</v>
      </c>
      <c r="F27" s="18">
        <f t="shared" si="4"/>
        <v>134.56300300000009</v>
      </c>
      <c r="G27" s="18">
        <f t="shared" si="4"/>
        <v>251.93204900000023</v>
      </c>
      <c r="H27" s="18">
        <f t="shared" si="4"/>
        <v>328.44374700000026</v>
      </c>
      <c r="I27" s="18">
        <f t="shared" si="4"/>
        <v>555.37128499999994</v>
      </c>
      <c r="J27" s="18">
        <f t="shared" si="4"/>
        <v>579.31168200000002</v>
      </c>
      <c r="K27" s="18">
        <f t="shared" si="4"/>
        <v>422.92364700000007</v>
      </c>
      <c r="L27" s="18">
        <f t="shared" si="4"/>
        <v>573.44067999999993</v>
      </c>
      <c r="M27" s="18">
        <f t="shared" si="4"/>
        <v>714.86369799999966</v>
      </c>
      <c r="N27" s="18">
        <f t="shared" si="4"/>
        <v>801.00440400000002</v>
      </c>
      <c r="O27" s="18">
        <f t="shared" si="4"/>
        <v>791.53064900000004</v>
      </c>
      <c r="P27" s="18">
        <f t="shared" si="4"/>
        <v>723.89425400000005</v>
      </c>
      <c r="Q27" s="18">
        <f t="shared" si="4"/>
        <v>488.276387</v>
      </c>
      <c r="R27" s="18">
        <f t="shared" si="4"/>
        <v>569.43309199999999</v>
      </c>
      <c r="S27" s="18">
        <f t="shared" si="4"/>
        <v>597.77602899999988</v>
      </c>
      <c r="T27" s="18">
        <f t="shared" si="4"/>
        <v>669.07306600000015</v>
      </c>
      <c r="U27" s="18">
        <f t="shared" si="4"/>
        <v>751.65427500000033</v>
      </c>
      <c r="V27" s="18">
        <f t="shared" si="4"/>
        <v>744.87390899999991</v>
      </c>
      <c r="W27" s="18">
        <f t="shared" ref="W27:X27" si="5">W28-W26</f>
        <v>737.43127200000004</v>
      </c>
      <c r="X27" s="18">
        <f t="shared" si="5"/>
        <v>697.30728400000021</v>
      </c>
      <c r="Y27" s="18">
        <f t="shared" si="0"/>
        <v>11522.450405000001</v>
      </c>
    </row>
    <row r="28" spans="1:25" ht="13.5" thickBot="1" x14ac:dyDescent="0.25">
      <c r="B28" s="30" t="s">
        <v>7</v>
      </c>
      <c r="C28" s="255">
        <v>655.91050600000005</v>
      </c>
      <c r="D28" s="255">
        <v>882.02083900000002</v>
      </c>
      <c r="E28" s="255">
        <v>944.75143800000001</v>
      </c>
      <c r="F28" s="255">
        <v>1157.4848979999999</v>
      </c>
      <c r="G28" s="255">
        <v>1506.64192</v>
      </c>
      <c r="H28" s="255">
        <v>2030.9526129999999</v>
      </c>
      <c r="I28" s="255">
        <v>1889.3587460000001</v>
      </c>
      <c r="J28" s="255">
        <v>1667.3400119999999</v>
      </c>
      <c r="K28" s="255">
        <v>1599.928007</v>
      </c>
      <c r="L28" s="255">
        <v>1762.4051589999999</v>
      </c>
      <c r="M28" s="255">
        <v>1829.351132</v>
      </c>
      <c r="N28" s="255">
        <v>2028.2752889999999</v>
      </c>
      <c r="O28" s="255">
        <v>2092.3591080000001</v>
      </c>
      <c r="P28" s="255">
        <v>1864.5289379999999</v>
      </c>
      <c r="Q28" s="256">
        <v>1355.408901</v>
      </c>
      <c r="R28" s="256">
        <v>1751.2721389999999</v>
      </c>
      <c r="S28" s="256">
        <v>1752.152075</v>
      </c>
      <c r="T28" s="256">
        <v>1865.039585</v>
      </c>
      <c r="U28" s="27">
        <v>2144.0017170000001</v>
      </c>
      <c r="V28" s="27">
        <v>2197.471133</v>
      </c>
      <c r="W28" s="27">
        <v>2170.5191260000001</v>
      </c>
      <c r="X28" s="27">
        <v>2162.0901260000001</v>
      </c>
      <c r="Y28" s="18">
        <f t="shared" si="0"/>
        <v>37309.263406999999</v>
      </c>
    </row>
    <row r="29" spans="1:25" ht="20.25" thickTop="1" thickBot="1" x14ac:dyDescent="0.35">
      <c r="A29" s="143"/>
      <c r="B29" s="83"/>
      <c r="C29" s="334" t="s">
        <v>250</v>
      </c>
      <c r="D29" s="334"/>
      <c r="E29" s="334"/>
      <c r="F29" s="334"/>
      <c r="G29" s="334"/>
      <c r="H29" s="334"/>
      <c r="I29" s="334"/>
      <c r="J29" s="334"/>
      <c r="K29" s="334"/>
      <c r="L29" s="334"/>
      <c r="M29" s="334"/>
      <c r="N29" s="334"/>
      <c r="O29" s="334"/>
      <c r="P29" s="334"/>
      <c r="Q29" s="334"/>
      <c r="R29" s="334"/>
      <c r="S29" s="334"/>
      <c r="T29" s="334"/>
      <c r="U29" s="334"/>
      <c r="V29" s="334"/>
      <c r="W29" s="334"/>
      <c r="X29" s="334"/>
      <c r="Y29" s="334"/>
    </row>
    <row r="30" spans="1:25" ht="13.5" thickTop="1" x14ac:dyDescent="0.2">
      <c r="A30" s="143"/>
      <c r="B30" s="32"/>
      <c r="C30" s="18"/>
      <c r="D30" s="18"/>
      <c r="E30" s="18"/>
      <c r="F30" s="18"/>
      <c r="G30" s="18"/>
      <c r="H30" s="18"/>
      <c r="I30" s="18"/>
      <c r="J30" s="18"/>
      <c r="K30" s="18"/>
      <c r="L30" s="18"/>
      <c r="M30" s="18"/>
      <c r="N30" s="18"/>
      <c r="O30" s="18"/>
      <c r="P30" s="18"/>
      <c r="Q30" s="18"/>
      <c r="R30" s="18"/>
      <c r="S30" s="18"/>
      <c r="T30" s="18"/>
      <c r="U30" s="18"/>
      <c r="V30" s="18"/>
      <c r="W30" s="18"/>
      <c r="X30" s="18"/>
      <c r="Y30" s="18"/>
    </row>
    <row r="31" spans="1:25" x14ac:dyDescent="0.2">
      <c r="A31" s="143"/>
      <c r="B31" s="80" t="s">
        <v>326</v>
      </c>
      <c r="C31" s="18">
        <f t="shared" ref="C31:C50" si="6">C9/C$28*100</f>
        <v>79.495140606880284</v>
      </c>
      <c r="D31" s="18">
        <f t="shared" ref="D31:Y31" si="7">D9/D$28*100</f>
        <v>79.68165137649315</v>
      </c>
      <c r="E31" s="18">
        <f t="shared" si="7"/>
        <v>82.683946547218696</v>
      </c>
      <c r="F31" s="18">
        <f t="shared" si="7"/>
        <v>84.815043003697141</v>
      </c>
      <c r="G31" s="18">
        <f t="shared" si="7"/>
        <v>80.067206479957747</v>
      </c>
      <c r="H31" s="18">
        <f t="shared" si="7"/>
        <v>80.419416856182451</v>
      </c>
      <c r="I31" s="18">
        <f t="shared" si="7"/>
        <v>64.113952872346673</v>
      </c>
      <c r="J31" s="18">
        <f t="shared" si="7"/>
        <v>58.557038214950488</v>
      </c>
      <c r="K31" s="18">
        <f t="shared" si="7"/>
        <v>63.128345999383463</v>
      </c>
      <c r="L31" s="18">
        <f t="shared" si="7"/>
        <v>45.831042815280362</v>
      </c>
      <c r="M31" s="18">
        <f t="shared" si="7"/>
        <v>29.109936396836034</v>
      </c>
      <c r="N31" s="18">
        <f t="shared" si="7"/>
        <v>27.706996384946837</v>
      </c>
      <c r="O31" s="18">
        <f t="shared" si="7"/>
        <v>26.393502285937426</v>
      </c>
      <c r="P31" s="18">
        <f t="shared" si="7"/>
        <v>18.344658000690146</v>
      </c>
      <c r="Q31" s="18">
        <f t="shared" ref="Q31:V40" si="8">Q9/Q$28*100</f>
        <v>16.587057000594392</v>
      </c>
      <c r="R31" s="18">
        <f t="shared" si="8"/>
        <v>15.82398490952068</v>
      </c>
      <c r="S31" s="18">
        <f t="shared" si="8"/>
        <v>15.272193881915186</v>
      </c>
      <c r="T31" s="18">
        <f t="shared" si="8"/>
        <v>12.893474966109098</v>
      </c>
      <c r="U31" s="18">
        <f t="shared" si="8"/>
        <v>11.708207554574452</v>
      </c>
      <c r="V31" s="18">
        <f t="shared" si="8"/>
        <v>11.472579831154487</v>
      </c>
      <c r="W31" s="18">
        <f t="shared" ref="W31:X31" si="9">W9/W$28*100</f>
        <v>11.50300041170888</v>
      </c>
      <c r="X31" s="18">
        <f t="shared" si="9"/>
        <v>9.9542181619490915</v>
      </c>
      <c r="Y31" s="18">
        <f t="shared" si="7"/>
        <v>36.985317714450048</v>
      </c>
    </row>
    <row r="32" spans="1:25" x14ac:dyDescent="0.2">
      <c r="A32" s="143"/>
      <c r="B32" s="80" t="s">
        <v>87</v>
      </c>
      <c r="C32" s="18">
        <f t="shared" si="6"/>
        <v>0.89828489498230413</v>
      </c>
      <c r="D32" s="18">
        <f t="shared" ref="D32:P32" si="10">D10/D$28*100</f>
        <v>0.38267610591001011</v>
      </c>
      <c r="E32" s="18">
        <f t="shared" si="10"/>
        <v>0.42823369589832794</v>
      </c>
      <c r="F32" s="18">
        <f t="shared" si="10"/>
        <v>0.47031430037716138</v>
      </c>
      <c r="G32" s="18">
        <f t="shared" si="10"/>
        <v>0.43059647510670618</v>
      </c>
      <c r="H32" s="18">
        <f t="shared" si="10"/>
        <v>0.28003390938791939</v>
      </c>
      <c r="I32" s="18">
        <f t="shared" si="10"/>
        <v>0.95119378667750365</v>
      </c>
      <c r="J32" s="18">
        <f t="shared" si="10"/>
        <v>1.2426741906797112</v>
      </c>
      <c r="K32" s="18">
        <f t="shared" si="10"/>
        <v>1.6326533997601307</v>
      </c>
      <c r="L32" s="18">
        <f t="shared" si="10"/>
        <v>2.3836196112723704</v>
      </c>
      <c r="M32" s="18">
        <f t="shared" si="10"/>
        <v>1.6256665262226979</v>
      </c>
      <c r="N32" s="18">
        <f t="shared" si="10"/>
        <v>1.1103994177784415</v>
      </c>
      <c r="O32" s="18">
        <f t="shared" si="10"/>
        <v>1.1003184353954598</v>
      </c>
      <c r="P32" s="18">
        <f t="shared" si="10"/>
        <v>1.8875733319404238</v>
      </c>
      <c r="Q32" s="18">
        <f t="shared" si="8"/>
        <v>2.0473907157851841</v>
      </c>
      <c r="R32" s="18">
        <f t="shared" si="8"/>
        <v>1.5011999799763844</v>
      </c>
      <c r="S32" s="18">
        <f t="shared" si="8"/>
        <v>1.5550844808947306</v>
      </c>
      <c r="T32" s="18">
        <f t="shared" si="8"/>
        <v>1.5914971048724418</v>
      </c>
      <c r="U32" s="18">
        <f t="shared" si="8"/>
        <v>0.81918525814314913</v>
      </c>
      <c r="V32" s="18">
        <f t="shared" si="8"/>
        <v>1.3219621665901538</v>
      </c>
      <c r="W32" s="18">
        <f t="shared" ref="W32:X32" si="11">W10/W$28*100</f>
        <v>0.91018460806689061</v>
      </c>
      <c r="X32" s="18">
        <f t="shared" si="11"/>
        <v>0.61737426388857208</v>
      </c>
      <c r="Y32" s="18">
        <f t="shared" ref="Y32:Y47" si="12">Y10/Y$28*100</f>
        <v>1.1764323760882662</v>
      </c>
    </row>
    <row r="33" spans="1:25" x14ac:dyDescent="0.2">
      <c r="A33" s="143"/>
      <c r="B33" s="80" t="s">
        <v>86</v>
      </c>
      <c r="C33" s="18">
        <f t="shared" si="6"/>
        <v>0.6208337818574291</v>
      </c>
      <c r="D33" s="18">
        <f t="shared" ref="D33:P33" si="13">D11/D$28*100</f>
        <v>1.6076636030591562</v>
      </c>
      <c r="E33" s="18">
        <f t="shared" si="13"/>
        <v>2.1895686175182094</v>
      </c>
      <c r="F33" s="18">
        <f t="shared" si="13"/>
        <v>1.4121374739525976</v>
      </c>
      <c r="G33" s="18">
        <f t="shared" si="13"/>
        <v>1.5665846467354365</v>
      </c>
      <c r="H33" s="18">
        <f t="shared" si="13"/>
        <v>2.5001897964026991</v>
      </c>
      <c r="I33" s="18">
        <f t="shared" si="13"/>
        <v>4.5899026949538362</v>
      </c>
      <c r="J33" s="18">
        <f t="shared" si="13"/>
        <v>4.5530793631551134</v>
      </c>
      <c r="K33" s="18">
        <f t="shared" si="13"/>
        <v>7.5264342816145229</v>
      </c>
      <c r="L33" s="18">
        <f t="shared" si="13"/>
        <v>17.434953275689999</v>
      </c>
      <c r="M33" s="18">
        <f t="shared" si="13"/>
        <v>27.476667940203843</v>
      </c>
      <c r="N33" s="18">
        <f t="shared" si="13"/>
        <v>29.740071541146701</v>
      </c>
      <c r="O33" s="18">
        <f t="shared" si="13"/>
        <v>32.965353431099452</v>
      </c>
      <c r="P33" s="18">
        <f t="shared" si="13"/>
        <v>39.079974633249698</v>
      </c>
      <c r="Q33" s="18">
        <f t="shared" si="8"/>
        <v>43.919445457441334</v>
      </c>
      <c r="R33" s="18">
        <f t="shared" si="8"/>
        <v>48.823856496012013</v>
      </c>
      <c r="S33" s="18">
        <f t="shared" si="8"/>
        <v>47.332278792067747</v>
      </c>
      <c r="T33" s="18">
        <f t="shared" si="8"/>
        <v>47.668592192374291</v>
      </c>
      <c r="U33" s="18">
        <f t="shared" si="8"/>
        <v>51.185691844294354</v>
      </c>
      <c r="V33" s="18">
        <f t="shared" si="8"/>
        <v>51.94821364690938</v>
      </c>
      <c r="W33" s="18">
        <f t="shared" ref="W33:X33" si="14">W11/W$28*100</f>
        <v>52.415518406263516</v>
      </c>
      <c r="X33" s="18">
        <f t="shared" si="14"/>
        <v>55.833884049660554</v>
      </c>
      <c r="Y33" s="18">
        <f t="shared" si="12"/>
        <v>29.474696870956642</v>
      </c>
    </row>
    <row r="34" spans="1:25" x14ac:dyDescent="0.2">
      <c r="A34" s="143"/>
      <c r="B34" s="80" t="s">
        <v>85</v>
      </c>
      <c r="C34" s="18">
        <f t="shared" si="6"/>
        <v>0.86467634656243797</v>
      </c>
      <c r="D34" s="18">
        <f t="shared" ref="D34:P34" si="15">D12/D$28*100</f>
        <v>0.64371109490305367</v>
      </c>
      <c r="E34" s="18">
        <f t="shared" si="15"/>
        <v>0.62025108026350517</v>
      </c>
      <c r="F34" s="18">
        <f t="shared" si="15"/>
        <v>0.90724976352996012</v>
      </c>
      <c r="G34" s="18">
        <f t="shared" si="15"/>
        <v>0.8943626764347562</v>
      </c>
      <c r="H34" s="18">
        <f t="shared" si="15"/>
        <v>0.45054217126630708</v>
      </c>
      <c r="I34" s="18">
        <f t="shared" si="15"/>
        <v>0.71883267424745589</v>
      </c>
      <c r="J34" s="18">
        <f t="shared" si="15"/>
        <v>0.79702501615489341</v>
      </c>
      <c r="K34" s="18">
        <f t="shared" si="15"/>
        <v>1.031954495937516</v>
      </c>
      <c r="L34" s="18">
        <f t="shared" si="15"/>
        <v>0.64600429372665036</v>
      </c>
      <c r="M34" s="18">
        <f t="shared" si="15"/>
        <v>0.85224557097221076</v>
      </c>
      <c r="N34" s="18">
        <f t="shared" si="15"/>
        <v>0.99881052191826036</v>
      </c>
      <c r="O34" s="18">
        <f t="shared" si="15"/>
        <v>1.0215073941313138</v>
      </c>
      <c r="P34" s="18">
        <f t="shared" si="15"/>
        <v>1.2336816303142837</v>
      </c>
      <c r="Q34" s="18">
        <f t="shared" si="8"/>
        <v>0.82431198376791537</v>
      </c>
      <c r="R34" s="18">
        <f t="shared" si="8"/>
        <v>0.49159344274819189</v>
      </c>
      <c r="S34" s="18">
        <f t="shared" si="8"/>
        <v>0.78873958471898042</v>
      </c>
      <c r="T34" s="18">
        <f t="shared" si="8"/>
        <v>0.83885726211006939</v>
      </c>
      <c r="U34" s="18">
        <f t="shared" si="8"/>
        <v>0.56370705788945041</v>
      </c>
      <c r="V34" s="18">
        <f t="shared" si="8"/>
        <v>0.5433118925071222</v>
      </c>
      <c r="W34" s="18">
        <f t="shared" ref="W34:X34" si="16">W12/W$28*100</f>
        <v>0.48043271653714054</v>
      </c>
      <c r="X34" s="18">
        <f t="shared" si="16"/>
        <v>0.49363455628676234</v>
      </c>
      <c r="Y34" s="18">
        <f t="shared" si="12"/>
        <v>0.74967801414037716</v>
      </c>
    </row>
    <row r="35" spans="1:25" x14ac:dyDescent="0.2">
      <c r="A35" s="143"/>
      <c r="B35" s="80" t="s">
        <v>385</v>
      </c>
      <c r="C35" s="18">
        <f t="shared" si="6"/>
        <v>0.22925932520434425</v>
      </c>
      <c r="D35" s="18">
        <f t="shared" ref="D35:P35" si="17">D13/D$28*100</f>
        <v>1.0847041903054173</v>
      </c>
      <c r="E35" s="18">
        <f t="shared" si="17"/>
        <v>0.70172160986962162</v>
      </c>
      <c r="F35" s="18">
        <f t="shared" si="17"/>
        <v>0.70910834466887374</v>
      </c>
      <c r="G35" s="18">
        <f t="shared" si="17"/>
        <v>0.25681576681471868</v>
      </c>
      <c r="H35" s="18">
        <f t="shared" si="17"/>
        <v>0.12730016364985469</v>
      </c>
      <c r="I35" s="18">
        <f t="shared" si="17"/>
        <v>0.10979857607201081</v>
      </c>
      <c r="J35" s="18">
        <f t="shared" si="17"/>
        <v>7.4535966932700232E-2</v>
      </c>
      <c r="K35" s="18">
        <f t="shared" si="17"/>
        <v>0.15575632085300448</v>
      </c>
      <c r="L35" s="18">
        <f t="shared" si="17"/>
        <v>0.93637271292168289</v>
      </c>
      <c r="M35" s="18">
        <f t="shared" si="17"/>
        <v>1.6659430476138901</v>
      </c>
      <c r="N35" s="18">
        <f t="shared" si="17"/>
        <v>0.81539030178462146</v>
      </c>
      <c r="O35" s="18">
        <f t="shared" si="17"/>
        <v>0.52792080278028453</v>
      </c>
      <c r="P35" s="18">
        <f t="shared" si="17"/>
        <v>0.50223462930238516</v>
      </c>
      <c r="Q35" s="88">
        <f t="shared" si="8"/>
        <v>0.47469711872579773</v>
      </c>
      <c r="R35" s="88">
        <f t="shared" si="8"/>
        <v>0.68490885756048669</v>
      </c>
      <c r="S35" s="88">
        <f t="shared" si="8"/>
        <v>0.63693672251593803</v>
      </c>
      <c r="T35" s="88">
        <f t="shared" si="8"/>
        <v>0.54599538164762329</v>
      </c>
      <c r="U35" s="18">
        <f t="shared" si="8"/>
        <v>0.52323871343242956</v>
      </c>
      <c r="V35" s="18">
        <f t="shared" si="8"/>
        <v>0.73639684075886336</v>
      </c>
      <c r="W35" s="18">
        <f t="shared" ref="W35:X35" si="18">W13/W$28*100</f>
        <v>0.61262920195986326</v>
      </c>
      <c r="X35" s="18">
        <f t="shared" si="18"/>
        <v>0.80418830792070317</v>
      </c>
      <c r="Y35" s="88">
        <f t="shared" si="12"/>
        <v>0.58954887851988946</v>
      </c>
    </row>
    <row r="36" spans="1:25" x14ac:dyDescent="0.2">
      <c r="A36" s="143"/>
      <c r="B36" s="80" t="s">
        <v>386</v>
      </c>
      <c r="C36" s="18">
        <f t="shared" si="6"/>
        <v>7.6469273690822695E-3</v>
      </c>
      <c r="D36" s="18">
        <f t="shared" ref="D36:P36" si="19">D14/D$28*100</f>
        <v>1.8826085808614325E-3</v>
      </c>
      <c r="E36" s="18">
        <f t="shared" si="19"/>
        <v>6.8341785365983211E-3</v>
      </c>
      <c r="F36" s="18">
        <f t="shared" si="19"/>
        <v>8.5783408640205012E-3</v>
      </c>
      <c r="G36" s="18">
        <f t="shared" si="19"/>
        <v>4.2312641878436511E-4</v>
      </c>
      <c r="H36" s="18">
        <f t="shared" si="19"/>
        <v>5.9193897105466341E-4</v>
      </c>
      <c r="I36" s="18">
        <f t="shared" si="19"/>
        <v>6.2045389870071816E-3</v>
      </c>
      <c r="J36" s="18">
        <f t="shared" si="19"/>
        <v>6.4975949248676701E-3</v>
      </c>
      <c r="K36" s="18">
        <f t="shared" si="19"/>
        <v>8.0434869217212226E-3</v>
      </c>
      <c r="L36" s="18">
        <f t="shared" si="19"/>
        <v>7.7153655222590061E-3</v>
      </c>
      <c r="M36" s="18">
        <f t="shared" si="19"/>
        <v>3.6557224488054166E-3</v>
      </c>
      <c r="N36" s="18">
        <f t="shared" si="19"/>
        <v>6.1720418662557595E-3</v>
      </c>
      <c r="O36" s="18">
        <f t="shared" si="19"/>
        <v>4.4565437951581299E-2</v>
      </c>
      <c r="P36" s="18">
        <f t="shared" si="19"/>
        <v>1.3861517230042586E-2</v>
      </c>
      <c r="Q36" s="18">
        <f t="shared" si="8"/>
        <v>3.6624741038202756E-2</v>
      </c>
      <c r="R36" s="18">
        <f t="shared" si="8"/>
        <v>9.7353059072448372E-2</v>
      </c>
      <c r="S36" s="18">
        <f t="shared" si="8"/>
        <v>0.19748297247543425</v>
      </c>
      <c r="T36" s="18">
        <f t="shared" si="8"/>
        <v>5.4748006863350303E-2</v>
      </c>
      <c r="U36" s="18">
        <f t="shared" si="8"/>
        <v>4.1281170298615014E-2</v>
      </c>
      <c r="V36" s="18">
        <f t="shared" si="8"/>
        <v>2.5412757037568786E-2</v>
      </c>
      <c r="W36" s="18">
        <f t="shared" ref="W36:X36" si="20">W14/W$28*100</f>
        <v>3.3594728158133726E-2</v>
      </c>
      <c r="X36" s="18">
        <f t="shared" si="20"/>
        <v>2.9128711723278088E-2</v>
      </c>
      <c r="Y36" s="18">
        <f t="shared" si="12"/>
        <v>3.1111072532786121E-2</v>
      </c>
    </row>
    <row r="37" spans="1:25" x14ac:dyDescent="0.2">
      <c r="A37" s="143"/>
      <c r="B37" s="80" t="s">
        <v>84</v>
      </c>
      <c r="C37" s="18">
        <f t="shared" si="6"/>
        <v>0</v>
      </c>
      <c r="D37" s="18">
        <f t="shared" ref="D37:P37" si="21">D15/D$28*100</f>
        <v>0</v>
      </c>
      <c r="E37" s="18">
        <f t="shared" si="21"/>
        <v>0</v>
      </c>
      <c r="F37" s="18">
        <f t="shared" si="21"/>
        <v>4.6652876502583966E-6</v>
      </c>
      <c r="G37" s="18">
        <f t="shared" si="21"/>
        <v>0</v>
      </c>
      <c r="H37" s="18">
        <f t="shared" si="21"/>
        <v>0</v>
      </c>
      <c r="I37" s="18">
        <f t="shared" si="21"/>
        <v>0</v>
      </c>
      <c r="J37" s="18">
        <f t="shared" si="21"/>
        <v>0</v>
      </c>
      <c r="K37" s="18">
        <f t="shared" si="21"/>
        <v>0</v>
      </c>
      <c r="L37" s="18">
        <f t="shared" si="21"/>
        <v>1.3258018385090306E-3</v>
      </c>
      <c r="M37" s="18">
        <f t="shared" si="21"/>
        <v>9.0622296124612993E-4</v>
      </c>
      <c r="N37" s="18">
        <f t="shared" si="21"/>
        <v>5.4233269318305054E-6</v>
      </c>
      <c r="O37" s="18">
        <f t="shared" si="21"/>
        <v>0</v>
      </c>
      <c r="P37" s="18">
        <f t="shared" si="21"/>
        <v>5.363284954282646E-7</v>
      </c>
      <c r="Q37" s="18">
        <f t="shared" si="8"/>
        <v>1.5493479483945043E-6</v>
      </c>
      <c r="R37" s="18">
        <f t="shared" si="8"/>
        <v>0</v>
      </c>
      <c r="S37" s="18">
        <f t="shared" si="8"/>
        <v>9.3485036109094573E-5</v>
      </c>
      <c r="T37" s="18">
        <f t="shared" si="8"/>
        <v>7.2920704254113732E-6</v>
      </c>
      <c r="U37" s="18">
        <f t="shared" si="8"/>
        <v>0</v>
      </c>
      <c r="V37" s="18">
        <f t="shared" si="8"/>
        <v>0</v>
      </c>
      <c r="W37" s="18">
        <f t="shared" ref="W37:X37" si="22">W15/W$28*100</f>
        <v>0</v>
      </c>
      <c r="X37" s="18">
        <f t="shared" si="22"/>
        <v>0</v>
      </c>
      <c r="Y37" s="18">
        <f t="shared" si="12"/>
        <v>1.1233939288154438E-4</v>
      </c>
    </row>
    <row r="38" spans="1:25" x14ac:dyDescent="0.2">
      <c r="A38" s="143"/>
      <c r="B38" s="8" t="s">
        <v>15</v>
      </c>
      <c r="C38" s="18">
        <f t="shared" si="6"/>
        <v>2.6783836879112281E-2</v>
      </c>
      <c r="D38" s="18">
        <f t="shared" ref="D38:P38" si="23">D16/D$28*100</f>
        <v>3.049020931352394E-3</v>
      </c>
      <c r="E38" s="18">
        <f t="shared" si="23"/>
        <v>4.8562508777044058E-2</v>
      </c>
      <c r="F38" s="18">
        <f t="shared" si="23"/>
        <v>5.2103660362400689E-2</v>
      </c>
      <c r="G38" s="18">
        <f t="shared" si="23"/>
        <v>6.2582488080512186E-2</v>
      </c>
      <c r="H38" s="18">
        <f t="shared" si="23"/>
        <v>5.0019187719964796E-2</v>
      </c>
      <c r="I38" s="18">
        <f t="shared" si="23"/>
        <v>0.11541751954819061</v>
      </c>
      <c r="J38" s="18">
        <f t="shared" si="23"/>
        <v>2.4485827549372102E-2</v>
      </c>
      <c r="K38" s="18">
        <f t="shared" si="23"/>
        <v>8.2894667397368713E-2</v>
      </c>
      <c r="L38" s="18">
        <f t="shared" si="23"/>
        <v>0.22289965391550476</v>
      </c>
      <c r="M38" s="18">
        <f t="shared" si="23"/>
        <v>0.18843894644934681</v>
      </c>
      <c r="N38" s="18">
        <f t="shared" si="23"/>
        <v>0.13026200212213893</v>
      </c>
      <c r="O38" s="18">
        <f t="shared" si="23"/>
        <v>0.1172528649895599</v>
      </c>
      <c r="P38" s="18">
        <f t="shared" si="23"/>
        <v>0.11350464757442127</v>
      </c>
      <c r="Q38" s="18">
        <f t="shared" si="8"/>
        <v>8.6186389888552165E-2</v>
      </c>
      <c r="R38" s="18">
        <f t="shared" si="8"/>
        <v>6.1706057895551308E-2</v>
      </c>
      <c r="S38" s="18">
        <f t="shared" si="8"/>
        <v>0.10060856161700463</v>
      </c>
      <c r="T38" s="18">
        <f t="shared" si="8"/>
        <v>0.53236510795024228</v>
      </c>
      <c r="U38" s="18">
        <f t="shared" si="8"/>
        <v>0.10021484511712264</v>
      </c>
      <c r="V38" s="18">
        <f t="shared" si="8"/>
        <v>5.5253968153036945E-2</v>
      </c>
      <c r="W38" s="18">
        <f t="shared" ref="W38:X38" si="24">W16/W$28*100</f>
        <v>6.9759763084437348E-2</v>
      </c>
      <c r="X38" s="18">
        <f t="shared" si="24"/>
        <v>1.6035548001943005E-2</v>
      </c>
      <c r="Y38" s="18">
        <f t="shared" si="12"/>
        <v>0.10959703104813433</v>
      </c>
    </row>
    <row r="39" spans="1:25" x14ac:dyDescent="0.2">
      <c r="A39" s="143"/>
      <c r="B39" s="8" t="s">
        <v>26</v>
      </c>
      <c r="C39" s="18">
        <f t="shared" si="6"/>
        <v>1.3111544824073911E-5</v>
      </c>
      <c r="D39" s="18">
        <f t="shared" ref="D39:P39" si="25">D17/D$28*100</f>
        <v>0</v>
      </c>
      <c r="E39" s="18">
        <f t="shared" si="25"/>
        <v>0</v>
      </c>
      <c r="F39" s="18">
        <f t="shared" si="25"/>
        <v>0</v>
      </c>
      <c r="G39" s="18">
        <f t="shared" si="25"/>
        <v>0</v>
      </c>
      <c r="H39" s="18">
        <f t="shared" si="25"/>
        <v>1.2900350225945919E-5</v>
      </c>
      <c r="I39" s="18">
        <f t="shared" si="25"/>
        <v>0</v>
      </c>
      <c r="J39" s="18">
        <f t="shared" si="25"/>
        <v>0</v>
      </c>
      <c r="K39" s="18">
        <f t="shared" si="25"/>
        <v>0</v>
      </c>
      <c r="L39" s="18">
        <f t="shared" si="25"/>
        <v>8.5699930704753475E-3</v>
      </c>
      <c r="M39" s="18">
        <f t="shared" si="25"/>
        <v>5.4097870151261921E-3</v>
      </c>
      <c r="N39" s="18">
        <f t="shared" si="25"/>
        <v>8.4805056262754683E-3</v>
      </c>
      <c r="O39" s="18">
        <f t="shared" si="25"/>
        <v>3.229560343711324E-3</v>
      </c>
      <c r="P39" s="18">
        <f t="shared" si="25"/>
        <v>4.4110337106497621E-3</v>
      </c>
      <c r="Q39" s="18">
        <f t="shared" si="8"/>
        <v>5.2063255559216667E-3</v>
      </c>
      <c r="R39" s="18">
        <f t="shared" si="8"/>
        <v>2.9621324318915574E-3</v>
      </c>
      <c r="S39" s="18">
        <f t="shared" si="8"/>
        <v>1.943381541239792E-3</v>
      </c>
      <c r="T39" s="18">
        <f t="shared" si="8"/>
        <v>1.4590038848960945E-3</v>
      </c>
      <c r="U39" s="18">
        <f t="shared" si="8"/>
        <v>2.0338603115027261E-3</v>
      </c>
      <c r="V39" s="18">
        <f t="shared" si="8"/>
        <v>7.9227434383776282E-5</v>
      </c>
      <c r="W39" s="18">
        <f t="shared" ref="W39:X39" si="26">W17/W$28*100</f>
        <v>5.3627723711659204E-5</v>
      </c>
      <c r="X39" s="18">
        <f t="shared" si="26"/>
        <v>0</v>
      </c>
      <c r="Y39" s="18">
        <f t="shared" si="12"/>
        <v>2.1506508752179077E-3</v>
      </c>
    </row>
    <row r="40" spans="1:25" x14ac:dyDescent="0.2">
      <c r="A40" s="143"/>
      <c r="B40" s="8" t="s">
        <v>27</v>
      </c>
      <c r="C40" s="18">
        <f t="shared" si="6"/>
        <v>1.2321802938158762E-3</v>
      </c>
      <c r="D40" s="18">
        <f t="shared" ref="D40:P40" si="27">D18/D$28*100</f>
        <v>2.9814488317321947E-3</v>
      </c>
      <c r="E40" s="18">
        <f t="shared" si="27"/>
        <v>4.1808668832108195E-2</v>
      </c>
      <c r="F40" s="18">
        <f t="shared" si="27"/>
        <v>4.974242005185972E-2</v>
      </c>
      <c r="G40" s="18">
        <f t="shared" si="27"/>
        <v>5.7592317622491215E-3</v>
      </c>
      <c r="H40" s="18">
        <f t="shared" si="27"/>
        <v>3.3044394817694354E-2</v>
      </c>
      <c r="I40" s="18">
        <f t="shared" si="27"/>
        <v>0.10473140710779551</v>
      </c>
      <c r="J40" s="18">
        <f t="shared" si="27"/>
        <v>2.0494440098640182E-2</v>
      </c>
      <c r="K40" s="18">
        <f t="shared" si="27"/>
        <v>6.0544411733646206E-2</v>
      </c>
      <c r="L40" s="18">
        <f t="shared" si="27"/>
        <v>0.15092148286204604</v>
      </c>
      <c r="M40" s="18">
        <f t="shared" si="27"/>
        <v>0.1345382500356416</v>
      </c>
      <c r="N40" s="18">
        <f t="shared" si="27"/>
        <v>0.10401270534830245</v>
      </c>
      <c r="O40" s="18">
        <f t="shared" si="27"/>
        <v>7.1037758017587854E-2</v>
      </c>
      <c r="P40" s="18">
        <f t="shared" si="27"/>
        <v>9.4303604742443536E-2</v>
      </c>
      <c r="Q40" s="18">
        <f t="shared" si="8"/>
        <v>5.1039357900749101E-2</v>
      </c>
      <c r="R40" s="18">
        <f t="shared" si="8"/>
        <v>5.4454643499584621E-2</v>
      </c>
      <c r="S40" s="18">
        <f t="shared" si="8"/>
        <v>7.8645627834558821E-2</v>
      </c>
      <c r="T40" s="18">
        <f t="shared" si="8"/>
        <v>8.5226555660479458E-2</v>
      </c>
      <c r="U40" s="18">
        <f t="shared" si="8"/>
        <v>7.8937903201315399E-2</v>
      </c>
      <c r="V40" s="18">
        <f t="shared" si="8"/>
        <v>4.5698029199093923E-2</v>
      </c>
      <c r="W40" s="18">
        <f t="shared" ref="W40:X40" si="28">W18/W$28*100</f>
        <v>5.0400385184166299E-2</v>
      </c>
      <c r="X40" s="18">
        <f t="shared" si="28"/>
        <v>4.475622863096133E-3</v>
      </c>
      <c r="Y40" s="18">
        <f t="shared" si="12"/>
        <v>6.4401719052678705E-2</v>
      </c>
    </row>
    <row r="41" spans="1:25" x14ac:dyDescent="0.2">
      <c r="A41" s="143"/>
      <c r="B41" s="8" t="s">
        <v>16</v>
      </c>
      <c r="C41" s="18">
        <f t="shared" si="6"/>
        <v>1.5855821647717285E-5</v>
      </c>
      <c r="D41" s="18">
        <f t="shared" ref="D41:P41" si="29">D19/D$28*100</f>
        <v>5.3513474867003678E-5</v>
      </c>
      <c r="E41" s="18">
        <f t="shared" si="29"/>
        <v>4.6074552786232433E-3</v>
      </c>
      <c r="F41" s="18">
        <f t="shared" si="29"/>
        <v>2.3565750228907089E-3</v>
      </c>
      <c r="G41" s="18">
        <f t="shared" si="29"/>
        <v>5.607019085198426E-2</v>
      </c>
      <c r="H41" s="18">
        <f t="shared" si="29"/>
        <v>1.4457993658761947E-2</v>
      </c>
      <c r="I41" s="18">
        <f t="shared" si="29"/>
        <v>1.5479326021020255E-3</v>
      </c>
      <c r="J41" s="18">
        <f t="shared" si="29"/>
        <v>1.5761632187112656E-4</v>
      </c>
      <c r="K41" s="18">
        <f t="shared" si="29"/>
        <v>1.5167682479352958E-2</v>
      </c>
      <c r="L41" s="18">
        <f t="shared" si="29"/>
        <v>1.415559859922085E-2</v>
      </c>
      <c r="M41" s="18">
        <f t="shared" si="29"/>
        <v>4.2023151627513793E-2</v>
      </c>
      <c r="N41" s="18">
        <f t="shared" si="29"/>
        <v>3.4243379277298881E-3</v>
      </c>
      <c r="O41" s="18">
        <f t="shared" si="29"/>
        <v>1.7378947935356036E-3</v>
      </c>
      <c r="P41" s="18">
        <f t="shared" si="29"/>
        <v>1.7445156970795164E-3</v>
      </c>
      <c r="Q41" s="18">
        <f t="shared" ref="Q41:V50" si="30">Q19/Q$28*100</f>
        <v>8.1233050719061208E-3</v>
      </c>
      <c r="R41" s="18">
        <f t="shared" si="30"/>
        <v>3.3292369987278146E-3</v>
      </c>
      <c r="S41" s="18">
        <f t="shared" si="30"/>
        <v>1.2170576004368801E-2</v>
      </c>
      <c r="T41" s="18">
        <f t="shared" si="30"/>
        <v>1.0155226812518299E-2</v>
      </c>
      <c r="U41" s="18">
        <f t="shared" si="30"/>
        <v>3.7256500014267481E-3</v>
      </c>
      <c r="V41" s="18">
        <f t="shared" si="30"/>
        <v>9.8235647676196344E-4</v>
      </c>
      <c r="W41" s="18">
        <f t="shared" ref="W41:X41" si="31">W19/W$28*100</f>
        <v>1.1526505203437678E-2</v>
      </c>
      <c r="X41" s="18">
        <f t="shared" si="31"/>
        <v>2.9252712104564692E-3</v>
      </c>
      <c r="Y41" s="18">
        <f t="shared" si="12"/>
        <v>9.721087121005785E-3</v>
      </c>
    </row>
    <row r="42" spans="1:25" x14ac:dyDescent="0.2">
      <c r="A42" s="143"/>
      <c r="B42" s="8" t="s">
        <v>19</v>
      </c>
      <c r="C42" s="18">
        <f t="shared" si="6"/>
        <v>0</v>
      </c>
      <c r="D42" s="18">
        <f t="shared" ref="D42:P42" si="32">D20/D$28*100</f>
        <v>0</v>
      </c>
      <c r="E42" s="18">
        <f t="shared" si="32"/>
        <v>0</v>
      </c>
      <c r="F42" s="18">
        <f t="shared" si="32"/>
        <v>0</v>
      </c>
      <c r="G42" s="18">
        <f t="shared" si="32"/>
        <v>0</v>
      </c>
      <c r="H42" s="18">
        <f t="shared" si="32"/>
        <v>0</v>
      </c>
      <c r="I42" s="18">
        <f t="shared" si="32"/>
        <v>2.1171204295999805E-6</v>
      </c>
      <c r="J42" s="18">
        <f t="shared" si="32"/>
        <v>0</v>
      </c>
      <c r="K42" s="18">
        <f t="shared" si="32"/>
        <v>0</v>
      </c>
      <c r="L42" s="18">
        <f t="shared" si="32"/>
        <v>0</v>
      </c>
      <c r="M42" s="18">
        <f t="shared" si="32"/>
        <v>0</v>
      </c>
      <c r="N42" s="18">
        <f t="shared" si="32"/>
        <v>8.7266260630363578E-6</v>
      </c>
      <c r="O42" s="18">
        <f t="shared" si="32"/>
        <v>0</v>
      </c>
      <c r="P42" s="18">
        <f t="shared" si="32"/>
        <v>0</v>
      </c>
      <c r="Q42" s="18">
        <f t="shared" si="30"/>
        <v>0</v>
      </c>
      <c r="R42" s="18">
        <f t="shared" si="30"/>
        <v>0</v>
      </c>
      <c r="S42" s="18">
        <f t="shared" si="30"/>
        <v>0</v>
      </c>
      <c r="T42" s="18">
        <f t="shared" si="30"/>
        <v>0</v>
      </c>
      <c r="U42" s="18">
        <f t="shared" si="30"/>
        <v>0</v>
      </c>
      <c r="V42" s="18">
        <f t="shared" si="30"/>
        <v>0</v>
      </c>
      <c r="W42" s="18">
        <f t="shared" ref="W42:X42" si="33">W20/W$28*100</f>
        <v>0</v>
      </c>
      <c r="X42" s="18">
        <f t="shared" si="33"/>
        <v>0</v>
      </c>
      <c r="Y42" s="18">
        <f t="shared" si="12"/>
        <v>5.8162499117923153E-7</v>
      </c>
    </row>
    <row r="43" spans="1:25" x14ac:dyDescent="0.2">
      <c r="A43" s="143"/>
      <c r="B43" s="8" t="s">
        <v>18</v>
      </c>
      <c r="C43" s="18">
        <f t="shared" si="6"/>
        <v>1.5855821647717285E-5</v>
      </c>
      <c r="D43" s="18">
        <f t="shared" ref="D43:P43" si="34">D21/D$28*100</f>
        <v>5.3513474867003678E-5</v>
      </c>
      <c r="E43" s="18">
        <f t="shared" si="34"/>
        <v>4.6074552786232433E-3</v>
      </c>
      <c r="F43" s="18">
        <f t="shared" si="34"/>
        <v>9.6329550556261355E-4</v>
      </c>
      <c r="G43" s="18">
        <f t="shared" si="34"/>
        <v>1.1283371167583071E-6</v>
      </c>
      <c r="H43" s="18">
        <f t="shared" si="34"/>
        <v>9.2567398567856192E-6</v>
      </c>
      <c r="I43" s="18">
        <f t="shared" si="34"/>
        <v>0</v>
      </c>
      <c r="J43" s="18">
        <f t="shared" si="34"/>
        <v>0</v>
      </c>
      <c r="K43" s="18">
        <f t="shared" si="34"/>
        <v>0</v>
      </c>
      <c r="L43" s="18">
        <f t="shared" si="34"/>
        <v>0</v>
      </c>
      <c r="M43" s="18">
        <f t="shared" si="34"/>
        <v>1.2283043756303861E-4</v>
      </c>
      <c r="N43" s="18">
        <f t="shared" si="34"/>
        <v>0</v>
      </c>
      <c r="O43" s="18">
        <f t="shared" si="34"/>
        <v>3.1543342511165156E-6</v>
      </c>
      <c r="P43" s="18">
        <f t="shared" si="34"/>
        <v>1.611130800266507E-4</v>
      </c>
      <c r="Q43" s="18">
        <f t="shared" si="30"/>
        <v>0</v>
      </c>
      <c r="R43" s="18">
        <f t="shared" si="30"/>
        <v>3.1502813738305011E-4</v>
      </c>
      <c r="S43" s="18">
        <f t="shared" si="30"/>
        <v>0</v>
      </c>
      <c r="T43" s="18">
        <f t="shared" si="30"/>
        <v>5.3618164892730683E-8</v>
      </c>
      <c r="U43" s="18">
        <f t="shared" si="30"/>
        <v>9.5858132188240226E-4</v>
      </c>
      <c r="V43" s="18">
        <f t="shared" si="30"/>
        <v>2.0478084705743435E-6</v>
      </c>
      <c r="W43" s="18">
        <f t="shared" ref="W43:X43" si="35">W21/W$28*100</f>
        <v>5.6186097850583969E-3</v>
      </c>
      <c r="X43" s="18">
        <f t="shared" si="35"/>
        <v>3.3712748198360721E-4</v>
      </c>
      <c r="Y43" s="18">
        <f t="shared" si="12"/>
        <v>5.7930385181351163E-4</v>
      </c>
    </row>
    <row r="44" spans="1:25" x14ac:dyDescent="0.2">
      <c r="A44" s="143"/>
      <c r="B44" s="8" t="s">
        <v>20</v>
      </c>
      <c r="C44" s="18">
        <f t="shared" si="6"/>
        <v>0</v>
      </c>
      <c r="D44" s="18">
        <f t="shared" ref="D44:P44" si="36">D22/D$28*100</f>
        <v>0</v>
      </c>
      <c r="E44" s="18">
        <f t="shared" si="36"/>
        <v>0</v>
      </c>
      <c r="F44" s="18">
        <f t="shared" si="36"/>
        <v>0</v>
      </c>
      <c r="G44" s="18">
        <f t="shared" si="36"/>
        <v>0</v>
      </c>
      <c r="H44" s="18">
        <f t="shared" si="36"/>
        <v>0</v>
      </c>
      <c r="I44" s="18">
        <f t="shared" si="36"/>
        <v>3.0221894132539717E-5</v>
      </c>
      <c r="J44" s="18">
        <f t="shared" si="36"/>
        <v>0</v>
      </c>
      <c r="K44" s="18">
        <f t="shared" si="36"/>
        <v>0</v>
      </c>
      <c r="L44" s="18">
        <f t="shared" si="36"/>
        <v>1.2170867686389927E-4</v>
      </c>
      <c r="M44" s="18">
        <f t="shared" si="36"/>
        <v>0</v>
      </c>
      <c r="N44" s="18">
        <f t="shared" si="36"/>
        <v>0</v>
      </c>
      <c r="O44" s="18">
        <f t="shared" si="36"/>
        <v>0</v>
      </c>
      <c r="P44" s="18">
        <f t="shared" si="36"/>
        <v>0</v>
      </c>
      <c r="Q44" s="18">
        <f t="shared" si="30"/>
        <v>4.0659316874295783E-4</v>
      </c>
      <c r="R44" s="18">
        <f t="shared" si="30"/>
        <v>2.5181694505333531E-4</v>
      </c>
      <c r="S44" s="18">
        <f t="shared" si="30"/>
        <v>7.4844530832176778E-3</v>
      </c>
      <c r="T44" s="18">
        <f t="shared" si="30"/>
        <v>8.9746620579101537E-3</v>
      </c>
      <c r="U44" s="18">
        <f t="shared" si="30"/>
        <v>5.4505553364722419E-4</v>
      </c>
      <c r="V44" s="18">
        <f t="shared" si="30"/>
        <v>3.9158648642871618E-4</v>
      </c>
      <c r="W44" s="18">
        <f t="shared" ref="W44:X44" si="37">W22/W$28*100</f>
        <v>3.3475862584958396E-4</v>
      </c>
      <c r="X44" s="18">
        <f t="shared" si="37"/>
        <v>1.3634954272021869E-4</v>
      </c>
      <c r="Y44" s="18">
        <f t="shared" si="12"/>
        <v>9.1575648726395661E-4</v>
      </c>
    </row>
    <row r="45" spans="1:25" x14ac:dyDescent="0.2">
      <c r="A45" s="143"/>
      <c r="B45" s="8" t="s">
        <v>21</v>
      </c>
      <c r="C45" s="18">
        <f t="shared" si="6"/>
        <v>0</v>
      </c>
      <c r="D45" s="18">
        <f t="shared" ref="D45:P45" si="38">D23/D$28*100</f>
        <v>0</v>
      </c>
      <c r="E45" s="18">
        <f t="shared" si="38"/>
        <v>0</v>
      </c>
      <c r="F45" s="18">
        <f t="shared" si="38"/>
        <v>0</v>
      </c>
      <c r="G45" s="18">
        <f t="shared" si="38"/>
        <v>0</v>
      </c>
      <c r="H45" s="18">
        <f t="shared" si="38"/>
        <v>0</v>
      </c>
      <c r="I45" s="18">
        <f t="shared" si="38"/>
        <v>0</v>
      </c>
      <c r="J45" s="18">
        <f t="shared" si="38"/>
        <v>0</v>
      </c>
      <c r="K45" s="18">
        <f t="shared" si="38"/>
        <v>0</v>
      </c>
      <c r="L45" s="18">
        <f t="shared" si="38"/>
        <v>0</v>
      </c>
      <c r="M45" s="18">
        <f t="shared" si="38"/>
        <v>0</v>
      </c>
      <c r="N45" s="18">
        <f t="shared" si="38"/>
        <v>0</v>
      </c>
      <c r="O45" s="18">
        <f t="shared" si="38"/>
        <v>0</v>
      </c>
      <c r="P45" s="18">
        <f t="shared" si="38"/>
        <v>0</v>
      </c>
      <c r="Q45" s="18">
        <f t="shared" si="30"/>
        <v>0</v>
      </c>
      <c r="R45" s="18">
        <f t="shared" si="30"/>
        <v>0</v>
      </c>
      <c r="S45" s="18">
        <f t="shared" si="30"/>
        <v>0</v>
      </c>
      <c r="T45" s="18">
        <f t="shared" si="30"/>
        <v>0</v>
      </c>
      <c r="U45" s="18">
        <f t="shared" si="30"/>
        <v>0</v>
      </c>
      <c r="V45" s="18">
        <f t="shared" si="30"/>
        <v>0</v>
      </c>
      <c r="W45" s="18">
        <f t="shared" ref="W45:X45" si="39">W23/W$28*100</f>
        <v>0</v>
      </c>
      <c r="X45" s="18">
        <f t="shared" si="39"/>
        <v>1.871938616864115E-3</v>
      </c>
      <c r="Y45" s="18">
        <f t="shared" si="12"/>
        <v>1.0847976160367299E-4</v>
      </c>
    </row>
    <row r="46" spans="1:25" x14ac:dyDescent="0.2">
      <c r="A46" s="143"/>
      <c r="B46" s="8" t="s">
        <v>17</v>
      </c>
      <c r="C46" s="18">
        <f t="shared" si="6"/>
        <v>0</v>
      </c>
      <c r="D46" s="18">
        <f t="shared" ref="D46:P46" si="40">D24/D$28*100</f>
        <v>0</v>
      </c>
      <c r="E46" s="18">
        <f t="shared" si="40"/>
        <v>0</v>
      </c>
      <c r="F46" s="18">
        <f t="shared" si="40"/>
        <v>1.3932795173280956E-3</v>
      </c>
      <c r="G46" s="18">
        <f t="shared" si="40"/>
        <v>5.6069062514867499E-2</v>
      </c>
      <c r="H46" s="18">
        <f t="shared" si="40"/>
        <v>1.4448736918905159E-2</v>
      </c>
      <c r="I46" s="18">
        <f t="shared" si="40"/>
        <v>1.5155935875398859E-3</v>
      </c>
      <c r="J46" s="18">
        <f t="shared" si="40"/>
        <v>1.5761632187112656E-4</v>
      </c>
      <c r="K46" s="18">
        <f t="shared" si="40"/>
        <v>1.5167682479352958E-2</v>
      </c>
      <c r="L46" s="18">
        <f t="shared" si="40"/>
        <v>1.4033889922356952E-2</v>
      </c>
      <c r="M46" s="18">
        <f t="shared" si="40"/>
        <v>4.1900321189950754E-2</v>
      </c>
      <c r="N46" s="18">
        <f t="shared" si="40"/>
        <v>3.4156113016668523E-3</v>
      </c>
      <c r="O46" s="18">
        <f t="shared" si="40"/>
        <v>1.7347404592844872E-3</v>
      </c>
      <c r="P46" s="18">
        <f t="shared" si="40"/>
        <v>1.5834026170528656E-3</v>
      </c>
      <c r="Q46" s="18">
        <f t="shared" si="30"/>
        <v>7.7167119031631625E-3</v>
      </c>
      <c r="R46" s="18">
        <f t="shared" si="30"/>
        <v>2.7623919162914293E-3</v>
      </c>
      <c r="S46" s="18">
        <f t="shared" si="30"/>
        <v>4.6861229211511224E-3</v>
      </c>
      <c r="T46" s="18">
        <f t="shared" si="30"/>
        <v>1.1805111364432514E-3</v>
      </c>
      <c r="U46" s="18">
        <f t="shared" si="30"/>
        <v>2.2220131458971213E-3</v>
      </c>
      <c r="V46" s="18">
        <f t="shared" si="30"/>
        <v>5.8872218186267289E-4</v>
      </c>
      <c r="W46" s="18">
        <f t="shared" ref="W46:X46" si="41">W24/W$28*100</f>
        <v>5.5731367925296966E-3</v>
      </c>
      <c r="X46" s="18">
        <f t="shared" si="41"/>
        <v>5.798555688885283E-4</v>
      </c>
      <c r="Y46" s="18">
        <f t="shared" si="12"/>
        <v>8.1169653953334607E-3</v>
      </c>
    </row>
    <row r="47" spans="1:25" x14ac:dyDescent="0.2">
      <c r="A47" s="297"/>
      <c r="B47" s="8" t="s">
        <v>807</v>
      </c>
      <c r="C47" s="18">
        <f t="shared" si="6"/>
        <v>0</v>
      </c>
      <c r="D47" s="18">
        <f t="shared" ref="D47:P47" si="42">D25/D$28*100</f>
        <v>0</v>
      </c>
      <c r="E47" s="18">
        <f t="shared" si="42"/>
        <v>0</v>
      </c>
      <c r="F47" s="18">
        <f t="shared" si="42"/>
        <v>0</v>
      </c>
      <c r="G47" s="18">
        <f t="shared" si="42"/>
        <v>0</v>
      </c>
      <c r="H47" s="18">
        <f t="shared" si="42"/>
        <v>0</v>
      </c>
      <c r="I47" s="18">
        <f t="shared" si="42"/>
        <v>0</v>
      </c>
      <c r="J47" s="18">
        <f t="shared" si="42"/>
        <v>0</v>
      </c>
      <c r="K47" s="18">
        <f t="shared" si="42"/>
        <v>0</v>
      </c>
      <c r="L47" s="18">
        <f t="shared" si="42"/>
        <v>0</v>
      </c>
      <c r="M47" s="18">
        <f t="shared" si="42"/>
        <v>0</v>
      </c>
      <c r="N47" s="18">
        <f t="shared" si="42"/>
        <v>0</v>
      </c>
      <c r="O47" s="18">
        <f t="shared" si="42"/>
        <v>0</v>
      </c>
      <c r="P47" s="18">
        <f t="shared" si="42"/>
        <v>0</v>
      </c>
      <c r="Q47" s="18">
        <f t="shared" si="30"/>
        <v>0</v>
      </c>
      <c r="R47" s="18">
        <f t="shared" si="30"/>
        <v>0</v>
      </c>
      <c r="S47" s="18">
        <f t="shared" si="30"/>
        <v>0</v>
      </c>
      <c r="T47" s="18">
        <f t="shared" si="30"/>
        <v>0</v>
      </c>
      <c r="U47" s="18">
        <f t="shared" si="30"/>
        <v>0</v>
      </c>
      <c r="V47" s="18">
        <f t="shared" si="30"/>
        <v>0</v>
      </c>
      <c r="W47" s="18">
        <f t="shared" ref="W47:X47" si="43">W25/W$28*100</f>
        <v>0</v>
      </c>
      <c r="X47" s="18">
        <f t="shared" si="43"/>
        <v>0</v>
      </c>
      <c r="Y47" s="18">
        <f t="shared" si="12"/>
        <v>0</v>
      </c>
    </row>
    <row r="48" spans="1:25" ht="15" x14ac:dyDescent="0.25">
      <c r="A48" s="143"/>
      <c r="B48" s="191" t="s">
        <v>22</v>
      </c>
      <c r="C48" s="18">
        <f t="shared" si="6"/>
        <v>82.142625719734994</v>
      </c>
      <c r="D48" s="18">
        <f t="shared" ref="D48:P48" si="44">D26/D$28*100</f>
        <v>83.405338000183008</v>
      </c>
      <c r="E48" s="18">
        <f t="shared" si="44"/>
        <v>86.679118238081998</v>
      </c>
      <c r="F48" s="18">
        <f t="shared" si="44"/>
        <v>88.374534887452143</v>
      </c>
      <c r="G48" s="18">
        <f t="shared" si="44"/>
        <v>83.27857165954866</v>
      </c>
      <c r="H48" s="18">
        <f t="shared" si="44"/>
        <v>83.828094023580235</v>
      </c>
      <c r="I48" s="18">
        <f t="shared" si="44"/>
        <v>70.605302662832685</v>
      </c>
      <c r="J48" s="18">
        <f t="shared" si="44"/>
        <v>65.25533617434715</v>
      </c>
      <c r="K48" s="18">
        <f t="shared" si="44"/>
        <v>73.566082651867717</v>
      </c>
      <c r="L48" s="18">
        <f t="shared" si="44"/>
        <v>67.462607728328834</v>
      </c>
      <c r="M48" s="18">
        <f t="shared" si="44"/>
        <v>60.922554150746841</v>
      </c>
      <c r="N48" s="18">
        <f t="shared" si="44"/>
        <v>60.508102211563255</v>
      </c>
      <c r="O48" s="18">
        <f t="shared" si="44"/>
        <v>62.170420652285088</v>
      </c>
      <c r="P48" s="18">
        <f t="shared" si="44"/>
        <v>61.175488390301389</v>
      </c>
      <c r="Q48" s="18">
        <f t="shared" si="30"/>
        <v>63.975713407241372</v>
      </c>
      <c r="R48" s="18">
        <f t="shared" si="30"/>
        <v>67.484602802785759</v>
      </c>
      <c r="S48" s="18">
        <f t="shared" si="30"/>
        <v>65.883324996205033</v>
      </c>
      <c r="T48" s="18">
        <f t="shared" si="30"/>
        <v>64.125530021927119</v>
      </c>
      <c r="U48" s="18">
        <f t="shared" si="30"/>
        <v>64.941526443749567</v>
      </c>
      <c r="V48" s="18">
        <f t="shared" si="30"/>
        <v>66.103131103110613</v>
      </c>
      <c r="W48" s="18">
        <f t="shared" ref="W48:X48" si="45">W26/W$28*100</f>
        <v>66.025119835778867</v>
      </c>
      <c r="X48" s="18">
        <f t="shared" si="45"/>
        <v>67.748463599430906</v>
      </c>
      <c r="Y48" s="18">
        <f>Y26/Y$28*100</f>
        <v>69.116381957736166</v>
      </c>
    </row>
    <row r="49" spans="1:25" x14ac:dyDescent="0.2">
      <c r="A49" s="143"/>
      <c r="B49" s="8" t="s">
        <v>23</v>
      </c>
      <c r="C49" s="18">
        <f t="shared" si="6"/>
        <v>17.857374280265006</v>
      </c>
      <c r="D49" s="18">
        <f t="shared" ref="D49:P49" si="46">D27/D$28*100</f>
        <v>16.594661999816992</v>
      </c>
      <c r="E49" s="18">
        <f t="shared" si="46"/>
        <v>13.320881761918002</v>
      </c>
      <c r="F49" s="18">
        <f t="shared" si="46"/>
        <v>11.625465112547854</v>
      </c>
      <c r="G49" s="18">
        <f t="shared" si="46"/>
        <v>16.721428340451343</v>
      </c>
      <c r="H49" s="18">
        <f t="shared" si="46"/>
        <v>16.171905976419758</v>
      </c>
      <c r="I49" s="18">
        <f t="shared" si="46"/>
        <v>29.394697337167326</v>
      </c>
      <c r="J49" s="18">
        <f t="shared" si="46"/>
        <v>34.744663825652857</v>
      </c>
      <c r="K49" s="18">
        <f t="shared" si="46"/>
        <v>26.43391734813228</v>
      </c>
      <c r="L49" s="18">
        <f t="shared" si="46"/>
        <v>32.537392271671166</v>
      </c>
      <c r="M49" s="18">
        <f t="shared" si="46"/>
        <v>39.077445849253159</v>
      </c>
      <c r="N49" s="18">
        <f t="shared" si="46"/>
        <v>39.491897788436745</v>
      </c>
      <c r="O49" s="18">
        <f t="shared" si="46"/>
        <v>37.829579347714912</v>
      </c>
      <c r="P49" s="18">
        <f t="shared" si="46"/>
        <v>38.824511609698604</v>
      </c>
      <c r="Q49" s="18">
        <f t="shared" si="30"/>
        <v>36.024286592758628</v>
      </c>
      <c r="R49" s="18">
        <f t="shared" si="30"/>
        <v>32.515397197214249</v>
      </c>
      <c r="S49" s="18">
        <f t="shared" si="30"/>
        <v>34.116675003794974</v>
      </c>
      <c r="T49" s="18">
        <f t="shared" si="30"/>
        <v>35.874469978072888</v>
      </c>
      <c r="U49" s="18">
        <f t="shared" si="30"/>
        <v>35.058473556250433</v>
      </c>
      <c r="V49" s="18">
        <f t="shared" si="30"/>
        <v>33.896868896889394</v>
      </c>
      <c r="W49" s="18">
        <f t="shared" ref="W49:X49" si="47">W27/W$28*100</f>
        <v>33.97488016422114</v>
      </c>
      <c r="X49" s="18">
        <f t="shared" si="47"/>
        <v>32.251536400569094</v>
      </c>
      <c r="Y49" s="18">
        <f>Y27/Y$28*100</f>
        <v>30.883618042263866</v>
      </c>
    </row>
    <row r="50" spans="1:25" ht="13.5" thickBot="1" x14ac:dyDescent="0.25">
      <c r="A50" s="143"/>
      <c r="B50" s="30" t="s">
        <v>7</v>
      </c>
      <c r="C50" s="78">
        <f t="shared" si="6"/>
        <v>100</v>
      </c>
      <c r="D50" s="78">
        <f t="shared" ref="D50:O50" si="48">D28/D$28*100</f>
        <v>100</v>
      </c>
      <c r="E50" s="78">
        <f t="shared" si="48"/>
        <v>100</v>
      </c>
      <c r="F50" s="78">
        <f t="shared" si="48"/>
        <v>100</v>
      </c>
      <c r="G50" s="78">
        <f t="shared" si="48"/>
        <v>100</v>
      </c>
      <c r="H50" s="78">
        <f t="shared" si="48"/>
        <v>100</v>
      </c>
      <c r="I50" s="78">
        <f t="shared" si="48"/>
        <v>100</v>
      </c>
      <c r="J50" s="78">
        <f t="shared" si="48"/>
        <v>100</v>
      </c>
      <c r="K50" s="78">
        <f t="shared" si="48"/>
        <v>100</v>
      </c>
      <c r="L50" s="78">
        <f t="shared" si="48"/>
        <v>100</v>
      </c>
      <c r="M50" s="78">
        <f t="shared" si="48"/>
        <v>100</v>
      </c>
      <c r="N50" s="78">
        <f t="shared" si="48"/>
        <v>100</v>
      </c>
      <c r="O50" s="78">
        <f t="shared" si="48"/>
        <v>100</v>
      </c>
      <c r="P50" s="78">
        <f>P28/P$28*100</f>
        <v>100</v>
      </c>
      <c r="Q50" s="78">
        <f t="shared" si="30"/>
        <v>100</v>
      </c>
      <c r="R50" s="78">
        <f t="shared" si="30"/>
        <v>100</v>
      </c>
      <c r="S50" s="78">
        <f t="shared" si="30"/>
        <v>100</v>
      </c>
      <c r="T50" s="18">
        <f t="shared" si="30"/>
        <v>100</v>
      </c>
      <c r="U50" s="18">
        <f t="shared" si="30"/>
        <v>100</v>
      </c>
      <c r="V50" s="18">
        <f t="shared" si="30"/>
        <v>100</v>
      </c>
      <c r="W50" s="18">
        <f t="shared" ref="W50:X50" si="49">W28/W$28*100</f>
        <v>100</v>
      </c>
      <c r="X50" s="18">
        <f t="shared" si="49"/>
        <v>100</v>
      </c>
      <c r="Y50" s="78">
        <f>Y28/Y$28*100</f>
        <v>100</v>
      </c>
    </row>
    <row r="51" spans="1:25" ht="20.25" thickTop="1" thickBot="1" x14ac:dyDescent="0.35">
      <c r="A51" s="143"/>
      <c r="B51" s="83"/>
      <c r="C51" s="342" t="s">
        <v>56</v>
      </c>
      <c r="D51" s="342"/>
      <c r="E51" s="342"/>
      <c r="F51" s="342"/>
      <c r="G51" s="342"/>
      <c r="H51" s="342"/>
      <c r="I51" s="342"/>
      <c r="J51" s="342"/>
      <c r="K51" s="342"/>
      <c r="L51" s="342"/>
      <c r="M51" s="342"/>
      <c r="N51" s="342"/>
      <c r="O51" s="342"/>
      <c r="P51" s="342"/>
      <c r="Q51" s="342"/>
      <c r="R51" s="342"/>
      <c r="S51" s="342"/>
      <c r="T51" s="342"/>
      <c r="U51" s="342"/>
      <c r="V51" s="342"/>
      <c r="W51" s="342"/>
      <c r="X51" s="342"/>
      <c r="Y51" s="342"/>
    </row>
    <row r="52" spans="1:25" ht="13.5" thickTop="1" x14ac:dyDescent="0.2">
      <c r="A52" s="143"/>
      <c r="B52" s="8"/>
      <c r="C52" s="18"/>
      <c r="D52" s="18"/>
      <c r="E52" s="18"/>
      <c r="F52" s="18"/>
      <c r="G52" s="18"/>
      <c r="H52" s="18"/>
      <c r="I52" s="18"/>
      <c r="J52" s="18"/>
      <c r="K52" s="18"/>
      <c r="L52" s="18"/>
      <c r="M52" s="18"/>
      <c r="N52" s="18"/>
      <c r="O52" s="18"/>
      <c r="P52" s="18"/>
      <c r="Q52" s="18"/>
      <c r="R52" s="18"/>
      <c r="S52" s="18"/>
      <c r="T52" s="18"/>
      <c r="U52" s="18"/>
      <c r="V52" s="18"/>
      <c r="W52" s="18"/>
      <c r="X52" s="18"/>
      <c r="Y52" s="18"/>
    </row>
    <row r="53" spans="1:25" x14ac:dyDescent="0.2">
      <c r="A53" s="143"/>
      <c r="B53" s="80" t="s">
        <v>326</v>
      </c>
      <c r="C53" s="33" t="s">
        <v>10</v>
      </c>
      <c r="D53" s="18">
        <f t="shared" ref="D53:V53" si="50">IF(C9=0,"--",(D9/C9)*100-100)</f>
        <v>34.788240181185216</v>
      </c>
      <c r="E53" s="18">
        <f t="shared" si="50"/>
        <v>11.147983255815092</v>
      </c>
      <c r="F53" s="18">
        <f t="shared" si="50"/>
        <v>25.675164054630528</v>
      </c>
      <c r="G53" s="18">
        <f t="shared" si="50"/>
        <v>22.878670331079306</v>
      </c>
      <c r="H53" s="18">
        <f t="shared" si="50"/>
        <v>35.392929993124426</v>
      </c>
      <c r="I53" s="18">
        <f t="shared" si="50"/>
        <v>-25.833758322656209</v>
      </c>
      <c r="J53" s="18">
        <f t="shared" si="50"/>
        <v>-19.399767882013251</v>
      </c>
      <c r="K53" s="18">
        <f t="shared" si="50"/>
        <v>3.4478757490918213</v>
      </c>
      <c r="L53" s="18">
        <f t="shared" si="50"/>
        <v>-20.02750546290676</v>
      </c>
      <c r="M53" s="18">
        <f t="shared" si="50"/>
        <v>-34.071554546282073</v>
      </c>
      <c r="N53" s="18">
        <f t="shared" si="50"/>
        <v>5.530505294597134</v>
      </c>
      <c r="O53" s="18">
        <f t="shared" si="50"/>
        <v>-1.7309180163534279</v>
      </c>
      <c r="P53" s="18">
        <f t="shared" si="50"/>
        <v>-38.063665257780407</v>
      </c>
      <c r="Q53" s="18">
        <f t="shared" si="50"/>
        <v>-34.270410092423376</v>
      </c>
      <c r="R53" s="18">
        <f t="shared" si="50"/>
        <v>23.262175417919877</v>
      </c>
      <c r="S53" s="18">
        <f t="shared" si="50"/>
        <v>-3.4385613717333001</v>
      </c>
      <c r="T53" s="18">
        <f t="shared" si="50"/>
        <v>-10.136193800846002</v>
      </c>
      <c r="U53" s="18">
        <f t="shared" si="50"/>
        <v>4.3896655332842585</v>
      </c>
      <c r="V53" s="18">
        <f t="shared" si="50"/>
        <v>0.43121704005149297</v>
      </c>
      <c r="W53" s="18">
        <f t="shared" ref="W53:X53" si="51">IF(V9=0,"--",(W9/V9)*100-100)</f>
        <v>-0.9645942274505046</v>
      </c>
      <c r="X53" s="18">
        <f t="shared" si="51"/>
        <v>-13.800212391458416</v>
      </c>
      <c r="Y53" s="18">
        <f>IFERROR((POWER(U9/C9,1/21)*100)-100,"--")</f>
        <v>-3.4210679643413897</v>
      </c>
    </row>
    <row r="54" spans="1:25" x14ac:dyDescent="0.2">
      <c r="A54" s="143"/>
      <c r="B54" s="80" t="s">
        <v>87</v>
      </c>
      <c r="C54" s="33" t="s">
        <v>10</v>
      </c>
      <c r="D54" s="18">
        <f t="shared" ref="D54:V54" si="52">IF(C10=0,"--",(D10/C10)*100-100)</f>
        <v>-42.713603063165053</v>
      </c>
      <c r="E54" s="18">
        <f t="shared" si="52"/>
        <v>19.863845490881801</v>
      </c>
      <c r="F54" s="18">
        <f t="shared" si="52"/>
        <v>34.556635318497655</v>
      </c>
      <c r="G54" s="18">
        <f t="shared" si="52"/>
        <v>19.172760583245179</v>
      </c>
      <c r="H54" s="18">
        <f t="shared" si="52"/>
        <v>-12.334261316334192</v>
      </c>
      <c r="I54" s="18">
        <f t="shared" si="52"/>
        <v>215.98976747718973</v>
      </c>
      <c r="J54" s="18">
        <f t="shared" si="52"/>
        <v>15.291693280619384</v>
      </c>
      <c r="K54" s="18">
        <f t="shared" si="52"/>
        <v>26.070358294492507</v>
      </c>
      <c r="L54" s="18">
        <f t="shared" si="52"/>
        <v>60.82304009692632</v>
      </c>
      <c r="M54" s="18">
        <f t="shared" si="52"/>
        <v>-29.207731146406942</v>
      </c>
      <c r="N54" s="18">
        <f t="shared" si="52"/>
        <v>-24.268320522554305</v>
      </c>
      <c r="O54" s="18">
        <f t="shared" si="52"/>
        <v>2.2229684569595776</v>
      </c>
      <c r="P54" s="18">
        <f t="shared" si="52"/>
        <v>52.868620951062326</v>
      </c>
      <c r="Q54" s="18">
        <f t="shared" si="52"/>
        <v>-21.150652841985902</v>
      </c>
      <c r="R54" s="18">
        <f t="shared" si="52"/>
        <v>-5.2626733138944104</v>
      </c>
      <c r="S54" s="18">
        <f t="shared" si="52"/>
        <v>3.6414776255865604</v>
      </c>
      <c r="T54" s="18">
        <f t="shared" si="52"/>
        <v>8.9351717197704232</v>
      </c>
      <c r="U54" s="18">
        <f t="shared" si="52"/>
        <v>-40.828394911119858</v>
      </c>
      <c r="V54" s="18">
        <f t="shared" si="52"/>
        <v>65.399787716987419</v>
      </c>
      <c r="W54" s="18">
        <f t="shared" ref="W54:X54" si="53">IF(V10=0,"--",(W10/V10)*100-100)</f>
        <v>-31.993425620342109</v>
      </c>
      <c r="X54" s="18">
        <f t="shared" si="53"/>
        <v>-32.433844133633926</v>
      </c>
      <c r="Y54" s="18">
        <f t="shared" ref="Y54:Y72" si="54">IFERROR((POWER(U10/C10,1/21)*100)-100,"--")</f>
        <v>5.3387176863098489</v>
      </c>
    </row>
    <row r="55" spans="1:25" x14ac:dyDescent="0.2">
      <c r="A55" s="143"/>
      <c r="B55" s="80" t="s">
        <v>86</v>
      </c>
      <c r="C55" s="33" t="s">
        <v>10</v>
      </c>
      <c r="D55" s="18">
        <f t="shared" ref="D55:V55" si="55">IF(C11=0,"--",(D11/C11)*100-100)</f>
        <v>248.22031013866507</v>
      </c>
      <c r="E55" s="18">
        <f t="shared" si="55"/>
        <v>45.882130007994419</v>
      </c>
      <c r="F55" s="18">
        <f t="shared" si="55"/>
        <v>-20.983790906508133</v>
      </c>
      <c r="G55" s="18">
        <f t="shared" si="55"/>
        <v>44.401465671002967</v>
      </c>
      <c r="H55" s="18">
        <f t="shared" si="55"/>
        <v>115.13390285000256</v>
      </c>
      <c r="I55" s="18">
        <f t="shared" si="55"/>
        <v>70.78319662954209</v>
      </c>
      <c r="J55" s="18">
        <f t="shared" si="55"/>
        <v>-12.459003561450302</v>
      </c>
      <c r="K55" s="18">
        <f t="shared" si="55"/>
        <v>58.620867984554479</v>
      </c>
      <c r="L55" s="18">
        <f t="shared" si="55"/>
        <v>155.17423916600848</v>
      </c>
      <c r="M55" s="18">
        <f t="shared" si="55"/>
        <v>63.581654132358977</v>
      </c>
      <c r="N55" s="18">
        <f t="shared" si="55"/>
        <v>20.007328993494113</v>
      </c>
      <c r="O55" s="18">
        <f t="shared" si="55"/>
        <v>14.347072844992567</v>
      </c>
      <c r="P55" s="18">
        <f t="shared" si="55"/>
        <v>5.6402550722553428</v>
      </c>
      <c r="Q55" s="18">
        <f t="shared" si="55"/>
        <v>-18.303438133032373</v>
      </c>
      <c r="R55" s="18">
        <f t="shared" si="55"/>
        <v>43.63442420254907</v>
      </c>
      <c r="S55" s="18">
        <f t="shared" si="55"/>
        <v>-3.0063076825130821</v>
      </c>
      <c r="T55" s="18">
        <f t="shared" si="55"/>
        <v>7.1991073120818925</v>
      </c>
      <c r="U55" s="18">
        <f t="shared" si="55"/>
        <v>23.439264832238678</v>
      </c>
      <c r="V55" s="18">
        <f t="shared" si="55"/>
        <v>4.0207761915408042</v>
      </c>
      <c r="W55" s="18">
        <f t="shared" ref="W55:X55" si="56">IF(V11=0,"--",(W11/V11)*100-100)</f>
        <v>-0.33797530924087482</v>
      </c>
      <c r="X55" s="18">
        <f t="shared" si="56"/>
        <v>6.1080006082365941</v>
      </c>
      <c r="Y55" s="18">
        <f t="shared" si="54"/>
        <v>30.539112625292859</v>
      </c>
    </row>
    <row r="56" spans="1:25" x14ac:dyDescent="0.2">
      <c r="A56" s="143"/>
      <c r="B56" s="80" t="s">
        <v>85</v>
      </c>
      <c r="C56" s="33" t="s">
        <v>10</v>
      </c>
      <c r="D56" s="18">
        <f t="shared" ref="D56:V56" si="57">IF(C12=0,"--",(D12/C12)*100-100)</f>
        <v>0.10866608022598712</v>
      </c>
      <c r="E56" s="18">
        <f t="shared" si="57"/>
        <v>3.2084486829623273</v>
      </c>
      <c r="F56" s="18">
        <f t="shared" si="57"/>
        <v>79.207881592489628</v>
      </c>
      <c r="G56" s="18">
        <f t="shared" si="57"/>
        <v>28.316207959049564</v>
      </c>
      <c r="H56" s="18">
        <f t="shared" si="57"/>
        <v>-32.093472257895698</v>
      </c>
      <c r="I56" s="18">
        <f t="shared" si="57"/>
        <v>48.424980257473607</v>
      </c>
      <c r="J56" s="18">
        <f t="shared" si="57"/>
        <v>-2.1515642652912845</v>
      </c>
      <c r="K56" s="18">
        <f t="shared" si="57"/>
        <v>24.240978539055675</v>
      </c>
      <c r="L56" s="18">
        <f t="shared" si="57"/>
        <v>-31.042712198985257</v>
      </c>
      <c r="M56" s="18">
        <f t="shared" si="57"/>
        <v>36.936954978356596</v>
      </c>
      <c r="N56" s="18">
        <f t="shared" si="57"/>
        <v>29.941591593479245</v>
      </c>
      <c r="O56" s="18">
        <f t="shared" si="57"/>
        <v>5.5037096048019265</v>
      </c>
      <c r="P56" s="18">
        <f t="shared" si="57"/>
        <v>7.6203717267509887</v>
      </c>
      <c r="Q56" s="18">
        <f t="shared" si="57"/>
        <v>-51.427582337127191</v>
      </c>
      <c r="R56" s="18">
        <f t="shared" si="57"/>
        <v>-22.945541483878955</v>
      </c>
      <c r="S56" s="18">
        <f t="shared" si="57"/>
        <v>60.526122298641013</v>
      </c>
      <c r="T56" s="18">
        <f t="shared" si="57"/>
        <v>13.206323887473431</v>
      </c>
      <c r="U56" s="18">
        <f t="shared" si="57"/>
        <v>-22.749290189466038</v>
      </c>
      <c r="V56" s="18">
        <f t="shared" si="57"/>
        <v>-1.2143666055513194</v>
      </c>
      <c r="W56" s="18">
        <f t="shared" ref="W56:X56" si="58">IF(V12=0,"--",(W12/V12)*100-100)</f>
        <v>-12.657865461128537</v>
      </c>
      <c r="X56" s="18">
        <f t="shared" si="58"/>
        <v>2.3488945600085316</v>
      </c>
      <c r="Y56" s="18">
        <f t="shared" si="54"/>
        <v>3.6684696123149791</v>
      </c>
    </row>
    <row r="57" spans="1:25" x14ac:dyDescent="0.2">
      <c r="A57" s="143"/>
      <c r="B57" s="80" t="s">
        <v>385</v>
      </c>
      <c r="C57" s="33" t="s">
        <v>10</v>
      </c>
      <c r="D57" s="18">
        <f t="shared" ref="D57:V57" si="59">IF(C13=0,"--",(D13/C13)*100-100)</f>
        <v>536.236480339634</v>
      </c>
      <c r="E57" s="18">
        <f t="shared" si="59"/>
        <v>-30.706539774944204</v>
      </c>
      <c r="F57" s="18">
        <f t="shared" si="59"/>
        <v>23.80709025156402</v>
      </c>
      <c r="G57" s="18">
        <f t="shared" si="59"/>
        <v>-52.858456238451566</v>
      </c>
      <c r="H57" s="18">
        <f t="shared" si="59"/>
        <v>-33.181453774254436</v>
      </c>
      <c r="I57" s="18">
        <f t="shared" si="59"/>
        <v>-19.761577098529202</v>
      </c>
      <c r="J57" s="18">
        <f t="shared" si="59"/>
        <v>-40.09281321809852</v>
      </c>
      <c r="K57" s="18">
        <f t="shared" si="59"/>
        <v>100.51924413888992</v>
      </c>
      <c r="L57" s="18">
        <f t="shared" si="59"/>
        <v>562.2292875289578</v>
      </c>
      <c r="M57" s="18">
        <f t="shared" si="59"/>
        <v>84.672708634433405</v>
      </c>
      <c r="N57" s="18">
        <f t="shared" si="59"/>
        <v>-45.733074488773894</v>
      </c>
      <c r="O57" s="18">
        <f t="shared" si="59"/>
        <v>-33.209828544063626</v>
      </c>
      <c r="P57" s="18">
        <f t="shared" si="59"/>
        <v>-15.224417456492617</v>
      </c>
      <c r="Q57" s="18">
        <f t="shared" si="59"/>
        <v>-31.291392531857653</v>
      </c>
      <c r="R57" s="18">
        <f t="shared" si="59"/>
        <v>86.422999875506804</v>
      </c>
      <c r="S57" s="18">
        <f t="shared" si="59"/>
        <v>-6.9574370771957774</v>
      </c>
      <c r="T57" s="18">
        <f t="shared" si="59"/>
        <v>-8.7550290768003833</v>
      </c>
      <c r="U57" s="18">
        <f t="shared" si="59"/>
        <v>10.166099874006051</v>
      </c>
      <c r="V57" s="18">
        <f t="shared" si="59"/>
        <v>44.248098655699039</v>
      </c>
      <c r="W57" s="18">
        <f t="shared" ref="W57:X57" si="60">IF(V13=0,"--",(W13/V13)*100-100)</f>
        <v>-17.827553740217283</v>
      </c>
      <c r="X57" s="18">
        <f t="shared" si="60"/>
        <v>30.75859235086034</v>
      </c>
      <c r="Y57" s="18">
        <f t="shared" si="54"/>
        <v>10.042306773779956</v>
      </c>
    </row>
    <row r="58" spans="1:25" x14ac:dyDescent="0.2">
      <c r="A58" s="143"/>
      <c r="B58" s="80" t="s">
        <v>386</v>
      </c>
      <c r="C58" s="33" t="s">
        <v>10</v>
      </c>
      <c r="D58" s="18">
        <f t="shared" ref="D58:V58" si="61">IF(C14=0,"--",(D14/C14)*100-100)</f>
        <v>-66.893952987618874</v>
      </c>
      <c r="E58" s="18">
        <f t="shared" si="61"/>
        <v>288.83468834688347</v>
      </c>
      <c r="F58" s="18">
        <f t="shared" si="61"/>
        <v>53.785273983210999</v>
      </c>
      <c r="G58" s="18">
        <f t="shared" si="61"/>
        <v>-93.579607827339288</v>
      </c>
      <c r="H58" s="18">
        <f t="shared" si="61"/>
        <v>88.580392156862757</v>
      </c>
      <c r="I58" s="18">
        <f t="shared" si="61"/>
        <v>875.0956579604059</v>
      </c>
      <c r="J58" s="18">
        <f t="shared" si="61"/>
        <v>-7.5827888011191931</v>
      </c>
      <c r="K58" s="18">
        <f t="shared" si="61"/>
        <v>18.786748756195948</v>
      </c>
      <c r="L58" s="18">
        <f t="shared" si="61"/>
        <v>5.6616675732380202</v>
      </c>
      <c r="M58" s="18">
        <f t="shared" si="61"/>
        <v>-50.81779137494852</v>
      </c>
      <c r="N58" s="18">
        <f t="shared" si="61"/>
        <v>87.191219570548441</v>
      </c>
      <c r="O58" s="18">
        <f t="shared" si="61"/>
        <v>644.86683814484047</v>
      </c>
      <c r="P58" s="18">
        <f t="shared" si="61"/>
        <v>-72.283046406904674</v>
      </c>
      <c r="Q58" s="18">
        <f t="shared" si="61"/>
        <v>92.072415767724749</v>
      </c>
      <c r="R58" s="18">
        <f t="shared" si="61"/>
        <v>243.44590715429632</v>
      </c>
      <c r="S58" s="18">
        <f t="shared" si="61"/>
        <v>102.95427871268808</v>
      </c>
      <c r="T58" s="18">
        <f t="shared" si="61"/>
        <v>-70.490971336355514</v>
      </c>
      <c r="U58" s="18">
        <f t="shared" si="61"/>
        <v>-13.31962878229939</v>
      </c>
      <c r="V58" s="18">
        <f t="shared" si="61"/>
        <v>-36.90458032085634</v>
      </c>
      <c r="W58" s="18">
        <f t="shared" ref="W58:X58" si="62">IF(V14=0,"--",(W14/V14)*100-100)</f>
        <v>30.574925058824789</v>
      </c>
      <c r="X58" s="18">
        <f t="shared" si="62"/>
        <v>-13.63051647055596</v>
      </c>
      <c r="Y58" s="18">
        <f t="shared" si="54"/>
        <v>14.647364349714181</v>
      </c>
    </row>
    <row r="59" spans="1:25" x14ac:dyDescent="0.2">
      <c r="A59" s="143"/>
      <c r="B59" s="80" t="s">
        <v>84</v>
      </c>
      <c r="C59" s="33" t="s">
        <v>10</v>
      </c>
      <c r="D59" s="18" t="str">
        <f t="shared" ref="D59:V59" si="63">IF(C15=0,"--",(D15/C15)*100-100)</f>
        <v>--</v>
      </c>
      <c r="E59" s="18" t="str">
        <f t="shared" si="63"/>
        <v>--</v>
      </c>
      <c r="F59" s="18" t="str">
        <f t="shared" si="63"/>
        <v>--</v>
      </c>
      <c r="G59" s="18">
        <f t="shared" si="63"/>
        <v>-100</v>
      </c>
      <c r="H59" s="18" t="str">
        <f t="shared" si="63"/>
        <v>--</v>
      </c>
      <c r="I59" s="18" t="str">
        <f t="shared" si="63"/>
        <v>--</v>
      </c>
      <c r="J59" s="18" t="str">
        <f t="shared" si="63"/>
        <v>--</v>
      </c>
      <c r="K59" s="18" t="str">
        <f t="shared" si="63"/>
        <v>--</v>
      </c>
      <c r="L59" s="18" t="str">
        <f t="shared" si="63"/>
        <v>--</v>
      </c>
      <c r="M59" s="18">
        <f t="shared" si="63"/>
        <v>-29.0507575109133</v>
      </c>
      <c r="N59" s="18">
        <f t="shared" si="63"/>
        <v>-99.336470020509111</v>
      </c>
      <c r="O59" s="18">
        <f t="shared" si="63"/>
        <v>-100</v>
      </c>
      <c r="P59" s="18" t="str">
        <f t="shared" si="63"/>
        <v>--</v>
      </c>
      <c r="Q59" s="18">
        <f t="shared" si="63"/>
        <v>109.99999999999997</v>
      </c>
      <c r="R59" s="18">
        <f t="shared" si="63"/>
        <v>-100</v>
      </c>
      <c r="S59" s="18" t="str">
        <f t="shared" si="63"/>
        <v>--</v>
      </c>
      <c r="T59" s="18">
        <f t="shared" si="63"/>
        <v>-91.697191697191698</v>
      </c>
      <c r="U59" s="18">
        <f t="shared" si="63"/>
        <v>-100</v>
      </c>
      <c r="V59" s="18" t="str">
        <f t="shared" si="63"/>
        <v>--</v>
      </c>
      <c r="W59" s="18" t="str">
        <f t="shared" ref="W59:X59" si="64">IF(V15=0,"--",(W15/V15)*100-100)</f>
        <v>--</v>
      </c>
      <c r="X59" s="18" t="str">
        <f t="shared" si="64"/>
        <v>--</v>
      </c>
      <c r="Y59" s="18" t="str">
        <f t="shared" si="54"/>
        <v>--</v>
      </c>
    </row>
    <row r="60" spans="1:25" x14ac:dyDescent="0.2">
      <c r="A60" s="143"/>
      <c r="B60" s="8" t="s">
        <v>15</v>
      </c>
      <c r="C60" s="33" t="s">
        <v>10</v>
      </c>
      <c r="D60" s="18">
        <f t="shared" ref="D60:V60" si="65">IF(C16=0,"--",(D16/C16)*100-100)</f>
        <v>-84.69187946128713</v>
      </c>
      <c r="E60" s="18">
        <f t="shared" si="65"/>
        <v>1606.0015617446918</v>
      </c>
      <c r="F60" s="18">
        <f t="shared" si="65"/>
        <v>31.451301779661947</v>
      </c>
      <c r="G60" s="18">
        <f t="shared" si="65"/>
        <v>56.343310804984981</v>
      </c>
      <c r="H60" s="18">
        <f t="shared" si="65"/>
        <v>7.7391520149667059</v>
      </c>
      <c r="I60" s="18">
        <f t="shared" si="65"/>
        <v>114.65931530339623</v>
      </c>
      <c r="J60" s="18">
        <f t="shared" si="65"/>
        <v>-81.277976163998716</v>
      </c>
      <c r="K60" s="18">
        <f t="shared" si="65"/>
        <v>224.85389284332115</v>
      </c>
      <c r="L60" s="18">
        <f t="shared" si="65"/>
        <v>196.20208783378769</v>
      </c>
      <c r="M60" s="18">
        <f t="shared" si="65"/>
        <v>-12.248895541308897</v>
      </c>
      <c r="N60" s="18">
        <f t="shared" si="65"/>
        <v>-23.356221408037243</v>
      </c>
      <c r="O60" s="18">
        <f t="shared" si="65"/>
        <v>-7.14291661998611</v>
      </c>
      <c r="P60" s="18">
        <f t="shared" si="65"/>
        <v>-13.737292380910858</v>
      </c>
      <c r="Q60" s="18">
        <f t="shared" si="65"/>
        <v>-44.801630371865961</v>
      </c>
      <c r="R60" s="18">
        <f t="shared" si="65"/>
        <v>-7.4934641809724383</v>
      </c>
      <c r="S60" s="18">
        <f t="shared" si="65"/>
        <v>63.126792338991464</v>
      </c>
      <c r="T60" s="18">
        <f t="shared" si="65"/>
        <v>463.23664139458765</v>
      </c>
      <c r="U60" s="18">
        <f t="shared" si="65"/>
        <v>-78.359885666171806</v>
      </c>
      <c r="V60" s="18">
        <f t="shared" si="65"/>
        <v>-43.489459221970691</v>
      </c>
      <c r="W60" s="18">
        <f t="shared" ref="W60:X60" si="66">IF(V16=0,"--",(W16/V16)*100-100)</f>
        <v>24.704453174544355</v>
      </c>
      <c r="X60" s="18">
        <f t="shared" si="66"/>
        <v>-77.102451608131048</v>
      </c>
      <c r="Y60" s="18">
        <f t="shared" si="54"/>
        <v>12.663398620477366</v>
      </c>
    </row>
    <row r="61" spans="1:25" x14ac:dyDescent="0.2">
      <c r="A61" s="143"/>
      <c r="B61" s="8" t="s">
        <v>26</v>
      </c>
      <c r="C61" s="33" t="s">
        <v>10</v>
      </c>
      <c r="D61" s="18">
        <f t="shared" ref="D61:V61" si="67">IF(C17=0,"--",(D17/C17)*100-100)</f>
        <v>-100</v>
      </c>
      <c r="E61" s="18" t="str">
        <f t="shared" si="67"/>
        <v>--</v>
      </c>
      <c r="F61" s="18" t="str">
        <f t="shared" si="67"/>
        <v>--</v>
      </c>
      <c r="G61" s="18" t="str">
        <f t="shared" si="67"/>
        <v>--</v>
      </c>
      <c r="H61" s="18" t="str">
        <f t="shared" si="67"/>
        <v>--</v>
      </c>
      <c r="I61" s="18">
        <f t="shared" si="67"/>
        <v>-100</v>
      </c>
      <c r="J61" s="18" t="str">
        <f t="shared" si="67"/>
        <v>--</v>
      </c>
      <c r="K61" s="18" t="str">
        <f t="shared" si="67"/>
        <v>--</v>
      </c>
      <c r="L61" s="18" t="str">
        <f t="shared" si="67"/>
        <v>--</v>
      </c>
      <c r="M61" s="18">
        <f t="shared" si="67"/>
        <v>-34.477416279346926</v>
      </c>
      <c r="N61" s="18">
        <f t="shared" si="67"/>
        <v>73.808657693706806</v>
      </c>
      <c r="O61" s="18">
        <f t="shared" si="67"/>
        <v>-60.714617924747685</v>
      </c>
      <c r="P61" s="18">
        <f t="shared" si="67"/>
        <v>21.711013111551793</v>
      </c>
      <c r="Q61" s="18">
        <f t="shared" si="67"/>
        <v>-14.199039455286027</v>
      </c>
      <c r="R61" s="18">
        <f t="shared" si="67"/>
        <v>-26.488301897487503</v>
      </c>
      <c r="S61" s="18">
        <f t="shared" si="67"/>
        <v>-34.359518072289148</v>
      </c>
      <c r="T61" s="18">
        <f t="shared" si="67"/>
        <v>-20.087515785145797</v>
      </c>
      <c r="U61" s="18">
        <f t="shared" si="67"/>
        <v>60.251368931682038</v>
      </c>
      <c r="V61" s="18">
        <f t="shared" si="67"/>
        <v>-96.007430170160063</v>
      </c>
      <c r="W61" s="18">
        <f t="shared" ref="W61:X61" si="68">IF(V17=0,"--",(W17/V17)*100-100)</f>
        <v>-33.141872487076398</v>
      </c>
      <c r="X61" s="18">
        <f t="shared" si="68"/>
        <v>-100</v>
      </c>
      <c r="Y61" s="18">
        <f t="shared" si="54"/>
        <v>34.527725639657177</v>
      </c>
    </row>
    <row r="62" spans="1:25" x14ac:dyDescent="0.2">
      <c r="A62" s="143"/>
      <c r="B62" s="8" t="s">
        <v>27</v>
      </c>
      <c r="C62" s="33" t="s">
        <v>10</v>
      </c>
      <c r="D62" s="18">
        <f t="shared" ref="D62:V62" si="69">IF(C18=0,"--",(D18/C18)*100-100)</f>
        <v>225.37738183617915</v>
      </c>
      <c r="E62" s="18">
        <f t="shared" si="69"/>
        <v>1402.0268471688785</v>
      </c>
      <c r="F62" s="18">
        <f t="shared" si="69"/>
        <v>45.76670683666336</v>
      </c>
      <c r="G62" s="18">
        <f t="shared" si="69"/>
        <v>-84.929336999206271</v>
      </c>
      <c r="H62" s="18">
        <f t="shared" si="69"/>
        <v>673.43352041580715</v>
      </c>
      <c r="I62" s="18">
        <f t="shared" si="69"/>
        <v>194.84500444036496</v>
      </c>
      <c r="J62" s="18">
        <f t="shared" si="69"/>
        <v>-82.730933436832913</v>
      </c>
      <c r="K62" s="18">
        <f t="shared" si="69"/>
        <v>183.47468043264496</v>
      </c>
      <c r="L62" s="18">
        <f t="shared" si="69"/>
        <v>174.58848087113535</v>
      </c>
      <c r="M62" s="18">
        <f t="shared" si="69"/>
        <v>-7.4692614014033865</v>
      </c>
      <c r="N62" s="18">
        <f t="shared" si="69"/>
        <v>-14.282312893383946</v>
      </c>
      <c r="O62" s="18">
        <f t="shared" si="69"/>
        <v>-29.544941753757954</v>
      </c>
      <c r="P62" s="18">
        <f t="shared" si="69"/>
        <v>18.296515324297886</v>
      </c>
      <c r="Q62" s="18">
        <f t="shared" si="69"/>
        <v>-60.656036052636672</v>
      </c>
      <c r="R62" s="18">
        <f t="shared" si="69"/>
        <v>37.851984411499416</v>
      </c>
      <c r="S62" s="18">
        <f t="shared" si="69"/>
        <v>44.496664915498258</v>
      </c>
      <c r="T62" s="18">
        <f t="shared" si="69"/>
        <v>15.349737407573798</v>
      </c>
      <c r="U62" s="18">
        <f t="shared" si="69"/>
        <v>6.4750183861808921</v>
      </c>
      <c r="V62" s="18">
        <f t="shared" si="69"/>
        <v>-40.665138292277959</v>
      </c>
      <c r="W62" s="18">
        <f t="shared" ref="W62:X62" si="70">IF(V18=0,"--",(W18/V18)*100-100)</f>
        <v>8.9373541751103431</v>
      </c>
      <c r="X62" s="18">
        <f t="shared" si="70"/>
        <v>-91.154348919054797</v>
      </c>
      <c r="Y62" s="18">
        <f t="shared" si="54"/>
        <v>28.980311756469433</v>
      </c>
    </row>
    <row r="63" spans="1:25" x14ac:dyDescent="0.2">
      <c r="A63" s="143"/>
      <c r="B63" s="8" t="s">
        <v>16</v>
      </c>
      <c r="C63" s="33" t="s">
        <v>10</v>
      </c>
      <c r="D63" s="18">
        <f t="shared" ref="D63:V63" si="71">IF(C19=0,"--",(D19/C19)*100-100)</f>
        <v>353.84615384615381</v>
      </c>
      <c r="E63" s="18">
        <f t="shared" si="71"/>
        <v>9122.2457627118638</v>
      </c>
      <c r="F63" s="18">
        <f t="shared" si="71"/>
        <v>-37.336028854326997</v>
      </c>
      <c r="G63" s="18">
        <f t="shared" si="71"/>
        <v>2997.0304652271147</v>
      </c>
      <c r="H63" s="18">
        <f t="shared" si="71"/>
        <v>-65.241122805190003</v>
      </c>
      <c r="I63" s="18">
        <f t="shared" si="71"/>
        <v>-90.040015665707429</v>
      </c>
      <c r="J63" s="18">
        <f t="shared" si="71"/>
        <v>-91.014155781987284</v>
      </c>
      <c r="K63" s="18">
        <f t="shared" si="71"/>
        <v>9134.0943683409441</v>
      </c>
      <c r="L63" s="18">
        <f t="shared" si="71"/>
        <v>2.8050207687743125</v>
      </c>
      <c r="M63" s="18">
        <f t="shared" si="71"/>
        <v>208.14256911403362</v>
      </c>
      <c r="N63" s="18">
        <f t="shared" si="71"/>
        <v>-90.965215004598363</v>
      </c>
      <c r="O63" s="18">
        <f t="shared" si="71"/>
        <v>-47.64523792383558</v>
      </c>
      <c r="P63" s="18">
        <f t="shared" si="71"/>
        <v>-10.549184610730691</v>
      </c>
      <c r="Q63" s="18">
        <f t="shared" si="71"/>
        <v>238.50032280874353</v>
      </c>
      <c r="R63" s="18">
        <f t="shared" si="71"/>
        <v>-47.046428830923489</v>
      </c>
      <c r="S63" s="18">
        <f t="shared" si="71"/>
        <v>265.75020581778267</v>
      </c>
      <c r="T63" s="18">
        <f t="shared" si="71"/>
        <v>-11.183275731897751</v>
      </c>
      <c r="U63" s="18">
        <f t="shared" si="71"/>
        <v>-57.825542901493669</v>
      </c>
      <c r="V63" s="18">
        <f t="shared" si="71"/>
        <v>-72.975036931320261</v>
      </c>
      <c r="W63" s="18">
        <f t="shared" ref="W63:X63" si="72">IF(V19=0,"--",(W19/V19)*100-100)</f>
        <v>1058.9614119609023</v>
      </c>
      <c r="X63" s="18">
        <f t="shared" si="72"/>
        <v>-74.719907268621228</v>
      </c>
      <c r="Y63" s="18">
        <f t="shared" si="54"/>
        <v>37.21440502574788</v>
      </c>
    </row>
    <row r="64" spans="1:25" x14ac:dyDescent="0.2">
      <c r="A64" s="143"/>
      <c r="B64" s="8" t="s">
        <v>19</v>
      </c>
      <c r="C64" s="33" t="s">
        <v>10</v>
      </c>
      <c r="D64" s="18" t="str">
        <f t="shared" ref="D64:V64" si="73">IF(C20=0,"--",(D20/C20)*100-100)</f>
        <v>--</v>
      </c>
      <c r="E64" s="18" t="str">
        <f t="shared" si="73"/>
        <v>--</v>
      </c>
      <c r="F64" s="18" t="str">
        <f t="shared" si="73"/>
        <v>--</v>
      </c>
      <c r="G64" s="18" t="str">
        <f t="shared" si="73"/>
        <v>--</v>
      </c>
      <c r="H64" s="18" t="str">
        <f t="shared" si="73"/>
        <v>--</v>
      </c>
      <c r="I64" s="18" t="str">
        <f t="shared" si="73"/>
        <v>--</v>
      </c>
      <c r="J64" s="18">
        <f t="shared" si="73"/>
        <v>-100</v>
      </c>
      <c r="K64" s="18" t="str">
        <f t="shared" si="73"/>
        <v>--</v>
      </c>
      <c r="L64" s="18" t="str">
        <f t="shared" si="73"/>
        <v>--</v>
      </c>
      <c r="M64" s="18" t="str">
        <f t="shared" si="73"/>
        <v>--</v>
      </c>
      <c r="N64" s="18" t="str">
        <f t="shared" si="73"/>
        <v>--</v>
      </c>
      <c r="O64" s="18">
        <f t="shared" si="73"/>
        <v>-100</v>
      </c>
      <c r="P64" s="18" t="str">
        <f t="shared" si="73"/>
        <v>--</v>
      </c>
      <c r="Q64" s="18" t="str">
        <f t="shared" si="73"/>
        <v>--</v>
      </c>
      <c r="R64" s="18" t="str">
        <f t="shared" si="73"/>
        <v>--</v>
      </c>
      <c r="S64" s="18" t="str">
        <f t="shared" si="73"/>
        <v>--</v>
      </c>
      <c r="T64" s="18" t="str">
        <f t="shared" si="73"/>
        <v>--</v>
      </c>
      <c r="U64" s="18" t="str">
        <f t="shared" si="73"/>
        <v>--</v>
      </c>
      <c r="V64" s="18" t="str">
        <f t="shared" si="73"/>
        <v>--</v>
      </c>
      <c r="W64" s="18" t="str">
        <f t="shared" ref="W64:X64" si="74">IF(V20=0,"--",(W20/V20)*100-100)</f>
        <v>--</v>
      </c>
      <c r="X64" s="18" t="str">
        <f t="shared" si="74"/>
        <v>--</v>
      </c>
      <c r="Y64" s="18" t="str">
        <f t="shared" si="54"/>
        <v>--</v>
      </c>
    </row>
    <row r="65" spans="1:25" x14ac:dyDescent="0.2">
      <c r="A65" s="143"/>
      <c r="B65" s="8" t="s">
        <v>18</v>
      </c>
      <c r="C65" s="33" t="s">
        <v>10</v>
      </c>
      <c r="D65" s="18">
        <f t="shared" ref="D65:V65" si="75">IF(C21=0,"--",(D21/C21)*100-100)</f>
        <v>353.84615384615381</v>
      </c>
      <c r="E65" s="18">
        <f t="shared" si="75"/>
        <v>9122.2457627118638</v>
      </c>
      <c r="F65" s="18">
        <f t="shared" si="75"/>
        <v>-74.384892830067315</v>
      </c>
      <c r="G65" s="18">
        <f t="shared" si="75"/>
        <v>-99.847533632286996</v>
      </c>
      <c r="H65" s="18">
        <f t="shared" si="75"/>
        <v>1005.8823529411764</v>
      </c>
      <c r="I65" s="18">
        <f t="shared" si="75"/>
        <v>-100</v>
      </c>
      <c r="J65" s="18" t="str">
        <f t="shared" si="75"/>
        <v>--</v>
      </c>
      <c r="K65" s="18" t="str">
        <f t="shared" si="75"/>
        <v>--</v>
      </c>
      <c r="L65" s="18" t="str">
        <f t="shared" si="75"/>
        <v>--</v>
      </c>
      <c r="M65" s="18" t="str">
        <f t="shared" si="75"/>
        <v>--</v>
      </c>
      <c r="N65" s="18">
        <f t="shared" si="75"/>
        <v>-100</v>
      </c>
      <c r="O65" s="18" t="str">
        <f t="shared" si="75"/>
        <v>--</v>
      </c>
      <c r="P65" s="18">
        <f t="shared" si="75"/>
        <v>4451.515151515152</v>
      </c>
      <c r="Q65" s="18">
        <f t="shared" si="75"/>
        <v>-100</v>
      </c>
      <c r="R65" s="18" t="str">
        <f t="shared" si="75"/>
        <v>--</v>
      </c>
      <c r="S65" s="18">
        <f t="shared" si="75"/>
        <v>-100</v>
      </c>
      <c r="T65" s="18" t="str">
        <f t="shared" si="75"/>
        <v>--</v>
      </c>
      <c r="U65" s="18">
        <f t="shared" si="75"/>
        <v>2055100</v>
      </c>
      <c r="V65" s="18">
        <f t="shared" si="75"/>
        <v>-99.781043207473729</v>
      </c>
      <c r="W65" s="18">
        <f t="shared" ref="W65:X65" si="76">IF(V21=0,"--",(W21/V21)*100-100)</f>
        <v>270906.66666666669</v>
      </c>
      <c r="X65" s="18">
        <f t="shared" si="76"/>
        <v>-94.023107262633971</v>
      </c>
      <c r="Y65" s="18">
        <f t="shared" si="54"/>
        <v>28.624825242597353</v>
      </c>
    </row>
    <row r="66" spans="1:25" x14ac:dyDescent="0.2">
      <c r="A66" s="143"/>
      <c r="B66" s="8" t="s">
        <v>20</v>
      </c>
      <c r="C66" s="33" t="s">
        <v>10</v>
      </c>
      <c r="D66" s="18" t="str">
        <f t="shared" ref="D66:V66" si="77">IF(C22=0,"--",(D22/C22)*100-100)</f>
        <v>--</v>
      </c>
      <c r="E66" s="18" t="str">
        <f t="shared" si="77"/>
        <v>--</v>
      </c>
      <c r="F66" s="18" t="str">
        <f t="shared" si="77"/>
        <v>--</v>
      </c>
      <c r="G66" s="18" t="str">
        <f t="shared" si="77"/>
        <v>--</v>
      </c>
      <c r="H66" s="18" t="str">
        <f t="shared" si="77"/>
        <v>--</v>
      </c>
      <c r="I66" s="18" t="str">
        <f t="shared" si="77"/>
        <v>--</v>
      </c>
      <c r="J66" s="18">
        <f t="shared" si="77"/>
        <v>-100</v>
      </c>
      <c r="K66" s="18" t="str">
        <f t="shared" si="77"/>
        <v>--</v>
      </c>
      <c r="L66" s="18" t="str">
        <f t="shared" si="77"/>
        <v>--</v>
      </c>
      <c r="M66" s="18">
        <f t="shared" si="77"/>
        <v>-100</v>
      </c>
      <c r="N66" s="18" t="str">
        <f t="shared" si="77"/>
        <v>--</v>
      </c>
      <c r="O66" s="18" t="str">
        <f t="shared" si="77"/>
        <v>--</v>
      </c>
      <c r="P66" s="18" t="str">
        <f t="shared" si="77"/>
        <v>--</v>
      </c>
      <c r="Q66" s="18" t="str">
        <f t="shared" si="77"/>
        <v>--</v>
      </c>
      <c r="R66" s="18">
        <f t="shared" si="77"/>
        <v>-19.978225367446939</v>
      </c>
      <c r="S66" s="18">
        <f t="shared" si="77"/>
        <v>2873.6734693877556</v>
      </c>
      <c r="T66" s="18">
        <f t="shared" si="77"/>
        <v>27.636324815653609</v>
      </c>
      <c r="U66" s="18">
        <f t="shared" si="77"/>
        <v>-93.018323465626324</v>
      </c>
      <c r="V66" s="18">
        <f t="shared" si="77"/>
        <v>-26.364881054252947</v>
      </c>
      <c r="W66" s="18">
        <f t="shared" ref="W66:X66" si="78">IF(V22=0,"--",(W22/V22)*100-100)</f>
        <v>-15.560720511330615</v>
      </c>
      <c r="X66" s="18">
        <f t="shared" si="78"/>
        <v>-59.427470410129366</v>
      </c>
      <c r="Y66" s="18" t="str">
        <f t="shared" si="54"/>
        <v>--</v>
      </c>
    </row>
    <row r="67" spans="1:25" x14ac:dyDescent="0.2">
      <c r="A67" s="143"/>
      <c r="B67" s="8" t="s">
        <v>21</v>
      </c>
      <c r="C67" s="33" t="s">
        <v>10</v>
      </c>
      <c r="D67" s="18" t="str">
        <f t="shared" ref="D67:V67" si="79">IF(C23=0,"--",(D23/C23)*100-100)</f>
        <v>--</v>
      </c>
      <c r="E67" s="18" t="str">
        <f t="shared" si="79"/>
        <v>--</v>
      </c>
      <c r="F67" s="18" t="str">
        <f t="shared" si="79"/>
        <v>--</v>
      </c>
      <c r="G67" s="18" t="str">
        <f t="shared" si="79"/>
        <v>--</v>
      </c>
      <c r="H67" s="18" t="str">
        <f t="shared" si="79"/>
        <v>--</v>
      </c>
      <c r="I67" s="18" t="str">
        <f t="shared" si="79"/>
        <v>--</v>
      </c>
      <c r="J67" s="18" t="str">
        <f t="shared" si="79"/>
        <v>--</v>
      </c>
      <c r="K67" s="18" t="str">
        <f t="shared" si="79"/>
        <v>--</v>
      </c>
      <c r="L67" s="18" t="str">
        <f t="shared" si="79"/>
        <v>--</v>
      </c>
      <c r="M67" s="18" t="str">
        <f t="shared" si="79"/>
        <v>--</v>
      </c>
      <c r="N67" s="18" t="str">
        <f t="shared" si="79"/>
        <v>--</v>
      </c>
      <c r="O67" s="18" t="str">
        <f t="shared" si="79"/>
        <v>--</v>
      </c>
      <c r="P67" s="18" t="str">
        <f t="shared" si="79"/>
        <v>--</v>
      </c>
      <c r="Q67" s="18" t="str">
        <f t="shared" si="79"/>
        <v>--</v>
      </c>
      <c r="R67" s="18" t="str">
        <f t="shared" si="79"/>
        <v>--</v>
      </c>
      <c r="S67" s="18" t="str">
        <f t="shared" si="79"/>
        <v>--</v>
      </c>
      <c r="T67" s="18" t="str">
        <f t="shared" si="79"/>
        <v>--</v>
      </c>
      <c r="U67" s="18" t="str">
        <f t="shared" si="79"/>
        <v>--</v>
      </c>
      <c r="V67" s="18" t="str">
        <f t="shared" si="79"/>
        <v>--</v>
      </c>
      <c r="W67" s="18" t="str">
        <f t="shared" ref="W67:X67" si="80">IF(V23=0,"--",(W23/V23)*100-100)</f>
        <v>--</v>
      </c>
      <c r="X67" s="18" t="str">
        <f t="shared" si="80"/>
        <v>--</v>
      </c>
      <c r="Y67" s="18" t="str">
        <f t="shared" si="54"/>
        <v>--</v>
      </c>
    </row>
    <row r="68" spans="1:25" x14ac:dyDescent="0.2">
      <c r="A68" s="143"/>
      <c r="B68" s="8" t="s">
        <v>17</v>
      </c>
      <c r="C68" s="33" t="s">
        <v>10</v>
      </c>
      <c r="D68" s="18" t="str">
        <f t="shared" ref="D68:V68" si="81">IF(C24=0,"--",(D24/C24)*100-100)</f>
        <v>--</v>
      </c>
      <c r="E68" s="18" t="str">
        <f t="shared" si="81"/>
        <v>--</v>
      </c>
      <c r="F68" s="18" t="str">
        <f t="shared" si="81"/>
        <v>--</v>
      </c>
      <c r="G68" s="18">
        <f t="shared" si="81"/>
        <v>5138.1720096732188</v>
      </c>
      <c r="H68" s="18">
        <f t="shared" si="81"/>
        <v>-65.262678157109718</v>
      </c>
      <c r="I68" s="18">
        <f t="shared" si="81"/>
        <v>-90.241849465150437</v>
      </c>
      <c r="J68" s="18">
        <f t="shared" si="81"/>
        <v>-90.822420115243588</v>
      </c>
      <c r="K68" s="18">
        <f t="shared" si="81"/>
        <v>9134.0943683409441</v>
      </c>
      <c r="L68" s="18">
        <f t="shared" si="81"/>
        <v>1.9211116239203534</v>
      </c>
      <c r="M68" s="18">
        <f t="shared" si="81"/>
        <v>209.90644230069455</v>
      </c>
      <c r="N68" s="18">
        <f t="shared" si="81"/>
        <v>-90.96182146472816</v>
      </c>
      <c r="O68" s="18">
        <f t="shared" si="81"/>
        <v>-47.606743843644452</v>
      </c>
      <c r="P68" s="18">
        <f t="shared" si="81"/>
        <v>-18.662699396644356</v>
      </c>
      <c r="Q68" s="18">
        <f t="shared" si="81"/>
        <v>254.27632693154487</v>
      </c>
      <c r="R68" s="18">
        <f t="shared" si="81"/>
        <v>-53.747382712036178</v>
      </c>
      <c r="S68" s="18">
        <f t="shared" si="81"/>
        <v>69.725282675651641</v>
      </c>
      <c r="T68" s="18">
        <f t="shared" si="81"/>
        <v>-73.185316899693092</v>
      </c>
      <c r="U68" s="18">
        <f t="shared" si="81"/>
        <v>116.37825316800655</v>
      </c>
      <c r="V68" s="18">
        <f t="shared" si="81"/>
        <v>-72.844248530646524</v>
      </c>
      <c r="W68" s="18">
        <f t="shared" ref="W68:X68" si="82">IF(V24=0,"--",(W24/V24)*100-100)</f>
        <v>835.03903532503682</v>
      </c>
      <c r="X68" s="18">
        <f t="shared" si="82"/>
        <v>-89.635930757402903</v>
      </c>
      <c r="Y68" s="18" t="str">
        <f t="shared" si="54"/>
        <v>--</v>
      </c>
    </row>
    <row r="69" spans="1:25" x14ac:dyDescent="0.2">
      <c r="A69" s="297"/>
      <c r="B69" s="8" t="s">
        <v>807</v>
      </c>
      <c r="C69" s="33" t="s">
        <v>10</v>
      </c>
      <c r="D69" s="18" t="s">
        <v>10</v>
      </c>
      <c r="E69" s="18" t="s">
        <v>10</v>
      </c>
      <c r="F69" s="18" t="s">
        <v>10</v>
      </c>
      <c r="G69" s="18">
        <v>5138.1720096732188</v>
      </c>
      <c r="H69" s="18">
        <v>-65.262678157109718</v>
      </c>
      <c r="I69" s="18">
        <v>-90.241849465150437</v>
      </c>
      <c r="J69" s="18">
        <v>-90.822420115243588</v>
      </c>
      <c r="K69" s="18">
        <v>9134.0943683409441</v>
      </c>
      <c r="L69" s="18">
        <v>1.9211116239203534</v>
      </c>
      <c r="M69" s="18">
        <v>209.90644230069455</v>
      </c>
      <c r="N69" s="18">
        <v>-90.96182146472816</v>
      </c>
      <c r="O69" s="18">
        <v>-47.606743843644452</v>
      </c>
      <c r="P69" s="18">
        <v>-18.662699396644356</v>
      </c>
      <c r="Q69" s="18">
        <v>254.27632693154487</v>
      </c>
      <c r="R69" s="18">
        <v>-53.747382712036178</v>
      </c>
      <c r="S69" s="18">
        <v>69.725282675651641</v>
      </c>
      <c r="T69" s="18">
        <v>-73.185316899693092</v>
      </c>
      <c r="U69" s="18">
        <v>116.37825316800655</v>
      </c>
      <c r="V69" s="18">
        <v>-72.844248530646524</v>
      </c>
      <c r="W69" s="18">
        <v>-71.844248530646496</v>
      </c>
      <c r="X69" s="18">
        <v>-70.844248530646496</v>
      </c>
      <c r="Y69" s="18" t="str">
        <f t="shared" si="54"/>
        <v>--</v>
      </c>
    </row>
    <row r="70" spans="1:25" ht="15" x14ac:dyDescent="0.25">
      <c r="A70" s="143"/>
      <c r="B70" s="191" t="s">
        <v>22</v>
      </c>
      <c r="C70" s="33" t="s">
        <v>10</v>
      </c>
      <c r="D70" s="18">
        <f t="shared" ref="D70:D72" si="83">IF(C26=0,"--",(D26/C26)*100-100)</f>
        <v>36.539882378277639</v>
      </c>
      <c r="E70" s="18">
        <f t="shared" ref="E70:E72" si="84">IF(D26=0,"--",(E26/D26)*100-100)</f>
        <v>11.316451490377787</v>
      </c>
      <c r="F70" s="18">
        <f t="shared" ref="F70:F72" si="85">IF(E26=0,"--",(F26/E26)*100-100)</f>
        <v>24.913802284789497</v>
      </c>
      <c r="G70" s="18">
        <f t="shared" ref="G70:G72" si="86">IF(F26=0,"--",(G26/F26)*100-100)</f>
        <v>22.659401185268393</v>
      </c>
      <c r="H70" s="18">
        <f t="shared" ref="H70:H72" si="87">IF(G26=0,"--",(H26/G26)*100-100)</f>
        <v>35.68944545268505</v>
      </c>
      <c r="I70" s="18">
        <f t="shared" ref="I70:I72" si="88">IF(H26=0,"--",(I26/H26)*100-100)</f>
        <v>-21.64578478030667</v>
      </c>
      <c r="J70" s="18">
        <f t="shared" ref="J70:J72" si="89">IF(I26=0,"--",(J26/I26)*100-100)</f>
        <v>-18.437889274882792</v>
      </c>
      <c r="K70" s="18">
        <f t="shared" ref="K70:K72" si="90">IF(J26=0,"--",(K26/J26)*100-100)</f>
        <v>8.1777309971331533</v>
      </c>
      <c r="L70" s="18">
        <f t="shared" ref="L70:L72" si="91">IF(K26=0,"--",(L26/K26)*100-100)</f>
        <v>1.0161490820645724</v>
      </c>
      <c r="M70" s="18">
        <f t="shared" ref="M70:M72" si="92">IF(L26=0,"--",(M26/L26)*100-100)</f>
        <v>-6.2640260760893227</v>
      </c>
      <c r="N70" s="18">
        <f t="shared" ref="N70:N72" si="93">IF(M26=0,"--",(N26/M26)*100-100)</f>
        <v>10.119759771109244</v>
      </c>
      <c r="O70" s="18">
        <f t="shared" ref="O70:O72" si="94">IF(N26=0,"--",(O26/N26)*100-100)</f>
        <v>5.9935891007469166</v>
      </c>
      <c r="P70" s="18">
        <f t="shared" ref="P70:P72" si="95">IF(O26=0,"--",(P26/O26)*100-100)</f>
        <v>-12.31475018029262</v>
      </c>
      <c r="Q70" s="18">
        <f t="shared" ref="Q70:Q72" si="96">IF(P26=0,"--",(Q26/P26)*100-100)</f>
        <v>-23.978068862580713</v>
      </c>
      <c r="R70" s="18">
        <f t="shared" ref="R70:R72" si="97">IF(Q26=0,"--",(R26/Q26)*100-100)</f>
        <v>36.292784311395337</v>
      </c>
      <c r="S70" s="18">
        <f t="shared" ref="S70:S72" si="98">IF(R26=0,"--",(S26/R26)*100-100)</f>
        <v>-2.3237513661198079</v>
      </c>
      <c r="T70" s="18">
        <f t="shared" ref="T70:T72" si="99">IF(S26=0,"--",(T26/S26)*100-100)</f>
        <v>3.6028530862290324</v>
      </c>
      <c r="U70" s="18">
        <f t="shared" ref="U70:V72" si="100">IF(T26=0,"--",(U26/T26)*100-100)</f>
        <v>16.420269286819391</v>
      </c>
      <c r="V70" s="18">
        <f t="shared" si="100"/>
        <v>4.3272088691782358</v>
      </c>
      <c r="W70" s="18">
        <f t="shared" ref="W70:W72" si="101">IF(V26=0,"--",(W26/V26)*100-100)</f>
        <v>-1.3430681043350177</v>
      </c>
      <c r="X70" s="18">
        <f t="shared" ref="X70:X72" si="102">IF(W26=0,"--",(X26/W26)*100-100)</f>
        <v>2.2116570112246308</v>
      </c>
      <c r="Y70" s="18">
        <f t="shared" si="54"/>
        <v>4.624880256023971</v>
      </c>
    </row>
    <row r="71" spans="1:25" x14ac:dyDescent="0.2">
      <c r="A71" s="143"/>
      <c r="B71" s="8" t="s">
        <v>23</v>
      </c>
      <c r="C71" s="33" t="s">
        <v>10</v>
      </c>
      <c r="D71" s="18">
        <f t="shared" si="83"/>
        <v>24.964043304478253</v>
      </c>
      <c r="E71" s="18">
        <f t="shared" si="84"/>
        <v>-14.018844384671937</v>
      </c>
      <c r="F71" s="18">
        <f t="shared" si="85"/>
        <v>6.9239847982532865</v>
      </c>
      <c r="G71" s="18">
        <f t="shared" si="86"/>
        <v>87.222374191515371</v>
      </c>
      <c r="H71" s="18">
        <f t="shared" si="87"/>
        <v>30.369974087735045</v>
      </c>
      <c r="I71" s="18">
        <f t="shared" si="88"/>
        <v>69.09175165389874</v>
      </c>
      <c r="J71" s="18">
        <f t="shared" si="89"/>
        <v>4.3107012635700244</v>
      </c>
      <c r="K71" s="18">
        <f t="shared" si="90"/>
        <v>-26.995491349335481</v>
      </c>
      <c r="L71" s="18">
        <f t="shared" si="91"/>
        <v>35.589646988927967</v>
      </c>
      <c r="M71" s="18">
        <f t="shared" si="92"/>
        <v>24.662187900586304</v>
      </c>
      <c r="N71" s="18">
        <f t="shared" si="93"/>
        <v>12.049948296577284</v>
      </c>
      <c r="O71" s="18">
        <f t="shared" si="94"/>
        <v>-1.1827344459893823</v>
      </c>
      <c r="P71" s="18">
        <f t="shared" si="95"/>
        <v>-8.5450127655132633</v>
      </c>
      <c r="Q71" s="18">
        <f t="shared" si="96"/>
        <v>-32.5486582740578</v>
      </c>
      <c r="R71" s="18">
        <f t="shared" si="97"/>
        <v>16.621058720171121</v>
      </c>
      <c r="S71" s="18">
        <f t="shared" si="98"/>
        <v>4.9773954830148597</v>
      </c>
      <c r="T71" s="18">
        <f t="shared" si="99"/>
        <v>11.927048516694597</v>
      </c>
      <c r="U71" s="18">
        <f t="shared" si="100"/>
        <v>12.342629407234298</v>
      </c>
      <c r="V71" s="18">
        <f t="shared" si="100"/>
        <v>-0.90205912818102263</v>
      </c>
      <c r="W71" s="18">
        <f t="shared" si="101"/>
        <v>-0.9991807888655444</v>
      </c>
      <c r="X71" s="18">
        <f t="shared" si="102"/>
        <v>-5.4410477997737843</v>
      </c>
      <c r="Y71" s="18">
        <f t="shared" si="54"/>
        <v>9.2560565304723639</v>
      </c>
    </row>
    <row r="72" spans="1:25" ht="13.5" thickBot="1" x14ac:dyDescent="0.25">
      <c r="A72" s="143"/>
      <c r="B72" s="30" t="s">
        <v>7</v>
      </c>
      <c r="C72" s="33" t="s">
        <v>10</v>
      </c>
      <c r="D72" s="18">
        <f t="shared" si="83"/>
        <v>34.472741468788115</v>
      </c>
      <c r="E72" s="18">
        <f t="shared" si="84"/>
        <v>7.1121447732597147</v>
      </c>
      <c r="F72" s="18">
        <f t="shared" si="85"/>
        <v>22.517399968223174</v>
      </c>
      <c r="G72" s="18">
        <f t="shared" si="86"/>
        <v>30.165147087733317</v>
      </c>
      <c r="H72" s="18">
        <f t="shared" si="87"/>
        <v>34.7999538603041</v>
      </c>
      <c r="I72" s="18">
        <f t="shared" si="88"/>
        <v>-6.971795702847345</v>
      </c>
      <c r="J72" s="18">
        <f t="shared" si="89"/>
        <v>-11.7510099376331</v>
      </c>
      <c r="K72" s="18">
        <f t="shared" si="90"/>
        <v>-4.0430868637968018</v>
      </c>
      <c r="L72" s="18">
        <f t="shared" si="91"/>
        <v>10.155278943123093</v>
      </c>
      <c r="M72" s="18">
        <f t="shared" si="92"/>
        <v>3.7985574802780206</v>
      </c>
      <c r="N72" s="18">
        <f t="shared" si="93"/>
        <v>10.874028146937491</v>
      </c>
      <c r="O72" s="18">
        <f t="shared" si="94"/>
        <v>3.1595227407023003</v>
      </c>
      <c r="P72" s="18">
        <f t="shared" si="95"/>
        <v>-10.888674373768168</v>
      </c>
      <c r="Q72" s="18">
        <f t="shared" si="96"/>
        <v>-27.305558343659229</v>
      </c>
      <c r="R72" s="18">
        <f t="shared" si="97"/>
        <v>29.206185506671687</v>
      </c>
      <c r="S72" s="18">
        <f t="shared" si="98"/>
        <v>5.0245531828224443E-2</v>
      </c>
      <c r="T72" s="18">
        <f t="shared" si="99"/>
        <v>6.4427917879217347</v>
      </c>
      <c r="U72" s="18">
        <f t="shared" si="100"/>
        <v>14.957437592403707</v>
      </c>
      <c r="V72" s="18">
        <f t="shared" si="100"/>
        <v>2.4939073311385727</v>
      </c>
      <c r="W72" s="18">
        <f t="shared" si="101"/>
        <v>-1.2265010718572995</v>
      </c>
      <c r="X72" s="18">
        <f t="shared" si="102"/>
        <v>-0.38834027763365953</v>
      </c>
      <c r="Y72" s="18">
        <f t="shared" si="54"/>
        <v>5.8021057685054984</v>
      </c>
    </row>
    <row r="73" spans="1:25" ht="14.25" thickTop="1" thickBot="1" x14ac:dyDescent="0.25">
      <c r="A73" s="144"/>
      <c r="B73" s="144"/>
      <c r="C73" s="110"/>
      <c r="D73" s="111"/>
      <c r="E73" s="111"/>
      <c r="F73" s="111"/>
      <c r="G73" s="111"/>
      <c r="H73" s="111"/>
      <c r="I73" s="111"/>
      <c r="J73" s="111"/>
      <c r="K73" s="111"/>
      <c r="L73" s="111"/>
      <c r="M73" s="111"/>
      <c r="N73" s="111"/>
      <c r="O73" s="111"/>
      <c r="P73" s="111"/>
      <c r="Q73" s="111"/>
      <c r="R73" s="111"/>
      <c r="S73" s="111"/>
      <c r="T73" s="111"/>
      <c r="U73" s="111"/>
      <c r="V73" s="111"/>
      <c r="W73" s="111"/>
      <c r="X73" s="111"/>
      <c r="Y73" s="111"/>
    </row>
    <row r="74" spans="1:25" ht="13.5" thickTop="1" x14ac:dyDescent="0.2">
      <c r="A74" s="79" t="s">
        <v>868</v>
      </c>
      <c r="B74" s="79"/>
      <c r="C74" s="36"/>
      <c r="D74" s="36"/>
      <c r="E74" s="36"/>
      <c r="F74" s="36"/>
      <c r="G74" s="36"/>
      <c r="H74" s="36"/>
      <c r="I74" s="36"/>
      <c r="J74" s="36"/>
      <c r="K74" s="36"/>
      <c r="L74" s="36"/>
      <c r="M74" s="36"/>
      <c r="N74" s="36"/>
      <c r="O74" s="36"/>
      <c r="P74" s="36"/>
      <c r="Q74" s="36"/>
      <c r="R74" s="36"/>
      <c r="S74" s="36"/>
      <c r="T74" s="36"/>
      <c r="U74" s="36"/>
      <c r="V74" s="36"/>
      <c r="W74" s="36"/>
      <c r="X74" s="36"/>
      <c r="Y74" s="36"/>
    </row>
    <row r="77" spans="1:25" x14ac:dyDescent="0.2">
      <c r="A77" s="4" t="s">
        <v>31</v>
      </c>
    </row>
  </sheetData>
  <mergeCells count="6">
    <mergeCell ref="A2:Y2"/>
    <mergeCell ref="A4:Y4"/>
    <mergeCell ref="C7:Y7"/>
    <mergeCell ref="C29:Y29"/>
    <mergeCell ref="C51:Y51"/>
    <mergeCell ref="A5:Y5"/>
  </mergeCells>
  <phoneticPr fontId="4" type="noConversion"/>
  <hyperlinks>
    <hyperlink ref="A1" location="INDICE!A1" display="INDICE"/>
  </hyperlinks>
  <pageMargins left="0.75" right="0.75" top="1" bottom="1" header="0" footer="0"/>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5"/>
  <sheetViews>
    <sheetView topLeftCell="A45" zoomScale="70" zoomScaleNormal="70" workbookViewId="0"/>
  </sheetViews>
  <sheetFormatPr baseColWidth="10" defaultRowHeight="12.75" x14ac:dyDescent="0.2"/>
  <cols>
    <col min="1" max="1" width="11.42578125" style="4"/>
    <col min="2" max="2" width="34.140625" style="4" customWidth="1"/>
    <col min="3" max="16" width="11.7109375" style="21" bestFit="1" customWidth="1"/>
    <col min="17" max="24" width="11.7109375" style="21" customWidth="1"/>
    <col min="25" max="25" width="12.7109375" style="21" bestFit="1" customWidth="1"/>
    <col min="26" max="89" width="11.42578125" style="21"/>
    <col min="90" max="16384" width="11.42578125" style="4"/>
  </cols>
  <sheetData>
    <row r="1" spans="1:89" x14ac:dyDescent="0.2">
      <c r="A1" s="11" t="s">
        <v>258</v>
      </c>
    </row>
    <row r="2" spans="1:89" ht="18.75" x14ac:dyDescent="0.3">
      <c r="A2" s="333" t="s">
        <v>136</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89"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89" ht="18.75" x14ac:dyDescent="0.3">
      <c r="A4" s="333" t="s">
        <v>827</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89" s="148" customFormat="1" ht="13.5" thickBot="1" x14ac:dyDescent="0.25">
      <c r="A5" s="254"/>
      <c r="B5" s="335" t="s">
        <v>113</v>
      </c>
      <c r="C5" s="335"/>
      <c r="D5" s="335"/>
      <c r="E5" s="335"/>
      <c r="F5" s="335"/>
      <c r="G5" s="335"/>
      <c r="H5" s="335"/>
      <c r="I5" s="335"/>
      <c r="J5" s="335"/>
      <c r="K5" s="335"/>
      <c r="L5" s="335"/>
      <c r="M5" s="335"/>
      <c r="N5" s="335"/>
      <c r="O5" s="335"/>
      <c r="P5" s="335"/>
      <c r="Q5" s="335"/>
      <c r="R5" s="335"/>
      <c r="S5" s="335"/>
      <c r="T5" s="335"/>
      <c r="U5" s="335"/>
      <c r="V5" s="335"/>
      <c r="W5" s="335"/>
      <c r="X5" s="335"/>
      <c r="Y5" s="335"/>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row>
    <row r="6" spans="1:89" ht="13.5" thickTop="1" x14ac:dyDescent="0.2">
      <c r="A6" s="109"/>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89"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89" ht="13.5" thickTop="1" x14ac:dyDescent="0.2">
      <c r="A8" s="148"/>
      <c r="B8" s="80"/>
      <c r="C8" s="81"/>
      <c r="D8" s="81"/>
      <c r="E8" s="81"/>
      <c r="F8" s="81"/>
      <c r="G8" s="81"/>
      <c r="H8" s="81"/>
      <c r="I8" s="81"/>
      <c r="J8" s="81"/>
      <c r="K8" s="81"/>
      <c r="L8" s="81"/>
      <c r="M8" s="81"/>
      <c r="N8" s="81"/>
      <c r="O8" s="81"/>
      <c r="P8" s="81"/>
      <c r="Q8" s="81"/>
      <c r="R8" s="81"/>
      <c r="S8" s="81"/>
      <c r="T8" s="81"/>
      <c r="U8" s="81"/>
      <c r="V8" s="81"/>
      <c r="W8" s="81"/>
      <c r="X8" s="81"/>
      <c r="Y8" s="22"/>
    </row>
    <row r="9" spans="1:89" x14ac:dyDescent="0.2">
      <c r="A9" s="143"/>
      <c r="B9" s="80" t="s">
        <v>326</v>
      </c>
      <c r="C9" s="75">
        <v>29.609525999999999</v>
      </c>
      <c r="D9" s="75">
        <v>23.932897000000001</v>
      </c>
      <c r="E9" s="75">
        <v>45.782501000000003</v>
      </c>
      <c r="F9" s="75">
        <v>34.114958000000001</v>
      </c>
      <c r="G9" s="75">
        <v>41.202174999999997</v>
      </c>
      <c r="H9" s="75">
        <v>64.167319000000006</v>
      </c>
      <c r="I9" s="75">
        <v>225.43207000000001</v>
      </c>
      <c r="J9" s="75">
        <v>35.876187999999999</v>
      </c>
      <c r="K9" s="75">
        <v>26.628319999999999</v>
      </c>
      <c r="L9" s="75">
        <v>76.226461999999998</v>
      </c>
      <c r="M9" s="75">
        <v>135.989633</v>
      </c>
      <c r="N9" s="75">
        <v>133.031826</v>
      </c>
      <c r="O9" s="75">
        <v>128.39692500000001</v>
      </c>
      <c r="P9" s="75">
        <v>158.648357</v>
      </c>
      <c r="Q9" s="27">
        <v>140.364541</v>
      </c>
      <c r="R9" s="27">
        <v>163.380088</v>
      </c>
      <c r="S9" s="27">
        <v>217.66081700000001</v>
      </c>
      <c r="T9" s="27">
        <v>248.674667</v>
      </c>
      <c r="U9" s="27">
        <v>237.863801</v>
      </c>
      <c r="V9" s="27">
        <v>238.26838899999998</v>
      </c>
      <c r="W9" s="27">
        <v>255.03274099999999</v>
      </c>
      <c r="X9" s="27">
        <v>293.77466500000003</v>
      </c>
      <c r="Y9" s="18">
        <f>SUM(C9:X9)</f>
        <v>2954.0588659999999</v>
      </c>
    </row>
    <row r="10" spans="1:89" x14ac:dyDescent="0.2">
      <c r="A10" s="143"/>
      <c r="B10" s="80" t="s">
        <v>67</v>
      </c>
      <c r="C10" s="75">
        <v>0.15821199999999999</v>
      </c>
      <c r="D10" s="75">
        <v>0.42369200000000001</v>
      </c>
      <c r="E10" s="75">
        <v>3.6174999999999999E-2</v>
      </c>
      <c r="F10" s="75">
        <v>7.6652999999999999E-2</v>
      </c>
      <c r="G10" s="75">
        <v>7.8533000000000006E-2</v>
      </c>
      <c r="H10" s="75">
        <v>9.0167999999999998E-2</v>
      </c>
      <c r="I10" s="75">
        <v>0.10339</v>
      </c>
      <c r="J10" s="75">
        <v>0.16923099999999999</v>
      </c>
      <c r="K10" s="75">
        <v>0.427286</v>
      </c>
      <c r="L10" s="75">
        <v>0.10147299999999999</v>
      </c>
      <c r="M10" s="75">
        <v>3.7058000000000001E-2</v>
      </c>
      <c r="N10" s="75">
        <v>1.3519999999999999E-3</v>
      </c>
      <c r="O10" s="75">
        <v>3.9857999999999998E-2</v>
      </c>
      <c r="P10" s="75">
        <v>3.3498610000000002</v>
      </c>
      <c r="Q10" s="27">
        <v>0.24784200000000001</v>
      </c>
      <c r="R10" s="27">
        <v>7.8674999999999995E-2</v>
      </c>
      <c r="S10" s="27">
        <v>2.5826999999999999E-2</v>
      </c>
      <c r="T10" s="27">
        <v>5.5978E-2</v>
      </c>
      <c r="U10" s="27">
        <v>0.15212300000000001</v>
      </c>
      <c r="V10" s="27">
        <v>6.3243000000000008E-2</v>
      </c>
      <c r="W10" s="27">
        <v>9.1049000000000005E-2</v>
      </c>
      <c r="X10" s="27">
        <v>6.7155000000000006E-2</v>
      </c>
      <c r="Y10" s="18">
        <f t="shared" ref="Y10:Y29" si="0">SUM(C10:X10)</f>
        <v>5.8748339999999981</v>
      </c>
    </row>
    <row r="11" spans="1:89" x14ac:dyDescent="0.2">
      <c r="A11" s="143"/>
      <c r="B11" s="80" t="s">
        <v>60</v>
      </c>
      <c r="C11" s="75">
        <v>7.5479000000000004E-2</v>
      </c>
      <c r="D11" s="75">
        <v>5.8256000000000002E-2</v>
      </c>
      <c r="E11" s="75">
        <v>4.9179E-2</v>
      </c>
      <c r="F11" s="75">
        <v>4.7289999999999997E-3</v>
      </c>
      <c r="G11" s="75">
        <v>0.17815300000000001</v>
      </c>
      <c r="H11" s="75">
        <v>7.8840000000000004E-3</v>
      </c>
      <c r="I11" s="75">
        <v>5.7349999999999996E-3</v>
      </c>
      <c r="J11" s="75">
        <v>1.2995E-2</v>
      </c>
      <c r="K11" s="75">
        <v>6.7539999999999996E-3</v>
      </c>
      <c r="L11" s="75">
        <v>0</v>
      </c>
      <c r="M11" s="75">
        <v>5.7223999999999997E-2</v>
      </c>
      <c r="N11" s="75">
        <v>0.170486</v>
      </c>
      <c r="O11" s="75">
        <v>1.8501430000000001</v>
      </c>
      <c r="P11" s="75">
        <v>2.551688</v>
      </c>
      <c r="Q11" s="27">
        <v>2.4160520000000001</v>
      </c>
      <c r="R11" s="27">
        <v>1.5947340000000001</v>
      </c>
      <c r="S11" s="27">
        <v>1.455093</v>
      </c>
      <c r="T11" s="27">
        <v>0.893285</v>
      </c>
      <c r="U11" s="27">
        <v>1.6039939999999999</v>
      </c>
      <c r="V11" s="27">
        <v>0.981873</v>
      </c>
      <c r="W11" s="27">
        <v>0.69729600000000003</v>
      </c>
      <c r="X11" s="27">
        <v>0.92558099999999999</v>
      </c>
      <c r="Y11" s="18">
        <f t="shared" si="0"/>
        <v>15.596613000000001</v>
      </c>
    </row>
    <row r="12" spans="1:89" x14ac:dyDescent="0.2">
      <c r="A12" s="143"/>
      <c r="B12" s="80" t="s">
        <v>61</v>
      </c>
      <c r="C12" s="75">
        <v>7.3118000000000002E-2</v>
      </c>
      <c r="D12" s="75">
        <v>4.3389999999999998E-2</v>
      </c>
      <c r="E12" s="75">
        <v>4.6989999999999997E-2</v>
      </c>
      <c r="F12" s="75">
        <v>6.5376000000000004E-2</v>
      </c>
      <c r="G12" s="75">
        <v>5.4023000000000002E-2</v>
      </c>
      <c r="H12" s="75">
        <v>0.34255999999999998</v>
      </c>
      <c r="I12" s="75">
        <v>4.6067999999999998E-2</v>
      </c>
      <c r="J12" s="75">
        <v>0.156303</v>
      </c>
      <c r="K12" s="75">
        <v>4.0221E-2</v>
      </c>
      <c r="L12" s="75">
        <v>4.1057000000000003E-2</v>
      </c>
      <c r="M12" s="75">
        <v>9.8125000000000004E-2</v>
      </c>
      <c r="N12" s="75">
        <v>0.11269</v>
      </c>
      <c r="O12" s="75">
        <v>9.4459000000000001E-2</v>
      </c>
      <c r="P12" s="75">
        <v>2.1031309999999999</v>
      </c>
      <c r="Q12" s="27">
        <v>1.9975780000000001</v>
      </c>
      <c r="R12" s="27">
        <v>1.4541170000000001</v>
      </c>
      <c r="S12" s="27">
        <v>1.8218000000000002E-2</v>
      </c>
      <c r="T12" s="27">
        <v>0.23643900000000001</v>
      </c>
      <c r="U12" s="27">
        <v>1.0342750000000001</v>
      </c>
      <c r="V12" s="27">
        <v>0.280449</v>
      </c>
      <c r="W12" s="27">
        <v>1.4028229999999999</v>
      </c>
      <c r="X12" s="27">
        <v>0.21809000000000001</v>
      </c>
      <c r="Y12" s="18">
        <f t="shared" si="0"/>
        <v>9.9595000000000002</v>
      </c>
    </row>
    <row r="13" spans="1:89" x14ac:dyDescent="0.2">
      <c r="A13" s="143"/>
      <c r="B13" s="80" t="s">
        <v>381</v>
      </c>
      <c r="C13" s="75">
        <v>0</v>
      </c>
      <c r="D13" s="75">
        <v>3.65E-3</v>
      </c>
      <c r="E13" s="75">
        <v>6.3899999999999998E-3</v>
      </c>
      <c r="F13" s="75">
        <v>5.3070000000000001E-3</v>
      </c>
      <c r="G13" s="75">
        <v>1.9789999999999999E-3</v>
      </c>
      <c r="H13" s="75">
        <v>1.955336</v>
      </c>
      <c r="I13" s="75">
        <v>9.0370000000000006E-2</v>
      </c>
      <c r="J13" s="75">
        <v>3.2444000000000001E-2</v>
      </c>
      <c r="K13" s="75">
        <v>3.1020000000000002E-3</v>
      </c>
      <c r="L13" s="75">
        <v>2.5339999999999998E-3</v>
      </c>
      <c r="M13" s="75">
        <v>1.4397E-2</v>
      </c>
      <c r="N13" s="75">
        <v>3.7010000000000001E-2</v>
      </c>
      <c r="O13" s="75">
        <v>7.1157999999999999E-2</v>
      </c>
      <c r="P13" s="75">
        <v>1.3401019999999999</v>
      </c>
      <c r="Q13" s="27">
        <v>0.230624</v>
      </c>
      <c r="R13" s="27">
        <v>1.292637</v>
      </c>
      <c r="S13" s="27">
        <v>3.6145390000000002</v>
      </c>
      <c r="T13" s="27">
        <v>1.1948859999999999</v>
      </c>
      <c r="U13" s="27">
        <v>0.68604600000000004</v>
      </c>
      <c r="V13" s="27">
        <v>1.262891</v>
      </c>
      <c r="W13" s="27">
        <v>1.4635130000000001</v>
      </c>
      <c r="X13" s="27">
        <v>0.41422300000000001</v>
      </c>
      <c r="Y13" s="18">
        <f t="shared" si="0"/>
        <v>13.723138000000001</v>
      </c>
    </row>
    <row r="14" spans="1:89" x14ac:dyDescent="0.2">
      <c r="A14" s="143"/>
      <c r="B14" s="80" t="s">
        <v>59</v>
      </c>
      <c r="C14" s="75">
        <v>1.5155E-2</v>
      </c>
      <c r="D14" s="75">
        <v>0.120393</v>
      </c>
      <c r="E14" s="75">
        <v>0.16600500000000001</v>
      </c>
      <c r="F14" s="75">
        <v>0.14699999999999999</v>
      </c>
      <c r="G14" s="75">
        <v>0.112957</v>
      </c>
      <c r="H14" s="75">
        <v>6.2481000000000002E-2</v>
      </c>
      <c r="I14" s="75">
        <v>0.55965500000000001</v>
      </c>
      <c r="J14" s="75">
        <v>0.30484</v>
      </c>
      <c r="K14" s="75">
        <v>5.6522000000000003E-2</v>
      </c>
      <c r="L14" s="75">
        <v>6.0900999999999997E-2</v>
      </c>
      <c r="M14" s="75">
        <v>7.2688000000000003E-2</v>
      </c>
      <c r="N14" s="75">
        <v>7.5465000000000004E-2</v>
      </c>
      <c r="O14" s="75">
        <v>0.376305</v>
      </c>
      <c r="P14" s="75">
        <v>1.3134170000000001</v>
      </c>
      <c r="Q14" s="27">
        <v>3.3792000000000003E-2</v>
      </c>
      <c r="R14" s="27">
        <v>0.24510299999999999</v>
      </c>
      <c r="S14" s="27">
        <v>0.29646499999999998</v>
      </c>
      <c r="T14" s="27">
        <v>0.57760400000000001</v>
      </c>
      <c r="U14" s="27">
        <v>0.39152700000000001</v>
      </c>
      <c r="V14" s="27">
        <v>0.81287399999999999</v>
      </c>
      <c r="W14" s="27">
        <v>0.82389400000000002</v>
      </c>
      <c r="X14" s="27">
        <v>1.21801</v>
      </c>
      <c r="Y14" s="18">
        <f t="shared" si="0"/>
        <v>7.8430529999999994</v>
      </c>
    </row>
    <row r="15" spans="1:89" x14ac:dyDescent="0.2">
      <c r="A15" s="143"/>
      <c r="B15" s="80" t="s">
        <v>387</v>
      </c>
      <c r="C15" s="75">
        <v>8.7999999999999998E-5</v>
      </c>
      <c r="D15" s="75">
        <v>2.81E-4</v>
      </c>
      <c r="E15" s="75">
        <v>3.0000000000000001E-3</v>
      </c>
      <c r="F15" s="75">
        <v>0</v>
      </c>
      <c r="G15" s="75">
        <v>0</v>
      </c>
      <c r="H15" s="75">
        <v>0</v>
      </c>
      <c r="I15" s="75">
        <v>2.3400000000000001E-2</v>
      </c>
      <c r="J15" s="75">
        <v>7.2444999999999996E-2</v>
      </c>
      <c r="K15" s="75">
        <v>3.2000000000000001E-2</v>
      </c>
      <c r="L15" s="75">
        <v>2.7227000000000001E-2</v>
      </c>
      <c r="M15" s="75">
        <v>0.17549400000000001</v>
      </c>
      <c r="N15" s="75">
        <v>3.21E-4</v>
      </c>
      <c r="O15" s="75">
        <v>0.20950099999999999</v>
      </c>
      <c r="P15" s="75">
        <v>1.1224590000000001</v>
      </c>
      <c r="Q15" s="27">
        <v>1.2060329999999999</v>
      </c>
      <c r="R15" s="27">
        <v>1.1729689999999999</v>
      </c>
      <c r="S15" s="27">
        <v>1.334476</v>
      </c>
      <c r="T15" s="27">
        <v>0</v>
      </c>
      <c r="U15" s="27">
        <v>1.020329</v>
      </c>
      <c r="V15" s="27">
        <v>0.39361200000000002</v>
      </c>
      <c r="W15" s="27">
        <v>0.87515299999999996</v>
      </c>
      <c r="X15" s="27">
        <v>0.44005</v>
      </c>
      <c r="Y15" s="18">
        <f t="shared" si="0"/>
        <v>8.1088380000000004</v>
      </c>
    </row>
    <row r="16" spans="1:89" x14ac:dyDescent="0.2">
      <c r="A16" s="143"/>
      <c r="B16" s="80" t="s">
        <v>14</v>
      </c>
      <c r="C16" s="75">
        <v>0</v>
      </c>
      <c r="D16" s="75">
        <v>0</v>
      </c>
      <c r="E16" s="75">
        <v>0</v>
      </c>
      <c r="F16" s="75">
        <v>0</v>
      </c>
      <c r="G16" s="75">
        <v>0</v>
      </c>
      <c r="H16" s="75">
        <v>0</v>
      </c>
      <c r="I16" s="75">
        <v>0</v>
      </c>
      <c r="J16" s="75">
        <v>4.1045999999999999E-2</v>
      </c>
      <c r="K16" s="75">
        <v>0</v>
      </c>
      <c r="L16" s="75">
        <v>1.1597E-2</v>
      </c>
      <c r="M16" s="75">
        <v>8.0000000000000007E-5</v>
      </c>
      <c r="N16" s="75">
        <v>3.1100000000000002E-4</v>
      </c>
      <c r="O16" s="75">
        <v>6.7999999999999996E-3</v>
      </c>
      <c r="P16" s="75">
        <v>8.5000000000000006E-5</v>
      </c>
      <c r="Q16" s="27">
        <v>2.9793E-2</v>
      </c>
      <c r="R16" s="27">
        <v>4.6E-5</v>
      </c>
      <c r="S16" s="27">
        <v>2.581E-3</v>
      </c>
      <c r="T16" s="27">
        <v>3.5314999999999999E-2</v>
      </c>
      <c r="U16" s="27">
        <v>0.106308</v>
      </c>
      <c r="V16" s="27">
        <v>3.1560999999999999E-2</v>
      </c>
      <c r="W16" s="27">
        <v>9.6749999999999996E-3</v>
      </c>
      <c r="X16" s="27">
        <v>0.14418800000000001</v>
      </c>
      <c r="Y16" s="18">
        <f t="shared" si="0"/>
        <v>0.41938600000000004</v>
      </c>
    </row>
    <row r="17" spans="1:25" x14ac:dyDescent="0.2">
      <c r="A17" s="143"/>
      <c r="B17" s="8" t="s">
        <v>15</v>
      </c>
      <c r="C17" s="189">
        <v>0.97024900000000003</v>
      </c>
      <c r="D17" s="189">
        <v>0.3598599999999999</v>
      </c>
      <c r="E17" s="189">
        <v>2.2942619999999998</v>
      </c>
      <c r="F17" s="189">
        <v>2.27054</v>
      </c>
      <c r="G17" s="189">
        <v>0.75388400000000011</v>
      </c>
      <c r="H17" s="189">
        <v>2.6690479999999996</v>
      </c>
      <c r="I17" s="189">
        <v>4.5657459999999999</v>
      </c>
      <c r="J17" s="189">
        <v>1.3159660000000002</v>
      </c>
      <c r="K17" s="189">
        <v>0.66056199999999998</v>
      </c>
      <c r="L17" s="189">
        <v>0.69635000000000002</v>
      </c>
      <c r="M17" s="189">
        <v>1.9542210000000002</v>
      </c>
      <c r="N17" s="189">
        <v>1.6546610000000002</v>
      </c>
      <c r="O17" s="189">
        <v>4.9516460000000002</v>
      </c>
      <c r="P17" s="189">
        <v>8.891614999999998</v>
      </c>
      <c r="Q17" s="19">
        <v>10.334372999999999</v>
      </c>
      <c r="R17" s="19">
        <v>7.6587449999999997</v>
      </c>
      <c r="S17" s="19">
        <v>13.288191000000001</v>
      </c>
      <c r="T17" s="19">
        <v>10.496454000000002</v>
      </c>
      <c r="U17" s="19">
        <v>13.796689000000001</v>
      </c>
      <c r="V17" s="19">
        <v>10.601837</v>
      </c>
      <c r="W17" s="19">
        <v>9.113824000000001</v>
      </c>
      <c r="X17" s="19">
        <v>4.346690999999999</v>
      </c>
      <c r="Y17" s="18">
        <f t="shared" si="0"/>
        <v>113.64541399999999</v>
      </c>
    </row>
    <row r="18" spans="1:25" x14ac:dyDescent="0.2">
      <c r="A18" s="143"/>
      <c r="B18" s="8" t="s">
        <v>26</v>
      </c>
      <c r="C18" s="18">
        <v>4.4000000000000002E-4</v>
      </c>
      <c r="D18" s="18">
        <v>5.6400000000000005E-4</v>
      </c>
      <c r="E18" s="18">
        <v>3.5539999999999999E-3</v>
      </c>
      <c r="F18" s="18">
        <v>5.0000000000000002E-5</v>
      </c>
      <c r="G18" s="18">
        <v>2.2009999999999998E-3</v>
      </c>
      <c r="H18" s="18">
        <v>2.8879999999999999E-3</v>
      </c>
      <c r="I18" s="18">
        <v>1.024E-3</v>
      </c>
      <c r="J18" s="18">
        <v>1.34E-4</v>
      </c>
      <c r="K18" s="18">
        <v>0</v>
      </c>
      <c r="L18" s="18">
        <v>1.328E-3</v>
      </c>
      <c r="M18" s="18">
        <v>0</v>
      </c>
      <c r="N18" s="18">
        <v>0</v>
      </c>
      <c r="O18" s="18">
        <v>0</v>
      </c>
      <c r="P18" s="18">
        <v>1.042E-3</v>
      </c>
      <c r="Q18" s="19">
        <v>9.9999999999999995E-7</v>
      </c>
      <c r="R18" s="19">
        <v>2.1450000000000002E-3</v>
      </c>
      <c r="S18" s="19">
        <v>0</v>
      </c>
      <c r="T18" s="19">
        <v>1.9578999999999999E-2</v>
      </c>
      <c r="U18" s="19">
        <v>3.6312999999999998E-2</v>
      </c>
      <c r="V18" s="19">
        <v>1.7600000000000001E-2</v>
      </c>
      <c r="W18" s="19">
        <v>2.4740000000000001E-3</v>
      </c>
      <c r="X18" s="19">
        <v>3.9399999999999998E-4</v>
      </c>
      <c r="Y18" s="18">
        <f t="shared" si="0"/>
        <v>9.1731000000000007E-2</v>
      </c>
    </row>
    <row r="19" spans="1:25" x14ac:dyDescent="0.2">
      <c r="A19" s="143"/>
      <c r="B19" s="8" t="s">
        <v>27</v>
      </c>
      <c r="C19" s="18">
        <v>8.0000000000000007E-5</v>
      </c>
      <c r="D19" s="18">
        <v>3.0760000000000002E-3</v>
      </c>
      <c r="E19" s="18">
        <v>0</v>
      </c>
      <c r="F19" s="18">
        <v>5.2912000000000001E-2</v>
      </c>
      <c r="G19" s="18">
        <v>1.5369000000000001E-2</v>
      </c>
      <c r="H19" s="18">
        <v>2.196E-3</v>
      </c>
      <c r="I19" s="18">
        <v>0</v>
      </c>
      <c r="J19" s="18">
        <v>3.6050000000000001E-3</v>
      </c>
      <c r="K19" s="18">
        <v>2.6600000000000001E-4</v>
      </c>
      <c r="L19" s="18">
        <v>0</v>
      </c>
      <c r="M19" s="18">
        <v>3.6289999999999998E-3</v>
      </c>
      <c r="N19" s="18">
        <v>4.6809000000000003E-2</v>
      </c>
      <c r="O19" s="18">
        <v>1.07E-3</v>
      </c>
      <c r="P19" s="18">
        <v>0.116648</v>
      </c>
      <c r="Q19" s="19">
        <v>8.9610999999999996E-2</v>
      </c>
      <c r="R19" s="19">
        <v>0.71083600000000002</v>
      </c>
      <c r="S19" s="19">
        <v>1</v>
      </c>
      <c r="T19" s="19">
        <v>1.9249750000000001</v>
      </c>
      <c r="U19" s="19">
        <v>0.83440599999999998</v>
      </c>
      <c r="V19" s="19">
        <v>1.489695</v>
      </c>
      <c r="W19" s="19">
        <v>3.4417999999999997E-2</v>
      </c>
      <c r="X19" s="19">
        <v>0.135015</v>
      </c>
      <c r="Y19" s="18">
        <f t="shared" si="0"/>
        <v>6.4646160000000004</v>
      </c>
    </row>
    <row r="20" spans="1:25" x14ac:dyDescent="0.2">
      <c r="A20" s="143"/>
      <c r="B20" s="8" t="s">
        <v>16</v>
      </c>
      <c r="C20" s="18">
        <f>SUM(C21:C26)</f>
        <v>0.68952099999999994</v>
      </c>
      <c r="D20" s="18">
        <f t="shared" ref="D20:X20" si="1">SUM(D21:D26)</f>
        <v>7.2173000000000001E-2</v>
      </c>
      <c r="E20" s="18">
        <f t="shared" si="1"/>
        <v>0.218307</v>
      </c>
      <c r="F20" s="18">
        <f t="shared" si="1"/>
        <v>0.18726800000000002</v>
      </c>
      <c r="G20" s="18">
        <f t="shared" si="1"/>
        <v>0.28606599999999999</v>
      </c>
      <c r="H20" s="18">
        <f t="shared" si="1"/>
        <v>0.41165999999999997</v>
      </c>
      <c r="I20" s="18">
        <f t="shared" si="1"/>
        <v>9.6558999999999992E-2</v>
      </c>
      <c r="J20" s="18">
        <f t="shared" si="1"/>
        <v>0.29478399999999999</v>
      </c>
      <c r="K20" s="18">
        <f t="shared" si="1"/>
        <v>0.40175</v>
      </c>
      <c r="L20" s="18">
        <f t="shared" si="1"/>
        <v>0.23255400000000001</v>
      </c>
      <c r="M20" s="18">
        <f t="shared" si="1"/>
        <v>0.40367500000000006</v>
      </c>
      <c r="N20" s="18">
        <f t="shared" si="1"/>
        <v>0.33099200000000006</v>
      </c>
      <c r="O20" s="18">
        <f t="shared" si="1"/>
        <v>1.6433110000000002</v>
      </c>
      <c r="P20" s="18">
        <f t="shared" si="1"/>
        <v>3.8974379999999993</v>
      </c>
      <c r="Q20" s="18">
        <f t="shared" si="1"/>
        <v>5.9815839999999998</v>
      </c>
      <c r="R20" s="18">
        <f t="shared" si="1"/>
        <v>5.5341620000000002</v>
      </c>
      <c r="S20" s="18">
        <f t="shared" si="1"/>
        <v>4.3283719999999999</v>
      </c>
      <c r="T20" s="18">
        <f t="shared" si="1"/>
        <v>4.0714489999999994</v>
      </c>
      <c r="U20" s="18">
        <f t="shared" si="1"/>
        <v>6.1813860000000007</v>
      </c>
      <c r="V20" s="18">
        <f t="shared" si="1"/>
        <v>4.0666069999999994</v>
      </c>
      <c r="W20" s="18">
        <f t="shared" si="1"/>
        <v>7.1601669999999995</v>
      </c>
      <c r="X20" s="18">
        <f t="shared" si="1"/>
        <v>1.8773789999999999</v>
      </c>
      <c r="Y20" s="18">
        <f t="shared" si="0"/>
        <v>48.367164000000002</v>
      </c>
    </row>
    <row r="21" spans="1:25" x14ac:dyDescent="0.2">
      <c r="A21" s="143"/>
      <c r="B21" s="8" t="s">
        <v>19</v>
      </c>
      <c r="C21" s="190">
        <v>6.7320000000000001E-3</v>
      </c>
      <c r="D21" s="190">
        <v>3.5149999999999999E-3</v>
      </c>
      <c r="E21" s="190">
        <v>0.12587599999999999</v>
      </c>
      <c r="F21" s="190">
        <v>4.7099000000000002E-2</v>
      </c>
      <c r="G21" s="190">
        <v>0.18288299999999999</v>
      </c>
      <c r="H21" s="190">
        <v>6.3870000000000003E-3</v>
      </c>
      <c r="I21" s="190">
        <v>1.3585E-2</v>
      </c>
      <c r="J21" s="190">
        <v>1.1696E-2</v>
      </c>
      <c r="K21" s="190">
        <v>5.2629000000000002E-2</v>
      </c>
      <c r="L21" s="190">
        <v>9.9864999999999995E-2</v>
      </c>
      <c r="M21" s="190">
        <v>7.1421999999999999E-2</v>
      </c>
      <c r="N21" s="190">
        <v>0.115134</v>
      </c>
      <c r="O21" s="190">
        <v>0.41855500000000001</v>
      </c>
      <c r="P21" s="190">
        <v>0.67002600000000001</v>
      </c>
      <c r="Q21" s="19">
        <v>1.1774880000000001</v>
      </c>
      <c r="R21" s="19">
        <v>1.171319</v>
      </c>
      <c r="S21" s="19">
        <v>2</v>
      </c>
      <c r="T21" s="19">
        <v>1.023328</v>
      </c>
      <c r="U21" s="19">
        <v>1.4509110000000001</v>
      </c>
      <c r="V21" s="19">
        <v>2.3864549999999998</v>
      </c>
      <c r="W21" s="19">
        <v>2.523279</v>
      </c>
      <c r="X21" s="19">
        <v>0.50472700000000004</v>
      </c>
      <c r="Y21" s="18">
        <f t="shared" si="0"/>
        <v>14.062911000000001</v>
      </c>
    </row>
    <row r="22" spans="1:25" x14ac:dyDescent="0.2">
      <c r="A22" s="143"/>
      <c r="B22" s="8" t="s">
        <v>18</v>
      </c>
      <c r="C22" s="190">
        <v>2.7125E-2</v>
      </c>
      <c r="D22" s="190">
        <v>1.758E-3</v>
      </c>
      <c r="E22" s="190">
        <v>4.1438000000000003E-2</v>
      </c>
      <c r="F22" s="190">
        <v>3.3208000000000001E-2</v>
      </c>
      <c r="G22" s="190">
        <v>1.3799999999999999E-3</v>
      </c>
      <c r="H22" s="190">
        <v>3.2699999999999998E-4</v>
      </c>
      <c r="I22" s="190">
        <v>2.1218000000000001E-2</v>
      </c>
      <c r="J22" s="190">
        <v>1.0135999999999999E-2</v>
      </c>
      <c r="K22" s="190">
        <v>3.7829999999999999E-3</v>
      </c>
      <c r="L22" s="190">
        <v>9.19E-4</v>
      </c>
      <c r="M22" s="190">
        <v>0.121642</v>
      </c>
      <c r="N22" s="190">
        <v>2.8051E-2</v>
      </c>
      <c r="O22" s="190">
        <v>0.62010399999999999</v>
      </c>
      <c r="P22" s="190">
        <v>0.68844499999999997</v>
      </c>
      <c r="Q22" s="19">
        <v>0.83547300000000002</v>
      </c>
      <c r="R22" s="19">
        <v>0.27207399999999998</v>
      </c>
      <c r="S22" s="19">
        <v>0</v>
      </c>
      <c r="T22" s="19">
        <v>0.34919</v>
      </c>
      <c r="U22" s="19">
        <v>0.58610600000000002</v>
      </c>
      <c r="V22" s="19">
        <v>0.33322000000000002</v>
      </c>
      <c r="W22" s="19">
        <v>1.405348</v>
      </c>
      <c r="X22" s="19">
        <v>0.22090699999999999</v>
      </c>
      <c r="Y22" s="18">
        <f t="shared" si="0"/>
        <v>5.6018520000000009</v>
      </c>
    </row>
    <row r="23" spans="1:25" x14ac:dyDescent="0.2">
      <c r="A23" s="143"/>
      <c r="B23" s="8" t="s">
        <v>20</v>
      </c>
      <c r="C23" s="190">
        <v>1.56E-4</v>
      </c>
      <c r="D23" s="190">
        <v>6.4429999999999999E-3</v>
      </c>
      <c r="E23" s="190">
        <v>3.934E-3</v>
      </c>
      <c r="F23" s="190">
        <v>9.7540000000000005E-3</v>
      </c>
      <c r="G23" s="190">
        <v>2.3370000000000001E-3</v>
      </c>
      <c r="H23" s="190">
        <v>1.3337999999999999E-2</v>
      </c>
      <c r="I23" s="190">
        <v>1.225E-3</v>
      </c>
      <c r="J23" s="190">
        <v>9.2399999999999996E-2</v>
      </c>
      <c r="K23" s="190">
        <v>0.30405399999999999</v>
      </c>
      <c r="L23" s="190">
        <v>6.5680000000000001E-3</v>
      </c>
      <c r="M23" s="190">
        <v>6.7095000000000002E-2</v>
      </c>
      <c r="N23" s="190">
        <v>1.619E-3</v>
      </c>
      <c r="O23" s="190">
        <v>0.119661</v>
      </c>
      <c r="P23" s="190">
        <v>3.9698999999999998E-2</v>
      </c>
      <c r="Q23" s="19">
        <v>0.94128000000000001</v>
      </c>
      <c r="R23" s="19">
        <v>9.7992999999999997E-2</v>
      </c>
      <c r="S23" s="19">
        <v>1</v>
      </c>
      <c r="T23" s="19">
        <v>1.723171</v>
      </c>
      <c r="U23" s="19">
        <v>7.4458999999999997E-2</v>
      </c>
      <c r="V23" s="19">
        <v>0.28267999999999999</v>
      </c>
      <c r="W23" s="19">
        <v>0.86824199999999996</v>
      </c>
      <c r="X23" s="19">
        <v>0.37167899999999998</v>
      </c>
      <c r="Y23" s="18">
        <f t="shared" si="0"/>
        <v>6.027787</v>
      </c>
    </row>
    <row r="24" spans="1:25" x14ac:dyDescent="0.2">
      <c r="A24" s="143"/>
      <c r="B24" s="8" t="s">
        <v>21</v>
      </c>
      <c r="C24" s="190">
        <v>0.58216000000000001</v>
      </c>
      <c r="D24" s="190">
        <v>4.411E-3</v>
      </c>
      <c r="E24" s="190">
        <v>0</v>
      </c>
      <c r="F24" s="190">
        <v>9.7799999999999992E-4</v>
      </c>
      <c r="G24" s="190">
        <v>2.8310000000000002E-3</v>
      </c>
      <c r="H24" s="190">
        <v>1.222E-3</v>
      </c>
      <c r="I24" s="190">
        <v>1.299E-3</v>
      </c>
      <c r="J24" s="190">
        <v>6.8149999999999999E-3</v>
      </c>
      <c r="K24" s="190">
        <v>7.6400000000000003E-4</v>
      </c>
      <c r="L24" s="190">
        <v>2.0056999999999998E-2</v>
      </c>
      <c r="M24" s="190">
        <v>4.3284999999999997E-2</v>
      </c>
      <c r="N24" s="190">
        <v>8.5780000000000006E-3</v>
      </c>
      <c r="O24" s="190">
        <v>5.7840000000000001E-3</v>
      </c>
      <c r="P24" s="190">
        <v>5.3512999999999998E-2</v>
      </c>
      <c r="Q24" s="19">
        <v>0.69975299999999996</v>
      </c>
      <c r="R24" s="19">
        <v>0.22384299999999999</v>
      </c>
      <c r="S24" s="19">
        <v>1</v>
      </c>
      <c r="T24" s="19">
        <v>9.5938999999999997E-2</v>
      </c>
      <c r="U24" s="19">
        <v>1.226566</v>
      </c>
      <c r="V24" s="19">
        <v>0.241477</v>
      </c>
      <c r="W24" s="19">
        <v>0.37452099999999999</v>
      </c>
      <c r="X24" s="19">
        <v>0.13667899999999999</v>
      </c>
      <c r="Y24" s="18">
        <f t="shared" si="0"/>
        <v>4.7304750000000002</v>
      </c>
    </row>
    <row r="25" spans="1:25" x14ac:dyDescent="0.2">
      <c r="A25" s="143"/>
      <c r="B25" s="8" t="s">
        <v>17</v>
      </c>
      <c r="C25" s="190">
        <v>7.3118000000000002E-2</v>
      </c>
      <c r="D25" s="190">
        <v>4.3389999999999998E-2</v>
      </c>
      <c r="E25" s="190">
        <v>4.6989999999999997E-2</v>
      </c>
      <c r="F25" s="190">
        <v>6.5376000000000004E-2</v>
      </c>
      <c r="G25" s="190">
        <v>5.4023000000000002E-2</v>
      </c>
      <c r="H25" s="190">
        <v>0.34255999999999998</v>
      </c>
      <c r="I25" s="190">
        <v>4.6067999999999998E-2</v>
      </c>
      <c r="J25" s="190">
        <v>0.156303</v>
      </c>
      <c r="K25" s="190">
        <v>4.0221E-2</v>
      </c>
      <c r="L25" s="190">
        <v>4.1057000000000003E-2</v>
      </c>
      <c r="M25" s="190">
        <v>9.8125000000000004E-2</v>
      </c>
      <c r="N25" s="190">
        <v>0.11269</v>
      </c>
      <c r="O25" s="190">
        <v>9.4459000000000001E-2</v>
      </c>
      <c r="P25" s="190">
        <v>2.1031309999999999</v>
      </c>
      <c r="Q25" s="19">
        <v>1.9975780000000001</v>
      </c>
      <c r="R25" s="19">
        <v>1.4541170000000001</v>
      </c>
      <c r="S25" s="19">
        <v>0</v>
      </c>
      <c r="T25" s="19">
        <v>0.23643900000000001</v>
      </c>
      <c r="U25" s="19">
        <v>1.0342750000000001</v>
      </c>
      <c r="V25" s="19">
        <v>0.280449</v>
      </c>
      <c r="W25" s="19">
        <v>1.4028229999999999</v>
      </c>
      <c r="X25" s="19">
        <v>0.21809000000000001</v>
      </c>
      <c r="Y25" s="18">
        <f t="shared" si="0"/>
        <v>9.9412819999999993</v>
      </c>
    </row>
    <row r="26" spans="1:25" x14ac:dyDescent="0.2">
      <c r="A26" s="297"/>
      <c r="B26" s="8" t="s">
        <v>807</v>
      </c>
      <c r="C26" s="190">
        <v>2.2999999999999998E-4</v>
      </c>
      <c r="D26" s="190">
        <v>1.2656000000000001E-2</v>
      </c>
      <c r="E26" s="190">
        <v>6.8999999999999997E-5</v>
      </c>
      <c r="F26" s="190">
        <v>3.0852999999999998E-2</v>
      </c>
      <c r="G26" s="190">
        <v>4.2611999999999997E-2</v>
      </c>
      <c r="H26" s="190">
        <v>4.7826E-2</v>
      </c>
      <c r="I26" s="190">
        <v>1.3163999999999999E-2</v>
      </c>
      <c r="J26" s="190">
        <v>1.7433999999999998E-2</v>
      </c>
      <c r="K26" s="190">
        <v>2.9899999999999995E-4</v>
      </c>
      <c r="L26" s="190">
        <v>6.4088000000000006E-2</v>
      </c>
      <c r="M26" s="190">
        <v>2.1059999999999998E-3</v>
      </c>
      <c r="N26" s="190">
        <v>6.4920000000000005E-2</v>
      </c>
      <c r="O26" s="190">
        <v>0.38474799999999998</v>
      </c>
      <c r="P26" s="190">
        <v>0.34262400000000004</v>
      </c>
      <c r="Q26" s="19">
        <v>0.33001199999999997</v>
      </c>
      <c r="R26" s="19">
        <v>2.314816</v>
      </c>
      <c r="S26" s="19">
        <v>0.328372</v>
      </c>
      <c r="T26" s="19">
        <v>0.6433819999999999</v>
      </c>
      <c r="U26" s="19">
        <v>1.809069</v>
      </c>
      <c r="V26" s="19">
        <v>0.54232599999999997</v>
      </c>
      <c r="W26" s="19">
        <v>0.58595399999999997</v>
      </c>
      <c r="X26" s="19">
        <v>0.42529700000000004</v>
      </c>
      <c r="Y26" s="18">
        <f t="shared" si="0"/>
        <v>8.0028570000000006</v>
      </c>
    </row>
    <row r="27" spans="1:25" ht="15" x14ac:dyDescent="0.25">
      <c r="A27" s="143"/>
      <c r="B27" s="191" t="s">
        <v>22</v>
      </c>
      <c r="C27" s="211">
        <f>SUM(C9:C10,C16:C17)</f>
        <v>30.737986999999997</v>
      </c>
      <c r="D27" s="211">
        <f t="shared" ref="D27:R27" si="2">SUM(D9:D10,D16:D17)</f>
        <v>24.716449000000001</v>
      </c>
      <c r="E27" s="211">
        <f t="shared" si="2"/>
        <v>48.112938</v>
      </c>
      <c r="F27" s="211">
        <f t="shared" si="2"/>
        <v>36.462150999999999</v>
      </c>
      <c r="G27" s="211">
        <f t="shared" si="2"/>
        <v>42.034591999999996</v>
      </c>
      <c r="H27" s="211">
        <f t="shared" si="2"/>
        <v>66.926535000000015</v>
      </c>
      <c r="I27" s="211">
        <f t="shared" si="2"/>
        <v>230.10120599999999</v>
      </c>
      <c r="J27" s="211">
        <f t="shared" si="2"/>
        <v>37.402431000000007</v>
      </c>
      <c r="K27" s="211">
        <f t="shared" si="2"/>
        <v>27.716167999999996</v>
      </c>
      <c r="L27" s="211">
        <f t="shared" si="2"/>
        <v>77.035881999999987</v>
      </c>
      <c r="M27" s="211">
        <f t="shared" si="2"/>
        <v>137.98099199999999</v>
      </c>
      <c r="N27" s="211">
        <f t="shared" si="2"/>
        <v>134.68815000000001</v>
      </c>
      <c r="O27" s="211">
        <f t="shared" si="2"/>
        <v>133.39522900000003</v>
      </c>
      <c r="P27" s="211">
        <f t="shared" si="2"/>
        <v>170.88991800000002</v>
      </c>
      <c r="Q27" s="211">
        <f t="shared" si="2"/>
        <v>150.97654900000001</v>
      </c>
      <c r="R27" s="211">
        <f t="shared" si="2"/>
        <v>171.11755400000001</v>
      </c>
      <c r="S27" s="211">
        <f>SUM(S9:S10,S16:S17)</f>
        <v>230.97741600000001</v>
      </c>
      <c r="T27" s="211">
        <f>SUM(T9:T10,T16:T17)</f>
        <v>259.26241400000004</v>
      </c>
      <c r="U27" s="211">
        <f>SUM(U9:U10,U16:U17)</f>
        <v>251.91892100000001</v>
      </c>
      <c r="V27" s="211">
        <f>SUM(V9:V10,V16:V17)</f>
        <v>248.96502999999998</v>
      </c>
      <c r="W27" s="211">
        <f t="shared" ref="W27:X27" si="3">SUM(W9:W10,W16:W17)</f>
        <v>264.24728899999997</v>
      </c>
      <c r="X27" s="211">
        <f t="shared" si="3"/>
        <v>298.33269900000005</v>
      </c>
      <c r="Y27" s="18">
        <f t="shared" si="0"/>
        <v>3073.9984999999997</v>
      </c>
    </row>
    <row r="28" spans="1:25" x14ac:dyDescent="0.2">
      <c r="A28" s="143"/>
      <c r="B28" s="8" t="s">
        <v>23</v>
      </c>
      <c r="C28" s="88">
        <f>C29-C27</f>
        <v>3.7282960000000003</v>
      </c>
      <c r="D28" s="88">
        <f t="shared" ref="D28:V28" si="4">D29-D27</f>
        <v>4.6787390000000002</v>
      </c>
      <c r="E28" s="88">
        <f t="shared" si="4"/>
        <v>1.0562559999999976</v>
      </c>
      <c r="F28" s="88">
        <f t="shared" si="4"/>
        <v>0.83722600000000114</v>
      </c>
      <c r="G28" s="88">
        <f t="shared" si="4"/>
        <v>0.87898500000000013</v>
      </c>
      <c r="H28" s="88">
        <f t="shared" si="4"/>
        <v>1.3800429999999864</v>
      </c>
      <c r="I28" s="88">
        <f t="shared" si="4"/>
        <v>0.69859700000000657</v>
      </c>
      <c r="J28" s="88">
        <f t="shared" si="4"/>
        <v>0.70030899999999008</v>
      </c>
      <c r="K28" s="88">
        <f t="shared" si="4"/>
        <v>0.73599700000000468</v>
      </c>
      <c r="L28" s="88">
        <f t="shared" si="4"/>
        <v>0.77704500000001531</v>
      </c>
      <c r="M28" s="88">
        <f t="shared" si="4"/>
        <v>0.64955100000000243</v>
      </c>
      <c r="N28" s="88">
        <f t="shared" si="4"/>
        <v>1.4545569999999941</v>
      </c>
      <c r="O28" s="88">
        <f t="shared" si="4"/>
        <v>2.9893339999999853</v>
      </c>
      <c r="P28" s="88">
        <f t="shared" si="4"/>
        <v>3.8498809999999821</v>
      </c>
      <c r="Q28" s="88">
        <f t="shared" si="4"/>
        <v>1.249401000000006</v>
      </c>
      <c r="R28" s="88">
        <f t="shared" si="4"/>
        <v>5.7083899999999801</v>
      </c>
      <c r="S28" s="88">
        <f t="shared" si="4"/>
        <v>1.7358229999999821</v>
      </c>
      <c r="T28" s="88">
        <f t="shared" si="4"/>
        <v>2.8570629999999824</v>
      </c>
      <c r="U28" s="88">
        <f t="shared" si="4"/>
        <v>4.4806150000000002</v>
      </c>
      <c r="V28" s="88">
        <f t="shared" si="4"/>
        <v>8.6037760000000105</v>
      </c>
      <c r="W28" s="88">
        <f t="shared" ref="W28:X28" si="5">W29-W27</f>
        <v>12.542977000000008</v>
      </c>
      <c r="X28" s="88">
        <f t="shared" si="5"/>
        <v>7.2534149999999613</v>
      </c>
      <c r="Y28" s="18">
        <f t="shared" si="0"/>
        <v>68.846275999999904</v>
      </c>
    </row>
    <row r="29" spans="1:25" ht="13.5" thickBot="1" x14ac:dyDescent="0.25">
      <c r="A29" s="143"/>
      <c r="B29" s="30" t="s">
        <v>7</v>
      </c>
      <c r="C29" s="258">
        <v>34.466282999999997</v>
      </c>
      <c r="D29" s="258">
        <v>29.395188000000001</v>
      </c>
      <c r="E29" s="258">
        <v>49.169193999999997</v>
      </c>
      <c r="F29" s="258">
        <v>37.299377</v>
      </c>
      <c r="G29" s="258">
        <v>42.913576999999997</v>
      </c>
      <c r="H29" s="258">
        <v>68.306578000000002</v>
      </c>
      <c r="I29" s="258">
        <v>230.799803</v>
      </c>
      <c r="J29" s="258">
        <v>38.102739999999997</v>
      </c>
      <c r="K29" s="258">
        <v>28.452165000000001</v>
      </c>
      <c r="L29" s="258">
        <v>77.812927000000002</v>
      </c>
      <c r="M29" s="258">
        <v>138.63054299999999</v>
      </c>
      <c r="N29" s="258">
        <v>136.142707</v>
      </c>
      <c r="O29" s="258">
        <v>136.38456300000001</v>
      </c>
      <c r="P29" s="258">
        <v>174.739799</v>
      </c>
      <c r="Q29" s="256">
        <v>152.22595000000001</v>
      </c>
      <c r="R29" s="256">
        <v>176.82594399999999</v>
      </c>
      <c r="S29" s="256">
        <v>232.71323899999999</v>
      </c>
      <c r="T29" s="256">
        <v>262.11947700000002</v>
      </c>
      <c r="U29" s="256">
        <v>256.39953600000001</v>
      </c>
      <c r="V29" s="270">
        <v>257.568806</v>
      </c>
      <c r="W29" s="270">
        <v>276.79026599999997</v>
      </c>
      <c r="X29" s="270">
        <v>305.58611400000001</v>
      </c>
      <c r="Y29" s="270">
        <f t="shared" si="0"/>
        <v>3142.8447760000004</v>
      </c>
    </row>
    <row r="30" spans="1:25" ht="20.25" thickTop="1" thickBot="1" x14ac:dyDescent="0.35">
      <c r="A30" s="143"/>
      <c r="B30" s="30"/>
      <c r="C30" s="338" t="s">
        <v>250</v>
      </c>
      <c r="D30" s="338"/>
      <c r="E30" s="338"/>
      <c r="F30" s="338"/>
      <c r="G30" s="338"/>
      <c r="H30" s="338"/>
      <c r="I30" s="338"/>
      <c r="J30" s="338"/>
      <c r="K30" s="338"/>
      <c r="L30" s="338"/>
      <c r="M30" s="338"/>
      <c r="N30" s="338"/>
      <c r="O30" s="338"/>
      <c r="P30" s="338"/>
      <c r="Q30" s="338"/>
      <c r="R30" s="338"/>
      <c r="S30" s="338"/>
      <c r="T30" s="338"/>
      <c r="U30" s="338"/>
      <c r="V30" s="338"/>
      <c r="W30" s="338"/>
      <c r="X30" s="338"/>
      <c r="Y30" s="338"/>
    </row>
    <row r="31" spans="1:25" ht="13.5" thickTop="1" x14ac:dyDescent="0.2">
      <c r="A31" s="143"/>
      <c r="B31" s="32"/>
      <c r="C31" s="18"/>
      <c r="D31" s="18"/>
      <c r="E31" s="18"/>
      <c r="F31" s="18"/>
      <c r="G31" s="18"/>
      <c r="H31" s="18"/>
      <c r="I31" s="18"/>
      <c r="J31" s="18"/>
      <c r="K31" s="18"/>
      <c r="L31" s="18"/>
      <c r="M31" s="18"/>
      <c r="N31" s="18"/>
      <c r="O31" s="18"/>
      <c r="P31" s="18"/>
      <c r="Q31" s="18"/>
      <c r="R31" s="18"/>
      <c r="S31" s="18"/>
      <c r="T31" s="18"/>
      <c r="U31" s="18"/>
      <c r="V31" s="18"/>
      <c r="W31" s="18"/>
      <c r="X31" s="18"/>
      <c r="Y31" s="18"/>
    </row>
    <row r="32" spans="1:25" x14ac:dyDescent="0.2">
      <c r="A32" s="143"/>
      <c r="B32" s="80" t="s">
        <v>326</v>
      </c>
      <c r="C32" s="84">
        <f>(C9/C$29)*100</f>
        <v>85.908671962102787</v>
      </c>
      <c r="D32" s="84">
        <f t="shared" ref="D32:Y32" si="6">(D9/D$29)*100</f>
        <v>81.417737488190241</v>
      </c>
      <c r="E32" s="84">
        <f t="shared" si="6"/>
        <v>93.112164905530094</v>
      </c>
      <c r="F32" s="84">
        <f t="shared" si="6"/>
        <v>91.462541049948371</v>
      </c>
      <c r="G32" s="84">
        <f t="shared" si="6"/>
        <v>96.011980078006559</v>
      </c>
      <c r="H32" s="84">
        <f t="shared" si="6"/>
        <v>93.940175132181267</v>
      </c>
      <c r="I32" s="84">
        <f t="shared" si="6"/>
        <v>97.674290475889194</v>
      </c>
      <c r="J32" s="84">
        <f t="shared" si="6"/>
        <v>94.156451740740948</v>
      </c>
      <c r="K32" s="84">
        <f t="shared" si="6"/>
        <v>93.589784819538338</v>
      </c>
      <c r="L32" s="84">
        <f t="shared" si="6"/>
        <v>97.961180666035091</v>
      </c>
      <c r="M32" s="84">
        <f t="shared" si="6"/>
        <v>98.095001330262406</v>
      </c>
      <c r="N32" s="84">
        <f t="shared" si="6"/>
        <v>97.714985202989965</v>
      </c>
      <c r="O32" s="84">
        <f t="shared" si="6"/>
        <v>94.14329758126658</v>
      </c>
      <c r="P32" s="84">
        <f t="shared" si="6"/>
        <v>90.791198060151132</v>
      </c>
      <c r="Q32" s="84">
        <f t="shared" ref="Q32:V41" si="7">(Q9/Q$29)*100</f>
        <v>92.20802432174014</v>
      </c>
      <c r="R32" s="84">
        <f t="shared" si="7"/>
        <v>92.3959936557726</v>
      </c>
      <c r="S32" s="84">
        <f t="shared" si="7"/>
        <v>93.531772380169571</v>
      </c>
      <c r="T32" s="84">
        <f t="shared" si="7"/>
        <v>94.870732173786536</v>
      </c>
      <c r="U32" s="84">
        <f t="shared" si="7"/>
        <v>92.770761098413217</v>
      </c>
      <c r="V32" s="84">
        <f t="shared" si="7"/>
        <v>92.506694696561979</v>
      </c>
      <c r="W32" s="84">
        <f t="shared" ref="W32:X32" si="8">(W9/W$29)*100</f>
        <v>92.13934604188718</v>
      </c>
      <c r="X32" s="84">
        <f t="shared" si="8"/>
        <v>96.134821427128074</v>
      </c>
      <c r="Y32" s="84">
        <f t="shared" si="6"/>
        <v>93.993151954508093</v>
      </c>
    </row>
    <row r="33" spans="1:25" x14ac:dyDescent="0.2">
      <c r="A33" s="143"/>
      <c r="B33" s="80" t="s">
        <v>67</v>
      </c>
      <c r="C33" s="84">
        <f t="shared" ref="C33:Y33" si="9">(C10/C$29)*100</f>
        <v>0.45903412329086951</v>
      </c>
      <c r="D33" s="84">
        <f t="shared" si="9"/>
        <v>1.4413651649378805</v>
      </c>
      <c r="E33" s="84">
        <f t="shared" si="9"/>
        <v>7.3572489311091824E-2</v>
      </c>
      <c r="F33" s="84">
        <f t="shared" si="9"/>
        <v>0.2055074539180641</v>
      </c>
      <c r="G33" s="84">
        <f t="shared" si="9"/>
        <v>0.18300268933535885</v>
      </c>
      <c r="H33" s="84">
        <f t="shared" si="9"/>
        <v>0.13200485610624499</v>
      </c>
      <c r="I33" s="84">
        <f t="shared" si="9"/>
        <v>4.4796398721362859E-2</v>
      </c>
      <c r="J33" s="84">
        <f t="shared" si="9"/>
        <v>0.44414391196013725</v>
      </c>
      <c r="K33" s="84">
        <f t="shared" si="9"/>
        <v>1.5017697247292077</v>
      </c>
      <c r="L33" s="84">
        <f t="shared" si="9"/>
        <v>0.13040635266168563</v>
      </c>
      <c r="M33" s="84">
        <f t="shared" si="9"/>
        <v>2.6731482974859302E-2</v>
      </c>
      <c r="N33" s="84">
        <f t="shared" si="9"/>
        <v>9.9307559677067384E-4</v>
      </c>
      <c r="O33" s="84">
        <f t="shared" si="9"/>
        <v>2.9224715116768746E-2</v>
      </c>
      <c r="P33" s="84">
        <f t="shared" si="9"/>
        <v>1.9170566860958791</v>
      </c>
      <c r="Q33" s="84">
        <f t="shared" si="7"/>
        <v>0.1628119252992016</v>
      </c>
      <c r="R33" s="84">
        <f t="shared" si="7"/>
        <v>4.4492905407591092E-2</v>
      </c>
      <c r="S33" s="84">
        <f t="shared" si="7"/>
        <v>1.109820829746605E-2</v>
      </c>
      <c r="T33" s="84">
        <f t="shared" si="7"/>
        <v>2.1355910152376808E-2</v>
      </c>
      <c r="U33" s="84">
        <f t="shared" si="7"/>
        <v>5.9330450582406664E-2</v>
      </c>
      <c r="V33" s="84">
        <f t="shared" si="7"/>
        <v>2.4553827376130325E-2</v>
      </c>
      <c r="W33" s="84">
        <f t="shared" ref="W33:X33" si="10">(W10/W$29)*100</f>
        <v>3.289458163243357E-2</v>
      </c>
      <c r="X33" s="84">
        <f t="shared" si="10"/>
        <v>2.1975802212007581E-2</v>
      </c>
      <c r="Y33" s="84">
        <f t="shared" si="9"/>
        <v>0.18692727190545785</v>
      </c>
    </row>
    <row r="34" spans="1:25" x14ac:dyDescent="0.2">
      <c r="A34" s="143"/>
      <c r="B34" s="80" t="s">
        <v>60</v>
      </c>
      <c r="C34" s="84">
        <f t="shared" ref="C34:Y34" si="11">(C11/C$29)*100</f>
        <v>0.21899373367299285</v>
      </c>
      <c r="D34" s="84">
        <f t="shared" si="11"/>
        <v>0.19818209701533462</v>
      </c>
      <c r="E34" s="84">
        <f t="shared" si="11"/>
        <v>0.10001994338162225</v>
      </c>
      <c r="F34" s="84">
        <f t="shared" si="11"/>
        <v>1.2678495943779436E-2</v>
      </c>
      <c r="G34" s="84">
        <f t="shared" si="11"/>
        <v>0.4151436735278442</v>
      </c>
      <c r="H34" s="84">
        <f t="shared" si="11"/>
        <v>1.1542080178573723E-2</v>
      </c>
      <c r="I34" s="84">
        <f t="shared" si="11"/>
        <v>2.4848374762260952E-3</v>
      </c>
      <c r="J34" s="84">
        <f t="shared" si="11"/>
        <v>3.4105158841595123E-2</v>
      </c>
      <c r="K34" s="84">
        <f t="shared" si="11"/>
        <v>2.3738088120886406E-2</v>
      </c>
      <c r="L34" s="84">
        <f t="shared" si="11"/>
        <v>0</v>
      </c>
      <c r="M34" s="84">
        <f t="shared" si="11"/>
        <v>4.1278060924856939E-2</v>
      </c>
      <c r="N34" s="84">
        <f t="shared" si="11"/>
        <v>0.12522595132473752</v>
      </c>
      <c r="O34" s="84">
        <f t="shared" si="11"/>
        <v>1.356563352408146</v>
      </c>
      <c r="P34" s="84">
        <f t="shared" si="11"/>
        <v>1.4602786626760398</v>
      </c>
      <c r="Q34" s="84">
        <f t="shared" si="7"/>
        <v>1.5871485774928651</v>
      </c>
      <c r="R34" s="84">
        <f t="shared" si="7"/>
        <v>0.90186652700691927</v>
      </c>
      <c r="S34" s="84">
        <f t="shared" si="7"/>
        <v>0.62527297813082305</v>
      </c>
      <c r="T34" s="84">
        <f t="shared" si="7"/>
        <v>0.34079306514105395</v>
      </c>
      <c r="U34" s="84">
        <f t="shared" si="7"/>
        <v>0.62558381540908869</v>
      </c>
      <c r="V34" s="84">
        <f t="shared" si="7"/>
        <v>0.38120804116318341</v>
      </c>
      <c r="W34" s="84">
        <f t="shared" ref="W34:X34" si="12">(W11/W$29)*100</f>
        <v>0.25192215393875161</v>
      </c>
      <c r="X34" s="84">
        <f t="shared" si="12"/>
        <v>0.30288712660549749</v>
      </c>
      <c r="Y34" s="84">
        <f t="shared" si="11"/>
        <v>0.49625782091122911</v>
      </c>
    </row>
    <row r="35" spans="1:25" x14ac:dyDescent="0.2">
      <c r="A35" s="143"/>
      <c r="B35" s="80" t="s">
        <v>61</v>
      </c>
      <c r="C35" s="84">
        <f t="shared" ref="C35:Y35" si="13">(C12/C$29)*100</f>
        <v>0.21214356070830154</v>
      </c>
      <c r="D35" s="84">
        <f t="shared" si="13"/>
        <v>0.14760919372245551</v>
      </c>
      <c r="E35" s="84">
        <f t="shared" si="13"/>
        <v>9.5567968838374692E-2</v>
      </c>
      <c r="F35" s="84">
        <f t="shared" si="13"/>
        <v>0.17527370497367825</v>
      </c>
      <c r="G35" s="84">
        <f t="shared" si="13"/>
        <v>0.12588789790233521</v>
      </c>
      <c r="H35" s="84">
        <f t="shared" si="13"/>
        <v>0.50150367655659744</v>
      </c>
      <c r="I35" s="84">
        <f t="shared" si="13"/>
        <v>1.9960155685228204E-2</v>
      </c>
      <c r="J35" s="84">
        <f t="shared" si="13"/>
        <v>0.41021459349117673</v>
      </c>
      <c r="K35" s="84">
        <f t="shared" si="13"/>
        <v>0.14136358340393429</v>
      </c>
      <c r="L35" s="84">
        <f t="shared" si="13"/>
        <v>5.2763726520658971E-2</v>
      </c>
      <c r="M35" s="84">
        <f t="shared" si="13"/>
        <v>7.0781660286795542E-2</v>
      </c>
      <c r="N35" s="84">
        <f t="shared" si="13"/>
        <v>8.2773438609531971E-2</v>
      </c>
      <c r="O35" s="84">
        <f t="shared" si="13"/>
        <v>6.9259304661921303E-2</v>
      </c>
      <c r="P35" s="84">
        <f t="shared" si="13"/>
        <v>1.2035786993208111</v>
      </c>
      <c r="Q35" s="84">
        <f t="shared" si="7"/>
        <v>1.3122453826039515</v>
      </c>
      <c r="R35" s="84">
        <f t="shared" si="7"/>
        <v>0.82234369409050068</v>
      </c>
      <c r="S35" s="84">
        <f t="shared" si="7"/>
        <v>7.8285189438663614E-3</v>
      </c>
      <c r="T35" s="84">
        <f t="shared" si="7"/>
        <v>9.0202758950262973E-2</v>
      </c>
      <c r="U35" s="84">
        <f t="shared" si="7"/>
        <v>0.40338411532850826</v>
      </c>
      <c r="V35" s="84">
        <f t="shared" si="7"/>
        <v>0.10888313858938338</v>
      </c>
      <c r="W35" s="84">
        <f t="shared" ref="W35:X35" si="14">(W12/W$29)*100</f>
        <v>0.50681803961993377</v>
      </c>
      <c r="X35" s="84">
        <f t="shared" si="14"/>
        <v>7.1367771638995339E-2</v>
      </c>
      <c r="Y35" s="84">
        <f t="shared" si="13"/>
        <v>0.31689442876895041</v>
      </c>
    </row>
    <row r="36" spans="1:25" x14ac:dyDescent="0.2">
      <c r="A36" s="143"/>
      <c r="B36" s="80" t="s">
        <v>381</v>
      </c>
      <c r="C36" s="84">
        <f t="shared" ref="C36:Y36" si="15">(C13/C$29)*100</f>
        <v>0</v>
      </c>
      <c r="D36" s="84">
        <f t="shared" si="15"/>
        <v>1.2416998319588906E-2</v>
      </c>
      <c r="E36" s="84">
        <f t="shared" si="15"/>
        <v>1.2995942134011795E-2</v>
      </c>
      <c r="F36" s="84">
        <f t="shared" si="15"/>
        <v>1.4228119681462776E-2</v>
      </c>
      <c r="G36" s="84">
        <f t="shared" si="15"/>
        <v>4.611594134881835E-3</v>
      </c>
      <c r="H36" s="84">
        <f t="shared" si="15"/>
        <v>2.8625881390222765</v>
      </c>
      <c r="I36" s="84">
        <f t="shared" si="15"/>
        <v>3.9155146072633353E-2</v>
      </c>
      <c r="J36" s="84">
        <f t="shared" si="15"/>
        <v>8.5148732085933987E-2</v>
      </c>
      <c r="K36" s="84">
        <f t="shared" si="15"/>
        <v>1.0902509527833821E-2</v>
      </c>
      <c r="L36" s="84">
        <f t="shared" si="15"/>
        <v>3.2565283143763499E-3</v>
      </c>
      <c r="M36" s="84">
        <f t="shared" si="15"/>
        <v>1.0385157331454729E-2</v>
      </c>
      <c r="N36" s="84">
        <f t="shared" si="15"/>
        <v>2.7184709938226807E-2</v>
      </c>
      <c r="O36" s="84">
        <f t="shared" si="15"/>
        <v>5.2174526526143572E-2</v>
      </c>
      <c r="P36" s="84">
        <f t="shared" si="15"/>
        <v>0.7669128656832207</v>
      </c>
      <c r="Q36" s="84">
        <f t="shared" si="7"/>
        <v>0.15150110739988812</v>
      </c>
      <c r="R36" s="84">
        <f t="shared" si="7"/>
        <v>0.73102225315986447</v>
      </c>
      <c r="S36" s="84">
        <f t="shared" si="7"/>
        <v>1.5532158873006792</v>
      </c>
      <c r="T36" s="84">
        <f t="shared" si="7"/>
        <v>0.4558554799802228</v>
      </c>
      <c r="U36" s="84">
        <f t="shared" si="7"/>
        <v>0.26756912695817048</v>
      </c>
      <c r="V36" s="84">
        <f t="shared" si="7"/>
        <v>0.49031209159699252</v>
      </c>
      <c r="W36" s="84">
        <f t="shared" ref="W36:X36" si="16">(W13/W$29)*100</f>
        <v>0.52874438872066409</v>
      </c>
      <c r="X36" s="84">
        <f t="shared" si="16"/>
        <v>0.13555033459406471</v>
      </c>
      <c r="Y36" s="84">
        <f t="shared" si="15"/>
        <v>0.43664701816632129</v>
      </c>
    </row>
    <row r="37" spans="1:25" x14ac:dyDescent="0.2">
      <c r="A37" s="143"/>
      <c r="B37" s="80" t="s">
        <v>59</v>
      </c>
      <c r="C37" s="84">
        <f t="shared" ref="C37:Y37" si="17">(C14/C$29)*100</f>
        <v>4.3970508801311703E-2</v>
      </c>
      <c r="D37" s="84">
        <f t="shared" si="17"/>
        <v>0.4095670352576074</v>
      </c>
      <c r="E37" s="84">
        <f t="shared" si="17"/>
        <v>0.33761993332654594</v>
      </c>
      <c r="F37" s="84">
        <f t="shared" si="17"/>
        <v>0.39410845923780441</v>
      </c>
      <c r="G37" s="84">
        <f t="shared" si="17"/>
        <v>0.26321972647491032</v>
      </c>
      <c r="H37" s="84">
        <f t="shared" si="17"/>
        <v>9.1471424611550584E-2</v>
      </c>
      <c r="I37" s="84">
        <f t="shared" si="17"/>
        <v>0.24248504232908724</v>
      </c>
      <c r="J37" s="84">
        <f t="shared" si="17"/>
        <v>0.80004745065577965</v>
      </c>
      <c r="K37" s="84">
        <f t="shared" si="17"/>
        <v>0.19865623582599073</v>
      </c>
      <c r="L37" s="84">
        <f t="shared" si="17"/>
        <v>7.8265915893383622E-2</v>
      </c>
      <c r="M37" s="84">
        <f t="shared" si="17"/>
        <v>5.243288991517548E-2</v>
      </c>
      <c r="N37" s="84">
        <f t="shared" si="17"/>
        <v>5.5430806146670793E-2</v>
      </c>
      <c r="O37" s="84">
        <f t="shared" si="17"/>
        <v>0.2759146575848177</v>
      </c>
      <c r="P37" s="84">
        <f t="shared" si="17"/>
        <v>0.75164158795902014</v>
      </c>
      <c r="Q37" s="84">
        <f t="shared" si="7"/>
        <v>2.219858046541999E-2</v>
      </c>
      <c r="R37" s="84">
        <f t="shared" si="7"/>
        <v>0.13861257825378837</v>
      </c>
      <c r="S37" s="84">
        <f t="shared" si="7"/>
        <v>0.12739498675449229</v>
      </c>
      <c r="T37" s="84">
        <f t="shared" si="7"/>
        <v>0.22035905405076023</v>
      </c>
      <c r="U37" s="84">
        <f t="shared" si="7"/>
        <v>0.15270191440596054</v>
      </c>
      <c r="V37" s="84">
        <f t="shared" si="7"/>
        <v>0.31559489389409989</v>
      </c>
      <c r="W37" s="84">
        <f t="shared" ref="W37:X37" si="18">(W14/W$29)*100</f>
        <v>0.29766003404180408</v>
      </c>
      <c r="X37" s="84">
        <f t="shared" si="18"/>
        <v>0.39858159261778497</v>
      </c>
      <c r="Y37" s="84">
        <f t="shared" si="17"/>
        <v>0.24955266833069956</v>
      </c>
    </row>
    <row r="38" spans="1:25" x14ac:dyDescent="0.2">
      <c r="A38" s="143"/>
      <c r="B38" s="80" t="s">
        <v>387</v>
      </c>
      <c r="C38" s="84">
        <f t="shared" ref="C38:Y38" si="19">(C15/C$29)*100</f>
        <v>2.5532199106007459E-4</v>
      </c>
      <c r="D38" s="84">
        <f t="shared" si="19"/>
        <v>9.5593877474095415E-4</v>
      </c>
      <c r="E38" s="84">
        <f t="shared" si="19"/>
        <v>6.1013812835736137E-3</v>
      </c>
      <c r="F38" s="84">
        <f t="shared" si="19"/>
        <v>0</v>
      </c>
      <c r="G38" s="84">
        <f t="shared" si="19"/>
        <v>0</v>
      </c>
      <c r="H38" s="84">
        <f t="shared" si="19"/>
        <v>0</v>
      </c>
      <c r="I38" s="84">
        <f t="shared" si="19"/>
        <v>1.0138656834122168E-2</v>
      </c>
      <c r="J38" s="84">
        <f t="shared" si="19"/>
        <v>0.19013068351514878</v>
      </c>
      <c r="K38" s="84">
        <f t="shared" si="19"/>
        <v>0.11246947288545529</v>
      </c>
      <c r="L38" s="84">
        <f t="shared" si="19"/>
        <v>3.4990330077160577E-2</v>
      </c>
      <c r="M38" s="84">
        <f t="shared" si="19"/>
        <v>0.12659115098467155</v>
      </c>
      <c r="N38" s="84">
        <f t="shared" si="19"/>
        <v>2.3578200189599578E-4</v>
      </c>
      <c r="O38" s="84">
        <f t="shared" si="19"/>
        <v>0.15361049329314488</v>
      </c>
      <c r="P38" s="84">
        <f t="shared" si="19"/>
        <v>0.64236024444551421</v>
      </c>
      <c r="Q38" s="84">
        <f t="shared" si="7"/>
        <v>0.79226505073543629</v>
      </c>
      <c r="R38" s="84">
        <f t="shared" si="7"/>
        <v>0.6633466636547406</v>
      </c>
      <c r="S38" s="84">
        <f t="shared" si="7"/>
        <v>0.57344223548880269</v>
      </c>
      <c r="T38" s="84">
        <f t="shared" si="7"/>
        <v>0</v>
      </c>
      <c r="U38" s="84">
        <f t="shared" si="7"/>
        <v>0.39794494791909452</v>
      </c>
      <c r="V38" s="84">
        <f t="shared" si="7"/>
        <v>0.15281819491759419</v>
      </c>
      <c r="W38" s="84">
        <f t="shared" ref="W38:X38" si="20">(W15/W$29)*100</f>
        <v>0.31617911014255107</v>
      </c>
      <c r="X38" s="84">
        <f t="shared" si="20"/>
        <v>0.14400196207868268</v>
      </c>
      <c r="Y38" s="84">
        <f t="shared" si="19"/>
        <v>0.2580094970620973</v>
      </c>
    </row>
    <row r="39" spans="1:25" x14ac:dyDescent="0.2">
      <c r="A39" s="143"/>
      <c r="B39" s="80" t="s">
        <v>14</v>
      </c>
      <c r="C39" s="84">
        <f t="shared" ref="C39:Y39" si="21">(C16/C$29)*100</f>
        <v>0</v>
      </c>
      <c r="D39" s="84">
        <f t="shared" si="21"/>
        <v>0</v>
      </c>
      <c r="E39" s="84">
        <f t="shared" si="21"/>
        <v>0</v>
      </c>
      <c r="F39" s="84">
        <f t="shared" si="21"/>
        <v>0</v>
      </c>
      <c r="G39" s="84">
        <f t="shared" si="21"/>
        <v>0</v>
      </c>
      <c r="H39" s="84">
        <f t="shared" si="21"/>
        <v>0</v>
      </c>
      <c r="I39" s="84">
        <f t="shared" si="21"/>
        <v>0</v>
      </c>
      <c r="J39" s="84">
        <f t="shared" si="21"/>
        <v>0.10772453634568012</v>
      </c>
      <c r="K39" s="84">
        <f t="shared" si="21"/>
        <v>0</v>
      </c>
      <c r="L39" s="84">
        <f t="shared" si="21"/>
        <v>1.4903693315636358E-2</v>
      </c>
      <c r="M39" s="84">
        <f t="shared" si="21"/>
        <v>5.7707340870763244E-5</v>
      </c>
      <c r="N39" s="84">
        <f t="shared" si="21"/>
        <v>2.2843676819207071E-4</v>
      </c>
      <c r="O39" s="84">
        <f t="shared" si="21"/>
        <v>4.9859015202475656E-3</v>
      </c>
      <c r="P39" s="84">
        <f t="shared" si="21"/>
        <v>4.8643755164214196E-5</v>
      </c>
      <c r="Q39" s="84">
        <f t="shared" si="7"/>
        <v>1.9571564506577228E-2</v>
      </c>
      <c r="R39" s="84">
        <f t="shared" si="7"/>
        <v>2.6014282157600133E-5</v>
      </c>
      <c r="S39" s="84">
        <f t="shared" si="7"/>
        <v>1.1090903169458271E-3</v>
      </c>
      <c r="T39" s="84">
        <f t="shared" si="7"/>
        <v>1.3472863750601789E-2</v>
      </c>
      <c r="U39" s="84">
        <f t="shared" si="7"/>
        <v>4.146185350351024E-2</v>
      </c>
      <c r="V39" s="84">
        <f t="shared" si="7"/>
        <v>1.2253424818842387E-2</v>
      </c>
      <c r="W39" s="84">
        <f t="shared" ref="W39:X39" si="22">(W16/W$29)*100</f>
        <v>3.4954263890190416E-3</v>
      </c>
      <c r="X39" s="84">
        <f t="shared" si="22"/>
        <v>4.7184081145781383E-2</v>
      </c>
      <c r="Y39" s="84">
        <f t="shared" si="21"/>
        <v>1.3344152508027013E-2</v>
      </c>
    </row>
    <row r="40" spans="1:25" x14ac:dyDescent="0.2">
      <c r="A40" s="143"/>
      <c r="B40" s="8" t="s">
        <v>15</v>
      </c>
      <c r="C40" s="84">
        <f t="shared" ref="C40:Y40" si="23">(C17/C$29)*100</f>
        <v>2.8150671193641625</v>
      </c>
      <c r="D40" s="84">
        <f t="shared" si="23"/>
        <v>1.2242139767910309</v>
      </c>
      <c r="E40" s="84">
        <f t="shared" si="23"/>
        <v>4.6660557421380551</v>
      </c>
      <c r="F40" s="84">
        <f t="shared" si="23"/>
        <v>6.0873402791687381</v>
      </c>
      <c r="G40" s="84">
        <f t="shared" si="23"/>
        <v>1.7567493849324194</v>
      </c>
      <c r="H40" s="84">
        <f t="shared" si="23"/>
        <v>3.907453832630877</v>
      </c>
      <c r="I40" s="84">
        <f t="shared" si="23"/>
        <v>1.9782278583660662</v>
      </c>
      <c r="J40" s="84">
        <f t="shared" si="23"/>
        <v>3.4537306240968504</v>
      </c>
      <c r="K40" s="84">
        <f t="shared" si="23"/>
        <v>2.3216581233800659</v>
      </c>
      <c r="L40" s="84">
        <f t="shared" si="23"/>
        <v>0.89490271969848922</v>
      </c>
      <c r="M40" s="84">
        <f t="shared" si="23"/>
        <v>1.4096612172975478</v>
      </c>
      <c r="N40" s="84">
        <f t="shared" si="23"/>
        <v>1.2153871745770417</v>
      </c>
      <c r="O40" s="84">
        <f t="shared" si="23"/>
        <v>3.6306498998717323</v>
      </c>
      <c r="P40" s="84">
        <f t="shared" si="23"/>
        <v>5.0884887420524025</v>
      </c>
      <c r="Q40" s="84">
        <f t="shared" si="7"/>
        <v>6.7888379083855268</v>
      </c>
      <c r="R40" s="84">
        <f t="shared" si="7"/>
        <v>4.3312337696328091</v>
      </c>
      <c r="S40" s="84">
        <f t="shared" si="7"/>
        <v>5.7101138968720218</v>
      </c>
      <c r="T40" s="84">
        <f t="shared" si="7"/>
        <v>4.0044540452062636</v>
      </c>
      <c r="U40" s="84">
        <f t="shared" si="7"/>
        <v>5.3809336846849831</v>
      </c>
      <c r="V40" s="84">
        <f t="shared" si="7"/>
        <v>4.1161183936225569</v>
      </c>
      <c r="W40" s="84">
        <f t="shared" ref="W40:X40" si="24">(W17/W$29)*100</f>
        <v>3.292682265062024</v>
      </c>
      <c r="X40" s="84">
        <f t="shared" si="24"/>
        <v>1.422411163617205</v>
      </c>
      <c r="Y40" s="84">
        <f t="shared" si="23"/>
        <v>3.6160046741042096</v>
      </c>
    </row>
    <row r="41" spans="1:25" x14ac:dyDescent="0.2">
      <c r="A41" s="143"/>
      <c r="B41" s="8" t="s">
        <v>26</v>
      </c>
      <c r="C41" s="84">
        <f t="shared" ref="C41:Y41" si="25">(C18/C$29)*100</f>
        <v>1.276609955300373E-3</v>
      </c>
      <c r="D41" s="84">
        <f t="shared" si="25"/>
        <v>1.9186813841775734E-3</v>
      </c>
      <c r="E41" s="84">
        <f t="shared" si="25"/>
        <v>7.2281030272735407E-3</v>
      </c>
      <c r="F41" s="84">
        <f t="shared" si="25"/>
        <v>1.3405049633938925E-4</v>
      </c>
      <c r="G41" s="84">
        <f t="shared" si="25"/>
        <v>5.1289129312152189E-3</v>
      </c>
      <c r="H41" s="84">
        <f t="shared" si="25"/>
        <v>4.2279968995079797E-3</v>
      </c>
      <c r="I41" s="84">
        <f t="shared" si="25"/>
        <v>4.4367455547611532E-4</v>
      </c>
      <c r="J41" s="84">
        <f t="shared" si="25"/>
        <v>3.5168074526923792E-4</v>
      </c>
      <c r="K41" s="84">
        <f t="shared" si="25"/>
        <v>0</v>
      </c>
      <c r="L41" s="84">
        <f t="shared" si="25"/>
        <v>1.70665730129905E-3</v>
      </c>
      <c r="M41" s="84">
        <f t="shared" si="25"/>
        <v>0</v>
      </c>
      <c r="N41" s="84">
        <f t="shared" si="25"/>
        <v>0</v>
      </c>
      <c r="O41" s="84">
        <f t="shared" si="25"/>
        <v>0</v>
      </c>
      <c r="P41" s="84">
        <f t="shared" si="25"/>
        <v>5.9631521036601393E-4</v>
      </c>
      <c r="Q41" s="84">
        <f t="shared" si="7"/>
        <v>6.5691821926550622E-7</v>
      </c>
      <c r="R41" s="84">
        <f t="shared" si="7"/>
        <v>1.213057287566354E-3</v>
      </c>
      <c r="S41" s="84">
        <f t="shared" si="7"/>
        <v>0</v>
      </c>
      <c r="T41" s="84">
        <f t="shared" si="7"/>
        <v>7.4694945313048978E-3</v>
      </c>
      <c r="U41" s="84">
        <f t="shared" si="7"/>
        <v>1.4162662135238807E-2</v>
      </c>
      <c r="V41" s="84">
        <f t="shared" si="7"/>
        <v>6.8331255920796568E-3</v>
      </c>
      <c r="W41" s="84">
        <f t="shared" ref="W41:X41" si="26">(W18/W$29)*100</f>
        <v>8.9381755932125162E-4</v>
      </c>
      <c r="X41" s="84">
        <f t="shared" si="26"/>
        <v>1.2893256007044874E-4</v>
      </c>
      <c r="Y41" s="84">
        <f t="shared" si="25"/>
        <v>2.9187251212816501E-3</v>
      </c>
    </row>
    <row r="42" spans="1:25" x14ac:dyDescent="0.2">
      <c r="A42" s="143"/>
      <c r="B42" s="8" t="s">
        <v>27</v>
      </c>
      <c r="C42" s="84">
        <f t="shared" ref="C42:Y42" si="27">(C19/C$29)*100</f>
        <v>2.3211090096370417E-4</v>
      </c>
      <c r="D42" s="84">
        <f t="shared" si="27"/>
        <v>1.0464297761933007E-2</v>
      </c>
      <c r="E42" s="84">
        <f t="shared" si="27"/>
        <v>0</v>
      </c>
      <c r="F42" s="84">
        <f t="shared" si="27"/>
        <v>0.14185759724619529</v>
      </c>
      <c r="G42" s="84">
        <f t="shared" si="27"/>
        <v>3.5813840454269288E-2</v>
      </c>
      <c r="H42" s="84">
        <f t="shared" si="27"/>
        <v>3.214917310013686E-3</v>
      </c>
      <c r="I42" s="84">
        <f t="shared" si="27"/>
        <v>0</v>
      </c>
      <c r="J42" s="84">
        <f t="shared" si="27"/>
        <v>9.46126184101196E-3</v>
      </c>
      <c r="K42" s="84">
        <f t="shared" si="27"/>
        <v>9.3490249336034708E-4</v>
      </c>
      <c r="L42" s="84">
        <f t="shared" si="27"/>
        <v>0</v>
      </c>
      <c r="M42" s="84">
        <f t="shared" si="27"/>
        <v>2.6177492502499973E-3</v>
      </c>
      <c r="N42" s="84">
        <f t="shared" si="27"/>
        <v>3.4382304444703013E-2</v>
      </c>
      <c r="O42" s="84">
        <f t="shared" si="27"/>
        <v>7.8454626862719049E-4</v>
      </c>
      <c r="P42" s="84">
        <f t="shared" si="27"/>
        <v>6.6755255910532441E-2</v>
      </c>
      <c r="Q42" s="84">
        <f t="shared" si="27"/>
        <v>5.8867098546601271E-2</v>
      </c>
      <c r="R42" s="84">
        <f t="shared" si="27"/>
        <v>0.40199757112564888</v>
      </c>
      <c r="S42" s="84">
        <f t="shared" si="27"/>
        <v>0.4297134122223274</v>
      </c>
      <c r="T42" s="84">
        <f t="shared" si="27"/>
        <v>0.7343883873230832</v>
      </c>
      <c r="U42" s="84">
        <f t="shared" si="27"/>
        <v>0.325431946179497</v>
      </c>
      <c r="V42" s="84">
        <f t="shared" si="27"/>
        <v>0.57836778573256264</v>
      </c>
      <c r="W42" s="84">
        <f t="shared" ref="W42:X42" si="28">(W19/W$29)*100</f>
        <v>1.243468583537544E-2</v>
      </c>
      <c r="X42" s="84">
        <f t="shared" si="28"/>
        <v>4.4182308624141214E-2</v>
      </c>
      <c r="Y42" s="84">
        <f t="shared" si="27"/>
        <v>0.20569313665652061</v>
      </c>
    </row>
    <row r="43" spans="1:25" x14ac:dyDescent="0.2">
      <c r="A43" s="143"/>
      <c r="B43" s="8" t="s">
        <v>16</v>
      </c>
      <c r="C43" s="84">
        <f t="shared" ref="C43:Y43" si="29">(C20/C$29)*100</f>
        <v>2.0005667567924283</v>
      </c>
      <c r="D43" s="84">
        <f t="shared" si="29"/>
        <v>0.2455265807451206</v>
      </c>
      <c r="E43" s="84">
        <f t="shared" si="29"/>
        <v>0.44399141462436825</v>
      </c>
      <c r="F43" s="84">
        <f t="shared" si="29"/>
        <v>0.50206736696969501</v>
      </c>
      <c r="G43" s="84">
        <f t="shared" si="29"/>
        <v>0.66660954410768425</v>
      </c>
      <c r="H43" s="84">
        <f t="shared" si="29"/>
        <v>0.60266523672141792</v>
      </c>
      <c r="I43" s="84">
        <f t="shared" si="29"/>
        <v>4.1836690822478727E-2</v>
      </c>
      <c r="J43" s="84">
        <f t="shared" si="29"/>
        <v>0.77365564786154484</v>
      </c>
      <c r="K43" s="84">
        <f t="shared" si="29"/>
        <v>1.4120190853666144</v>
      </c>
      <c r="L43" s="84">
        <f t="shared" si="29"/>
        <v>0.29886293828787602</v>
      </c>
      <c r="M43" s="84">
        <f t="shared" si="29"/>
        <v>0.29118763532506692</v>
      </c>
      <c r="N43" s="84">
        <f t="shared" si="29"/>
        <v>0.24312135941295782</v>
      </c>
      <c r="O43" s="84">
        <f t="shared" si="29"/>
        <v>1.2049098254616983</v>
      </c>
      <c r="P43" s="84">
        <f t="shared" si="29"/>
        <v>2.2304237628200543</v>
      </c>
      <c r="Q43" s="84">
        <f t="shared" si="29"/>
        <v>3.9294115096670441</v>
      </c>
      <c r="R43" s="84">
        <f t="shared" si="29"/>
        <v>3.1297228646493189</v>
      </c>
      <c r="S43" s="84">
        <f t="shared" si="29"/>
        <v>1.8599595014875798</v>
      </c>
      <c r="T43" s="84">
        <f t="shared" si="29"/>
        <v>1.5532798426879202</v>
      </c>
      <c r="U43" s="84">
        <f t="shared" si="29"/>
        <v>2.4108413363119348</v>
      </c>
      <c r="V43" s="84">
        <f t="shared" si="29"/>
        <v>1.5788429752630835</v>
      </c>
      <c r="W43" s="84">
        <f t="shared" ref="W43:X43" si="30">(W20/W$29)*100</f>
        <v>2.586856504556414</v>
      </c>
      <c r="X43" s="84">
        <f t="shared" si="30"/>
        <v>0.6143535042956827</v>
      </c>
      <c r="Y43" s="84">
        <f t="shared" si="29"/>
        <v>1.5389612738545251</v>
      </c>
    </row>
    <row r="44" spans="1:25" x14ac:dyDescent="0.2">
      <c r="A44" s="143"/>
      <c r="B44" s="8" t="s">
        <v>19</v>
      </c>
      <c r="C44" s="84">
        <f t="shared" ref="C44:Y44" si="31">(C21/C$29)*100</f>
        <v>1.9532132316095706E-2</v>
      </c>
      <c r="D44" s="84">
        <f t="shared" si="31"/>
        <v>1.1957739477631507E-2</v>
      </c>
      <c r="E44" s="84">
        <f t="shared" si="31"/>
        <v>0.25600582348370404</v>
      </c>
      <c r="F44" s="84">
        <f t="shared" si="31"/>
        <v>0.1262728865417779</v>
      </c>
      <c r="G44" s="84">
        <f t="shared" si="31"/>
        <v>0.4261658262605329</v>
      </c>
      <c r="H44" s="84">
        <f t="shared" si="31"/>
        <v>9.350490372976963E-3</v>
      </c>
      <c r="I44" s="84">
        <f t="shared" si="31"/>
        <v>5.8860535509209248E-3</v>
      </c>
      <c r="J44" s="84">
        <f t="shared" si="31"/>
        <v>3.0695955199022434E-2</v>
      </c>
      <c r="K44" s="84">
        <f t="shared" si="31"/>
        <v>0.18497362151526958</v>
      </c>
      <c r="L44" s="84">
        <f t="shared" si="31"/>
        <v>0.12833985797758254</v>
      </c>
      <c r="M44" s="84">
        <f t="shared" si="31"/>
        <v>5.1519671245895654E-2</v>
      </c>
      <c r="N44" s="84">
        <f t="shared" si="31"/>
        <v>8.4568613726771269E-2</v>
      </c>
      <c r="O44" s="84">
        <f t="shared" si="31"/>
        <v>0.30689323688341474</v>
      </c>
      <c r="P44" s="84">
        <f t="shared" si="31"/>
        <v>0.38344212585479742</v>
      </c>
      <c r="Q44" s="84">
        <f t="shared" si="31"/>
        <v>0.77351332016650254</v>
      </c>
      <c r="R44" s="84">
        <f t="shared" si="31"/>
        <v>0.66241354266430497</v>
      </c>
      <c r="S44" s="84">
        <f t="shared" si="31"/>
        <v>0.85942682444465479</v>
      </c>
      <c r="T44" s="84">
        <f t="shared" si="31"/>
        <v>0.39040517389709273</v>
      </c>
      <c r="U44" s="84">
        <f t="shared" si="31"/>
        <v>0.56587894917251325</v>
      </c>
      <c r="V44" s="84">
        <f t="shared" si="31"/>
        <v>0.92653106447991207</v>
      </c>
      <c r="W44" s="84">
        <f t="shared" ref="W44:X44" si="32">(W21/W$29)*100</f>
        <v>0.91162129234703659</v>
      </c>
      <c r="X44" s="84">
        <f t="shared" si="32"/>
        <v>0.16516686357024718</v>
      </c>
      <c r="Y44" s="84">
        <f t="shared" si="31"/>
        <v>0.44745801979753902</v>
      </c>
    </row>
    <row r="45" spans="1:25" x14ac:dyDescent="0.2">
      <c r="A45" s="143"/>
      <c r="B45" s="8" t="s">
        <v>18</v>
      </c>
      <c r="C45" s="84">
        <f t="shared" ref="C45:Y45" si="33">(C22/C$29)*100</f>
        <v>7.8700102358005938E-2</v>
      </c>
      <c r="D45" s="84">
        <f t="shared" si="33"/>
        <v>5.9805706974896703E-3</v>
      </c>
      <c r="E45" s="84">
        <f t="shared" si="33"/>
        <v>8.4276345876241138E-2</v>
      </c>
      <c r="F45" s="84">
        <f t="shared" si="33"/>
        <v>8.9030977648768772E-2</v>
      </c>
      <c r="G45" s="84">
        <f t="shared" si="33"/>
        <v>3.2157654907210369E-3</v>
      </c>
      <c r="H45" s="84">
        <f t="shared" si="33"/>
        <v>4.7872402567143674E-4</v>
      </c>
      <c r="I45" s="84">
        <f t="shared" si="33"/>
        <v>9.1932487481369302E-3</v>
      </c>
      <c r="J45" s="84">
        <f t="shared" si="33"/>
        <v>2.6601761448126829E-2</v>
      </c>
      <c r="K45" s="84">
        <f t="shared" si="33"/>
        <v>1.3296000497677417E-2</v>
      </c>
      <c r="L45" s="84">
        <f t="shared" si="33"/>
        <v>1.1810376957031832E-3</v>
      </c>
      <c r="M45" s="84">
        <f t="shared" si="33"/>
        <v>8.7745454477517276E-2</v>
      </c>
      <c r="N45" s="84">
        <f t="shared" si="33"/>
        <v>2.0604115062880304E-2</v>
      </c>
      <c r="O45" s="84">
        <f t="shared" si="33"/>
        <v>0.45467315828111715</v>
      </c>
      <c r="P45" s="84">
        <f t="shared" si="33"/>
        <v>0.39398294145914631</v>
      </c>
      <c r="Q45" s="84">
        <f t="shared" si="33"/>
        <v>0.54883743540441032</v>
      </c>
      <c r="R45" s="84">
        <f t="shared" si="33"/>
        <v>0.15386543051623691</v>
      </c>
      <c r="S45" s="84">
        <f t="shared" si="33"/>
        <v>0</v>
      </c>
      <c r="T45" s="84">
        <f t="shared" si="33"/>
        <v>0.13321787606038904</v>
      </c>
      <c r="U45" s="84">
        <f t="shared" si="33"/>
        <v>0.22859089729397949</v>
      </c>
      <c r="V45" s="84">
        <f t="shared" si="33"/>
        <v>0.12937125623822632</v>
      </c>
      <c r="W45" s="84">
        <f t="shared" ref="W45:X45" si="34">(W22/W$29)*100</f>
        <v>0.50773028268270104</v>
      </c>
      <c r="X45" s="84">
        <f t="shared" si="34"/>
        <v>7.2289606719499036E-2</v>
      </c>
      <c r="Y45" s="84">
        <f t="shared" si="33"/>
        <v>0.17824144681843493</v>
      </c>
    </row>
    <row r="46" spans="1:25" x14ac:dyDescent="0.2">
      <c r="A46" s="143"/>
      <c r="B46" s="8" t="s">
        <v>20</v>
      </c>
      <c r="C46" s="84">
        <f t="shared" ref="C46:Y46" si="35">(C23/C$29)*100</f>
        <v>4.5261625687922311E-4</v>
      </c>
      <c r="D46" s="84">
        <f t="shared" si="35"/>
        <v>2.1918553472085295E-2</v>
      </c>
      <c r="E46" s="84">
        <f t="shared" si="35"/>
        <v>8.0009446565261974E-3</v>
      </c>
      <c r="F46" s="84">
        <f t="shared" si="35"/>
        <v>2.6150570825888057E-2</v>
      </c>
      <c r="G46" s="84">
        <f t="shared" si="35"/>
        <v>5.445828950590626E-3</v>
      </c>
      <c r="H46" s="84">
        <f t="shared" si="35"/>
        <v>1.9526669891148696E-2</v>
      </c>
      <c r="I46" s="84">
        <f t="shared" si="35"/>
        <v>5.3076301802562631E-4</v>
      </c>
      <c r="J46" s="84">
        <f t="shared" si="35"/>
        <v>0.24250224524535505</v>
      </c>
      <c r="K46" s="84">
        <f t="shared" si="35"/>
        <v>1.0686497846473193</v>
      </c>
      <c r="L46" s="84">
        <f t="shared" si="35"/>
        <v>8.4407568937742185E-3</v>
      </c>
      <c r="M46" s="84">
        <f t="shared" si="35"/>
        <v>4.8398425446548245E-2</v>
      </c>
      <c r="N46" s="84">
        <f t="shared" si="35"/>
        <v>1.189193336665474E-3</v>
      </c>
      <c r="O46" s="84">
        <f t="shared" si="35"/>
        <v>8.7737935560932942E-2</v>
      </c>
      <c r="P46" s="84">
        <f t="shared" si="35"/>
        <v>2.2718922779578109E-2</v>
      </c>
      <c r="Q46" s="84">
        <f t="shared" si="35"/>
        <v>0.61834398143023572</v>
      </c>
      <c r="R46" s="84">
        <f t="shared" si="35"/>
        <v>5.5417772858037173E-2</v>
      </c>
      <c r="S46" s="84">
        <f t="shared" si="35"/>
        <v>0.4297134122223274</v>
      </c>
      <c r="T46" s="84">
        <f t="shared" si="35"/>
        <v>0.65739906844083928</v>
      </c>
      <c r="U46" s="84">
        <f t="shared" si="35"/>
        <v>2.9040224160156041E-2</v>
      </c>
      <c r="V46" s="84">
        <f t="shared" si="35"/>
        <v>0.10974931490733392</v>
      </c>
      <c r="W46" s="84">
        <f t="shared" ref="W46:X46" si="36">(W23/W$29)*100</f>
        <v>0.3136822737834285</v>
      </c>
      <c r="X46" s="84">
        <f t="shared" si="36"/>
        <v>0.12162823602645766</v>
      </c>
      <c r="Y46" s="84">
        <f t="shared" si="35"/>
        <v>0.19179397741913803</v>
      </c>
    </row>
    <row r="47" spans="1:25" x14ac:dyDescent="0.2">
      <c r="A47" s="143"/>
      <c r="B47" s="8" t="s">
        <v>21</v>
      </c>
      <c r="C47" s="84">
        <f t="shared" ref="C47:Y47" si="37">(C24/C$29)*100</f>
        <v>1.6890710263128752</v>
      </c>
      <c r="D47" s="84">
        <f t="shared" si="37"/>
        <v>1.5005857421289499E-2</v>
      </c>
      <c r="E47" s="84">
        <f t="shared" si="37"/>
        <v>0</v>
      </c>
      <c r="F47" s="84">
        <f t="shared" si="37"/>
        <v>2.6220277083984539E-3</v>
      </c>
      <c r="G47" s="84">
        <f t="shared" si="37"/>
        <v>6.5969797856748232E-3</v>
      </c>
      <c r="H47" s="84">
        <f t="shared" si="37"/>
        <v>1.7889931479220054E-3</v>
      </c>
      <c r="I47" s="84">
        <f t="shared" si="37"/>
        <v>5.628254370737049E-4</v>
      </c>
      <c r="J47" s="84">
        <f t="shared" si="37"/>
        <v>1.7885852828431765E-2</v>
      </c>
      <c r="K47" s="84">
        <f t="shared" si="37"/>
        <v>2.6852086651402451E-3</v>
      </c>
      <c r="L47" s="84">
        <f t="shared" si="37"/>
        <v>2.5775922810357715E-2</v>
      </c>
      <c r="M47" s="84">
        <f t="shared" si="37"/>
        <v>3.1223278119887336E-2</v>
      </c>
      <c r="N47" s="84">
        <f t="shared" si="37"/>
        <v>6.3007414712269536E-3</v>
      </c>
      <c r="O47" s="84">
        <f t="shared" si="37"/>
        <v>4.2409491754576353E-3</v>
      </c>
      <c r="P47" s="84">
        <f t="shared" si="37"/>
        <v>3.0624391412971696E-2</v>
      </c>
      <c r="Q47" s="84">
        <f t="shared" si="37"/>
        <v>0.45968049468569577</v>
      </c>
      <c r="R47" s="84">
        <f t="shared" si="37"/>
        <v>0.12658945567399318</v>
      </c>
      <c r="S47" s="84">
        <f t="shared" si="37"/>
        <v>0.4297134122223274</v>
      </c>
      <c r="T47" s="84">
        <f t="shared" si="37"/>
        <v>3.6601248063683561E-2</v>
      </c>
      <c r="U47" s="84">
        <f t="shared" si="37"/>
        <v>0.47838074090742505</v>
      </c>
      <c r="V47" s="84">
        <f t="shared" si="37"/>
        <v>9.3752424352194261E-2</v>
      </c>
      <c r="W47" s="84">
        <f t="shared" ref="W47:X47" si="38">(W24/W$29)*100</f>
        <v>0.13530858776659438</v>
      </c>
      <c r="X47" s="84">
        <f t="shared" si="38"/>
        <v>4.4726835984438738E-2</v>
      </c>
      <c r="Y47" s="84">
        <f t="shared" si="37"/>
        <v>0.15051570590198313</v>
      </c>
    </row>
    <row r="48" spans="1:25" x14ac:dyDescent="0.2">
      <c r="A48" s="143"/>
      <c r="B48" s="8" t="s">
        <v>17</v>
      </c>
      <c r="C48" s="84">
        <f t="shared" ref="C48:Y49" si="39">(C25/C$29)*100</f>
        <v>0.21214356070830154</v>
      </c>
      <c r="D48" s="84">
        <f t="shared" si="39"/>
        <v>0.14760919372245551</v>
      </c>
      <c r="E48" s="84">
        <f t="shared" si="39"/>
        <v>9.5567968838374692E-2</v>
      </c>
      <c r="F48" s="84">
        <f t="shared" si="39"/>
        <v>0.17527370497367825</v>
      </c>
      <c r="G48" s="84">
        <f t="shared" si="39"/>
        <v>0.12588789790233521</v>
      </c>
      <c r="H48" s="84">
        <f t="shared" si="39"/>
        <v>0.50150367655659744</v>
      </c>
      <c r="I48" s="84">
        <f t="shared" si="39"/>
        <v>1.9960155685228204E-2</v>
      </c>
      <c r="J48" s="84">
        <f t="shared" si="39"/>
        <v>0.41021459349117673</v>
      </c>
      <c r="K48" s="84">
        <f t="shared" si="39"/>
        <v>0.14136358340393429</v>
      </c>
      <c r="L48" s="84">
        <f t="shared" si="39"/>
        <v>5.2763726520658971E-2</v>
      </c>
      <c r="M48" s="84">
        <f t="shared" si="39"/>
        <v>7.0781660286795542E-2</v>
      </c>
      <c r="N48" s="84">
        <f t="shared" si="39"/>
        <v>8.2773438609531971E-2</v>
      </c>
      <c r="O48" s="84">
        <f t="shared" si="39"/>
        <v>6.9259304661921303E-2</v>
      </c>
      <c r="P48" s="84">
        <f t="shared" si="39"/>
        <v>1.2035786993208111</v>
      </c>
      <c r="Q48" s="84">
        <f t="shared" si="39"/>
        <v>1.3122453826039515</v>
      </c>
      <c r="R48" s="84">
        <f t="shared" si="39"/>
        <v>0.82234369409050068</v>
      </c>
      <c r="S48" s="84">
        <f t="shared" si="39"/>
        <v>0</v>
      </c>
      <c r="T48" s="84">
        <f t="shared" si="39"/>
        <v>9.0202758950262973E-2</v>
      </c>
      <c r="U48" s="84">
        <f t="shared" si="39"/>
        <v>0.40338411532850826</v>
      </c>
      <c r="V48" s="84">
        <f t="shared" si="39"/>
        <v>0.10888313858938338</v>
      </c>
      <c r="W48" s="84">
        <f t="shared" ref="W48:X48" si="40">(W25/W$29)*100</f>
        <v>0.50681803961993377</v>
      </c>
      <c r="X48" s="84">
        <f t="shared" si="40"/>
        <v>7.1367771638995339E-2</v>
      </c>
      <c r="Y48" s="84">
        <f t="shared" si="39"/>
        <v>0.31631476285165405</v>
      </c>
    </row>
    <row r="49" spans="1:25" x14ac:dyDescent="0.2">
      <c r="A49" s="297"/>
      <c r="B49" s="8" t="s">
        <v>807</v>
      </c>
      <c r="C49" s="84">
        <f t="shared" si="39"/>
        <v>6.6731884027064936E-4</v>
      </c>
      <c r="D49" s="84">
        <f t="shared" si="39"/>
        <v>4.3054665954169097E-2</v>
      </c>
      <c r="E49" s="84">
        <f t="shared" si="39"/>
        <v>1.4033176952219309E-4</v>
      </c>
      <c r="F49" s="84">
        <f t="shared" si="39"/>
        <v>8.2717199271183525E-2</v>
      </c>
      <c r="G49" s="84">
        <f t="shared" si="39"/>
        <v>9.929724571782958E-2</v>
      </c>
      <c r="H49" s="84">
        <f t="shared" si="39"/>
        <v>7.0016682727101334E-2</v>
      </c>
      <c r="I49" s="84">
        <f t="shared" si="39"/>
        <v>5.7036443830933417E-3</v>
      </c>
      <c r="J49" s="84">
        <f t="shared" si="39"/>
        <v>4.5755239649432032E-2</v>
      </c>
      <c r="K49" s="84">
        <f t="shared" si="39"/>
        <v>1.0508866372734727E-3</v>
      </c>
      <c r="L49" s="84">
        <f t="shared" si="39"/>
        <v>8.2361636389799361E-2</v>
      </c>
      <c r="M49" s="84">
        <f t="shared" si="39"/>
        <v>1.5191457484228421E-3</v>
      </c>
      <c r="N49" s="84">
        <f t="shared" si="39"/>
        <v>4.7685257205881765E-2</v>
      </c>
      <c r="O49" s="84">
        <f t="shared" si="39"/>
        <v>0.28210524089885447</v>
      </c>
      <c r="P49" s="84">
        <f t="shared" si="39"/>
        <v>0.19607668199274972</v>
      </c>
      <c r="Q49" s="84">
        <f t="shared" si="39"/>
        <v>0.21679089537624824</v>
      </c>
      <c r="R49" s="84">
        <f t="shared" si="39"/>
        <v>1.3090929688462458</v>
      </c>
      <c r="S49" s="84">
        <f t="shared" si="39"/>
        <v>0.1411058525982701</v>
      </c>
      <c r="T49" s="84">
        <f t="shared" si="39"/>
        <v>0.24545371727565285</v>
      </c>
      <c r="U49" s="84">
        <f t="shared" si="39"/>
        <v>0.70556640944935245</v>
      </c>
      <c r="V49" s="84">
        <f t="shared" si="39"/>
        <v>0.21055577669603359</v>
      </c>
      <c r="W49" s="84">
        <f t="shared" ref="W49:X49" si="41">(W26/W$29)*100</f>
        <v>0.21169602835671977</v>
      </c>
      <c r="X49" s="84">
        <f t="shared" si="41"/>
        <v>0.13917419035604478</v>
      </c>
      <c r="Y49" s="84">
        <f t="shared" si="39"/>
        <v>0.254637361065776</v>
      </c>
    </row>
    <row r="50" spans="1:25" ht="15" x14ac:dyDescent="0.25">
      <c r="A50" s="143"/>
      <c r="B50" s="191" t="s">
        <v>22</v>
      </c>
      <c r="C50" s="84">
        <f t="shared" ref="C50:Y50" si="42">(C27/C$29)*100</f>
        <v>89.182773204757808</v>
      </c>
      <c r="D50" s="84">
        <f t="shared" si="42"/>
        <v>84.083316629919153</v>
      </c>
      <c r="E50" s="84">
        <f t="shared" si="42"/>
        <v>97.851793136979225</v>
      </c>
      <c r="F50" s="84">
        <f t="shared" si="42"/>
        <v>97.755388783035173</v>
      </c>
      <c r="G50" s="84">
        <f t="shared" si="42"/>
        <v>97.951732152274332</v>
      </c>
      <c r="H50" s="84">
        <f t="shared" si="42"/>
        <v>97.979633820918409</v>
      </c>
      <c r="I50" s="84">
        <f t="shared" si="42"/>
        <v>99.697314732976608</v>
      </c>
      <c r="J50" s="84">
        <f t="shared" si="42"/>
        <v>98.162050813143651</v>
      </c>
      <c r="K50" s="84">
        <f t="shared" si="42"/>
        <v>97.413212667647599</v>
      </c>
      <c r="L50" s="84">
        <f t="shared" si="42"/>
        <v>99.001393431710881</v>
      </c>
      <c r="M50" s="84">
        <f t="shared" si="42"/>
        <v>99.531451737875685</v>
      </c>
      <c r="N50" s="84">
        <f t="shared" si="42"/>
        <v>98.931593889931989</v>
      </c>
      <c r="O50" s="84">
        <f t="shared" si="42"/>
        <v>97.808158097775348</v>
      </c>
      <c r="P50" s="84">
        <f t="shared" si="42"/>
        <v>97.796792132054605</v>
      </c>
      <c r="Q50" s="84">
        <f t="shared" si="42"/>
        <v>99.179245719931458</v>
      </c>
      <c r="R50" s="84">
        <f t="shared" si="42"/>
        <v>96.771746345095167</v>
      </c>
      <c r="S50" s="84">
        <f t="shared" si="42"/>
        <v>99.254093575656015</v>
      </c>
      <c r="T50" s="84">
        <f t="shared" si="42"/>
        <v>98.910014992895796</v>
      </c>
      <c r="U50" s="84">
        <f t="shared" si="42"/>
        <v>98.252487087184122</v>
      </c>
      <c r="V50" s="84">
        <f t="shared" si="42"/>
        <v>96.659620342379498</v>
      </c>
      <c r="W50" s="84">
        <f t="shared" ref="W50:X50" si="43">(W27/W$29)*100</f>
        <v>95.468418314970648</v>
      </c>
      <c r="X50" s="84">
        <f t="shared" si="43"/>
        <v>97.626392474103071</v>
      </c>
      <c r="Y50" s="84">
        <f t="shared" si="42"/>
        <v>97.809428053025783</v>
      </c>
    </row>
    <row r="51" spans="1:25" x14ac:dyDescent="0.2">
      <c r="A51" s="143"/>
      <c r="B51" s="8" t="s">
        <v>23</v>
      </c>
      <c r="C51" s="84">
        <f t="shared" ref="C51:Y51" si="44">(C28/C$29)*100</f>
        <v>10.817226795242181</v>
      </c>
      <c r="D51" s="84">
        <f t="shared" si="44"/>
        <v>15.916683370080845</v>
      </c>
      <c r="E51" s="84">
        <f t="shared" si="44"/>
        <v>2.1482068630207718</v>
      </c>
      <c r="F51" s="84">
        <f t="shared" si="44"/>
        <v>2.2446112169648336</v>
      </c>
      <c r="G51" s="84">
        <f t="shared" si="44"/>
        <v>2.0482678477256751</v>
      </c>
      <c r="H51" s="84">
        <f t="shared" si="44"/>
        <v>2.0203661790815906</v>
      </c>
      <c r="I51" s="84">
        <f t="shared" si="44"/>
        <v>0.30268526702338938</v>
      </c>
      <c r="J51" s="84">
        <f t="shared" si="44"/>
        <v>1.8379491868563524</v>
      </c>
      <c r="K51" s="84">
        <f t="shared" si="44"/>
        <v>2.5867873323524049</v>
      </c>
      <c r="L51" s="84">
        <f t="shared" si="44"/>
        <v>0.99860656828911643</v>
      </c>
      <c r="M51" s="84">
        <f t="shared" si="44"/>
        <v>0.46854826212431588</v>
      </c>
      <c r="N51" s="84">
        <f t="shared" si="44"/>
        <v>1.0684061100680142</v>
      </c>
      <c r="O51" s="84">
        <f t="shared" si="44"/>
        <v>2.1918419022246565</v>
      </c>
      <c r="P51" s="84">
        <f t="shared" si="44"/>
        <v>2.2032078679454026</v>
      </c>
      <c r="Q51" s="84">
        <f t="shared" si="44"/>
        <v>0.82075428006854678</v>
      </c>
      <c r="R51" s="84">
        <f t="shared" si="44"/>
        <v>3.2282536549048371</v>
      </c>
      <c r="S51" s="84">
        <f t="shared" si="44"/>
        <v>0.74590642434398935</v>
      </c>
      <c r="T51" s="84">
        <f t="shared" si="44"/>
        <v>1.0899850071042154</v>
      </c>
      <c r="U51" s="84">
        <f t="shared" si="44"/>
        <v>1.7475129128158799</v>
      </c>
      <c r="V51" s="84">
        <f t="shared" si="44"/>
        <v>3.3403796576204998</v>
      </c>
      <c r="W51" s="84">
        <f t="shared" ref="W51:X51" si="45">(W28/W$29)*100</f>
        <v>4.5315816850293462</v>
      </c>
      <c r="X51" s="84">
        <f t="shared" si="45"/>
        <v>2.3736075258969267</v>
      </c>
      <c r="Y51" s="84">
        <f t="shared" si="44"/>
        <v>2.1905719469741922</v>
      </c>
    </row>
    <row r="52" spans="1:25" ht="13.5" thickBot="1" x14ac:dyDescent="0.25">
      <c r="A52" s="143"/>
      <c r="B52" s="30" t="s">
        <v>7</v>
      </c>
      <c r="C52" s="85">
        <f t="shared" ref="C52:Y52" si="46">(C29/C$29)*100</f>
        <v>100</v>
      </c>
      <c r="D52" s="85">
        <f t="shared" si="46"/>
        <v>100</v>
      </c>
      <c r="E52" s="85">
        <f t="shared" si="46"/>
        <v>100</v>
      </c>
      <c r="F52" s="85">
        <f t="shared" si="46"/>
        <v>100</v>
      </c>
      <c r="G52" s="85">
        <f t="shared" si="46"/>
        <v>100</v>
      </c>
      <c r="H52" s="85">
        <f t="shared" si="46"/>
        <v>100</v>
      </c>
      <c r="I52" s="85">
        <f t="shared" si="46"/>
        <v>100</v>
      </c>
      <c r="J52" s="85">
        <f t="shared" si="46"/>
        <v>100</v>
      </c>
      <c r="K52" s="85">
        <f t="shared" si="46"/>
        <v>100</v>
      </c>
      <c r="L52" s="85">
        <f t="shared" si="46"/>
        <v>100</v>
      </c>
      <c r="M52" s="85">
        <f t="shared" si="46"/>
        <v>100</v>
      </c>
      <c r="N52" s="85">
        <f t="shared" si="46"/>
        <v>100</v>
      </c>
      <c r="O52" s="85">
        <f t="shared" si="46"/>
        <v>100</v>
      </c>
      <c r="P52" s="85">
        <f t="shared" si="46"/>
        <v>100</v>
      </c>
      <c r="Q52" s="85">
        <f t="shared" si="46"/>
        <v>100</v>
      </c>
      <c r="R52" s="85">
        <f t="shared" si="46"/>
        <v>100</v>
      </c>
      <c r="S52" s="85">
        <f t="shared" si="46"/>
        <v>100</v>
      </c>
      <c r="T52" s="257">
        <f t="shared" si="46"/>
        <v>100</v>
      </c>
      <c r="U52" s="257">
        <f t="shared" si="46"/>
        <v>100</v>
      </c>
      <c r="V52" s="84">
        <f t="shared" si="46"/>
        <v>100</v>
      </c>
      <c r="W52" s="84">
        <f t="shared" ref="W52:X52" si="47">(W29/W$29)*100</f>
        <v>100</v>
      </c>
      <c r="X52" s="84">
        <f t="shared" si="47"/>
        <v>100</v>
      </c>
      <c r="Y52" s="85">
        <f t="shared" si="46"/>
        <v>100</v>
      </c>
    </row>
    <row r="53" spans="1:25" ht="20.25" thickTop="1" thickBot="1" x14ac:dyDescent="0.35">
      <c r="A53" s="143"/>
      <c r="B53" s="30"/>
      <c r="C53" s="339" t="s">
        <v>56</v>
      </c>
      <c r="D53" s="339"/>
      <c r="E53" s="339"/>
      <c r="F53" s="339"/>
      <c r="G53" s="339"/>
      <c r="H53" s="339"/>
      <c r="I53" s="339"/>
      <c r="J53" s="339"/>
      <c r="K53" s="339"/>
      <c r="L53" s="339"/>
      <c r="M53" s="339"/>
      <c r="N53" s="339"/>
      <c r="O53" s="339"/>
      <c r="P53" s="339"/>
      <c r="Q53" s="339"/>
      <c r="R53" s="339"/>
      <c r="S53" s="339"/>
      <c r="T53" s="339"/>
      <c r="U53" s="339"/>
      <c r="V53" s="339"/>
      <c r="W53" s="339"/>
      <c r="X53" s="339"/>
      <c r="Y53" s="339"/>
    </row>
    <row r="54" spans="1:25" ht="13.5" thickTop="1" x14ac:dyDescent="0.2">
      <c r="A54" s="143"/>
      <c r="B54" s="80" t="s">
        <v>326</v>
      </c>
      <c r="C54" s="33" t="s">
        <v>10</v>
      </c>
      <c r="D54" s="18">
        <f t="shared" ref="D54:V54" si="48">IF(C9=0,"--",((D9/C9)*100-100))</f>
        <v>-19.171630778554174</v>
      </c>
      <c r="E54" s="18">
        <f t="shared" si="48"/>
        <v>91.295274450059281</v>
      </c>
      <c r="F54" s="18">
        <f t="shared" si="48"/>
        <v>-25.48472177175293</v>
      </c>
      <c r="G54" s="18">
        <f t="shared" si="48"/>
        <v>20.774514803740914</v>
      </c>
      <c r="H54" s="18">
        <f t="shared" si="48"/>
        <v>55.737698313256544</v>
      </c>
      <c r="I54" s="18">
        <f t="shared" si="48"/>
        <v>251.31913490105455</v>
      </c>
      <c r="J54" s="18">
        <f t="shared" si="48"/>
        <v>-84.085588177405285</v>
      </c>
      <c r="K54" s="18">
        <f t="shared" si="48"/>
        <v>-25.777175657569856</v>
      </c>
      <c r="L54" s="18">
        <f t="shared" si="48"/>
        <v>186.26087563916911</v>
      </c>
      <c r="M54" s="18">
        <f t="shared" si="48"/>
        <v>78.402131532747774</v>
      </c>
      <c r="N54" s="18">
        <f t="shared" si="48"/>
        <v>-2.175023885828125</v>
      </c>
      <c r="O54" s="18">
        <f t="shared" si="48"/>
        <v>-3.4840542593168493</v>
      </c>
      <c r="P54" s="18">
        <f t="shared" si="48"/>
        <v>23.560869545746527</v>
      </c>
      <c r="Q54" s="18">
        <f t="shared" si="48"/>
        <v>-11.524743366866389</v>
      </c>
      <c r="R54" s="18">
        <f t="shared" si="48"/>
        <v>16.396980915571817</v>
      </c>
      <c r="S54" s="18">
        <f t="shared" si="48"/>
        <v>33.223589033689336</v>
      </c>
      <c r="T54" s="18">
        <f t="shared" si="48"/>
        <v>14.24870604983532</v>
      </c>
      <c r="U54" s="18">
        <f t="shared" si="48"/>
        <v>-4.3473933756187648</v>
      </c>
      <c r="V54" s="18">
        <f t="shared" si="48"/>
        <v>0.17009229580082774</v>
      </c>
      <c r="W54" s="18">
        <f t="shared" ref="W54:X54" si="49">IF(V9=0,"--",((W9/V9)*100-100))</f>
        <v>7.0359110876432709</v>
      </c>
      <c r="X54" s="18">
        <f t="shared" si="49"/>
        <v>15.190960912740238</v>
      </c>
      <c r="Y54" s="18">
        <f>IFERROR((POWER(U9/C9,1/21)*100)-100,"--")</f>
        <v>10.430828016655738</v>
      </c>
    </row>
    <row r="55" spans="1:25" x14ac:dyDescent="0.2">
      <c r="A55" s="143"/>
      <c r="B55" s="80" t="s">
        <v>67</v>
      </c>
      <c r="C55" s="33" t="s">
        <v>10</v>
      </c>
      <c r="D55" s="18">
        <f t="shared" ref="D55:V55" si="50">IF(C10=0,"--",((D10/C10)*100-100))</f>
        <v>167.80016686471322</v>
      </c>
      <c r="E55" s="18">
        <f t="shared" si="50"/>
        <v>-91.461958214929709</v>
      </c>
      <c r="F55" s="18">
        <f t="shared" si="50"/>
        <v>111.89495507947478</v>
      </c>
      <c r="G55" s="18">
        <f t="shared" si="50"/>
        <v>2.4526111176340208</v>
      </c>
      <c r="H55" s="18">
        <f t="shared" si="50"/>
        <v>14.815427909286541</v>
      </c>
      <c r="I55" s="18">
        <f t="shared" si="50"/>
        <v>14.663738798686893</v>
      </c>
      <c r="J55" s="18">
        <f t="shared" si="50"/>
        <v>63.682174291517555</v>
      </c>
      <c r="K55" s="18">
        <f t="shared" si="50"/>
        <v>152.48683751794886</v>
      </c>
      <c r="L55" s="18">
        <f t="shared" si="50"/>
        <v>-76.251737711977455</v>
      </c>
      <c r="M55" s="18">
        <f t="shared" si="50"/>
        <v>-63.479940476777067</v>
      </c>
      <c r="N55" s="18">
        <f t="shared" si="50"/>
        <v>-96.351664957633986</v>
      </c>
      <c r="O55" s="18">
        <f t="shared" si="50"/>
        <v>2848.0769230769229</v>
      </c>
      <c r="P55" s="18">
        <f t="shared" si="50"/>
        <v>8304.4884339404907</v>
      </c>
      <c r="Q55" s="18">
        <f t="shared" si="50"/>
        <v>-92.601424357607669</v>
      </c>
      <c r="R55" s="18">
        <f t="shared" si="50"/>
        <v>-68.255985668288673</v>
      </c>
      <c r="S55" s="18">
        <f t="shared" si="50"/>
        <v>-67.172545281220209</v>
      </c>
      <c r="T55" s="18">
        <f t="shared" si="50"/>
        <v>116.74216904789563</v>
      </c>
      <c r="U55" s="18">
        <f t="shared" si="50"/>
        <v>171.75497516881632</v>
      </c>
      <c r="V55" s="18">
        <f t="shared" si="50"/>
        <v>-58.426404948627095</v>
      </c>
      <c r="W55" s="18">
        <f t="shared" ref="W55:X55" si="51">IF(V10=0,"--",((W10/V10)*100-100))</f>
        <v>43.966921240295363</v>
      </c>
      <c r="X55" s="18">
        <f t="shared" si="51"/>
        <v>-26.243012004525042</v>
      </c>
      <c r="Y55" s="18">
        <f t="shared" ref="Y55:Y74" si="52">IFERROR((POWER(U10/C10,1/21)*100)-100,"--")</f>
        <v>-0.1867135761093266</v>
      </c>
    </row>
    <row r="56" spans="1:25" x14ac:dyDescent="0.2">
      <c r="A56" s="143"/>
      <c r="B56" s="80" t="s">
        <v>60</v>
      </c>
      <c r="C56" s="33" t="s">
        <v>10</v>
      </c>
      <c r="D56" s="18">
        <f t="shared" ref="D56:V56" si="53">IF(C11=0,"--",((D11/C11)*100-100))</f>
        <v>-22.818267332635571</v>
      </c>
      <c r="E56" s="18">
        <f t="shared" si="53"/>
        <v>-15.581227684702</v>
      </c>
      <c r="F56" s="18">
        <f t="shared" si="53"/>
        <v>-90.384107037556674</v>
      </c>
      <c r="G56" s="18">
        <f t="shared" si="53"/>
        <v>3667.2446606047793</v>
      </c>
      <c r="H56" s="18">
        <f t="shared" si="53"/>
        <v>-95.574590380178833</v>
      </c>
      <c r="I56" s="18">
        <f t="shared" si="53"/>
        <v>-27.25773718924404</v>
      </c>
      <c r="J56" s="18">
        <f t="shared" si="53"/>
        <v>126.59110723626853</v>
      </c>
      <c r="K56" s="18">
        <f t="shared" si="53"/>
        <v>-48.026163909195851</v>
      </c>
      <c r="L56" s="18">
        <f t="shared" si="53"/>
        <v>-100</v>
      </c>
      <c r="M56" s="18" t="str">
        <f t="shared" si="53"/>
        <v>--</v>
      </c>
      <c r="N56" s="18">
        <f t="shared" si="53"/>
        <v>197.92744303089614</v>
      </c>
      <c r="O56" s="18">
        <f t="shared" si="53"/>
        <v>985.21696796217884</v>
      </c>
      <c r="P56" s="18">
        <f t="shared" si="53"/>
        <v>37.918420359939716</v>
      </c>
      <c r="Q56" s="18">
        <f t="shared" si="53"/>
        <v>-5.3155401444063557</v>
      </c>
      <c r="R56" s="18">
        <f t="shared" si="53"/>
        <v>-33.994218667479018</v>
      </c>
      <c r="S56" s="18">
        <f t="shared" si="53"/>
        <v>-8.7563819420668381</v>
      </c>
      <c r="T56" s="18">
        <f t="shared" si="53"/>
        <v>-38.609765836272999</v>
      </c>
      <c r="U56" s="18">
        <f t="shared" si="53"/>
        <v>79.561282233553669</v>
      </c>
      <c r="V56" s="18">
        <f t="shared" si="53"/>
        <v>-38.785743587569534</v>
      </c>
      <c r="W56" s="18">
        <f t="shared" ref="W56:X56" si="54">IF(V11=0,"--",((W11/V11)*100-100))</f>
        <v>-28.98307622268868</v>
      </c>
      <c r="X56" s="18">
        <f t="shared" si="54"/>
        <v>32.738607420664977</v>
      </c>
      <c r="Y56" s="18">
        <f t="shared" si="52"/>
        <v>15.666717145799524</v>
      </c>
    </row>
    <row r="57" spans="1:25" x14ac:dyDescent="0.2">
      <c r="A57" s="143"/>
      <c r="B57" s="80" t="s">
        <v>61</v>
      </c>
      <c r="C57" s="33" t="s">
        <v>10</v>
      </c>
      <c r="D57" s="18">
        <f t="shared" ref="D57:V57" si="55">IF(C12=0,"--",((D12/C12)*100-100))</f>
        <v>-40.657567220109968</v>
      </c>
      <c r="E57" s="18">
        <f t="shared" si="55"/>
        <v>8.296842590458624</v>
      </c>
      <c r="F57" s="18">
        <f t="shared" si="55"/>
        <v>39.127473930623552</v>
      </c>
      <c r="G57" s="18">
        <f t="shared" si="55"/>
        <v>-17.365699951052378</v>
      </c>
      <c r="H57" s="18">
        <f t="shared" si="55"/>
        <v>534.10029061695946</v>
      </c>
      <c r="I57" s="18">
        <f t="shared" si="55"/>
        <v>-86.551844932274633</v>
      </c>
      <c r="J57" s="18">
        <f t="shared" si="55"/>
        <v>239.28757488929409</v>
      </c>
      <c r="K57" s="18">
        <f t="shared" si="55"/>
        <v>-74.267288535728682</v>
      </c>
      <c r="L57" s="18">
        <f t="shared" si="55"/>
        <v>2.078516198006028</v>
      </c>
      <c r="M57" s="18">
        <f t="shared" si="55"/>
        <v>138.99700416494142</v>
      </c>
      <c r="N57" s="18">
        <f t="shared" si="55"/>
        <v>14.84331210191084</v>
      </c>
      <c r="O57" s="18">
        <f t="shared" si="55"/>
        <v>-16.178010471204189</v>
      </c>
      <c r="P57" s="18">
        <f t="shared" si="55"/>
        <v>2126.5014450714066</v>
      </c>
      <c r="Q57" s="18">
        <f t="shared" si="55"/>
        <v>-5.0188504662809805</v>
      </c>
      <c r="R57" s="18">
        <f t="shared" si="55"/>
        <v>-27.205996461715131</v>
      </c>
      <c r="S57" s="18">
        <f t="shared" si="55"/>
        <v>-98.747143455444089</v>
      </c>
      <c r="T57" s="18">
        <f t="shared" si="55"/>
        <v>1197.8318146887693</v>
      </c>
      <c r="U57" s="18">
        <f t="shared" si="55"/>
        <v>337.43840906111086</v>
      </c>
      <c r="V57" s="18">
        <f t="shared" si="55"/>
        <v>-72.884484300597038</v>
      </c>
      <c r="W57" s="18">
        <f t="shared" ref="W57:X57" si="56">IF(V12=0,"--",((W12/V12)*100-100))</f>
        <v>400.20609807843846</v>
      </c>
      <c r="X57" s="18">
        <f t="shared" si="56"/>
        <v>-84.453491281508789</v>
      </c>
      <c r="Y57" s="18">
        <f t="shared" si="52"/>
        <v>13.446482416743422</v>
      </c>
    </row>
    <row r="58" spans="1:25" x14ac:dyDescent="0.2">
      <c r="A58" s="143"/>
      <c r="B58" s="80" t="s">
        <v>381</v>
      </c>
      <c r="C58" s="33" t="s">
        <v>10</v>
      </c>
      <c r="D58" s="18" t="str">
        <f t="shared" ref="D58:V58" si="57">IF(C13=0,"--",((D13/C13)*100-100))</f>
        <v>--</v>
      </c>
      <c r="E58" s="18">
        <f t="shared" si="57"/>
        <v>75.06849315068493</v>
      </c>
      <c r="F58" s="18">
        <f t="shared" si="57"/>
        <v>-16.948356807511729</v>
      </c>
      <c r="G58" s="18">
        <f t="shared" si="57"/>
        <v>-62.709628792161297</v>
      </c>
      <c r="H58" s="18">
        <f t="shared" si="57"/>
        <v>98704.244567963615</v>
      </c>
      <c r="I58" s="18">
        <f t="shared" si="57"/>
        <v>-95.378287925962596</v>
      </c>
      <c r="J58" s="18">
        <f t="shared" si="57"/>
        <v>-64.098705322562807</v>
      </c>
      <c r="K58" s="18">
        <f t="shared" si="57"/>
        <v>-90.43891012205647</v>
      </c>
      <c r="L58" s="18">
        <f t="shared" si="57"/>
        <v>-18.310767246937459</v>
      </c>
      <c r="M58" s="18">
        <f t="shared" si="57"/>
        <v>468.1531176006315</v>
      </c>
      <c r="N58" s="18">
        <f t="shared" si="57"/>
        <v>157.06744460651527</v>
      </c>
      <c r="O58" s="18">
        <f t="shared" si="57"/>
        <v>92.266954877060243</v>
      </c>
      <c r="P58" s="18">
        <f t="shared" si="57"/>
        <v>1783.2766519576153</v>
      </c>
      <c r="Q58" s="18">
        <f t="shared" si="57"/>
        <v>-82.790563703359894</v>
      </c>
      <c r="R58" s="18">
        <f t="shared" si="57"/>
        <v>460.49543846260588</v>
      </c>
      <c r="S58" s="18">
        <f t="shared" si="57"/>
        <v>179.6252157411555</v>
      </c>
      <c r="T58" s="18">
        <f t="shared" si="57"/>
        <v>-66.942229700661699</v>
      </c>
      <c r="U58" s="18">
        <f t="shared" si="57"/>
        <v>-42.584815622578212</v>
      </c>
      <c r="V58" s="18">
        <f t="shared" si="57"/>
        <v>84.082554231057372</v>
      </c>
      <c r="W58" s="18">
        <f t="shared" ref="W58:X58" si="58">IF(V13=0,"--",((W13/V13)*100-100))</f>
        <v>15.88593156495692</v>
      </c>
      <c r="X58" s="18">
        <f t="shared" si="58"/>
        <v>-71.696664122559895</v>
      </c>
      <c r="Y58" s="18" t="str">
        <f t="shared" si="52"/>
        <v>--</v>
      </c>
    </row>
    <row r="59" spans="1:25" x14ac:dyDescent="0.2">
      <c r="A59" s="143"/>
      <c r="B59" s="80" t="s">
        <v>59</v>
      </c>
      <c r="C59" s="33" t="s">
        <v>10</v>
      </c>
      <c r="D59" s="18">
        <f t="shared" ref="D59:V59" si="59">IF(C14=0,"--",((D14/C14)*100-100))</f>
        <v>694.41108545034638</v>
      </c>
      <c r="E59" s="18">
        <f t="shared" si="59"/>
        <v>37.885923600209338</v>
      </c>
      <c r="F59" s="18">
        <f t="shared" si="59"/>
        <v>-11.448450347881106</v>
      </c>
      <c r="G59" s="18">
        <f t="shared" si="59"/>
        <v>-23.158503401360548</v>
      </c>
      <c r="H59" s="18">
        <f t="shared" si="59"/>
        <v>-44.686030967536318</v>
      </c>
      <c r="I59" s="18">
        <f t="shared" si="59"/>
        <v>795.72029897088714</v>
      </c>
      <c r="J59" s="18">
        <f t="shared" si="59"/>
        <v>-45.53072875253504</v>
      </c>
      <c r="K59" s="18">
        <f t="shared" si="59"/>
        <v>-81.458470017058119</v>
      </c>
      <c r="L59" s="18">
        <f t="shared" si="59"/>
        <v>7.7474257811117582</v>
      </c>
      <c r="M59" s="18">
        <f t="shared" si="59"/>
        <v>19.35436199733995</v>
      </c>
      <c r="N59" s="18">
        <f t="shared" si="59"/>
        <v>3.820438036539727</v>
      </c>
      <c r="O59" s="18">
        <f t="shared" si="59"/>
        <v>398.64838004372888</v>
      </c>
      <c r="P59" s="18">
        <f t="shared" si="59"/>
        <v>249.02990924914633</v>
      </c>
      <c r="Q59" s="18">
        <f t="shared" si="59"/>
        <v>-97.427168979844183</v>
      </c>
      <c r="R59" s="18">
        <f t="shared" si="59"/>
        <v>625.32848011363626</v>
      </c>
      <c r="S59" s="18">
        <f t="shared" si="59"/>
        <v>20.955271865297448</v>
      </c>
      <c r="T59" s="18">
        <f t="shared" si="59"/>
        <v>94.830418430506143</v>
      </c>
      <c r="U59" s="18">
        <f t="shared" si="59"/>
        <v>-32.215323993601146</v>
      </c>
      <c r="V59" s="18">
        <f t="shared" si="59"/>
        <v>107.61633297320489</v>
      </c>
      <c r="W59" s="18">
        <f t="shared" ref="W59:X59" si="60">IF(V14=0,"--",((W14/V14)*100-100))</f>
        <v>1.355683660690346</v>
      </c>
      <c r="X59" s="18">
        <f t="shared" si="60"/>
        <v>47.835765280485134</v>
      </c>
      <c r="Y59" s="18">
        <f t="shared" si="52"/>
        <v>16.747581889485858</v>
      </c>
    </row>
    <row r="60" spans="1:25" x14ac:dyDescent="0.2">
      <c r="A60" s="143"/>
      <c r="B60" s="80" t="s">
        <v>387</v>
      </c>
      <c r="C60" s="33" t="s">
        <v>10</v>
      </c>
      <c r="D60" s="18">
        <f t="shared" ref="D60:V60" si="61">IF(C15=0,"--",((D15/C15)*100-100))</f>
        <v>219.31818181818181</v>
      </c>
      <c r="E60" s="18">
        <f t="shared" si="61"/>
        <v>967.61565836298928</v>
      </c>
      <c r="F60" s="18">
        <f t="shared" si="61"/>
        <v>-100</v>
      </c>
      <c r="G60" s="18" t="str">
        <f t="shared" si="61"/>
        <v>--</v>
      </c>
      <c r="H60" s="18" t="str">
        <f t="shared" si="61"/>
        <v>--</v>
      </c>
      <c r="I60" s="18" t="str">
        <f t="shared" si="61"/>
        <v>--</v>
      </c>
      <c r="J60" s="18">
        <f t="shared" si="61"/>
        <v>209.59401709401703</v>
      </c>
      <c r="K60" s="18">
        <f t="shared" si="61"/>
        <v>-55.828559596935598</v>
      </c>
      <c r="L60" s="18">
        <f t="shared" si="61"/>
        <v>-14.915625000000006</v>
      </c>
      <c r="M60" s="18">
        <f t="shared" si="61"/>
        <v>544.55871010394094</v>
      </c>
      <c r="N60" s="18">
        <f t="shared" si="61"/>
        <v>-99.817087763684228</v>
      </c>
      <c r="O60" s="18">
        <f t="shared" si="61"/>
        <v>65165.109034267916</v>
      </c>
      <c r="P60" s="18">
        <f t="shared" si="61"/>
        <v>435.77739485730388</v>
      </c>
      <c r="Q60" s="18">
        <f t="shared" si="61"/>
        <v>7.4456171673085407</v>
      </c>
      <c r="R60" s="18">
        <f t="shared" si="61"/>
        <v>-2.7415501897543351</v>
      </c>
      <c r="S60" s="18">
        <f t="shared" si="61"/>
        <v>13.769076591111968</v>
      </c>
      <c r="T60" s="18">
        <f t="shared" si="61"/>
        <v>-100</v>
      </c>
      <c r="U60" s="18" t="str">
        <f t="shared" si="61"/>
        <v>--</v>
      </c>
      <c r="V60" s="18">
        <f t="shared" si="61"/>
        <v>-61.423031198760398</v>
      </c>
      <c r="W60" s="18">
        <f t="shared" ref="W60:X60" si="62">IF(V15=0,"--",((W15/V15)*100-100))</f>
        <v>122.33900389215773</v>
      </c>
      <c r="X60" s="18">
        <f t="shared" si="62"/>
        <v>-49.717363706689</v>
      </c>
      <c r="Y60" s="18">
        <f t="shared" si="52"/>
        <v>56.147873513463509</v>
      </c>
    </row>
    <row r="61" spans="1:25" x14ac:dyDescent="0.2">
      <c r="A61" s="143"/>
      <c r="B61" s="80" t="s">
        <v>14</v>
      </c>
      <c r="C61" s="33"/>
      <c r="D61" s="18" t="str">
        <f t="shared" ref="D61:V61" si="63">IF(C16=0,"--",((D16/C16)*100-100))</f>
        <v>--</v>
      </c>
      <c r="E61" s="18" t="str">
        <f t="shared" si="63"/>
        <v>--</v>
      </c>
      <c r="F61" s="18" t="str">
        <f t="shared" si="63"/>
        <v>--</v>
      </c>
      <c r="G61" s="18" t="str">
        <f t="shared" si="63"/>
        <v>--</v>
      </c>
      <c r="H61" s="18" t="str">
        <f t="shared" si="63"/>
        <v>--</v>
      </c>
      <c r="I61" s="18" t="str">
        <f t="shared" si="63"/>
        <v>--</v>
      </c>
      <c r="J61" s="18" t="str">
        <f t="shared" si="63"/>
        <v>--</v>
      </c>
      <c r="K61" s="18">
        <f t="shared" si="63"/>
        <v>-100</v>
      </c>
      <c r="L61" s="18" t="str">
        <f t="shared" si="63"/>
        <v>--</v>
      </c>
      <c r="M61" s="18">
        <f t="shared" si="63"/>
        <v>-99.310166422350605</v>
      </c>
      <c r="N61" s="18">
        <f t="shared" si="63"/>
        <v>288.75</v>
      </c>
      <c r="O61" s="18">
        <f t="shared" si="63"/>
        <v>2086.4951768488745</v>
      </c>
      <c r="P61" s="18">
        <f t="shared" si="63"/>
        <v>-98.75</v>
      </c>
      <c r="Q61" s="18">
        <f t="shared" si="63"/>
        <v>34950.588235294119</v>
      </c>
      <c r="R61" s="18">
        <f t="shared" si="63"/>
        <v>-99.845601315745313</v>
      </c>
      <c r="S61" s="18">
        <f t="shared" si="63"/>
        <v>5510.869565217391</v>
      </c>
      <c r="T61" s="18">
        <f t="shared" si="63"/>
        <v>1268.2681131344441</v>
      </c>
      <c r="U61" s="18">
        <f t="shared" si="63"/>
        <v>201.02789183066687</v>
      </c>
      <c r="V61" s="18">
        <f t="shared" si="63"/>
        <v>-70.311735711329348</v>
      </c>
      <c r="W61" s="18">
        <f t="shared" ref="W61:X61" si="64">IF(V16=0,"--",((W16/V16)*100-100))</f>
        <v>-69.345077785874963</v>
      </c>
      <c r="X61" s="18">
        <f t="shared" si="64"/>
        <v>1390.3152454780363</v>
      </c>
      <c r="Y61" s="18" t="str">
        <f t="shared" si="52"/>
        <v>--</v>
      </c>
    </row>
    <row r="62" spans="1:25" x14ac:dyDescent="0.2">
      <c r="A62" s="143"/>
      <c r="B62" s="8" t="s">
        <v>15</v>
      </c>
      <c r="C62" s="33" t="s">
        <v>10</v>
      </c>
      <c r="D62" s="18">
        <f t="shared" ref="D62:V62" si="65">IF(C17=0,"--",((D17/C17)*100-100))</f>
        <v>-62.910551827417507</v>
      </c>
      <c r="E62" s="18">
        <f t="shared" si="65"/>
        <v>537.54293336297462</v>
      </c>
      <c r="F62" s="18">
        <f t="shared" si="65"/>
        <v>-1.0339708368093881</v>
      </c>
      <c r="G62" s="18">
        <f t="shared" si="65"/>
        <v>-66.797149576752659</v>
      </c>
      <c r="H62" s="18">
        <f t="shared" si="65"/>
        <v>254.03961352144353</v>
      </c>
      <c r="I62" s="18">
        <f t="shared" si="65"/>
        <v>71.062715994616809</v>
      </c>
      <c r="J62" s="18">
        <f t="shared" si="65"/>
        <v>-71.177415476025161</v>
      </c>
      <c r="K62" s="18">
        <f t="shared" si="65"/>
        <v>-49.804022292369268</v>
      </c>
      <c r="L62" s="18">
        <f t="shared" si="65"/>
        <v>5.4178108943596612</v>
      </c>
      <c r="M62" s="18">
        <f t="shared" si="65"/>
        <v>180.63775400301574</v>
      </c>
      <c r="N62" s="18">
        <f t="shared" si="65"/>
        <v>-15.328870173844209</v>
      </c>
      <c r="O62" s="18">
        <f t="shared" si="65"/>
        <v>199.25440921131275</v>
      </c>
      <c r="P62" s="18">
        <f t="shared" si="65"/>
        <v>79.568874673189441</v>
      </c>
      <c r="Q62" s="18">
        <f t="shared" si="65"/>
        <v>16.226051172930923</v>
      </c>
      <c r="R62" s="18">
        <f t="shared" si="65"/>
        <v>-25.890569268208139</v>
      </c>
      <c r="S62" s="18">
        <f t="shared" si="65"/>
        <v>73.503504817042511</v>
      </c>
      <c r="T62" s="18">
        <f t="shared" si="65"/>
        <v>-21.009157679927981</v>
      </c>
      <c r="U62" s="18">
        <f t="shared" si="65"/>
        <v>31.441427743121608</v>
      </c>
      <c r="V62" s="18">
        <f t="shared" si="65"/>
        <v>-23.156657369025282</v>
      </c>
      <c r="W62" s="18">
        <f t="shared" ref="W62:X62" si="66">IF(V17=0,"--",((W17/V17)*100-100))</f>
        <v>-14.035426124736674</v>
      </c>
      <c r="X62" s="18">
        <f t="shared" si="66"/>
        <v>-52.30661684930498</v>
      </c>
      <c r="Y62" s="18">
        <f t="shared" si="52"/>
        <v>13.474846353832078</v>
      </c>
    </row>
    <row r="63" spans="1:25" x14ac:dyDescent="0.2">
      <c r="A63" s="143"/>
      <c r="B63" s="8" t="s">
        <v>26</v>
      </c>
      <c r="C63" s="33" t="s">
        <v>10</v>
      </c>
      <c r="D63" s="18">
        <f t="shared" ref="D63:V63" si="67">IF(C18=0,"--",((D18/C18)*100-100))</f>
        <v>28.181818181818187</v>
      </c>
      <c r="E63" s="18">
        <f t="shared" si="67"/>
        <v>530.14184397163115</v>
      </c>
      <c r="F63" s="18">
        <f t="shared" si="67"/>
        <v>-98.593134496342145</v>
      </c>
      <c r="G63" s="18">
        <f t="shared" si="67"/>
        <v>4302</v>
      </c>
      <c r="H63" s="18">
        <f t="shared" si="67"/>
        <v>31.213084961381185</v>
      </c>
      <c r="I63" s="18">
        <f t="shared" si="67"/>
        <v>-64.54293628808864</v>
      </c>
      <c r="J63" s="18">
        <f t="shared" si="67"/>
        <v>-86.9140625</v>
      </c>
      <c r="K63" s="18">
        <f t="shared" si="67"/>
        <v>-100</v>
      </c>
      <c r="L63" s="18" t="str">
        <f t="shared" si="67"/>
        <v>--</v>
      </c>
      <c r="M63" s="18">
        <f t="shared" si="67"/>
        <v>-100</v>
      </c>
      <c r="N63" s="18" t="str">
        <f t="shared" si="67"/>
        <v>--</v>
      </c>
      <c r="O63" s="18" t="str">
        <f t="shared" si="67"/>
        <v>--</v>
      </c>
      <c r="P63" s="18" t="str">
        <f t="shared" si="67"/>
        <v>--</v>
      </c>
      <c r="Q63" s="18">
        <f t="shared" si="67"/>
        <v>-99.904030710172748</v>
      </c>
      <c r="R63" s="18">
        <f t="shared" si="67"/>
        <v>214400.00000000006</v>
      </c>
      <c r="S63" s="18">
        <f t="shared" si="67"/>
        <v>-100</v>
      </c>
      <c r="T63" s="18" t="str">
        <f t="shared" si="67"/>
        <v>--</v>
      </c>
      <c r="U63" s="18">
        <f t="shared" si="67"/>
        <v>85.469125082997095</v>
      </c>
      <c r="V63" s="18">
        <f t="shared" si="67"/>
        <v>-51.532509018808689</v>
      </c>
      <c r="W63" s="18">
        <f t="shared" ref="W63:X63" si="68">IF(V18=0,"--",((W18/V18)*100-100))</f>
        <v>-85.943181818181813</v>
      </c>
      <c r="X63" s="18">
        <f t="shared" si="68"/>
        <v>-84.074373484236062</v>
      </c>
      <c r="Y63" s="18">
        <f t="shared" si="52"/>
        <v>23.386349899168636</v>
      </c>
    </row>
    <row r="64" spans="1:25" x14ac:dyDescent="0.2">
      <c r="A64" s="143"/>
      <c r="B64" s="8" t="s">
        <v>27</v>
      </c>
      <c r="C64" s="33" t="s">
        <v>10</v>
      </c>
      <c r="D64" s="18">
        <f t="shared" ref="D64:V64" si="69">IF(C19=0,"--",((D19/C19)*100-100))</f>
        <v>3744.9999999999995</v>
      </c>
      <c r="E64" s="18">
        <f t="shared" si="69"/>
        <v>-100</v>
      </c>
      <c r="F64" s="18" t="str">
        <f t="shared" si="69"/>
        <v>--</v>
      </c>
      <c r="G64" s="18">
        <f t="shared" si="69"/>
        <v>-70.953658905352285</v>
      </c>
      <c r="H64" s="18">
        <f t="shared" si="69"/>
        <v>-85.711497169627165</v>
      </c>
      <c r="I64" s="18">
        <f t="shared" si="69"/>
        <v>-100</v>
      </c>
      <c r="J64" s="18" t="str">
        <f t="shared" si="69"/>
        <v>--</v>
      </c>
      <c r="K64" s="18">
        <f t="shared" si="69"/>
        <v>-92.621359223300971</v>
      </c>
      <c r="L64" s="18">
        <f t="shared" si="69"/>
        <v>-100</v>
      </c>
      <c r="M64" s="18" t="str">
        <f t="shared" si="69"/>
        <v>--</v>
      </c>
      <c r="N64" s="18">
        <f t="shared" si="69"/>
        <v>1189.8594654174706</v>
      </c>
      <c r="O64" s="18">
        <f t="shared" si="69"/>
        <v>-97.71411480698157</v>
      </c>
      <c r="P64" s="18">
        <f t="shared" si="69"/>
        <v>10801.682242990653</v>
      </c>
      <c r="Q64" s="18">
        <f t="shared" si="69"/>
        <v>-23.178279953363969</v>
      </c>
      <c r="R64" s="18">
        <f t="shared" si="69"/>
        <v>693.2463648436019</v>
      </c>
      <c r="S64" s="18">
        <f t="shared" si="69"/>
        <v>40.679425352683324</v>
      </c>
      <c r="T64" s="18">
        <f t="shared" si="69"/>
        <v>92.497500000000002</v>
      </c>
      <c r="U64" s="18">
        <f t="shared" si="69"/>
        <v>-56.653670826893858</v>
      </c>
      <c r="V64" s="18">
        <f t="shared" si="69"/>
        <v>78.533591560942739</v>
      </c>
      <c r="W64" s="18">
        <f t="shared" ref="W64:X64" si="70">IF(V19=0,"--",((W19/V19)*100-100))</f>
        <v>-97.689594178674156</v>
      </c>
      <c r="X64" s="18">
        <f t="shared" si="70"/>
        <v>292.28020221976874</v>
      </c>
      <c r="Y64" s="18">
        <f t="shared" si="52"/>
        <v>55.362793169391324</v>
      </c>
    </row>
    <row r="65" spans="1:25" x14ac:dyDescent="0.2">
      <c r="A65" s="143"/>
      <c r="B65" s="8" t="s">
        <v>16</v>
      </c>
      <c r="C65" s="33" t="s">
        <v>10</v>
      </c>
      <c r="D65" s="18">
        <f t="shared" ref="D65:V65" si="71">IF(C20=0,"--",((D20/C20)*100-100))</f>
        <v>-89.532878621535815</v>
      </c>
      <c r="E65" s="18">
        <f t="shared" si="71"/>
        <v>202.47738073794909</v>
      </c>
      <c r="F65" s="18">
        <f t="shared" si="71"/>
        <v>-14.218050726728876</v>
      </c>
      <c r="G65" s="18">
        <f t="shared" si="71"/>
        <v>52.757545336095859</v>
      </c>
      <c r="H65" s="18">
        <f t="shared" si="71"/>
        <v>43.903854355288615</v>
      </c>
      <c r="I65" s="18">
        <f t="shared" si="71"/>
        <v>-76.543992615265026</v>
      </c>
      <c r="J65" s="18">
        <f t="shared" si="71"/>
        <v>205.28899429364429</v>
      </c>
      <c r="K65" s="18">
        <f t="shared" si="71"/>
        <v>36.286229917498929</v>
      </c>
      <c r="L65" s="18">
        <f t="shared" si="71"/>
        <v>-42.114747977598007</v>
      </c>
      <c r="M65" s="18">
        <f t="shared" si="71"/>
        <v>73.583339783448167</v>
      </c>
      <c r="N65" s="18">
        <f t="shared" si="71"/>
        <v>-18.005326066761626</v>
      </c>
      <c r="O65" s="18">
        <f t="shared" si="71"/>
        <v>396.48057959104744</v>
      </c>
      <c r="P65" s="18">
        <f t="shared" si="71"/>
        <v>137.16983577667276</v>
      </c>
      <c r="Q65" s="18">
        <f t="shared" si="71"/>
        <v>53.474769835979458</v>
      </c>
      <c r="R65" s="18">
        <f t="shared" si="71"/>
        <v>-7.4799919218721982</v>
      </c>
      <c r="S65" s="18">
        <f t="shared" si="71"/>
        <v>-21.788122573932611</v>
      </c>
      <c r="T65" s="18">
        <f t="shared" si="71"/>
        <v>-5.9357883287296147</v>
      </c>
      <c r="U65" s="18">
        <f t="shared" si="71"/>
        <v>51.822754012146589</v>
      </c>
      <c r="V65" s="18">
        <f t="shared" si="71"/>
        <v>-34.212052119055514</v>
      </c>
      <c r="W65" s="18">
        <f t="shared" ref="W65:X65" si="72">IF(V20=0,"--",((W20/V20)*100-100))</f>
        <v>76.072263683213066</v>
      </c>
      <c r="X65" s="18">
        <f t="shared" si="72"/>
        <v>-73.780234455425415</v>
      </c>
      <c r="Y65" s="18">
        <f t="shared" si="52"/>
        <v>11.009199224551921</v>
      </c>
    </row>
    <row r="66" spans="1:25" x14ac:dyDescent="0.2">
      <c r="A66" s="143"/>
      <c r="B66" s="8" t="s">
        <v>19</v>
      </c>
      <c r="C66" s="33" t="s">
        <v>10</v>
      </c>
      <c r="D66" s="18">
        <f t="shared" ref="D66:V66" si="73">IF(C21=0,"--",((D21/C21)*100-100))</f>
        <v>-47.786690433749257</v>
      </c>
      <c r="E66" s="18">
        <f t="shared" si="73"/>
        <v>3481.1095305832146</v>
      </c>
      <c r="F66" s="18">
        <f t="shared" si="73"/>
        <v>-62.583018208395558</v>
      </c>
      <c r="G66" s="18">
        <f t="shared" si="73"/>
        <v>288.29486825622621</v>
      </c>
      <c r="H66" s="18">
        <f t="shared" si="73"/>
        <v>-96.507603221731927</v>
      </c>
      <c r="I66" s="18">
        <f t="shared" si="73"/>
        <v>112.69766713637074</v>
      </c>
      <c r="J66" s="18">
        <f t="shared" si="73"/>
        <v>-13.905042326094957</v>
      </c>
      <c r="K66" s="18">
        <f t="shared" si="73"/>
        <v>349.97435020519833</v>
      </c>
      <c r="L66" s="18">
        <f t="shared" si="73"/>
        <v>89.752797887096449</v>
      </c>
      <c r="M66" s="18">
        <f t="shared" si="73"/>
        <v>-28.481449957442535</v>
      </c>
      <c r="N66" s="18">
        <f t="shared" si="73"/>
        <v>61.202430623617374</v>
      </c>
      <c r="O66" s="18">
        <f t="shared" si="73"/>
        <v>263.53726961627319</v>
      </c>
      <c r="P66" s="18">
        <f t="shared" si="73"/>
        <v>60.080754022768815</v>
      </c>
      <c r="Q66" s="18">
        <f t="shared" si="73"/>
        <v>75.737657941632108</v>
      </c>
      <c r="R66" s="18">
        <f t="shared" si="73"/>
        <v>-0.523911920970761</v>
      </c>
      <c r="S66" s="18">
        <f t="shared" si="73"/>
        <v>70.747678471876583</v>
      </c>
      <c r="T66" s="18">
        <f t="shared" si="73"/>
        <v>-48.833599999999997</v>
      </c>
      <c r="U66" s="18">
        <f t="shared" si="73"/>
        <v>41.783572813408796</v>
      </c>
      <c r="V66" s="18">
        <f t="shared" si="73"/>
        <v>64.479764782264368</v>
      </c>
      <c r="W66" s="18">
        <f t="shared" ref="W66:X66" si="74">IF(V21=0,"--",((W21/V21)*100-100))</f>
        <v>5.7333576371647581</v>
      </c>
      <c r="X66" s="18">
        <f t="shared" si="74"/>
        <v>-79.997178274776587</v>
      </c>
      <c r="Y66" s="18">
        <f t="shared" si="52"/>
        <v>29.157279548323231</v>
      </c>
    </row>
    <row r="67" spans="1:25" x14ac:dyDescent="0.2">
      <c r="A67" s="143"/>
      <c r="B67" s="8" t="s">
        <v>18</v>
      </c>
      <c r="C67" s="33" t="s">
        <v>10</v>
      </c>
      <c r="D67" s="18">
        <f t="shared" ref="D67:V67" si="75">IF(C22=0,"--",((D22/C22)*100-100))</f>
        <v>-93.518894009216595</v>
      </c>
      <c r="E67" s="18">
        <f t="shared" si="75"/>
        <v>2257.1103526734928</v>
      </c>
      <c r="F67" s="18">
        <f t="shared" si="75"/>
        <v>-19.860997152372221</v>
      </c>
      <c r="G67" s="18">
        <f t="shared" si="75"/>
        <v>-95.844374849433876</v>
      </c>
      <c r="H67" s="18">
        <f t="shared" si="75"/>
        <v>-76.304347826086953</v>
      </c>
      <c r="I67" s="18">
        <f t="shared" si="75"/>
        <v>6388.6850152905208</v>
      </c>
      <c r="J67" s="18">
        <f t="shared" si="75"/>
        <v>-52.229239325101332</v>
      </c>
      <c r="K67" s="18">
        <f t="shared" si="75"/>
        <v>-62.677584846093133</v>
      </c>
      <c r="L67" s="18">
        <f t="shared" si="75"/>
        <v>-75.707110758657151</v>
      </c>
      <c r="M67" s="18">
        <f t="shared" si="75"/>
        <v>13136.343852013058</v>
      </c>
      <c r="N67" s="18">
        <f t="shared" si="75"/>
        <v>-76.939708324427414</v>
      </c>
      <c r="O67" s="18">
        <f t="shared" si="75"/>
        <v>2110.6306370539373</v>
      </c>
      <c r="P67" s="18">
        <f t="shared" si="75"/>
        <v>11.02089326951608</v>
      </c>
      <c r="Q67" s="18">
        <f t="shared" si="75"/>
        <v>21.35653538045888</v>
      </c>
      <c r="R67" s="18">
        <f t="shared" si="75"/>
        <v>-67.434734575503938</v>
      </c>
      <c r="S67" s="18">
        <f t="shared" si="75"/>
        <v>-100</v>
      </c>
      <c r="T67" s="18" t="str">
        <f t="shared" si="75"/>
        <v>--</v>
      </c>
      <c r="U67" s="18">
        <f t="shared" si="75"/>
        <v>67.847303760130586</v>
      </c>
      <c r="V67" s="18">
        <f t="shared" si="75"/>
        <v>-43.14680279676373</v>
      </c>
      <c r="W67" s="18">
        <f t="shared" ref="W67:X67" si="76">IF(V22=0,"--",((W22/V22)*100-100))</f>
        <v>321.74779425004499</v>
      </c>
      <c r="X67" s="18">
        <f t="shared" si="76"/>
        <v>-84.280975245988898</v>
      </c>
      <c r="Y67" s="18">
        <f t="shared" si="52"/>
        <v>15.758445660632958</v>
      </c>
    </row>
    <row r="68" spans="1:25" x14ac:dyDescent="0.2">
      <c r="A68" s="143"/>
      <c r="B68" s="8" t="s">
        <v>20</v>
      </c>
      <c r="C68" s="33" t="s">
        <v>10</v>
      </c>
      <c r="D68" s="18">
        <f t="shared" ref="D68:V68" si="77">IF(C23=0,"--",((D23/C23)*100-100))</f>
        <v>4030.1282051282051</v>
      </c>
      <c r="E68" s="18">
        <f t="shared" si="77"/>
        <v>-38.941486884991463</v>
      </c>
      <c r="F68" s="18">
        <f t="shared" si="77"/>
        <v>147.94102694458567</v>
      </c>
      <c r="G68" s="18">
        <f t="shared" si="77"/>
        <v>-76.040598728726678</v>
      </c>
      <c r="H68" s="18">
        <f t="shared" si="77"/>
        <v>470.73170731707319</v>
      </c>
      <c r="I68" s="18">
        <f t="shared" si="77"/>
        <v>-90.815714499925022</v>
      </c>
      <c r="J68" s="18">
        <f t="shared" si="77"/>
        <v>7442.8571428571431</v>
      </c>
      <c r="K68" s="18">
        <f t="shared" si="77"/>
        <v>229.0627705627706</v>
      </c>
      <c r="L68" s="18">
        <f t="shared" si="77"/>
        <v>-97.839857393752425</v>
      </c>
      <c r="M68" s="18">
        <f t="shared" si="77"/>
        <v>921.54384896467718</v>
      </c>
      <c r="N68" s="18">
        <f t="shared" si="77"/>
        <v>-97.587003502496458</v>
      </c>
      <c r="O68" s="18">
        <f t="shared" si="77"/>
        <v>7291.0438542310076</v>
      </c>
      <c r="P68" s="18">
        <f t="shared" si="77"/>
        <v>-66.823777170506673</v>
      </c>
      <c r="Q68" s="18">
        <f t="shared" si="77"/>
        <v>2271.0420917403462</v>
      </c>
      <c r="R68" s="18">
        <f t="shared" si="77"/>
        <v>-89.589388917219111</v>
      </c>
      <c r="S68" s="18">
        <f t="shared" si="77"/>
        <v>920.48105476921819</v>
      </c>
      <c r="T68" s="18">
        <f t="shared" si="77"/>
        <v>72.317100000000011</v>
      </c>
      <c r="U68" s="18">
        <f t="shared" si="77"/>
        <v>-95.678954671358795</v>
      </c>
      <c r="V68" s="18">
        <f t="shared" si="77"/>
        <v>279.64517385406731</v>
      </c>
      <c r="W68" s="18">
        <f t="shared" ref="W68:X68" si="78">IF(V23=0,"--",((W23/V23)*100-100))</f>
        <v>207.14659685863876</v>
      </c>
      <c r="X68" s="18">
        <f t="shared" si="78"/>
        <v>-57.191773722072881</v>
      </c>
      <c r="Y68" s="18">
        <f t="shared" si="52"/>
        <v>34.141003956726848</v>
      </c>
    </row>
    <row r="69" spans="1:25" x14ac:dyDescent="0.2">
      <c r="A69" s="143"/>
      <c r="B69" s="8" t="s">
        <v>21</v>
      </c>
      <c r="C69" s="33" t="s">
        <v>10</v>
      </c>
      <c r="D69" s="18">
        <f t="shared" ref="D69:V69" si="79">IF(C24=0,"--",((D24/C24)*100-100))</f>
        <v>-99.242304521093857</v>
      </c>
      <c r="E69" s="18">
        <f t="shared" si="79"/>
        <v>-100</v>
      </c>
      <c r="F69" s="18" t="str">
        <f t="shared" si="79"/>
        <v>--</v>
      </c>
      <c r="G69" s="18">
        <f t="shared" si="79"/>
        <v>189.46830265848672</v>
      </c>
      <c r="H69" s="18">
        <f t="shared" si="79"/>
        <v>-56.835040621688456</v>
      </c>
      <c r="I69" s="18">
        <f t="shared" si="79"/>
        <v>6.3011456628477873</v>
      </c>
      <c r="J69" s="18">
        <f t="shared" si="79"/>
        <v>424.63433410315622</v>
      </c>
      <c r="K69" s="18">
        <f t="shared" si="79"/>
        <v>-88.789435069699195</v>
      </c>
      <c r="L69" s="18">
        <f t="shared" si="79"/>
        <v>2525.2617801047118</v>
      </c>
      <c r="M69" s="18">
        <f t="shared" si="79"/>
        <v>115.80994166625121</v>
      </c>
      <c r="N69" s="18">
        <f t="shared" si="79"/>
        <v>-80.182511262562087</v>
      </c>
      <c r="O69" s="18">
        <f t="shared" si="79"/>
        <v>-32.571695033807416</v>
      </c>
      <c r="P69" s="18">
        <f t="shared" si="79"/>
        <v>825.19017980636227</v>
      </c>
      <c r="Q69" s="18">
        <f t="shared" si="79"/>
        <v>1207.6317904060695</v>
      </c>
      <c r="R69" s="18">
        <f t="shared" si="79"/>
        <v>-68.01114107406471</v>
      </c>
      <c r="S69" s="18">
        <f t="shared" si="79"/>
        <v>346.74168948772132</v>
      </c>
      <c r="T69" s="18">
        <f t="shared" si="79"/>
        <v>-90.406099999999995</v>
      </c>
      <c r="U69" s="18">
        <f t="shared" si="79"/>
        <v>1178.4852875264494</v>
      </c>
      <c r="V69" s="18">
        <f t="shared" si="79"/>
        <v>-80.312759362317237</v>
      </c>
      <c r="W69" s="18">
        <f t="shared" ref="W69:X69" si="80">IF(V24=0,"--",((W24/V24)*100-100))</f>
        <v>55.095930461286144</v>
      </c>
      <c r="X69" s="18">
        <f t="shared" si="80"/>
        <v>-63.505651218489753</v>
      </c>
      <c r="Y69" s="18">
        <f t="shared" si="52"/>
        <v>3.6124245027818063</v>
      </c>
    </row>
    <row r="70" spans="1:25" x14ac:dyDescent="0.2">
      <c r="A70" s="143"/>
      <c r="B70" s="8" t="s">
        <v>17</v>
      </c>
      <c r="C70" s="33" t="s">
        <v>10</v>
      </c>
      <c r="D70" s="18">
        <f t="shared" ref="D70:V70" si="81">IF(C25=0,"--",((D25/C25)*100-100))</f>
        <v>-40.657567220109968</v>
      </c>
      <c r="E70" s="18">
        <f t="shared" si="81"/>
        <v>8.296842590458624</v>
      </c>
      <c r="F70" s="18">
        <f t="shared" si="81"/>
        <v>39.127473930623552</v>
      </c>
      <c r="G70" s="18">
        <f t="shared" si="81"/>
        <v>-17.365699951052378</v>
      </c>
      <c r="H70" s="18">
        <f t="shared" si="81"/>
        <v>534.10029061695946</v>
      </c>
      <c r="I70" s="18">
        <f t="shared" si="81"/>
        <v>-86.551844932274633</v>
      </c>
      <c r="J70" s="18">
        <f t="shared" si="81"/>
        <v>239.28757488929409</v>
      </c>
      <c r="K70" s="18">
        <f t="shared" si="81"/>
        <v>-74.267288535728682</v>
      </c>
      <c r="L70" s="18">
        <f t="shared" si="81"/>
        <v>2.078516198006028</v>
      </c>
      <c r="M70" s="18">
        <f t="shared" si="81"/>
        <v>138.99700416494142</v>
      </c>
      <c r="N70" s="18">
        <f t="shared" si="81"/>
        <v>14.84331210191084</v>
      </c>
      <c r="O70" s="18">
        <f t="shared" si="81"/>
        <v>-16.178010471204189</v>
      </c>
      <c r="P70" s="18">
        <f t="shared" si="81"/>
        <v>2126.5014450714066</v>
      </c>
      <c r="Q70" s="18">
        <f t="shared" si="81"/>
        <v>-5.0188504662809805</v>
      </c>
      <c r="R70" s="18">
        <f t="shared" si="81"/>
        <v>-27.205996461715131</v>
      </c>
      <c r="S70" s="18">
        <f t="shared" si="81"/>
        <v>-100</v>
      </c>
      <c r="T70" s="18" t="str">
        <f t="shared" si="81"/>
        <v>--</v>
      </c>
      <c r="U70" s="18">
        <f t="shared" si="81"/>
        <v>337.43840906111086</v>
      </c>
      <c r="V70" s="18">
        <f t="shared" si="81"/>
        <v>-72.884484300597038</v>
      </c>
      <c r="W70" s="18">
        <f t="shared" ref="W70:X70" si="82">IF(V25=0,"--",((W25/V25)*100-100))</f>
        <v>400.20609807843846</v>
      </c>
      <c r="X70" s="18">
        <f t="shared" si="82"/>
        <v>-84.453491281508789</v>
      </c>
      <c r="Y70" s="18">
        <f t="shared" si="52"/>
        <v>13.446482416743422</v>
      </c>
    </row>
    <row r="71" spans="1:25" x14ac:dyDescent="0.2">
      <c r="A71" s="297"/>
      <c r="B71" s="8" t="s">
        <v>807</v>
      </c>
      <c r="C71" s="33" t="s">
        <v>10</v>
      </c>
      <c r="D71" s="18">
        <f t="shared" ref="D71:V71" si="83">IF(C26=0,"--",((D26/C26)*100-100))</f>
        <v>5402.6086956521749</v>
      </c>
      <c r="E71" s="18">
        <f t="shared" si="83"/>
        <v>-99.454804045512006</v>
      </c>
      <c r="F71" s="18">
        <f t="shared" si="83"/>
        <v>44614.492753623184</v>
      </c>
      <c r="G71" s="18">
        <f t="shared" si="83"/>
        <v>38.112987391825754</v>
      </c>
      <c r="H71" s="18">
        <f t="shared" si="83"/>
        <v>12.235989862010712</v>
      </c>
      <c r="I71" s="18">
        <f t="shared" si="83"/>
        <v>-72.475222682223063</v>
      </c>
      <c r="J71" s="18">
        <f t="shared" si="83"/>
        <v>32.436949255545443</v>
      </c>
      <c r="K71" s="18">
        <f t="shared" si="83"/>
        <v>-98.284960422163593</v>
      </c>
      <c r="L71" s="18">
        <f t="shared" si="83"/>
        <v>21334.113712374587</v>
      </c>
      <c r="M71" s="18">
        <f t="shared" si="83"/>
        <v>-96.713893396579707</v>
      </c>
      <c r="N71" s="18">
        <f t="shared" si="83"/>
        <v>2982.6210826210831</v>
      </c>
      <c r="O71" s="18">
        <f t="shared" si="83"/>
        <v>492.64941466420203</v>
      </c>
      <c r="P71" s="18">
        <f t="shared" si="83"/>
        <v>-10.948464969278575</v>
      </c>
      <c r="Q71" s="18">
        <f t="shared" si="83"/>
        <v>-3.6810030820958417</v>
      </c>
      <c r="R71" s="18">
        <f t="shared" si="83"/>
        <v>601.4338872525849</v>
      </c>
      <c r="S71" s="18">
        <f t="shared" si="83"/>
        <v>-85.814336863059523</v>
      </c>
      <c r="T71" s="18">
        <f t="shared" si="83"/>
        <v>95.93083454131289</v>
      </c>
      <c r="U71" s="18">
        <f t="shared" si="83"/>
        <v>181.18116453366741</v>
      </c>
      <c r="V71" s="18">
        <f t="shared" si="83"/>
        <v>-70.021817852165952</v>
      </c>
      <c r="W71" s="18">
        <f t="shared" ref="W71:X74" si="84">IF(V26=0,"--",((W26/V26)*100-100))</f>
        <v>8.0446078557915257</v>
      </c>
      <c r="X71" s="18">
        <f t="shared" si="84"/>
        <v>-27.418022575150943</v>
      </c>
      <c r="Y71" s="18">
        <f t="shared" si="52"/>
        <v>53.288940896468574</v>
      </c>
    </row>
    <row r="72" spans="1:25" ht="15" x14ac:dyDescent="0.25">
      <c r="A72" s="143"/>
      <c r="B72" s="191" t="s">
        <v>22</v>
      </c>
      <c r="C72" s="33" t="s">
        <v>10</v>
      </c>
      <c r="D72" s="18">
        <f t="shared" ref="D72:D74" si="85">IF(C27=0,"--",((D27/C27)*100-100))</f>
        <v>-19.589890515602065</v>
      </c>
      <c r="E72" s="18">
        <f t="shared" ref="E72:E74" si="86">IF(D27=0,"--",((E27/D27)*100-100))</f>
        <v>94.65958884304132</v>
      </c>
      <c r="F72" s="18">
        <f t="shared" ref="F72:F74" si="87">IF(E27=0,"--",((F27/E27)*100-100))</f>
        <v>-24.215496879446448</v>
      </c>
      <c r="G72" s="18">
        <f t="shared" ref="G72:G74" si="88">IF(F27=0,"--",((G27/F27)*100-100))</f>
        <v>15.282809289007645</v>
      </c>
      <c r="H72" s="18">
        <f t="shared" ref="H72:H74" si="89">IF(G27=0,"--",((H27/G27)*100-100))</f>
        <v>59.217758078869963</v>
      </c>
      <c r="I72" s="18">
        <f t="shared" ref="I72:I74" si="90">IF(H27=0,"--",((I27/H27)*100-100))</f>
        <v>243.81162269942695</v>
      </c>
      <c r="J72" s="18">
        <f t="shared" ref="J72:J74" si="91">IF(I27=0,"--",((J27/I27)*100-100))</f>
        <v>-83.745226002857194</v>
      </c>
      <c r="K72" s="18">
        <f t="shared" ref="K72:K74" si="92">IF(J27=0,"--",((K27/J27)*100-100))</f>
        <v>-25.897415598467404</v>
      </c>
      <c r="L72" s="18">
        <f t="shared" ref="L72:L74" si="93">IF(K27=0,"--",((L27/K27)*100-100))</f>
        <v>177.94564529988418</v>
      </c>
      <c r="M72" s="18">
        <f t="shared" ref="M72:M74" si="94">IF(L27=0,"--",((M27/L27)*100-100))</f>
        <v>79.112627022301126</v>
      </c>
      <c r="N72" s="18">
        <f t="shared" ref="N72:N74" si="95">IF(M27=0,"--",((N27/M27)*100-100))</f>
        <v>-2.3864460983147495</v>
      </c>
      <c r="O72" s="18">
        <f t="shared" ref="O72:O74" si="96">IF(N27=0,"--",((O27/N27)*100-100))</f>
        <v>-0.95993671306642625</v>
      </c>
      <c r="P72" s="18">
        <f t="shared" ref="P72:P74" si="97">IF(O27=0,"--",((P27/O27)*100-100))</f>
        <v>28.107968539114694</v>
      </c>
      <c r="Q72" s="18">
        <f t="shared" ref="Q72:Q74" si="98">IF(P27=0,"--",((Q27/P27)*100-100))</f>
        <v>-11.652746535930817</v>
      </c>
      <c r="R72" s="18">
        <f t="shared" ref="R72:R74" si="99">IF(Q27=0,"--",((R27/Q27)*100-100))</f>
        <v>13.340485746564525</v>
      </c>
      <c r="S72" s="18">
        <f t="shared" ref="S72:S74" si="100">IF(R27=0,"--",((S27/R27)*100-100))</f>
        <v>34.981719058466666</v>
      </c>
      <c r="T72" s="18">
        <f t="shared" ref="T72:T74" si="101">IF(S27=0,"--",((T27/S27)*100-100))</f>
        <v>12.245785103076926</v>
      </c>
      <c r="U72" s="18">
        <f t="shared" ref="U72:V74" si="102">IF(T27=0,"--",((U27/T27)*100-100))</f>
        <v>-2.8324556910127541</v>
      </c>
      <c r="V72" s="18">
        <f t="shared" si="102"/>
        <v>-1.1725562289146296</v>
      </c>
      <c r="W72" s="18">
        <f t="shared" si="84"/>
        <v>6.138315489528793</v>
      </c>
      <c r="X72" s="18">
        <f t="shared" si="84"/>
        <v>12.899057594494408</v>
      </c>
      <c r="Y72" s="18">
        <f t="shared" si="52"/>
        <v>10.536081551018412</v>
      </c>
    </row>
    <row r="73" spans="1:25" x14ac:dyDescent="0.2">
      <c r="A73" s="143"/>
      <c r="B73" s="8" t="s">
        <v>23</v>
      </c>
      <c r="C73" s="33" t="s">
        <v>10</v>
      </c>
      <c r="D73" s="18">
        <f t="shared" si="85"/>
        <v>25.492691567407746</v>
      </c>
      <c r="E73" s="18">
        <f t="shared" si="86"/>
        <v>-77.424344465463932</v>
      </c>
      <c r="F73" s="18">
        <f t="shared" si="87"/>
        <v>-20.736450254483472</v>
      </c>
      <c r="G73" s="18">
        <f t="shared" si="88"/>
        <v>4.9877810770328352</v>
      </c>
      <c r="H73" s="18">
        <f t="shared" si="89"/>
        <v>57.004158205201009</v>
      </c>
      <c r="I73" s="18">
        <f t="shared" si="90"/>
        <v>-49.378606318787647</v>
      </c>
      <c r="J73" s="18">
        <f t="shared" si="91"/>
        <v>0.2450626040454722</v>
      </c>
      <c r="K73" s="18">
        <f t="shared" si="92"/>
        <v>5.0960361783177319</v>
      </c>
      <c r="L73" s="18">
        <f t="shared" si="93"/>
        <v>5.5771966461833955</v>
      </c>
      <c r="M73" s="18">
        <f t="shared" si="94"/>
        <v>-16.407543964636588</v>
      </c>
      <c r="N73" s="18">
        <f t="shared" si="95"/>
        <v>123.93268580911871</v>
      </c>
      <c r="O73" s="18">
        <f t="shared" si="96"/>
        <v>105.51508122404258</v>
      </c>
      <c r="P73" s="18">
        <f t="shared" si="97"/>
        <v>28.78724826332558</v>
      </c>
      <c r="Q73" s="18">
        <f t="shared" si="98"/>
        <v>-67.547022882005649</v>
      </c>
      <c r="R73" s="18">
        <f t="shared" si="99"/>
        <v>356.8901417559257</v>
      </c>
      <c r="S73" s="18">
        <f t="shared" si="100"/>
        <v>-69.591723760990618</v>
      </c>
      <c r="T73" s="18">
        <f t="shared" si="101"/>
        <v>64.594143527307324</v>
      </c>
      <c r="U73" s="18">
        <f t="shared" si="102"/>
        <v>56.825908284137512</v>
      </c>
      <c r="V73" s="18">
        <f t="shared" si="102"/>
        <v>92.022211236627356</v>
      </c>
      <c r="W73" s="18">
        <f t="shared" si="84"/>
        <v>45.784560174509323</v>
      </c>
      <c r="X73" s="18">
        <f t="shared" si="84"/>
        <v>-42.171503623103533</v>
      </c>
      <c r="Y73" s="18">
        <f t="shared" si="52"/>
        <v>0.87912283750404185</v>
      </c>
    </row>
    <row r="74" spans="1:25" ht="13.5" thickBot="1" x14ac:dyDescent="0.25">
      <c r="A74" s="143"/>
      <c r="B74" s="30" t="s">
        <v>7</v>
      </c>
      <c r="C74" s="78"/>
      <c r="D74" s="18">
        <f t="shared" si="85"/>
        <v>-14.713205366531682</v>
      </c>
      <c r="E74" s="18">
        <f t="shared" si="86"/>
        <v>67.269534047545449</v>
      </c>
      <c r="F74" s="18">
        <f t="shared" si="87"/>
        <v>-24.140759761081299</v>
      </c>
      <c r="G74" s="18">
        <f t="shared" si="88"/>
        <v>15.051725930971969</v>
      </c>
      <c r="H74" s="18">
        <f t="shared" si="89"/>
        <v>59.172417624380302</v>
      </c>
      <c r="I74" s="18">
        <f t="shared" si="90"/>
        <v>237.88810647197113</v>
      </c>
      <c r="J74" s="18">
        <f t="shared" si="91"/>
        <v>-83.490999773513664</v>
      </c>
      <c r="K74" s="18">
        <f t="shared" si="92"/>
        <v>-25.327771703557261</v>
      </c>
      <c r="L74" s="18">
        <f t="shared" si="93"/>
        <v>173.4868401051379</v>
      </c>
      <c r="M74" s="18">
        <f t="shared" si="94"/>
        <v>78.158756320784562</v>
      </c>
      <c r="N74" s="18">
        <f t="shared" si="95"/>
        <v>-1.7945800010319459</v>
      </c>
      <c r="O74" s="18">
        <f t="shared" si="96"/>
        <v>0.17764888426965797</v>
      </c>
      <c r="P74" s="18">
        <f t="shared" si="97"/>
        <v>28.122857276743275</v>
      </c>
      <c r="Q74" s="18">
        <f t="shared" si="98"/>
        <v>-12.88421363011868</v>
      </c>
      <c r="R74" s="18">
        <f t="shared" si="99"/>
        <v>16.160184252422113</v>
      </c>
      <c r="S74" s="18">
        <f t="shared" si="100"/>
        <v>31.605823068587711</v>
      </c>
      <c r="T74" s="18">
        <f t="shared" si="101"/>
        <v>12.636254871601892</v>
      </c>
      <c r="U74" s="18">
        <f t="shared" si="102"/>
        <v>-2.1821884681999393</v>
      </c>
      <c r="V74" s="18">
        <f t="shared" si="102"/>
        <v>0.4560343666144604</v>
      </c>
      <c r="W74" s="18">
        <f t="shared" si="84"/>
        <v>7.4626505819963285</v>
      </c>
      <c r="X74" s="18">
        <f t="shared" si="84"/>
        <v>10.403490128514875</v>
      </c>
      <c r="Y74" s="18">
        <f t="shared" si="52"/>
        <v>10.027459414562273</v>
      </c>
    </row>
    <row r="75" spans="1:25" ht="13.5" thickTop="1" x14ac:dyDescent="0.2">
      <c r="A75" s="79" t="s">
        <v>868</v>
      </c>
      <c r="B75" s="79"/>
      <c r="C75" s="98"/>
      <c r="D75" s="89"/>
      <c r="E75" s="89"/>
      <c r="F75" s="89"/>
      <c r="G75" s="89"/>
      <c r="H75" s="89"/>
      <c r="I75" s="89"/>
      <c r="J75" s="89"/>
      <c r="K75" s="89"/>
      <c r="L75" s="89"/>
      <c r="M75" s="89"/>
      <c r="N75" s="89"/>
      <c r="O75" s="89"/>
      <c r="P75" s="89"/>
      <c r="Q75" s="89"/>
      <c r="R75" s="89"/>
      <c r="S75" s="89"/>
      <c r="T75" s="89"/>
      <c r="U75" s="89"/>
      <c r="V75" s="18"/>
      <c r="W75" s="18"/>
      <c r="X75" s="18"/>
      <c r="Y75" s="89"/>
    </row>
  </sheetData>
  <mergeCells count="6">
    <mergeCell ref="C30:Y30"/>
    <mergeCell ref="A2:Y2"/>
    <mergeCell ref="A4:Y4"/>
    <mergeCell ref="C7:Y7"/>
    <mergeCell ref="C53:Y53"/>
    <mergeCell ref="B5:Y5"/>
  </mergeCells>
  <phoneticPr fontId="4" type="noConversion"/>
  <hyperlinks>
    <hyperlink ref="A1" location="INDICE!A1" display="INDICE"/>
  </hyperlinks>
  <pageMargins left="0.75" right="0.75" top="1" bottom="1" header="0" footer="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9"/>
  <sheetViews>
    <sheetView topLeftCell="A39" workbookViewId="0"/>
  </sheetViews>
  <sheetFormatPr baseColWidth="10" defaultRowHeight="12.75" x14ac:dyDescent="0.2"/>
  <cols>
    <col min="1" max="16384" width="11.42578125" style="311"/>
  </cols>
  <sheetData>
    <row r="1" spans="1:5" s="301" customFormat="1" x14ac:dyDescent="0.2">
      <c r="A1" s="11" t="s">
        <v>258</v>
      </c>
    </row>
    <row r="2" spans="1:5" s="301" customFormat="1" x14ac:dyDescent="0.2"/>
    <row r="3" spans="1:5" s="301" customFormat="1" x14ac:dyDescent="0.2">
      <c r="B3" s="305" t="s">
        <v>178</v>
      </c>
    </row>
    <row r="4" spans="1:5" s="301" customFormat="1" x14ac:dyDescent="0.2"/>
    <row r="5" spans="1:5" s="301" customFormat="1" x14ac:dyDescent="0.2"/>
    <row r="6" spans="1:5" s="301" customFormat="1" x14ac:dyDescent="0.2">
      <c r="A6" s="313"/>
      <c r="B6" s="314" t="s">
        <v>152</v>
      </c>
      <c r="C6" s="314" t="s">
        <v>104</v>
      </c>
      <c r="D6" s="313"/>
      <c r="E6" s="313"/>
    </row>
    <row r="7" spans="1:5" s="301" customFormat="1" x14ac:dyDescent="0.2">
      <c r="A7" s="313"/>
      <c r="B7" s="315" t="s">
        <v>153</v>
      </c>
      <c r="C7" s="315" t="s">
        <v>105</v>
      </c>
      <c r="D7" s="313"/>
      <c r="E7" s="313"/>
    </row>
    <row r="8" spans="1:5" s="301" customFormat="1" x14ac:dyDescent="0.2">
      <c r="A8" s="313"/>
      <c r="B8" s="315" t="s">
        <v>154</v>
      </c>
      <c r="C8" s="315" t="s">
        <v>106</v>
      </c>
      <c r="D8" s="313"/>
      <c r="E8" s="313"/>
    </row>
    <row r="9" spans="1:5" s="301" customFormat="1" x14ac:dyDescent="0.2">
      <c r="A9" s="313"/>
      <c r="B9" s="315" t="s">
        <v>155</v>
      </c>
      <c r="C9" s="315" t="s">
        <v>107</v>
      </c>
      <c r="D9" s="313"/>
      <c r="E9" s="313"/>
    </row>
    <row r="10" spans="1:5" s="301" customFormat="1" x14ac:dyDescent="0.2">
      <c r="A10" s="313"/>
      <c r="B10" s="315" t="s">
        <v>156</v>
      </c>
      <c r="C10" s="315" t="s">
        <v>108</v>
      </c>
      <c r="D10" s="313"/>
      <c r="E10" s="313"/>
    </row>
    <row r="11" spans="1:5" s="301" customFormat="1" x14ac:dyDescent="0.2">
      <c r="B11" s="306" t="s">
        <v>157</v>
      </c>
      <c r="C11" s="306" t="s">
        <v>109</v>
      </c>
    </row>
    <row r="12" spans="1:5" s="301" customFormat="1" x14ac:dyDescent="0.2">
      <c r="B12" s="306" t="s">
        <v>158</v>
      </c>
      <c r="C12" s="306" t="s">
        <v>110</v>
      </c>
    </row>
    <row r="13" spans="1:5" s="301" customFormat="1" x14ac:dyDescent="0.2">
      <c r="B13" s="306" t="s">
        <v>159</v>
      </c>
      <c r="C13" s="306" t="s">
        <v>111</v>
      </c>
    </row>
    <row r="14" spans="1:5" s="301" customFormat="1" x14ac:dyDescent="0.2">
      <c r="B14" s="306" t="s">
        <v>160</v>
      </c>
      <c r="C14" s="306" t="s">
        <v>112</v>
      </c>
    </row>
    <row r="15" spans="1:5" s="301" customFormat="1" x14ac:dyDescent="0.2">
      <c r="B15" s="306" t="s">
        <v>161</v>
      </c>
      <c r="C15" s="306" t="s">
        <v>113</v>
      </c>
    </row>
    <row r="16" spans="1:5" s="301" customFormat="1" x14ac:dyDescent="0.2">
      <c r="B16" s="306" t="s">
        <v>162</v>
      </c>
      <c r="C16" s="306" t="s">
        <v>114</v>
      </c>
    </row>
    <row r="17" spans="1:3" s="301" customFormat="1" x14ac:dyDescent="0.2">
      <c r="B17" s="306" t="s">
        <v>163</v>
      </c>
      <c r="C17" s="306" t="s">
        <v>115</v>
      </c>
    </row>
    <row r="18" spans="1:3" s="301" customFormat="1" x14ac:dyDescent="0.2">
      <c r="B18" s="306" t="s">
        <v>164</v>
      </c>
      <c r="C18" s="306" t="s">
        <v>116</v>
      </c>
    </row>
    <row r="19" spans="1:3" s="301" customFormat="1" x14ac:dyDescent="0.2">
      <c r="B19" s="306" t="s">
        <v>165</v>
      </c>
      <c r="C19" s="306" t="s">
        <v>117</v>
      </c>
    </row>
    <row r="20" spans="1:3" s="301" customFormat="1" x14ac:dyDescent="0.2">
      <c r="B20" s="306" t="s">
        <v>166</v>
      </c>
      <c r="C20" s="306" t="s">
        <v>118</v>
      </c>
    </row>
    <row r="21" spans="1:3" s="301" customFormat="1" x14ac:dyDescent="0.2">
      <c r="B21" s="306" t="s">
        <v>167</v>
      </c>
      <c r="C21" s="306" t="s">
        <v>119</v>
      </c>
    </row>
    <row r="22" spans="1:3" s="301" customFormat="1" x14ac:dyDescent="0.2">
      <c r="B22" s="306" t="s">
        <v>168</v>
      </c>
      <c r="C22" s="306" t="s">
        <v>120</v>
      </c>
    </row>
    <row r="23" spans="1:3" s="301" customFormat="1" x14ac:dyDescent="0.2">
      <c r="B23" s="306" t="s">
        <v>169</v>
      </c>
      <c r="C23" s="306" t="s">
        <v>121</v>
      </c>
    </row>
    <row r="24" spans="1:3" s="301" customFormat="1" x14ac:dyDescent="0.2">
      <c r="B24" s="306" t="s">
        <v>170</v>
      </c>
      <c r="C24" s="306" t="s">
        <v>122</v>
      </c>
    </row>
    <row r="25" spans="1:3" s="301" customFormat="1" x14ac:dyDescent="0.2">
      <c r="B25" s="306" t="s">
        <v>171</v>
      </c>
      <c r="C25" s="306" t="s">
        <v>123</v>
      </c>
    </row>
    <row r="26" spans="1:3" s="301" customFormat="1" x14ac:dyDescent="0.2">
      <c r="B26" s="306" t="s">
        <v>172</v>
      </c>
      <c r="C26" s="306" t="s">
        <v>124</v>
      </c>
    </row>
    <row r="27" spans="1:3" s="301" customFormat="1" x14ac:dyDescent="0.2">
      <c r="B27" s="306" t="s">
        <v>173</v>
      </c>
      <c r="C27" s="306" t="s">
        <v>125</v>
      </c>
    </row>
    <row r="28" spans="1:3" s="301" customFormat="1" x14ac:dyDescent="0.2">
      <c r="B28" s="306" t="s">
        <v>174</v>
      </c>
      <c r="C28" s="306" t="s">
        <v>126</v>
      </c>
    </row>
    <row r="29" spans="1:3" s="301" customFormat="1" x14ac:dyDescent="0.2">
      <c r="B29" s="306" t="s">
        <v>175</v>
      </c>
      <c r="C29" s="306" t="s">
        <v>127</v>
      </c>
    </row>
    <row r="30" spans="1:3" s="301" customFormat="1" x14ac:dyDescent="0.2">
      <c r="B30" s="306" t="s">
        <v>176</v>
      </c>
      <c r="C30" s="306" t="s">
        <v>128</v>
      </c>
    </row>
    <row r="31" spans="1:3" s="301" customFormat="1" x14ac:dyDescent="0.2">
      <c r="B31" s="305"/>
    </row>
    <row r="32" spans="1:3" s="312" customFormat="1" x14ac:dyDescent="0.2">
      <c r="A32" s="312" t="s">
        <v>805</v>
      </c>
      <c r="B32" s="312" t="s">
        <v>804</v>
      </c>
      <c r="C32" s="312" t="s">
        <v>803</v>
      </c>
    </row>
    <row r="33" spans="1:3" s="301" customFormat="1" x14ac:dyDescent="0.2">
      <c r="B33" s="304" t="s">
        <v>152</v>
      </c>
      <c r="C33" s="304" t="s">
        <v>104</v>
      </c>
    </row>
    <row r="34" spans="1:3" s="310" customFormat="1" x14ac:dyDescent="0.2">
      <c r="A34" s="310" t="s">
        <v>152</v>
      </c>
      <c r="B34" s="310">
        <v>846900</v>
      </c>
    </row>
    <row r="35" spans="1:3" s="310" customFormat="1" x14ac:dyDescent="0.2">
      <c r="A35" s="310" t="s">
        <v>152</v>
      </c>
      <c r="B35" s="310">
        <v>846911</v>
      </c>
      <c r="C35" s="310" t="s">
        <v>802</v>
      </c>
    </row>
    <row r="36" spans="1:3" s="310" customFormat="1" x14ac:dyDescent="0.2">
      <c r="A36" s="310" t="s">
        <v>152</v>
      </c>
      <c r="B36" s="310">
        <v>846912</v>
      </c>
      <c r="C36" s="310" t="s">
        <v>801</v>
      </c>
    </row>
    <row r="37" spans="1:3" s="310" customFormat="1" x14ac:dyDescent="0.2">
      <c r="A37" s="310" t="s">
        <v>152</v>
      </c>
      <c r="B37" s="310">
        <v>846920</v>
      </c>
      <c r="C37" s="310" t="s">
        <v>800</v>
      </c>
    </row>
    <row r="38" spans="1:3" s="310" customFormat="1" x14ac:dyDescent="0.2">
      <c r="A38" s="310" t="s">
        <v>152</v>
      </c>
      <c r="B38" s="310">
        <v>846930</v>
      </c>
      <c r="C38" s="310" t="s">
        <v>799</v>
      </c>
    </row>
    <row r="39" spans="1:3" s="310" customFormat="1" x14ac:dyDescent="0.2">
      <c r="A39" s="310" t="s">
        <v>152</v>
      </c>
      <c r="B39" s="310">
        <v>847010</v>
      </c>
    </row>
    <row r="40" spans="1:3" s="310" customFormat="1" x14ac:dyDescent="0.2">
      <c r="A40" s="310" t="s">
        <v>152</v>
      </c>
      <c r="B40" s="310">
        <v>847021</v>
      </c>
      <c r="C40" s="310" t="s">
        <v>798</v>
      </c>
    </row>
    <row r="41" spans="1:3" s="310" customFormat="1" x14ac:dyDescent="0.2">
      <c r="A41" s="310" t="s">
        <v>152</v>
      </c>
      <c r="B41" s="310">
        <v>847029</v>
      </c>
      <c r="C41" s="310" t="s">
        <v>797</v>
      </c>
    </row>
    <row r="42" spans="1:3" s="310" customFormat="1" x14ac:dyDescent="0.2">
      <c r="A42" s="310" t="s">
        <v>152</v>
      </c>
      <c r="B42" s="310">
        <v>847030</v>
      </c>
    </row>
    <row r="43" spans="1:3" s="310" customFormat="1" x14ac:dyDescent="0.2">
      <c r="A43" s="310" t="s">
        <v>152</v>
      </c>
      <c r="B43" s="310">
        <v>847040</v>
      </c>
      <c r="C43" s="310" t="s">
        <v>796</v>
      </c>
    </row>
    <row r="44" spans="1:3" s="310" customFormat="1" x14ac:dyDescent="0.2">
      <c r="A44" s="310" t="s">
        <v>152</v>
      </c>
      <c r="B44" s="310">
        <v>847090</v>
      </c>
      <c r="C44" s="310" t="s">
        <v>570</v>
      </c>
    </row>
    <row r="45" spans="1:3" s="310" customFormat="1" x14ac:dyDescent="0.2">
      <c r="A45" s="310" t="s">
        <v>152</v>
      </c>
      <c r="B45" s="310">
        <v>847210</v>
      </c>
      <c r="C45" s="310" t="s">
        <v>795</v>
      </c>
    </row>
    <row r="46" spans="1:3" s="310" customFormat="1" x14ac:dyDescent="0.2">
      <c r="A46" s="310" t="s">
        <v>152</v>
      </c>
      <c r="B46" s="310">
        <v>847220</v>
      </c>
      <c r="C46" s="310" t="s">
        <v>794</v>
      </c>
    </row>
    <row r="47" spans="1:3" s="310" customFormat="1" x14ac:dyDescent="0.2">
      <c r="A47" s="310" t="s">
        <v>152</v>
      </c>
      <c r="B47" s="310">
        <v>847230</v>
      </c>
      <c r="C47" s="310" t="s">
        <v>793</v>
      </c>
    </row>
    <row r="48" spans="1:3" s="310" customFormat="1" x14ac:dyDescent="0.2">
      <c r="A48" s="310" t="s">
        <v>152</v>
      </c>
      <c r="B48" s="310">
        <v>847290</v>
      </c>
      <c r="C48" s="310" t="s">
        <v>569</v>
      </c>
    </row>
    <row r="49" spans="1:3" s="310" customFormat="1" x14ac:dyDescent="0.2">
      <c r="A49" s="310" t="s">
        <v>152</v>
      </c>
      <c r="B49" s="310">
        <v>847310</v>
      </c>
    </row>
    <row r="50" spans="1:3" s="310" customFormat="1" x14ac:dyDescent="0.2">
      <c r="A50" s="310" t="s">
        <v>152</v>
      </c>
      <c r="B50" s="310">
        <v>847321</v>
      </c>
      <c r="C50" s="310" t="s">
        <v>656</v>
      </c>
    </row>
    <row r="51" spans="1:3" s="310" customFormat="1" x14ac:dyDescent="0.2">
      <c r="A51" s="310" t="s">
        <v>152</v>
      </c>
      <c r="B51" s="310">
        <v>847329</v>
      </c>
      <c r="C51" s="310" t="s">
        <v>571</v>
      </c>
    </row>
    <row r="52" spans="1:3" s="310" customFormat="1" x14ac:dyDescent="0.2">
      <c r="A52" s="310" t="s">
        <v>152</v>
      </c>
      <c r="B52" s="310">
        <v>847340</v>
      </c>
      <c r="C52" s="310" t="s">
        <v>792</v>
      </c>
    </row>
    <row r="53" spans="1:3" s="310" customFormat="1" x14ac:dyDescent="0.2">
      <c r="A53" s="310" t="s">
        <v>152</v>
      </c>
      <c r="B53" s="310">
        <v>852010</v>
      </c>
      <c r="C53" s="310" t="s">
        <v>791</v>
      </c>
    </row>
    <row r="54" spans="1:3" s="310" customFormat="1" x14ac:dyDescent="0.2"/>
    <row r="55" spans="1:3" s="301" customFormat="1" x14ac:dyDescent="0.2">
      <c r="B55" s="302" t="s">
        <v>153</v>
      </c>
      <c r="C55" s="302" t="s">
        <v>105</v>
      </c>
    </row>
    <row r="56" spans="1:3" s="310" customFormat="1" x14ac:dyDescent="0.2">
      <c r="A56" s="310" t="s">
        <v>153</v>
      </c>
      <c r="B56" s="310">
        <v>844332</v>
      </c>
      <c r="C56" s="310" t="s">
        <v>790</v>
      </c>
    </row>
    <row r="57" spans="1:3" s="310" customFormat="1" x14ac:dyDescent="0.2">
      <c r="A57" s="310" t="s">
        <v>153</v>
      </c>
      <c r="B57" s="310">
        <v>844399</v>
      </c>
    </row>
    <row r="58" spans="1:3" s="310" customFormat="1" x14ac:dyDescent="0.2">
      <c r="A58" s="310" t="s">
        <v>153</v>
      </c>
      <c r="B58" s="310">
        <v>851711</v>
      </c>
    </row>
    <row r="59" spans="1:3" s="310" customFormat="1" x14ac:dyDescent="0.2">
      <c r="A59" s="310" t="s">
        <v>153</v>
      </c>
      <c r="B59" s="310">
        <v>851712</v>
      </c>
    </row>
    <row r="60" spans="1:3" s="310" customFormat="1" x14ac:dyDescent="0.2">
      <c r="A60" s="310" t="s">
        <v>153</v>
      </c>
      <c r="B60" s="310">
        <v>851718</v>
      </c>
    </row>
    <row r="61" spans="1:3" s="310" customFormat="1" x14ac:dyDescent="0.2">
      <c r="A61" s="310" t="s">
        <v>153</v>
      </c>
      <c r="B61" s="310">
        <v>851719</v>
      </c>
    </row>
    <row r="62" spans="1:3" s="310" customFormat="1" x14ac:dyDescent="0.2">
      <c r="A62" s="310" t="s">
        <v>153</v>
      </c>
      <c r="B62" s="310">
        <v>851721</v>
      </c>
      <c r="C62" s="310" t="s">
        <v>789</v>
      </c>
    </row>
    <row r="63" spans="1:3" s="310" customFormat="1" x14ac:dyDescent="0.2">
      <c r="A63" s="310" t="s">
        <v>153</v>
      </c>
      <c r="B63" s="310">
        <v>851722</v>
      </c>
      <c r="C63" s="310" t="s">
        <v>788</v>
      </c>
    </row>
    <row r="64" spans="1:3" s="310" customFormat="1" x14ac:dyDescent="0.2">
      <c r="A64" s="310" t="s">
        <v>153</v>
      </c>
      <c r="B64" s="310">
        <v>851730</v>
      </c>
      <c r="C64" s="310" t="s">
        <v>787</v>
      </c>
    </row>
    <row r="65" spans="1:3" s="310" customFormat="1" x14ac:dyDescent="0.2">
      <c r="A65" s="310" t="s">
        <v>153</v>
      </c>
      <c r="B65" s="310">
        <v>851750</v>
      </c>
      <c r="C65" s="310" t="s">
        <v>786</v>
      </c>
    </row>
    <row r="66" spans="1:3" s="310" customFormat="1" x14ac:dyDescent="0.2">
      <c r="A66" s="310" t="s">
        <v>153</v>
      </c>
      <c r="B66" s="310">
        <v>851761</v>
      </c>
    </row>
    <row r="67" spans="1:3" s="310" customFormat="1" x14ac:dyDescent="0.2">
      <c r="A67" s="310" t="s">
        <v>153</v>
      </c>
      <c r="B67" s="310">
        <v>851762</v>
      </c>
    </row>
    <row r="68" spans="1:3" s="310" customFormat="1" x14ac:dyDescent="0.2">
      <c r="A68" s="310" t="s">
        <v>153</v>
      </c>
      <c r="B68" s="310">
        <v>851769</v>
      </c>
      <c r="C68" s="310" t="s">
        <v>775</v>
      </c>
    </row>
    <row r="69" spans="1:3" s="310" customFormat="1" x14ac:dyDescent="0.2">
      <c r="A69" s="310" t="s">
        <v>153</v>
      </c>
      <c r="B69" s="310">
        <v>851770</v>
      </c>
      <c r="C69" s="310" t="s">
        <v>772</v>
      </c>
    </row>
    <row r="70" spans="1:3" s="310" customFormat="1" x14ac:dyDescent="0.2">
      <c r="A70" s="310" t="s">
        <v>153</v>
      </c>
      <c r="B70" s="310">
        <v>851780</v>
      </c>
      <c r="C70" s="310" t="s">
        <v>771</v>
      </c>
    </row>
    <row r="71" spans="1:3" s="310" customFormat="1" x14ac:dyDescent="0.2">
      <c r="A71" s="310" t="s">
        <v>153</v>
      </c>
      <c r="B71" s="310">
        <v>851790</v>
      </c>
      <c r="C71" s="310" t="s">
        <v>770</v>
      </c>
    </row>
    <row r="72" spans="1:3" s="310" customFormat="1" x14ac:dyDescent="0.2">
      <c r="A72" s="310" t="s">
        <v>153</v>
      </c>
      <c r="B72" s="310">
        <v>851810</v>
      </c>
      <c r="C72" s="310" t="s">
        <v>768</v>
      </c>
    </row>
    <row r="73" spans="1:3" s="310" customFormat="1" x14ac:dyDescent="0.2">
      <c r="A73" s="310" t="s">
        <v>153</v>
      </c>
      <c r="B73" s="310">
        <v>851829</v>
      </c>
      <c r="C73" s="310" t="s">
        <v>785</v>
      </c>
    </row>
    <row r="74" spans="1:3" s="310" customFormat="1" x14ac:dyDescent="0.2">
      <c r="A74" s="310" t="s">
        <v>153</v>
      </c>
      <c r="B74" s="310">
        <v>851830</v>
      </c>
      <c r="C74" s="310" t="s">
        <v>765</v>
      </c>
    </row>
    <row r="75" spans="1:3" s="310" customFormat="1" x14ac:dyDescent="0.2">
      <c r="A75" s="310" t="s">
        <v>153</v>
      </c>
      <c r="B75" s="310">
        <v>851840</v>
      </c>
    </row>
    <row r="76" spans="1:3" s="310" customFormat="1" x14ac:dyDescent="0.2">
      <c r="A76" s="310" t="s">
        <v>153</v>
      </c>
      <c r="B76" s="310">
        <v>851890</v>
      </c>
      <c r="C76" s="310" t="s">
        <v>760</v>
      </c>
    </row>
    <row r="77" spans="1:3" s="310" customFormat="1" x14ac:dyDescent="0.2">
      <c r="A77" s="310" t="s">
        <v>153</v>
      </c>
      <c r="B77" s="310">
        <v>851950</v>
      </c>
      <c r="C77" s="310" t="s">
        <v>750</v>
      </c>
    </row>
    <row r="78" spans="1:3" s="310" customFormat="1" x14ac:dyDescent="0.2">
      <c r="A78" s="310" t="s">
        <v>153</v>
      </c>
      <c r="B78" s="310">
        <v>851981</v>
      </c>
      <c r="C78" s="310" t="s">
        <v>749</v>
      </c>
    </row>
    <row r="79" spans="1:3" s="310" customFormat="1" x14ac:dyDescent="0.2">
      <c r="A79" s="310" t="s">
        <v>153</v>
      </c>
      <c r="B79" s="310">
        <v>852020</v>
      </c>
      <c r="C79" s="310" t="s">
        <v>784</v>
      </c>
    </row>
    <row r="80" spans="1:3" s="310" customFormat="1" x14ac:dyDescent="0.2">
      <c r="A80" s="310" t="s">
        <v>153</v>
      </c>
      <c r="B80" s="310">
        <v>852290</v>
      </c>
      <c r="C80" s="310" t="s">
        <v>783</v>
      </c>
    </row>
    <row r="81" spans="1:3" s="310" customFormat="1" x14ac:dyDescent="0.2">
      <c r="A81" s="310" t="s">
        <v>153</v>
      </c>
      <c r="B81" s="310">
        <v>852321</v>
      </c>
      <c r="C81" s="310" t="s">
        <v>746</v>
      </c>
    </row>
    <row r="82" spans="1:3" s="310" customFormat="1" x14ac:dyDescent="0.2">
      <c r="A82" s="310" t="s">
        <v>153</v>
      </c>
      <c r="B82" s="310">
        <v>852329</v>
      </c>
    </row>
    <row r="83" spans="1:3" s="310" customFormat="1" x14ac:dyDescent="0.2">
      <c r="A83" s="310" t="s">
        <v>153</v>
      </c>
      <c r="B83" s="310">
        <v>852341</v>
      </c>
    </row>
    <row r="84" spans="1:3" s="310" customFormat="1" x14ac:dyDescent="0.2">
      <c r="A84" s="310" t="s">
        <v>153</v>
      </c>
      <c r="B84" s="310">
        <v>852349</v>
      </c>
    </row>
    <row r="85" spans="1:3" s="310" customFormat="1" x14ac:dyDescent="0.2">
      <c r="A85" s="310" t="s">
        <v>153</v>
      </c>
      <c r="B85" s="310">
        <v>852380</v>
      </c>
      <c r="C85" s="310" t="s">
        <v>738</v>
      </c>
    </row>
    <row r="86" spans="1:3" s="310" customFormat="1" x14ac:dyDescent="0.2">
      <c r="A86" s="310" t="s">
        <v>153</v>
      </c>
      <c r="B86" s="310">
        <v>852510</v>
      </c>
      <c r="C86" s="310" t="s">
        <v>782</v>
      </c>
    </row>
    <row r="87" spans="1:3" s="310" customFormat="1" x14ac:dyDescent="0.2">
      <c r="A87" s="310" t="s">
        <v>153</v>
      </c>
      <c r="B87" s="310">
        <v>852520</v>
      </c>
      <c r="C87" s="310" t="s">
        <v>737</v>
      </c>
    </row>
    <row r="88" spans="1:3" s="310" customFormat="1" x14ac:dyDescent="0.2">
      <c r="A88" s="310" t="s">
        <v>153</v>
      </c>
      <c r="B88" s="310">
        <v>852530</v>
      </c>
      <c r="C88" s="310" t="s">
        <v>743</v>
      </c>
    </row>
    <row r="89" spans="1:3" s="310" customFormat="1" x14ac:dyDescent="0.2">
      <c r="A89" s="310" t="s">
        <v>153</v>
      </c>
      <c r="B89" s="310">
        <v>852550</v>
      </c>
      <c r="C89" s="310" t="s">
        <v>756</v>
      </c>
    </row>
    <row r="90" spans="1:3" s="310" customFormat="1" x14ac:dyDescent="0.2">
      <c r="A90" s="310" t="s">
        <v>153</v>
      </c>
      <c r="B90" s="310">
        <v>852560</v>
      </c>
      <c r="C90" s="310" t="s">
        <v>755</v>
      </c>
    </row>
    <row r="91" spans="1:3" s="310" customFormat="1" x14ac:dyDescent="0.2">
      <c r="A91" s="310" t="s">
        <v>153</v>
      </c>
      <c r="B91" s="310">
        <v>852580</v>
      </c>
    </row>
    <row r="92" spans="1:3" s="310" customFormat="1" x14ac:dyDescent="0.2">
      <c r="A92" s="310" t="s">
        <v>153</v>
      </c>
      <c r="B92" s="310">
        <v>852692</v>
      </c>
    </row>
    <row r="93" spans="1:3" s="310" customFormat="1" x14ac:dyDescent="0.2">
      <c r="A93" s="310" t="s">
        <v>153</v>
      </c>
      <c r="B93" s="310">
        <v>852721</v>
      </c>
      <c r="C93" s="310" t="s">
        <v>754</v>
      </c>
    </row>
    <row r="94" spans="1:3" s="310" customFormat="1" x14ac:dyDescent="0.2">
      <c r="A94" s="310" t="s">
        <v>153</v>
      </c>
      <c r="B94" s="310">
        <v>852729</v>
      </c>
      <c r="C94" s="310" t="s">
        <v>753</v>
      </c>
    </row>
    <row r="95" spans="1:3" s="310" customFormat="1" x14ac:dyDescent="0.2">
      <c r="A95" s="310" t="s">
        <v>153</v>
      </c>
      <c r="B95" s="310">
        <v>852731</v>
      </c>
      <c r="C95" s="310" t="s">
        <v>752</v>
      </c>
    </row>
    <row r="96" spans="1:3" s="310" customFormat="1" x14ac:dyDescent="0.2">
      <c r="A96" s="310" t="s">
        <v>153</v>
      </c>
      <c r="B96" s="310">
        <v>852790</v>
      </c>
      <c r="C96" s="310" t="s">
        <v>735</v>
      </c>
    </row>
    <row r="97" spans="1:3" s="310" customFormat="1" x14ac:dyDescent="0.2">
      <c r="A97" s="310" t="s">
        <v>153</v>
      </c>
      <c r="B97" s="310">
        <v>852791</v>
      </c>
      <c r="C97" s="310" t="s">
        <v>732</v>
      </c>
    </row>
    <row r="98" spans="1:3" s="310" customFormat="1" x14ac:dyDescent="0.2">
      <c r="A98" s="310" t="s">
        <v>153</v>
      </c>
      <c r="B98" s="310">
        <v>852792</v>
      </c>
      <c r="C98" s="310" t="s">
        <v>730</v>
      </c>
    </row>
    <row r="99" spans="1:3" s="310" customFormat="1" x14ac:dyDescent="0.2">
      <c r="A99" s="310" t="s">
        <v>153</v>
      </c>
      <c r="B99" s="310">
        <v>852799</v>
      </c>
      <c r="C99" s="310" t="s">
        <v>729</v>
      </c>
    </row>
    <row r="100" spans="1:3" s="310" customFormat="1" x14ac:dyDescent="0.2">
      <c r="A100" s="310" t="s">
        <v>153</v>
      </c>
      <c r="B100" s="310">
        <v>852859</v>
      </c>
      <c r="C100" s="310" t="s">
        <v>725</v>
      </c>
    </row>
    <row r="101" spans="1:3" s="310" customFormat="1" x14ac:dyDescent="0.2">
      <c r="A101" s="310" t="s">
        <v>153</v>
      </c>
      <c r="B101" s="310">
        <v>852872</v>
      </c>
      <c r="C101" s="310" t="s">
        <v>724</v>
      </c>
    </row>
    <row r="102" spans="1:3" s="310" customFormat="1" x14ac:dyDescent="0.2">
      <c r="A102" s="310" t="s">
        <v>153</v>
      </c>
      <c r="B102" s="310">
        <v>852910</v>
      </c>
      <c r="C102" s="310" t="s">
        <v>687</v>
      </c>
    </row>
    <row r="103" spans="1:3" s="310" customFormat="1" x14ac:dyDescent="0.2">
      <c r="A103" s="310" t="s">
        <v>153</v>
      </c>
      <c r="B103" s="310">
        <v>852990</v>
      </c>
      <c r="C103" s="310" t="s">
        <v>684</v>
      </c>
    </row>
    <row r="104" spans="1:3" s="310" customFormat="1" x14ac:dyDescent="0.2">
      <c r="A104" s="310" t="s">
        <v>153</v>
      </c>
      <c r="B104" s="310">
        <v>853180</v>
      </c>
      <c r="C104" s="310" t="s">
        <v>781</v>
      </c>
    </row>
    <row r="105" spans="1:3" s="310" customFormat="1" x14ac:dyDescent="0.2">
      <c r="A105" s="310" t="s">
        <v>153</v>
      </c>
      <c r="B105" s="310">
        <v>853190</v>
      </c>
    </row>
    <row r="106" spans="1:3" s="310" customFormat="1" x14ac:dyDescent="0.2">
      <c r="A106" s="310" t="s">
        <v>153</v>
      </c>
      <c r="B106" s="310">
        <v>854011</v>
      </c>
      <c r="C106" s="310" t="s">
        <v>780</v>
      </c>
    </row>
    <row r="107" spans="1:3" s="310" customFormat="1" x14ac:dyDescent="0.2">
      <c r="A107" s="310" t="s">
        <v>153</v>
      </c>
      <c r="B107" s="310">
        <v>854040</v>
      </c>
      <c r="C107" s="310" t="s">
        <v>779</v>
      </c>
    </row>
    <row r="108" spans="1:3" s="310" customFormat="1" x14ac:dyDescent="0.2">
      <c r="A108" s="310" t="s">
        <v>153</v>
      </c>
      <c r="B108" s="310">
        <v>854370</v>
      </c>
      <c r="C108" s="310" t="s">
        <v>778</v>
      </c>
    </row>
    <row r="109" spans="1:3" s="310" customFormat="1" x14ac:dyDescent="0.2">
      <c r="A109" s="310" t="s">
        <v>153</v>
      </c>
      <c r="B109" s="310">
        <v>854389</v>
      </c>
      <c r="C109" s="310" t="s">
        <v>777</v>
      </c>
    </row>
    <row r="110" spans="1:3" s="310" customFormat="1" x14ac:dyDescent="0.2">
      <c r="A110" s="310" t="s">
        <v>153</v>
      </c>
      <c r="B110" s="310">
        <v>854420</v>
      </c>
      <c r="C110" s="310" t="s">
        <v>776</v>
      </c>
    </row>
    <row r="111" spans="1:3" s="310" customFormat="1" x14ac:dyDescent="0.2">
      <c r="A111" s="310" t="s">
        <v>153</v>
      </c>
      <c r="B111" s="310">
        <v>880260</v>
      </c>
      <c r="C111" s="310" t="s">
        <v>775</v>
      </c>
    </row>
    <row r="112" spans="1:3" s="310" customFormat="1" x14ac:dyDescent="0.2">
      <c r="A112" s="310" t="s">
        <v>153</v>
      </c>
      <c r="B112" s="310">
        <v>880390</v>
      </c>
      <c r="C112" s="310" t="s">
        <v>774</v>
      </c>
    </row>
    <row r="113" spans="1:3" s="310" customFormat="1" x14ac:dyDescent="0.2"/>
    <row r="114" spans="1:3" s="301" customFormat="1" x14ac:dyDescent="0.2">
      <c r="B114" s="302" t="s">
        <v>154</v>
      </c>
      <c r="C114" s="302" t="s">
        <v>106</v>
      </c>
    </row>
    <row r="115" spans="1:3" s="310" customFormat="1" x14ac:dyDescent="0.2">
      <c r="A115" s="310" t="s">
        <v>154</v>
      </c>
      <c r="B115" s="310">
        <v>846693</v>
      </c>
      <c r="C115" s="310" t="s">
        <v>773</v>
      </c>
    </row>
    <row r="116" spans="1:3" s="310" customFormat="1" x14ac:dyDescent="0.2">
      <c r="A116" s="310" t="s">
        <v>154</v>
      </c>
      <c r="B116" s="310">
        <v>846694</v>
      </c>
      <c r="C116" s="310" t="s">
        <v>772</v>
      </c>
    </row>
    <row r="117" spans="1:3" s="310" customFormat="1" x14ac:dyDescent="0.2">
      <c r="A117" s="310" t="s">
        <v>154</v>
      </c>
      <c r="B117" s="310">
        <v>851810</v>
      </c>
      <c r="C117" s="310" t="s">
        <v>771</v>
      </c>
    </row>
    <row r="118" spans="1:3" s="310" customFormat="1" x14ac:dyDescent="0.2">
      <c r="A118" s="310" t="s">
        <v>154</v>
      </c>
      <c r="B118" s="310">
        <v>851821</v>
      </c>
      <c r="C118" s="310" t="s">
        <v>770</v>
      </c>
    </row>
    <row r="119" spans="1:3" s="310" customFormat="1" x14ac:dyDescent="0.2">
      <c r="A119" s="310" t="s">
        <v>154</v>
      </c>
      <c r="B119" s="310">
        <v>851822</v>
      </c>
      <c r="C119" s="310" t="s">
        <v>769</v>
      </c>
    </row>
    <row r="120" spans="1:3" s="310" customFormat="1" x14ac:dyDescent="0.2">
      <c r="A120" s="310" t="s">
        <v>154</v>
      </c>
      <c r="B120" s="310">
        <v>851829</v>
      </c>
      <c r="C120" s="310" t="s">
        <v>768</v>
      </c>
    </row>
    <row r="121" spans="1:3" s="310" customFormat="1" x14ac:dyDescent="0.2">
      <c r="A121" s="310" t="s">
        <v>154</v>
      </c>
      <c r="B121" s="310">
        <v>851830</v>
      </c>
    </row>
    <row r="122" spans="1:3" s="310" customFormat="1" x14ac:dyDescent="0.2">
      <c r="A122" s="310" t="s">
        <v>154</v>
      </c>
      <c r="B122" s="310">
        <v>851840</v>
      </c>
      <c r="C122" s="310" t="s">
        <v>767</v>
      </c>
    </row>
    <row r="123" spans="1:3" s="310" customFormat="1" x14ac:dyDescent="0.2">
      <c r="A123" s="310" t="s">
        <v>154</v>
      </c>
      <c r="B123" s="310">
        <v>851850</v>
      </c>
    </row>
    <row r="124" spans="1:3" s="310" customFormat="1" x14ac:dyDescent="0.2">
      <c r="A124" s="310" t="s">
        <v>154</v>
      </c>
      <c r="B124" s="310">
        <v>851890</v>
      </c>
    </row>
    <row r="125" spans="1:3" s="310" customFormat="1" x14ac:dyDescent="0.2">
      <c r="A125" s="310" t="s">
        <v>154</v>
      </c>
      <c r="B125" s="310">
        <v>851910</v>
      </c>
      <c r="C125" s="310" t="s">
        <v>766</v>
      </c>
    </row>
    <row r="126" spans="1:3" s="310" customFormat="1" x14ac:dyDescent="0.2">
      <c r="A126" s="310" t="s">
        <v>154</v>
      </c>
      <c r="B126" s="310">
        <v>851920</v>
      </c>
    </row>
    <row r="127" spans="1:3" s="310" customFormat="1" x14ac:dyDescent="0.2">
      <c r="A127" s="310" t="s">
        <v>154</v>
      </c>
      <c r="B127" s="310">
        <v>851921</v>
      </c>
    </row>
    <row r="128" spans="1:3" s="310" customFormat="1" x14ac:dyDescent="0.2">
      <c r="A128" s="310" t="s">
        <v>154</v>
      </c>
      <c r="B128" s="310">
        <v>851929</v>
      </c>
    </row>
    <row r="129" spans="1:3" s="310" customFormat="1" x14ac:dyDescent="0.2">
      <c r="A129" s="310" t="s">
        <v>154</v>
      </c>
      <c r="B129" s="310">
        <v>851930</v>
      </c>
      <c r="C129" s="310" t="s">
        <v>765</v>
      </c>
    </row>
    <row r="130" spans="1:3" s="310" customFormat="1" x14ac:dyDescent="0.2">
      <c r="A130" s="310" t="s">
        <v>154</v>
      </c>
      <c r="B130" s="310">
        <v>851931</v>
      </c>
      <c r="C130" s="310" t="s">
        <v>764</v>
      </c>
    </row>
    <row r="131" spans="1:3" s="310" customFormat="1" x14ac:dyDescent="0.2">
      <c r="A131" s="310" t="s">
        <v>154</v>
      </c>
      <c r="B131" s="310">
        <v>851939</v>
      </c>
    </row>
    <row r="132" spans="1:3" s="310" customFormat="1" x14ac:dyDescent="0.2">
      <c r="A132" s="310" t="s">
        <v>154</v>
      </c>
      <c r="B132" s="310">
        <v>851940</v>
      </c>
    </row>
    <row r="133" spans="1:3" s="310" customFormat="1" x14ac:dyDescent="0.2">
      <c r="A133" s="310" t="s">
        <v>154</v>
      </c>
      <c r="B133" s="310">
        <v>851981</v>
      </c>
    </row>
    <row r="134" spans="1:3" s="310" customFormat="1" x14ac:dyDescent="0.2">
      <c r="A134" s="310" t="s">
        <v>154</v>
      </c>
      <c r="B134" s="310">
        <v>851989</v>
      </c>
    </row>
    <row r="135" spans="1:3" s="310" customFormat="1" x14ac:dyDescent="0.2">
      <c r="A135" s="310" t="s">
        <v>154</v>
      </c>
      <c r="B135" s="310">
        <v>851992</v>
      </c>
    </row>
    <row r="136" spans="1:3" s="310" customFormat="1" x14ac:dyDescent="0.2">
      <c r="A136" s="310" t="s">
        <v>154</v>
      </c>
      <c r="B136" s="310">
        <v>851993</v>
      </c>
    </row>
    <row r="137" spans="1:3" s="310" customFormat="1" x14ac:dyDescent="0.2">
      <c r="A137" s="310" t="s">
        <v>154</v>
      </c>
      <c r="B137" s="310">
        <v>851999</v>
      </c>
    </row>
    <row r="138" spans="1:3" s="310" customFormat="1" x14ac:dyDescent="0.2">
      <c r="A138" s="310" t="s">
        <v>154</v>
      </c>
      <c r="B138" s="310">
        <v>852032</v>
      </c>
      <c r="C138" s="310" t="s">
        <v>763</v>
      </c>
    </row>
    <row r="139" spans="1:3" s="310" customFormat="1" x14ac:dyDescent="0.2">
      <c r="A139" s="310" t="s">
        <v>154</v>
      </c>
      <c r="B139" s="310">
        <v>852033</v>
      </c>
      <c r="C139" s="310" t="s">
        <v>762</v>
      </c>
    </row>
    <row r="140" spans="1:3" s="310" customFormat="1" x14ac:dyDescent="0.2">
      <c r="A140" s="310" t="s">
        <v>154</v>
      </c>
      <c r="B140" s="310">
        <v>852039</v>
      </c>
      <c r="C140" s="310" t="s">
        <v>761</v>
      </c>
    </row>
    <row r="141" spans="1:3" s="310" customFormat="1" x14ac:dyDescent="0.2">
      <c r="A141" s="310" t="s">
        <v>154</v>
      </c>
      <c r="B141" s="310">
        <v>852090</v>
      </c>
      <c r="C141" s="310" t="s">
        <v>760</v>
      </c>
    </row>
    <row r="142" spans="1:3" s="310" customFormat="1" x14ac:dyDescent="0.2">
      <c r="A142" s="310" t="s">
        <v>154</v>
      </c>
      <c r="B142" s="310">
        <v>852110</v>
      </c>
    </row>
    <row r="143" spans="1:3" s="310" customFormat="1" x14ac:dyDescent="0.2">
      <c r="A143" s="310" t="s">
        <v>154</v>
      </c>
      <c r="B143" s="310">
        <v>852190</v>
      </c>
      <c r="C143" s="310" t="s">
        <v>737</v>
      </c>
    </row>
    <row r="144" spans="1:3" s="310" customFormat="1" x14ac:dyDescent="0.2">
      <c r="A144" s="310" t="s">
        <v>154</v>
      </c>
      <c r="B144" s="310">
        <v>852210</v>
      </c>
      <c r="C144" s="310" t="s">
        <v>759</v>
      </c>
    </row>
    <row r="145" spans="1:3" s="310" customFormat="1" x14ac:dyDescent="0.2">
      <c r="A145" s="310" t="s">
        <v>154</v>
      </c>
      <c r="B145" s="310">
        <v>852290</v>
      </c>
      <c r="C145" s="310" t="s">
        <v>758</v>
      </c>
    </row>
    <row r="146" spans="1:3" s="310" customFormat="1" x14ac:dyDescent="0.2">
      <c r="A146" s="310" t="s">
        <v>154</v>
      </c>
      <c r="B146" s="310">
        <v>852540</v>
      </c>
      <c r="C146" s="310" t="s">
        <v>757</v>
      </c>
    </row>
    <row r="147" spans="1:3" s="310" customFormat="1" x14ac:dyDescent="0.2">
      <c r="A147" s="310" t="s">
        <v>154</v>
      </c>
      <c r="B147" s="310">
        <v>852580</v>
      </c>
      <c r="C147" s="310" t="s">
        <v>756</v>
      </c>
    </row>
    <row r="148" spans="1:3" s="310" customFormat="1" x14ac:dyDescent="0.2">
      <c r="A148" s="310" t="s">
        <v>154</v>
      </c>
      <c r="B148" s="310">
        <v>852712</v>
      </c>
      <c r="C148" s="310" t="s">
        <v>755</v>
      </c>
    </row>
    <row r="149" spans="1:3" s="310" customFormat="1" x14ac:dyDescent="0.2">
      <c r="A149" s="310" t="s">
        <v>154</v>
      </c>
      <c r="B149" s="310">
        <v>852713</v>
      </c>
    </row>
    <row r="150" spans="1:3" s="310" customFormat="1" x14ac:dyDescent="0.2">
      <c r="A150" s="310" t="s">
        <v>154</v>
      </c>
      <c r="B150" s="310">
        <v>852719</v>
      </c>
    </row>
    <row r="151" spans="1:3" s="310" customFormat="1" x14ac:dyDescent="0.2">
      <c r="A151" s="310" t="s">
        <v>154</v>
      </c>
      <c r="B151" s="310">
        <v>852721</v>
      </c>
    </row>
    <row r="152" spans="1:3" s="310" customFormat="1" x14ac:dyDescent="0.2">
      <c r="A152" s="310" t="s">
        <v>154</v>
      </c>
      <c r="B152" s="310">
        <v>852729</v>
      </c>
    </row>
    <row r="153" spans="1:3" s="310" customFormat="1" x14ac:dyDescent="0.2">
      <c r="A153" s="310" t="s">
        <v>154</v>
      </c>
      <c r="B153" s="310">
        <v>852731</v>
      </c>
      <c r="C153" s="310" t="s">
        <v>754</v>
      </c>
    </row>
    <row r="154" spans="1:3" s="310" customFormat="1" x14ac:dyDescent="0.2">
      <c r="A154" s="310" t="s">
        <v>154</v>
      </c>
      <c r="B154" s="310">
        <v>852732</v>
      </c>
      <c r="C154" s="310" t="s">
        <v>753</v>
      </c>
    </row>
    <row r="155" spans="1:3" s="310" customFormat="1" x14ac:dyDescent="0.2">
      <c r="A155" s="310" t="s">
        <v>154</v>
      </c>
      <c r="B155" s="310">
        <v>852739</v>
      </c>
      <c r="C155" s="310" t="s">
        <v>752</v>
      </c>
    </row>
    <row r="156" spans="1:3" s="310" customFormat="1" x14ac:dyDescent="0.2">
      <c r="A156" s="310" t="s">
        <v>154</v>
      </c>
      <c r="B156" s="310">
        <v>852790</v>
      </c>
    </row>
    <row r="157" spans="1:3" s="310" customFormat="1" x14ac:dyDescent="0.2">
      <c r="A157" s="310" t="s">
        <v>154</v>
      </c>
      <c r="B157" s="310">
        <v>852791</v>
      </c>
    </row>
    <row r="158" spans="1:3" s="310" customFormat="1" x14ac:dyDescent="0.2">
      <c r="A158" s="310" t="s">
        <v>154</v>
      </c>
      <c r="B158" s="310">
        <v>852792</v>
      </c>
    </row>
    <row r="159" spans="1:3" s="310" customFormat="1" x14ac:dyDescent="0.2">
      <c r="A159" s="310" t="s">
        <v>154</v>
      </c>
      <c r="B159" s="310">
        <v>852799</v>
      </c>
    </row>
    <row r="160" spans="1:3" s="310" customFormat="1" x14ac:dyDescent="0.2">
      <c r="A160" s="310" t="s">
        <v>154</v>
      </c>
      <c r="B160" s="310">
        <v>852812</v>
      </c>
    </row>
    <row r="161" spans="1:6" s="310" customFormat="1" x14ac:dyDescent="0.2">
      <c r="A161" s="310" t="s">
        <v>154</v>
      </c>
      <c r="B161" s="310">
        <v>852813</v>
      </c>
      <c r="C161" s="310" t="s">
        <v>736</v>
      </c>
    </row>
    <row r="162" spans="1:6" s="310" customFormat="1" x14ac:dyDescent="0.2">
      <c r="A162" s="310" t="s">
        <v>154</v>
      </c>
      <c r="B162" s="310">
        <v>852821</v>
      </c>
      <c r="C162" s="310" t="s">
        <v>735</v>
      </c>
    </row>
    <row r="163" spans="1:6" s="310" customFormat="1" x14ac:dyDescent="0.2">
      <c r="A163" s="310" t="s">
        <v>154</v>
      </c>
      <c r="B163" s="310">
        <v>852822</v>
      </c>
      <c r="C163" s="310" t="s">
        <v>734</v>
      </c>
    </row>
    <row r="164" spans="1:6" s="310" customFormat="1" x14ac:dyDescent="0.2">
      <c r="A164" s="310" t="s">
        <v>154</v>
      </c>
      <c r="B164" s="310">
        <v>852830</v>
      </c>
      <c r="C164" s="310" t="s">
        <v>733</v>
      </c>
    </row>
    <row r="165" spans="1:6" s="310" customFormat="1" x14ac:dyDescent="0.2">
      <c r="A165" s="310" t="s">
        <v>154</v>
      </c>
      <c r="B165" s="310">
        <v>852849</v>
      </c>
      <c r="C165" s="310" t="s">
        <v>732</v>
      </c>
    </row>
    <row r="166" spans="1:6" s="310" customFormat="1" x14ac:dyDescent="0.2">
      <c r="A166" s="310" t="s">
        <v>154</v>
      </c>
      <c r="B166" s="310">
        <v>852859</v>
      </c>
      <c r="C166" s="310" t="s">
        <v>731</v>
      </c>
    </row>
    <row r="167" spans="1:6" s="310" customFormat="1" x14ac:dyDescent="0.2">
      <c r="A167" s="310" t="s">
        <v>154</v>
      </c>
      <c r="B167" s="310">
        <v>852869</v>
      </c>
      <c r="C167" s="310" t="s">
        <v>729</v>
      </c>
    </row>
    <row r="168" spans="1:6" s="310" customFormat="1" x14ac:dyDescent="0.2">
      <c r="A168" s="310" t="s">
        <v>154</v>
      </c>
      <c r="B168" s="310">
        <v>852871</v>
      </c>
      <c r="C168" s="310" t="s">
        <v>751</v>
      </c>
    </row>
    <row r="169" spans="1:6" s="310" customFormat="1" x14ac:dyDescent="0.2">
      <c r="A169" s="310" t="s">
        <v>154</v>
      </c>
      <c r="B169" s="310">
        <v>852872</v>
      </c>
    </row>
    <row r="170" spans="1:6" s="310" customFormat="1" x14ac:dyDescent="0.2">
      <c r="A170" s="310" t="s">
        <v>154</v>
      </c>
      <c r="B170" s="310">
        <v>852873</v>
      </c>
    </row>
    <row r="171" spans="1:6" s="310" customFormat="1" x14ac:dyDescent="0.2">
      <c r="A171" s="310" t="s">
        <v>154</v>
      </c>
      <c r="B171" s="310">
        <v>852990</v>
      </c>
    </row>
    <row r="172" spans="1:6" s="310" customFormat="1" x14ac:dyDescent="0.2"/>
    <row r="173" spans="1:6" s="301" customFormat="1" x14ac:dyDescent="0.2">
      <c r="B173" s="302" t="s">
        <v>155</v>
      </c>
      <c r="C173" s="302" t="s">
        <v>107</v>
      </c>
    </row>
    <row r="174" spans="1:6" s="310" customFormat="1" x14ac:dyDescent="0.2">
      <c r="A174" s="322" t="s">
        <v>155</v>
      </c>
      <c r="B174" s="322">
        <v>851590</v>
      </c>
      <c r="C174" s="322"/>
      <c r="D174" s="322"/>
      <c r="E174" s="322"/>
      <c r="F174" s="318"/>
    </row>
    <row r="175" spans="1:6" s="310" customFormat="1" x14ac:dyDescent="0.2">
      <c r="A175" s="322" t="s">
        <v>155</v>
      </c>
      <c r="B175" s="322">
        <v>852311</v>
      </c>
      <c r="C175" s="322" t="s">
        <v>750</v>
      </c>
      <c r="D175" s="322"/>
      <c r="E175" s="323">
        <v>852311</v>
      </c>
      <c r="F175" s="318"/>
    </row>
    <row r="176" spans="1:6" s="310" customFormat="1" x14ac:dyDescent="0.2">
      <c r="A176" s="322" t="s">
        <v>155</v>
      </c>
      <c r="B176" s="322">
        <v>852312</v>
      </c>
      <c r="C176" s="322" t="s">
        <v>749</v>
      </c>
      <c r="D176" s="322"/>
      <c r="E176" s="323">
        <v>852312</v>
      </c>
      <c r="F176" s="318"/>
    </row>
    <row r="177" spans="1:6" s="310" customFormat="1" x14ac:dyDescent="0.2">
      <c r="A177" s="322" t="s">
        <v>155</v>
      </c>
      <c r="B177" s="322">
        <v>852313</v>
      </c>
      <c r="C177" s="322"/>
      <c r="D177" s="322"/>
      <c r="E177" s="323">
        <v>852313</v>
      </c>
      <c r="F177" s="318"/>
    </row>
    <row r="178" spans="1:6" s="310" customFormat="1" x14ac:dyDescent="0.2">
      <c r="A178" s="322" t="s">
        <v>155</v>
      </c>
      <c r="B178" s="322">
        <v>852320</v>
      </c>
      <c r="C178" s="322"/>
      <c r="D178" s="322"/>
      <c r="E178" s="323">
        <v>852320</v>
      </c>
      <c r="F178" s="318"/>
    </row>
    <row r="179" spans="1:6" s="310" customFormat="1" x14ac:dyDescent="0.2">
      <c r="A179" s="322" t="s">
        <v>155</v>
      </c>
      <c r="B179" s="322">
        <v>852321</v>
      </c>
      <c r="C179" s="322" t="s">
        <v>748</v>
      </c>
      <c r="D179" s="322"/>
      <c r="E179" s="323">
        <v>852321</v>
      </c>
      <c r="F179" s="318"/>
    </row>
    <row r="180" spans="1:6" s="310" customFormat="1" x14ac:dyDescent="0.2">
      <c r="A180" s="322" t="s">
        <v>155</v>
      </c>
      <c r="B180" s="322">
        <v>852329</v>
      </c>
      <c r="C180" s="322" t="s">
        <v>676</v>
      </c>
      <c r="D180" s="322"/>
      <c r="E180" s="323">
        <v>852329</v>
      </c>
      <c r="F180" s="318"/>
    </row>
    <row r="181" spans="1:6" s="310" customFormat="1" x14ac:dyDescent="0.2">
      <c r="A181" s="322" t="s">
        <v>155</v>
      </c>
      <c r="B181" s="322">
        <v>852330</v>
      </c>
      <c r="C181" s="322" t="s">
        <v>747</v>
      </c>
      <c r="D181" s="322"/>
      <c r="E181" s="323">
        <v>852330</v>
      </c>
      <c r="F181" s="318"/>
    </row>
    <row r="182" spans="1:6" s="310" customFormat="1" x14ac:dyDescent="0.2">
      <c r="A182" s="322" t="s">
        <v>155</v>
      </c>
      <c r="B182" s="322">
        <v>852340</v>
      </c>
      <c r="C182" s="322" t="s">
        <v>746</v>
      </c>
      <c r="D182" s="322"/>
      <c r="E182" s="323">
        <v>852340</v>
      </c>
      <c r="F182" s="318"/>
    </row>
    <row r="183" spans="1:6" s="310" customFormat="1" x14ac:dyDescent="0.2">
      <c r="A183" s="322" t="s">
        <v>155</v>
      </c>
      <c r="B183" s="322">
        <v>852351</v>
      </c>
      <c r="C183" s="322"/>
      <c r="D183" s="322"/>
      <c r="E183" s="323">
        <v>852351</v>
      </c>
      <c r="F183" s="318"/>
    </row>
    <row r="184" spans="1:6" s="310" customFormat="1" x14ac:dyDescent="0.2">
      <c r="A184" s="322" t="s">
        <v>155</v>
      </c>
      <c r="B184" s="322">
        <v>852352</v>
      </c>
      <c r="C184" s="322"/>
      <c r="D184" s="322"/>
      <c r="E184" s="323">
        <v>852359</v>
      </c>
      <c r="F184" s="318"/>
    </row>
    <row r="185" spans="1:6" s="310" customFormat="1" x14ac:dyDescent="0.2">
      <c r="A185" s="322" t="s">
        <v>155</v>
      </c>
      <c r="B185" s="322">
        <v>852359</v>
      </c>
      <c r="C185" s="322"/>
      <c r="D185" s="322"/>
      <c r="E185" s="323">
        <v>852380</v>
      </c>
      <c r="F185" s="318"/>
    </row>
    <row r="186" spans="1:6" s="310" customFormat="1" x14ac:dyDescent="0.2">
      <c r="A186" s="322" t="s">
        <v>155</v>
      </c>
      <c r="B186" s="322">
        <v>852380</v>
      </c>
      <c r="C186" s="322"/>
      <c r="D186" s="322"/>
      <c r="E186" s="323">
        <v>852390</v>
      </c>
      <c r="F186" s="318"/>
    </row>
    <row r="187" spans="1:6" s="310" customFormat="1" x14ac:dyDescent="0.2">
      <c r="A187" s="322" t="s">
        <v>155</v>
      </c>
      <c r="B187" s="322">
        <v>852390</v>
      </c>
      <c r="C187" s="322"/>
      <c r="D187" s="322"/>
      <c r="E187" s="323">
        <v>852410</v>
      </c>
      <c r="F187" s="318"/>
    </row>
    <row r="188" spans="1:6" s="310" customFormat="1" x14ac:dyDescent="0.2">
      <c r="A188" s="322" t="s">
        <v>155</v>
      </c>
      <c r="B188" s="322">
        <v>852410</v>
      </c>
      <c r="C188" s="322"/>
      <c r="D188" s="322"/>
      <c r="E188" s="323">
        <v>852431</v>
      </c>
      <c r="F188" s="318"/>
    </row>
    <row r="189" spans="1:6" s="310" customFormat="1" x14ac:dyDescent="0.2">
      <c r="A189" s="322" t="s">
        <v>155</v>
      </c>
      <c r="B189" s="322">
        <v>852431</v>
      </c>
      <c r="C189" s="322"/>
      <c r="D189" s="322"/>
      <c r="E189" s="323">
        <v>852432</v>
      </c>
      <c r="F189" s="318"/>
    </row>
    <row r="190" spans="1:6" s="310" customFormat="1" x14ac:dyDescent="0.2">
      <c r="A190" s="322" t="s">
        <v>155</v>
      </c>
      <c r="B190" s="322">
        <v>852432</v>
      </c>
      <c r="C190" s="322"/>
      <c r="D190" s="322"/>
      <c r="E190" s="323">
        <v>852439</v>
      </c>
      <c r="F190" s="318"/>
    </row>
    <row r="191" spans="1:6" s="310" customFormat="1" x14ac:dyDescent="0.2">
      <c r="A191" s="322" t="s">
        <v>155</v>
      </c>
      <c r="B191" s="322">
        <v>852439</v>
      </c>
      <c r="C191" s="322"/>
      <c r="D191" s="322"/>
      <c r="E191" s="323">
        <v>852440</v>
      </c>
      <c r="F191" s="318"/>
    </row>
    <row r="192" spans="1:6" s="310" customFormat="1" x14ac:dyDescent="0.2">
      <c r="A192" s="322" t="s">
        <v>155</v>
      </c>
      <c r="B192" s="322">
        <v>852440</v>
      </c>
      <c r="C192" s="322"/>
      <c r="D192" s="322"/>
      <c r="E192" s="323">
        <v>852451</v>
      </c>
      <c r="F192" s="318"/>
    </row>
    <row r="193" spans="1:6" s="310" customFormat="1" x14ac:dyDescent="0.2">
      <c r="A193" s="322" t="s">
        <v>155</v>
      </c>
      <c r="B193" s="322">
        <v>852451</v>
      </c>
      <c r="C193" s="322"/>
      <c r="D193" s="322"/>
      <c r="E193" s="323">
        <v>852452</v>
      </c>
      <c r="F193" s="318"/>
    </row>
    <row r="194" spans="1:6" s="310" customFormat="1" x14ac:dyDescent="0.2">
      <c r="A194" s="322" t="s">
        <v>155</v>
      </c>
      <c r="B194" s="322">
        <v>852452</v>
      </c>
      <c r="C194" s="322"/>
      <c r="D194" s="322"/>
      <c r="E194" s="323">
        <v>852453</v>
      </c>
      <c r="F194" s="318"/>
    </row>
    <row r="195" spans="1:6" s="310" customFormat="1" x14ac:dyDescent="0.2">
      <c r="A195" s="322" t="s">
        <v>155</v>
      </c>
      <c r="B195" s="322">
        <v>852453</v>
      </c>
      <c r="C195" s="322" t="s">
        <v>745</v>
      </c>
      <c r="D195" s="322"/>
      <c r="E195" s="323">
        <v>852460</v>
      </c>
      <c r="F195" s="318"/>
    </row>
    <row r="196" spans="1:6" s="310" customFormat="1" x14ac:dyDescent="0.2">
      <c r="A196" s="322" t="s">
        <v>155</v>
      </c>
      <c r="B196" s="322">
        <v>852460</v>
      </c>
      <c r="C196" s="322" t="s">
        <v>744</v>
      </c>
      <c r="D196" s="322"/>
      <c r="E196" s="323">
        <v>852491</v>
      </c>
      <c r="F196" s="318"/>
    </row>
    <row r="197" spans="1:6" s="310" customFormat="1" x14ac:dyDescent="0.2">
      <c r="A197" s="322" t="s">
        <v>155</v>
      </c>
      <c r="B197" s="322">
        <v>852491</v>
      </c>
      <c r="C197" s="322" t="s">
        <v>743</v>
      </c>
      <c r="D197" s="322"/>
      <c r="E197" s="323">
        <v>852499</v>
      </c>
    </row>
    <row r="198" spans="1:6" s="310" customFormat="1" x14ac:dyDescent="0.2">
      <c r="A198" s="322" t="s">
        <v>155</v>
      </c>
      <c r="B198" s="322">
        <v>852499</v>
      </c>
      <c r="C198" s="322" t="s">
        <v>730</v>
      </c>
      <c r="D198" s="322"/>
      <c r="E198" s="322"/>
    </row>
    <row r="199" spans="1:6" s="310" customFormat="1" x14ac:dyDescent="0.2"/>
    <row r="200" spans="1:6" s="301" customFormat="1" x14ac:dyDescent="0.2">
      <c r="B200" s="302" t="s">
        <v>156</v>
      </c>
      <c r="C200" s="302" t="s">
        <v>108</v>
      </c>
    </row>
    <row r="201" spans="1:6" s="310" customFormat="1" x14ac:dyDescent="0.2">
      <c r="A201" s="310" t="s">
        <v>156</v>
      </c>
      <c r="B201" s="310">
        <v>852610</v>
      </c>
      <c r="C201" s="310" t="s">
        <v>729</v>
      </c>
    </row>
    <row r="202" spans="1:6" s="310" customFormat="1" x14ac:dyDescent="0.2">
      <c r="A202" s="310" t="s">
        <v>156</v>
      </c>
      <c r="B202" s="310">
        <v>852691</v>
      </c>
      <c r="C202" s="310" t="s">
        <v>742</v>
      </c>
    </row>
    <row r="203" spans="1:6" s="310" customFormat="1" x14ac:dyDescent="0.2">
      <c r="A203" s="310" t="s">
        <v>156</v>
      </c>
      <c r="B203" s="310">
        <v>852692</v>
      </c>
      <c r="C203" s="310" t="s">
        <v>741</v>
      </c>
    </row>
    <row r="204" spans="1:6" s="310" customFormat="1" x14ac:dyDescent="0.2">
      <c r="A204" s="310" t="s">
        <v>156</v>
      </c>
      <c r="B204" s="310">
        <v>852910</v>
      </c>
      <c r="C204" s="310" t="s">
        <v>740</v>
      </c>
    </row>
    <row r="205" spans="1:6" s="310" customFormat="1" x14ac:dyDescent="0.2">
      <c r="A205" s="310" t="s">
        <v>156</v>
      </c>
      <c r="B205" s="310">
        <v>852990</v>
      </c>
      <c r="C205" s="310" t="s">
        <v>739</v>
      </c>
    </row>
    <row r="206" spans="1:6" s="310" customFormat="1" x14ac:dyDescent="0.2">
      <c r="A206" s="310" t="s">
        <v>156</v>
      </c>
      <c r="B206" s="310">
        <v>901410</v>
      </c>
    </row>
    <row r="207" spans="1:6" s="310" customFormat="1" x14ac:dyDescent="0.2">
      <c r="A207" s="310" t="s">
        <v>156</v>
      </c>
      <c r="B207" s="310">
        <v>901420</v>
      </c>
    </row>
    <row r="208" spans="1:6" s="310" customFormat="1" x14ac:dyDescent="0.2">
      <c r="A208" s="310" t="s">
        <v>156</v>
      </c>
      <c r="B208" s="310">
        <v>901480</v>
      </c>
      <c r="C208" s="310" t="s">
        <v>738</v>
      </c>
    </row>
    <row r="209" spans="1:3" s="310" customFormat="1" x14ac:dyDescent="0.2">
      <c r="A209" s="310" t="s">
        <v>156</v>
      </c>
      <c r="B209" s="310">
        <v>901490</v>
      </c>
      <c r="C209" s="310" t="s">
        <v>737</v>
      </c>
    </row>
  </sheetData>
  <hyperlinks>
    <hyperlink ref="A1" location="INDICE!A1" display="INDICE"/>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7"/>
  <sheetViews>
    <sheetView topLeftCell="A47" zoomScale="70" zoomScaleNormal="70" workbookViewId="0"/>
  </sheetViews>
  <sheetFormatPr baseColWidth="10" defaultRowHeight="12.75" x14ac:dyDescent="0.2"/>
  <cols>
    <col min="1" max="1" width="11.42578125" style="4"/>
    <col min="2" max="2" width="30.42578125" style="4" bestFit="1" customWidth="1"/>
    <col min="3" max="89" width="11.42578125" style="21"/>
    <col min="90" max="16384" width="11.42578125" style="4"/>
  </cols>
  <sheetData>
    <row r="1" spans="1:26" x14ac:dyDescent="0.2">
      <c r="A1" s="11" t="s">
        <v>258</v>
      </c>
    </row>
    <row r="2" spans="1:26" ht="18.75" x14ac:dyDescent="0.3">
      <c r="A2" s="333" t="s">
        <v>89</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26"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26" ht="18.75" x14ac:dyDescent="0.3">
      <c r="A4" s="333" t="s">
        <v>828</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26" ht="13.5" thickBot="1" x14ac:dyDescent="0.25">
      <c r="A5" s="335" t="s">
        <v>113</v>
      </c>
      <c r="B5" s="335"/>
      <c r="C5" s="335"/>
      <c r="D5" s="335"/>
      <c r="E5" s="335"/>
      <c r="F5" s="335"/>
      <c r="G5" s="335"/>
      <c r="H5" s="335"/>
      <c r="I5" s="335"/>
      <c r="J5" s="335"/>
      <c r="K5" s="335"/>
      <c r="L5" s="335"/>
      <c r="M5" s="335"/>
      <c r="N5" s="335"/>
      <c r="O5" s="335"/>
      <c r="P5" s="335"/>
      <c r="Q5" s="335"/>
      <c r="R5" s="335"/>
      <c r="S5" s="335"/>
      <c r="T5" s="335"/>
      <c r="U5" s="335"/>
      <c r="V5" s="335"/>
      <c r="W5" s="335"/>
      <c r="X5" s="335"/>
      <c r="Y5" s="335"/>
    </row>
    <row r="6" spans="1:26"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26"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26" ht="13.5" thickTop="1" x14ac:dyDescent="0.2">
      <c r="A8" s="148"/>
      <c r="C8" s="22"/>
      <c r="D8" s="22"/>
      <c r="E8" s="22"/>
      <c r="F8" s="22"/>
      <c r="G8" s="22"/>
      <c r="H8" s="22"/>
      <c r="I8" s="22"/>
      <c r="J8" s="22"/>
      <c r="K8" s="22"/>
      <c r="L8" s="22"/>
      <c r="M8" s="22"/>
      <c r="N8" s="22"/>
      <c r="O8" s="22"/>
      <c r="P8" s="22"/>
      <c r="Q8" s="22"/>
      <c r="R8" s="22"/>
      <c r="S8" s="22"/>
      <c r="T8" s="22"/>
      <c r="U8" s="22"/>
      <c r="V8" s="22"/>
      <c r="W8" s="22"/>
      <c r="X8" s="22"/>
      <c r="Y8" s="22"/>
    </row>
    <row r="9" spans="1:26" x14ac:dyDescent="0.2">
      <c r="A9" s="143"/>
      <c r="B9" s="80" t="s">
        <v>326</v>
      </c>
      <c r="C9" s="18">
        <v>69.230188999999996</v>
      </c>
      <c r="D9" s="18">
        <v>64.174806000000004</v>
      </c>
      <c r="E9" s="18">
        <v>69.280435999999995</v>
      </c>
      <c r="F9" s="18">
        <v>79.544850999999994</v>
      </c>
      <c r="G9" s="18">
        <v>81.272619000000006</v>
      </c>
      <c r="H9" s="18">
        <v>89.763211999999996</v>
      </c>
      <c r="I9" s="18">
        <v>82.612954000000002</v>
      </c>
      <c r="J9" s="18">
        <v>55.151198000000001</v>
      </c>
      <c r="K9" s="18">
        <v>49.978202000000003</v>
      </c>
      <c r="L9" s="18">
        <v>63.646608999999998</v>
      </c>
      <c r="M9" s="18">
        <v>69.482557</v>
      </c>
      <c r="N9" s="18">
        <v>74.368741</v>
      </c>
      <c r="O9" s="18">
        <v>85.706518000000003</v>
      </c>
      <c r="P9" s="18">
        <v>94.387991999999997</v>
      </c>
      <c r="Q9" s="27">
        <v>72.903261000000001</v>
      </c>
      <c r="R9" s="27">
        <v>87.996358999999998</v>
      </c>
      <c r="S9" s="27">
        <v>114.285765</v>
      </c>
      <c r="T9" s="27">
        <v>99.067864999999998</v>
      </c>
      <c r="U9" s="27">
        <v>106.72494399999999</v>
      </c>
      <c r="V9" s="27">
        <v>118.437956</v>
      </c>
      <c r="W9" s="27">
        <v>116.083786</v>
      </c>
      <c r="X9" s="27">
        <v>107.40195199999999</v>
      </c>
      <c r="Y9" s="18">
        <f>SUM(C9:X9)</f>
        <v>1851.502772</v>
      </c>
    </row>
    <row r="10" spans="1:26" x14ac:dyDescent="0.2">
      <c r="A10" s="143"/>
      <c r="B10" s="80" t="s">
        <v>67</v>
      </c>
      <c r="C10" s="18">
        <v>4.2808840000000004</v>
      </c>
      <c r="D10" s="18">
        <v>20.000184000000001</v>
      </c>
      <c r="E10" s="18">
        <v>17.065079000000001</v>
      </c>
      <c r="F10" s="18">
        <v>26.659213999999999</v>
      </c>
      <c r="G10" s="18">
        <v>20.472987</v>
      </c>
      <c r="H10" s="18">
        <v>15.152385000000001</v>
      </c>
      <c r="I10" s="18">
        <v>10.297453000000001</v>
      </c>
      <c r="J10" s="18">
        <v>12.852823000000001</v>
      </c>
      <c r="K10" s="18">
        <v>14.832507</v>
      </c>
      <c r="L10" s="18">
        <v>7.4748450000000002</v>
      </c>
      <c r="M10" s="18">
        <v>12.57788</v>
      </c>
      <c r="N10" s="18">
        <v>11.979965</v>
      </c>
      <c r="O10" s="18">
        <v>20.136804000000001</v>
      </c>
      <c r="P10" s="18">
        <v>24.678262</v>
      </c>
      <c r="Q10" s="27">
        <v>25.777141</v>
      </c>
      <c r="R10" s="27">
        <v>31.127690000000001</v>
      </c>
      <c r="S10" s="27">
        <v>34.123455999999997</v>
      </c>
      <c r="T10" s="27">
        <v>23.466014000000001</v>
      </c>
      <c r="U10" s="27">
        <v>17.267572000000001</v>
      </c>
      <c r="V10" s="27">
        <v>19.921440999999998</v>
      </c>
      <c r="W10" s="27">
        <v>18.925107000000001</v>
      </c>
      <c r="X10" s="27">
        <v>15.921258</v>
      </c>
      <c r="Y10" s="18">
        <f t="shared" ref="Y10:Y29" si="0">SUM(C10:X10)</f>
        <v>404.990951</v>
      </c>
    </row>
    <row r="11" spans="1:26" x14ac:dyDescent="0.2">
      <c r="A11" s="143"/>
      <c r="B11" s="80" t="s">
        <v>60</v>
      </c>
      <c r="C11" s="18">
        <v>1.8599999999999999E-4</v>
      </c>
      <c r="D11" s="18">
        <v>1.2750000000000001E-3</v>
      </c>
      <c r="E11" s="18">
        <v>3.3E-4</v>
      </c>
      <c r="F11" s="18">
        <v>0</v>
      </c>
      <c r="G11" s="18">
        <v>0</v>
      </c>
      <c r="H11" s="18">
        <v>2.8200000000000002E-4</v>
      </c>
      <c r="I11" s="18">
        <v>0</v>
      </c>
      <c r="J11" s="18">
        <v>1.9189999999999999E-3</v>
      </c>
      <c r="K11" s="18">
        <v>0.37056600000000001</v>
      </c>
      <c r="L11" s="18">
        <v>0.23880599999999999</v>
      </c>
      <c r="M11" s="18">
        <v>0.168491</v>
      </c>
      <c r="N11" s="18">
        <v>0.239396</v>
      </c>
      <c r="O11" s="18">
        <v>2.5000000000000001E-4</v>
      </c>
      <c r="P11" s="18">
        <v>0</v>
      </c>
      <c r="Q11" s="27">
        <v>1.3569999999999999E-3</v>
      </c>
      <c r="R11" s="27">
        <v>5.9329999999999999E-3</v>
      </c>
      <c r="S11" s="27">
        <v>0.19997899999999999</v>
      </c>
      <c r="T11" s="27">
        <v>0.213339</v>
      </c>
      <c r="U11" s="27">
        <v>8.9391999999999999E-2</v>
      </c>
      <c r="V11" s="27">
        <v>1.0244E-2</v>
      </c>
      <c r="W11" s="27">
        <v>0.12481200000000001</v>
      </c>
      <c r="X11" s="27">
        <v>3.6289000000000002E-2</v>
      </c>
      <c r="Y11" s="18">
        <f t="shared" si="0"/>
        <v>1.7028459999999996</v>
      </c>
    </row>
    <row r="12" spans="1:26" x14ac:dyDescent="0.2">
      <c r="A12" s="143"/>
      <c r="B12" s="80" t="s">
        <v>61</v>
      </c>
      <c r="C12" s="18">
        <v>0</v>
      </c>
      <c r="D12" s="18">
        <v>0</v>
      </c>
      <c r="E12" s="18">
        <v>1.9E-3</v>
      </c>
      <c r="F12" s="18">
        <v>0</v>
      </c>
      <c r="G12" s="18">
        <v>1.1329999999999999E-3</v>
      </c>
      <c r="H12" s="18">
        <v>3.1700000000000001E-4</v>
      </c>
      <c r="I12" s="18">
        <v>0</v>
      </c>
      <c r="J12" s="18">
        <v>0</v>
      </c>
      <c r="K12" s="18">
        <v>0</v>
      </c>
      <c r="L12" s="18">
        <v>1.7208999999999999E-2</v>
      </c>
      <c r="M12" s="18">
        <v>6.3000000000000003E-4</v>
      </c>
      <c r="N12" s="18">
        <v>1.4171E-2</v>
      </c>
      <c r="O12" s="18">
        <v>1.5066E-2</v>
      </c>
      <c r="P12" s="18">
        <v>2.8149E-2</v>
      </c>
      <c r="Q12" s="19">
        <v>6.4203999999999997E-2</v>
      </c>
      <c r="R12" s="19">
        <v>8.5632E-2</v>
      </c>
      <c r="S12" s="19">
        <v>2.3286000000000001E-2</v>
      </c>
      <c r="T12" s="19">
        <v>2.3668000000000002E-2</v>
      </c>
      <c r="U12" s="19">
        <v>8.2712999999999995E-2</v>
      </c>
      <c r="V12" s="19">
        <v>8.3888999999999991E-2</v>
      </c>
      <c r="W12" s="19">
        <v>9.9612999999999993E-2</v>
      </c>
      <c r="X12" s="19">
        <v>0.17977499999999999</v>
      </c>
      <c r="Y12" s="18">
        <f t="shared" si="0"/>
        <v>0.72135499999999997</v>
      </c>
      <c r="Z12" s="158"/>
    </row>
    <row r="13" spans="1:26" x14ac:dyDescent="0.2">
      <c r="A13" s="143"/>
      <c r="B13" s="80" t="s">
        <v>381</v>
      </c>
      <c r="C13" s="18">
        <v>0</v>
      </c>
      <c r="D13" s="18">
        <v>0</v>
      </c>
      <c r="E13" s="18">
        <v>0</v>
      </c>
      <c r="F13" s="18">
        <v>0</v>
      </c>
      <c r="G13" s="18">
        <v>0</v>
      </c>
      <c r="H13" s="18">
        <v>0</v>
      </c>
      <c r="I13" s="18">
        <v>0</v>
      </c>
      <c r="J13" s="18">
        <v>0</v>
      </c>
      <c r="K13" s="18">
        <v>1.4E-5</v>
      </c>
      <c r="L13" s="18">
        <v>0</v>
      </c>
      <c r="M13" s="18">
        <v>8.8500000000000004E-4</v>
      </c>
      <c r="N13" s="18">
        <v>0</v>
      </c>
      <c r="O13" s="18">
        <v>0</v>
      </c>
      <c r="P13" s="18">
        <v>0</v>
      </c>
      <c r="Q13" s="19">
        <v>1.46E-4</v>
      </c>
      <c r="R13" s="19">
        <v>9.9999999999999995E-7</v>
      </c>
      <c r="S13" s="19">
        <v>1.0000000000000001E-5</v>
      </c>
      <c r="T13" s="19">
        <v>0</v>
      </c>
      <c r="U13" s="19">
        <v>0</v>
      </c>
      <c r="V13" s="19">
        <v>0</v>
      </c>
      <c r="W13" s="19">
        <v>0</v>
      </c>
      <c r="X13" s="19">
        <v>4.8190000000000004E-3</v>
      </c>
      <c r="Y13" s="18">
        <f t="shared" si="0"/>
        <v>5.875E-3</v>
      </c>
      <c r="Z13" s="158"/>
    </row>
    <row r="14" spans="1:26" x14ac:dyDescent="0.2">
      <c r="A14" s="143"/>
      <c r="B14" s="80" t="s">
        <v>59</v>
      </c>
      <c r="C14" s="18">
        <v>2.5049999999999999E-2</v>
      </c>
      <c r="D14" s="18">
        <v>5.9811999999999997E-2</v>
      </c>
      <c r="E14" s="18">
        <v>0</v>
      </c>
      <c r="F14" s="18">
        <v>4.9100000000000001E-4</v>
      </c>
      <c r="G14" s="18">
        <v>5.6420000000000003E-3</v>
      </c>
      <c r="H14" s="18">
        <v>8.1569999999999993E-3</v>
      </c>
      <c r="I14" s="18">
        <v>8.0770000000000008E-3</v>
      </c>
      <c r="J14" s="18">
        <v>3.8000000000000002E-4</v>
      </c>
      <c r="K14" s="18">
        <v>1.534E-3</v>
      </c>
      <c r="L14" s="18">
        <v>6.4689999999999999E-3</v>
      </c>
      <c r="M14" s="18">
        <v>8.9999999999999993E-3</v>
      </c>
      <c r="N14" s="18">
        <v>2.6863999999999999E-2</v>
      </c>
      <c r="O14" s="18">
        <v>2.3809999999999999E-3</v>
      </c>
      <c r="P14" s="18">
        <v>5.8219999999999999E-3</v>
      </c>
      <c r="Q14" s="19">
        <v>2.055E-3</v>
      </c>
      <c r="R14" s="19">
        <v>4.6700000000000002E-4</v>
      </c>
      <c r="S14" s="19">
        <v>0</v>
      </c>
      <c r="T14" s="19">
        <v>7.0540000000000004E-3</v>
      </c>
      <c r="U14" s="19">
        <v>0</v>
      </c>
      <c r="V14" s="19">
        <v>2.4989999999999999E-3</v>
      </c>
      <c r="W14" s="19">
        <v>9.0000000000000006E-5</v>
      </c>
      <c r="X14" s="19">
        <v>7.7899999999999996E-4</v>
      </c>
      <c r="Y14" s="18">
        <f t="shared" si="0"/>
        <v>0.172623</v>
      </c>
      <c r="Z14" s="158"/>
    </row>
    <row r="15" spans="1:26" x14ac:dyDescent="0.2">
      <c r="A15" s="143"/>
      <c r="B15" s="80" t="s">
        <v>387</v>
      </c>
      <c r="C15" s="18">
        <v>0</v>
      </c>
      <c r="D15" s="18">
        <v>0</v>
      </c>
      <c r="E15" s="18">
        <v>0</v>
      </c>
      <c r="F15" s="18">
        <v>0</v>
      </c>
      <c r="G15" s="18">
        <v>0</v>
      </c>
      <c r="H15" s="18">
        <v>0</v>
      </c>
      <c r="I15" s="18">
        <v>0</v>
      </c>
      <c r="J15" s="18">
        <v>0</v>
      </c>
      <c r="K15" s="18">
        <v>0</v>
      </c>
      <c r="L15" s="18">
        <v>1.5E-5</v>
      </c>
      <c r="M15" s="18">
        <v>1.12E-4</v>
      </c>
      <c r="N15" s="18">
        <v>1.5999999999999999E-5</v>
      </c>
      <c r="O15" s="18">
        <v>0</v>
      </c>
      <c r="P15" s="18">
        <v>0</v>
      </c>
      <c r="Q15" s="19">
        <v>0</v>
      </c>
      <c r="R15" s="19">
        <v>0</v>
      </c>
      <c r="S15" s="19">
        <v>0</v>
      </c>
      <c r="T15" s="19">
        <v>0</v>
      </c>
      <c r="U15" s="19">
        <v>0</v>
      </c>
      <c r="V15" s="19">
        <v>0</v>
      </c>
      <c r="W15" s="19">
        <v>0</v>
      </c>
      <c r="X15" s="19">
        <v>0</v>
      </c>
      <c r="Y15" s="18">
        <f t="shared" si="0"/>
        <v>1.4300000000000001E-4</v>
      </c>
    </row>
    <row r="16" spans="1:26" x14ac:dyDescent="0.2">
      <c r="A16" s="143"/>
      <c r="B16" s="80" t="s">
        <v>14</v>
      </c>
      <c r="C16" s="18">
        <v>3.7615000000000003E-2</v>
      </c>
      <c r="D16" s="18">
        <v>0.16123999999999999</v>
      </c>
      <c r="E16" s="18">
        <v>0.35749700000000001</v>
      </c>
      <c r="F16" s="18">
        <v>5.1857E-2</v>
      </c>
      <c r="G16" s="18">
        <v>0.219468</v>
      </c>
      <c r="H16" s="18">
        <v>8.2435999999999995E-2</v>
      </c>
      <c r="I16" s="18">
        <v>0.122807</v>
      </c>
      <c r="J16" s="18">
        <v>0.16811899999999999</v>
      </c>
      <c r="K16" s="18">
        <v>0.81567800000000001</v>
      </c>
      <c r="L16" s="18">
        <v>1.379731</v>
      </c>
      <c r="M16" s="18">
        <v>3.101658</v>
      </c>
      <c r="N16" s="18">
        <v>2.5743079999999998</v>
      </c>
      <c r="O16" s="18">
        <v>2.9425050000000001</v>
      </c>
      <c r="P16" s="18">
        <v>2.8620909999999999</v>
      </c>
      <c r="Q16" s="27">
        <v>2.16791</v>
      </c>
      <c r="R16" s="27">
        <v>3.5750289999999998</v>
      </c>
      <c r="S16" s="27">
        <v>12.071998000000001</v>
      </c>
      <c r="T16" s="27">
        <v>21.232673999999999</v>
      </c>
      <c r="U16" s="27">
        <v>6.613003</v>
      </c>
      <c r="V16" s="27">
        <v>7.3594819999999999</v>
      </c>
      <c r="W16" s="27">
        <v>13.589191</v>
      </c>
      <c r="X16" s="27">
        <v>18.239701</v>
      </c>
      <c r="Y16" s="18">
        <f t="shared" si="0"/>
        <v>99.725998000000004</v>
      </c>
    </row>
    <row r="17" spans="1:25" x14ac:dyDescent="0.2">
      <c r="A17" s="143"/>
      <c r="B17" s="8" t="s">
        <v>15</v>
      </c>
      <c r="C17" s="18">
        <v>6.3364999999999991E-2</v>
      </c>
      <c r="D17" s="18">
        <v>0.145956</v>
      </c>
      <c r="E17" s="18">
        <v>7.9968999999999985E-2</v>
      </c>
      <c r="F17" s="18">
        <v>0.131712</v>
      </c>
      <c r="G17" s="18">
        <v>0.21638300000000002</v>
      </c>
      <c r="H17" s="18">
        <v>0.135626</v>
      </c>
      <c r="I17" s="18">
        <v>1.0301090000000002</v>
      </c>
      <c r="J17" s="18">
        <v>0.31804899999999997</v>
      </c>
      <c r="K17" s="18">
        <v>0.61061499999999991</v>
      </c>
      <c r="L17" s="18">
        <v>0.81006600000000006</v>
      </c>
      <c r="M17" s="18">
        <v>0.68385899999999999</v>
      </c>
      <c r="N17" s="18">
        <v>5.7190789999999998</v>
      </c>
      <c r="O17" s="18">
        <v>0.679732</v>
      </c>
      <c r="P17" s="18">
        <v>0.70305699999999993</v>
      </c>
      <c r="Q17" s="19">
        <v>0.89298900000000025</v>
      </c>
      <c r="R17" s="19">
        <v>0.87877599999999989</v>
      </c>
      <c r="S17" s="19">
        <v>1.1451910000000001</v>
      </c>
      <c r="T17" s="19">
        <v>0.68017499999999997</v>
      </c>
      <c r="U17" s="19">
        <v>0.52353000000000005</v>
      </c>
      <c r="V17" s="19">
        <v>0.361875</v>
      </c>
      <c r="W17" s="19">
        <v>2.0985489999999998</v>
      </c>
      <c r="X17" s="19">
        <v>2.3949600000000002</v>
      </c>
      <c r="Y17" s="18">
        <f t="shared" si="0"/>
        <v>20.303622000000001</v>
      </c>
    </row>
    <row r="18" spans="1:25" x14ac:dyDescent="0.2">
      <c r="A18" s="143"/>
      <c r="B18" s="8" t="s">
        <v>26</v>
      </c>
      <c r="C18" s="18">
        <v>0</v>
      </c>
      <c r="D18" s="18">
        <v>0</v>
      </c>
      <c r="E18" s="18">
        <v>3.6000000000000001E-5</v>
      </c>
      <c r="F18" s="18">
        <v>6.3876000000000002E-2</v>
      </c>
      <c r="G18" s="18">
        <v>2.61E-4</v>
      </c>
      <c r="H18" s="18">
        <v>0</v>
      </c>
      <c r="I18" s="18">
        <v>0</v>
      </c>
      <c r="J18" s="18">
        <v>5.3899999999999998E-4</v>
      </c>
      <c r="K18" s="18">
        <v>1.2800000000000001E-2</v>
      </c>
      <c r="L18" s="18">
        <v>1.9589999999999998E-3</v>
      </c>
      <c r="M18" s="18">
        <v>8.4999999999999995E-4</v>
      </c>
      <c r="N18" s="18">
        <v>1E-3</v>
      </c>
      <c r="O18" s="18">
        <v>0.11057400000000001</v>
      </c>
      <c r="P18" s="18">
        <v>1.0070000000000001E-3</v>
      </c>
      <c r="Q18" s="19">
        <v>7.0904999999999996E-2</v>
      </c>
      <c r="R18" s="19">
        <v>6.1329000000000002E-2</v>
      </c>
      <c r="S18" s="19">
        <v>1.0819E-2</v>
      </c>
      <c r="T18" s="19">
        <v>2.4132000000000001E-2</v>
      </c>
      <c r="U18" s="19">
        <v>5.2284999999999998E-2</v>
      </c>
      <c r="V18" s="19">
        <v>2.0547999999999997E-2</v>
      </c>
      <c r="W18" s="19">
        <v>1.8060000000000001E-3</v>
      </c>
      <c r="X18" s="19">
        <v>8.1849999999999996E-3</v>
      </c>
      <c r="Y18" s="18">
        <f t="shared" si="0"/>
        <v>0.44291100000000005</v>
      </c>
    </row>
    <row r="19" spans="1:25" x14ac:dyDescent="0.2">
      <c r="A19" s="143"/>
      <c r="B19" s="8" t="s">
        <v>27</v>
      </c>
      <c r="C19" s="18">
        <v>3.2243000000000001E-2</v>
      </c>
      <c r="D19" s="18">
        <v>7.5075000000000003E-2</v>
      </c>
      <c r="E19" s="18">
        <v>7.0241999999999999E-2</v>
      </c>
      <c r="F19" s="18">
        <v>6.6604999999999998E-2</v>
      </c>
      <c r="G19" s="18">
        <v>0.20627300000000001</v>
      </c>
      <c r="H19" s="18">
        <v>0.100242</v>
      </c>
      <c r="I19" s="18">
        <v>1.0143679999999999</v>
      </c>
      <c r="J19" s="18">
        <v>0.31340099999999999</v>
      </c>
      <c r="K19" s="18">
        <v>0.21646299999999999</v>
      </c>
      <c r="L19" s="18">
        <v>0.106324</v>
      </c>
      <c r="M19" s="18">
        <v>0.25488699999999997</v>
      </c>
      <c r="N19" s="18">
        <v>5.2069039999999998</v>
      </c>
      <c r="O19" s="18">
        <v>0.44011600000000001</v>
      </c>
      <c r="P19" s="18">
        <v>0.44526399999999999</v>
      </c>
      <c r="Q19" s="19">
        <v>0.44603700000000002</v>
      </c>
      <c r="R19" s="19">
        <v>0.67426299999999995</v>
      </c>
      <c r="S19" s="19">
        <v>0.71692</v>
      </c>
      <c r="T19" s="19">
        <v>0.26538400000000001</v>
      </c>
      <c r="U19" s="19">
        <v>0.17272799999999999</v>
      </c>
      <c r="V19" s="19">
        <v>0.11335200000000001</v>
      </c>
      <c r="W19" s="19">
        <v>1.8721490000000001</v>
      </c>
      <c r="X19" s="19">
        <v>2.16866</v>
      </c>
      <c r="Y19" s="18">
        <f t="shared" si="0"/>
        <v>14.977899999999998</v>
      </c>
    </row>
    <row r="20" spans="1:25" x14ac:dyDescent="0.2">
      <c r="A20" s="143"/>
      <c r="B20" s="8" t="s">
        <v>16</v>
      </c>
      <c r="C20" s="18">
        <f>SUM(C21:C26)</f>
        <v>2.1390000000000003E-3</v>
      </c>
      <c r="D20" s="18">
        <f t="shared" ref="D20:X20" si="1">SUM(D21:D26)</f>
        <v>5.0500000000000002E-4</v>
      </c>
      <c r="E20" s="18">
        <f t="shared" si="1"/>
        <v>1.9E-3</v>
      </c>
      <c r="F20" s="18">
        <f t="shared" si="1"/>
        <v>0</v>
      </c>
      <c r="G20" s="18">
        <f t="shared" si="1"/>
        <v>1.1329999999999999E-3</v>
      </c>
      <c r="H20" s="18">
        <f t="shared" si="1"/>
        <v>3.3800000000000003E-4</v>
      </c>
      <c r="I20" s="18">
        <f t="shared" si="1"/>
        <v>0</v>
      </c>
      <c r="J20" s="18">
        <f t="shared" si="1"/>
        <v>5.1999999999999997E-5</v>
      </c>
      <c r="K20" s="18">
        <f t="shared" si="1"/>
        <v>0</v>
      </c>
      <c r="L20" s="18">
        <f t="shared" si="1"/>
        <v>1.8116999999999998E-2</v>
      </c>
      <c r="M20" s="18">
        <f t="shared" si="1"/>
        <v>6.3000000000000003E-4</v>
      </c>
      <c r="N20" s="18">
        <f t="shared" si="1"/>
        <v>1.4171E-2</v>
      </c>
      <c r="O20" s="18">
        <f t="shared" si="1"/>
        <v>1.541E-2</v>
      </c>
      <c r="P20" s="18">
        <f t="shared" si="1"/>
        <v>3.3375000000000002E-2</v>
      </c>
      <c r="Q20" s="18">
        <f t="shared" si="1"/>
        <v>8.3269999999999997E-2</v>
      </c>
      <c r="R20" s="18">
        <f t="shared" si="1"/>
        <v>8.5632E-2</v>
      </c>
      <c r="S20" s="18">
        <f t="shared" si="1"/>
        <v>2.3969000000000001E-2</v>
      </c>
      <c r="T20" s="18">
        <f t="shared" si="1"/>
        <v>6.1950000000000005E-2</v>
      </c>
      <c r="U20" s="18">
        <f t="shared" si="1"/>
        <v>8.2829E-2</v>
      </c>
      <c r="V20" s="18">
        <f t="shared" si="1"/>
        <v>8.3888999999999991E-2</v>
      </c>
      <c r="W20" s="18">
        <f t="shared" si="1"/>
        <v>9.9612999999999993E-2</v>
      </c>
      <c r="X20" s="18">
        <f t="shared" si="1"/>
        <v>0.18104699999999999</v>
      </c>
      <c r="Y20" s="18">
        <f t="shared" si="0"/>
        <v>0.78996899999999992</v>
      </c>
    </row>
    <row r="21" spans="1:25" x14ac:dyDescent="0.2">
      <c r="A21" s="143"/>
      <c r="B21" s="8" t="s">
        <v>19</v>
      </c>
      <c r="C21" s="18">
        <v>1.039E-3</v>
      </c>
      <c r="D21" s="18">
        <v>5.0500000000000002E-4</v>
      </c>
      <c r="E21" s="18">
        <v>0</v>
      </c>
      <c r="F21" s="18">
        <v>0</v>
      </c>
      <c r="G21" s="18">
        <v>0</v>
      </c>
      <c r="H21" s="18">
        <v>0</v>
      </c>
      <c r="I21" s="18">
        <v>0</v>
      </c>
      <c r="J21" s="18">
        <v>5.1999999999999997E-5</v>
      </c>
      <c r="K21" s="18">
        <v>0</v>
      </c>
      <c r="L21" s="18">
        <v>0</v>
      </c>
      <c r="M21" s="18">
        <v>0</v>
      </c>
      <c r="N21" s="18">
        <v>0</v>
      </c>
      <c r="O21" s="18">
        <v>0</v>
      </c>
      <c r="P21" s="18">
        <v>0</v>
      </c>
      <c r="Q21" s="19">
        <v>1.3849999999999999E-2</v>
      </c>
      <c r="R21" s="19">
        <v>0</v>
      </c>
      <c r="S21" s="19">
        <v>8.5000000000000006E-5</v>
      </c>
      <c r="T21" s="19">
        <v>0</v>
      </c>
      <c r="U21" s="19">
        <v>0</v>
      </c>
      <c r="V21" s="19">
        <v>0</v>
      </c>
      <c r="W21" s="19">
        <v>0</v>
      </c>
      <c r="X21" s="19">
        <v>0</v>
      </c>
      <c r="Y21" s="18">
        <v>0</v>
      </c>
    </row>
    <row r="22" spans="1:25" x14ac:dyDescent="0.2">
      <c r="A22" s="143"/>
      <c r="B22" s="8" t="s">
        <v>18</v>
      </c>
      <c r="C22" s="18">
        <v>1.1000000000000001E-3</v>
      </c>
      <c r="D22" s="18">
        <v>0</v>
      </c>
      <c r="E22" s="18">
        <v>0</v>
      </c>
      <c r="F22" s="18">
        <v>0</v>
      </c>
      <c r="G22" s="18">
        <v>0</v>
      </c>
      <c r="H22" s="18">
        <v>0</v>
      </c>
      <c r="I22" s="18">
        <v>0</v>
      </c>
      <c r="J22" s="18">
        <v>0</v>
      </c>
      <c r="K22" s="18">
        <v>0</v>
      </c>
      <c r="L22" s="18">
        <v>9.0799999999999995E-4</v>
      </c>
      <c r="M22" s="18">
        <v>0</v>
      </c>
      <c r="N22" s="18">
        <v>0</v>
      </c>
      <c r="O22" s="18">
        <v>1.6100000000000001E-4</v>
      </c>
      <c r="P22" s="18">
        <v>0</v>
      </c>
      <c r="Q22" s="19">
        <v>0</v>
      </c>
      <c r="R22" s="19">
        <v>0</v>
      </c>
      <c r="S22" s="19">
        <v>5.9800000000000001E-4</v>
      </c>
      <c r="T22" s="19">
        <v>2.8200000000000002E-4</v>
      </c>
      <c r="U22" s="19">
        <v>0</v>
      </c>
      <c r="V22" s="19">
        <v>0</v>
      </c>
      <c r="W22" s="19">
        <v>0</v>
      </c>
      <c r="X22" s="19">
        <v>1.2260000000000001E-3</v>
      </c>
      <c r="Y22" s="18">
        <f t="shared" si="0"/>
        <v>4.275000000000001E-3</v>
      </c>
    </row>
    <row r="23" spans="1:25" x14ac:dyDescent="0.2">
      <c r="A23" s="143"/>
      <c r="B23" s="8" t="s">
        <v>20</v>
      </c>
      <c r="C23" s="18">
        <v>0</v>
      </c>
      <c r="D23" s="18">
        <v>0</v>
      </c>
      <c r="E23" s="18">
        <v>0</v>
      </c>
      <c r="F23" s="18">
        <v>0</v>
      </c>
      <c r="G23" s="18">
        <v>0</v>
      </c>
      <c r="H23" s="18">
        <v>0</v>
      </c>
      <c r="I23" s="18">
        <v>0</v>
      </c>
      <c r="J23" s="18">
        <v>0</v>
      </c>
      <c r="K23" s="18">
        <v>0</v>
      </c>
      <c r="L23" s="18">
        <v>0</v>
      </c>
      <c r="M23" s="18">
        <v>0</v>
      </c>
      <c r="N23" s="18">
        <v>0</v>
      </c>
      <c r="O23" s="18">
        <v>0</v>
      </c>
      <c r="P23" s="18">
        <v>5.2259999999999997E-3</v>
      </c>
      <c r="Q23" s="19">
        <v>3.4629999999999999E-3</v>
      </c>
      <c r="R23" s="19">
        <v>0</v>
      </c>
      <c r="S23" s="19">
        <v>0</v>
      </c>
      <c r="T23" s="19">
        <v>0</v>
      </c>
      <c r="U23" s="19">
        <v>1.16E-4</v>
      </c>
      <c r="V23" s="19">
        <v>0</v>
      </c>
      <c r="W23" s="19">
        <v>0</v>
      </c>
      <c r="X23" s="19">
        <v>4.6E-5</v>
      </c>
      <c r="Y23" s="18">
        <f t="shared" si="0"/>
        <v>8.8509999999999978E-3</v>
      </c>
    </row>
    <row r="24" spans="1:25" x14ac:dyDescent="0.2">
      <c r="A24" s="143"/>
      <c r="B24" s="8" t="s">
        <v>21</v>
      </c>
      <c r="C24" s="18">
        <v>0</v>
      </c>
      <c r="D24" s="18">
        <v>0</v>
      </c>
      <c r="E24" s="18">
        <v>0</v>
      </c>
      <c r="F24" s="18">
        <v>0</v>
      </c>
      <c r="G24" s="18">
        <v>0</v>
      </c>
      <c r="H24" s="18">
        <v>0</v>
      </c>
      <c r="I24" s="18">
        <v>0</v>
      </c>
      <c r="J24" s="18">
        <v>0</v>
      </c>
      <c r="K24" s="18">
        <v>0</v>
      </c>
      <c r="L24" s="18">
        <v>0</v>
      </c>
      <c r="M24" s="18">
        <v>0</v>
      </c>
      <c r="N24" s="18">
        <v>0</v>
      </c>
      <c r="O24" s="18">
        <v>0</v>
      </c>
      <c r="P24" s="18">
        <v>0</v>
      </c>
      <c r="Q24" s="19">
        <v>1.753E-3</v>
      </c>
      <c r="R24" s="19">
        <v>0</v>
      </c>
      <c r="S24" s="19">
        <v>0</v>
      </c>
      <c r="T24" s="19">
        <v>0</v>
      </c>
      <c r="U24" s="19">
        <v>0</v>
      </c>
      <c r="V24" s="19">
        <v>0</v>
      </c>
      <c r="W24" s="19">
        <v>0</v>
      </c>
      <c r="X24" s="19">
        <v>0</v>
      </c>
      <c r="Y24" s="18">
        <f t="shared" si="0"/>
        <v>1.753E-3</v>
      </c>
    </row>
    <row r="25" spans="1:25" x14ac:dyDescent="0.2">
      <c r="A25" s="143"/>
      <c r="B25" s="8" t="s">
        <v>17</v>
      </c>
      <c r="C25" s="18">
        <v>0</v>
      </c>
      <c r="D25" s="18">
        <v>0</v>
      </c>
      <c r="E25" s="18">
        <v>1.9E-3</v>
      </c>
      <c r="F25" s="18">
        <v>0</v>
      </c>
      <c r="G25" s="18">
        <v>1.1329999999999999E-3</v>
      </c>
      <c r="H25" s="18">
        <v>3.1700000000000001E-4</v>
      </c>
      <c r="I25" s="18">
        <v>0</v>
      </c>
      <c r="J25" s="18">
        <v>0</v>
      </c>
      <c r="K25" s="18">
        <v>0</v>
      </c>
      <c r="L25" s="18">
        <v>1.7208999999999999E-2</v>
      </c>
      <c r="M25" s="18">
        <v>6.3000000000000003E-4</v>
      </c>
      <c r="N25" s="18">
        <v>1.4171E-2</v>
      </c>
      <c r="O25" s="18">
        <v>1.5066E-2</v>
      </c>
      <c r="P25" s="18">
        <v>2.8149E-2</v>
      </c>
      <c r="Q25" s="19">
        <v>6.4203999999999997E-2</v>
      </c>
      <c r="R25" s="19">
        <v>8.5632E-2</v>
      </c>
      <c r="S25" s="19">
        <v>2.3286000000000001E-2</v>
      </c>
      <c r="T25" s="19">
        <v>2.3668000000000002E-2</v>
      </c>
      <c r="U25" s="19">
        <v>8.2712999999999995E-2</v>
      </c>
      <c r="V25" s="19">
        <v>8.3888999999999991E-2</v>
      </c>
      <c r="W25" s="19">
        <v>9.9612999999999993E-2</v>
      </c>
      <c r="X25" s="19">
        <v>0.17977499999999999</v>
      </c>
      <c r="Y25" s="18">
        <f t="shared" si="0"/>
        <v>0.72135499999999997</v>
      </c>
    </row>
    <row r="26" spans="1:25" x14ac:dyDescent="0.2">
      <c r="A26" s="297"/>
      <c r="B26" s="8" t="s">
        <v>807</v>
      </c>
      <c r="C26" s="18">
        <v>0</v>
      </c>
      <c r="D26" s="18">
        <v>0</v>
      </c>
      <c r="E26" s="18">
        <v>0</v>
      </c>
      <c r="F26" s="18">
        <v>0</v>
      </c>
      <c r="G26" s="18">
        <v>0</v>
      </c>
      <c r="H26" s="18">
        <v>2.0999999999999999E-5</v>
      </c>
      <c r="I26" s="18">
        <v>0</v>
      </c>
      <c r="J26" s="18">
        <v>0</v>
      </c>
      <c r="K26" s="18">
        <v>0</v>
      </c>
      <c r="L26" s="18">
        <v>0</v>
      </c>
      <c r="M26" s="18">
        <v>0</v>
      </c>
      <c r="N26" s="18">
        <v>0</v>
      </c>
      <c r="O26" s="18">
        <v>1.83E-4</v>
      </c>
      <c r="P26" s="18">
        <v>0</v>
      </c>
      <c r="Q26" s="19">
        <v>0</v>
      </c>
      <c r="R26" s="19">
        <v>0</v>
      </c>
      <c r="S26" s="19">
        <v>0</v>
      </c>
      <c r="T26" s="19">
        <v>3.7999999999999999E-2</v>
      </c>
      <c r="U26" s="19">
        <v>0</v>
      </c>
      <c r="V26" s="19">
        <v>0</v>
      </c>
      <c r="W26" s="19">
        <v>0</v>
      </c>
      <c r="X26" s="19">
        <v>0</v>
      </c>
      <c r="Y26" s="18">
        <f t="shared" si="0"/>
        <v>3.8204000000000002E-2</v>
      </c>
    </row>
    <row r="27" spans="1:25" ht="15" x14ac:dyDescent="0.25">
      <c r="A27" s="143"/>
      <c r="B27" s="191" t="s">
        <v>22</v>
      </c>
      <c r="C27" s="211">
        <f>SUM(C9:C10,C16:C17)</f>
        <v>73.612053000000003</v>
      </c>
      <c r="D27" s="211">
        <f t="shared" ref="D27:V27" si="2">SUM(D9:D10,D16:D17)</f>
        <v>84.482186000000013</v>
      </c>
      <c r="E27" s="211">
        <f t="shared" si="2"/>
        <v>86.782980999999992</v>
      </c>
      <c r="F27" s="211">
        <f t="shared" si="2"/>
        <v>106.38763399999998</v>
      </c>
      <c r="G27" s="211">
        <f t="shared" si="2"/>
        <v>102.18145700000001</v>
      </c>
      <c r="H27" s="211">
        <f t="shared" si="2"/>
        <v>105.13365899999999</v>
      </c>
      <c r="I27" s="211">
        <f t="shared" si="2"/>
        <v>94.063322999999997</v>
      </c>
      <c r="J27" s="211">
        <f t="shared" si="2"/>
        <v>68.490189000000001</v>
      </c>
      <c r="K27" s="211">
        <f t="shared" si="2"/>
        <v>66.237002000000004</v>
      </c>
      <c r="L27" s="211">
        <f t="shared" si="2"/>
        <v>73.311251000000013</v>
      </c>
      <c r="M27" s="211">
        <f t="shared" si="2"/>
        <v>85.845954000000006</v>
      </c>
      <c r="N27" s="211">
        <f t="shared" si="2"/>
        <v>94.642092999999988</v>
      </c>
      <c r="O27" s="211">
        <f t="shared" si="2"/>
        <v>109.465559</v>
      </c>
      <c r="P27" s="211">
        <f t="shared" si="2"/>
        <v>122.63140200000001</v>
      </c>
      <c r="Q27" s="211">
        <f t="shared" si="2"/>
        <v>101.74130100000001</v>
      </c>
      <c r="R27" s="211">
        <f t="shared" si="2"/>
        <v>123.577854</v>
      </c>
      <c r="S27" s="211">
        <f t="shared" si="2"/>
        <v>161.62641000000002</v>
      </c>
      <c r="T27" s="211">
        <f t="shared" si="2"/>
        <v>144.44672799999998</v>
      </c>
      <c r="U27" s="211">
        <f t="shared" si="2"/>
        <v>131.12904899999998</v>
      </c>
      <c r="V27" s="211">
        <f t="shared" si="2"/>
        <v>146.08075400000001</v>
      </c>
      <c r="W27" s="211">
        <f t="shared" ref="W27:X27" si="3">SUM(W9:W10,W16:W17)</f>
        <v>150.69663299999999</v>
      </c>
      <c r="X27" s="211">
        <f t="shared" si="3"/>
        <v>143.95787099999998</v>
      </c>
      <c r="Y27" s="18">
        <f t="shared" si="0"/>
        <v>2376.5233429999998</v>
      </c>
    </row>
    <row r="28" spans="1:25" x14ac:dyDescent="0.2">
      <c r="A28" s="143"/>
      <c r="B28" s="8" t="s">
        <v>23</v>
      </c>
      <c r="C28" s="18">
        <f>C29-C27</f>
        <v>17.302765999999991</v>
      </c>
      <c r="D28" s="18">
        <f t="shared" ref="D28:V28" si="4">D29-D27</f>
        <v>6.5297569999999894</v>
      </c>
      <c r="E28" s="18">
        <f t="shared" si="4"/>
        <v>20.474529000000004</v>
      </c>
      <c r="F28" s="18">
        <f t="shared" si="4"/>
        <v>18.967164000000025</v>
      </c>
      <c r="G28" s="18">
        <f t="shared" si="4"/>
        <v>30.938225000000003</v>
      </c>
      <c r="H28" s="18">
        <f t="shared" si="4"/>
        <v>33.706519000000014</v>
      </c>
      <c r="I28" s="18">
        <f t="shared" si="4"/>
        <v>35.643759000000017</v>
      </c>
      <c r="J28" s="18">
        <f t="shared" si="4"/>
        <v>36.962423000000001</v>
      </c>
      <c r="K28" s="18">
        <f t="shared" si="4"/>
        <v>32.167456999999999</v>
      </c>
      <c r="L28" s="18">
        <f t="shared" si="4"/>
        <v>25.084931999999981</v>
      </c>
      <c r="M28" s="18">
        <f t="shared" si="4"/>
        <v>34.257702999999992</v>
      </c>
      <c r="N28" s="18">
        <f t="shared" si="4"/>
        <v>23.258640000000014</v>
      </c>
      <c r="O28" s="18">
        <f t="shared" si="4"/>
        <v>29.754439000000005</v>
      </c>
      <c r="P28" s="18">
        <f t="shared" si="4"/>
        <v>33.467437999999987</v>
      </c>
      <c r="Q28" s="18">
        <f t="shared" si="4"/>
        <v>33.647422999999989</v>
      </c>
      <c r="R28" s="18">
        <f t="shared" si="4"/>
        <v>47.329765000000009</v>
      </c>
      <c r="S28" s="18">
        <f t="shared" si="4"/>
        <v>43.461996999999968</v>
      </c>
      <c r="T28" s="18">
        <f t="shared" si="4"/>
        <v>38.160599000000019</v>
      </c>
      <c r="U28" s="18">
        <f t="shared" si="4"/>
        <v>28.744765000000029</v>
      </c>
      <c r="V28" s="18">
        <f t="shared" si="4"/>
        <v>42.494824999999992</v>
      </c>
      <c r="W28" s="18">
        <f t="shared" ref="W28:X28" si="5">W29-W27</f>
        <v>44.939064000000002</v>
      </c>
      <c r="X28" s="18">
        <f t="shared" si="5"/>
        <v>32.733927000000023</v>
      </c>
      <c r="Y28" s="18">
        <f t="shared" si="0"/>
        <v>690.02811600000007</v>
      </c>
    </row>
    <row r="29" spans="1:25" ht="13.5" thickBot="1" x14ac:dyDescent="0.25">
      <c r="A29" s="143"/>
      <c r="B29" s="30" t="s">
        <v>7</v>
      </c>
      <c r="C29" s="260">
        <v>90.914818999999994</v>
      </c>
      <c r="D29" s="260">
        <v>91.011943000000002</v>
      </c>
      <c r="E29" s="260">
        <v>107.25751</v>
      </c>
      <c r="F29" s="260">
        <v>125.354798</v>
      </c>
      <c r="G29" s="260">
        <v>133.11968200000001</v>
      </c>
      <c r="H29" s="260">
        <v>138.84017800000001</v>
      </c>
      <c r="I29" s="260">
        <v>129.70708200000001</v>
      </c>
      <c r="J29" s="260">
        <v>105.452612</v>
      </c>
      <c r="K29" s="260">
        <v>98.404459000000003</v>
      </c>
      <c r="L29" s="260">
        <v>98.396182999999994</v>
      </c>
      <c r="M29" s="260">
        <v>120.103657</v>
      </c>
      <c r="N29" s="260">
        <v>117.900733</v>
      </c>
      <c r="O29" s="260">
        <v>139.219998</v>
      </c>
      <c r="P29" s="260">
        <v>156.09884</v>
      </c>
      <c r="Q29" s="259">
        <v>135.388724</v>
      </c>
      <c r="R29" s="259">
        <v>170.90761900000001</v>
      </c>
      <c r="S29" s="259">
        <v>205.08840699999999</v>
      </c>
      <c r="T29" s="259">
        <v>182.607327</v>
      </c>
      <c r="U29" s="27">
        <v>159.87381400000001</v>
      </c>
      <c r="V29" s="27">
        <v>188.575579</v>
      </c>
      <c r="W29" s="27">
        <v>195.63569699999999</v>
      </c>
      <c r="X29" s="27">
        <v>176.69179800000001</v>
      </c>
      <c r="Y29" s="18">
        <f t="shared" si="0"/>
        <v>3066.5514590000002</v>
      </c>
    </row>
    <row r="30" spans="1:25" ht="20.25" thickTop="1" thickBot="1" x14ac:dyDescent="0.35">
      <c r="A30" s="143"/>
      <c r="B30" s="30"/>
      <c r="C30" s="334" t="s">
        <v>250</v>
      </c>
      <c r="D30" s="334"/>
      <c r="E30" s="334"/>
      <c r="F30" s="334"/>
      <c r="G30" s="334"/>
      <c r="H30" s="334"/>
      <c r="I30" s="334"/>
      <c r="J30" s="334"/>
      <c r="K30" s="334"/>
      <c r="L30" s="334"/>
      <c r="M30" s="334"/>
      <c r="N30" s="334"/>
      <c r="O30" s="334"/>
      <c r="P30" s="334"/>
      <c r="Q30" s="334"/>
      <c r="R30" s="334"/>
      <c r="S30" s="334"/>
      <c r="T30" s="334"/>
      <c r="U30" s="334"/>
      <c r="V30" s="334"/>
      <c r="W30" s="334"/>
      <c r="X30" s="334"/>
      <c r="Y30" s="334"/>
    </row>
    <row r="31" spans="1:25" ht="13.5" thickTop="1" x14ac:dyDescent="0.2">
      <c r="A31" s="143"/>
      <c r="B31" s="32"/>
      <c r="C31" s="18"/>
      <c r="D31" s="18"/>
      <c r="E31" s="18"/>
      <c r="F31" s="18"/>
      <c r="G31" s="18"/>
      <c r="H31" s="18"/>
      <c r="I31" s="18"/>
      <c r="J31" s="18"/>
      <c r="K31" s="18"/>
      <c r="L31" s="18"/>
      <c r="M31" s="18"/>
      <c r="N31" s="18"/>
      <c r="O31" s="18"/>
      <c r="P31" s="18"/>
      <c r="Q31" s="18"/>
      <c r="R31" s="18"/>
      <c r="S31" s="18"/>
      <c r="T31" s="18"/>
      <c r="U31" s="18"/>
      <c r="V31" s="18"/>
      <c r="W31" s="18"/>
      <c r="X31" s="18"/>
      <c r="Y31" s="18"/>
    </row>
    <row r="32" spans="1:25" x14ac:dyDescent="0.2">
      <c r="A32" s="143"/>
      <c r="B32" s="80" t="s">
        <v>326</v>
      </c>
      <c r="C32" s="18">
        <f t="shared" ref="C32:C52" si="6">C9/C$29*100</f>
        <v>76.148409864842819</v>
      </c>
      <c r="D32" s="18">
        <f t="shared" ref="D32:Y32" si="7">D9/D$29*100</f>
        <v>70.512510649289183</v>
      </c>
      <c r="E32" s="18">
        <f t="shared" si="7"/>
        <v>64.592620134478224</v>
      </c>
      <c r="F32" s="18">
        <f t="shared" si="7"/>
        <v>63.45576896067432</v>
      </c>
      <c r="G32" s="18">
        <f t="shared" si="7"/>
        <v>61.052293529367049</v>
      </c>
      <c r="H32" s="18">
        <f t="shared" si="7"/>
        <v>64.652187351704484</v>
      </c>
      <c r="I32" s="18">
        <f t="shared" si="7"/>
        <v>63.691937807991081</v>
      </c>
      <c r="J32" s="18">
        <f t="shared" si="7"/>
        <v>52.299508712026977</v>
      </c>
      <c r="K32" s="18">
        <f t="shared" si="7"/>
        <v>50.788554205658507</v>
      </c>
      <c r="L32" s="18">
        <f t="shared" si="7"/>
        <v>64.684022346679853</v>
      </c>
      <c r="M32" s="18">
        <f t="shared" si="7"/>
        <v>57.852157657447513</v>
      </c>
      <c r="N32" s="18">
        <f t="shared" si="7"/>
        <v>63.077420392288822</v>
      </c>
      <c r="O32" s="18">
        <f t="shared" si="7"/>
        <v>61.561930204883353</v>
      </c>
      <c r="P32" s="18">
        <f t="shared" si="7"/>
        <v>60.466811925059794</v>
      </c>
      <c r="Q32" s="18">
        <f t="shared" ref="Q32:V41" si="8">Q9/Q$29*100</f>
        <v>53.847365457111486</v>
      </c>
      <c r="R32" s="18">
        <f t="shared" si="8"/>
        <v>51.487674753692517</v>
      </c>
      <c r="S32" s="18">
        <f t="shared" si="8"/>
        <v>55.725121995803498</v>
      </c>
      <c r="T32" s="18">
        <f t="shared" si="8"/>
        <v>54.251856498616831</v>
      </c>
      <c r="U32" s="18">
        <f t="shared" si="8"/>
        <v>66.755737747020902</v>
      </c>
      <c r="V32" s="18">
        <f t="shared" si="8"/>
        <v>62.80662460540556</v>
      </c>
      <c r="W32" s="18">
        <f t="shared" ref="W32:X32" si="9">W9/W$29*100</f>
        <v>59.336709905248021</v>
      </c>
      <c r="X32" s="18">
        <f t="shared" si="9"/>
        <v>60.784910910239297</v>
      </c>
      <c r="Y32" s="18">
        <f t="shared" si="7"/>
        <v>60.377358630850217</v>
      </c>
    </row>
    <row r="33" spans="1:25" x14ac:dyDescent="0.2">
      <c r="A33" s="143"/>
      <c r="B33" s="80" t="s">
        <v>67</v>
      </c>
      <c r="C33" s="18">
        <f t="shared" si="6"/>
        <v>4.7086757110521233</v>
      </c>
      <c r="D33" s="18">
        <f t="shared" ref="D33:P33" si="10">D10/D$29*100</f>
        <v>21.975340093552337</v>
      </c>
      <c r="E33" s="18">
        <f t="shared" si="10"/>
        <v>15.910381473521063</v>
      </c>
      <c r="F33" s="18">
        <f t="shared" si="10"/>
        <v>21.267007266845901</v>
      </c>
      <c r="G33" s="18">
        <f t="shared" si="10"/>
        <v>15.379383944141331</v>
      </c>
      <c r="H33" s="18">
        <f t="shared" si="10"/>
        <v>10.913544780963907</v>
      </c>
      <c r="I33" s="18">
        <f t="shared" si="10"/>
        <v>7.9390059827265258</v>
      </c>
      <c r="J33" s="18">
        <f t="shared" si="10"/>
        <v>12.188245275517689</v>
      </c>
      <c r="K33" s="18">
        <f t="shared" si="10"/>
        <v>15.073002941868721</v>
      </c>
      <c r="L33" s="18">
        <f t="shared" si="10"/>
        <v>7.5966818753528287</v>
      </c>
      <c r="M33" s="18">
        <f t="shared" si="10"/>
        <v>10.472520416260098</v>
      </c>
      <c r="N33" s="18">
        <f t="shared" si="10"/>
        <v>10.161060661090207</v>
      </c>
      <c r="O33" s="18">
        <f t="shared" si="10"/>
        <v>14.464016872058854</v>
      </c>
      <c r="P33" s="18">
        <f t="shared" si="10"/>
        <v>15.809382055625781</v>
      </c>
      <c r="Q33" s="18">
        <f t="shared" si="8"/>
        <v>19.039355892001762</v>
      </c>
      <c r="R33" s="18">
        <f t="shared" si="8"/>
        <v>18.213166962439516</v>
      </c>
      <c r="S33" s="18">
        <f t="shared" si="8"/>
        <v>16.638412916240554</v>
      </c>
      <c r="T33" s="18">
        <f t="shared" si="8"/>
        <v>12.850532552836722</v>
      </c>
      <c r="U33" s="18">
        <f t="shared" si="8"/>
        <v>10.800750647007145</v>
      </c>
      <c r="V33" s="18">
        <f t="shared" si="8"/>
        <v>10.564168014565659</v>
      </c>
      <c r="W33" s="18">
        <f t="shared" ref="W33:X33" si="11">W10/W$29*100</f>
        <v>9.6736471360847816</v>
      </c>
      <c r="X33" s="18">
        <f t="shared" si="11"/>
        <v>9.0107510253531977</v>
      </c>
      <c r="Y33" s="18">
        <f t="shared" ref="Y33:Y49" si="12">Y10/Y$29*100</f>
        <v>13.206722809473648</v>
      </c>
    </row>
    <row r="34" spans="1:25" x14ac:dyDescent="0.2">
      <c r="A34" s="143"/>
      <c r="B34" s="80" t="s">
        <v>60</v>
      </c>
      <c r="C34" s="18">
        <f t="shared" si="6"/>
        <v>2.0458710917083825E-4</v>
      </c>
      <c r="D34" s="18">
        <f t="shared" ref="D34:P34" si="13">D11/D$29*100</f>
        <v>1.4009150425455701E-3</v>
      </c>
      <c r="E34" s="18">
        <f t="shared" si="13"/>
        <v>3.0767076356704533E-4</v>
      </c>
      <c r="F34" s="18">
        <f t="shared" si="13"/>
        <v>0</v>
      </c>
      <c r="G34" s="18">
        <f t="shared" si="13"/>
        <v>0</v>
      </c>
      <c r="H34" s="18">
        <f t="shared" si="13"/>
        <v>2.0311123484730766E-4</v>
      </c>
      <c r="I34" s="18">
        <f t="shared" si="13"/>
        <v>0</v>
      </c>
      <c r="J34" s="18">
        <f t="shared" si="13"/>
        <v>1.8197747439390121E-3</v>
      </c>
      <c r="K34" s="18">
        <f t="shared" si="13"/>
        <v>0.3765743989304387</v>
      </c>
      <c r="L34" s="18">
        <f t="shared" si="13"/>
        <v>0.2426984388205384</v>
      </c>
      <c r="M34" s="18">
        <f t="shared" si="13"/>
        <v>0.14028798473638485</v>
      </c>
      <c r="N34" s="18">
        <f t="shared" si="13"/>
        <v>0.20304878002751686</v>
      </c>
      <c r="O34" s="18">
        <f t="shared" si="13"/>
        <v>1.7957190316868129E-4</v>
      </c>
      <c r="P34" s="18">
        <f t="shared" si="13"/>
        <v>0</v>
      </c>
      <c r="Q34" s="18">
        <f t="shared" si="8"/>
        <v>1.0022991279539646E-3</v>
      </c>
      <c r="R34" s="18">
        <f t="shared" si="8"/>
        <v>3.4714660672910077E-3</v>
      </c>
      <c r="S34" s="18">
        <f t="shared" si="8"/>
        <v>9.7508680732012326E-2</v>
      </c>
      <c r="T34" s="18">
        <f t="shared" si="8"/>
        <v>0.11682937563617039</v>
      </c>
      <c r="U34" s="18">
        <f t="shared" si="8"/>
        <v>5.5914097351802708E-2</v>
      </c>
      <c r="V34" s="18">
        <f t="shared" si="8"/>
        <v>5.4323046782213504E-3</v>
      </c>
      <c r="W34" s="18">
        <f t="shared" ref="W34:X34" si="14">W11/W$29*100</f>
        <v>6.3798172784387097E-2</v>
      </c>
      <c r="X34" s="18">
        <f t="shared" si="14"/>
        <v>2.0538021804498249E-2</v>
      </c>
      <c r="Y34" s="18">
        <f t="shared" si="12"/>
        <v>5.5529673079586811E-2</v>
      </c>
    </row>
    <row r="35" spans="1:25" x14ac:dyDescent="0.2">
      <c r="A35" s="143"/>
      <c r="B35" s="80" t="s">
        <v>61</v>
      </c>
      <c r="C35" s="18">
        <f t="shared" si="6"/>
        <v>0</v>
      </c>
      <c r="D35" s="18">
        <f t="shared" ref="D35:P35" si="15">D12/D$29*100</f>
        <v>0</v>
      </c>
      <c r="E35" s="18">
        <f t="shared" si="15"/>
        <v>1.7714377296284428E-3</v>
      </c>
      <c r="F35" s="18">
        <f t="shared" si="15"/>
        <v>0</v>
      </c>
      <c r="G35" s="18">
        <f t="shared" si="15"/>
        <v>8.5111381200565046E-4</v>
      </c>
      <c r="H35" s="18">
        <f t="shared" si="15"/>
        <v>2.2832007605176071E-4</v>
      </c>
      <c r="I35" s="18">
        <f t="shared" si="15"/>
        <v>0</v>
      </c>
      <c r="J35" s="18">
        <f t="shared" si="15"/>
        <v>0</v>
      </c>
      <c r="K35" s="18">
        <f t="shared" si="15"/>
        <v>0</v>
      </c>
      <c r="L35" s="18">
        <f t="shared" si="15"/>
        <v>1.7489499567274878E-2</v>
      </c>
      <c r="M35" s="18">
        <f t="shared" si="15"/>
        <v>5.2454689202344608E-4</v>
      </c>
      <c r="N35" s="18">
        <f t="shared" si="15"/>
        <v>1.2019433331258423E-2</v>
      </c>
      <c r="O35" s="18">
        <f t="shared" si="15"/>
        <v>1.0821721172557407E-2</v>
      </c>
      <c r="P35" s="18">
        <f t="shared" si="15"/>
        <v>1.803280536870101E-2</v>
      </c>
      <c r="Q35" s="88">
        <f t="shared" si="8"/>
        <v>4.742196994189856E-2</v>
      </c>
      <c r="R35" s="88">
        <f t="shared" si="8"/>
        <v>5.0104261296858861E-2</v>
      </c>
      <c r="S35" s="88">
        <f t="shared" si="8"/>
        <v>1.1354127881055706E-2</v>
      </c>
      <c r="T35" s="88">
        <f t="shared" si="8"/>
        <v>1.2961144762827618E-2</v>
      </c>
      <c r="U35" s="18">
        <f t="shared" si="8"/>
        <v>5.1736427580316553E-2</v>
      </c>
      <c r="V35" s="18">
        <f t="shared" si="8"/>
        <v>4.4485611787515707E-2</v>
      </c>
      <c r="W35" s="18">
        <f t="shared" ref="W35:X35" si="16">W12/W$29*100</f>
        <v>5.0917599153696369E-2</v>
      </c>
      <c r="X35" s="18">
        <f t="shared" si="16"/>
        <v>0.10174496045368217</v>
      </c>
      <c r="Y35" s="88">
        <f t="shared" si="12"/>
        <v>2.3523329369963784E-2</v>
      </c>
    </row>
    <row r="36" spans="1:25" x14ac:dyDescent="0.2">
      <c r="A36" s="143"/>
      <c r="B36" s="80" t="s">
        <v>381</v>
      </c>
      <c r="C36" s="18">
        <f t="shared" si="6"/>
        <v>0</v>
      </c>
      <c r="D36" s="18">
        <f t="shared" ref="D36:P36" si="17">D13/D$29*100</f>
        <v>0</v>
      </c>
      <c r="E36" s="18">
        <f t="shared" si="17"/>
        <v>0</v>
      </c>
      <c r="F36" s="18">
        <f t="shared" si="17"/>
        <v>0</v>
      </c>
      <c r="G36" s="18">
        <f t="shared" si="17"/>
        <v>0</v>
      </c>
      <c r="H36" s="18">
        <f t="shared" si="17"/>
        <v>0</v>
      </c>
      <c r="I36" s="18">
        <f t="shared" si="17"/>
        <v>0</v>
      </c>
      <c r="J36" s="18">
        <f t="shared" si="17"/>
        <v>0</v>
      </c>
      <c r="K36" s="18">
        <f t="shared" si="17"/>
        <v>1.4226997579449118E-5</v>
      </c>
      <c r="L36" s="18">
        <f t="shared" si="17"/>
        <v>0</v>
      </c>
      <c r="M36" s="18">
        <f t="shared" si="17"/>
        <v>7.3686349117579333E-4</v>
      </c>
      <c r="N36" s="18">
        <f t="shared" si="17"/>
        <v>0</v>
      </c>
      <c r="O36" s="18">
        <f t="shared" si="17"/>
        <v>0</v>
      </c>
      <c r="P36" s="18">
        <f t="shared" si="17"/>
        <v>0</v>
      </c>
      <c r="Q36" s="18">
        <f t="shared" si="8"/>
        <v>1.0783763646372796E-4</v>
      </c>
      <c r="R36" s="18">
        <f t="shared" si="8"/>
        <v>5.8511142209523144E-7</v>
      </c>
      <c r="S36" s="18">
        <f t="shared" si="8"/>
        <v>4.8759460109317642E-6</v>
      </c>
      <c r="T36" s="18">
        <f t="shared" si="8"/>
        <v>0</v>
      </c>
      <c r="U36" s="18">
        <f t="shared" si="8"/>
        <v>0</v>
      </c>
      <c r="V36" s="18">
        <f t="shared" si="8"/>
        <v>0</v>
      </c>
      <c r="W36" s="18">
        <f t="shared" ref="W36:X36" si="18">W13/W$29*100</f>
        <v>0</v>
      </c>
      <c r="X36" s="18">
        <f t="shared" si="18"/>
        <v>2.7273478761023189E-3</v>
      </c>
      <c r="Y36" s="18">
        <f t="shared" si="12"/>
        <v>1.9158328430320332E-4</v>
      </c>
    </row>
    <row r="37" spans="1:25" x14ac:dyDescent="0.2">
      <c r="A37" s="143"/>
      <c r="B37" s="80" t="s">
        <v>59</v>
      </c>
      <c r="C37" s="18">
        <f t="shared" si="6"/>
        <v>2.7553263896395151E-2</v>
      </c>
      <c r="D37" s="18">
        <f t="shared" ref="D37:P37" si="19">D14/D$29*100</f>
        <v>6.5718847470380884E-2</v>
      </c>
      <c r="E37" s="18">
        <f t="shared" si="19"/>
        <v>0</v>
      </c>
      <c r="F37" s="18">
        <f t="shared" si="19"/>
        <v>3.9168823837121893E-4</v>
      </c>
      <c r="G37" s="18">
        <f t="shared" si="19"/>
        <v>4.2382913745241668E-3</v>
      </c>
      <c r="H37" s="18">
        <f t="shared" si="19"/>
        <v>5.8751005058492499E-3</v>
      </c>
      <c r="I37" s="18">
        <f t="shared" si="19"/>
        <v>6.22710793848558E-3</v>
      </c>
      <c r="J37" s="18">
        <f t="shared" si="19"/>
        <v>3.6035143444336872E-4</v>
      </c>
      <c r="K37" s="18">
        <f t="shared" si="19"/>
        <v>1.5588724490624959E-3</v>
      </c>
      <c r="L37" s="18">
        <f t="shared" si="19"/>
        <v>6.574442018751887E-3</v>
      </c>
      <c r="M37" s="18">
        <f t="shared" si="19"/>
        <v>7.493527028906371E-3</v>
      </c>
      <c r="N37" s="18">
        <f t="shared" si="19"/>
        <v>2.2785269706508099E-2</v>
      </c>
      <c r="O37" s="18">
        <f t="shared" si="19"/>
        <v>1.7102428057785201E-3</v>
      </c>
      <c r="P37" s="18">
        <f t="shared" si="19"/>
        <v>3.7296881898673945E-3</v>
      </c>
      <c r="Q37" s="18">
        <f t="shared" si="8"/>
        <v>1.51785166392439E-3</v>
      </c>
      <c r="R37" s="18">
        <f t="shared" si="8"/>
        <v>2.7324703411847308E-4</v>
      </c>
      <c r="S37" s="18">
        <f t="shared" si="8"/>
        <v>0</v>
      </c>
      <c r="T37" s="18">
        <f t="shared" si="8"/>
        <v>3.8629337145929528E-3</v>
      </c>
      <c r="U37" s="18">
        <f t="shared" si="8"/>
        <v>0</v>
      </c>
      <c r="V37" s="18">
        <f t="shared" si="8"/>
        <v>1.3251981053177622E-3</v>
      </c>
      <c r="W37" s="18">
        <f t="shared" ref="W37:X37" si="20">W14/W$29*100</f>
        <v>4.6003874231603044E-5</v>
      </c>
      <c r="X37" s="18">
        <f t="shared" si="20"/>
        <v>4.4088067970195189E-4</v>
      </c>
      <c r="Y37" s="18">
        <f t="shared" si="12"/>
        <v>5.6292223465994667E-3</v>
      </c>
    </row>
    <row r="38" spans="1:25" x14ac:dyDescent="0.2">
      <c r="A38" s="143"/>
      <c r="B38" s="80" t="s">
        <v>387</v>
      </c>
      <c r="C38" s="18">
        <f t="shared" si="6"/>
        <v>0</v>
      </c>
      <c r="D38" s="18">
        <f t="shared" ref="D38:P38" si="21">D15/D$29*100</f>
        <v>0</v>
      </c>
      <c r="E38" s="18">
        <f t="shared" si="21"/>
        <v>0</v>
      </c>
      <c r="F38" s="18">
        <f t="shared" si="21"/>
        <v>0</v>
      </c>
      <c r="G38" s="18">
        <f t="shared" si="21"/>
        <v>0</v>
      </c>
      <c r="H38" s="18">
        <f t="shared" si="21"/>
        <v>0</v>
      </c>
      <c r="I38" s="18">
        <f t="shared" si="21"/>
        <v>0</v>
      </c>
      <c r="J38" s="18">
        <f t="shared" si="21"/>
        <v>0</v>
      </c>
      <c r="K38" s="18">
        <f t="shared" si="21"/>
        <v>0</v>
      </c>
      <c r="L38" s="18">
        <f t="shared" si="21"/>
        <v>1.5244493782853346E-5</v>
      </c>
      <c r="M38" s="18">
        <f t="shared" si="21"/>
        <v>9.3252780804168196E-5</v>
      </c>
      <c r="N38" s="18">
        <f t="shared" si="21"/>
        <v>1.3570738360040559E-5</v>
      </c>
      <c r="O38" s="18">
        <f t="shared" si="21"/>
        <v>0</v>
      </c>
      <c r="P38" s="18">
        <f t="shared" si="21"/>
        <v>0</v>
      </c>
      <c r="Q38" s="18">
        <f t="shared" si="8"/>
        <v>0</v>
      </c>
      <c r="R38" s="18">
        <f t="shared" si="8"/>
        <v>0</v>
      </c>
      <c r="S38" s="18">
        <f t="shared" si="8"/>
        <v>0</v>
      </c>
      <c r="T38" s="18">
        <f t="shared" si="8"/>
        <v>0</v>
      </c>
      <c r="U38" s="18">
        <f t="shared" si="8"/>
        <v>0</v>
      </c>
      <c r="V38" s="18">
        <f t="shared" si="8"/>
        <v>0</v>
      </c>
      <c r="W38" s="18">
        <f t="shared" ref="W38:X38" si="22">W15/W$29*100</f>
        <v>0</v>
      </c>
      <c r="X38" s="18">
        <f t="shared" si="22"/>
        <v>0</v>
      </c>
      <c r="Y38" s="18">
        <f t="shared" si="12"/>
        <v>4.6632186647418006E-6</v>
      </c>
    </row>
    <row r="39" spans="1:25" x14ac:dyDescent="0.2">
      <c r="A39" s="143"/>
      <c r="B39" s="80" t="s">
        <v>14</v>
      </c>
      <c r="C39" s="18">
        <f t="shared" si="6"/>
        <v>4.1373893072371409E-2</v>
      </c>
      <c r="D39" s="18">
        <f t="shared" ref="D39:P39" si="23">D16/D$29*100</f>
        <v>0.17716356192944918</v>
      </c>
      <c r="E39" s="18">
        <f t="shared" si="23"/>
        <v>0.3333071968573576</v>
      </c>
      <c r="F39" s="18">
        <f t="shared" si="23"/>
        <v>4.1368181216326474E-2</v>
      </c>
      <c r="G39" s="18">
        <f t="shared" si="23"/>
        <v>0.16486517748742818</v>
      </c>
      <c r="H39" s="18">
        <f t="shared" si="23"/>
        <v>5.9374743815151253E-2</v>
      </c>
      <c r="I39" s="18">
        <f t="shared" si="23"/>
        <v>9.4680258091073222E-2</v>
      </c>
      <c r="J39" s="18">
        <f t="shared" si="23"/>
        <v>0.15942611265048606</v>
      </c>
      <c r="K39" s="18">
        <f t="shared" si="23"/>
        <v>0.82890349511499273</v>
      </c>
      <c r="L39" s="18">
        <f t="shared" si="23"/>
        <v>1.402220043434002</v>
      </c>
      <c r="M39" s="18">
        <f t="shared" si="23"/>
        <v>2.582484228602631</v>
      </c>
      <c r="N39" s="18">
        <f t="shared" si="23"/>
        <v>2.1834537703849555</v>
      </c>
      <c r="O39" s="18">
        <f t="shared" si="23"/>
        <v>2.113564891733442</v>
      </c>
      <c r="P39" s="18">
        <f t="shared" si="23"/>
        <v>1.8335120235358573</v>
      </c>
      <c r="Q39" s="18">
        <f t="shared" si="8"/>
        <v>1.6012485648361676</v>
      </c>
      <c r="R39" s="18">
        <f t="shared" si="8"/>
        <v>2.091790302221693</v>
      </c>
      <c r="S39" s="18">
        <f t="shared" si="8"/>
        <v>5.8862410492076238</v>
      </c>
      <c r="T39" s="18">
        <f t="shared" si="8"/>
        <v>11.627503862427163</v>
      </c>
      <c r="U39" s="18">
        <f t="shared" si="8"/>
        <v>4.1363890899606606</v>
      </c>
      <c r="V39" s="18">
        <f t="shared" si="8"/>
        <v>3.9026697088916271</v>
      </c>
      <c r="W39" s="18">
        <f t="shared" ref="W39:X39" si="24">W16/W$29*100</f>
        <v>6.9461714852581329</v>
      </c>
      <c r="X39" s="18">
        <f t="shared" si="24"/>
        <v>10.322890596200736</v>
      </c>
      <c r="Y39" s="18">
        <f t="shared" si="12"/>
        <v>3.2520568897454782</v>
      </c>
    </row>
    <row r="40" spans="1:25" x14ac:dyDescent="0.2">
      <c r="A40" s="143"/>
      <c r="B40" s="8" t="s">
        <v>15</v>
      </c>
      <c r="C40" s="18">
        <f t="shared" si="6"/>
        <v>6.9697108454893367E-2</v>
      </c>
      <c r="D40" s="18">
        <f t="shared" ref="D40:P40" si="25">D17/D$29*100</f>
        <v>0.16037016152924019</v>
      </c>
      <c r="E40" s="18">
        <f t="shared" si="25"/>
        <v>7.4557949368766807E-2</v>
      </c>
      <c r="F40" s="18">
        <f t="shared" si="25"/>
        <v>0.10507136711272909</v>
      </c>
      <c r="G40" s="18">
        <f t="shared" si="25"/>
        <v>0.16254771401872792</v>
      </c>
      <c r="H40" s="18">
        <f t="shared" si="25"/>
        <v>9.7684979919861512E-2</v>
      </c>
      <c r="I40" s="18">
        <f t="shared" si="25"/>
        <v>0.79418099930734698</v>
      </c>
      <c r="J40" s="18">
        <f t="shared" si="25"/>
        <v>0.30160371940336572</v>
      </c>
      <c r="K40" s="18">
        <f t="shared" si="25"/>
        <v>0.6205155804982373</v>
      </c>
      <c r="L40" s="18">
        <f t="shared" si="25"/>
        <v>0.82326974004672537</v>
      </c>
      <c r="M40" s="18">
        <f t="shared" si="25"/>
        <v>0.56939065560676472</v>
      </c>
      <c r="N40" s="18">
        <f t="shared" si="25"/>
        <v>4.85075779808765</v>
      </c>
      <c r="O40" s="18">
        <f t="shared" si="25"/>
        <v>0.48824307553861623</v>
      </c>
      <c r="P40" s="18">
        <f t="shared" si="25"/>
        <v>0.45039220022390941</v>
      </c>
      <c r="Q40" s="18">
        <f t="shared" si="8"/>
        <v>0.6595741311514246</v>
      </c>
      <c r="R40" s="18">
        <f t="shared" si="8"/>
        <v>0.51418187506315904</v>
      </c>
      <c r="S40" s="18">
        <f t="shared" si="8"/>
        <v>0.55838894882049583</v>
      </c>
      <c r="T40" s="18">
        <f t="shared" si="8"/>
        <v>0.37247957744871868</v>
      </c>
      <c r="U40" s="18">
        <f t="shared" si="8"/>
        <v>0.32746450897831209</v>
      </c>
      <c r="V40" s="18">
        <f t="shared" si="8"/>
        <v>0.19189918541891365</v>
      </c>
      <c r="W40" s="18">
        <f t="shared" ref="W40:X40" si="26">W17/W$29*100</f>
        <v>1.0726820473872924</v>
      </c>
      <c r="X40" s="18">
        <f t="shared" si="26"/>
        <v>1.3554449199730256</v>
      </c>
      <c r="Y40" s="18">
        <f t="shared" si="12"/>
        <v>0.66209950400183382</v>
      </c>
    </row>
    <row r="41" spans="1:25" x14ac:dyDescent="0.2">
      <c r="A41" s="143"/>
      <c r="B41" s="8" t="s">
        <v>26</v>
      </c>
      <c r="C41" s="18">
        <f t="shared" si="6"/>
        <v>0</v>
      </c>
      <c r="D41" s="18">
        <f t="shared" ref="D41:P41" si="27">D18/D$29*100</f>
        <v>0</v>
      </c>
      <c r="E41" s="18">
        <f t="shared" si="27"/>
        <v>3.3564083298223129E-5</v>
      </c>
      <c r="F41" s="18">
        <f t="shared" si="27"/>
        <v>5.095616683136453E-2</v>
      </c>
      <c r="G41" s="18">
        <f t="shared" si="27"/>
        <v>1.960641702855029E-4</v>
      </c>
      <c r="H41" s="18">
        <f t="shared" si="27"/>
        <v>0</v>
      </c>
      <c r="I41" s="18">
        <f t="shared" si="27"/>
        <v>0</v>
      </c>
      <c r="J41" s="18">
        <f t="shared" si="27"/>
        <v>5.1113006096046242E-4</v>
      </c>
      <c r="K41" s="18">
        <f t="shared" si="27"/>
        <v>1.3007540644067766E-2</v>
      </c>
      <c r="L41" s="18">
        <f t="shared" si="27"/>
        <v>1.9909308880406468E-3</v>
      </c>
      <c r="M41" s="18">
        <f t="shared" si="27"/>
        <v>7.0772199717449068E-4</v>
      </c>
      <c r="N41" s="18">
        <f t="shared" si="27"/>
        <v>8.4817114750253503E-4</v>
      </c>
      <c r="O41" s="18">
        <f t="shared" si="27"/>
        <v>7.9423934483895051E-2</v>
      </c>
      <c r="P41" s="18">
        <f t="shared" si="27"/>
        <v>6.451040891783693E-4</v>
      </c>
      <c r="Q41" s="18">
        <f t="shared" si="8"/>
        <v>5.2371422010004325E-2</v>
      </c>
      <c r="R41" s="18">
        <f t="shared" si="8"/>
        <v>3.5884298405678444E-2</v>
      </c>
      <c r="S41" s="18">
        <f t="shared" si="8"/>
        <v>5.2752859892270755E-3</v>
      </c>
      <c r="T41" s="18">
        <f t="shared" si="8"/>
        <v>1.3215241905380938E-2</v>
      </c>
      <c r="U41" s="18">
        <f t="shared" si="8"/>
        <v>3.2703917353219585E-2</v>
      </c>
      <c r="V41" s="18">
        <f t="shared" si="8"/>
        <v>1.0896426837962934E-2</v>
      </c>
      <c r="W41" s="18">
        <f t="shared" ref="W41:X41" si="28">W18/W$29*100</f>
        <v>9.231444095808344E-4</v>
      </c>
      <c r="X41" s="18">
        <f t="shared" si="28"/>
        <v>4.6323599016180701E-3</v>
      </c>
      <c r="Y41" s="18">
        <f t="shared" si="12"/>
        <v>1.4443292601534655E-2</v>
      </c>
    </row>
    <row r="42" spans="1:25" x14ac:dyDescent="0.2">
      <c r="A42" s="143"/>
      <c r="B42" s="8" t="s">
        <v>27</v>
      </c>
      <c r="C42" s="18">
        <f t="shared" si="6"/>
        <v>3.5465065381695367E-2</v>
      </c>
      <c r="D42" s="18">
        <f t="shared" ref="D42:P42" si="29">D19/D$29*100</f>
        <v>8.2489173975771504E-2</v>
      </c>
      <c r="E42" s="18">
        <f t="shared" si="29"/>
        <v>6.548912052871636E-2</v>
      </c>
      <c r="F42" s="18">
        <f t="shared" si="29"/>
        <v>5.313318761041759E-2</v>
      </c>
      <c r="G42" s="18">
        <f t="shared" si="29"/>
        <v>0.15495304443410554</v>
      </c>
      <c r="H42" s="18">
        <f t="shared" si="29"/>
        <v>7.2199561714765298E-2</v>
      </c>
      <c r="I42" s="18">
        <f t="shared" si="29"/>
        <v>0.78204519318382304</v>
      </c>
      <c r="J42" s="18">
        <f t="shared" si="29"/>
        <v>0.29719605238417424</v>
      </c>
      <c r="K42" s="18">
        <f t="shared" si="29"/>
        <v>0.21997275550287815</v>
      </c>
      <c r="L42" s="18">
        <f t="shared" si="29"/>
        <v>0.10805703713120661</v>
      </c>
      <c r="M42" s="18">
        <f t="shared" si="29"/>
        <v>0.21222251375742873</v>
      </c>
      <c r="N42" s="18">
        <f t="shared" si="29"/>
        <v>4.4163457406155393</v>
      </c>
      <c r="O42" s="18">
        <f t="shared" si="29"/>
        <v>0.31612987093994932</v>
      </c>
      <c r="P42" s="18">
        <f t="shared" si="29"/>
        <v>0.28524491277449593</v>
      </c>
      <c r="Q42" s="18">
        <f t="shared" ref="Q42:V49" si="30">Q19/Q$29*100</f>
        <v>0.32944914969432759</v>
      </c>
      <c r="R42" s="18">
        <f t="shared" si="30"/>
        <v>0.39451898279619696</v>
      </c>
      <c r="S42" s="18">
        <f t="shared" si="30"/>
        <v>0.34956632141572003</v>
      </c>
      <c r="T42" s="18">
        <f t="shared" si="30"/>
        <v>0.14533042258485063</v>
      </c>
      <c r="U42" s="18">
        <f t="shared" si="30"/>
        <v>0.10804020725995814</v>
      </c>
      <c r="V42" s="18">
        <f t="shared" si="30"/>
        <v>6.0109586088026808E-2</v>
      </c>
      <c r="W42" s="18">
        <f t="shared" ref="W42:X42" si="31">W19/W$29*100</f>
        <v>0.9569567459869045</v>
      </c>
      <c r="X42" s="18">
        <f t="shared" si="31"/>
        <v>1.227368799540995</v>
      </c>
      <c r="Y42" s="18">
        <f t="shared" si="12"/>
        <v>0.48842813173871469</v>
      </c>
    </row>
    <row r="43" spans="1:25" x14ac:dyDescent="0.2">
      <c r="A43" s="143"/>
      <c r="B43" s="8" t="s">
        <v>16</v>
      </c>
      <c r="C43" s="18">
        <f t="shared" si="6"/>
        <v>2.3527517554646406E-3</v>
      </c>
      <c r="D43" s="18">
        <f t="shared" ref="D43:P43" si="32">D20/D$29*100</f>
        <v>5.5487223253765719E-4</v>
      </c>
      <c r="E43" s="18">
        <f t="shared" si="32"/>
        <v>1.7714377296284428E-3</v>
      </c>
      <c r="F43" s="18">
        <f t="shared" si="32"/>
        <v>0</v>
      </c>
      <c r="G43" s="18">
        <f t="shared" si="32"/>
        <v>8.5111381200565046E-4</v>
      </c>
      <c r="H43" s="18">
        <f t="shared" si="32"/>
        <v>2.4344538077443258E-4</v>
      </c>
      <c r="I43" s="18">
        <f t="shared" si="32"/>
        <v>0</v>
      </c>
      <c r="J43" s="18">
        <f t="shared" si="32"/>
        <v>4.9311248923829407E-5</v>
      </c>
      <c r="K43" s="18">
        <f t="shared" si="32"/>
        <v>0</v>
      </c>
      <c r="L43" s="18">
        <f t="shared" si="32"/>
        <v>1.841229959093027E-2</v>
      </c>
      <c r="M43" s="18">
        <f t="shared" si="32"/>
        <v>5.2454689202344608E-4</v>
      </c>
      <c r="N43" s="18">
        <f t="shared" si="32"/>
        <v>1.2019433331258423E-2</v>
      </c>
      <c r="O43" s="18">
        <f t="shared" si="32"/>
        <v>1.1068812111317513E-2</v>
      </c>
      <c r="P43" s="18">
        <f t="shared" si="32"/>
        <v>2.1380684187018946E-2</v>
      </c>
      <c r="Q43" s="18">
        <f t="shared" si="30"/>
        <v>6.1504383481744022E-2</v>
      </c>
      <c r="R43" s="18">
        <f t="shared" si="30"/>
        <v>5.0104261296858861E-2</v>
      </c>
      <c r="S43" s="18">
        <f t="shared" si="30"/>
        <v>1.1687154993602344E-2</v>
      </c>
      <c r="T43" s="18">
        <f t="shared" si="30"/>
        <v>3.3925254269780755E-2</v>
      </c>
      <c r="U43" s="18">
        <f t="shared" si="30"/>
        <v>5.1808984803477565E-2</v>
      </c>
      <c r="V43" s="18">
        <f t="shared" si="30"/>
        <v>4.4485611787515707E-2</v>
      </c>
      <c r="W43" s="18">
        <f t="shared" ref="W43:X43" si="33">W20/W$29*100</f>
        <v>5.0917599153696369E-2</v>
      </c>
      <c r="X43" s="18">
        <f t="shared" si="33"/>
        <v>0.10246485804621219</v>
      </c>
      <c r="Y43" s="18">
        <f t="shared" si="12"/>
        <v>2.5760826471100805E-2</v>
      </c>
    </row>
    <row r="44" spans="1:25" x14ac:dyDescent="0.2">
      <c r="A44" s="143"/>
      <c r="B44" s="8" t="s">
        <v>19</v>
      </c>
      <c r="C44" s="18">
        <f t="shared" si="6"/>
        <v>1.1428279915510803E-3</v>
      </c>
      <c r="D44" s="18">
        <f t="shared" ref="D44:P44" si="34">D21/D$29*100</f>
        <v>5.5487223253765719E-4</v>
      </c>
      <c r="E44" s="18">
        <f t="shared" si="34"/>
        <v>0</v>
      </c>
      <c r="F44" s="18">
        <f t="shared" si="34"/>
        <v>0</v>
      </c>
      <c r="G44" s="18">
        <f t="shared" si="34"/>
        <v>0</v>
      </c>
      <c r="H44" s="18">
        <f t="shared" si="34"/>
        <v>0</v>
      </c>
      <c r="I44" s="18">
        <f t="shared" si="34"/>
        <v>0</v>
      </c>
      <c r="J44" s="18">
        <f t="shared" si="34"/>
        <v>4.9311248923829407E-5</v>
      </c>
      <c r="K44" s="18">
        <f t="shared" si="34"/>
        <v>0</v>
      </c>
      <c r="L44" s="18">
        <f t="shared" si="34"/>
        <v>0</v>
      </c>
      <c r="M44" s="18">
        <f t="shared" si="34"/>
        <v>0</v>
      </c>
      <c r="N44" s="18">
        <f t="shared" si="34"/>
        <v>0</v>
      </c>
      <c r="O44" s="18">
        <f t="shared" si="34"/>
        <v>0</v>
      </c>
      <c r="P44" s="18">
        <f t="shared" si="34"/>
        <v>0</v>
      </c>
      <c r="Q44" s="18">
        <f t="shared" si="30"/>
        <v>1.0229803185086522E-2</v>
      </c>
      <c r="R44" s="18">
        <f t="shared" si="30"/>
        <v>0</v>
      </c>
      <c r="S44" s="18">
        <f t="shared" si="30"/>
        <v>4.1445541092919996E-5</v>
      </c>
      <c r="T44" s="18">
        <f t="shared" si="30"/>
        <v>0</v>
      </c>
      <c r="U44" s="18">
        <f t="shared" si="30"/>
        <v>0</v>
      </c>
      <c r="V44" s="18">
        <f t="shared" si="30"/>
        <v>0</v>
      </c>
      <c r="W44" s="18">
        <f t="shared" ref="W44:X44" si="35">W21/W$29*100</f>
        <v>0</v>
      </c>
      <c r="X44" s="18">
        <f t="shared" si="35"/>
        <v>0</v>
      </c>
      <c r="Y44" s="18">
        <f t="shared" si="12"/>
        <v>0</v>
      </c>
    </row>
    <row r="45" spans="1:25" x14ac:dyDescent="0.2">
      <c r="A45" s="143"/>
      <c r="B45" s="8" t="s">
        <v>18</v>
      </c>
      <c r="C45" s="18">
        <f t="shared" si="6"/>
        <v>1.2099237639135597E-3</v>
      </c>
      <c r="D45" s="18">
        <f t="shared" ref="D45:P45" si="36">D22/D$29*100</f>
        <v>0</v>
      </c>
      <c r="E45" s="18">
        <f t="shared" si="36"/>
        <v>0</v>
      </c>
      <c r="F45" s="18">
        <f t="shared" si="36"/>
        <v>0</v>
      </c>
      <c r="G45" s="18">
        <f t="shared" si="36"/>
        <v>0</v>
      </c>
      <c r="H45" s="18">
        <f t="shared" si="36"/>
        <v>0</v>
      </c>
      <c r="I45" s="18">
        <f t="shared" si="36"/>
        <v>0</v>
      </c>
      <c r="J45" s="18">
        <f t="shared" si="36"/>
        <v>0</v>
      </c>
      <c r="K45" s="18">
        <f t="shared" si="36"/>
        <v>0</v>
      </c>
      <c r="L45" s="18">
        <f t="shared" si="36"/>
        <v>9.2280002365538916E-4</v>
      </c>
      <c r="M45" s="18">
        <f t="shared" si="36"/>
        <v>0</v>
      </c>
      <c r="N45" s="18">
        <f t="shared" si="36"/>
        <v>0</v>
      </c>
      <c r="O45" s="18">
        <f t="shared" si="36"/>
        <v>1.1564430564063074E-4</v>
      </c>
      <c r="P45" s="18">
        <f t="shared" si="36"/>
        <v>0</v>
      </c>
      <c r="Q45" s="18">
        <f t="shared" si="30"/>
        <v>0</v>
      </c>
      <c r="R45" s="18">
        <f t="shared" si="30"/>
        <v>0</v>
      </c>
      <c r="S45" s="18">
        <f t="shared" si="30"/>
        <v>2.9158157145371948E-4</v>
      </c>
      <c r="T45" s="18">
        <f t="shared" si="30"/>
        <v>1.5442972887938939E-4</v>
      </c>
      <c r="U45" s="18">
        <f t="shared" si="30"/>
        <v>0</v>
      </c>
      <c r="V45" s="18">
        <f t="shared" si="30"/>
        <v>0</v>
      </c>
      <c r="W45" s="18">
        <f t="shared" ref="W45:X45" si="37">W22/W$29*100</f>
        <v>0</v>
      </c>
      <c r="X45" s="18">
        <f t="shared" si="37"/>
        <v>6.9386356009575501E-4</v>
      </c>
      <c r="Y45" s="18">
        <f t="shared" si="12"/>
        <v>1.3940741113126713E-4</v>
      </c>
    </row>
    <row r="46" spans="1:25" x14ac:dyDescent="0.2">
      <c r="A46" s="143"/>
      <c r="B46" s="8" t="s">
        <v>20</v>
      </c>
      <c r="C46" s="18">
        <f t="shared" si="6"/>
        <v>0</v>
      </c>
      <c r="D46" s="18">
        <f t="shared" ref="D46:P46" si="38">D23/D$29*100</f>
        <v>0</v>
      </c>
      <c r="E46" s="18">
        <f t="shared" si="38"/>
        <v>0</v>
      </c>
      <c r="F46" s="18">
        <f t="shared" si="38"/>
        <v>0</v>
      </c>
      <c r="G46" s="18">
        <f t="shared" si="38"/>
        <v>0</v>
      </c>
      <c r="H46" s="18">
        <f t="shared" si="38"/>
        <v>0</v>
      </c>
      <c r="I46" s="18">
        <f t="shared" si="38"/>
        <v>0</v>
      </c>
      <c r="J46" s="18">
        <f t="shared" si="38"/>
        <v>0</v>
      </c>
      <c r="K46" s="18">
        <f t="shared" si="38"/>
        <v>0</v>
      </c>
      <c r="L46" s="18">
        <f t="shared" si="38"/>
        <v>0</v>
      </c>
      <c r="M46" s="18">
        <f t="shared" si="38"/>
        <v>0</v>
      </c>
      <c r="N46" s="18">
        <f t="shared" si="38"/>
        <v>0</v>
      </c>
      <c r="O46" s="18">
        <f t="shared" si="38"/>
        <v>0</v>
      </c>
      <c r="P46" s="18">
        <f t="shared" si="38"/>
        <v>3.347878818317932E-3</v>
      </c>
      <c r="Q46" s="18">
        <f t="shared" si="30"/>
        <v>2.5578201032458213E-3</v>
      </c>
      <c r="R46" s="18">
        <f t="shared" si="30"/>
        <v>0</v>
      </c>
      <c r="S46" s="18">
        <f t="shared" si="30"/>
        <v>0</v>
      </c>
      <c r="T46" s="18">
        <f t="shared" si="30"/>
        <v>0</v>
      </c>
      <c r="U46" s="18">
        <f t="shared" si="30"/>
        <v>7.2557223161011212E-5</v>
      </c>
      <c r="V46" s="18">
        <f t="shared" si="30"/>
        <v>0</v>
      </c>
      <c r="W46" s="18">
        <f t="shared" ref="W46:X46" si="39">W23/W$29*100</f>
        <v>0</v>
      </c>
      <c r="X46" s="18">
        <f t="shared" si="39"/>
        <v>2.6034032434261608E-5</v>
      </c>
      <c r="Y46" s="18">
        <f t="shared" si="12"/>
        <v>2.8863040840300462E-4</v>
      </c>
    </row>
    <row r="47" spans="1:25" x14ac:dyDescent="0.2">
      <c r="A47" s="143"/>
      <c r="B47" s="8" t="s">
        <v>21</v>
      </c>
      <c r="C47" s="18">
        <f t="shared" si="6"/>
        <v>0</v>
      </c>
      <c r="D47" s="18">
        <f t="shared" ref="D47:P47" si="40">D24/D$29*100</f>
        <v>0</v>
      </c>
      <c r="E47" s="18">
        <f t="shared" si="40"/>
        <v>0</v>
      </c>
      <c r="F47" s="18">
        <f t="shared" si="40"/>
        <v>0</v>
      </c>
      <c r="G47" s="18">
        <f t="shared" si="40"/>
        <v>0</v>
      </c>
      <c r="H47" s="18">
        <f t="shared" si="40"/>
        <v>0</v>
      </c>
      <c r="I47" s="18">
        <f t="shared" si="40"/>
        <v>0</v>
      </c>
      <c r="J47" s="18">
        <f t="shared" si="40"/>
        <v>0</v>
      </c>
      <c r="K47" s="18">
        <f t="shared" si="40"/>
        <v>0</v>
      </c>
      <c r="L47" s="18">
        <f t="shared" si="40"/>
        <v>0</v>
      </c>
      <c r="M47" s="18">
        <f t="shared" si="40"/>
        <v>0</v>
      </c>
      <c r="N47" s="18">
        <f t="shared" si="40"/>
        <v>0</v>
      </c>
      <c r="O47" s="18">
        <f t="shared" si="40"/>
        <v>0</v>
      </c>
      <c r="P47" s="18">
        <f t="shared" si="40"/>
        <v>0</v>
      </c>
      <c r="Q47" s="18">
        <f t="shared" si="30"/>
        <v>1.2947902515131171E-3</v>
      </c>
      <c r="R47" s="18">
        <f t="shared" si="30"/>
        <v>0</v>
      </c>
      <c r="S47" s="18">
        <f t="shared" si="30"/>
        <v>0</v>
      </c>
      <c r="T47" s="18">
        <f t="shared" si="30"/>
        <v>0</v>
      </c>
      <c r="U47" s="18">
        <f t="shared" si="30"/>
        <v>0</v>
      </c>
      <c r="V47" s="18">
        <f t="shared" si="30"/>
        <v>0</v>
      </c>
      <c r="W47" s="18">
        <f t="shared" ref="W47:X47" si="41">W24/W$29*100</f>
        <v>0</v>
      </c>
      <c r="X47" s="18">
        <f t="shared" si="41"/>
        <v>0</v>
      </c>
      <c r="Y47" s="18">
        <f t="shared" si="12"/>
        <v>5.7165191044002625E-5</v>
      </c>
    </row>
    <row r="48" spans="1:25" x14ac:dyDescent="0.2">
      <c r="A48" s="143"/>
      <c r="B48" s="8" t="s">
        <v>17</v>
      </c>
      <c r="C48" s="18">
        <f t="shared" si="6"/>
        <v>0</v>
      </c>
      <c r="D48" s="18">
        <f t="shared" ref="D48:P48" si="42">D25/D$29*100</f>
        <v>0</v>
      </c>
      <c r="E48" s="18">
        <f t="shared" si="42"/>
        <v>1.7714377296284428E-3</v>
      </c>
      <c r="F48" s="18">
        <f t="shared" si="42"/>
        <v>0</v>
      </c>
      <c r="G48" s="18">
        <f t="shared" si="42"/>
        <v>8.5111381200565046E-4</v>
      </c>
      <c r="H48" s="18">
        <f t="shared" si="42"/>
        <v>2.2832007605176071E-4</v>
      </c>
      <c r="I48" s="18">
        <f t="shared" si="42"/>
        <v>0</v>
      </c>
      <c r="J48" s="18">
        <f t="shared" si="42"/>
        <v>0</v>
      </c>
      <c r="K48" s="18">
        <f t="shared" si="42"/>
        <v>0</v>
      </c>
      <c r="L48" s="18">
        <f t="shared" si="42"/>
        <v>1.7489499567274878E-2</v>
      </c>
      <c r="M48" s="18">
        <f t="shared" si="42"/>
        <v>5.2454689202344608E-4</v>
      </c>
      <c r="N48" s="18">
        <f t="shared" si="42"/>
        <v>1.2019433331258423E-2</v>
      </c>
      <c r="O48" s="18">
        <f t="shared" si="42"/>
        <v>1.0821721172557407E-2</v>
      </c>
      <c r="P48" s="18">
        <f t="shared" si="42"/>
        <v>1.803280536870101E-2</v>
      </c>
      <c r="Q48" s="18">
        <f t="shared" si="30"/>
        <v>4.742196994189856E-2</v>
      </c>
      <c r="R48" s="18">
        <f t="shared" si="30"/>
        <v>5.0104261296858861E-2</v>
      </c>
      <c r="S48" s="18">
        <f t="shared" si="30"/>
        <v>1.1354127881055706E-2</v>
      </c>
      <c r="T48" s="18">
        <f t="shared" si="30"/>
        <v>1.2961144762827618E-2</v>
      </c>
      <c r="U48" s="18">
        <f t="shared" si="30"/>
        <v>5.1736427580316553E-2</v>
      </c>
      <c r="V48" s="18">
        <f t="shared" si="30"/>
        <v>4.4485611787515707E-2</v>
      </c>
      <c r="W48" s="18">
        <f t="shared" ref="W48:X48" si="43">W25/W$29*100</f>
        <v>5.0917599153696369E-2</v>
      </c>
      <c r="X48" s="18">
        <f t="shared" si="43"/>
        <v>0.10174496045368217</v>
      </c>
      <c r="Y48" s="18">
        <f t="shared" si="12"/>
        <v>2.3523329369963784E-2</v>
      </c>
    </row>
    <row r="49" spans="1:25" x14ac:dyDescent="0.2">
      <c r="A49" s="297"/>
      <c r="B49" s="8" t="s">
        <v>807</v>
      </c>
      <c r="C49" s="18">
        <f t="shared" si="6"/>
        <v>0</v>
      </c>
      <c r="D49" s="18">
        <f t="shared" ref="D49:P49" si="44">D26/D$29*100</f>
        <v>0</v>
      </c>
      <c r="E49" s="18">
        <f t="shared" si="44"/>
        <v>0</v>
      </c>
      <c r="F49" s="18">
        <f t="shared" si="44"/>
        <v>0</v>
      </c>
      <c r="G49" s="18">
        <f t="shared" si="44"/>
        <v>0</v>
      </c>
      <c r="H49" s="18">
        <f t="shared" si="44"/>
        <v>1.5125304722671844E-5</v>
      </c>
      <c r="I49" s="18">
        <f t="shared" si="44"/>
        <v>0</v>
      </c>
      <c r="J49" s="18">
        <f t="shared" si="44"/>
        <v>0</v>
      </c>
      <c r="K49" s="18">
        <f t="shared" si="44"/>
        <v>0</v>
      </c>
      <c r="L49" s="18">
        <f t="shared" si="44"/>
        <v>0</v>
      </c>
      <c r="M49" s="18">
        <f t="shared" si="44"/>
        <v>0</v>
      </c>
      <c r="N49" s="18">
        <f t="shared" si="44"/>
        <v>0</v>
      </c>
      <c r="O49" s="18">
        <f t="shared" si="44"/>
        <v>1.3144663311947469E-4</v>
      </c>
      <c r="P49" s="18">
        <f t="shared" si="44"/>
        <v>0</v>
      </c>
      <c r="Q49" s="18">
        <f t="shared" si="30"/>
        <v>0</v>
      </c>
      <c r="R49" s="18">
        <f t="shared" si="30"/>
        <v>0</v>
      </c>
      <c r="S49" s="18">
        <f t="shared" si="30"/>
        <v>0</v>
      </c>
      <c r="T49" s="18">
        <f t="shared" si="30"/>
        <v>2.0809679778073745E-2</v>
      </c>
      <c r="U49" s="18">
        <f t="shared" si="30"/>
        <v>0</v>
      </c>
      <c r="V49" s="18">
        <f t="shared" si="30"/>
        <v>0</v>
      </c>
      <c r="W49" s="18">
        <f t="shared" ref="W49:X49" si="45">W26/W$29*100</f>
        <v>0</v>
      </c>
      <c r="X49" s="18">
        <f t="shared" si="45"/>
        <v>0</v>
      </c>
      <c r="Y49" s="18">
        <f t="shared" si="12"/>
        <v>1.2458294116629073E-3</v>
      </c>
    </row>
    <row r="50" spans="1:25" ht="15" x14ac:dyDescent="0.25">
      <c r="A50" s="143"/>
      <c r="B50" s="191" t="s">
        <v>22</v>
      </c>
      <c r="C50" s="18">
        <f t="shared" si="6"/>
        <v>80.968156577422221</v>
      </c>
      <c r="D50" s="18">
        <f t="shared" ref="D50:O50" si="46">D27/D$29*100</f>
        <v>92.825384466300221</v>
      </c>
      <c r="E50" s="18">
        <f t="shared" si="46"/>
        <v>80.91086675422541</v>
      </c>
      <c r="F50" s="18">
        <f t="shared" si="46"/>
        <v>84.869215775849256</v>
      </c>
      <c r="G50" s="18">
        <f t="shared" si="46"/>
        <v>76.759090365014544</v>
      </c>
      <c r="H50" s="18">
        <f t="shared" si="46"/>
        <v>75.722791856403404</v>
      </c>
      <c r="I50" s="18">
        <f t="shared" si="46"/>
        <v>72.519805048116027</v>
      </c>
      <c r="J50" s="18">
        <f t="shared" si="46"/>
        <v>64.948783819598503</v>
      </c>
      <c r="K50" s="18">
        <f t="shared" si="46"/>
        <v>67.310976223140457</v>
      </c>
      <c r="L50" s="18">
        <f t="shared" si="46"/>
        <v>74.506194005513422</v>
      </c>
      <c r="M50" s="18">
        <f t="shared" si="46"/>
        <v>71.476552957917022</v>
      </c>
      <c r="N50" s="18">
        <f t="shared" si="46"/>
        <v>80.272692621851633</v>
      </c>
      <c r="O50" s="18">
        <f t="shared" si="46"/>
        <v>78.627755044214268</v>
      </c>
      <c r="P50" s="18">
        <f t="shared" ref="D50:Y52" si="47">P27/P$29*100</f>
        <v>78.560098204445353</v>
      </c>
      <c r="Q50" s="18">
        <f t="shared" ref="Q50:R52" si="48">Q27/Q$29*100</f>
        <v>75.14754404510083</v>
      </c>
      <c r="R50" s="18">
        <f t="shared" si="48"/>
        <v>72.306813893416887</v>
      </c>
      <c r="S50" s="18">
        <f t="shared" ref="S50:V52" si="49">S27/S$29*100</f>
        <v>78.808164910072193</v>
      </c>
      <c r="T50" s="18">
        <f t="shared" si="49"/>
        <v>79.102372491329433</v>
      </c>
      <c r="U50" s="18">
        <f t="shared" si="49"/>
        <v>82.020341992967019</v>
      </c>
      <c r="V50" s="18">
        <f t="shared" si="49"/>
        <v>77.465361514281767</v>
      </c>
      <c r="W50" s="18">
        <f t="shared" ref="W50:X50" si="50">W27/W$29*100</f>
        <v>77.029210573978219</v>
      </c>
      <c r="X50" s="18">
        <f t="shared" si="50"/>
        <v>81.473997451766252</v>
      </c>
      <c r="Y50" s="18">
        <f t="shared" si="47"/>
        <v>77.498237834071176</v>
      </c>
    </row>
    <row r="51" spans="1:25" x14ac:dyDescent="0.2">
      <c r="A51" s="143"/>
      <c r="B51" s="8" t="s">
        <v>23</v>
      </c>
      <c r="C51" s="18">
        <f t="shared" si="6"/>
        <v>19.031843422577779</v>
      </c>
      <c r="D51" s="18">
        <f t="shared" si="47"/>
        <v>7.1746155336997797</v>
      </c>
      <c r="E51" s="18">
        <f t="shared" si="47"/>
        <v>19.08913324577459</v>
      </c>
      <c r="F51" s="18">
        <f t="shared" si="47"/>
        <v>15.130784224150737</v>
      </c>
      <c r="G51" s="18">
        <f t="shared" si="47"/>
        <v>23.240909634985456</v>
      </c>
      <c r="H51" s="18">
        <f t="shared" si="47"/>
        <v>24.277208143596599</v>
      </c>
      <c r="I51" s="18">
        <f t="shared" si="47"/>
        <v>27.480194951883981</v>
      </c>
      <c r="J51" s="18">
        <f t="shared" si="47"/>
        <v>35.051216180401489</v>
      </c>
      <c r="K51" s="18">
        <f t="shared" si="47"/>
        <v>32.689023776859536</v>
      </c>
      <c r="L51" s="18">
        <f t="shared" si="47"/>
        <v>25.493805994486578</v>
      </c>
      <c r="M51" s="18">
        <f t="shared" si="47"/>
        <v>28.523447042082985</v>
      </c>
      <c r="N51" s="18">
        <f t="shared" si="47"/>
        <v>19.727307378148375</v>
      </c>
      <c r="O51" s="18">
        <f t="shared" si="47"/>
        <v>21.372244955785739</v>
      </c>
      <c r="P51" s="18">
        <f t="shared" si="47"/>
        <v>21.439901795554654</v>
      </c>
      <c r="Q51" s="18">
        <f t="shared" si="48"/>
        <v>24.85245595489916</v>
      </c>
      <c r="R51" s="18">
        <f t="shared" si="48"/>
        <v>27.693186106583116</v>
      </c>
      <c r="S51" s="18">
        <f t="shared" si="49"/>
        <v>21.191835089927814</v>
      </c>
      <c r="T51" s="18">
        <f t="shared" si="49"/>
        <v>20.897627508670567</v>
      </c>
      <c r="U51" s="18">
        <f t="shared" si="49"/>
        <v>17.979658007032988</v>
      </c>
      <c r="V51" s="18">
        <f t="shared" si="49"/>
        <v>22.534638485718233</v>
      </c>
      <c r="W51" s="18">
        <f t="shared" ref="W51:X51" si="51">W28/W$29*100</f>
        <v>22.970789426021774</v>
      </c>
      <c r="X51" s="18">
        <f t="shared" si="51"/>
        <v>18.526002548233745</v>
      </c>
      <c r="Y51" s="18">
        <f t="shared" si="47"/>
        <v>22.501762165928813</v>
      </c>
    </row>
    <row r="52" spans="1:25" ht="13.5" thickBot="1" x14ac:dyDescent="0.25">
      <c r="A52" s="143"/>
      <c r="B52" s="30" t="s">
        <v>7</v>
      </c>
      <c r="C52" s="78">
        <f t="shared" si="6"/>
        <v>100</v>
      </c>
      <c r="D52" s="78">
        <f t="shared" si="47"/>
        <v>100</v>
      </c>
      <c r="E52" s="78">
        <f t="shared" si="47"/>
        <v>100</v>
      </c>
      <c r="F52" s="78">
        <f t="shared" si="47"/>
        <v>100</v>
      </c>
      <c r="G52" s="78">
        <f t="shared" si="47"/>
        <v>100</v>
      </c>
      <c r="H52" s="78">
        <f t="shared" si="47"/>
        <v>100</v>
      </c>
      <c r="I52" s="78">
        <f t="shared" si="47"/>
        <v>100</v>
      </c>
      <c r="J52" s="78">
        <f t="shared" si="47"/>
        <v>100</v>
      </c>
      <c r="K52" s="78">
        <f t="shared" si="47"/>
        <v>100</v>
      </c>
      <c r="L52" s="78">
        <f t="shared" si="47"/>
        <v>100</v>
      </c>
      <c r="M52" s="78">
        <f t="shared" si="47"/>
        <v>100</v>
      </c>
      <c r="N52" s="78">
        <f t="shared" si="47"/>
        <v>100</v>
      </c>
      <c r="O52" s="78">
        <f t="shared" si="47"/>
        <v>100</v>
      </c>
      <c r="P52" s="78">
        <f t="shared" si="47"/>
        <v>100</v>
      </c>
      <c r="Q52" s="78">
        <f t="shared" si="48"/>
        <v>100</v>
      </c>
      <c r="R52" s="78">
        <f t="shared" si="48"/>
        <v>100</v>
      </c>
      <c r="S52" s="78">
        <f t="shared" si="49"/>
        <v>100</v>
      </c>
      <c r="T52" s="18">
        <f t="shared" si="49"/>
        <v>100</v>
      </c>
      <c r="U52" s="18">
        <f t="shared" si="49"/>
        <v>100</v>
      </c>
      <c r="V52" s="18">
        <f t="shared" si="49"/>
        <v>100</v>
      </c>
      <c r="W52" s="18">
        <f t="shared" ref="W52:X52" si="52">W29/W$29*100</f>
        <v>100</v>
      </c>
      <c r="X52" s="18">
        <f t="shared" si="52"/>
        <v>100</v>
      </c>
      <c r="Y52" s="78">
        <f t="shared" si="47"/>
        <v>100</v>
      </c>
    </row>
    <row r="53" spans="1:25" ht="20.25" thickTop="1" thickBot="1" x14ac:dyDescent="0.35">
      <c r="A53" s="143"/>
      <c r="B53" s="30"/>
      <c r="C53" s="334" t="s">
        <v>9</v>
      </c>
      <c r="D53" s="334"/>
      <c r="E53" s="334"/>
      <c r="F53" s="334"/>
      <c r="G53" s="334"/>
      <c r="H53" s="334"/>
      <c r="I53" s="334"/>
      <c r="J53" s="334"/>
      <c r="K53" s="334"/>
      <c r="L53" s="334"/>
      <c r="M53" s="334"/>
      <c r="N53" s="334"/>
      <c r="O53" s="334"/>
      <c r="P53" s="334"/>
      <c r="Q53" s="334"/>
      <c r="R53" s="334"/>
      <c r="S53" s="334"/>
      <c r="T53" s="334"/>
      <c r="U53" s="334"/>
      <c r="V53" s="334"/>
      <c r="W53" s="334"/>
      <c r="X53" s="334"/>
      <c r="Y53" s="334"/>
    </row>
    <row r="54" spans="1:25" ht="13.5" thickTop="1" x14ac:dyDescent="0.2">
      <c r="A54" s="143"/>
      <c r="B54" s="8"/>
      <c r="C54" s="18"/>
      <c r="D54" s="18"/>
      <c r="E54" s="18"/>
      <c r="F54" s="18"/>
      <c r="G54" s="18"/>
      <c r="H54" s="18"/>
      <c r="I54" s="18"/>
      <c r="J54" s="18"/>
      <c r="K54" s="18"/>
      <c r="L54" s="18"/>
      <c r="M54" s="18"/>
      <c r="N54" s="18"/>
      <c r="O54" s="18"/>
      <c r="P54" s="18"/>
      <c r="Q54" s="18"/>
      <c r="R54" s="18"/>
      <c r="S54" s="18"/>
      <c r="T54" s="18"/>
      <c r="U54" s="18"/>
      <c r="V54" s="18"/>
      <c r="W54" s="18"/>
      <c r="X54" s="18"/>
      <c r="Y54" s="18"/>
    </row>
    <row r="55" spans="1:25" x14ac:dyDescent="0.2">
      <c r="A55" s="143"/>
      <c r="B55" s="80" t="s">
        <v>326</v>
      </c>
      <c r="C55" s="33" t="s">
        <v>10</v>
      </c>
      <c r="D55" s="18">
        <f t="shared" ref="D55:V55" si="53">IF(C9=0,"--",(D9/C9)*100-100)</f>
        <v>-7.3022810901180577</v>
      </c>
      <c r="E55" s="18">
        <f t="shared" si="53"/>
        <v>7.9558168044948872</v>
      </c>
      <c r="F55" s="18">
        <f t="shared" si="53"/>
        <v>14.815748272715837</v>
      </c>
      <c r="G55" s="18">
        <f t="shared" si="53"/>
        <v>2.1720676804083894</v>
      </c>
      <c r="H55" s="18">
        <f t="shared" si="53"/>
        <v>10.447052284607679</v>
      </c>
      <c r="I55" s="18">
        <f t="shared" si="53"/>
        <v>-7.9656886609627833</v>
      </c>
      <c r="J55" s="18">
        <f t="shared" si="53"/>
        <v>-33.241464770767067</v>
      </c>
      <c r="K55" s="18">
        <f t="shared" si="53"/>
        <v>-9.3796620700786804</v>
      </c>
      <c r="L55" s="18">
        <f t="shared" si="53"/>
        <v>27.348736955363037</v>
      </c>
      <c r="M55" s="18">
        <f t="shared" si="53"/>
        <v>9.1692991845017389</v>
      </c>
      <c r="N55" s="18">
        <f t="shared" si="53"/>
        <v>7.0322455173893417</v>
      </c>
      <c r="O55" s="18">
        <f t="shared" si="53"/>
        <v>15.245352882873206</v>
      </c>
      <c r="P55" s="18">
        <f t="shared" si="53"/>
        <v>10.129304284651951</v>
      </c>
      <c r="Q55" s="18">
        <f t="shared" si="53"/>
        <v>-22.762144362600694</v>
      </c>
      <c r="R55" s="18">
        <f t="shared" si="53"/>
        <v>20.70291204120484</v>
      </c>
      <c r="S55" s="18">
        <f t="shared" si="53"/>
        <v>29.875561101340566</v>
      </c>
      <c r="T55" s="18">
        <f t="shared" si="53"/>
        <v>-13.315656591177387</v>
      </c>
      <c r="U55" s="18">
        <f t="shared" si="53"/>
        <v>7.7291248781832422</v>
      </c>
      <c r="V55" s="18">
        <f t="shared" si="53"/>
        <v>10.974952584655369</v>
      </c>
      <c r="W55" s="18">
        <f t="shared" ref="W55:X55" si="54">IF(V9=0,"--",(W9/V9)*100-100)</f>
        <v>-1.9876820569243847</v>
      </c>
      <c r="X55" s="18">
        <f t="shared" si="54"/>
        <v>-7.4789376700721988</v>
      </c>
      <c r="Y55" s="18">
        <f>IFERROR((POWER(U9/C9,1/21)*100)-100,"--")</f>
        <v>2.0824235899550985</v>
      </c>
    </row>
    <row r="56" spans="1:25" x14ac:dyDescent="0.2">
      <c r="A56" s="143"/>
      <c r="B56" s="80" t="s">
        <v>67</v>
      </c>
      <c r="C56" s="33" t="s">
        <v>10</v>
      </c>
      <c r="D56" s="18">
        <f t="shared" ref="D56:V56" si="55">IF(C10=0,"--",(D10/C10)*100-100)</f>
        <v>367.19752275464595</v>
      </c>
      <c r="E56" s="18">
        <f t="shared" si="55"/>
        <v>-14.675389986412128</v>
      </c>
      <c r="F56" s="18">
        <f t="shared" si="55"/>
        <v>56.220864843344685</v>
      </c>
      <c r="G56" s="18">
        <f t="shared" si="55"/>
        <v>-23.204836421658939</v>
      </c>
      <c r="H56" s="18">
        <f t="shared" si="55"/>
        <v>-25.988401203986498</v>
      </c>
      <c r="I56" s="18">
        <f t="shared" si="55"/>
        <v>-32.04071174273885</v>
      </c>
      <c r="J56" s="18">
        <f t="shared" si="55"/>
        <v>24.815553904446077</v>
      </c>
      <c r="K56" s="18">
        <f t="shared" si="55"/>
        <v>15.402717364115247</v>
      </c>
      <c r="L56" s="18">
        <f t="shared" si="55"/>
        <v>-49.604979117825465</v>
      </c>
      <c r="M56" s="18">
        <f t="shared" si="55"/>
        <v>68.26944237639708</v>
      </c>
      <c r="N56" s="18">
        <f t="shared" si="55"/>
        <v>-4.7537025317461996</v>
      </c>
      <c r="O56" s="18">
        <f t="shared" si="55"/>
        <v>68.087335814420157</v>
      </c>
      <c r="P56" s="18">
        <f t="shared" si="55"/>
        <v>22.553022813352101</v>
      </c>
      <c r="Q56" s="18">
        <f t="shared" si="55"/>
        <v>4.4528216776367913</v>
      </c>
      <c r="R56" s="18">
        <f t="shared" si="55"/>
        <v>20.756952836623725</v>
      </c>
      <c r="S56" s="18">
        <f t="shared" si="55"/>
        <v>9.6241192327474181</v>
      </c>
      <c r="T56" s="18">
        <f t="shared" si="55"/>
        <v>-31.232012372955424</v>
      </c>
      <c r="U56" s="18">
        <f t="shared" si="55"/>
        <v>-26.414549995580842</v>
      </c>
      <c r="V56" s="18">
        <f t="shared" si="55"/>
        <v>15.369091844527972</v>
      </c>
      <c r="W56" s="18">
        <f t="shared" ref="W56:X56" si="56">IF(V10=0,"--",(W10/V10)*100-100)</f>
        <v>-5.0013149149200586</v>
      </c>
      <c r="X56" s="18">
        <f t="shared" si="56"/>
        <v>-15.872295992831113</v>
      </c>
      <c r="Y56" s="18">
        <f t="shared" ref="Y56:Y71" si="57">IFERROR((POWER(U10/C10,1/21)*100)-100,"--")</f>
        <v>6.8667871992462324</v>
      </c>
    </row>
    <row r="57" spans="1:25" x14ac:dyDescent="0.2">
      <c r="A57" s="143"/>
      <c r="B57" s="80" t="s">
        <v>60</v>
      </c>
      <c r="C57" s="33" t="s">
        <v>10</v>
      </c>
      <c r="D57" s="18">
        <f t="shared" ref="D57:V57" si="58">IF(C11=0,"--",(D11/C11)*100-100)</f>
        <v>585.48387096774195</v>
      </c>
      <c r="E57" s="18">
        <f t="shared" si="58"/>
        <v>-74.117647058823536</v>
      </c>
      <c r="F57" s="18">
        <f t="shared" si="58"/>
        <v>-100</v>
      </c>
      <c r="G57" s="18" t="str">
        <f t="shared" si="58"/>
        <v>--</v>
      </c>
      <c r="H57" s="18" t="str">
        <f t="shared" si="58"/>
        <v>--</v>
      </c>
      <c r="I57" s="18">
        <f t="shared" si="58"/>
        <v>-100</v>
      </c>
      <c r="J57" s="18" t="str">
        <f t="shared" si="58"/>
        <v>--</v>
      </c>
      <c r="K57" s="18">
        <f t="shared" si="58"/>
        <v>19210.369984366858</v>
      </c>
      <c r="L57" s="18">
        <f t="shared" si="58"/>
        <v>-35.556419099431679</v>
      </c>
      <c r="M57" s="18">
        <f t="shared" si="58"/>
        <v>-29.444402569449679</v>
      </c>
      <c r="N57" s="18">
        <f t="shared" si="58"/>
        <v>42.082366417197363</v>
      </c>
      <c r="O57" s="18">
        <f t="shared" si="58"/>
        <v>-99.895570519139838</v>
      </c>
      <c r="P57" s="18">
        <f t="shared" si="58"/>
        <v>-100</v>
      </c>
      <c r="Q57" s="18" t="str">
        <f t="shared" si="58"/>
        <v>--</v>
      </c>
      <c r="R57" s="18">
        <f t="shared" si="58"/>
        <v>337.21444362564483</v>
      </c>
      <c r="S57" s="18">
        <f t="shared" si="58"/>
        <v>3270.621945053093</v>
      </c>
      <c r="T57" s="18">
        <f t="shared" si="58"/>
        <v>6.6807014736547359</v>
      </c>
      <c r="U57" s="18">
        <f t="shared" si="58"/>
        <v>-58.098613005592036</v>
      </c>
      <c r="V57" s="18">
        <f t="shared" si="58"/>
        <v>-88.540361553606587</v>
      </c>
      <c r="W57" s="18">
        <f t="shared" ref="W57:X57" si="59">IF(V11=0,"--",(W11/V11)*100-100)</f>
        <v>1118.3912534166343</v>
      </c>
      <c r="X57" s="18">
        <f t="shared" si="59"/>
        <v>-70.9250713072461</v>
      </c>
      <c r="Y57" s="18">
        <f t="shared" si="57"/>
        <v>34.185034265466612</v>
      </c>
    </row>
    <row r="58" spans="1:25" x14ac:dyDescent="0.2">
      <c r="A58" s="143"/>
      <c r="B58" s="80" t="s">
        <v>61</v>
      </c>
      <c r="C58" s="33" t="s">
        <v>10</v>
      </c>
      <c r="D58" s="18" t="str">
        <f t="shared" ref="D58:V58" si="60">IF(C12=0,"--",(D12/C12)*100-100)</f>
        <v>--</v>
      </c>
      <c r="E58" s="18" t="str">
        <f t="shared" si="60"/>
        <v>--</v>
      </c>
      <c r="F58" s="18">
        <f t="shared" si="60"/>
        <v>-100</v>
      </c>
      <c r="G58" s="18" t="str">
        <f t="shared" si="60"/>
        <v>--</v>
      </c>
      <c r="H58" s="18">
        <f t="shared" si="60"/>
        <v>-72.021182700794355</v>
      </c>
      <c r="I58" s="18">
        <f t="shared" si="60"/>
        <v>-100</v>
      </c>
      <c r="J58" s="18" t="str">
        <f t="shared" si="60"/>
        <v>--</v>
      </c>
      <c r="K58" s="18" t="str">
        <f t="shared" si="60"/>
        <v>--</v>
      </c>
      <c r="L58" s="18" t="str">
        <f t="shared" si="60"/>
        <v>--</v>
      </c>
      <c r="M58" s="18">
        <f t="shared" si="60"/>
        <v>-96.339124876518099</v>
      </c>
      <c r="N58" s="18">
        <f t="shared" si="60"/>
        <v>2149.3650793650795</v>
      </c>
      <c r="O58" s="18">
        <f t="shared" si="60"/>
        <v>6.3157151929997895</v>
      </c>
      <c r="P58" s="18">
        <f t="shared" si="60"/>
        <v>86.837913181999198</v>
      </c>
      <c r="Q58" s="18">
        <f t="shared" si="60"/>
        <v>128.08625528437955</v>
      </c>
      <c r="R58" s="18">
        <f t="shared" si="60"/>
        <v>33.374867609494743</v>
      </c>
      <c r="S58" s="18">
        <f t="shared" si="60"/>
        <v>-72.806894618834079</v>
      </c>
      <c r="T58" s="18">
        <f t="shared" si="60"/>
        <v>1.6404706690715329</v>
      </c>
      <c r="U58" s="18">
        <f t="shared" si="60"/>
        <v>249.47186074023995</v>
      </c>
      <c r="V58" s="18">
        <f t="shared" si="60"/>
        <v>1.4217837582967547</v>
      </c>
      <c r="W58" s="18">
        <f t="shared" ref="W58:X58" si="61">IF(V12=0,"--",(W12/V12)*100-100)</f>
        <v>18.743816233355986</v>
      </c>
      <c r="X58" s="18">
        <f t="shared" si="61"/>
        <v>80.473432182546446</v>
      </c>
      <c r="Y58" s="18" t="str">
        <f t="shared" si="57"/>
        <v>--</v>
      </c>
    </row>
    <row r="59" spans="1:25" x14ac:dyDescent="0.2">
      <c r="A59" s="143"/>
      <c r="B59" s="80" t="s">
        <v>381</v>
      </c>
      <c r="C59" s="33" t="s">
        <v>10</v>
      </c>
      <c r="D59" s="18" t="str">
        <f t="shared" ref="D59:V59" si="62">IF(C13=0,"--",(D13/C13)*100-100)</f>
        <v>--</v>
      </c>
      <c r="E59" s="18" t="str">
        <f t="shared" si="62"/>
        <v>--</v>
      </c>
      <c r="F59" s="18" t="str">
        <f t="shared" si="62"/>
        <v>--</v>
      </c>
      <c r="G59" s="18" t="str">
        <f t="shared" si="62"/>
        <v>--</v>
      </c>
      <c r="H59" s="18" t="str">
        <f t="shared" si="62"/>
        <v>--</v>
      </c>
      <c r="I59" s="18" t="str">
        <f t="shared" si="62"/>
        <v>--</v>
      </c>
      <c r="J59" s="18" t="str">
        <f t="shared" si="62"/>
        <v>--</v>
      </c>
      <c r="K59" s="18" t="str">
        <f t="shared" si="62"/>
        <v>--</v>
      </c>
      <c r="L59" s="18">
        <f t="shared" si="62"/>
        <v>-100</v>
      </c>
      <c r="M59" s="18" t="str">
        <f t="shared" si="62"/>
        <v>--</v>
      </c>
      <c r="N59" s="18">
        <f t="shared" si="62"/>
        <v>-100</v>
      </c>
      <c r="O59" s="18" t="str">
        <f t="shared" si="62"/>
        <v>--</v>
      </c>
      <c r="P59" s="18" t="str">
        <f t="shared" si="62"/>
        <v>--</v>
      </c>
      <c r="Q59" s="18" t="str">
        <f t="shared" si="62"/>
        <v>--</v>
      </c>
      <c r="R59" s="18">
        <f t="shared" si="62"/>
        <v>-99.31506849315069</v>
      </c>
      <c r="S59" s="18">
        <f t="shared" si="62"/>
        <v>900.00000000000023</v>
      </c>
      <c r="T59" s="18">
        <f t="shared" si="62"/>
        <v>-100</v>
      </c>
      <c r="U59" s="18" t="str">
        <f t="shared" si="62"/>
        <v>--</v>
      </c>
      <c r="V59" s="18" t="str">
        <f t="shared" si="62"/>
        <v>--</v>
      </c>
      <c r="W59" s="18" t="str">
        <f t="shared" ref="W59:X59" si="63">IF(V13=0,"--",(W13/V13)*100-100)</f>
        <v>--</v>
      </c>
      <c r="X59" s="18" t="str">
        <f t="shared" si="63"/>
        <v>--</v>
      </c>
      <c r="Y59" s="18" t="str">
        <f t="shared" si="57"/>
        <v>--</v>
      </c>
    </row>
    <row r="60" spans="1:25" x14ac:dyDescent="0.2">
      <c r="A60" s="143"/>
      <c r="B60" s="80" t="s">
        <v>59</v>
      </c>
      <c r="C60" s="33" t="s">
        <v>10</v>
      </c>
      <c r="D60" s="18">
        <f t="shared" ref="D60:V60" si="64">IF(C14=0,"--",(D14/C14)*100-100)</f>
        <v>138.77045908183635</v>
      </c>
      <c r="E60" s="18">
        <f t="shared" si="64"/>
        <v>-100</v>
      </c>
      <c r="F60" s="18" t="str">
        <f t="shared" si="64"/>
        <v>--</v>
      </c>
      <c r="G60" s="18">
        <f t="shared" si="64"/>
        <v>1049.0835030549899</v>
      </c>
      <c r="H60" s="18">
        <f t="shared" si="64"/>
        <v>44.576391350584885</v>
      </c>
      <c r="I60" s="18">
        <f t="shared" si="64"/>
        <v>-0.98075272771851019</v>
      </c>
      <c r="J60" s="18">
        <f t="shared" si="64"/>
        <v>-95.295282902067598</v>
      </c>
      <c r="K60" s="18">
        <f t="shared" si="64"/>
        <v>303.68421052631572</v>
      </c>
      <c r="L60" s="18">
        <f t="shared" si="64"/>
        <v>321.70795306388527</v>
      </c>
      <c r="M60" s="18">
        <f t="shared" si="64"/>
        <v>39.125057968774144</v>
      </c>
      <c r="N60" s="18">
        <f t="shared" si="64"/>
        <v>198.48888888888888</v>
      </c>
      <c r="O60" s="18">
        <f t="shared" si="64"/>
        <v>-91.136837403216205</v>
      </c>
      <c r="P60" s="18">
        <f t="shared" si="64"/>
        <v>144.51910961780766</v>
      </c>
      <c r="Q60" s="18">
        <f t="shared" si="64"/>
        <v>-64.702851253864651</v>
      </c>
      <c r="R60" s="18">
        <f t="shared" si="64"/>
        <v>-77.274939172749384</v>
      </c>
      <c r="S60" s="18">
        <f t="shared" si="64"/>
        <v>-100</v>
      </c>
      <c r="T60" s="18" t="str">
        <f t="shared" si="64"/>
        <v>--</v>
      </c>
      <c r="U60" s="18">
        <f t="shared" si="64"/>
        <v>-100</v>
      </c>
      <c r="V60" s="18" t="str">
        <f t="shared" si="64"/>
        <v>--</v>
      </c>
      <c r="W60" s="18">
        <f t="shared" ref="W60:X60" si="65">IF(V14=0,"--",(W14/V14)*100-100)</f>
        <v>-96.398559423769512</v>
      </c>
      <c r="X60" s="18">
        <f t="shared" si="65"/>
        <v>765.55555555555554</v>
      </c>
      <c r="Y60" s="18">
        <f t="shared" si="57"/>
        <v>-100</v>
      </c>
    </row>
    <row r="61" spans="1:25" x14ac:dyDescent="0.2">
      <c r="A61" s="143"/>
      <c r="B61" s="80" t="s">
        <v>387</v>
      </c>
      <c r="C61" s="33" t="s">
        <v>10</v>
      </c>
      <c r="D61" s="18" t="str">
        <f t="shared" ref="D61:V61" si="66">IF(C15=0,"--",(D15/C15)*100-100)</f>
        <v>--</v>
      </c>
      <c r="E61" s="18" t="str">
        <f t="shared" si="66"/>
        <v>--</v>
      </c>
      <c r="F61" s="18" t="str">
        <f t="shared" si="66"/>
        <v>--</v>
      </c>
      <c r="G61" s="18" t="str">
        <f t="shared" si="66"/>
        <v>--</v>
      </c>
      <c r="H61" s="18" t="str">
        <f t="shared" si="66"/>
        <v>--</v>
      </c>
      <c r="I61" s="18" t="str">
        <f t="shared" si="66"/>
        <v>--</v>
      </c>
      <c r="J61" s="18" t="str">
        <f t="shared" si="66"/>
        <v>--</v>
      </c>
      <c r="K61" s="18" t="str">
        <f t="shared" si="66"/>
        <v>--</v>
      </c>
      <c r="L61" s="18" t="str">
        <f t="shared" si="66"/>
        <v>--</v>
      </c>
      <c r="M61" s="18">
        <f t="shared" si="66"/>
        <v>646.66666666666663</v>
      </c>
      <c r="N61" s="18">
        <f t="shared" si="66"/>
        <v>-85.714285714285722</v>
      </c>
      <c r="O61" s="18">
        <f t="shared" si="66"/>
        <v>-100</v>
      </c>
      <c r="P61" s="18" t="str">
        <f t="shared" si="66"/>
        <v>--</v>
      </c>
      <c r="Q61" s="18" t="str">
        <f t="shared" si="66"/>
        <v>--</v>
      </c>
      <c r="R61" s="18" t="str">
        <f t="shared" si="66"/>
        <v>--</v>
      </c>
      <c r="S61" s="18" t="str">
        <f t="shared" si="66"/>
        <v>--</v>
      </c>
      <c r="T61" s="18" t="str">
        <f t="shared" si="66"/>
        <v>--</v>
      </c>
      <c r="U61" s="18" t="str">
        <f t="shared" si="66"/>
        <v>--</v>
      </c>
      <c r="V61" s="18" t="str">
        <f t="shared" si="66"/>
        <v>--</v>
      </c>
      <c r="W61" s="18" t="str">
        <f t="shared" ref="W61:X61" si="67">IF(V15=0,"--",(W15/V15)*100-100)</f>
        <v>--</v>
      </c>
      <c r="X61" s="18" t="str">
        <f t="shared" si="67"/>
        <v>--</v>
      </c>
      <c r="Y61" s="18" t="str">
        <f t="shared" si="57"/>
        <v>--</v>
      </c>
    </row>
    <row r="62" spans="1:25" x14ac:dyDescent="0.2">
      <c r="A62" s="143"/>
      <c r="B62" s="80" t="s">
        <v>14</v>
      </c>
      <c r="C62" s="33" t="s">
        <v>10</v>
      </c>
      <c r="D62" s="18">
        <f t="shared" ref="D62:V62" si="68">IF(C16=0,"--",(D16/C16)*100-100)</f>
        <v>328.65877974212412</v>
      </c>
      <c r="E62" s="18">
        <f t="shared" si="68"/>
        <v>121.71731580253044</v>
      </c>
      <c r="F62" s="18">
        <f t="shared" si="68"/>
        <v>-85.494423729429897</v>
      </c>
      <c r="G62" s="18">
        <f t="shared" si="68"/>
        <v>323.2176948145862</v>
      </c>
      <c r="H62" s="18">
        <f t="shared" si="68"/>
        <v>-62.438259791860318</v>
      </c>
      <c r="I62" s="18">
        <f t="shared" si="68"/>
        <v>48.97253627056142</v>
      </c>
      <c r="J62" s="18">
        <f t="shared" si="68"/>
        <v>36.896919556702784</v>
      </c>
      <c r="K62" s="18">
        <f t="shared" si="68"/>
        <v>385.17895062426027</v>
      </c>
      <c r="L62" s="18">
        <f t="shared" si="68"/>
        <v>69.15142985344707</v>
      </c>
      <c r="M62" s="18">
        <f t="shared" si="68"/>
        <v>124.80164611797514</v>
      </c>
      <c r="N62" s="18">
        <f t="shared" si="68"/>
        <v>-17.002196889534574</v>
      </c>
      <c r="O62" s="18">
        <f t="shared" si="68"/>
        <v>14.302756313541366</v>
      </c>
      <c r="P62" s="18">
        <f t="shared" si="68"/>
        <v>-2.7328415754603697</v>
      </c>
      <c r="Q62" s="18">
        <f t="shared" si="68"/>
        <v>-24.2543301383499</v>
      </c>
      <c r="R62" s="18">
        <f t="shared" si="68"/>
        <v>64.906707381763994</v>
      </c>
      <c r="S62" s="18">
        <f t="shared" si="68"/>
        <v>237.67552654817632</v>
      </c>
      <c r="T62" s="18">
        <f t="shared" si="68"/>
        <v>75.883677250443526</v>
      </c>
      <c r="U62" s="18">
        <f t="shared" si="68"/>
        <v>-68.854591748547548</v>
      </c>
      <c r="V62" s="18">
        <f t="shared" si="68"/>
        <v>11.288048712513813</v>
      </c>
      <c r="W62" s="18">
        <f t="shared" ref="W62:X62" si="69">IF(V16=0,"--",(W16/V16)*100-100)</f>
        <v>84.648742941418988</v>
      </c>
      <c r="X62" s="18">
        <f t="shared" si="69"/>
        <v>34.222125511371502</v>
      </c>
      <c r="Y62" s="18">
        <f t="shared" si="57"/>
        <v>27.910605540937013</v>
      </c>
    </row>
    <row r="63" spans="1:25" x14ac:dyDescent="0.2">
      <c r="A63" s="143"/>
      <c r="B63" s="8" t="s">
        <v>15</v>
      </c>
      <c r="C63" s="33" t="s">
        <v>10</v>
      </c>
      <c r="D63" s="18">
        <f t="shared" ref="D63:V63" si="70">IF(C17=0,"--",(D17/C17)*100-100)</f>
        <v>130.34167126962836</v>
      </c>
      <c r="E63" s="18">
        <f t="shared" si="70"/>
        <v>-45.210200334347348</v>
      </c>
      <c r="F63" s="18">
        <f t="shared" si="70"/>
        <v>64.703822731308406</v>
      </c>
      <c r="G63" s="18">
        <f t="shared" si="70"/>
        <v>64.284955053449977</v>
      </c>
      <c r="H63" s="18">
        <f t="shared" si="70"/>
        <v>-37.321323763881644</v>
      </c>
      <c r="I63" s="18">
        <f t="shared" si="70"/>
        <v>659.52177311135051</v>
      </c>
      <c r="J63" s="18">
        <f t="shared" si="70"/>
        <v>-69.124723694288662</v>
      </c>
      <c r="K63" s="18">
        <f t="shared" si="70"/>
        <v>91.987712585167685</v>
      </c>
      <c r="L63" s="18">
        <f t="shared" si="70"/>
        <v>32.663953555022431</v>
      </c>
      <c r="M63" s="18">
        <f t="shared" si="70"/>
        <v>-15.579841642532841</v>
      </c>
      <c r="N63" s="18">
        <f t="shared" si="70"/>
        <v>736.29505497478272</v>
      </c>
      <c r="O63" s="18">
        <f t="shared" si="70"/>
        <v>-88.114659720559899</v>
      </c>
      <c r="P63" s="18">
        <f t="shared" si="70"/>
        <v>3.4314994733218214</v>
      </c>
      <c r="Q63" s="18">
        <f t="shared" si="70"/>
        <v>27.015163777616948</v>
      </c>
      <c r="R63" s="18">
        <f t="shared" si="70"/>
        <v>-1.5916209494182283</v>
      </c>
      <c r="S63" s="18">
        <f t="shared" si="70"/>
        <v>30.316599451965033</v>
      </c>
      <c r="T63" s="18">
        <f t="shared" si="70"/>
        <v>-40.605977518160728</v>
      </c>
      <c r="U63" s="18">
        <f t="shared" si="70"/>
        <v>-23.030102547138597</v>
      </c>
      <c r="V63" s="18">
        <f t="shared" si="70"/>
        <v>-30.877886654059949</v>
      </c>
      <c r="W63" s="18">
        <f t="shared" ref="W63:X63" si="71">IF(V17=0,"--",(W17/V17)*100-100)</f>
        <v>479.90991364421416</v>
      </c>
      <c r="X63" s="18">
        <f t="shared" si="71"/>
        <v>14.124568928340508</v>
      </c>
      <c r="Y63" s="18">
        <f t="shared" si="57"/>
        <v>10.578591553454089</v>
      </c>
    </row>
    <row r="64" spans="1:25" x14ac:dyDescent="0.2">
      <c r="A64" s="143"/>
      <c r="B64" s="8" t="s">
        <v>26</v>
      </c>
      <c r="C64" s="33" t="s">
        <v>10</v>
      </c>
      <c r="D64" s="18" t="str">
        <f t="shared" ref="D64:V64" si="72">IF(C18=0,"--",(D18/C18)*100-100)</f>
        <v>--</v>
      </c>
      <c r="E64" s="18" t="str">
        <f t="shared" si="72"/>
        <v>--</v>
      </c>
      <c r="F64" s="18">
        <f t="shared" si="72"/>
        <v>177333.33333333331</v>
      </c>
      <c r="G64" s="18">
        <f t="shared" si="72"/>
        <v>-99.591395829419497</v>
      </c>
      <c r="H64" s="18">
        <f t="shared" si="72"/>
        <v>-100</v>
      </c>
      <c r="I64" s="18" t="str">
        <f t="shared" si="72"/>
        <v>--</v>
      </c>
      <c r="J64" s="18" t="str">
        <f t="shared" si="72"/>
        <v>--</v>
      </c>
      <c r="K64" s="18">
        <f t="shared" si="72"/>
        <v>2274.7680890538036</v>
      </c>
      <c r="L64" s="18">
        <f t="shared" si="72"/>
        <v>-84.6953125</v>
      </c>
      <c r="M64" s="18">
        <f t="shared" si="72"/>
        <v>-56.610515569167944</v>
      </c>
      <c r="N64" s="18">
        <f t="shared" si="72"/>
        <v>17.64705882352942</v>
      </c>
      <c r="O64" s="18">
        <f t="shared" si="72"/>
        <v>10957.4</v>
      </c>
      <c r="P64" s="18">
        <f t="shared" si="72"/>
        <v>-99.089297664912181</v>
      </c>
      <c r="Q64" s="18">
        <f t="shared" si="72"/>
        <v>6941.2115193644486</v>
      </c>
      <c r="R64" s="18">
        <f t="shared" si="72"/>
        <v>-13.5053945419928</v>
      </c>
      <c r="S64" s="18">
        <f t="shared" si="72"/>
        <v>-82.359079717588742</v>
      </c>
      <c r="T64" s="18">
        <f t="shared" si="72"/>
        <v>123.05203808115351</v>
      </c>
      <c r="U64" s="18">
        <f t="shared" si="72"/>
        <v>116.66252279131442</v>
      </c>
      <c r="V64" s="18">
        <f t="shared" si="72"/>
        <v>-60.700009562972177</v>
      </c>
      <c r="W64" s="18">
        <f t="shared" ref="W64:X64" si="73">IF(V18=0,"--",(W18/V18)*100-100)</f>
        <v>-91.210823437804166</v>
      </c>
      <c r="X64" s="18">
        <f t="shared" si="73"/>
        <v>353.21151716500549</v>
      </c>
      <c r="Y64" s="18" t="str">
        <f t="shared" si="57"/>
        <v>--</v>
      </c>
    </row>
    <row r="65" spans="1:25" x14ac:dyDescent="0.2">
      <c r="A65" s="143"/>
      <c r="B65" s="8" t="s">
        <v>27</v>
      </c>
      <c r="C65" s="33" t="s">
        <v>10</v>
      </c>
      <c r="D65" s="18">
        <f t="shared" ref="D65:V65" si="74">IF(C19=0,"--",(D19/C19)*100-100)</f>
        <v>132.8412368576125</v>
      </c>
      <c r="E65" s="18">
        <f t="shared" si="74"/>
        <v>-6.4375624375624341</v>
      </c>
      <c r="F65" s="18">
        <f t="shared" si="74"/>
        <v>-5.1778138435693819</v>
      </c>
      <c r="G65" s="18">
        <f t="shared" si="74"/>
        <v>209.69596877111331</v>
      </c>
      <c r="H65" s="18">
        <f t="shared" si="74"/>
        <v>-51.403237457156301</v>
      </c>
      <c r="I65" s="18">
        <f t="shared" si="74"/>
        <v>911.91915564334295</v>
      </c>
      <c r="J65" s="18">
        <f t="shared" si="74"/>
        <v>-69.103816366446893</v>
      </c>
      <c r="K65" s="18">
        <f t="shared" si="74"/>
        <v>-30.930979799043399</v>
      </c>
      <c r="L65" s="18">
        <f t="shared" si="74"/>
        <v>-50.881212955562845</v>
      </c>
      <c r="M65" s="18">
        <f t="shared" si="74"/>
        <v>139.72668447387227</v>
      </c>
      <c r="N65" s="18">
        <f t="shared" si="74"/>
        <v>1942.8283906201571</v>
      </c>
      <c r="O65" s="18">
        <f t="shared" si="74"/>
        <v>-91.547453150663046</v>
      </c>
      <c r="P65" s="18">
        <f t="shared" si="74"/>
        <v>1.169691626752936</v>
      </c>
      <c r="Q65" s="18">
        <f t="shared" si="74"/>
        <v>0.17360487261490221</v>
      </c>
      <c r="R65" s="18">
        <f t="shared" si="74"/>
        <v>51.167504041144554</v>
      </c>
      <c r="S65" s="18">
        <f t="shared" si="74"/>
        <v>6.3264631160244704</v>
      </c>
      <c r="T65" s="18">
        <f t="shared" si="74"/>
        <v>-62.982759582659156</v>
      </c>
      <c r="U65" s="18">
        <f t="shared" si="74"/>
        <v>-34.913936032315434</v>
      </c>
      <c r="V65" s="18">
        <f t="shared" si="74"/>
        <v>-34.375434208698067</v>
      </c>
      <c r="W65" s="18">
        <f t="shared" ref="W65:X65" si="75">IF(V19=0,"--",(W19/V19)*100-100)</f>
        <v>1551.6241442585927</v>
      </c>
      <c r="X65" s="18">
        <f t="shared" si="75"/>
        <v>15.838002210294164</v>
      </c>
      <c r="Y65" s="18">
        <f t="shared" si="57"/>
        <v>8.3205418631892059</v>
      </c>
    </row>
    <row r="66" spans="1:25" x14ac:dyDescent="0.2">
      <c r="A66" s="143"/>
      <c r="B66" s="8" t="s">
        <v>16</v>
      </c>
      <c r="C66" s="33" t="s">
        <v>10</v>
      </c>
      <c r="D66" s="18">
        <f t="shared" ref="D66:V66" si="76">IF(C20=0,"--",(D20/C20)*100-100)</f>
        <v>-76.390836839644692</v>
      </c>
      <c r="E66" s="18">
        <f t="shared" si="76"/>
        <v>276.23762376237619</v>
      </c>
      <c r="F66" s="18">
        <f t="shared" si="76"/>
        <v>-100</v>
      </c>
      <c r="G66" s="18" t="str">
        <f t="shared" si="76"/>
        <v>--</v>
      </c>
      <c r="H66" s="18">
        <f t="shared" si="76"/>
        <v>-70.167696381288607</v>
      </c>
      <c r="I66" s="18">
        <f t="shared" si="76"/>
        <v>-100</v>
      </c>
      <c r="J66" s="18" t="str">
        <f t="shared" si="76"/>
        <v>--</v>
      </c>
      <c r="K66" s="18">
        <f t="shared" si="76"/>
        <v>-100</v>
      </c>
      <c r="L66" s="18" t="str">
        <f t="shared" si="76"/>
        <v>--</v>
      </c>
      <c r="M66" s="18">
        <f t="shared" si="76"/>
        <v>-96.522603079980129</v>
      </c>
      <c r="N66" s="18">
        <f t="shared" si="76"/>
        <v>2149.3650793650795</v>
      </c>
      <c r="O66" s="18">
        <f t="shared" si="76"/>
        <v>8.7432079599181378</v>
      </c>
      <c r="P66" s="18">
        <f t="shared" si="76"/>
        <v>116.58014276443868</v>
      </c>
      <c r="Q66" s="18">
        <f t="shared" si="76"/>
        <v>149.49812734082394</v>
      </c>
      <c r="R66" s="18">
        <f t="shared" si="76"/>
        <v>2.8365557823946403</v>
      </c>
      <c r="S66" s="18">
        <f t="shared" si="76"/>
        <v>-72.009295590433481</v>
      </c>
      <c r="T66" s="18">
        <f t="shared" si="76"/>
        <v>158.4588426717844</v>
      </c>
      <c r="U66" s="18">
        <f t="shared" si="76"/>
        <v>33.702986279257459</v>
      </c>
      <c r="V66" s="18">
        <f t="shared" si="76"/>
        <v>1.2797450168419147</v>
      </c>
      <c r="W66" s="18">
        <f t="shared" ref="W66:X66" si="77">IF(V20=0,"--",(W20/V20)*100-100)</f>
        <v>18.743816233355986</v>
      </c>
      <c r="X66" s="18">
        <f t="shared" si="77"/>
        <v>81.750373947175575</v>
      </c>
      <c r="Y66" s="18">
        <f t="shared" si="57"/>
        <v>19.019383629410285</v>
      </c>
    </row>
    <row r="67" spans="1:25" x14ac:dyDescent="0.2">
      <c r="A67" s="143"/>
      <c r="B67" s="8" t="s">
        <v>19</v>
      </c>
      <c r="C67" s="33" t="s">
        <v>10</v>
      </c>
      <c r="D67" s="18">
        <f t="shared" ref="D67:V67" si="78">IF(C21=0,"--",(D21/C21)*100-100)</f>
        <v>-51.395572666025018</v>
      </c>
      <c r="E67" s="18">
        <f t="shared" si="78"/>
        <v>-100</v>
      </c>
      <c r="F67" s="18" t="str">
        <f t="shared" si="78"/>
        <v>--</v>
      </c>
      <c r="G67" s="18" t="str">
        <f t="shared" si="78"/>
        <v>--</v>
      </c>
      <c r="H67" s="18" t="str">
        <f t="shared" si="78"/>
        <v>--</v>
      </c>
      <c r="I67" s="18" t="str">
        <f t="shared" si="78"/>
        <v>--</v>
      </c>
      <c r="J67" s="18" t="str">
        <f t="shared" si="78"/>
        <v>--</v>
      </c>
      <c r="K67" s="18">
        <f t="shared" si="78"/>
        <v>-100</v>
      </c>
      <c r="L67" s="18" t="str">
        <f t="shared" si="78"/>
        <v>--</v>
      </c>
      <c r="M67" s="18" t="str">
        <f t="shared" si="78"/>
        <v>--</v>
      </c>
      <c r="N67" s="18" t="str">
        <f t="shared" si="78"/>
        <v>--</v>
      </c>
      <c r="O67" s="18" t="str">
        <f t="shared" si="78"/>
        <v>--</v>
      </c>
      <c r="P67" s="18" t="str">
        <f t="shared" si="78"/>
        <v>--</v>
      </c>
      <c r="Q67" s="18" t="str">
        <f t="shared" si="78"/>
        <v>--</v>
      </c>
      <c r="R67" s="18">
        <f t="shared" si="78"/>
        <v>-100</v>
      </c>
      <c r="S67" s="18" t="str">
        <f t="shared" si="78"/>
        <v>--</v>
      </c>
      <c r="T67" s="18">
        <f t="shared" si="78"/>
        <v>-100</v>
      </c>
      <c r="U67" s="18" t="str">
        <f t="shared" si="78"/>
        <v>--</v>
      </c>
      <c r="V67" s="18" t="str">
        <f t="shared" si="78"/>
        <v>--</v>
      </c>
      <c r="W67" s="18" t="str">
        <f t="shared" ref="W67:X67" si="79">IF(V21=0,"--",(W21/V21)*100-100)</f>
        <v>--</v>
      </c>
      <c r="X67" s="18" t="str">
        <f t="shared" si="79"/>
        <v>--</v>
      </c>
      <c r="Y67" s="18">
        <f t="shared" si="57"/>
        <v>-100</v>
      </c>
    </row>
    <row r="68" spans="1:25" x14ac:dyDescent="0.2">
      <c r="A68" s="143"/>
      <c r="B68" s="8" t="s">
        <v>18</v>
      </c>
      <c r="C68" s="33" t="s">
        <v>10</v>
      </c>
      <c r="D68" s="18">
        <f t="shared" ref="D68:V68" si="80">IF(C22=0,"--",(D22/C22)*100-100)</f>
        <v>-100</v>
      </c>
      <c r="E68" s="18" t="str">
        <f t="shared" si="80"/>
        <v>--</v>
      </c>
      <c r="F68" s="18" t="str">
        <f t="shared" si="80"/>
        <v>--</v>
      </c>
      <c r="G68" s="18" t="str">
        <f t="shared" si="80"/>
        <v>--</v>
      </c>
      <c r="H68" s="18" t="str">
        <f t="shared" si="80"/>
        <v>--</v>
      </c>
      <c r="I68" s="18" t="str">
        <f t="shared" si="80"/>
        <v>--</v>
      </c>
      <c r="J68" s="18" t="str">
        <f t="shared" si="80"/>
        <v>--</v>
      </c>
      <c r="K68" s="18" t="str">
        <f t="shared" si="80"/>
        <v>--</v>
      </c>
      <c r="L68" s="18" t="str">
        <f t="shared" si="80"/>
        <v>--</v>
      </c>
      <c r="M68" s="18">
        <f t="shared" si="80"/>
        <v>-100</v>
      </c>
      <c r="N68" s="18" t="str">
        <f t="shared" si="80"/>
        <v>--</v>
      </c>
      <c r="O68" s="18" t="str">
        <f t="shared" si="80"/>
        <v>--</v>
      </c>
      <c r="P68" s="18">
        <f t="shared" si="80"/>
        <v>-100</v>
      </c>
      <c r="Q68" s="18" t="str">
        <f t="shared" si="80"/>
        <v>--</v>
      </c>
      <c r="R68" s="18" t="str">
        <f t="shared" si="80"/>
        <v>--</v>
      </c>
      <c r="S68" s="18" t="str">
        <f t="shared" si="80"/>
        <v>--</v>
      </c>
      <c r="T68" s="18">
        <f t="shared" si="80"/>
        <v>-52.842809364548494</v>
      </c>
      <c r="U68" s="18">
        <f t="shared" si="80"/>
        <v>-100</v>
      </c>
      <c r="V68" s="18" t="str">
        <f t="shared" si="80"/>
        <v>--</v>
      </c>
      <c r="W68" s="18" t="str">
        <f t="shared" ref="W68:X68" si="81">IF(V22=0,"--",(W22/V22)*100-100)</f>
        <v>--</v>
      </c>
      <c r="X68" s="18" t="str">
        <f t="shared" si="81"/>
        <v>--</v>
      </c>
      <c r="Y68" s="18">
        <f t="shared" si="57"/>
        <v>-100</v>
      </c>
    </row>
    <row r="69" spans="1:25" x14ac:dyDescent="0.2">
      <c r="A69" s="143"/>
      <c r="B69" s="8" t="s">
        <v>20</v>
      </c>
      <c r="C69" s="33" t="s">
        <v>10</v>
      </c>
      <c r="D69" s="18" t="str">
        <f t="shared" ref="D69:V69" si="82">IF(C23=0,"--",(D23/C23)*100-100)</f>
        <v>--</v>
      </c>
      <c r="E69" s="18" t="str">
        <f t="shared" si="82"/>
        <v>--</v>
      </c>
      <c r="F69" s="18" t="str">
        <f t="shared" si="82"/>
        <v>--</v>
      </c>
      <c r="G69" s="18" t="str">
        <f t="shared" si="82"/>
        <v>--</v>
      </c>
      <c r="H69" s="18" t="str">
        <f t="shared" si="82"/>
        <v>--</v>
      </c>
      <c r="I69" s="18" t="str">
        <f t="shared" si="82"/>
        <v>--</v>
      </c>
      <c r="J69" s="18" t="str">
        <f t="shared" si="82"/>
        <v>--</v>
      </c>
      <c r="K69" s="18" t="str">
        <f t="shared" si="82"/>
        <v>--</v>
      </c>
      <c r="L69" s="18" t="str">
        <f t="shared" si="82"/>
        <v>--</v>
      </c>
      <c r="M69" s="18" t="str">
        <f t="shared" si="82"/>
        <v>--</v>
      </c>
      <c r="N69" s="18" t="str">
        <f t="shared" si="82"/>
        <v>--</v>
      </c>
      <c r="O69" s="18" t="str">
        <f t="shared" si="82"/>
        <v>--</v>
      </c>
      <c r="P69" s="18" t="str">
        <f t="shared" si="82"/>
        <v>--</v>
      </c>
      <c r="Q69" s="18">
        <f t="shared" si="82"/>
        <v>-33.735170302334481</v>
      </c>
      <c r="R69" s="18">
        <f t="shared" si="82"/>
        <v>-100</v>
      </c>
      <c r="S69" s="18" t="str">
        <f t="shared" si="82"/>
        <v>--</v>
      </c>
      <c r="T69" s="18" t="str">
        <f t="shared" si="82"/>
        <v>--</v>
      </c>
      <c r="U69" s="18" t="str">
        <f t="shared" si="82"/>
        <v>--</v>
      </c>
      <c r="V69" s="18">
        <f t="shared" si="82"/>
        <v>-100</v>
      </c>
      <c r="W69" s="18" t="str">
        <f t="shared" ref="W69:X69" si="83">IF(V23=0,"--",(W23/V23)*100-100)</f>
        <v>--</v>
      </c>
      <c r="X69" s="18" t="str">
        <f t="shared" si="83"/>
        <v>--</v>
      </c>
      <c r="Y69" s="18" t="str">
        <f t="shared" si="57"/>
        <v>--</v>
      </c>
    </row>
    <row r="70" spans="1:25" x14ac:dyDescent="0.2">
      <c r="A70" s="143"/>
      <c r="B70" s="8" t="s">
        <v>21</v>
      </c>
      <c r="C70" s="33" t="s">
        <v>10</v>
      </c>
      <c r="D70" s="18" t="str">
        <f t="shared" ref="D70:V70" si="84">IF(C24=0,"--",(D24/C24)*100-100)</f>
        <v>--</v>
      </c>
      <c r="E70" s="18" t="str">
        <f t="shared" si="84"/>
        <v>--</v>
      </c>
      <c r="F70" s="18" t="str">
        <f t="shared" si="84"/>
        <v>--</v>
      </c>
      <c r="G70" s="18" t="str">
        <f t="shared" si="84"/>
        <v>--</v>
      </c>
      <c r="H70" s="18" t="str">
        <f t="shared" si="84"/>
        <v>--</v>
      </c>
      <c r="I70" s="18" t="str">
        <f t="shared" si="84"/>
        <v>--</v>
      </c>
      <c r="J70" s="18" t="str">
        <f t="shared" si="84"/>
        <v>--</v>
      </c>
      <c r="K70" s="18" t="str">
        <f t="shared" si="84"/>
        <v>--</v>
      </c>
      <c r="L70" s="18" t="str">
        <f t="shared" si="84"/>
        <v>--</v>
      </c>
      <c r="M70" s="18" t="str">
        <f t="shared" si="84"/>
        <v>--</v>
      </c>
      <c r="N70" s="18" t="str">
        <f t="shared" si="84"/>
        <v>--</v>
      </c>
      <c r="O70" s="18" t="str">
        <f t="shared" si="84"/>
        <v>--</v>
      </c>
      <c r="P70" s="18" t="str">
        <f t="shared" si="84"/>
        <v>--</v>
      </c>
      <c r="Q70" s="18" t="str">
        <f t="shared" si="84"/>
        <v>--</v>
      </c>
      <c r="R70" s="18">
        <f t="shared" si="84"/>
        <v>-100</v>
      </c>
      <c r="S70" s="18" t="str">
        <f t="shared" si="84"/>
        <v>--</v>
      </c>
      <c r="T70" s="18" t="str">
        <f t="shared" si="84"/>
        <v>--</v>
      </c>
      <c r="U70" s="18" t="str">
        <f t="shared" si="84"/>
        <v>--</v>
      </c>
      <c r="V70" s="18" t="str">
        <f t="shared" si="84"/>
        <v>--</v>
      </c>
      <c r="W70" s="18" t="str">
        <f t="shared" ref="W70:X70" si="85">IF(V24=0,"--",(W24/V24)*100-100)</f>
        <v>--</v>
      </c>
      <c r="X70" s="18" t="str">
        <f t="shared" si="85"/>
        <v>--</v>
      </c>
      <c r="Y70" s="18" t="str">
        <f t="shared" si="57"/>
        <v>--</v>
      </c>
    </row>
    <row r="71" spans="1:25" x14ac:dyDescent="0.2">
      <c r="A71" s="143"/>
      <c r="B71" s="8" t="s">
        <v>17</v>
      </c>
      <c r="C71" s="33" t="s">
        <v>10</v>
      </c>
      <c r="D71" s="18" t="str">
        <f t="shared" ref="D71:V71" si="86">IF(C25=0,"--",(D25/C25)*100-100)</f>
        <v>--</v>
      </c>
      <c r="E71" s="18" t="str">
        <f t="shared" si="86"/>
        <v>--</v>
      </c>
      <c r="F71" s="18">
        <f t="shared" si="86"/>
        <v>-100</v>
      </c>
      <c r="G71" s="18" t="str">
        <f t="shared" si="86"/>
        <v>--</v>
      </c>
      <c r="H71" s="18">
        <f t="shared" si="86"/>
        <v>-72.021182700794355</v>
      </c>
      <c r="I71" s="18">
        <f t="shared" si="86"/>
        <v>-100</v>
      </c>
      <c r="J71" s="18" t="str">
        <f t="shared" si="86"/>
        <v>--</v>
      </c>
      <c r="K71" s="18" t="str">
        <f t="shared" si="86"/>
        <v>--</v>
      </c>
      <c r="L71" s="18" t="str">
        <f t="shared" si="86"/>
        <v>--</v>
      </c>
      <c r="M71" s="18">
        <f t="shared" si="86"/>
        <v>-96.339124876518099</v>
      </c>
      <c r="N71" s="18">
        <f t="shared" si="86"/>
        <v>2149.3650793650795</v>
      </c>
      <c r="O71" s="18">
        <f t="shared" si="86"/>
        <v>6.3157151929997895</v>
      </c>
      <c r="P71" s="18">
        <f t="shared" si="86"/>
        <v>86.837913181999198</v>
      </c>
      <c r="Q71" s="18">
        <f t="shared" si="86"/>
        <v>128.08625528437955</v>
      </c>
      <c r="R71" s="18">
        <f t="shared" si="86"/>
        <v>33.374867609494743</v>
      </c>
      <c r="S71" s="18">
        <f t="shared" si="86"/>
        <v>-72.806894618834079</v>
      </c>
      <c r="T71" s="18">
        <f t="shared" si="86"/>
        <v>1.6404706690715329</v>
      </c>
      <c r="U71" s="18">
        <f t="shared" si="86"/>
        <v>249.47186074023995</v>
      </c>
      <c r="V71" s="18">
        <f t="shared" si="86"/>
        <v>1.4217837582967547</v>
      </c>
      <c r="W71" s="18">
        <f t="shared" ref="W71:X71" si="87">IF(V25=0,"--",(W25/V25)*100-100)</f>
        <v>18.743816233355986</v>
      </c>
      <c r="X71" s="18">
        <f t="shared" si="87"/>
        <v>80.473432182546446</v>
      </c>
      <c r="Y71" s="18" t="str">
        <f t="shared" si="57"/>
        <v>--</v>
      </c>
    </row>
    <row r="72" spans="1:25" x14ac:dyDescent="0.2">
      <c r="A72" s="297"/>
      <c r="B72" s="8" t="s">
        <v>807</v>
      </c>
      <c r="C72" s="33" t="s">
        <v>10</v>
      </c>
      <c r="D72" s="18" t="str">
        <f t="shared" ref="D72:V72" si="88">IF(C26=0,"--",(D26/C26)*100-100)</f>
        <v>--</v>
      </c>
      <c r="E72" s="18" t="str">
        <f t="shared" si="88"/>
        <v>--</v>
      </c>
      <c r="F72" s="18" t="str">
        <f t="shared" si="88"/>
        <v>--</v>
      </c>
      <c r="G72" s="18" t="str">
        <f t="shared" si="88"/>
        <v>--</v>
      </c>
      <c r="H72" s="18" t="str">
        <f t="shared" si="88"/>
        <v>--</v>
      </c>
      <c r="I72" s="18">
        <f t="shared" si="88"/>
        <v>-100</v>
      </c>
      <c r="J72" s="18" t="str">
        <f t="shared" si="88"/>
        <v>--</v>
      </c>
      <c r="K72" s="18" t="str">
        <f t="shared" si="88"/>
        <v>--</v>
      </c>
      <c r="L72" s="18" t="str">
        <f t="shared" si="88"/>
        <v>--</v>
      </c>
      <c r="M72" s="18" t="str">
        <f t="shared" si="88"/>
        <v>--</v>
      </c>
      <c r="N72" s="18" t="str">
        <f t="shared" si="88"/>
        <v>--</v>
      </c>
      <c r="O72" s="18" t="str">
        <f t="shared" si="88"/>
        <v>--</v>
      </c>
      <c r="P72" s="18">
        <f t="shared" si="88"/>
        <v>-100</v>
      </c>
      <c r="Q72" s="18" t="str">
        <f t="shared" si="88"/>
        <v>--</v>
      </c>
      <c r="R72" s="18" t="str">
        <f t="shared" si="88"/>
        <v>--</v>
      </c>
      <c r="S72" s="18" t="str">
        <f t="shared" si="88"/>
        <v>--</v>
      </c>
      <c r="T72" s="18" t="str">
        <f t="shared" si="88"/>
        <v>--</v>
      </c>
      <c r="U72" s="18">
        <f t="shared" si="88"/>
        <v>-100</v>
      </c>
      <c r="V72" s="18" t="str">
        <f t="shared" si="88"/>
        <v>--</v>
      </c>
      <c r="W72" s="18" t="str">
        <f t="shared" ref="W72:X75" si="89">IF(V26=0,"--",(W26/V26)*100-100)</f>
        <v>--</v>
      </c>
      <c r="X72" s="18" t="str">
        <f t="shared" si="89"/>
        <v>--</v>
      </c>
      <c r="Y72" s="18"/>
    </row>
    <row r="73" spans="1:25" ht="15" x14ac:dyDescent="0.25">
      <c r="A73" s="143"/>
      <c r="B73" s="191" t="s">
        <v>22</v>
      </c>
      <c r="C73" s="33" t="s">
        <v>10</v>
      </c>
      <c r="D73" s="18">
        <f t="shared" ref="D73:D75" si="90">IF(C27=0,"--",(D27/C27)*100-100)</f>
        <v>14.766784184106371</v>
      </c>
      <c r="E73" s="18">
        <f t="shared" ref="E73:E75" si="91">IF(D27=0,"--",(E27/D27)*100-100)</f>
        <v>2.7234084591513579</v>
      </c>
      <c r="F73" s="18">
        <f t="shared" ref="F73:F75" si="92">IF(E27=0,"--",(F27/E27)*100-100)</f>
        <v>22.590435099250612</v>
      </c>
      <c r="G73" s="18">
        <f t="shared" ref="G73:G75" si="93">IF(F27=0,"--",(G27/F27)*100-100)</f>
        <v>-3.9536333705851234</v>
      </c>
      <c r="H73" s="18">
        <f t="shared" ref="H73:H75" si="94">IF(G27=0,"--",(H27/G27)*100-100)</f>
        <v>2.8891758707257225</v>
      </c>
      <c r="I73" s="18">
        <f t="shared" ref="I73:I75" si="95">IF(H27=0,"--",(I27/H27)*100-100)</f>
        <v>-10.529773343092714</v>
      </c>
      <c r="J73" s="18">
        <f t="shared" ref="J73:J75" si="96">IF(I27=0,"--",(J27/I27)*100-100)</f>
        <v>-27.187147109399902</v>
      </c>
      <c r="K73" s="18">
        <f t="shared" ref="K73:K75" si="97">IF(J27=0,"--",(K27/J27)*100-100)</f>
        <v>-3.289795272721463</v>
      </c>
      <c r="L73" s="18">
        <f t="shared" ref="L73:L75" si="98">IF(K27=0,"--",(L27/K27)*100-100)</f>
        <v>10.680207114446418</v>
      </c>
      <c r="M73" s="18">
        <f t="shared" ref="M73:M75" si="99">IF(L27=0,"--",(M27/L27)*100-100)</f>
        <v>17.097925392106575</v>
      </c>
      <c r="N73" s="18">
        <f t="shared" ref="N73:N75" si="100">IF(M27=0,"--",(N27/M27)*100-100)</f>
        <v>10.246422329932955</v>
      </c>
      <c r="O73" s="18">
        <f t="shared" ref="O73:O75" si="101">IF(N27=0,"--",(O27/N27)*100-100)</f>
        <v>15.662656572905689</v>
      </c>
      <c r="P73" s="18">
        <f t="shared" ref="P73:P75" si="102">IF(O27=0,"--",(P27/O27)*100-100)</f>
        <v>12.027383882450195</v>
      </c>
      <c r="Q73" s="18">
        <f t="shared" ref="Q73:Q75" si="103">IF(P27=0,"--",(Q27/P27)*100-100)</f>
        <v>-17.03487088894245</v>
      </c>
      <c r="R73" s="18">
        <f t="shared" ref="R73:R75" si="104">IF(Q27=0,"--",(R27/Q27)*100-100)</f>
        <v>21.46282068871912</v>
      </c>
      <c r="S73" s="18">
        <f t="shared" ref="S73:S75" si="105">IF(R27=0,"--",(S27/R27)*100-100)</f>
        <v>30.78913799555059</v>
      </c>
      <c r="T73" s="18">
        <f t="shared" ref="T73:T75" si="106">IF(S27=0,"--",(T27/S27)*100-100)</f>
        <v>-10.629254216560298</v>
      </c>
      <c r="U73" s="18">
        <f t="shared" ref="U73:V75" si="107">IF(T27=0,"--",(U27/T27)*100-100)</f>
        <v>-9.2197858576623446</v>
      </c>
      <c r="V73" s="18">
        <f t="shared" si="107"/>
        <v>11.402282800052973</v>
      </c>
      <c r="W73" s="18">
        <f t="shared" si="89"/>
        <v>3.1598132359037265</v>
      </c>
      <c r="X73" s="18">
        <f t="shared" si="89"/>
        <v>-4.4717402544753639</v>
      </c>
      <c r="Y73" s="18">
        <f t="shared" ref="Y73:Y75" si="108">POWER(U27/C27,1/21)*100-100</f>
        <v>2.7875407174194891</v>
      </c>
    </row>
    <row r="74" spans="1:25" x14ac:dyDescent="0.2">
      <c r="A74" s="143"/>
      <c r="B74" s="8" t="s">
        <v>23</v>
      </c>
      <c r="C74" s="33" t="s">
        <v>10</v>
      </c>
      <c r="D74" s="18">
        <f t="shared" si="90"/>
        <v>-62.261773637810322</v>
      </c>
      <c r="E74" s="18">
        <f t="shared" si="91"/>
        <v>213.55728857903961</v>
      </c>
      <c r="F74" s="18">
        <f t="shared" si="92"/>
        <v>-7.3621473783351945</v>
      </c>
      <c r="G74" s="18">
        <f t="shared" si="93"/>
        <v>63.114659629662953</v>
      </c>
      <c r="H74" s="18">
        <f t="shared" si="94"/>
        <v>8.9478113240174935</v>
      </c>
      <c r="I74" s="18">
        <f t="shared" si="95"/>
        <v>5.7473748624116325</v>
      </c>
      <c r="J74" s="18">
        <f t="shared" si="96"/>
        <v>3.699564908403687</v>
      </c>
      <c r="K74" s="18">
        <f t="shared" si="97"/>
        <v>-12.972542411518859</v>
      </c>
      <c r="L74" s="18">
        <f t="shared" si="98"/>
        <v>-22.0176714621862</v>
      </c>
      <c r="M74" s="18">
        <f t="shared" si="99"/>
        <v>36.566856150935621</v>
      </c>
      <c r="N74" s="18">
        <f t="shared" si="100"/>
        <v>-32.106831564276163</v>
      </c>
      <c r="O74" s="18">
        <f t="shared" si="101"/>
        <v>27.928541823597541</v>
      </c>
      <c r="P74" s="18">
        <f t="shared" si="102"/>
        <v>12.478806943730248</v>
      </c>
      <c r="Q74" s="18">
        <f t="shared" si="103"/>
        <v>0.53779138994744358</v>
      </c>
      <c r="R74" s="18">
        <f t="shared" si="104"/>
        <v>40.663863024517582</v>
      </c>
      <c r="S74" s="18">
        <f t="shared" si="105"/>
        <v>-8.1719569070331062</v>
      </c>
      <c r="T74" s="18">
        <f t="shared" si="106"/>
        <v>-12.197778210697379</v>
      </c>
      <c r="U74" s="18">
        <f t="shared" si="107"/>
        <v>-24.674230087425997</v>
      </c>
      <c r="V74" s="18">
        <f t="shared" si="107"/>
        <v>47.83500578279191</v>
      </c>
      <c r="W74" s="18">
        <f t="shared" si="89"/>
        <v>5.7518509606758244</v>
      </c>
      <c r="X74" s="18">
        <f t="shared" si="89"/>
        <v>-27.159303985503527</v>
      </c>
      <c r="Y74" s="18">
        <f t="shared" si="108"/>
        <v>2.4465403119513098</v>
      </c>
    </row>
    <row r="75" spans="1:25" ht="13.5" thickBot="1" x14ac:dyDescent="0.25">
      <c r="A75" s="143"/>
      <c r="B75" s="30" t="s">
        <v>7</v>
      </c>
      <c r="C75" s="33" t="s">
        <v>10</v>
      </c>
      <c r="D75" s="18">
        <f t="shared" si="90"/>
        <v>0.10682966876940725</v>
      </c>
      <c r="E75" s="18">
        <f t="shared" si="91"/>
        <v>17.849928772534824</v>
      </c>
      <c r="F75" s="18">
        <f t="shared" si="92"/>
        <v>16.872746719553717</v>
      </c>
      <c r="G75" s="18">
        <f t="shared" si="93"/>
        <v>6.1943253261035949</v>
      </c>
      <c r="H75" s="18">
        <f t="shared" si="94"/>
        <v>4.2972578615384549</v>
      </c>
      <c r="I75" s="18">
        <f t="shared" si="95"/>
        <v>-6.5781361934007236</v>
      </c>
      <c r="J75" s="18">
        <f t="shared" si="96"/>
        <v>-18.699418432680503</v>
      </c>
      <c r="K75" s="18">
        <f t="shared" si="97"/>
        <v>-6.6837159045429786</v>
      </c>
      <c r="L75" s="18">
        <f t="shared" si="98"/>
        <v>-8.4101879976827831E-3</v>
      </c>
      <c r="M75" s="18">
        <f t="shared" si="99"/>
        <v>22.061296828963378</v>
      </c>
      <c r="N75" s="18">
        <f t="shared" si="100"/>
        <v>-1.8341856151807292</v>
      </c>
      <c r="O75" s="18">
        <f t="shared" si="101"/>
        <v>18.08238545896063</v>
      </c>
      <c r="P75" s="18">
        <f t="shared" si="102"/>
        <v>12.123863124893887</v>
      </c>
      <c r="Q75" s="18">
        <f t="shared" si="103"/>
        <v>-13.267309353483981</v>
      </c>
      <c r="R75" s="18">
        <f t="shared" si="104"/>
        <v>26.234751278104966</v>
      </c>
      <c r="S75" s="18">
        <f t="shared" si="105"/>
        <v>19.999569475015605</v>
      </c>
      <c r="T75" s="18">
        <f t="shared" si="106"/>
        <v>-10.961653234743778</v>
      </c>
      <c r="U75" s="18">
        <f t="shared" si="107"/>
        <v>-12.449398046333599</v>
      </c>
      <c r="V75" s="18">
        <f t="shared" si="107"/>
        <v>17.952761794999134</v>
      </c>
      <c r="W75" s="18">
        <f t="shared" si="89"/>
        <v>3.7439195665945704</v>
      </c>
      <c r="X75" s="18">
        <f t="shared" si="89"/>
        <v>-9.6832527450243333</v>
      </c>
      <c r="Y75" s="18">
        <f t="shared" si="108"/>
        <v>2.7243637133814218</v>
      </c>
    </row>
    <row r="76" spans="1:25" ht="14.25" thickTop="1" thickBot="1" x14ac:dyDescent="0.25">
      <c r="A76" s="144"/>
      <c r="B76" s="144"/>
      <c r="C76" s="24"/>
      <c r="D76" s="24"/>
      <c r="E76" s="24"/>
      <c r="F76" s="24"/>
      <c r="G76" s="24"/>
      <c r="H76" s="24"/>
      <c r="I76" s="24"/>
      <c r="J76" s="24"/>
      <c r="K76" s="24"/>
      <c r="L76" s="24"/>
      <c r="M76" s="24"/>
      <c r="N76" s="24"/>
      <c r="O76" s="24"/>
      <c r="P76" s="24"/>
      <c r="Q76" s="24"/>
      <c r="R76" s="24"/>
      <c r="S76" s="24"/>
      <c r="T76" s="24"/>
      <c r="U76" s="24"/>
      <c r="V76" s="24"/>
      <c r="W76" s="24"/>
      <c r="X76" s="24"/>
      <c r="Y76" s="24"/>
    </row>
    <row r="77" spans="1:25" ht="19.5" thickTop="1" x14ac:dyDescent="0.3">
      <c r="A77" s="79" t="s">
        <v>868</v>
      </c>
      <c r="B77" s="34"/>
      <c r="C77" s="35"/>
      <c r="D77" s="35"/>
      <c r="E77" s="36"/>
      <c r="F77" s="36"/>
      <c r="G77" s="36"/>
      <c r="H77" s="36"/>
      <c r="I77" s="36"/>
      <c r="J77" s="36"/>
      <c r="K77" s="36"/>
      <c r="L77" s="36"/>
      <c r="M77" s="36"/>
      <c r="N77" s="36"/>
      <c r="O77" s="36"/>
      <c r="P77" s="36"/>
      <c r="Q77" s="36"/>
      <c r="R77" s="36"/>
      <c r="S77" s="36"/>
      <c r="T77" s="36"/>
      <c r="U77" s="36"/>
      <c r="V77" s="36"/>
      <c r="W77" s="36"/>
      <c r="X77" s="36"/>
      <c r="Y77" s="36"/>
    </row>
  </sheetData>
  <mergeCells count="6">
    <mergeCell ref="C53:Y53"/>
    <mergeCell ref="A2:Y2"/>
    <mergeCell ref="A4:Y4"/>
    <mergeCell ref="C7:Y7"/>
    <mergeCell ref="C30:Y30"/>
    <mergeCell ref="A5:Y5"/>
  </mergeCells>
  <phoneticPr fontId="4" type="noConversion"/>
  <hyperlinks>
    <hyperlink ref="A1" location="INDICE!A1" display="INDICE"/>
  </hyperlinks>
  <pageMargins left="0.75" right="0.75" top="1" bottom="1" header="0" footer="0"/>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2"/>
  <sheetViews>
    <sheetView topLeftCell="A42" zoomScale="70" zoomScaleNormal="70" workbookViewId="0"/>
  </sheetViews>
  <sheetFormatPr baseColWidth="10" defaultRowHeight="12.75" x14ac:dyDescent="0.2"/>
  <cols>
    <col min="1" max="1" width="11.42578125" style="4"/>
    <col min="2" max="2" width="32" style="4" bestFit="1" customWidth="1"/>
    <col min="3" max="16" width="11.7109375" style="21" bestFit="1" customWidth="1"/>
    <col min="17" max="24" width="11.7109375" style="21" customWidth="1"/>
    <col min="25" max="25" width="12.7109375" style="21" bestFit="1" customWidth="1"/>
    <col min="26" max="89" width="11.42578125" style="21"/>
    <col min="90" max="16384" width="11.42578125" style="4"/>
  </cols>
  <sheetData>
    <row r="1" spans="1:89" ht="18.75" x14ac:dyDescent="0.3">
      <c r="A1" s="333" t="s">
        <v>137</v>
      </c>
      <c r="B1" s="333"/>
      <c r="C1" s="333"/>
      <c r="D1" s="333"/>
      <c r="E1" s="333"/>
      <c r="F1" s="333"/>
      <c r="G1" s="333"/>
      <c r="H1" s="333"/>
      <c r="I1" s="333"/>
      <c r="J1" s="333"/>
      <c r="K1" s="333"/>
      <c r="L1" s="333"/>
      <c r="M1" s="333"/>
      <c r="N1" s="333"/>
      <c r="O1" s="333"/>
      <c r="P1" s="333"/>
      <c r="Q1" s="333"/>
      <c r="R1" s="333"/>
      <c r="S1" s="333"/>
      <c r="T1" s="333"/>
      <c r="U1" s="333"/>
      <c r="V1" s="333"/>
      <c r="W1" s="333"/>
      <c r="X1" s="333"/>
      <c r="Y1" s="333"/>
    </row>
    <row r="2" spans="1:89" ht="18.75" x14ac:dyDescent="0.3">
      <c r="A2" s="192" t="s">
        <v>258</v>
      </c>
      <c r="B2" s="141"/>
      <c r="C2" s="73"/>
      <c r="D2" s="73"/>
      <c r="E2" s="73"/>
      <c r="F2" s="73"/>
      <c r="G2" s="73"/>
      <c r="H2" s="73"/>
      <c r="I2" s="73"/>
      <c r="J2" s="73"/>
      <c r="K2" s="73"/>
      <c r="L2" s="73"/>
      <c r="M2" s="73"/>
      <c r="N2" s="73"/>
      <c r="O2" s="73"/>
      <c r="P2" s="73"/>
      <c r="Q2" s="73"/>
      <c r="R2" s="73"/>
      <c r="S2" s="73"/>
      <c r="T2" s="73"/>
      <c r="U2" s="73"/>
      <c r="V2" s="73"/>
      <c r="W2" s="73"/>
      <c r="X2" s="73"/>
      <c r="Y2" s="73"/>
    </row>
    <row r="3" spans="1:89" ht="18.75" x14ac:dyDescent="0.3">
      <c r="A3" s="333" t="s">
        <v>829</v>
      </c>
      <c r="B3" s="333"/>
      <c r="C3" s="333"/>
      <c r="D3" s="333"/>
      <c r="E3" s="333"/>
      <c r="F3" s="333"/>
      <c r="G3" s="333"/>
      <c r="H3" s="333"/>
      <c r="I3" s="333"/>
      <c r="J3" s="333"/>
      <c r="K3" s="333"/>
      <c r="L3" s="333"/>
      <c r="M3" s="333"/>
      <c r="N3" s="333"/>
      <c r="O3" s="333"/>
      <c r="P3" s="333"/>
      <c r="Q3" s="333"/>
      <c r="R3" s="333"/>
      <c r="S3" s="333"/>
      <c r="T3" s="333"/>
      <c r="U3" s="333"/>
      <c r="V3" s="333"/>
      <c r="W3" s="333"/>
      <c r="X3" s="333"/>
      <c r="Y3" s="333"/>
    </row>
    <row r="4" spans="1:89" ht="13.5" thickBot="1" x14ac:dyDescent="0.25">
      <c r="A4" s="335" t="s">
        <v>114</v>
      </c>
      <c r="B4" s="335"/>
      <c r="C4" s="335"/>
      <c r="D4" s="335"/>
      <c r="E4" s="335"/>
      <c r="F4" s="335"/>
      <c r="G4" s="335"/>
      <c r="H4" s="335"/>
      <c r="I4" s="335"/>
      <c r="J4" s="335"/>
      <c r="K4" s="335"/>
      <c r="L4" s="335"/>
      <c r="M4" s="335"/>
      <c r="N4" s="335"/>
      <c r="O4" s="335"/>
      <c r="P4" s="335"/>
      <c r="Q4" s="335"/>
      <c r="R4" s="335"/>
      <c r="S4" s="335"/>
      <c r="T4" s="335"/>
      <c r="U4" s="335"/>
      <c r="V4" s="335"/>
      <c r="W4" s="335"/>
      <c r="X4" s="335"/>
      <c r="Y4" s="335"/>
    </row>
    <row r="5" spans="1:89" s="148" customFormat="1" ht="14.25" thickTop="1" thickBot="1" x14ac:dyDescent="0.25">
      <c r="A5" s="343"/>
      <c r="B5" s="343"/>
      <c r="C5" s="343"/>
      <c r="D5" s="343"/>
      <c r="E5" s="343"/>
      <c r="F5" s="343"/>
      <c r="G5" s="343"/>
      <c r="H5" s="343"/>
      <c r="I5" s="343"/>
      <c r="J5" s="343"/>
      <c r="K5" s="343"/>
      <c r="L5" s="343"/>
      <c r="M5" s="343"/>
      <c r="N5" s="343"/>
      <c r="O5" s="343"/>
      <c r="P5" s="343"/>
      <c r="Q5" s="343"/>
      <c r="R5" s="343"/>
      <c r="S5" s="343"/>
      <c r="T5" s="343"/>
      <c r="U5" s="343"/>
      <c r="V5" s="343"/>
      <c r="W5" s="343"/>
      <c r="X5" s="343"/>
      <c r="Y5" s="343"/>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row>
    <row r="6" spans="1:89"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89"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89" ht="13.5" thickTop="1" x14ac:dyDescent="0.2">
      <c r="A8" s="148"/>
      <c r="B8" s="80"/>
      <c r="C8" s="81"/>
      <c r="D8" s="81"/>
      <c r="E8" s="81"/>
      <c r="F8" s="81"/>
      <c r="G8" s="81"/>
      <c r="H8" s="81"/>
      <c r="I8" s="81"/>
      <c r="J8" s="81"/>
      <c r="K8" s="81"/>
      <c r="L8" s="81"/>
      <c r="M8" s="81"/>
      <c r="N8" s="81"/>
      <c r="O8" s="81"/>
      <c r="P8" s="81"/>
      <c r="Q8" s="81"/>
      <c r="R8" s="81"/>
      <c r="S8" s="81"/>
      <c r="T8" s="81"/>
      <c r="U8" s="81"/>
      <c r="V8" s="81"/>
      <c r="W8" s="81"/>
      <c r="X8" s="81"/>
      <c r="Y8" s="22"/>
    </row>
    <row r="9" spans="1:89" x14ac:dyDescent="0.2">
      <c r="A9" s="143"/>
      <c r="B9" s="80" t="s">
        <v>326</v>
      </c>
      <c r="C9" s="75">
        <v>1047.8941179999999</v>
      </c>
      <c r="D9" s="75">
        <v>1480.154106</v>
      </c>
      <c r="E9" s="75">
        <v>1775.800414</v>
      </c>
      <c r="F9" s="75">
        <v>2012.565535</v>
      </c>
      <c r="G9" s="75">
        <v>2398.5449309999999</v>
      </c>
      <c r="H9" s="75">
        <v>3474.9263340000002</v>
      </c>
      <c r="I9" s="75">
        <v>2571.6384680000001</v>
      </c>
      <c r="J9" s="75">
        <v>2373.5940260000002</v>
      </c>
      <c r="K9" s="75">
        <v>2626.9965320000001</v>
      </c>
      <c r="L9" s="75">
        <v>2845.4690900000001</v>
      </c>
      <c r="M9" s="75">
        <v>3053.477261</v>
      </c>
      <c r="N9" s="75">
        <v>3155.2962309999998</v>
      </c>
      <c r="O9" s="75">
        <v>3094.79448</v>
      </c>
      <c r="P9" s="75">
        <v>3030.2389079999998</v>
      </c>
      <c r="Q9" s="27">
        <v>2186.1049520000001</v>
      </c>
      <c r="R9" s="27">
        <v>2925.6857199999999</v>
      </c>
      <c r="S9" s="27">
        <v>2906.6431670000002</v>
      </c>
      <c r="T9" s="27">
        <v>2906.0261350000001</v>
      </c>
      <c r="U9" s="27">
        <v>2956.5399609999999</v>
      </c>
      <c r="V9" s="27">
        <v>3106.5408040000002</v>
      </c>
      <c r="W9" s="27">
        <v>3106.6942779999999</v>
      </c>
      <c r="X9" s="27">
        <v>3046.5839890000002</v>
      </c>
      <c r="Y9" s="18">
        <f>SUM(C9:X9)</f>
        <v>58082.209440000006</v>
      </c>
    </row>
    <row r="10" spans="1:89" x14ac:dyDescent="0.2">
      <c r="A10" s="143"/>
      <c r="B10" s="80" t="s">
        <v>67</v>
      </c>
      <c r="C10" s="75">
        <v>6.3180560000000003</v>
      </c>
      <c r="D10" s="75">
        <v>7.7551740000000002</v>
      </c>
      <c r="E10" s="75">
        <v>6.871766</v>
      </c>
      <c r="F10" s="75">
        <v>5.5999739999999996</v>
      </c>
      <c r="G10" s="75">
        <v>8.5182099999999998</v>
      </c>
      <c r="H10" s="75">
        <v>7.0359930000000004</v>
      </c>
      <c r="I10" s="75">
        <v>4.0677219999999998</v>
      </c>
      <c r="J10" s="75">
        <v>3.4902489999999999</v>
      </c>
      <c r="K10" s="75">
        <v>3.9403459999999999</v>
      </c>
      <c r="L10" s="75">
        <v>10.086712</v>
      </c>
      <c r="M10" s="75">
        <v>14.943453</v>
      </c>
      <c r="N10" s="75">
        <v>14.39836</v>
      </c>
      <c r="O10" s="75">
        <v>15.528033000000001</v>
      </c>
      <c r="P10" s="75">
        <v>18.791273</v>
      </c>
      <c r="Q10" s="27">
        <v>16.722058000000001</v>
      </c>
      <c r="R10" s="27">
        <v>33.844538</v>
      </c>
      <c r="S10" s="27">
        <v>29.826145</v>
      </c>
      <c r="T10" s="27">
        <v>25.556236999999999</v>
      </c>
      <c r="U10" s="27">
        <v>30.199676</v>
      </c>
      <c r="V10" s="27">
        <v>32.225228999999999</v>
      </c>
      <c r="W10" s="27">
        <v>28.802692</v>
      </c>
      <c r="X10" s="27">
        <v>25.740511000000001</v>
      </c>
      <c r="Y10" s="18">
        <f t="shared" ref="Y10:Y28" si="0">SUM(C10:X10)</f>
        <v>350.262407</v>
      </c>
    </row>
    <row r="11" spans="1:89" x14ac:dyDescent="0.2">
      <c r="A11" s="143"/>
      <c r="B11" s="80" t="s">
        <v>378</v>
      </c>
      <c r="C11" s="75">
        <v>2.7670460000000001</v>
      </c>
      <c r="D11" s="75">
        <v>1.9768410000000001</v>
      </c>
      <c r="E11" s="75">
        <v>1.0460689999999999</v>
      </c>
      <c r="F11" s="75">
        <v>4.6795949999999999</v>
      </c>
      <c r="G11" s="75">
        <v>2.9123100000000002</v>
      </c>
      <c r="H11" s="75">
        <v>5.0391079999999997</v>
      </c>
      <c r="I11" s="75">
        <v>8.0681619999999992</v>
      </c>
      <c r="J11" s="75">
        <v>10.054866000000001</v>
      </c>
      <c r="K11" s="75">
        <v>7.1620270000000001</v>
      </c>
      <c r="L11" s="75">
        <v>17.582868000000001</v>
      </c>
      <c r="M11" s="75">
        <v>10.573918000000001</v>
      </c>
      <c r="N11" s="75">
        <v>6.5979479999999997</v>
      </c>
      <c r="O11" s="75">
        <v>15.673679999999999</v>
      </c>
      <c r="P11" s="75">
        <v>18.406264</v>
      </c>
      <c r="Q11" s="27">
        <v>15.707725</v>
      </c>
      <c r="R11" s="27">
        <v>17.035208000000001</v>
      </c>
      <c r="S11" s="27">
        <v>26.418426</v>
      </c>
      <c r="T11" s="27">
        <v>32.143045999999998</v>
      </c>
      <c r="U11" s="27">
        <v>30.336127000000001</v>
      </c>
      <c r="V11" s="27">
        <v>31.434697</v>
      </c>
      <c r="W11" s="27">
        <v>29.159369000000002</v>
      </c>
      <c r="X11" s="27">
        <v>31.726772</v>
      </c>
      <c r="Y11" s="18">
        <f t="shared" si="0"/>
        <v>326.50207200000006</v>
      </c>
    </row>
    <row r="12" spans="1:89" x14ac:dyDescent="0.2">
      <c r="A12" s="143"/>
      <c r="B12" s="80" t="s">
        <v>71</v>
      </c>
      <c r="C12" s="75">
        <v>3.156E-3</v>
      </c>
      <c r="D12" s="75">
        <v>1.3776E-2</v>
      </c>
      <c r="E12" s="75">
        <v>6.6610000000000003E-3</v>
      </c>
      <c r="F12" s="75">
        <v>0.19989699999999999</v>
      </c>
      <c r="G12" s="75">
        <v>0.34115600000000001</v>
      </c>
      <c r="H12" s="75">
        <v>2.8615999999999999E-2</v>
      </c>
      <c r="I12" s="75">
        <v>8.7453000000000003E-2</v>
      </c>
      <c r="J12" s="75">
        <v>0.73178399999999999</v>
      </c>
      <c r="K12" s="75">
        <v>0.33773399999999998</v>
      </c>
      <c r="L12" s="75">
        <v>1.2274160000000001</v>
      </c>
      <c r="M12" s="75">
        <v>5.5025950000000003</v>
      </c>
      <c r="N12" s="75">
        <v>10.659276</v>
      </c>
      <c r="O12" s="75">
        <v>12.846727</v>
      </c>
      <c r="P12" s="75">
        <v>17.283996999999999</v>
      </c>
      <c r="Q12" s="27">
        <v>17.774290000000001</v>
      </c>
      <c r="R12" s="27">
        <v>16.106369000000001</v>
      </c>
      <c r="S12" s="27">
        <v>8.2767409999999995</v>
      </c>
      <c r="T12" s="27">
        <v>29.239362</v>
      </c>
      <c r="U12" s="27">
        <v>15.883293</v>
      </c>
      <c r="V12" s="27">
        <v>20.835059000000001</v>
      </c>
      <c r="W12" s="27">
        <v>27.693974000000001</v>
      </c>
      <c r="X12" s="27">
        <v>30.939616999999998</v>
      </c>
      <c r="Y12" s="18">
        <f t="shared" si="0"/>
        <v>216.01894899999999</v>
      </c>
    </row>
    <row r="13" spans="1:89" x14ac:dyDescent="0.2">
      <c r="A13" s="143"/>
      <c r="B13" s="80" t="s">
        <v>335</v>
      </c>
      <c r="C13" s="75">
        <v>0.79422700000000002</v>
      </c>
      <c r="D13" s="75">
        <v>0.60327600000000003</v>
      </c>
      <c r="E13" s="75">
        <v>0.69528000000000001</v>
      </c>
      <c r="F13" s="75">
        <v>0.24992700000000001</v>
      </c>
      <c r="G13" s="75">
        <v>3.0731950000000001</v>
      </c>
      <c r="H13" s="75">
        <v>2.1409310000000001</v>
      </c>
      <c r="I13" s="75">
        <v>1.9373039999999999</v>
      </c>
      <c r="J13" s="75">
        <v>0.94806500000000005</v>
      </c>
      <c r="K13" s="75">
        <v>4.1543650000000003</v>
      </c>
      <c r="L13" s="75">
        <v>5.5058769999999999</v>
      </c>
      <c r="M13" s="75">
        <v>6.107583</v>
      </c>
      <c r="N13" s="75">
        <v>6.292116</v>
      </c>
      <c r="O13" s="75">
        <v>4.8531930000000001</v>
      </c>
      <c r="P13" s="75">
        <v>12.340322</v>
      </c>
      <c r="Q13" s="27">
        <v>7.2712909999999997</v>
      </c>
      <c r="R13" s="27">
        <v>10.16807</v>
      </c>
      <c r="S13" s="27">
        <v>9.9486190000000008</v>
      </c>
      <c r="T13" s="27">
        <v>8.2735629999999993</v>
      </c>
      <c r="U13" s="27">
        <v>10.017208</v>
      </c>
      <c r="V13" s="27">
        <v>11.463439000000001</v>
      </c>
      <c r="W13" s="27">
        <v>17.708729000000002</v>
      </c>
      <c r="X13" s="27">
        <v>18.820233000000002</v>
      </c>
      <c r="Y13" s="18">
        <f t="shared" si="0"/>
        <v>143.36681300000001</v>
      </c>
    </row>
    <row r="14" spans="1:89" x14ac:dyDescent="0.2">
      <c r="A14" s="143"/>
      <c r="B14" s="80" t="s">
        <v>332</v>
      </c>
      <c r="C14" s="75">
        <v>9.8707000000000003E-2</v>
      </c>
      <c r="D14" s="75">
        <v>5.0729000000000003E-2</v>
      </c>
      <c r="E14" s="75">
        <v>8.8401999999999994E-2</v>
      </c>
      <c r="F14" s="75">
        <v>6.2510999999999997E-2</v>
      </c>
      <c r="G14" s="75">
        <v>0.965831</v>
      </c>
      <c r="H14" s="75">
        <v>1.9499489999999999</v>
      </c>
      <c r="I14" s="75">
        <v>7.1176560000000002</v>
      </c>
      <c r="J14" s="75">
        <v>6.788176</v>
      </c>
      <c r="K14" s="75">
        <v>4.2177660000000001</v>
      </c>
      <c r="L14" s="75">
        <v>3.9769130000000001</v>
      </c>
      <c r="M14" s="75">
        <v>9.4698150000000005</v>
      </c>
      <c r="N14" s="75">
        <v>11.636994</v>
      </c>
      <c r="O14" s="75">
        <v>13.248457999999999</v>
      </c>
      <c r="P14" s="75">
        <v>11.327638</v>
      </c>
      <c r="Q14" s="27">
        <v>9.4971150000000009</v>
      </c>
      <c r="R14" s="27">
        <v>13.66615</v>
      </c>
      <c r="S14" s="27">
        <v>8.2049909999999997</v>
      </c>
      <c r="T14" s="27">
        <v>6.9352669999999996</v>
      </c>
      <c r="U14" s="27">
        <v>8.1599699999999995</v>
      </c>
      <c r="V14" s="27">
        <v>9.2269310000000004</v>
      </c>
      <c r="W14" s="27">
        <v>8.6744140000000005</v>
      </c>
      <c r="X14" s="27">
        <v>10.225630000000001</v>
      </c>
      <c r="Y14" s="18">
        <f t="shared" si="0"/>
        <v>145.59001300000003</v>
      </c>
    </row>
    <row r="15" spans="1:89" x14ac:dyDescent="0.2">
      <c r="A15" s="143"/>
      <c r="B15" s="80" t="s">
        <v>382</v>
      </c>
      <c r="C15" s="75">
        <v>0.18418300000000001</v>
      </c>
      <c r="D15" s="75">
        <v>8.6609000000000005E-2</v>
      </c>
      <c r="E15" s="75">
        <v>7.5180999999999998E-2</v>
      </c>
      <c r="F15" s="75">
        <v>0.41849700000000001</v>
      </c>
      <c r="G15" s="75">
        <v>0.81943999999999995</v>
      </c>
      <c r="H15" s="75">
        <v>0.95897500000000002</v>
      </c>
      <c r="I15" s="75">
        <v>0.90277600000000002</v>
      </c>
      <c r="J15" s="75">
        <v>0.54207799999999995</v>
      </c>
      <c r="K15" s="75">
        <v>12.378245</v>
      </c>
      <c r="L15" s="75">
        <v>4.2958660000000002</v>
      </c>
      <c r="M15" s="75">
        <v>0.98678399999999999</v>
      </c>
      <c r="N15" s="75">
        <v>4.7613709999999996</v>
      </c>
      <c r="O15" s="75">
        <v>6.8574349999999997</v>
      </c>
      <c r="P15" s="75">
        <v>7.2660130000000001</v>
      </c>
      <c r="Q15" s="27">
        <v>3.9704280000000001</v>
      </c>
      <c r="R15" s="27">
        <v>4.3402839999999996</v>
      </c>
      <c r="S15" s="27">
        <v>3.3592689999999998</v>
      </c>
      <c r="T15" s="27">
        <v>0</v>
      </c>
      <c r="U15" s="27">
        <v>3.2412529999999999</v>
      </c>
      <c r="V15" s="27">
        <v>2.7135189999999998</v>
      </c>
      <c r="W15" s="27">
        <v>3.2250049999999999</v>
      </c>
      <c r="X15" s="27">
        <v>13.198273</v>
      </c>
      <c r="Y15" s="18">
        <f t="shared" si="0"/>
        <v>74.581483999999989</v>
      </c>
    </row>
    <row r="16" spans="1:89" x14ac:dyDescent="0.2">
      <c r="A16" s="143"/>
      <c r="B16" s="8" t="s">
        <v>15</v>
      </c>
      <c r="C16" s="189">
        <v>6.2300389999999988</v>
      </c>
      <c r="D16" s="189">
        <v>6.4322590000000011</v>
      </c>
      <c r="E16" s="189">
        <v>12.788198</v>
      </c>
      <c r="F16" s="189">
        <v>11.993824999999999</v>
      </c>
      <c r="G16" s="189">
        <v>9.424610999999997</v>
      </c>
      <c r="H16" s="189">
        <v>10.504083000000001</v>
      </c>
      <c r="I16" s="189">
        <v>10.665146999999999</v>
      </c>
      <c r="J16" s="189">
        <v>7.0572079999999957</v>
      </c>
      <c r="K16" s="189">
        <v>11.554728000000004</v>
      </c>
      <c r="L16" s="189">
        <v>15.091162999999998</v>
      </c>
      <c r="M16" s="189">
        <v>33.587387999999997</v>
      </c>
      <c r="N16" s="189">
        <v>34.716484000000008</v>
      </c>
      <c r="O16" s="189">
        <v>17.786786000000006</v>
      </c>
      <c r="P16" s="189">
        <v>15.411373000000001</v>
      </c>
      <c r="Q16" s="19">
        <v>13.247256999999999</v>
      </c>
      <c r="R16" s="19">
        <v>26.590998000000003</v>
      </c>
      <c r="S16" s="19">
        <v>45.566221000000013</v>
      </c>
      <c r="T16" s="19">
        <v>115.35041700000002</v>
      </c>
      <c r="U16" s="19">
        <v>129.77493000000001</v>
      </c>
      <c r="V16" s="19">
        <v>105.53789500000001</v>
      </c>
      <c r="W16" s="19">
        <v>43.472715999999991</v>
      </c>
      <c r="X16" s="19">
        <v>38.321663000000001</v>
      </c>
      <c r="Y16" s="18">
        <f t="shared" si="0"/>
        <v>721.10538900000006</v>
      </c>
    </row>
    <row r="17" spans="1:25" x14ac:dyDescent="0.2">
      <c r="A17" s="143"/>
      <c r="B17" s="8" t="s">
        <v>26</v>
      </c>
      <c r="C17" s="18">
        <v>0.56443900000000002</v>
      </c>
      <c r="D17" s="18">
        <v>0.190303</v>
      </c>
      <c r="E17" s="18">
        <v>0.16244500000000001</v>
      </c>
      <c r="F17" s="18">
        <v>0.226991</v>
      </c>
      <c r="G17" s="18">
        <v>0.28090100000000001</v>
      </c>
      <c r="H17" s="18">
        <v>0.25982499999999997</v>
      </c>
      <c r="I17" s="18">
        <v>0.226831</v>
      </c>
      <c r="J17" s="18">
        <v>7.5119000000000005E-2</v>
      </c>
      <c r="K17" s="18">
        <v>0.117295</v>
      </c>
      <c r="L17" s="18">
        <v>9.7524E-2</v>
      </c>
      <c r="M17" s="18">
        <v>0.115982</v>
      </c>
      <c r="N17" s="18">
        <v>0.19512499999999999</v>
      </c>
      <c r="O17" s="18">
        <v>0.26926800000000001</v>
      </c>
      <c r="P17" s="18">
        <v>0.19193499999999999</v>
      </c>
      <c r="Q17" s="19">
        <v>6.2687999999999994E-2</v>
      </c>
      <c r="R17" s="19">
        <v>0.45803500000000003</v>
      </c>
      <c r="S17" s="19">
        <v>1</v>
      </c>
      <c r="T17" s="19">
        <v>0.96306000000000003</v>
      </c>
      <c r="U17" s="19">
        <v>0.80178400000000005</v>
      </c>
      <c r="V17" s="19">
        <v>2.1748910000000001</v>
      </c>
      <c r="W17" s="19">
        <v>1.8766119999999999</v>
      </c>
      <c r="X17" s="19">
        <v>1.041253</v>
      </c>
      <c r="Y17" s="18">
        <f t="shared" si="0"/>
        <v>11.352305999999999</v>
      </c>
    </row>
    <row r="18" spans="1:25" x14ac:dyDescent="0.2">
      <c r="A18" s="143"/>
      <c r="B18" s="8" t="s">
        <v>27</v>
      </c>
      <c r="C18" s="18">
        <v>0.86531499999999995</v>
      </c>
      <c r="D18" s="18">
        <v>1.6968490000000001</v>
      </c>
      <c r="E18" s="18">
        <v>3.1142880000000002</v>
      </c>
      <c r="F18" s="18">
        <v>3.5081359999999999</v>
      </c>
      <c r="G18" s="18">
        <v>1.9383760000000001</v>
      </c>
      <c r="H18" s="18">
        <v>2.163395</v>
      </c>
      <c r="I18" s="18">
        <v>1.4679150000000001</v>
      </c>
      <c r="J18" s="18">
        <v>2.0607519999999999</v>
      </c>
      <c r="K18" s="18">
        <v>1.6513310000000001</v>
      </c>
      <c r="L18" s="18">
        <v>2.7084250000000001</v>
      </c>
      <c r="M18" s="18">
        <v>2.5644680000000002</v>
      </c>
      <c r="N18" s="18">
        <v>3.3095629999999998</v>
      </c>
      <c r="O18" s="18">
        <v>2.144946</v>
      </c>
      <c r="P18" s="18">
        <v>2.0392009999999998</v>
      </c>
      <c r="Q18" s="19">
        <v>1.403869</v>
      </c>
      <c r="R18" s="19">
        <v>4.0275780000000001</v>
      </c>
      <c r="S18" s="19">
        <v>7</v>
      </c>
      <c r="T18" s="19">
        <v>11.163232000000001</v>
      </c>
      <c r="U18" s="19">
        <v>11.563772</v>
      </c>
      <c r="V18" s="19">
        <v>8.6954580000000004</v>
      </c>
      <c r="W18" s="19">
        <v>9.1073920000000008</v>
      </c>
      <c r="X18" s="19">
        <v>7.0180369999999996</v>
      </c>
      <c r="Y18" s="18">
        <f t="shared" si="0"/>
        <v>91.212298000000004</v>
      </c>
    </row>
    <row r="19" spans="1:25" x14ac:dyDescent="0.2">
      <c r="A19" s="143"/>
      <c r="B19" s="8" t="s">
        <v>16</v>
      </c>
      <c r="C19" s="18">
        <f>SUM(C20:C25)</f>
        <v>2.3283129999999996</v>
      </c>
      <c r="D19" s="18">
        <f t="shared" ref="D19:X19" si="1">SUM(D20:D25)</f>
        <v>1.113998</v>
      </c>
      <c r="E19" s="18">
        <f t="shared" si="1"/>
        <v>3.2996309999999998</v>
      </c>
      <c r="F19" s="18">
        <f t="shared" si="1"/>
        <v>3.5128309999999994</v>
      </c>
      <c r="G19" s="18">
        <f t="shared" si="1"/>
        <v>4.0048899999999996</v>
      </c>
      <c r="H19" s="18">
        <f t="shared" si="1"/>
        <v>3.8346399999999998</v>
      </c>
      <c r="I19" s="18">
        <f t="shared" si="1"/>
        <v>2.9019269999999997</v>
      </c>
      <c r="J19" s="18">
        <f t="shared" si="1"/>
        <v>2.3494160000000002</v>
      </c>
      <c r="K19" s="18">
        <f t="shared" si="1"/>
        <v>7.3103479999999994</v>
      </c>
      <c r="L19" s="18">
        <f t="shared" si="1"/>
        <v>8.3167790000000004</v>
      </c>
      <c r="M19" s="18">
        <f t="shared" si="1"/>
        <v>26.617645</v>
      </c>
      <c r="N19" s="18">
        <f t="shared" si="1"/>
        <v>27.794553000000004</v>
      </c>
      <c r="O19" s="18">
        <f t="shared" si="1"/>
        <v>9.9502980000000001</v>
      </c>
      <c r="P19" s="18">
        <f t="shared" si="1"/>
        <v>5.8173459999999997</v>
      </c>
      <c r="Q19" s="18">
        <f t="shared" si="1"/>
        <v>5.436299</v>
      </c>
      <c r="R19" s="18">
        <f t="shared" si="1"/>
        <v>15.560796</v>
      </c>
      <c r="S19" s="18">
        <f t="shared" si="1"/>
        <v>22.503243000000001</v>
      </c>
      <c r="T19" s="18">
        <f t="shared" si="1"/>
        <v>83.381332000000015</v>
      </c>
      <c r="U19" s="18">
        <f t="shared" si="1"/>
        <v>93.687733999999992</v>
      </c>
      <c r="V19" s="18">
        <f t="shared" si="1"/>
        <v>76.411625999999998</v>
      </c>
      <c r="W19" s="18">
        <f t="shared" si="1"/>
        <v>86.829554999999999</v>
      </c>
      <c r="X19" s="18">
        <f t="shared" si="1"/>
        <v>80.300624999999997</v>
      </c>
      <c r="Y19" s="18">
        <f t="shared" si="0"/>
        <v>573.263825</v>
      </c>
    </row>
    <row r="20" spans="1:25" x14ac:dyDescent="0.2">
      <c r="A20" s="143"/>
      <c r="B20" s="8" t="s">
        <v>19</v>
      </c>
      <c r="C20" s="190">
        <v>0.11830400000000001</v>
      </c>
      <c r="D20" s="190">
        <v>0.17524600000000001</v>
      </c>
      <c r="E20" s="190">
        <v>1.502394</v>
      </c>
      <c r="F20" s="190">
        <v>1.7465809999999999</v>
      </c>
      <c r="G20" s="190">
        <v>2.2491639999999999</v>
      </c>
      <c r="H20" s="190">
        <v>1.687378</v>
      </c>
      <c r="I20" s="190">
        <v>1.300292</v>
      </c>
      <c r="J20" s="190">
        <v>0.49508000000000002</v>
      </c>
      <c r="K20" s="190">
        <v>0.37259999999999999</v>
      </c>
      <c r="L20" s="190">
        <v>0.70738000000000001</v>
      </c>
      <c r="M20" s="190">
        <v>0.97816199999999998</v>
      </c>
      <c r="N20" s="190">
        <v>1.6504300000000001</v>
      </c>
      <c r="O20" s="190">
        <v>0.95303700000000002</v>
      </c>
      <c r="P20" s="190">
        <v>1.2819389999999999</v>
      </c>
      <c r="Q20" s="19">
        <v>0.99657399999999996</v>
      </c>
      <c r="R20" s="19">
        <v>1.5732219999999999</v>
      </c>
      <c r="S20" s="19">
        <v>2</v>
      </c>
      <c r="T20" s="19">
        <v>1.640747</v>
      </c>
      <c r="U20" s="19">
        <v>1.618803</v>
      </c>
      <c r="V20" s="19">
        <v>1.4409069999999999</v>
      </c>
      <c r="W20" s="19">
        <v>2.1552410000000002</v>
      </c>
      <c r="X20" s="19">
        <v>2.3650850000000001</v>
      </c>
      <c r="Y20" s="18">
        <f t="shared" si="0"/>
        <v>29.008566000000002</v>
      </c>
    </row>
    <row r="21" spans="1:25" x14ac:dyDescent="0.2">
      <c r="A21" s="143"/>
      <c r="B21" s="8" t="s">
        <v>18</v>
      </c>
      <c r="C21" s="190">
        <v>0.52508699999999997</v>
      </c>
      <c r="D21" s="190">
        <v>9.6596000000000001E-2</v>
      </c>
      <c r="E21" s="190">
        <v>0.35525899999999999</v>
      </c>
      <c r="F21" s="190">
        <v>0.21509600000000001</v>
      </c>
      <c r="G21" s="190">
        <v>0.311942</v>
      </c>
      <c r="H21" s="190">
        <v>0.62084399999999995</v>
      </c>
      <c r="I21" s="190">
        <v>0.268237</v>
      </c>
      <c r="J21" s="190">
        <v>0.10833</v>
      </c>
      <c r="K21" s="190">
        <v>0.47464400000000001</v>
      </c>
      <c r="L21" s="190">
        <v>0.48434700000000003</v>
      </c>
      <c r="M21" s="190">
        <v>0.78833299999999995</v>
      </c>
      <c r="N21" s="190">
        <v>0.82081899999999997</v>
      </c>
      <c r="O21" s="190">
        <v>1.3225089999999999</v>
      </c>
      <c r="P21" s="190">
        <v>0.42077399999999998</v>
      </c>
      <c r="Q21" s="19">
        <v>0.57389400000000002</v>
      </c>
      <c r="R21" s="19">
        <v>1.401027</v>
      </c>
      <c r="S21" s="19">
        <v>1</v>
      </c>
      <c r="T21" s="19">
        <v>0.55537999999999998</v>
      </c>
      <c r="U21" s="19">
        <v>2.2086839999999999</v>
      </c>
      <c r="V21" s="19">
        <v>4.1728519999999998</v>
      </c>
      <c r="W21" s="19">
        <v>3.5673319999999999</v>
      </c>
      <c r="X21" s="19">
        <v>3.53939</v>
      </c>
      <c r="Y21" s="18">
        <f t="shared" si="0"/>
        <v>23.831376000000002</v>
      </c>
    </row>
    <row r="22" spans="1:25" x14ac:dyDescent="0.2">
      <c r="A22" s="143"/>
      <c r="B22" s="8" t="s">
        <v>20</v>
      </c>
      <c r="C22" s="190">
        <v>5.1228999999999997E-2</v>
      </c>
      <c r="D22" s="190">
        <v>5.8573E-2</v>
      </c>
      <c r="E22" s="190">
        <v>0.100318</v>
      </c>
      <c r="F22" s="190">
        <v>0.13767599999999999</v>
      </c>
      <c r="G22" s="190">
        <v>0.31085800000000002</v>
      </c>
      <c r="H22" s="190">
        <v>6.7000000000000004E-2</v>
      </c>
      <c r="I22" s="190">
        <v>5.7648999999999999E-2</v>
      </c>
      <c r="J22" s="190">
        <v>0.120352</v>
      </c>
      <c r="K22" s="190">
        <v>0.30188199999999998</v>
      </c>
      <c r="L22" s="190">
        <v>0.38779599999999997</v>
      </c>
      <c r="M22" s="190">
        <v>0.40253100000000003</v>
      </c>
      <c r="N22" s="190">
        <v>0.54593199999999997</v>
      </c>
      <c r="O22" s="190">
        <v>0.56401100000000004</v>
      </c>
      <c r="P22" s="190">
        <v>0.51763700000000001</v>
      </c>
      <c r="Q22" s="19">
        <v>0.27576899999999999</v>
      </c>
      <c r="R22" s="19">
        <v>0.44202900000000001</v>
      </c>
      <c r="S22" s="19">
        <v>1</v>
      </c>
      <c r="T22" s="19">
        <v>1.587054</v>
      </c>
      <c r="U22" s="19">
        <v>1.826484</v>
      </c>
      <c r="V22" s="19">
        <v>1.8094700000000001</v>
      </c>
      <c r="W22" s="19">
        <v>1.1260110000000001</v>
      </c>
      <c r="X22" s="19">
        <v>1.0331269999999999</v>
      </c>
      <c r="Y22" s="18">
        <f t="shared" si="0"/>
        <v>12.723388000000002</v>
      </c>
    </row>
    <row r="23" spans="1:25" x14ac:dyDescent="0.2">
      <c r="A23" s="143"/>
      <c r="B23" s="8" t="s">
        <v>21</v>
      </c>
      <c r="C23" s="190">
        <v>0.13234399999999999</v>
      </c>
      <c r="D23" s="190">
        <v>2.8656000000000001E-2</v>
      </c>
      <c r="E23" s="190">
        <v>0.22455600000000001</v>
      </c>
      <c r="F23" s="190">
        <v>0.16566</v>
      </c>
      <c r="G23" s="190">
        <v>3.0228999999999999E-2</v>
      </c>
      <c r="H23" s="190">
        <v>3.9907999999999999E-2</v>
      </c>
      <c r="I23" s="190">
        <v>5.7876999999999998E-2</v>
      </c>
      <c r="J23" s="190">
        <v>0.71562700000000001</v>
      </c>
      <c r="K23" s="190">
        <v>5.5736489999999996</v>
      </c>
      <c r="L23" s="190">
        <v>5.4184099999999997</v>
      </c>
      <c r="M23" s="190">
        <v>22.690695000000002</v>
      </c>
      <c r="N23" s="190">
        <v>23.053269</v>
      </c>
      <c r="O23" s="190">
        <v>4.8918189999999999</v>
      </c>
      <c r="P23" s="190">
        <v>0.38982699999999998</v>
      </c>
      <c r="Q23" s="19">
        <v>0.29084300000000002</v>
      </c>
      <c r="R23" s="19">
        <v>0.79709600000000003</v>
      </c>
      <c r="S23" s="19">
        <v>2</v>
      </c>
      <c r="T23" s="19">
        <v>63.143262999999997</v>
      </c>
      <c r="U23" s="19">
        <v>67.167254999999997</v>
      </c>
      <c r="V23" s="19">
        <v>53.706617999999999</v>
      </c>
      <c r="W23" s="19">
        <v>63.773144000000002</v>
      </c>
      <c r="X23" s="19">
        <v>59.569400999999999</v>
      </c>
      <c r="Y23" s="18">
        <f t="shared" si="0"/>
        <v>373.86014599999999</v>
      </c>
    </row>
    <row r="24" spans="1:25" x14ac:dyDescent="0.2">
      <c r="A24" s="143"/>
      <c r="B24" s="8" t="s">
        <v>17</v>
      </c>
      <c r="C24" s="190">
        <v>0.88712299999999999</v>
      </c>
      <c r="D24" s="190">
        <v>0.41953299999999999</v>
      </c>
      <c r="E24" s="190">
        <v>0.80429099999999998</v>
      </c>
      <c r="F24" s="190">
        <v>0.72809599999999997</v>
      </c>
      <c r="G24" s="190">
        <v>0.69337300000000002</v>
      </c>
      <c r="H24" s="190">
        <v>0.76830600000000004</v>
      </c>
      <c r="I24" s="190">
        <v>0.71293600000000001</v>
      </c>
      <c r="J24" s="190">
        <v>0.73438000000000003</v>
      </c>
      <c r="K24" s="190">
        <v>0.51225200000000004</v>
      </c>
      <c r="L24" s="190">
        <v>1.1891080000000001</v>
      </c>
      <c r="M24" s="190">
        <v>1.36205</v>
      </c>
      <c r="N24" s="190">
        <v>1.623937</v>
      </c>
      <c r="O24" s="190">
        <v>1.8815660000000001</v>
      </c>
      <c r="P24" s="190">
        <v>2.8007110000000002</v>
      </c>
      <c r="Q24" s="19">
        <v>2.1695150000000001</v>
      </c>
      <c r="R24" s="19">
        <v>10.723001999999999</v>
      </c>
      <c r="S24" s="19">
        <v>16</v>
      </c>
      <c r="T24" s="19">
        <v>15.33114</v>
      </c>
      <c r="U24" s="19">
        <v>20.010543999999999</v>
      </c>
      <c r="V24" s="19">
        <v>14.372731</v>
      </c>
      <c r="W24" s="19">
        <v>15.30402</v>
      </c>
      <c r="X24" s="19">
        <v>12.538963000000001</v>
      </c>
      <c r="Y24" s="18">
        <f t="shared" si="0"/>
        <v>121.56757699999999</v>
      </c>
    </row>
    <row r="25" spans="1:25" x14ac:dyDescent="0.2">
      <c r="A25" s="297"/>
      <c r="B25" s="8" t="s">
        <v>807</v>
      </c>
      <c r="C25" s="190">
        <v>0.61422599999999994</v>
      </c>
      <c r="D25" s="190">
        <v>0.33539400000000003</v>
      </c>
      <c r="E25" s="190">
        <v>0.31281300000000001</v>
      </c>
      <c r="F25" s="190">
        <v>0.51972200000000002</v>
      </c>
      <c r="G25" s="190">
        <v>0.40932400000000002</v>
      </c>
      <c r="H25" s="190">
        <v>0.65120399999999989</v>
      </c>
      <c r="I25" s="190">
        <v>0.50493599999999994</v>
      </c>
      <c r="J25" s="190">
        <v>0.175647</v>
      </c>
      <c r="K25" s="190">
        <v>7.5320999999999999E-2</v>
      </c>
      <c r="L25" s="190">
        <v>0.12973799999999999</v>
      </c>
      <c r="M25" s="190">
        <v>0.395874</v>
      </c>
      <c r="N25" s="190">
        <v>0.10016600000000001</v>
      </c>
      <c r="O25" s="190">
        <v>0.33735599999999999</v>
      </c>
      <c r="P25" s="190">
        <v>0.40645799999999999</v>
      </c>
      <c r="Q25" s="19">
        <v>1.1297039999999998</v>
      </c>
      <c r="R25" s="19">
        <v>0.62441999999999998</v>
      </c>
      <c r="S25" s="19">
        <v>0.503243</v>
      </c>
      <c r="T25" s="19">
        <v>1.123748</v>
      </c>
      <c r="U25" s="19">
        <v>0.85596399999999995</v>
      </c>
      <c r="V25" s="19">
        <v>0.90904799999999986</v>
      </c>
      <c r="W25" s="19">
        <v>0.90380700000000003</v>
      </c>
      <c r="X25" s="19">
        <v>1.254659</v>
      </c>
      <c r="Y25" s="18">
        <f t="shared" si="0"/>
        <v>12.272772000000002</v>
      </c>
    </row>
    <row r="26" spans="1:25" ht="15" x14ac:dyDescent="0.25">
      <c r="A26" s="143"/>
      <c r="B26" s="191" t="s">
        <v>22</v>
      </c>
      <c r="C26" s="211">
        <f>SUM(C9:C16)</f>
        <v>1064.2895320000002</v>
      </c>
      <c r="D26" s="211">
        <f t="shared" ref="D26:V26" si="2">SUM(D9:D16)</f>
        <v>1497.0727699999998</v>
      </c>
      <c r="E26" s="211">
        <f t="shared" si="2"/>
        <v>1797.3719709999998</v>
      </c>
      <c r="F26" s="211">
        <f t="shared" si="2"/>
        <v>2035.769761</v>
      </c>
      <c r="G26" s="211">
        <f t="shared" si="2"/>
        <v>2424.5996840000003</v>
      </c>
      <c r="H26" s="211">
        <f t="shared" si="2"/>
        <v>3502.5839889999997</v>
      </c>
      <c r="I26" s="211">
        <f t="shared" si="2"/>
        <v>2604.484688</v>
      </c>
      <c r="J26" s="211">
        <f t="shared" si="2"/>
        <v>2403.2064520000004</v>
      </c>
      <c r="K26" s="211">
        <f t="shared" si="2"/>
        <v>2670.741743</v>
      </c>
      <c r="L26" s="211">
        <f t="shared" si="2"/>
        <v>2903.235905</v>
      </c>
      <c r="M26" s="211">
        <f t="shared" si="2"/>
        <v>3134.6487969999998</v>
      </c>
      <c r="N26" s="211">
        <f t="shared" si="2"/>
        <v>3244.35878</v>
      </c>
      <c r="O26" s="211">
        <f t="shared" si="2"/>
        <v>3181.588792</v>
      </c>
      <c r="P26" s="211">
        <f t="shared" si="2"/>
        <v>3131.0657879999999</v>
      </c>
      <c r="Q26" s="211">
        <f t="shared" si="2"/>
        <v>2270.2951160000002</v>
      </c>
      <c r="R26" s="211">
        <f t="shared" si="2"/>
        <v>3047.4373369999998</v>
      </c>
      <c r="S26" s="211">
        <f t="shared" si="2"/>
        <v>3038.2435790000004</v>
      </c>
      <c r="T26" s="211">
        <f t="shared" si="2"/>
        <v>3123.5240269999999</v>
      </c>
      <c r="U26" s="211">
        <f t="shared" si="2"/>
        <v>3184.1524180000006</v>
      </c>
      <c r="V26" s="211">
        <f t="shared" si="2"/>
        <v>3319.9775730000006</v>
      </c>
      <c r="W26" s="211">
        <f t="shared" ref="W26:X26" si="3">SUM(W9:W16)</f>
        <v>3265.4311769999995</v>
      </c>
      <c r="X26" s="211">
        <f t="shared" si="3"/>
        <v>3215.5566880000001</v>
      </c>
      <c r="Y26" s="18">
        <f t="shared" si="0"/>
        <v>60059.636567000001</v>
      </c>
    </row>
    <row r="27" spans="1:25" x14ac:dyDescent="0.2">
      <c r="A27" s="143"/>
      <c r="B27" s="8" t="s">
        <v>23</v>
      </c>
      <c r="C27" s="18">
        <f>C28-C26</f>
        <v>14.52049699999975</v>
      </c>
      <c r="D27" s="18">
        <f t="shared" ref="D27:V27" si="4">D28-D26</f>
        <v>16.58582800000022</v>
      </c>
      <c r="E27" s="18">
        <f t="shared" si="4"/>
        <v>25.660780000000159</v>
      </c>
      <c r="F27" s="18">
        <f t="shared" si="4"/>
        <v>22.318776999999955</v>
      </c>
      <c r="G27" s="18">
        <f t="shared" si="4"/>
        <v>11.65233599999965</v>
      </c>
      <c r="H27" s="18">
        <f t="shared" si="4"/>
        <v>13.977302000000236</v>
      </c>
      <c r="I27" s="18">
        <f t="shared" si="4"/>
        <v>20.418164000000161</v>
      </c>
      <c r="J27" s="18">
        <f t="shared" si="4"/>
        <v>15.860923999999613</v>
      </c>
      <c r="K27" s="18">
        <f t="shared" si="4"/>
        <v>14.826062000000093</v>
      </c>
      <c r="L27" s="18">
        <f t="shared" si="4"/>
        <v>19.700796000000082</v>
      </c>
      <c r="M27" s="18">
        <f t="shared" si="4"/>
        <v>29.34384</v>
      </c>
      <c r="N27" s="18">
        <f t="shared" si="4"/>
        <v>36.344078999999965</v>
      </c>
      <c r="O27" s="18">
        <f t="shared" si="4"/>
        <v>32.372301999999763</v>
      </c>
      <c r="P27" s="18">
        <f t="shared" si="4"/>
        <v>26.163645999999972</v>
      </c>
      <c r="Q27" s="18">
        <f t="shared" si="4"/>
        <v>18.915618999999879</v>
      </c>
      <c r="R27" s="18">
        <f t="shared" si="4"/>
        <v>40.169642000000295</v>
      </c>
      <c r="S27" s="18">
        <f t="shared" si="4"/>
        <v>18.637855999999374</v>
      </c>
      <c r="T27" s="18">
        <f t="shared" si="4"/>
        <v>28.476000999999997</v>
      </c>
      <c r="U27" s="18">
        <f t="shared" si="4"/>
        <v>26.187528999999358</v>
      </c>
      <c r="V27" s="18">
        <f t="shared" si="4"/>
        <v>26.540358999999626</v>
      </c>
      <c r="W27" s="18">
        <f t="shared" ref="W27:X27" si="5">W28-W26</f>
        <v>104.82406700000047</v>
      </c>
      <c r="X27" s="18">
        <f t="shared" si="5"/>
        <v>102.29358999999977</v>
      </c>
      <c r="Y27" s="18">
        <f t="shared" si="0"/>
        <v>665.78999599999838</v>
      </c>
    </row>
    <row r="28" spans="1:25" ht="13.5" thickBot="1" x14ac:dyDescent="0.25">
      <c r="A28" s="143"/>
      <c r="B28" s="30" t="s">
        <v>7</v>
      </c>
      <c r="C28" s="258">
        <v>1078.810029</v>
      </c>
      <c r="D28" s="258">
        <v>1513.658598</v>
      </c>
      <c r="E28" s="258">
        <v>1823.032751</v>
      </c>
      <c r="F28" s="258">
        <v>2058.088538</v>
      </c>
      <c r="G28" s="258">
        <v>2436.2520199999999</v>
      </c>
      <c r="H28" s="258">
        <v>3516.561291</v>
      </c>
      <c r="I28" s="258">
        <v>2624.9028520000002</v>
      </c>
      <c r="J28" s="258">
        <v>2419.067376</v>
      </c>
      <c r="K28" s="258">
        <v>2685.5678050000001</v>
      </c>
      <c r="L28" s="258">
        <v>2922.9367010000001</v>
      </c>
      <c r="M28" s="258">
        <v>3163.9926369999998</v>
      </c>
      <c r="N28" s="258">
        <v>3280.702859</v>
      </c>
      <c r="O28" s="258">
        <v>3213.9610939999998</v>
      </c>
      <c r="P28" s="258">
        <v>3157.2294339999999</v>
      </c>
      <c r="Q28" s="259">
        <v>2289.2107350000001</v>
      </c>
      <c r="R28" s="259">
        <v>3087.6069790000001</v>
      </c>
      <c r="S28" s="259">
        <v>3056.8814349999998</v>
      </c>
      <c r="T28" s="259">
        <v>3152.0000279999999</v>
      </c>
      <c r="U28" s="259">
        <v>3210.3399469999999</v>
      </c>
      <c r="V28" s="270">
        <v>3346.5179320000002</v>
      </c>
      <c r="W28" s="270">
        <v>3370.2552439999999</v>
      </c>
      <c r="X28" s="270">
        <v>3317.8502779999999</v>
      </c>
      <c r="Y28" s="270">
        <f t="shared" si="0"/>
        <v>60725.426563000008</v>
      </c>
    </row>
    <row r="29" spans="1:25" ht="20.25" thickTop="1" thickBot="1" x14ac:dyDescent="0.35">
      <c r="A29" s="143"/>
      <c r="B29" s="30"/>
      <c r="C29" s="338" t="s">
        <v>250</v>
      </c>
      <c r="D29" s="338"/>
      <c r="E29" s="338"/>
      <c r="F29" s="338"/>
      <c r="G29" s="338"/>
      <c r="H29" s="338"/>
      <c r="I29" s="338"/>
      <c r="J29" s="338"/>
      <c r="K29" s="338"/>
      <c r="L29" s="338"/>
      <c r="M29" s="338"/>
      <c r="N29" s="338"/>
      <c r="O29" s="338"/>
      <c r="P29" s="338"/>
      <c r="Q29" s="338"/>
      <c r="R29" s="338"/>
      <c r="S29" s="338"/>
      <c r="T29" s="338"/>
      <c r="U29" s="338"/>
      <c r="V29" s="338"/>
      <c r="W29" s="338"/>
      <c r="X29" s="338"/>
      <c r="Y29" s="338"/>
    </row>
    <row r="30" spans="1:25" ht="13.5" thickTop="1" x14ac:dyDescent="0.2">
      <c r="A30" s="143"/>
      <c r="B30" s="32"/>
      <c r="C30" s="18"/>
      <c r="D30" s="18"/>
      <c r="E30" s="18"/>
      <c r="F30" s="18"/>
      <c r="G30" s="18"/>
      <c r="H30" s="18"/>
      <c r="I30" s="18"/>
      <c r="J30" s="18"/>
      <c r="K30" s="18"/>
      <c r="L30" s="18"/>
      <c r="M30" s="18"/>
      <c r="N30" s="18"/>
      <c r="O30" s="18"/>
      <c r="P30" s="18"/>
      <c r="Q30" s="18"/>
      <c r="R30" s="18"/>
      <c r="S30" s="18"/>
      <c r="T30" s="18"/>
      <c r="U30" s="18"/>
      <c r="V30" s="18"/>
      <c r="W30" s="18"/>
      <c r="X30" s="18"/>
      <c r="Y30" s="18"/>
    </row>
    <row r="31" spans="1:25" x14ac:dyDescent="0.2">
      <c r="A31" s="143"/>
      <c r="B31" s="80" t="s">
        <v>326</v>
      </c>
      <c r="C31" s="84">
        <f>(C9/C$28)*100</f>
        <v>97.134258102081475</v>
      </c>
      <c r="D31" s="84">
        <f t="shared" ref="D31:Y31" si="6">(D9/D$28)*100</f>
        <v>97.786522532606128</v>
      </c>
      <c r="E31" s="84">
        <f t="shared" si="6"/>
        <v>97.409133929486941</v>
      </c>
      <c r="F31" s="84">
        <f t="shared" si="6"/>
        <v>97.788093069881327</v>
      </c>
      <c r="G31" s="84">
        <f t="shared" si="6"/>
        <v>98.452250067298039</v>
      </c>
      <c r="H31" s="84">
        <f t="shared" si="6"/>
        <v>98.816032096282328</v>
      </c>
      <c r="I31" s="84">
        <f t="shared" si="6"/>
        <v>97.970805511548122</v>
      </c>
      <c r="J31" s="84">
        <f t="shared" si="6"/>
        <v>98.120211514108746</v>
      </c>
      <c r="K31" s="84">
        <f t="shared" si="6"/>
        <v>97.819035777426592</v>
      </c>
      <c r="L31" s="84">
        <f t="shared" si="6"/>
        <v>97.349665116815672</v>
      </c>
      <c r="M31" s="84">
        <f t="shared" si="6"/>
        <v>96.507091239479394</v>
      </c>
      <c r="N31" s="84">
        <f t="shared" si="6"/>
        <v>96.177446315932869</v>
      </c>
      <c r="O31" s="84">
        <f t="shared" si="6"/>
        <v>96.292219771344875</v>
      </c>
      <c r="P31" s="84">
        <f t="shared" si="6"/>
        <v>95.9777859463602</v>
      </c>
      <c r="Q31" s="84">
        <f t="shared" ref="Q31:V40" si="7">(Q9/Q$28)*100</f>
        <v>95.496011729125499</v>
      </c>
      <c r="R31" s="84">
        <f t="shared" si="7"/>
        <v>94.755768460775968</v>
      </c>
      <c r="S31" s="84">
        <f t="shared" si="7"/>
        <v>95.085243860627529</v>
      </c>
      <c r="T31" s="84">
        <f t="shared" si="7"/>
        <v>92.196259809170286</v>
      </c>
      <c r="U31" s="84">
        <f t="shared" si="7"/>
        <v>92.094295613859487</v>
      </c>
      <c r="V31" s="84">
        <f t="shared" si="7"/>
        <v>92.8290499893846</v>
      </c>
      <c r="W31" s="84">
        <f t="shared" ref="W31:X31" si="8">(W9/W$28)*100</f>
        <v>92.179792124967022</v>
      </c>
      <c r="X31" s="84">
        <f t="shared" si="8"/>
        <v>91.824034652837952</v>
      </c>
      <c r="Y31" s="84">
        <f t="shared" si="6"/>
        <v>95.647264626033092</v>
      </c>
    </row>
    <row r="32" spans="1:25" x14ac:dyDescent="0.2">
      <c r="A32" s="143"/>
      <c r="B32" s="80" t="s">
        <v>67</v>
      </c>
      <c r="C32" s="84">
        <f t="shared" ref="C32:Y32" si="9">(C10/C$28)*100</f>
        <v>0.58565046951375721</v>
      </c>
      <c r="D32" s="84">
        <f t="shared" si="9"/>
        <v>0.51234631179361889</v>
      </c>
      <c r="E32" s="84">
        <f t="shared" si="9"/>
        <v>0.37694144530484081</v>
      </c>
      <c r="F32" s="84">
        <f t="shared" si="9"/>
        <v>0.27209587423493048</v>
      </c>
      <c r="G32" s="84">
        <f t="shared" si="9"/>
        <v>0.3496440405208982</v>
      </c>
      <c r="H32" s="84">
        <f t="shared" si="9"/>
        <v>0.2000816257065488</v>
      </c>
      <c r="I32" s="84">
        <f t="shared" si="9"/>
        <v>0.15496657321624946</v>
      </c>
      <c r="J32" s="84">
        <f t="shared" si="9"/>
        <v>0.14428076847413943</v>
      </c>
      <c r="K32" s="84">
        <f t="shared" si="9"/>
        <v>0.14672301301288498</v>
      </c>
      <c r="L32" s="84">
        <f t="shared" si="9"/>
        <v>0.34508828044579676</v>
      </c>
      <c r="M32" s="84">
        <f t="shared" si="9"/>
        <v>0.47229733802948798</v>
      </c>
      <c r="N32" s="84">
        <f t="shared" si="9"/>
        <v>0.43888034420736305</v>
      </c>
      <c r="O32" s="84">
        <f t="shared" si="9"/>
        <v>0.48314315406582209</v>
      </c>
      <c r="P32" s="84">
        <f t="shared" si="9"/>
        <v>0.59518237089892789</v>
      </c>
      <c r="Q32" s="84">
        <f t="shared" si="7"/>
        <v>0.73047263601968038</v>
      </c>
      <c r="R32" s="84">
        <f t="shared" si="7"/>
        <v>1.0961413881426518</v>
      </c>
      <c r="S32" s="84">
        <f t="shared" si="7"/>
        <v>0.97570499982443715</v>
      </c>
      <c r="T32" s="84">
        <f t="shared" si="7"/>
        <v>0.81079431386350231</v>
      </c>
      <c r="U32" s="84">
        <f t="shared" si="7"/>
        <v>0.94070025288820291</v>
      </c>
      <c r="V32" s="84">
        <f t="shared" si="7"/>
        <v>0.96294804494715602</v>
      </c>
      <c r="W32" s="84">
        <f t="shared" ref="W32:X32" si="10">(W10/W$28)*100</f>
        <v>0.8546145592763893</v>
      </c>
      <c r="X32" s="84">
        <f t="shared" si="10"/>
        <v>0.77581894429294085</v>
      </c>
      <c r="Y32" s="84">
        <f t="shared" si="9"/>
        <v>0.57679694787589153</v>
      </c>
    </row>
    <row r="33" spans="1:25" x14ac:dyDescent="0.2">
      <c r="A33" s="143"/>
      <c r="B33" s="80" t="s">
        <v>378</v>
      </c>
      <c r="C33" s="84">
        <f t="shared" ref="C33:Y33" si="11">(C11/C$28)*100</f>
        <v>0.25649057068600911</v>
      </c>
      <c r="D33" s="84">
        <f t="shared" si="11"/>
        <v>0.13060018967368228</v>
      </c>
      <c r="E33" s="84">
        <f t="shared" si="11"/>
        <v>5.7380702536813606E-2</v>
      </c>
      <c r="F33" s="84">
        <f t="shared" si="11"/>
        <v>0.22737578649301043</v>
      </c>
      <c r="G33" s="84">
        <f t="shared" si="11"/>
        <v>0.11954058841580767</v>
      </c>
      <c r="H33" s="84">
        <f t="shared" si="11"/>
        <v>0.14329646444373603</v>
      </c>
      <c r="I33" s="84">
        <f t="shared" si="11"/>
        <v>0.30736992776142552</v>
      </c>
      <c r="J33" s="84">
        <f t="shared" si="11"/>
        <v>0.41565051472960718</v>
      </c>
      <c r="K33" s="84">
        <f t="shared" si="11"/>
        <v>0.26668576331104771</v>
      </c>
      <c r="L33" s="84">
        <f t="shared" si="11"/>
        <v>0.60154802510723271</v>
      </c>
      <c r="M33" s="84">
        <f t="shared" si="11"/>
        <v>0.33419540476636078</v>
      </c>
      <c r="N33" s="84">
        <f t="shared" si="11"/>
        <v>0.20111385527950978</v>
      </c>
      <c r="O33" s="84">
        <f t="shared" si="11"/>
        <v>0.4876748517354641</v>
      </c>
      <c r="P33" s="84">
        <f t="shared" si="11"/>
        <v>0.58298785009996834</v>
      </c>
      <c r="Q33" s="84">
        <f t="shared" si="7"/>
        <v>0.68616334703672444</v>
      </c>
      <c r="R33" s="84">
        <f t="shared" si="7"/>
        <v>0.55172851065122563</v>
      </c>
      <c r="S33" s="84">
        <f t="shared" si="7"/>
        <v>0.86422802328936266</v>
      </c>
      <c r="T33" s="84">
        <f t="shared" si="7"/>
        <v>1.0197666787584179</v>
      </c>
      <c r="U33" s="84">
        <f t="shared" si="7"/>
        <v>0.9449506127333499</v>
      </c>
      <c r="V33" s="84">
        <f t="shared" si="7"/>
        <v>0.93932552099649103</v>
      </c>
      <c r="W33" s="84">
        <f t="shared" ref="W33:X33" si="12">(W11/W$28)*100</f>
        <v>0.86519764495320817</v>
      </c>
      <c r="X33" s="84">
        <f t="shared" si="12"/>
        <v>0.95624483751945855</v>
      </c>
      <c r="Y33" s="84">
        <f t="shared" si="11"/>
        <v>0.53766945821495093</v>
      </c>
    </row>
    <row r="34" spans="1:25" x14ac:dyDescent="0.2">
      <c r="A34" s="143"/>
      <c r="B34" s="80" t="s">
        <v>71</v>
      </c>
      <c r="C34" s="84">
        <f t="shared" ref="C34:Y34" si="13">(C12/C$28)*100</f>
        <v>2.9254455512667466E-4</v>
      </c>
      <c r="D34" s="84">
        <f t="shared" si="13"/>
        <v>9.1011275714366876E-4</v>
      </c>
      <c r="E34" s="84">
        <f t="shared" si="13"/>
        <v>3.6538016096234138E-4</v>
      </c>
      <c r="F34" s="84">
        <f t="shared" si="13"/>
        <v>9.7127502684726582E-3</v>
      </c>
      <c r="G34" s="84">
        <f t="shared" si="13"/>
        <v>1.400331317118826E-2</v>
      </c>
      <c r="H34" s="84">
        <f t="shared" si="13"/>
        <v>8.1374950219799825E-4</v>
      </c>
      <c r="I34" s="84">
        <f t="shared" si="13"/>
        <v>3.3316661579824445E-3</v>
      </c>
      <c r="J34" s="84">
        <f t="shared" si="13"/>
        <v>3.0250666321250907E-2</v>
      </c>
      <c r="K34" s="84">
        <f t="shared" si="13"/>
        <v>1.2575888025288565E-2</v>
      </c>
      <c r="L34" s="84">
        <f t="shared" si="13"/>
        <v>4.199256178144653E-2</v>
      </c>
      <c r="M34" s="84">
        <f t="shared" si="13"/>
        <v>0.17391301533550316</v>
      </c>
      <c r="N34" s="84">
        <f t="shared" si="13"/>
        <v>0.32490830343742511</v>
      </c>
      <c r="O34" s="84">
        <f t="shared" si="13"/>
        <v>0.39971631965249921</v>
      </c>
      <c r="P34" s="84">
        <f t="shared" si="13"/>
        <v>0.54744190630778211</v>
      </c>
      <c r="Q34" s="84">
        <f t="shared" si="7"/>
        <v>0.77643747376538486</v>
      </c>
      <c r="R34" s="84">
        <f t="shared" si="7"/>
        <v>0.5216456987416338</v>
      </c>
      <c r="S34" s="84">
        <f t="shared" si="7"/>
        <v>0.27075767169883708</v>
      </c>
      <c r="T34" s="84">
        <f t="shared" si="7"/>
        <v>0.92764472526203923</v>
      </c>
      <c r="U34" s="84">
        <f t="shared" si="7"/>
        <v>0.49475423980699079</v>
      </c>
      <c r="V34" s="84">
        <f t="shared" si="7"/>
        <v>0.62258919340522456</v>
      </c>
      <c r="W34" s="84">
        <f t="shared" ref="W34:X34" si="14">(W12/W$28)*100</f>
        <v>0.82171740699174178</v>
      </c>
      <c r="X34" s="84">
        <f t="shared" si="14"/>
        <v>0.93251998757009602</v>
      </c>
      <c r="Y34" s="84">
        <f t="shared" si="13"/>
        <v>0.35573064073232924</v>
      </c>
    </row>
    <row r="35" spans="1:25" x14ac:dyDescent="0.2">
      <c r="A35" s="143"/>
      <c r="B35" s="80" t="s">
        <v>335</v>
      </c>
      <c r="C35" s="84">
        <f t="shared" ref="C35:Y35" si="15">(C13/C$28)*100</f>
        <v>7.3620654114256473E-2</v>
      </c>
      <c r="D35" s="84">
        <f t="shared" si="15"/>
        <v>3.9855486620107711E-2</v>
      </c>
      <c r="E35" s="84">
        <f t="shared" si="15"/>
        <v>3.8138645595840973E-2</v>
      </c>
      <c r="F35" s="84">
        <f t="shared" si="15"/>
        <v>1.2143646659772614E-2</v>
      </c>
      <c r="G35" s="84">
        <f t="shared" si="15"/>
        <v>0.12614437975920079</v>
      </c>
      <c r="H35" s="84">
        <f t="shared" si="15"/>
        <v>6.0881378791244854E-2</v>
      </c>
      <c r="I35" s="84">
        <f t="shared" si="15"/>
        <v>7.3804788566704638E-2</v>
      </c>
      <c r="J35" s="84">
        <f t="shared" si="15"/>
        <v>3.919134330055965E-2</v>
      </c>
      <c r="K35" s="84">
        <f t="shared" si="15"/>
        <v>0.15469224021323863</v>
      </c>
      <c r="L35" s="84">
        <f t="shared" si="15"/>
        <v>0.18836798614613584</v>
      </c>
      <c r="M35" s="84">
        <f t="shared" si="15"/>
        <v>0.19303404592594192</v>
      </c>
      <c r="N35" s="84">
        <f t="shared" si="15"/>
        <v>0.1917917065466245</v>
      </c>
      <c r="O35" s="84">
        <f t="shared" si="15"/>
        <v>0.15100347695745941</v>
      </c>
      <c r="P35" s="84">
        <f t="shared" si="15"/>
        <v>0.39085920925187978</v>
      </c>
      <c r="Q35" s="84">
        <f t="shared" si="7"/>
        <v>0.3176330989903382</v>
      </c>
      <c r="R35" s="84">
        <f t="shared" si="7"/>
        <v>0.32931879183966567</v>
      </c>
      <c r="S35" s="84">
        <f t="shared" si="7"/>
        <v>0.32544994667089538</v>
      </c>
      <c r="T35" s="84">
        <f t="shared" si="7"/>
        <v>0.26248613345507238</v>
      </c>
      <c r="U35" s="84">
        <f t="shared" si="7"/>
        <v>0.31202950981440097</v>
      </c>
      <c r="V35" s="84">
        <f t="shared" si="7"/>
        <v>0.34254826159407531</v>
      </c>
      <c r="W35" s="84">
        <f t="shared" ref="W35:X35" si="16">(W13/W$28)*100</f>
        <v>0.52544177570902106</v>
      </c>
      <c r="X35" s="84">
        <f t="shared" si="16"/>
        <v>0.56724178076368292</v>
      </c>
      <c r="Y35" s="84">
        <f t="shared" si="15"/>
        <v>0.2360902526576131</v>
      </c>
    </row>
    <row r="36" spans="1:25" x14ac:dyDescent="0.2">
      <c r="A36" s="143"/>
      <c r="B36" s="80" t="s">
        <v>332</v>
      </c>
      <c r="C36" s="84">
        <f t="shared" ref="C36:Y36" si="17">(C14/C$28)*100</f>
        <v>9.1496183152372235E-3</v>
      </c>
      <c r="D36" s="84">
        <f t="shared" si="17"/>
        <v>3.3514162352744751E-3</v>
      </c>
      <c r="E36" s="84">
        <f t="shared" si="17"/>
        <v>4.8491723449021022E-3</v>
      </c>
      <c r="F36" s="84">
        <f t="shared" si="17"/>
        <v>3.03733288659907E-3</v>
      </c>
      <c r="G36" s="84">
        <f t="shared" si="17"/>
        <v>3.9644133368435343E-2</v>
      </c>
      <c r="H36" s="84">
        <f t="shared" si="17"/>
        <v>5.5450448282830744E-2</v>
      </c>
      <c r="I36" s="84">
        <f t="shared" si="17"/>
        <v>0.27115883525277223</v>
      </c>
      <c r="J36" s="84">
        <f t="shared" si="17"/>
        <v>0.28061128298230581</v>
      </c>
      <c r="K36" s="84">
        <f t="shared" si="17"/>
        <v>0.15705304450505206</v>
      </c>
      <c r="L36" s="84">
        <f t="shared" si="17"/>
        <v>0.13605881368007086</v>
      </c>
      <c r="M36" s="84">
        <f t="shared" si="17"/>
        <v>0.29929952709937363</v>
      </c>
      <c r="N36" s="84">
        <f t="shared" si="17"/>
        <v>0.35471039286828626</v>
      </c>
      <c r="O36" s="84">
        <f t="shared" si="17"/>
        <v>0.412215879798077</v>
      </c>
      <c r="P36" s="84">
        <f t="shared" si="17"/>
        <v>0.35878412503106039</v>
      </c>
      <c r="Q36" s="84">
        <f t="shared" si="7"/>
        <v>0.41486416496295175</v>
      </c>
      <c r="R36" s="84">
        <f t="shared" si="7"/>
        <v>0.44261300395253445</v>
      </c>
      <c r="S36" s="84">
        <f t="shared" si="7"/>
        <v>0.26841050837158165</v>
      </c>
      <c r="T36" s="84">
        <f t="shared" si="7"/>
        <v>0.22002750439061863</v>
      </c>
      <c r="U36" s="84">
        <f t="shared" si="7"/>
        <v>0.25417775483949395</v>
      </c>
      <c r="V36" s="84">
        <f t="shared" si="7"/>
        <v>0.27571736316636597</v>
      </c>
      <c r="W36" s="84">
        <f t="shared" ref="W36:X36" si="18">(W14/W$28)*100</f>
        <v>0.25738151481087052</v>
      </c>
      <c r="X36" s="84">
        <f t="shared" si="18"/>
        <v>0.30820046545813423</v>
      </c>
      <c r="Y36" s="84">
        <f t="shared" si="17"/>
        <v>0.23975132204128147</v>
      </c>
    </row>
    <row r="37" spans="1:25" x14ac:dyDescent="0.2">
      <c r="A37" s="143"/>
      <c r="B37" s="80" t="s">
        <v>382</v>
      </c>
      <c r="C37" s="84">
        <f t="shared" ref="C37:Y37" si="19">(C15/C$28)*100</f>
        <v>1.7072792711310621E-2</v>
      </c>
      <c r="D37" s="84">
        <f t="shared" si="19"/>
        <v>5.7218318658141696E-3</v>
      </c>
      <c r="E37" s="84">
        <f t="shared" si="19"/>
        <v>4.1239522416018299E-3</v>
      </c>
      <c r="F37" s="84">
        <f t="shared" si="19"/>
        <v>2.0334256387564607E-2</v>
      </c>
      <c r="G37" s="84">
        <f t="shared" si="19"/>
        <v>3.3635272265469481E-2</v>
      </c>
      <c r="H37" s="84">
        <f t="shared" si="19"/>
        <v>2.7270248422921629E-2</v>
      </c>
      <c r="I37" s="84">
        <f t="shared" si="19"/>
        <v>3.4392739499374055E-2</v>
      </c>
      <c r="J37" s="84">
        <f t="shared" si="19"/>
        <v>2.2408553204348616E-2</v>
      </c>
      <c r="K37" s="84">
        <f t="shared" si="19"/>
        <v>0.46091723980880833</v>
      </c>
      <c r="L37" s="84">
        <f t="shared" si="19"/>
        <v>0.14697088713998804</v>
      </c>
      <c r="M37" s="84">
        <f t="shared" si="19"/>
        <v>3.1187936041963678E-2</v>
      </c>
      <c r="N37" s="84">
        <f t="shared" si="19"/>
        <v>0.14513265006424039</v>
      </c>
      <c r="O37" s="84">
        <f t="shared" si="19"/>
        <v>0.21336397048495201</v>
      </c>
      <c r="P37" s="84">
        <f t="shared" si="19"/>
        <v>0.23013889715307909</v>
      </c>
      <c r="Q37" s="84">
        <f t="shared" si="7"/>
        <v>0.1734409130315388</v>
      </c>
      <c r="R37" s="84">
        <f t="shared" si="7"/>
        <v>0.14057112934126448</v>
      </c>
      <c r="S37" s="84">
        <f t="shared" si="7"/>
        <v>0.10989202791896965</v>
      </c>
      <c r="T37" s="84">
        <f t="shared" si="7"/>
        <v>0</v>
      </c>
      <c r="U37" s="84">
        <f t="shared" si="7"/>
        <v>0.10096292148215917</v>
      </c>
      <c r="V37" s="84">
        <f t="shared" si="7"/>
        <v>8.1084848643805191E-2</v>
      </c>
      <c r="W37" s="84">
        <f t="shared" ref="W37:X37" si="20">(W15/W$28)*100</f>
        <v>9.5690230161095777E-2</v>
      </c>
      <c r="X37" s="84">
        <f t="shared" si="20"/>
        <v>0.39779591886695742</v>
      </c>
      <c r="Y37" s="84">
        <f t="shared" si="19"/>
        <v>0.12281755472334957</v>
      </c>
    </row>
    <row r="38" spans="1:25" x14ac:dyDescent="0.2">
      <c r="A38" s="143"/>
      <c r="B38" s="8" t="s">
        <v>15</v>
      </c>
      <c r="C38" s="84">
        <f t="shared" ref="C38:Y38" si="21">(C16/C$28)*100</f>
        <v>0.57749175781902184</v>
      </c>
      <c r="D38" s="84">
        <f t="shared" si="21"/>
        <v>0.42494780583276553</v>
      </c>
      <c r="E38" s="84">
        <f t="shared" si="21"/>
        <v>0.70147933398262907</v>
      </c>
      <c r="F38" s="84">
        <f t="shared" si="21"/>
        <v>0.58276525905223231</v>
      </c>
      <c r="G38" s="84">
        <f t="shared" si="21"/>
        <v>0.38684877108896137</v>
      </c>
      <c r="H38" s="84">
        <f t="shared" si="21"/>
        <v>0.29870325385436319</v>
      </c>
      <c r="I38" s="84">
        <f t="shared" si="21"/>
        <v>0.4063063511807255</v>
      </c>
      <c r="J38" s="84">
        <f t="shared" si="21"/>
        <v>0.29173259372664928</v>
      </c>
      <c r="K38" s="84">
        <f t="shared" si="21"/>
        <v>0.43025270032234408</v>
      </c>
      <c r="L38" s="84">
        <f t="shared" si="21"/>
        <v>0.51630139629219418</v>
      </c>
      <c r="M38" s="84">
        <f t="shared" si="21"/>
        <v>1.061550763653057</v>
      </c>
      <c r="N38" s="84">
        <f t="shared" si="21"/>
        <v>1.0582026319379023</v>
      </c>
      <c r="O38" s="84">
        <f t="shared" si="21"/>
        <v>0.55342256734860173</v>
      </c>
      <c r="P38" s="84">
        <f t="shared" si="21"/>
        <v>0.4881296504471902</v>
      </c>
      <c r="Q38" s="84">
        <f t="shared" si="7"/>
        <v>0.57868228544717182</v>
      </c>
      <c r="R38" s="84">
        <f t="shared" si="7"/>
        <v>0.86121705841629403</v>
      </c>
      <c r="S38" s="84">
        <f t="shared" si="7"/>
        <v>1.490611329516613</v>
      </c>
      <c r="T38" s="84">
        <f t="shared" si="7"/>
        <v>3.6595944154604565</v>
      </c>
      <c r="U38" s="84">
        <f t="shared" si="7"/>
        <v>4.0424046095576935</v>
      </c>
      <c r="V38" s="84">
        <f t="shared" si="7"/>
        <v>3.1536629160366321</v>
      </c>
      <c r="W38" s="84">
        <f t="shared" ref="W38:X38" si="22">(W16/W$28)*100</f>
        <v>1.2898938760615719</v>
      </c>
      <c r="X38" s="84">
        <f t="shared" si="22"/>
        <v>1.1550148375923792</v>
      </c>
      <c r="Y38" s="84">
        <f t="shared" si="21"/>
        <v>1.1874850944881949</v>
      </c>
    </row>
    <row r="39" spans="1:25" x14ac:dyDescent="0.2">
      <c r="A39" s="143"/>
      <c r="B39" s="8" t="s">
        <v>26</v>
      </c>
      <c r="C39" s="84">
        <f t="shared" ref="C39:Y39" si="23">(C17/C$28)*100</f>
        <v>5.2320518425584647E-2</v>
      </c>
      <c r="D39" s="84">
        <f t="shared" si="23"/>
        <v>1.2572385890150377E-2</v>
      </c>
      <c r="E39" s="84">
        <f t="shared" si="23"/>
        <v>8.9107011330922612E-3</v>
      </c>
      <c r="F39" s="84">
        <f t="shared" si="23"/>
        <v>1.10292145264355E-2</v>
      </c>
      <c r="G39" s="84">
        <f t="shared" si="23"/>
        <v>1.1530046879140197E-2</v>
      </c>
      <c r="H39" s="84">
        <f t="shared" si="23"/>
        <v>7.3886100226654627E-3</v>
      </c>
      <c r="I39" s="84">
        <f t="shared" si="23"/>
        <v>8.6415007636252116E-3</v>
      </c>
      <c r="J39" s="84">
        <f t="shared" si="23"/>
        <v>3.1052876304839224E-3</v>
      </c>
      <c r="K39" s="84">
        <f t="shared" si="23"/>
        <v>4.3676052334861819E-3</v>
      </c>
      <c r="L39" s="84">
        <f t="shared" si="23"/>
        <v>3.3365074230528127E-3</v>
      </c>
      <c r="M39" s="84">
        <f t="shared" si="23"/>
        <v>3.6656848895189136E-3</v>
      </c>
      <c r="N39" s="84">
        <f t="shared" si="23"/>
        <v>5.9476584252277148E-3</v>
      </c>
      <c r="O39" s="84">
        <f t="shared" si="23"/>
        <v>8.37807279318609E-3</v>
      </c>
      <c r="P39" s="84">
        <f t="shared" si="23"/>
        <v>6.0792224325880266E-3</v>
      </c>
      <c r="Q39" s="84">
        <f t="shared" si="7"/>
        <v>2.7384110620117283E-3</v>
      </c>
      <c r="R39" s="84">
        <f t="shared" si="7"/>
        <v>1.4834627694368871E-2</v>
      </c>
      <c r="S39" s="84">
        <f t="shared" si="7"/>
        <v>3.2713077731783211E-2</v>
      </c>
      <c r="T39" s="84">
        <f t="shared" si="7"/>
        <v>3.055393373873409E-2</v>
      </c>
      <c r="U39" s="84">
        <f t="shared" si="7"/>
        <v>2.49750497840346E-2</v>
      </c>
      <c r="V39" s="84">
        <f t="shared" si="7"/>
        <v>6.4989671180402317E-2</v>
      </c>
      <c r="W39" s="84">
        <f t="shared" ref="W39:X39" si="24">(W17/W$28)*100</f>
        <v>5.5681598696149082E-2</v>
      </c>
      <c r="X39" s="84">
        <f t="shared" si="24"/>
        <v>3.1383363104246741E-2</v>
      </c>
      <c r="Y39" s="84">
        <f t="shared" si="23"/>
        <v>1.8694485395211628E-2</v>
      </c>
    </row>
    <row r="40" spans="1:25" x14ac:dyDescent="0.2">
      <c r="A40" s="143"/>
      <c r="B40" s="8" t="s">
        <v>27</v>
      </c>
      <c r="C40" s="84">
        <f t="shared" ref="C40:Y40" si="25">(C18/C$28)*100</f>
        <v>8.0210136793231454E-2</v>
      </c>
      <c r="D40" s="84">
        <f t="shared" si="25"/>
        <v>0.1121024914232344</v>
      </c>
      <c r="E40" s="84">
        <f t="shared" si="25"/>
        <v>0.17083006316215107</v>
      </c>
      <c r="F40" s="84">
        <f t="shared" si="25"/>
        <v>0.1704560292342486</v>
      </c>
      <c r="G40" s="84">
        <f t="shared" si="25"/>
        <v>7.9563853989128769E-2</v>
      </c>
      <c r="H40" s="84">
        <f t="shared" si="25"/>
        <v>6.1520184662693544E-2</v>
      </c>
      <c r="I40" s="84">
        <f t="shared" si="25"/>
        <v>5.5922641056279365E-2</v>
      </c>
      <c r="J40" s="84">
        <f t="shared" si="25"/>
        <v>8.5187871178996039E-2</v>
      </c>
      <c r="K40" s="84">
        <f t="shared" si="25"/>
        <v>6.1489082380476331E-2</v>
      </c>
      <c r="L40" s="84">
        <f t="shared" si="25"/>
        <v>9.2661089755155801E-2</v>
      </c>
      <c r="M40" s="84">
        <f t="shared" si="25"/>
        <v>8.1051642472580135E-2</v>
      </c>
      <c r="N40" s="84">
        <f t="shared" si="25"/>
        <v>0.10087969384123976</v>
      </c>
      <c r="O40" s="84">
        <f t="shared" si="25"/>
        <v>6.6738393442419192E-2</v>
      </c>
      <c r="P40" s="84">
        <f t="shared" si="25"/>
        <v>6.4588305748070632E-2</v>
      </c>
      <c r="Q40" s="84">
        <f t="shared" si="7"/>
        <v>6.132545940555359E-2</v>
      </c>
      <c r="R40" s="84">
        <f t="shared" si="7"/>
        <v>0.13044335070470769</v>
      </c>
      <c r="S40" s="84">
        <f t="shared" si="7"/>
        <v>0.22899154412248249</v>
      </c>
      <c r="T40" s="84">
        <f t="shared" si="7"/>
        <v>0.35416344863052779</v>
      </c>
      <c r="U40" s="84">
        <f t="shared" si="7"/>
        <v>0.36020397188173542</v>
      </c>
      <c r="V40" s="84">
        <f t="shared" si="7"/>
        <v>0.25983599002570651</v>
      </c>
      <c r="W40" s="84">
        <f t="shared" ref="W40:X40" si="26">(W18/W$28)*100</f>
        <v>0.27022855364482301</v>
      </c>
      <c r="X40" s="84">
        <f t="shared" si="26"/>
        <v>0.21152361957184132</v>
      </c>
      <c r="Y40" s="84">
        <f t="shared" si="25"/>
        <v>0.15020445826818718</v>
      </c>
    </row>
    <row r="41" spans="1:25" x14ac:dyDescent="0.2">
      <c r="A41" s="143"/>
      <c r="B41" s="8" t="s">
        <v>16</v>
      </c>
      <c r="C41" s="84">
        <f t="shared" ref="C41:Y41" si="27">(C19/C$28)*100</f>
        <v>0.21582233548182927</v>
      </c>
      <c r="D41" s="84">
        <f t="shared" si="27"/>
        <v>7.3596384380991045E-2</v>
      </c>
      <c r="E41" s="84">
        <f t="shared" si="27"/>
        <v>0.18099680316714178</v>
      </c>
      <c r="F41" s="84">
        <f t="shared" si="27"/>
        <v>0.17068415353081373</v>
      </c>
      <c r="G41" s="84">
        <f t="shared" si="27"/>
        <v>0.16438734445872311</v>
      </c>
      <c r="H41" s="84">
        <f t="shared" si="27"/>
        <v>0.10904516323415334</v>
      </c>
      <c r="I41" s="84">
        <f t="shared" si="27"/>
        <v>0.11055369145524475</v>
      </c>
      <c r="J41" s="84">
        <f t="shared" si="27"/>
        <v>9.7120734350311044E-2</v>
      </c>
      <c r="K41" s="84">
        <f t="shared" si="27"/>
        <v>0.27220865495890911</v>
      </c>
      <c r="L41" s="84">
        <f t="shared" si="27"/>
        <v>0.2845350361899609</v>
      </c>
      <c r="M41" s="84">
        <f t="shared" si="27"/>
        <v>0.84126760248209775</v>
      </c>
      <c r="N41" s="84">
        <f t="shared" si="27"/>
        <v>0.84721336233639088</v>
      </c>
      <c r="O41" s="84">
        <f t="shared" si="27"/>
        <v>0.30959609369807767</v>
      </c>
      <c r="P41" s="84">
        <f t="shared" si="27"/>
        <v>0.18425477532146939</v>
      </c>
      <c r="Q41" s="84">
        <f t="shared" si="27"/>
        <v>0.23747481683900107</v>
      </c>
      <c r="R41" s="84">
        <f t="shared" si="27"/>
        <v>0.50397593041585098</v>
      </c>
      <c r="S41" s="84">
        <f t="shared" si="27"/>
        <v>0.7361503374762064</v>
      </c>
      <c r="T41" s="84">
        <f t="shared" si="27"/>
        <v>2.6453468039118944</v>
      </c>
      <c r="U41" s="84">
        <f t="shared" si="27"/>
        <v>2.9183119403771975</v>
      </c>
      <c r="V41" s="84">
        <f t="shared" si="27"/>
        <v>2.2833173929635469</v>
      </c>
      <c r="W41" s="84">
        <f t="shared" ref="W41:X41" si="28">(W19/W$28)*100</f>
        <v>2.5763495258877196</v>
      </c>
      <c r="X41" s="84">
        <f t="shared" si="28"/>
        <v>2.4202606589109021</v>
      </c>
      <c r="Y41" s="84">
        <f t="shared" si="27"/>
        <v>0.94402601586546875</v>
      </c>
    </row>
    <row r="42" spans="1:25" x14ac:dyDescent="0.2">
      <c r="A42" s="143"/>
      <c r="B42" s="8" t="s">
        <v>19</v>
      </c>
      <c r="C42" s="84">
        <f t="shared" ref="C42:Y42" si="29">(C20/C$28)*100</f>
        <v>1.0966156859856186E-2</v>
      </c>
      <c r="D42" s="84">
        <f t="shared" si="29"/>
        <v>1.157764374552841E-2</v>
      </c>
      <c r="E42" s="84">
        <f t="shared" si="29"/>
        <v>8.2411794257447227E-2</v>
      </c>
      <c r="F42" s="84">
        <f t="shared" si="29"/>
        <v>8.486423046198413E-2</v>
      </c>
      <c r="G42" s="84">
        <f t="shared" si="29"/>
        <v>9.2320662293386216E-2</v>
      </c>
      <c r="H42" s="84">
        <f t="shared" si="29"/>
        <v>4.7983750612239792E-2</v>
      </c>
      <c r="I42" s="84">
        <f t="shared" si="29"/>
        <v>4.9536766627734985E-2</v>
      </c>
      <c r="J42" s="84">
        <f t="shared" si="29"/>
        <v>2.0465738363130238E-2</v>
      </c>
      <c r="K42" s="84">
        <f t="shared" si="29"/>
        <v>1.3874160961651833E-2</v>
      </c>
      <c r="L42" s="84">
        <f t="shared" si="29"/>
        <v>2.4201003044574655E-2</v>
      </c>
      <c r="M42" s="84">
        <f t="shared" si="29"/>
        <v>3.0915432247259053E-2</v>
      </c>
      <c r="N42" s="84">
        <f t="shared" si="29"/>
        <v>5.0307207660466764E-2</v>
      </c>
      <c r="O42" s="84">
        <f t="shared" si="29"/>
        <v>2.9653034748279378E-2</v>
      </c>
      <c r="P42" s="84">
        <f t="shared" si="29"/>
        <v>4.0603289269854181E-2</v>
      </c>
      <c r="Q42" s="84">
        <f t="shared" si="29"/>
        <v>4.353351942498207E-2</v>
      </c>
      <c r="R42" s="84">
        <f t="shared" si="29"/>
        <v>5.0952793237613675E-2</v>
      </c>
      <c r="S42" s="84">
        <f t="shared" si="29"/>
        <v>6.5426155463566421E-2</v>
      </c>
      <c r="T42" s="84">
        <f t="shared" si="29"/>
        <v>5.2054155628960541E-2</v>
      </c>
      <c r="U42" s="84">
        <f t="shared" si="29"/>
        <v>5.0424659902847349E-2</v>
      </c>
      <c r="V42" s="84">
        <f t="shared" si="29"/>
        <v>4.3056903601854053E-2</v>
      </c>
      <c r="W42" s="84">
        <f t="shared" ref="W42:X42" si="30">(W20/W$28)*100</f>
        <v>6.3948895379272355E-2</v>
      </c>
      <c r="X42" s="84">
        <f t="shared" si="30"/>
        <v>7.1283656640036011E-2</v>
      </c>
      <c r="Y42" s="84">
        <f t="shared" si="29"/>
        <v>4.7770048959483009E-2</v>
      </c>
    </row>
    <row r="43" spans="1:25" x14ac:dyDescent="0.2">
      <c r="A43" s="143"/>
      <c r="B43" s="8" t="s">
        <v>18</v>
      </c>
      <c r="C43" s="84">
        <f t="shared" ref="C43:Y43" si="31">(C21/C$28)*100</f>
        <v>4.867279556964519E-2</v>
      </c>
      <c r="D43" s="84">
        <f t="shared" si="31"/>
        <v>6.3816239756859629E-3</v>
      </c>
      <c r="E43" s="84">
        <f t="shared" si="31"/>
        <v>1.9487252755340103E-2</v>
      </c>
      <c r="F43" s="84">
        <f t="shared" si="31"/>
        <v>1.0451251053029286E-2</v>
      </c>
      <c r="G43" s="84">
        <f t="shared" si="31"/>
        <v>1.2804176145947331E-2</v>
      </c>
      <c r="H43" s="84">
        <f t="shared" si="31"/>
        <v>1.7654860775182205E-2</v>
      </c>
      <c r="I43" s="84">
        <f t="shared" si="31"/>
        <v>1.0218930570920801E-2</v>
      </c>
      <c r="J43" s="84">
        <f t="shared" si="31"/>
        <v>4.4781720870927903E-3</v>
      </c>
      <c r="K43" s="84">
        <f t="shared" si="31"/>
        <v>1.7673878839190211E-2</v>
      </c>
      <c r="L43" s="84">
        <f t="shared" si="31"/>
        <v>1.6570560691043852E-2</v>
      </c>
      <c r="M43" s="84">
        <f t="shared" si="31"/>
        <v>2.4915765946518544E-2</v>
      </c>
      <c r="N43" s="84">
        <f t="shared" si="31"/>
        <v>2.5019608153424657E-2</v>
      </c>
      <c r="O43" s="84">
        <f t="shared" si="31"/>
        <v>4.1148880192387292E-2</v>
      </c>
      <c r="P43" s="84">
        <f t="shared" si="31"/>
        <v>1.3327317789094196E-2</v>
      </c>
      <c r="Q43" s="84">
        <f t="shared" si="31"/>
        <v>2.5069513750991562E-2</v>
      </c>
      <c r="R43" s="84">
        <f t="shared" si="31"/>
        <v>4.5375820482623674E-2</v>
      </c>
      <c r="S43" s="84">
        <f t="shared" si="31"/>
        <v>3.2713077731783211E-2</v>
      </c>
      <c r="T43" s="84">
        <f t="shared" si="31"/>
        <v>1.7619923701345856E-2</v>
      </c>
      <c r="U43" s="84">
        <f t="shared" si="31"/>
        <v>6.8799069147302355E-2</v>
      </c>
      <c r="V43" s="84">
        <f t="shared" si="31"/>
        <v>0.12469235440511005</v>
      </c>
      <c r="W43" s="84">
        <f t="shared" ref="W43:X43" si="32">(W21/W$28)*100</f>
        <v>0.10584753206306413</v>
      </c>
      <c r="X43" s="84">
        <f t="shared" si="32"/>
        <v>0.10667720672837427</v>
      </c>
      <c r="Y43" s="84">
        <f t="shared" si="31"/>
        <v>3.9244476900093868E-2</v>
      </c>
    </row>
    <row r="44" spans="1:25" x14ac:dyDescent="0.2">
      <c r="A44" s="143"/>
      <c r="B44" s="8" t="s">
        <v>20</v>
      </c>
      <c r="C44" s="84">
        <f t="shared" ref="C44:Y44" si="33">(C22/C$28)*100</f>
        <v>4.7486581161547579E-3</v>
      </c>
      <c r="D44" s="84">
        <f t="shared" si="33"/>
        <v>3.8696308452508786E-3</v>
      </c>
      <c r="E44" s="84">
        <f t="shared" si="33"/>
        <v>5.502808435283015E-3</v>
      </c>
      <c r="F44" s="84">
        <f t="shared" si="33"/>
        <v>6.6895081264963536E-3</v>
      </c>
      <c r="G44" s="84">
        <f t="shared" si="33"/>
        <v>1.2759681570217847E-2</v>
      </c>
      <c r="H44" s="84">
        <f t="shared" si="33"/>
        <v>1.9052703608913155E-3</v>
      </c>
      <c r="I44" s="84">
        <f t="shared" si="33"/>
        <v>2.1962336608410222E-3</v>
      </c>
      <c r="J44" s="84">
        <f t="shared" si="33"/>
        <v>4.9751404691755884E-3</v>
      </c>
      <c r="K44" s="84">
        <f t="shared" si="33"/>
        <v>1.1240900320518997E-2</v>
      </c>
      <c r="L44" s="84">
        <f t="shared" si="33"/>
        <v>1.3267341706966373E-2</v>
      </c>
      <c r="M44" s="84">
        <f t="shared" si="33"/>
        <v>1.272224831666067E-2</v>
      </c>
      <c r="N44" s="84">
        <f t="shared" si="33"/>
        <v>1.6640702418456971E-2</v>
      </c>
      <c r="O44" s="84">
        <f t="shared" si="33"/>
        <v>1.75487811925579E-2</v>
      </c>
      <c r="P44" s="84">
        <f t="shared" si="33"/>
        <v>1.6395292480983502E-2</v>
      </c>
      <c r="Q44" s="84">
        <f t="shared" si="33"/>
        <v>1.2046466311892426E-2</v>
      </c>
      <c r="R44" s="84">
        <f t="shared" si="33"/>
        <v>1.4316232700807095E-2</v>
      </c>
      <c r="S44" s="84">
        <f t="shared" si="33"/>
        <v>3.2713077731783211E-2</v>
      </c>
      <c r="T44" s="84">
        <f t="shared" si="33"/>
        <v>5.0350697522265377E-2</v>
      </c>
      <c r="U44" s="84">
        <f t="shared" si="33"/>
        <v>5.6893787890183213E-2</v>
      </c>
      <c r="V44" s="84">
        <f t="shared" si="33"/>
        <v>5.4070231708532791E-2</v>
      </c>
      <c r="W44" s="84">
        <f t="shared" ref="W44:X44" si="34">(W22/W$28)*100</f>
        <v>3.3410258822521403E-2</v>
      </c>
      <c r="X44" s="84">
        <f t="shared" si="34"/>
        <v>3.1138445482319019E-2</v>
      </c>
      <c r="Y44" s="84">
        <f t="shared" si="33"/>
        <v>2.0952323796029716E-2</v>
      </c>
    </row>
    <row r="45" spans="1:25" x14ac:dyDescent="0.2">
      <c r="A45" s="143"/>
      <c r="B45" s="8" t="s">
        <v>21</v>
      </c>
      <c r="C45" s="84">
        <f t="shared" ref="C45:Y45" si="35">(C23/C$28)*100</f>
        <v>1.2267590812320858E-2</v>
      </c>
      <c r="D45" s="84">
        <f t="shared" si="35"/>
        <v>1.8931613798424049E-3</v>
      </c>
      <c r="E45" s="84">
        <f t="shared" si="35"/>
        <v>1.2317716172505561E-2</v>
      </c>
      <c r="F45" s="84">
        <f t="shared" si="35"/>
        <v>8.0492163938187186E-3</v>
      </c>
      <c r="G45" s="84">
        <f t="shared" si="35"/>
        <v>1.240799381666598E-3</v>
      </c>
      <c r="H45" s="84">
        <f t="shared" si="35"/>
        <v>1.13485865018583E-3</v>
      </c>
      <c r="I45" s="84">
        <f t="shared" si="35"/>
        <v>2.2049196965861651E-3</v>
      </c>
      <c r="J45" s="84">
        <f t="shared" si="35"/>
        <v>2.9582764295854817E-2</v>
      </c>
      <c r="K45" s="84">
        <f t="shared" si="35"/>
        <v>0.20754080346148621</v>
      </c>
      <c r="L45" s="84">
        <f t="shared" si="35"/>
        <v>0.18537555049160812</v>
      </c>
      <c r="M45" s="84">
        <f t="shared" si="35"/>
        <v>0.71715384968514395</v>
      </c>
      <c r="N45" s="84">
        <f t="shared" si="35"/>
        <v>0.70269298960610316</v>
      </c>
      <c r="O45" s="84">
        <f t="shared" si="35"/>
        <v>0.15220529611053218</v>
      </c>
      <c r="P45" s="84">
        <f t="shared" si="35"/>
        <v>1.2347122949063448E-2</v>
      </c>
      <c r="Q45" s="84">
        <f t="shared" si="35"/>
        <v>1.2704946536955673E-2</v>
      </c>
      <c r="R45" s="84">
        <f t="shared" si="35"/>
        <v>2.5815979994259497E-2</v>
      </c>
      <c r="S45" s="84">
        <f t="shared" si="35"/>
        <v>6.5426155463566421E-2</v>
      </c>
      <c r="T45" s="84">
        <f t="shared" si="35"/>
        <v>2.0032760926104913</v>
      </c>
      <c r="U45" s="84">
        <f t="shared" si="35"/>
        <v>2.0922162795490395</v>
      </c>
      <c r="V45" s="84">
        <f t="shared" si="35"/>
        <v>1.6048507460978398</v>
      </c>
      <c r="W45" s="84">
        <f t="shared" ref="W45:X45" si="36">(W23/W$28)*100</f>
        <v>1.8922348422581374</v>
      </c>
      <c r="X45" s="84">
        <f t="shared" si="36"/>
        <v>1.7954216136572756</v>
      </c>
      <c r="Y45" s="84">
        <f t="shared" si="35"/>
        <v>0.61565668149261366</v>
      </c>
    </row>
    <row r="46" spans="1:25" x14ac:dyDescent="0.2">
      <c r="A46" s="143"/>
      <c r="B46" s="8" t="s">
        <v>17</v>
      </c>
      <c r="C46" s="84">
        <f t="shared" ref="C46:Y47" si="37">(C24/C$28)*100</f>
        <v>8.2231623376945825E-2</v>
      </c>
      <c r="D46" s="84">
        <f t="shared" si="37"/>
        <v>2.7716487757168611E-2</v>
      </c>
      <c r="E46" s="84">
        <f t="shared" si="37"/>
        <v>4.4118296808371489E-2</v>
      </c>
      <c r="F46" s="84">
        <f t="shared" si="37"/>
        <v>3.5377292402956867E-2</v>
      </c>
      <c r="G46" s="84">
        <f t="shared" si="37"/>
        <v>2.8460643410774884E-2</v>
      </c>
      <c r="H46" s="84">
        <f t="shared" si="37"/>
        <v>2.1848218655148702E-2</v>
      </c>
      <c r="I46" s="84">
        <f t="shared" si="37"/>
        <v>2.7160471842102293E-2</v>
      </c>
      <c r="J46" s="84">
        <f t="shared" si="37"/>
        <v>3.0357980405420506E-2</v>
      </c>
      <c r="K46" s="84">
        <f t="shared" si="37"/>
        <v>1.9074253088910562E-2</v>
      </c>
      <c r="L46" s="84">
        <f t="shared" si="37"/>
        <v>4.068196206894184E-2</v>
      </c>
      <c r="M46" s="84">
        <f t="shared" si="37"/>
        <v>4.3048456689565931E-2</v>
      </c>
      <c r="N46" s="84">
        <f t="shared" si="37"/>
        <v>4.9499667290654803E-2</v>
      </c>
      <c r="O46" s="84">
        <f t="shared" si="37"/>
        <v>5.8543521373441994E-2</v>
      </c>
      <c r="P46" s="84">
        <f t="shared" si="37"/>
        <v>8.8707870572829597E-2</v>
      </c>
      <c r="Q46" s="84">
        <f t="shared" si="37"/>
        <v>9.4771309903017728E-2</v>
      </c>
      <c r="R46" s="84">
        <f t="shared" si="37"/>
        <v>0.34729167516886866</v>
      </c>
      <c r="S46" s="84">
        <f t="shared" si="37"/>
        <v>0.52340924370853137</v>
      </c>
      <c r="T46" s="84">
        <f t="shared" si="37"/>
        <v>0.48639403121223573</v>
      </c>
      <c r="U46" s="84">
        <f t="shared" si="37"/>
        <v>0.62331542236514437</v>
      </c>
      <c r="V46" s="84">
        <f t="shared" si="37"/>
        <v>0.42948316106617529</v>
      </c>
      <c r="W46" s="84">
        <f t="shared" ref="W46:X46" si="38">(W24/W$28)*100</f>
        <v>0.45409082968553943</v>
      </c>
      <c r="X46" s="84">
        <f t="shared" si="38"/>
        <v>0.377924316933267</v>
      </c>
      <c r="Y46" s="84">
        <f t="shared" si="37"/>
        <v>0.20019221581569108</v>
      </c>
    </row>
    <row r="47" spans="1:25" x14ac:dyDescent="0.2">
      <c r="A47" s="297"/>
      <c r="B47" s="8" t="s">
        <v>807</v>
      </c>
      <c r="C47" s="84">
        <f t="shared" si="37"/>
        <v>5.6935510746906483E-2</v>
      </c>
      <c r="D47" s="84">
        <f t="shared" si="37"/>
        <v>2.2157836677514781E-2</v>
      </c>
      <c r="E47" s="84">
        <f t="shared" si="37"/>
        <v>1.7158934738194399E-2</v>
      </c>
      <c r="F47" s="84">
        <f t="shared" si="37"/>
        <v>2.5252655092528383E-2</v>
      </c>
      <c r="G47" s="84">
        <f t="shared" si="37"/>
        <v>1.6801381656730244E-2</v>
      </c>
      <c r="H47" s="84">
        <f t="shared" si="37"/>
        <v>1.8518204180505492E-2</v>
      </c>
      <c r="I47" s="84">
        <f t="shared" si="37"/>
        <v>1.9236369057059485E-2</v>
      </c>
      <c r="J47" s="84">
        <f t="shared" si="37"/>
        <v>7.260938729637104E-3</v>
      </c>
      <c r="K47" s="84">
        <f t="shared" si="37"/>
        <v>2.8046582871513086E-3</v>
      </c>
      <c r="L47" s="84">
        <f t="shared" si="37"/>
        <v>4.4386181868260712E-3</v>
      </c>
      <c r="M47" s="84">
        <f t="shared" si="37"/>
        <v>1.2511849596949615E-2</v>
      </c>
      <c r="N47" s="84">
        <f t="shared" si="37"/>
        <v>3.0531872072843526E-3</v>
      </c>
      <c r="O47" s="84">
        <f t="shared" si="37"/>
        <v>1.0496580080878851E-2</v>
      </c>
      <c r="P47" s="84">
        <f t="shared" si="37"/>
        <v>1.2873882259644486E-2</v>
      </c>
      <c r="Q47" s="84">
        <f t="shared" si="37"/>
        <v>4.9349060911161584E-2</v>
      </c>
      <c r="R47" s="84">
        <f t="shared" si="37"/>
        <v>2.0223428831678384E-2</v>
      </c>
      <c r="S47" s="84">
        <f t="shared" si="37"/>
        <v>1.6462627376975777E-2</v>
      </c>
      <c r="T47" s="84">
        <f t="shared" si="37"/>
        <v>3.565190323659477E-2</v>
      </c>
      <c r="U47" s="84">
        <f t="shared" si="37"/>
        <v>2.6662721522681159E-2</v>
      </c>
      <c r="V47" s="84">
        <f t="shared" si="37"/>
        <v>2.7163996084034723E-2</v>
      </c>
      <c r="W47" s="84">
        <f t="shared" ref="W47:X47" si="39">(W25/W$28)*100</f>
        <v>2.6817167679184836E-2</v>
      </c>
      <c r="X47" s="84">
        <f t="shared" si="39"/>
        <v>3.7815419469630449E-2</v>
      </c>
      <c r="Y47" s="84">
        <f t="shared" si="37"/>
        <v>2.0210268901557291E-2</v>
      </c>
    </row>
    <row r="48" spans="1:25" ht="15" x14ac:dyDescent="0.25">
      <c r="A48" s="143"/>
      <c r="B48" s="191" t="s">
        <v>22</v>
      </c>
      <c r="C48" s="84">
        <f t="shared" ref="C48:Y48" si="40">(C26/C$28)*100</f>
        <v>98.654026509796211</v>
      </c>
      <c r="D48" s="84">
        <f t="shared" si="40"/>
        <v>98.90425568738452</v>
      </c>
      <c r="E48" s="84">
        <f t="shared" si="40"/>
        <v>98.592412561654513</v>
      </c>
      <c r="F48" s="84">
        <f t="shared" si="40"/>
        <v>98.915557975863905</v>
      </c>
      <c r="G48" s="84">
        <f t="shared" si="40"/>
        <v>99.521710565888029</v>
      </c>
      <c r="H48" s="84">
        <f t="shared" si="40"/>
        <v>99.602529265286151</v>
      </c>
      <c r="I48" s="84">
        <f t="shared" si="40"/>
        <v>99.222136393183362</v>
      </c>
      <c r="J48" s="84">
        <f t="shared" si="40"/>
        <v>99.344337236847608</v>
      </c>
      <c r="K48" s="84">
        <f t="shared" si="40"/>
        <v>99.447935666625256</v>
      </c>
      <c r="L48" s="84">
        <f t="shared" si="40"/>
        <v>99.325993067408533</v>
      </c>
      <c r="M48" s="84">
        <f t="shared" si="40"/>
        <v>99.072569270331073</v>
      </c>
      <c r="N48" s="84">
        <f t="shared" si="40"/>
        <v>98.892186200274224</v>
      </c>
      <c r="O48" s="84">
        <f t="shared" si="40"/>
        <v>98.992759991387757</v>
      </c>
      <c r="P48" s="84">
        <f t="shared" si="40"/>
        <v>99.1713099555501</v>
      </c>
      <c r="Q48" s="84">
        <f t="shared" si="40"/>
        <v>99.173705648379297</v>
      </c>
      <c r="R48" s="84">
        <f t="shared" si="40"/>
        <v>98.699004041861244</v>
      </c>
      <c r="S48" s="84">
        <f t="shared" si="40"/>
        <v>99.390298367918234</v>
      </c>
      <c r="T48" s="84">
        <f t="shared" si="40"/>
        <v>99.096573580360399</v>
      </c>
      <c r="U48" s="84">
        <f t="shared" si="40"/>
        <v>99.184275514981806</v>
      </c>
      <c r="V48" s="84">
        <f t="shared" si="40"/>
        <v>99.206926138174367</v>
      </c>
      <c r="W48" s="84">
        <f t="shared" ref="W48:X48" si="41">(W26/W$28)*100</f>
        <v>96.889729132930896</v>
      </c>
      <c r="X48" s="84">
        <f t="shared" si="41"/>
        <v>96.916871424901601</v>
      </c>
      <c r="Y48" s="84">
        <f t="shared" si="40"/>
        <v>98.903605896766692</v>
      </c>
    </row>
    <row r="49" spans="1:25" x14ac:dyDescent="0.2">
      <c r="A49" s="143"/>
      <c r="B49" s="8" t="s">
        <v>23</v>
      </c>
      <c r="C49" s="84">
        <f t="shared" ref="C49:Y49" si="42">(C27/C$28)*100</f>
        <v>1.3459734902037837</v>
      </c>
      <c r="D49" s="84">
        <f t="shared" si="42"/>
        <v>1.0957443126154807</v>
      </c>
      <c r="E49" s="84">
        <f t="shared" si="42"/>
        <v>1.4075874383454869</v>
      </c>
      <c r="F49" s="84">
        <f t="shared" si="42"/>
        <v>1.0844420241360848</v>
      </c>
      <c r="G49" s="84">
        <f t="shared" si="42"/>
        <v>0.47828943411197872</v>
      </c>
      <c r="H49" s="84">
        <f t="shared" si="42"/>
        <v>0.39747073471384109</v>
      </c>
      <c r="I49" s="84">
        <f t="shared" si="42"/>
        <v>0.77786360681664413</v>
      </c>
      <c r="J49" s="84">
        <f t="shared" si="42"/>
        <v>0.65566276315238992</v>
      </c>
      <c r="K49" s="84">
        <f t="shared" si="42"/>
        <v>0.55206433337474758</v>
      </c>
      <c r="L49" s="84">
        <f t="shared" si="42"/>
        <v>0.67400693259145883</v>
      </c>
      <c r="M49" s="84">
        <f t="shared" si="42"/>
        <v>0.92743072966892004</v>
      </c>
      <c r="N49" s="84">
        <f t="shared" si="42"/>
        <v>1.1078137997257729</v>
      </c>
      <c r="O49" s="84">
        <f t="shared" si="42"/>
        <v>1.0072400086122437</v>
      </c>
      <c r="P49" s="84">
        <f t="shared" si="42"/>
        <v>0.82869004444990157</v>
      </c>
      <c r="Q49" s="84">
        <f t="shared" si="42"/>
        <v>0.82629435162070741</v>
      </c>
      <c r="R49" s="84">
        <f t="shared" si="42"/>
        <v>1.3009959581387607</v>
      </c>
      <c r="S49" s="84">
        <f t="shared" si="42"/>
        <v>0.60970163208176165</v>
      </c>
      <c r="T49" s="84">
        <f t="shared" si="42"/>
        <v>0.9034264196396129</v>
      </c>
      <c r="U49" s="84">
        <f t="shared" si="42"/>
        <v>0.81572448501820161</v>
      </c>
      <c r="V49" s="84">
        <f t="shared" si="42"/>
        <v>0.79307386182563033</v>
      </c>
      <c r="W49" s="84">
        <f t="shared" ref="W49:X49" si="43">(W27/W$28)*100</f>
        <v>3.1102708670690959</v>
      </c>
      <c r="X49" s="84">
        <f t="shared" si="43"/>
        <v>3.0831285750984021</v>
      </c>
      <c r="Y49" s="84">
        <f t="shared" si="42"/>
        <v>1.0963941032332973</v>
      </c>
    </row>
    <row r="50" spans="1:25" ht="13.5" thickBot="1" x14ac:dyDescent="0.25">
      <c r="A50" s="143"/>
      <c r="B50" s="30" t="s">
        <v>7</v>
      </c>
      <c r="C50" s="85">
        <f t="shared" ref="C50:Y50" si="44">(C28/C$28)*100</f>
        <v>100</v>
      </c>
      <c r="D50" s="85">
        <f t="shared" si="44"/>
        <v>100</v>
      </c>
      <c r="E50" s="85">
        <f t="shared" si="44"/>
        <v>100</v>
      </c>
      <c r="F50" s="85">
        <f t="shared" si="44"/>
        <v>100</v>
      </c>
      <c r="G50" s="85">
        <f t="shared" si="44"/>
        <v>100</v>
      </c>
      <c r="H50" s="85">
        <f t="shared" si="44"/>
        <v>100</v>
      </c>
      <c r="I50" s="85">
        <f t="shared" si="44"/>
        <v>100</v>
      </c>
      <c r="J50" s="85">
        <f t="shared" si="44"/>
        <v>100</v>
      </c>
      <c r="K50" s="85">
        <f t="shared" si="44"/>
        <v>100</v>
      </c>
      <c r="L50" s="85">
        <f t="shared" si="44"/>
        <v>100</v>
      </c>
      <c r="M50" s="85">
        <f t="shared" si="44"/>
        <v>100</v>
      </c>
      <c r="N50" s="85">
        <f t="shared" si="44"/>
        <v>100</v>
      </c>
      <c r="O50" s="85">
        <f t="shared" si="44"/>
        <v>100</v>
      </c>
      <c r="P50" s="85">
        <f t="shared" si="44"/>
        <v>100</v>
      </c>
      <c r="Q50" s="85">
        <f t="shared" si="44"/>
        <v>100</v>
      </c>
      <c r="R50" s="85">
        <f t="shared" si="44"/>
        <v>100</v>
      </c>
      <c r="S50" s="84">
        <f t="shared" si="44"/>
        <v>100</v>
      </c>
      <c r="T50" s="84">
        <f t="shared" si="44"/>
        <v>100</v>
      </c>
      <c r="U50" s="84">
        <f t="shared" si="44"/>
        <v>100</v>
      </c>
      <c r="V50" s="84">
        <f t="shared" si="44"/>
        <v>100</v>
      </c>
      <c r="W50" s="84">
        <f t="shared" ref="W50:X50" si="45">(W28/W$28)*100</f>
        <v>100</v>
      </c>
      <c r="X50" s="84">
        <f t="shared" si="45"/>
        <v>100</v>
      </c>
      <c r="Y50" s="85">
        <f t="shared" si="44"/>
        <v>100</v>
      </c>
    </row>
    <row r="51" spans="1:25" ht="20.25" thickTop="1" thickBot="1" x14ac:dyDescent="0.35">
      <c r="A51" s="143"/>
      <c r="B51" s="83"/>
      <c r="C51" s="342" t="s">
        <v>56</v>
      </c>
      <c r="D51" s="342"/>
      <c r="E51" s="342"/>
      <c r="F51" s="342"/>
      <c r="G51" s="342"/>
      <c r="H51" s="342"/>
      <c r="I51" s="342"/>
      <c r="J51" s="342"/>
      <c r="K51" s="342"/>
      <c r="L51" s="342"/>
      <c r="M51" s="342"/>
      <c r="N51" s="342"/>
      <c r="O51" s="342"/>
      <c r="P51" s="342"/>
      <c r="Q51" s="342"/>
      <c r="R51" s="342"/>
      <c r="S51" s="342"/>
      <c r="T51" s="342"/>
      <c r="U51" s="342"/>
      <c r="V51" s="342"/>
      <c r="W51" s="342"/>
      <c r="X51" s="342"/>
      <c r="Y51" s="342"/>
    </row>
    <row r="52" spans="1:25" ht="13.5" thickTop="1" x14ac:dyDescent="0.2">
      <c r="A52" s="143"/>
      <c r="B52" s="80" t="s">
        <v>326</v>
      </c>
      <c r="C52" s="33" t="s">
        <v>10</v>
      </c>
      <c r="D52" s="18">
        <f t="shared" ref="D52:V52" si="46">IF(C9=0,"--",((D9/C9)*100-100))</f>
        <v>41.250349684661558</v>
      </c>
      <c r="E52" s="18">
        <f t="shared" si="46"/>
        <v>19.974022083346512</v>
      </c>
      <c r="F52" s="18">
        <f t="shared" si="46"/>
        <v>13.332867766748919</v>
      </c>
      <c r="G52" s="18">
        <f t="shared" si="46"/>
        <v>19.178475894947681</v>
      </c>
      <c r="H52" s="18">
        <f t="shared" si="46"/>
        <v>44.876432752553683</v>
      </c>
      <c r="I52" s="18">
        <f t="shared" si="46"/>
        <v>-25.994446476804072</v>
      </c>
      <c r="J52" s="18">
        <f t="shared" si="46"/>
        <v>-7.7010996866142705</v>
      </c>
      <c r="K52" s="18">
        <f t="shared" si="46"/>
        <v>10.67589921546255</v>
      </c>
      <c r="L52" s="18">
        <f t="shared" si="46"/>
        <v>8.3164387671905757</v>
      </c>
      <c r="M52" s="18">
        <f t="shared" si="46"/>
        <v>7.3101539472354631</v>
      </c>
      <c r="N52" s="18">
        <f t="shared" si="46"/>
        <v>3.3345252411231172</v>
      </c>
      <c r="O52" s="18">
        <f t="shared" si="46"/>
        <v>-1.917466588575266</v>
      </c>
      <c r="P52" s="18">
        <f t="shared" si="46"/>
        <v>-2.0859405177690604</v>
      </c>
      <c r="Q52" s="18">
        <f t="shared" si="46"/>
        <v>-27.857010012360377</v>
      </c>
      <c r="R52" s="18">
        <f t="shared" si="46"/>
        <v>33.830981779871991</v>
      </c>
      <c r="S52" s="18">
        <f t="shared" si="46"/>
        <v>-0.65087486567080077</v>
      </c>
      <c r="T52" s="18">
        <f t="shared" si="46"/>
        <v>-2.1228336763371658E-2</v>
      </c>
      <c r="U52" s="18">
        <f t="shared" si="46"/>
        <v>1.7382440368176333</v>
      </c>
      <c r="V52" s="18">
        <f t="shared" si="46"/>
        <v>5.0735266554376324</v>
      </c>
      <c r="W52" s="18">
        <v>5.0735266554376324</v>
      </c>
      <c r="X52" s="18">
        <v>5.0735266554376324</v>
      </c>
      <c r="Y52" s="18">
        <f>IFERROR((POWER(U9/C9,1/21)*100)-100,"--")</f>
        <v>5.0632373180032886</v>
      </c>
    </row>
    <row r="53" spans="1:25" x14ac:dyDescent="0.2">
      <c r="A53" s="143"/>
      <c r="B53" s="80" t="s">
        <v>67</v>
      </c>
      <c r="C53" s="33" t="s">
        <v>10</v>
      </c>
      <c r="D53" s="18">
        <f t="shared" ref="D53:V53" si="47">IF(C10=0,"--",((D10/C10)*100-100))</f>
        <v>22.746205478393989</v>
      </c>
      <c r="E53" s="18">
        <f t="shared" si="47"/>
        <v>-11.391207985791169</v>
      </c>
      <c r="F53" s="18">
        <f t="shared" si="47"/>
        <v>-18.507498654639875</v>
      </c>
      <c r="G53" s="18">
        <f t="shared" si="47"/>
        <v>52.111599089567221</v>
      </c>
      <c r="H53" s="18">
        <f t="shared" si="47"/>
        <v>-17.400568898864904</v>
      </c>
      <c r="I53" s="18">
        <f t="shared" si="47"/>
        <v>-42.186952147337273</v>
      </c>
      <c r="J53" s="18">
        <f t="shared" si="47"/>
        <v>-14.196471636950605</v>
      </c>
      <c r="K53" s="18">
        <f t="shared" si="47"/>
        <v>12.895842101809919</v>
      </c>
      <c r="L53" s="18">
        <f t="shared" si="47"/>
        <v>155.98543884217278</v>
      </c>
      <c r="M53" s="18">
        <f t="shared" si="47"/>
        <v>48.14989265084597</v>
      </c>
      <c r="N53" s="18">
        <f t="shared" si="47"/>
        <v>-3.6477044495673141</v>
      </c>
      <c r="O53" s="18">
        <f t="shared" si="47"/>
        <v>7.8458449434518798</v>
      </c>
      <c r="P53" s="18">
        <f t="shared" si="47"/>
        <v>21.01515369010356</v>
      </c>
      <c r="Q53" s="18">
        <f t="shared" si="47"/>
        <v>-11.011574362205266</v>
      </c>
      <c r="R53" s="18">
        <f t="shared" si="47"/>
        <v>102.39457368225845</v>
      </c>
      <c r="S53" s="18">
        <f t="shared" si="47"/>
        <v>-11.873091604914208</v>
      </c>
      <c r="T53" s="18">
        <f t="shared" si="47"/>
        <v>-14.315990215966565</v>
      </c>
      <c r="U53" s="18">
        <f t="shared" si="47"/>
        <v>18.169494202139376</v>
      </c>
      <c r="V53" s="18">
        <f t="shared" si="47"/>
        <v>6.7072010971243543</v>
      </c>
      <c r="W53" s="18">
        <v>6.7072010971243543</v>
      </c>
      <c r="X53" s="18">
        <v>6.7072010971243543</v>
      </c>
      <c r="Y53" s="18">
        <f t="shared" ref="Y53:Y71" si="48">IFERROR((POWER(U10/C10,1/21)*100)-100,"--")</f>
        <v>7.734122037260363</v>
      </c>
    </row>
    <row r="54" spans="1:25" x14ac:dyDescent="0.2">
      <c r="A54" s="143"/>
      <c r="B54" s="80" t="s">
        <v>378</v>
      </c>
      <c r="C54" s="33" t="s">
        <v>10</v>
      </c>
      <c r="D54" s="18">
        <f t="shared" ref="D54:V54" si="49">IF(C11=0,"--",((D11/C11)*100-100))</f>
        <v>-28.557711002997422</v>
      </c>
      <c r="E54" s="18">
        <f t="shared" si="49"/>
        <v>-47.083806942490583</v>
      </c>
      <c r="F54" s="18">
        <f t="shared" si="49"/>
        <v>347.35050938322428</v>
      </c>
      <c r="G54" s="18">
        <f t="shared" si="49"/>
        <v>-37.765768191478102</v>
      </c>
      <c r="H54" s="18">
        <f t="shared" si="49"/>
        <v>73.027871346113557</v>
      </c>
      <c r="I54" s="18">
        <f t="shared" si="49"/>
        <v>60.110916455848923</v>
      </c>
      <c r="J54" s="18">
        <f t="shared" si="49"/>
        <v>24.623997386269664</v>
      </c>
      <c r="K54" s="18">
        <f t="shared" si="49"/>
        <v>-28.770537568576245</v>
      </c>
      <c r="L54" s="18">
        <f t="shared" si="49"/>
        <v>145.5012805732232</v>
      </c>
      <c r="M54" s="18">
        <f t="shared" si="49"/>
        <v>-39.862381950430382</v>
      </c>
      <c r="N54" s="18">
        <f t="shared" si="49"/>
        <v>-37.601672341321354</v>
      </c>
      <c r="O54" s="18">
        <f t="shared" si="49"/>
        <v>137.55385765392512</v>
      </c>
      <c r="P54" s="18">
        <f t="shared" si="49"/>
        <v>17.434220935989515</v>
      </c>
      <c r="Q54" s="18">
        <f t="shared" si="49"/>
        <v>-14.660981717962969</v>
      </c>
      <c r="R54" s="18">
        <f t="shared" si="49"/>
        <v>8.4511474449673756</v>
      </c>
      <c r="S54" s="18">
        <f t="shared" si="49"/>
        <v>55.081323339286484</v>
      </c>
      <c r="T54" s="18">
        <f t="shared" si="49"/>
        <v>21.669042659846568</v>
      </c>
      <c r="U54" s="18">
        <f t="shared" si="49"/>
        <v>-5.6214927483848101</v>
      </c>
      <c r="V54" s="18">
        <f t="shared" si="49"/>
        <v>3.6213258205307426</v>
      </c>
      <c r="W54" s="18">
        <v>3.6213258205307426</v>
      </c>
      <c r="X54" s="18">
        <v>3.6213258205307426</v>
      </c>
      <c r="Y54" s="18">
        <f t="shared" si="48"/>
        <v>12.078195795969805</v>
      </c>
    </row>
    <row r="55" spans="1:25" x14ac:dyDescent="0.2">
      <c r="A55" s="143"/>
      <c r="B55" s="80" t="s">
        <v>71</v>
      </c>
      <c r="C55" s="33" t="s">
        <v>10</v>
      </c>
      <c r="D55" s="18">
        <f t="shared" ref="D55:V55" si="50">IF(C12=0,"--",((D12/C12)*100-100))</f>
        <v>336.50190114068448</v>
      </c>
      <c r="E55" s="18">
        <f t="shared" si="50"/>
        <v>-51.647793263646918</v>
      </c>
      <c r="F55" s="18">
        <f t="shared" si="50"/>
        <v>2901.00585497673</v>
      </c>
      <c r="G55" s="18">
        <f t="shared" si="50"/>
        <v>70.665892934861461</v>
      </c>
      <c r="H55" s="18">
        <f t="shared" si="50"/>
        <v>-91.612048447044756</v>
      </c>
      <c r="I55" s="18">
        <f t="shared" si="50"/>
        <v>205.60875034945485</v>
      </c>
      <c r="J55" s="18">
        <f t="shared" si="50"/>
        <v>736.77403862646213</v>
      </c>
      <c r="K55" s="18">
        <f t="shared" si="50"/>
        <v>-53.847856744613168</v>
      </c>
      <c r="L55" s="18">
        <f t="shared" si="50"/>
        <v>263.42683887319606</v>
      </c>
      <c r="M55" s="18">
        <f t="shared" si="50"/>
        <v>348.307256871346</v>
      </c>
      <c r="N55" s="18">
        <f t="shared" si="50"/>
        <v>93.713620573565748</v>
      </c>
      <c r="O55" s="18">
        <f t="shared" si="50"/>
        <v>20.521572009205883</v>
      </c>
      <c r="P55" s="18">
        <f t="shared" si="50"/>
        <v>34.540081687732595</v>
      </c>
      <c r="Q55" s="18">
        <f t="shared" si="50"/>
        <v>2.8366876018319118</v>
      </c>
      <c r="R55" s="18">
        <f t="shared" si="50"/>
        <v>-9.3838966282197447</v>
      </c>
      <c r="S55" s="18">
        <f t="shared" si="50"/>
        <v>-48.611999389806613</v>
      </c>
      <c r="T55" s="18">
        <f t="shared" si="50"/>
        <v>253.27143860125625</v>
      </c>
      <c r="U55" s="18">
        <f t="shared" si="50"/>
        <v>-45.678387237040262</v>
      </c>
      <c r="V55" s="18">
        <f t="shared" si="50"/>
        <v>31.175940656638403</v>
      </c>
      <c r="W55" s="18">
        <v>31.175940656638403</v>
      </c>
      <c r="X55" s="18">
        <v>31.175940656638403</v>
      </c>
      <c r="Y55" s="18">
        <f t="shared" si="48"/>
        <v>50.063945110383628</v>
      </c>
    </row>
    <row r="56" spans="1:25" x14ac:dyDescent="0.2">
      <c r="A56" s="143"/>
      <c r="B56" s="80" t="s">
        <v>335</v>
      </c>
      <c r="C56" s="33" t="s">
        <v>10</v>
      </c>
      <c r="D56" s="18">
        <f t="shared" ref="D56:V56" si="51">IF(C13=0,"--",((D13/C13)*100-100))</f>
        <v>-24.042370757982283</v>
      </c>
      <c r="E56" s="18">
        <f t="shared" si="51"/>
        <v>15.25073100869254</v>
      </c>
      <c r="F56" s="18">
        <f t="shared" si="51"/>
        <v>-64.053762512944417</v>
      </c>
      <c r="G56" s="18">
        <f t="shared" si="51"/>
        <v>1129.6370540197738</v>
      </c>
      <c r="H56" s="18">
        <f t="shared" si="51"/>
        <v>-30.335335050330357</v>
      </c>
      <c r="I56" s="18">
        <f t="shared" si="51"/>
        <v>-9.5111425823625382</v>
      </c>
      <c r="J56" s="18">
        <f t="shared" si="51"/>
        <v>-51.062662339003062</v>
      </c>
      <c r="K56" s="18">
        <f t="shared" si="51"/>
        <v>338.1941111632641</v>
      </c>
      <c r="L56" s="18">
        <f t="shared" si="51"/>
        <v>32.532336470194593</v>
      </c>
      <c r="M56" s="18">
        <f t="shared" si="51"/>
        <v>10.928431565034955</v>
      </c>
      <c r="N56" s="18">
        <f t="shared" si="51"/>
        <v>3.0213752314131455</v>
      </c>
      <c r="O56" s="18">
        <f t="shared" si="51"/>
        <v>-22.868666121222176</v>
      </c>
      <c r="P56" s="18">
        <f t="shared" si="51"/>
        <v>154.27222861320371</v>
      </c>
      <c r="Q56" s="18">
        <f t="shared" si="51"/>
        <v>-41.07697513889832</v>
      </c>
      <c r="R56" s="18">
        <f t="shared" si="51"/>
        <v>39.838578871344851</v>
      </c>
      <c r="S56" s="18">
        <f t="shared" si="51"/>
        <v>-2.1582365188280477</v>
      </c>
      <c r="T56" s="18">
        <f t="shared" si="51"/>
        <v>-16.837070552204295</v>
      </c>
      <c r="U56" s="18">
        <f t="shared" si="51"/>
        <v>21.074898444599995</v>
      </c>
      <c r="V56" s="18">
        <f t="shared" si="51"/>
        <v>14.437466008492606</v>
      </c>
      <c r="W56" s="18">
        <v>14.437466008492606</v>
      </c>
      <c r="X56" s="18">
        <v>14.437466008492606</v>
      </c>
      <c r="Y56" s="18">
        <f t="shared" si="48"/>
        <v>12.828585873371964</v>
      </c>
    </row>
    <row r="57" spans="1:25" x14ac:dyDescent="0.2">
      <c r="A57" s="143"/>
      <c r="B57" s="80" t="s">
        <v>332</v>
      </c>
      <c r="C57" s="33" t="s">
        <v>10</v>
      </c>
      <c r="D57" s="18">
        <f t="shared" ref="D57:V57" si="52">IF(C14=0,"--",((D14/C14)*100-100))</f>
        <v>-48.606481809800719</v>
      </c>
      <c r="E57" s="18">
        <f t="shared" si="52"/>
        <v>74.26324193262235</v>
      </c>
      <c r="F57" s="18">
        <f t="shared" si="52"/>
        <v>-29.287798918576499</v>
      </c>
      <c r="G57" s="18">
        <f t="shared" si="52"/>
        <v>1445.0576698501065</v>
      </c>
      <c r="H57" s="18">
        <f t="shared" si="52"/>
        <v>101.89339542839275</v>
      </c>
      <c r="I57" s="18">
        <f t="shared" si="52"/>
        <v>265.0175466127576</v>
      </c>
      <c r="J57" s="18">
        <f t="shared" si="52"/>
        <v>-4.629052036232153</v>
      </c>
      <c r="K57" s="18">
        <f t="shared" si="52"/>
        <v>-37.865989332038531</v>
      </c>
      <c r="L57" s="18">
        <f t="shared" si="52"/>
        <v>-5.710440076571345</v>
      </c>
      <c r="M57" s="18">
        <f t="shared" si="52"/>
        <v>138.11974262449294</v>
      </c>
      <c r="N57" s="18">
        <f t="shared" si="52"/>
        <v>22.885124999802002</v>
      </c>
      <c r="O57" s="18">
        <f t="shared" si="52"/>
        <v>13.84776859041088</v>
      </c>
      <c r="P57" s="18">
        <f t="shared" si="52"/>
        <v>-14.498442007364176</v>
      </c>
      <c r="Q57" s="18">
        <f t="shared" si="52"/>
        <v>-16.159794301336248</v>
      </c>
      <c r="R57" s="18">
        <f t="shared" si="52"/>
        <v>43.897910049525535</v>
      </c>
      <c r="S57" s="18">
        <f t="shared" si="52"/>
        <v>-39.961210728698283</v>
      </c>
      <c r="T57" s="18">
        <f t="shared" si="52"/>
        <v>-15.475020021350417</v>
      </c>
      <c r="U57" s="18">
        <f t="shared" si="52"/>
        <v>17.659060566810197</v>
      </c>
      <c r="V57" s="18">
        <f t="shared" si="52"/>
        <v>13.075550522857341</v>
      </c>
      <c r="W57" s="18">
        <v>13.075550522857341</v>
      </c>
      <c r="X57" s="18">
        <v>13.075550522857341</v>
      </c>
      <c r="Y57" s="18">
        <f t="shared" si="48"/>
        <v>23.39624205961411</v>
      </c>
    </row>
    <row r="58" spans="1:25" x14ac:dyDescent="0.2">
      <c r="A58" s="143"/>
      <c r="B58" s="80" t="s">
        <v>382</v>
      </c>
      <c r="C58" s="33" t="s">
        <v>10</v>
      </c>
      <c r="D58" s="18">
        <f t="shared" ref="D58:V58" si="53">IF(C15=0,"--",((D15/C15)*100-100))</f>
        <v>-52.976659083628789</v>
      </c>
      <c r="E58" s="18">
        <f t="shared" si="53"/>
        <v>-13.194933551940338</v>
      </c>
      <c r="F58" s="18">
        <f t="shared" si="53"/>
        <v>456.65261169710436</v>
      </c>
      <c r="G58" s="18">
        <f t="shared" si="53"/>
        <v>95.805465750053145</v>
      </c>
      <c r="H58" s="18">
        <f t="shared" si="53"/>
        <v>17.028092355755149</v>
      </c>
      <c r="I58" s="18">
        <f t="shared" si="53"/>
        <v>-5.8603196120858172</v>
      </c>
      <c r="J58" s="18">
        <f t="shared" si="53"/>
        <v>-39.954318679273712</v>
      </c>
      <c r="K58" s="18">
        <f t="shared" si="53"/>
        <v>2183.4804216367388</v>
      </c>
      <c r="L58" s="18">
        <f t="shared" si="53"/>
        <v>-65.295031727034001</v>
      </c>
      <c r="M58" s="18">
        <f t="shared" si="53"/>
        <v>-77.029451104852896</v>
      </c>
      <c r="N58" s="18">
        <f t="shared" si="53"/>
        <v>382.51400509128644</v>
      </c>
      <c r="O58" s="18">
        <f t="shared" si="53"/>
        <v>44.022278457192272</v>
      </c>
      <c r="P58" s="18">
        <f t="shared" si="53"/>
        <v>5.9581753235721635</v>
      </c>
      <c r="Q58" s="18">
        <f t="shared" si="53"/>
        <v>-45.35616713044692</v>
      </c>
      <c r="R58" s="18">
        <f t="shared" si="53"/>
        <v>9.3152677746580252</v>
      </c>
      <c r="S58" s="18">
        <f t="shared" si="53"/>
        <v>-22.602553196979741</v>
      </c>
      <c r="T58" s="18">
        <f t="shared" si="53"/>
        <v>-100</v>
      </c>
      <c r="U58" s="18" t="str">
        <f t="shared" si="53"/>
        <v>--</v>
      </c>
      <c r="V58" s="18">
        <f t="shared" si="53"/>
        <v>-16.281789789319134</v>
      </c>
      <c r="W58" s="18">
        <v>-16.281789789319134</v>
      </c>
      <c r="X58" s="18">
        <v>-16.281789789319134</v>
      </c>
      <c r="Y58" s="18">
        <f t="shared" si="48"/>
        <v>14.632504348594111</v>
      </c>
    </row>
    <row r="59" spans="1:25" x14ac:dyDescent="0.2">
      <c r="A59" s="143"/>
      <c r="B59" s="8" t="s">
        <v>15</v>
      </c>
      <c r="C59" s="33" t="s">
        <v>10</v>
      </c>
      <c r="D59" s="18">
        <f t="shared" ref="D59:V59" si="54">IF(C16=0,"--",((D16/C16)*100-100))</f>
        <v>3.2458865827325099</v>
      </c>
      <c r="E59" s="18">
        <f t="shared" si="54"/>
        <v>98.813480613886924</v>
      </c>
      <c r="F59" s="18">
        <f t="shared" si="54"/>
        <v>-6.2117665053356319</v>
      </c>
      <c r="G59" s="18">
        <f t="shared" si="54"/>
        <v>-21.42113962810032</v>
      </c>
      <c r="H59" s="18">
        <f t="shared" si="54"/>
        <v>11.453756552923025</v>
      </c>
      <c r="I59" s="18">
        <f t="shared" si="54"/>
        <v>1.5333466043632598</v>
      </c>
      <c r="J59" s="18">
        <f t="shared" si="54"/>
        <v>-33.829247735638361</v>
      </c>
      <c r="K59" s="18">
        <f t="shared" si="54"/>
        <v>63.729452213963526</v>
      </c>
      <c r="L59" s="18">
        <f t="shared" si="54"/>
        <v>30.605956280407412</v>
      </c>
      <c r="M59" s="18">
        <f t="shared" si="54"/>
        <v>122.56328422136852</v>
      </c>
      <c r="N59" s="18">
        <f t="shared" si="54"/>
        <v>3.361666587470296</v>
      </c>
      <c r="O59" s="18">
        <f t="shared" si="54"/>
        <v>-48.765589280296929</v>
      </c>
      <c r="P59" s="18">
        <f t="shared" si="54"/>
        <v>-13.354931014518328</v>
      </c>
      <c r="Q59" s="18">
        <f t="shared" si="54"/>
        <v>-14.042330946113637</v>
      </c>
      <c r="R59" s="18">
        <f t="shared" si="54"/>
        <v>100.72833191052308</v>
      </c>
      <c r="S59" s="18">
        <f t="shared" si="54"/>
        <v>71.359574394311977</v>
      </c>
      <c r="T59" s="18">
        <f t="shared" si="54"/>
        <v>153.14896532674936</v>
      </c>
      <c r="U59" s="18">
        <f t="shared" si="54"/>
        <v>12.504950892375177</v>
      </c>
      <c r="V59" s="18">
        <f t="shared" si="54"/>
        <v>-18.676207338351105</v>
      </c>
      <c r="W59" s="18">
        <v>-18.676207338351105</v>
      </c>
      <c r="X59" s="18">
        <v>-18.676207338351105</v>
      </c>
      <c r="Y59" s="18">
        <f t="shared" si="48"/>
        <v>15.55672897025309</v>
      </c>
    </row>
    <row r="60" spans="1:25" x14ac:dyDescent="0.2">
      <c r="A60" s="143"/>
      <c r="B60" s="8" t="s">
        <v>26</v>
      </c>
      <c r="C60" s="33" t="s">
        <v>10</v>
      </c>
      <c r="D60" s="18">
        <f t="shared" ref="D60:V60" si="55">IF(C17=0,"--",((D17/C17)*100-100))</f>
        <v>-66.284576366976779</v>
      </c>
      <c r="E60" s="18">
        <f t="shared" si="55"/>
        <v>-14.638760292796221</v>
      </c>
      <c r="F60" s="18">
        <f t="shared" si="55"/>
        <v>39.734063836990998</v>
      </c>
      <c r="G60" s="18">
        <f t="shared" si="55"/>
        <v>23.749840302038422</v>
      </c>
      <c r="H60" s="18">
        <f t="shared" si="55"/>
        <v>-7.5029992773254719</v>
      </c>
      <c r="I60" s="18">
        <f t="shared" si="55"/>
        <v>-12.698547099008934</v>
      </c>
      <c r="J60" s="18">
        <f t="shared" si="55"/>
        <v>-66.883274331991657</v>
      </c>
      <c r="K60" s="18">
        <f t="shared" si="55"/>
        <v>56.145582342682928</v>
      </c>
      <c r="L60" s="18">
        <f t="shared" si="55"/>
        <v>-16.855790954431143</v>
      </c>
      <c r="M60" s="18">
        <f t="shared" si="55"/>
        <v>18.926623190189076</v>
      </c>
      <c r="N60" s="18">
        <f t="shared" si="55"/>
        <v>68.237312686451332</v>
      </c>
      <c r="O60" s="18">
        <f t="shared" si="55"/>
        <v>37.997693786034603</v>
      </c>
      <c r="P60" s="18">
        <f t="shared" si="55"/>
        <v>-28.719714188095139</v>
      </c>
      <c r="Q60" s="18">
        <f t="shared" si="55"/>
        <v>-67.338942871284559</v>
      </c>
      <c r="R60" s="18">
        <f t="shared" si="55"/>
        <v>630.6581801939767</v>
      </c>
      <c r="S60" s="18">
        <f t="shared" si="55"/>
        <v>118.32392721080268</v>
      </c>
      <c r="T60" s="18">
        <f t="shared" si="55"/>
        <v>-3.6940000000000026</v>
      </c>
      <c r="U60" s="18">
        <f t="shared" si="55"/>
        <v>-16.746204805515745</v>
      </c>
      <c r="V60" s="18">
        <f t="shared" si="55"/>
        <v>171.25647306506488</v>
      </c>
      <c r="W60" s="18">
        <v>171.25647306506488</v>
      </c>
      <c r="X60" s="18">
        <v>171.25647306506488</v>
      </c>
      <c r="Y60" s="18">
        <f t="shared" si="48"/>
        <v>1.6855086323822093</v>
      </c>
    </row>
    <row r="61" spans="1:25" x14ac:dyDescent="0.2">
      <c r="A61" s="143"/>
      <c r="B61" s="8" t="s">
        <v>27</v>
      </c>
      <c r="C61" s="33" t="s">
        <v>10</v>
      </c>
      <c r="D61" s="18">
        <f t="shared" ref="D61:V61" si="56">IF(C18=0,"--",((D18/C18)*100-100))</f>
        <v>96.096103731011283</v>
      </c>
      <c r="E61" s="18">
        <f t="shared" si="56"/>
        <v>83.533596684207026</v>
      </c>
      <c r="F61" s="18">
        <f t="shared" si="56"/>
        <v>12.646486131019358</v>
      </c>
      <c r="G61" s="18">
        <f t="shared" si="56"/>
        <v>-44.746269813941076</v>
      </c>
      <c r="H61" s="18">
        <f t="shared" si="56"/>
        <v>11.608635269937295</v>
      </c>
      <c r="I61" s="18">
        <f t="shared" si="56"/>
        <v>-32.147619829018737</v>
      </c>
      <c r="J61" s="18">
        <f t="shared" si="56"/>
        <v>40.386330271166912</v>
      </c>
      <c r="K61" s="18">
        <f t="shared" si="56"/>
        <v>-19.86755320387897</v>
      </c>
      <c r="L61" s="18">
        <f t="shared" si="56"/>
        <v>64.014664534245412</v>
      </c>
      <c r="M61" s="18">
        <f t="shared" si="56"/>
        <v>-5.3151554870450468</v>
      </c>
      <c r="N61" s="18">
        <f t="shared" si="56"/>
        <v>29.054564143518263</v>
      </c>
      <c r="O61" s="18">
        <f t="shared" si="56"/>
        <v>-35.189449483209714</v>
      </c>
      <c r="P61" s="18">
        <f t="shared" si="56"/>
        <v>-4.9299609407416369</v>
      </c>
      <c r="Q61" s="18">
        <f t="shared" si="56"/>
        <v>-31.15592822875233</v>
      </c>
      <c r="R61" s="18">
        <f t="shared" si="56"/>
        <v>186.89129826215975</v>
      </c>
      <c r="S61" s="18">
        <f t="shared" si="56"/>
        <v>73.801724013786952</v>
      </c>
      <c r="T61" s="18">
        <f t="shared" si="56"/>
        <v>59.474742857142871</v>
      </c>
      <c r="U61" s="18">
        <f t="shared" si="56"/>
        <v>3.5880289865873891</v>
      </c>
      <c r="V61" s="18">
        <f t="shared" si="56"/>
        <v>-24.804311257606955</v>
      </c>
      <c r="W61" s="18">
        <v>-24.804311257606955</v>
      </c>
      <c r="X61" s="18">
        <v>-24.804311257606955</v>
      </c>
      <c r="Y61" s="18">
        <f t="shared" si="48"/>
        <v>13.139821678703328</v>
      </c>
    </row>
    <row r="62" spans="1:25" x14ac:dyDescent="0.2">
      <c r="A62" s="143"/>
      <c r="B62" s="8" t="s">
        <v>16</v>
      </c>
      <c r="C62" s="33" t="s">
        <v>10</v>
      </c>
      <c r="D62" s="18">
        <f t="shared" ref="D62:V62" si="57">IF(C19=0,"--",((D19/C19)*100-100))</f>
        <v>-52.154285098266421</v>
      </c>
      <c r="E62" s="18">
        <f t="shared" si="57"/>
        <v>196.19721040791813</v>
      </c>
      <c r="F62" s="18">
        <f t="shared" si="57"/>
        <v>6.4613285546171682</v>
      </c>
      <c r="G62" s="18">
        <f t="shared" si="57"/>
        <v>14.007477160159439</v>
      </c>
      <c r="H62" s="18">
        <f t="shared" si="57"/>
        <v>-4.2510530876003969</v>
      </c>
      <c r="I62" s="18">
        <f t="shared" si="57"/>
        <v>-24.323352387707843</v>
      </c>
      <c r="J62" s="18">
        <f t="shared" si="57"/>
        <v>-19.03945206064796</v>
      </c>
      <c r="K62" s="18">
        <f t="shared" si="57"/>
        <v>211.15596386506257</v>
      </c>
      <c r="L62" s="18">
        <f t="shared" si="57"/>
        <v>13.76721053498413</v>
      </c>
      <c r="M62" s="18">
        <f t="shared" si="57"/>
        <v>220.04752080102162</v>
      </c>
      <c r="N62" s="18">
        <f t="shared" si="57"/>
        <v>4.4215331596766134</v>
      </c>
      <c r="O62" s="18">
        <f t="shared" si="57"/>
        <v>-64.200546776197484</v>
      </c>
      <c r="P62" s="18">
        <f t="shared" si="57"/>
        <v>-41.535962038523877</v>
      </c>
      <c r="Q62" s="18">
        <f t="shared" si="57"/>
        <v>-6.5501862876988923</v>
      </c>
      <c r="R62" s="18">
        <f t="shared" si="57"/>
        <v>186.23878120022465</v>
      </c>
      <c r="S62" s="18">
        <f t="shared" si="57"/>
        <v>44.614986277051656</v>
      </c>
      <c r="T62" s="18">
        <f t="shared" si="57"/>
        <v>270.5302920116892</v>
      </c>
      <c r="U62" s="18">
        <f t="shared" si="57"/>
        <v>12.360562913530785</v>
      </c>
      <c r="V62" s="18">
        <f t="shared" si="57"/>
        <v>-18.440095904123368</v>
      </c>
      <c r="W62" s="18">
        <v>-18.440095904123368</v>
      </c>
      <c r="X62" s="18">
        <v>-18.440095904123368</v>
      </c>
      <c r="Y62" s="18">
        <f t="shared" si="48"/>
        <v>19.23712443865486</v>
      </c>
    </row>
    <row r="63" spans="1:25" x14ac:dyDescent="0.2">
      <c r="A63" s="143"/>
      <c r="B63" s="8" t="s">
        <v>19</v>
      </c>
      <c r="C63" s="33" t="s">
        <v>10</v>
      </c>
      <c r="D63" s="18">
        <f t="shared" ref="D63:V63" si="58">IF(C20=0,"--",((D20/C20)*100-100))</f>
        <v>48.131931295645131</v>
      </c>
      <c r="E63" s="18">
        <f t="shared" si="58"/>
        <v>757.30573023064721</v>
      </c>
      <c r="F63" s="18">
        <f t="shared" si="58"/>
        <v>16.253193236927203</v>
      </c>
      <c r="G63" s="18">
        <f t="shared" si="58"/>
        <v>28.775247182924801</v>
      </c>
      <c r="H63" s="18">
        <f t="shared" si="58"/>
        <v>-24.977547213097836</v>
      </c>
      <c r="I63" s="18">
        <f t="shared" si="58"/>
        <v>-22.940088113036921</v>
      </c>
      <c r="J63" s="18">
        <f t="shared" si="58"/>
        <v>-61.925475200954864</v>
      </c>
      <c r="K63" s="18">
        <f t="shared" si="58"/>
        <v>-24.739436050739286</v>
      </c>
      <c r="L63" s="18">
        <f t="shared" si="58"/>
        <v>89.849704777241016</v>
      </c>
      <c r="M63" s="18">
        <f t="shared" si="58"/>
        <v>38.279566852328287</v>
      </c>
      <c r="N63" s="18">
        <f t="shared" si="58"/>
        <v>68.727674965905464</v>
      </c>
      <c r="O63" s="18">
        <f t="shared" si="58"/>
        <v>-42.255230455093518</v>
      </c>
      <c r="P63" s="18">
        <f t="shared" si="58"/>
        <v>34.510937140950432</v>
      </c>
      <c r="Q63" s="18">
        <f t="shared" si="58"/>
        <v>-22.260419567545725</v>
      </c>
      <c r="R63" s="18">
        <f t="shared" si="58"/>
        <v>57.863038770828865</v>
      </c>
      <c r="S63" s="18">
        <f t="shared" si="58"/>
        <v>27.127639964353406</v>
      </c>
      <c r="T63" s="18">
        <f t="shared" si="58"/>
        <v>-17.962649999999996</v>
      </c>
      <c r="U63" s="18">
        <f t="shared" si="58"/>
        <v>-1.337439593063408</v>
      </c>
      <c r="V63" s="18">
        <f t="shared" si="58"/>
        <v>-10.989354479822438</v>
      </c>
      <c r="W63" s="18">
        <v>-10.989354479822438</v>
      </c>
      <c r="X63" s="18">
        <v>-10.989354479822438</v>
      </c>
      <c r="Y63" s="18">
        <f t="shared" si="48"/>
        <v>13.267288325763687</v>
      </c>
    </row>
    <row r="64" spans="1:25" x14ac:dyDescent="0.2">
      <c r="A64" s="143"/>
      <c r="B64" s="8" t="s">
        <v>18</v>
      </c>
      <c r="C64" s="33" t="s">
        <v>10</v>
      </c>
      <c r="D64" s="18">
        <f t="shared" ref="D64:V64" si="59">IF(C21=0,"--",((D21/C21)*100-100))</f>
        <v>-81.603810416178646</v>
      </c>
      <c r="E64" s="18">
        <f t="shared" si="59"/>
        <v>267.77816886827611</v>
      </c>
      <c r="F64" s="18">
        <f t="shared" si="59"/>
        <v>-39.453750643896427</v>
      </c>
      <c r="G64" s="18">
        <f t="shared" si="59"/>
        <v>45.024547178934057</v>
      </c>
      <c r="H64" s="18">
        <f t="shared" si="59"/>
        <v>99.025459861128013</v>
      </c>
      <c r="I64" s="18">
        <f t="shared" si="59"/>
        <v>-56.794782586285763</v>
      </c>
      <c r="J64" s="18">
        <f t="shared" si="59"/>
        <v>-59.614072629801264</v>
      </c>
      <c r="K64" s="18">
        <f t="shared" si="59"/>
        <v>338.146404504754</v>
      </c>
      <c r="L64" s="18">
        <f t="shared" si="59"/>
        <v>2.0442689679001518</v>
      </c>
      <c r="M64" s="18">
        <f t="shared" si="59"/>
        <v>62.762028050137587</v>
      </c>
      <c r="N64" s="18">
        <f t="shared" si="59"/>
        <v>4.1208474083921374</v>
      </c>
      <c r="O64" s="18">
        <f t="shared" si="59"/>
        <v>61.120661193271587</v>
      </c>
      <c r="P64" s="18">
        <f t="shared" si="59"/>
        <v>-68.183656973222867</v>
      </c>
      <c r="Q64" s="18">
        <f t="shared" si="59"/>
        <v>36.390081136191895</v>
      </c>
      <c r="R64" s="18">
        <f t="shared" si="59"/>
        <v>144.12644146828507</v>
      </c>
      <c r="S64" s="18">
        <f t="shared" si="59"/>
        <v>-28.623788121142567</v>
      </c>
      <c r="T64" s="18">
        <f t="shared" si="59"/>
        <v>-44.462000000000003</v>
      </c>
      <c r="U64" s="18">
        <f t="shared" si="59"/>
        <v>297.68878965753174</v>
      </c>
      <c r="V64" s="18">
        <f t="shared" si="59"/>
        <v>88.929335296493292</v>
      </c>
      <c r="W64" s="18">
        <v>88.929335296493292</v>
      </c>
      <c r="X64" s="18">
        <v>88.929335296493292</v>
      </c>
      <c r="Y64" s="18">
        <f t="shared" si="48"/>
        <v>7.0803135558855388</v>
      </c>
    </row>
    <row r="65" spans="1:25" x14ac:dyDescent="0.2">
      <c r="A65" s="143"/>
      <c r="B65" s="8" t="s">
        <v>20</v>
      </c>
      <c r="C65" s="33" t="s">
        <v>10</v>
      </c>
      <c r="D65" s="18">
        <f t="shared" ref="D65:V65" si="60">IF(C22=0,"--",((D22/C22)*100-100))</f>
        <v>14.335630209451679</v>
      </c>
      <c r="E65" s="18">
        <f t="shared" si="60"/>
        <v>71.27003909651205</v>
      </c>
      <c r="F65" s="18">
        <f t="shared" si="60"/>
        <v>37.23957814150998</v>
      </c>
      <c r="G65" s="18">
        <f t="shared" si="60"/>
        <v>125.78953484993755</v>
      </c>
      <c r="H65" s="18">
        <f t="shared" si="60"/>
        <v>-78.446750606386189</v>
      </c>
      <c r="I65" s="18">
        <f t="shared" si="60"/>
        <v>-13.956716417910457</v>
      </c>
      <c r="J65" s="18">
        <f t="shared" si="60"/>
        <v>108.76684764696699</v>
      </c>
      <c r="K65" s="18">
        <f t="shared" si="60"/>
        <v>150.83255783036424</v>
      </c>
      <c r="L65" s="18">
        <f t="shared" si="60"/>
        <v>28.459464293995666</v>
      </c>
      <c r="M65" s="18">
        <f t="shared" si="60"/>
        <v>3.7996781813118332</v>
      </c>
      <c r="N65" s="18">
        <f t="shared" si="60"/>
        <v>35.624833863727247</v>
      </c>
      <c r="O65" s="18">
        <f t="shared" si="60"/>
        <v>3.3115845929529826</v>
      </c>
      <c r="P65" s="18">
        <f t="shared" si="60"/>
        <v>-8.2221800638640019</v>
      </c>
      <c r="Q65" s="18">
        <f t="shared" si="60"/>
        <v>-46.725407959631951</v>
      </c>
      <c r="R65" s="18">
        <f t="shared" si="60"/>
        <v>60.289590200493905</v>
      </c>
      <c r="S65" s="18">
        <f t="shared" si="60"/>
        <v>126.22950077936062</v>
      </c>
      <c r="T65" s="18">
        <f t="shared" si="60"/>
        <v>58.705399999999997</v>
      </c>
      <c r="U65" s="18">
        <f t="shared" si="60"/>
        <v>15.086443183407752</v>
      </c>
      <c r="V65" s="18">
        <f t="shared" si="60"/>
        <v>-0.93151650931515917</v>
      </c>
      <c r="W65" s="18">
        <v>-0.93151650931515917</v>
      </c>
      <c r="X65" s="18">
        <v>-0.93151650931515917</v>
      </c>
      <c r="Y65" s="18">
        <f t="shared" si="48"/>
        <v>18.552174290932328</v>
      </c>
    </row>
    <row r="66" spans="1:25" x14ac:dyDescent="0.2">
      <c r="A66" s="143"/>
      <c r="B66" s="8" t="s">
        <v>21</v>
      </c>
      <c r="C66" s="33" t="s">
        <v>10</v>
      </c>
      <c r="D66" s="18">
        <f t="shared" ref="D66:V66" si="61">IF(C23=0,"--",((D23/C23)*100-100))</f>
        <v>-78.347337242338142</v>
      </c>
      <c r="E66" s="18">
        <f t="shared" si="61"/>
        <v>683.62646566164153</v>
      </c>
      <c r="F66" s="18">
        <f t="shared" si="61"/>
        <v>-26.227756105381289</v>
      </c>
      <c r="G66" s="18">
        <f t="shared" si="61"/>
        <v>-81.752384401786799</v>
      </c>
      <c r="H66" s="18">
        <f t="shared" si="61"/>
        <v>32.018922227000559</v>
      </c>
      <c r="I66" s="18">
        <f t="shared" si="61"/>
        <v>45.02605993785707</v>
      </c>
      <c r="J66" s="18">
        <f t="shared" si="61"/>
        <v>1136.4618069353976</v>
      </c>
      <c r="K66" s="18">
        <f t="shared" si="61"/>
        <v>678.84833858979596</v>
      </c>
      <c r="L66" s="18">
        <f t="shared" si="61"/>
        <v>-2.7852310039616697</v>
      </c>
      <c r="M66" s="18">
        <f t="shared" si="61"/>
        <v>318.77035883220361</v>
      </c>
      <c r="N66" s="18">
        <f t="shared" si="61"/>
        <v>1.5978972878530016</v>
      </c>
      <c r="O66" s="18">
        <f t="shared" si="61"/>
        <v>-78.780367330984603</v>
      </c>
      <c r="P66" s="18">
        <f t="shared" si="61"/>
        <v>-92.031042031604201</v>
      </c>
      <c r="Q66" s="18">
        <f t="shared" si="61"/>
        <v>-25.391776352074118</v>
      </c>
      <c r="R66" s="18">
        <f t="shared" si="61"/>
        <v>174.06401391816206</v>
      </c>
      <c r="S66" s="18">
        <f t="shared" si="61"/>
        <v>150.91080622660255</v>
      </c>
      <c r="T66" s="18">
        <f t="shared" si="61"/>
        <v>3057.1631499999999</v>
      </c>
      <c r="U66" s="18">
        <f t="shared" si="61"/>
        <v>6.3727970472479285</v>
      </c>
      <c r="V66" s="18">
        <f t="shared" si="61"/>
        <v>-20.040475079709594</v>
      </c>
      <c r="W66" s="18">
        <v>-20.040475079709594</v>
      </c>
      <c r="X66" s="18">
        <v>-20.040475079709594</v>
      </c>
      <c r="Y66" s="18">
        <f t="shared" si="48"/>
        <v>34.533707768146229</v>
      </c>
    </row>
    <row r="67" spans="1:25" x14ac:dyDescent="0.2">
      <c r="A67" s="143"/>
      <c r="B67" s="8" t="s">
        <v>17</v>
      </c>
      <c r="C67" s="33" t="s">
        <v>10</v>
      </c>
      <c r="D67" s="18">
        <f>IF(C24=0,"--",((D24/C24)*100-100))</f>
        <v>-52.708587197040316</v>
      </c>
      <c r="E67" s="18">
        <f t="shared" ref="E67:U67" si="62">IF(D24=0,"--",((E24/D24)*100-100))</f>
        <v>91.711021540617793</v>
      </c>
      <c r="F67" s="18">
        <f t="shared" si="62"/>
        <v>-9.473561186187581</v>
      </c>
      <c r="G67" s="18">
        <f t="shared" si="62"/>
        <v>-4.7690139761789538</v>
      </c>
      <c r="H67" s="18">
        <f t="shared" si="62"/>
        <v>10.807025944188766</v>
      </c>
      <c r="I67" s="18">
        <f t="shared" si="62"/>
        <v>-7.2067639716467085</v>
      </c>
      <c r="J67" s="18">
        <f t="shared" si="62"/>
        <v>3.0078436213068187</v>
      </c>
      <c r="K67" s="18">
        <f t="shared" si="62"/>
        <v>-30.24701108417986</v>
      </c>
      <c r="L67" s="18">
        <f t="shared" si="62"/>
        <v>132.13340309066632</v>
      </c>
      <c r="M67" s="18">
        <f t="shared" si="62"/>
        <v>14.543842947823066</v>
      </c>
      <c r="N67" s="18">
        <f t="shared" si="62"/>
        <v>19.2274145589369</v>
      </c>
      <c r="O67" s="18">
        <f t="shared" si="62"/>
        <v>15.864470111833157</v>
      </c>
      <c r="P67" s="18">
        <f t="shared" si="62"/>
        <v>48.850000478324972</v>
      </c>
      <c r="Q67" s="18">
        <f t="shared" si="62"/>
        <v>-22.53699149965847</v>
      </c>
      <c r="R67" s="18">
        <f t="shared" si="62"/>
        <v>394.25802541120936</v>
      </c>
      <c r="S67" s="18">
        <f t="shared" si="62"/>
        <v>49.211946430673066</v>
      </c>
      <c r="T67" s="18">
        <f t="shared" si="62"/>
        <v>-4.180374999999998</v>
      </c>
      <c r="U67" s="18">
        <f t="shared" si="62"/>
        <v>30.522218178165502</v>
      </c>
      <c r="V67" s="18">
        <f>IF(U24=0,"--",((V24/U24)*100-100))</f>
        <v>-28.174211555667853</v>
      </c>
      <c r="W67" s="18">
        <v>-28.174211555667853</v>
      </c>
      <c r="X67" s="18">
        <v>-28.174211555667853</v>
      </c>
      <c r="Y67" s="18">
        <f t="shared" si="48"/>
        <v>15.99564104363597</v>
      </c>
    </row>
    <row r="68" spans="1:25" x14ac:dyDescent="0.2">
      <c r="A68" s="297"/>
      <c r="B68" s="8" t="s">
        <v>807</v>
      </c>
      <c r="C68" s="33" t="s">
        <v>10</v>
      </c>
      <c r="D68" s="18">
        <f>IF(C25=0,"--",((D25/C25)*100-100))</f>
        <v>-45.395668695235948</v>
      </c>
      <c r="E68" s="18">
        <f t="shared" ref="E68" si="63">IF(D25=0,"--",((E25/D25)*100-100))</f>
        <v>-6.7326785810121805</v>
      </c>
      <c r="F68" s="18">
        <f t="shared" ref="F68" si="64">IF(E25=0,"--",((F25/E25)*100-100))</f>
        <v>66.144629539053682</v>
      </c>
      <c r="G68" s="18">
        <f t="shared" ref="G68" si="65">IF(F25=0,"--",((G25/F25)*100-100))</f>
        <v>-21.241740776799901</v>
      </c>
      <c r="H68" s="18">
        <f t="shared" ref="H68" si="66">IF(G25=0,"--",((H25/G25)*100-100))</f>
        <v>59.092552598919156</v>
      </c>
      <c r="I68" s="18">
        <f t="shared" ref="I68" si="67">IF(H25=0,"--",((I25/H25)*100-100))</f>
        <v>-22.461164243462875</v>
      </c>
      <c r="J68" s="18">
        <f t="shared" ref="J68" si="68">IF(I25=0,"--",((J25/I25)*100-100))</f>
        <v>-65.214007319739522</v>
      </c>
      <c r="K68" s="18">
        <f t="shared" ref="K68" si="69">IF(J25=0,"--",((K25/J25)*100-100))</f>
        <v>-57.117969563954979</v>
      </c>
      <c r="L68" s="18">
        <f t="shared" ref="L68" si="70">IF(K25=0,"--",((L25/K25)*100-100))</f>
        <v>72.246783765483713</v>
      </c>
      <c r="M68" s="18">
        <f t="shared" ref="M68" si="71">IF(L25=0,"--",((M25/L25)*100-100))</f>
        <v>205.13342274430005</v>
      </c>
      <c r="N68" s="18">
        <f t="shared" ref="N68" si="72">IF(M25=0,"--",((N25/M25)*100-100))</f>
        <v>-74.697504761616074</v>
      </c>
      <c r="O68" s="18">
        <f t="shared" ref="O68" si="73">IF(N25=0,"--",((O25/N25)*100-100))</f>
        <v>236.79691711758477</v>
      </c>
      <c r="P68" s="18">
        <f t="shared" ref="P68" si="74">IF(O25=0,"--",((P25/O25)*100-100))</f>
        <v>20.483406253334763</v>
      </c>
      <c r="Q68" s="18">
        <f t="shared" ref="Q68" si="75">IF(P25=0,"--",((Q25/P25)*100-100))</f>
        <v>177.93868001121882</v>
      </c>
      <c r="R68" s="18">
        <f t="shared" ref="R68" si="76">IF(Q25=0,"--",((R25/Q25)*100-100))</f>
        <v>-44.727114359159557</v>
      </c>
      <c r="S68" s="18">
        <f t="shared" ref="S68" si="77">IF(R25=0,"--",((S25/R25)*100-100))</f>
        <v>-19.406329073380093</v>
      </c>
      <c r="T68" s="18">
        <f t="shared" ref="T68" si="78">IF(S25=0,"--",((T25/S25)*100-100))</f>
        <v>123.30126797590825</v>
      </c>
      <c r="U68" s="18">
        <f t="shared" ref="U68" si="79">IF(T25=0,"--",((U25/T25)*100-100))</f>
        <v>-23.829541854579489</v>
      </c>
      <c r="V68" s="18">
        <f>IF(U25=0,"--",((V25/U25)*100-100))</f>
        <v>6.2016626867484916</v>
      </c>
      <c r="W68" s="18">
        <v>6.2016626867484916</v>
      </c>
      <c r="X68" s="18">
        <v>6.2016626867484916</v>
      </c>
      <c r="Y68" s="18">
        <f t="shared" si="48"/>
        <v>1.5928642938055617</v>
      </c>
    </row>
    <row r="69" spans="1:25" ht="15" x14ac:dyDescent="0.25">
      <c r="A69" s="143"/>
      <c r="B69" s="191" t="s">
        <v>22</v>
      </c>
      <c r="C69" s="33" t="s">
        <v>10</v>
      </c>
      <c r="D69" s="18">
        <f t="shared" ref="D69:D71" si="80">IF(C26=0,"--",((D26/C26)*100-100))</f>
        <v>40.664050992469924</v>
      </c>
      <c r="E69" s="18">
        <f t="shared" ref="E69:U69" si="81">IF(D26=0,"--",((E26/D26)*100-100))</f>
        <v>20.059091783494281</v>
      </c>
      <c r="F69" s="18">
        <f t="shared" si="81"/>
        <v>13.263686863179643</v>
      </c>
      <c r="G69" s="18">
        <f t="shared" si="81"/>
        <v>19.099896778553259</v>
      </c>
      <c r="H69" s="18">
        <f t="shared" si="81"/>
        <v>44.460300482329018</v>
      </c>
      <c r="I69" s="18">
        <f t="shared" si="81"/>
        <v>-25.641049688473288</v>
      </c>
      <c r="J69" s="18">
        <f t="shared" si="81"/>
        <v>-7.7281405003982684</v>
      </c>
      <c r="K69" s="18">
        <f t="shared" si="81"/>
        <v>11.132430623151464</v>
      </c>
      <c r="L69" s="18">
        <f t="shared" si="81"/>
        <v>8.7052281490475707</v>
      </c>
      <c r="M69" s="18">
        <f t="shared" si="81"/>
        <v>7.9708607764686406</v>
      </c>
      <c r="N69" s="18">
        <f t="shared" si="81"/>
        <v>3.4999130717609432</v>
      </c>
      <c r="O69" s="18">
        <f t="shared" si="81"/>
        <v>-1.9347424947866045</v>
      </c>
      <c r="P69" s="18">
        <f t="shared" si="81"/>
        <v>-1.5879803237627215</v>
      </c>
      <c r="Q69" s="18">
        <f t="shared" si="81"/>
        <v>-27.491299457806207</v>
      </c>
      <c r="R69" s="18">
        <f t="shared" si="81"/>
        <v>34.230889875199807</v>
      </c>
      <c r="S69" s="18">
        <f t="shared" si="81"/>
        <v>-0.30168817216927835</v>
      </c>
      <c r="T69" s="18">
        <f t="shared" si="81"/>
        <v>2.8068996373249462</v>
      </c>
      <c r="U69" s="18">
        <f t="shared" si="81"/>
        <v>1.9410252802899493</v>
      </c>
      <c r="V69" s="18">
        <f t="shared" ref="V69:V71" si="82">IF(U26=0,"--",((V26/U26)*100-100))</f>
        <v>4.26566122375867</v>
      </c>
      <c r="W69" s="18">
        <v>4.26566122375867</v>
      </c>
      <c r="X69" s="18">
        <v>4.26566122375867</v>
      </c>
      <c r="Y69" s="18">
        <f t="shared" si="48"/>
        <v>5.357031729424591</v>
      </c>
    </row>
    <row r="70" spans="1:25" x14ac:dyDescent="0.2">
      <c r="A70" s="143"/>
      <c r="B70" s="8" t="s">
        <v>23</v>
      </c>
      <c r="C70" s="33" t="s">
        <v>10</v>
      </c>
      <c r="D70" s="18">
        <f t="shared" si="80"/>
        <v>14.22355584661122</v>
      </c>
      <c r="E70" s="18">
        <f t="shared" ref="E70:U70" si="83">IF(D27=0,"--",((E27/D27)*100-100))</f>
        <v>54.715097732834437</v>
      </c>
      <c r="F70" s="18">
        <f t="shared" si="83"/>
        <v>-13.023777921014812</v>
      </c>
      <c r="G70" s="18">
        <f t="shared" si="83"/>
        <v>-47.791332831545056</v>
      </c>
      <c r="H70" s="18">
        <f t="shared" si="83"/>
        <v>19.952788865688873</v>
      </c>
      <c r="I70" s="18">
        <f t="shared" si="83"/>
        <v>46.08086739486501</v>
      </c>
      <c r="J70" s="18">
        <f t="shared" si="83"/>
        <v>-22.319538622574058</v>
      </c>
      <c r="K70" s="18">
        <f t="shared" si="83"/>
        <v>-6.5246009627153256</v>
      </c>
      <c r="L70" s="18">
        <f t="shared" si="83"/>
        <v>32.879492882195962</v>
      </c>
      <c r="M70" s="18">
        <f t="shared" si="83"/>
        <v>48.947484152416365</v>
      </c>
      <c r="N70" s="18">
        <f t="shared" si="83"/>
        <v>23.855906384440374</v>
      </c>
      <c r="O70" s="18">
        <f t="shared" si="83"/>
        <v>-10.928264271052797</v>
      </c>
      <c r="P70" s="18">
        <f t="shared" si="83"/>
        <v>-19.178914122325423</v>
      </c>
      <c r="Q70" s="18">
        <f t="shared" si="83"/>
        <v>-27.702664223480554</v>
      </c>
      <c r="R70" s="18">
        <f t="shared" si="83"/>
        <v>112.36229171247606</v>
      </c>
      <c r="S70" s="18">
        <f t="shared" si="83"/>
        <v>-53.602135662550246</v>
      </c>
      <c r="T70" s="18">
        <f t="shared" si="83"/>
        <v>52.785819356051235</v>
      </c>
      <c r="U70" s="18">
        <f t="shared" si="83"/>
        <v>-8.0364936073735862</v>
      </c>
      <c r="V70" s="18">
        <f t="shared" si="82"/>
        <v>1.3473207036840904</v>
      </c>
      <c r="W70" s="18">
        <v>1.3473207036840904</v>
      </c>
      <c r="X70" s="18">
        <v>1.3473207036840904</v>
      </c>
      <c r="Y70" s="18">
        <f t="shared" si="48"/>
        <v>2.8480019636779872</v>
      </c>
    </row>
    <row r="71" spans="1:25" ht="13.5" thickBot="1" x14ac:dyDescent="0.25">
      <c r="A71" s="143"/>
      <c r="B71" s="30" t="s">
        <v>7</v>
      </c>
      <c r="C71" s="88"/>
      <c r="D71" s="18">
        <f t="shared" si="80"/>
        <v>40.308168937128016</v>
      </c>
      <c r="E71" s="18">
        <f t="shared" ref="E71:U71" si="84">IF(D28=0,"--",((E28/D28)*100-100))</f>
        <v>20.438832997663852</v>
      </c>
      <c r="F71" s="18">
        <f t="shared" si="84"/>
        <v>12.893667811017835</v>
      </c>
      <c r="G71" s="18">
        <f t="shared" si="84"/>
        <v>18.374500174199994</v>
      </c>
      <c r="H71" s="18">
        <f t="shared" si="84"/>
        <v>44.34308364370284</v>
      </c>
      <c r="I71" s="18">
        <f t="shared" si="84"/>
        <v>-25.355976057691294</v>
      </c>
      <c r="J71" s="18">
        <f t="shared" si="84"/>
        <v>-7.8416416761164101</v>
      </c>
      <c r="K71" s="18">
        <f t="shared" si="84"/>
        <v>11.016660041964869</v>
      </c>
      <c r="L71" s="18">
        <f t="shared" si="84"/>
        <v>8.8386856424948803</v>
      </c>
      <c r="M71" s="18">
        <f t="shared" si="84"/>
        <v>8.2470460587644254</v>
      </c>
      <c r="N71" s="18">
        <f t="shared" si="84"/>
        <v>3.6887008090720883</v>
      </c>
      <c r="O71" s="18">
        <f t="shared" si="84"/>
        <v>-2.0343739701054204</v>
      </c>
      <c r="P71" s="18">
        <f t="shared" si="84"/>
        <v>-1.765163246870344</v>
      </c>
      <c r="Q71" s="18">
        <f t="shared" si="84"/>
        <v>-27.493051016576828</v>
      </c>
      <c r="R71" s="18">
        <f t="shared" si="84"/>
        <v>34.876485235423274</v>
      </c>
      <c r="S71" s="18">
        <f t="shared" si="84"/>
        <v>-0.99512483968901222</v>
      </c>
      <c r="T71" s="18">
        <f t="shared" si="84"/>
        <v>3.1116219265468601</v>
      </c>
      <c r="U71" s="18">
        <f t="shared" si="84"/>
        <v>1.8508857386342612</v>
      </c>
      <c r="V71" s="18">
        <f t="shared" si="82"/>
        <v>4.2418556055802128</v>
      </c>
      <c r="W71" s="18">
        <v>4.2418556055802128</v>
      </c>
      <c r="X71" s="18">
        <v>4.2418556055802128</v>
      </c>
      <c r="Y71" s="18">
        <f t="shared" si="48"/>
        <v>5.3301418208143048</v>
      </c>
    </row>
    <row r="72" spans="1:25" ht="13.5" thickTop="1" x14ac:dyDescent="0.2">
      <c r="A72" s="79" t="s">
        <v>868</v>
      </c>
      <c r="B72" s="79"/>
      <c r="C72" s="89"/>
      <c r="D72" s="89"/>
      <c r="E72" s="89"/>
      <c r="F72" s="89"/>
      <c r="G72" s="89"/>
      <c r="H72" s="89"/>
      <c r="I72" s="89"/>
      <c r="J72" s="89"/>
      <c r="K72" s="89"/>
      <c r="L72" s="89"/>
      <c r="M72" s="89"/>
      <c r="N72" s="89"/>
      <c r="O72" s="89"/>
      <c r="P72" s="89"/>
      <c r="Q72" s="89"/>
      <c r="R72" s="89"/>
      <c r="S72" s="89"/>
      <c r="T72" s="89"/>
      <c r="U72" s="89"/>
      <c r="V72" s="89"/>
      <c r="W72" s="89"/>
      <c r="X72" s="89"/>
      <c r="Y72" s="89"/>
    </row>
  </sheetData>
  <mergeCells count="7">
    <mergeCell ref="C51:Y51"/>
    <mergeCell ref="A4:Y4"/>
    <mergeCell ref="A1:Y1"/>
    <mergeCell ref="A3:Y3"/>
    <mergeCell ref="C29:Y29"/>
    <mergeCell ref="A5:Y5"/>
    <mergeCell ref="C7:Y7"/>
  </mergeCells>
  <phoneticPr fontId="4" type="noConversion"/>
  <hyperlinks>
    <hyperlink ref="A2" location="INDICE!A1" display="INDICE"/>
  </hyperlinks>
  <pageMargins left="0.75" right="0.75" top="1" bottom="1" header="0" footer="0"/>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4"/>
  <sheetViews>
    <sheetView topLeftCell="A44" zoomScale="70" zoomScaleNormal="70" workbookViewId="0"/>
  </sheetViews>
  <sheetFormatPr baseColWidth="10" defaultRowHeight="12.75" x14ac:dyDescent="0.2"/>
  <cols>
    <col min="1" max="1" width="11.42578125" style="4"/>
    <col min="2" max="2" width="30" style="4" bestFit="1" customWidth="1"/>
    <col min="3" max="89" width="11.42578125" style="21"/>
    <col min="90" max="16384" width="11.42578125" style="4"/>
  </cols>
  <sheetData>
    <row r="1" spans="1:25" x14ac:dyDescent="0.2">
      <c r="A1" s="11" t="s">
        <v>258</v>
      </c>
    </row>
    <row r="2" spans="1:25" ht="18.75" x14ac:dyDescent="0.3">
      <c r="A2" s="333" t="s">
        <v>90</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25"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25" ht="18.75" x14ac:dyDescent="0.3">
      <c r="A4" s="333" t="s">
        <v>830</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25" ht="13.5" thickBot="1" x14ac:dyDescent="0.25">
      <c r="A5" s="335" t="s">
        <v>114</v>
      </c>
      <c r="B5" s="335"/>
      <c r="C5" s="335"/>
      <c r="D5" s="335"/>
      <c r="E5" s="335"/>
      <c r="F5" s="335"/>
      <c r="G5" s="335"/>
      <c r="H5" s="335"/>
      <c r="I5" s="335"/>
      <c r="J5" s="335"/>
      <c r="K5" s="335"/>
      <c r="L5" s="335"/>
      <c r="M5" s="335"/>
      <c r="N5" s="335"/>
      <c r="O5" s="335"/>
      <c r="P5" s="335"/>
      <c r="Q5" s="335"/>
      <c r="R5" s="335"/>
      <c r="S5" s="335"/>
      <c r="T5" s="335"/>
      <c r="U5" s="335"/>
      <c r="V5" s="335"/>
      <c r="W5" s="335"/>
      <c r="X5" s="335"/>
      <c r="Y5" s="335"/>
    </row>
    <row r="6" spans="1:25"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25"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25" ht="13.5" thickTop="1" x14ac:dyDescent="0.2">
      <c r="A8" s="148"/>
      <c r="C8" s="22"/>
      <c r="D8" s="22"/>
      <c r="E8" s="22"/>
      <c r="F8" s="22"/>
      <c r="G8" s="22"/>
      <c r="H8" s="22"/>
      <c r="I8" s="22"/>
      <c r="J8" s="22"/>
      <c r="K8" s="22"/>
      <c r="L8" s="22"/>
      <c r="M8" s="22"/>
      <c r="N8" s="22"/>
      <c r="O8" s="22"/>
      <c r="P8" s="22"/>
      <c r="Q8" s="22"/>
      <c r="R8" s="22"/>
      <c r="S8" s="22"/>
      <c r="T8" s="22"/>
      <c r="U8" s="22"/>
      <c r="V8" s="22"/>
      <c r="W8" s="22"/>
      <c r="X8" s="22"/>
      <c r="Y8" s="22"/>
    </row>
    <row r="9" spans="1:25" x14ac:dyDescent="0.2">
      <c r="A9" s="143"/>
      <c r="B9" s="80" t="s">
        <v>326</v>
      </c>
      <c r="C9" s="18">
        <v>968.30520200000001</v>
      </c>
      <c r="D9" s="18">
        <v>1407.8107090000001</v>
      </c>
      <c r="E9" s="18">
        <v>1744.593222</v>
      </c>
      <c r="F9" s="18">
        <v>2050.4850200000001</v>
      </c>
      <c r="G9" s="18">
        <v>2487.080543</v>
      </c>
      <c r="H9" s="18">
        <v>3031.5279860000001</v>
      </c>
      <c r="I9" s="18">
        <v>2714.7029320000001</v>
      </c>
      <c r="J9" s="18">
        <v>2816.4590619999999</v>
      </c>
      <c r="K9" s="18">
        <v>2725.6387300000001</v>
      </c>
      <c r="L9" s="18">
        <v>2709.2052739999999</v>
      </c>
      <c r="M9" s="18">
        <v>2648.5143090000001</v>
      </c>
      <c r="N9" s="18">
        <v>2670.979304</v>
      </c>
      <c r="O9" s="18">
        <v>2591.3536469999999</v>
      </c>
      <c r="P9" s="18">
        <v>2362.136767</v>
      </c>
      <c r="Q9" s="27">
        <v>1674.090001</v>
      </c>
      <c r="R9" s="27">
        <v>2179.74692</v>
      </c>
      <c r="S9" s="27">
        <v>2317.64752</v>
      </c>
      <c r="T9" s="27">
        <v>2408.1219030000002</v>
      </c>
      <c r="U9" s="27">
        <v>2608.3656769999998</v>
      </c>
      <c r="V9" s="27">
        <v>2693.4944959999998</v>
      </c>
      <c r="W9" s="27">
        <v>2726.6836549999998</v>
      </c>
      <c r="X9" s="27">
        <v>2609.6754609999998</v>
      </c>
      <c r="Y9" s="18">
        <f>SUM(C9:X9)</f>
        <v>52146.618339999994</v>
      </c>
    </row>
    <row r="10" spans="1:25" x14ac:dyDescent="0.2">
      <c r="A10" s="143"/>
      <c r="B10" s="80" t="s">
        <v>67</v>
      </c>
      <c r="C10" s="18">
        <v>33.000883000000002</v>
      </c>
      <c r="D10" s="18">
        <v>48.321379999999998</v>
      </c>
      <c r="E10" s="18">
        <v>51.789565000000003</v>
      </c>
      <c r="F10" s="18">
        <v>79.188256999999993</v>
      </c>
      <c r="G10" s="18">
        <v>99.561566999999997</v>
      </c>
      <c r="H10" s="18">
        <v>93.534023000000005</v>
      </c>
      <c r="I10" s="18">
        <v>80.134861000000001</v>
      </c>
      <c r="J10" s="18">
        <v>89.929271999999997</v>
      </c>
      <c r="K10" s="18">
        <v>106.49187499999999</v>
      </c>
      <c r="L10" s="18">
        <v>257.18221499999999</v>
      </c>
      <c r="M10" s="18">
        <v>193.4502</v>
      </c>
      <c r="N10" s="18">
        <v>207.52923999999999</v>
      </c>
      <c r="O10" s="18">
        <v>237.16168200000001</v>
      </c>
      <c r="P10" s="18">
        <v>262.00755500000002</v>
      </c>
      <c r="Q10" s="27">
        <v>188.29634300000001</v>
      </c>
      <c r="R10" s="27">
        <v>262.94048500000002</v>
      </c>
      <c r="S10" s="27">
        <v>305.89350200000001</v>
      </c>
      <c r="T10" s="27">
        <v>339.49627700000002</v>
      </c>
      <c r="U10" s="27">
        <v>360.21213999999998</v>
      </c>
      <c r="V10" s="27">
        <v>402.62833599999999</v>
      </c>
      <c r="W10" s="27">
        <v>403.99011200000001</v>
      </c>
      <c r="X10" s="27">
        <v>401.30431499999997</v>
      </c>
      <c r="Y10" s="18">
        <f t="shared" ref="Y10:Y28" si="0">SUM(C10:X10)</f>
        <v>4504.0440850000014</v>
      </c>
    </row>
    <row r="11" spans="1:25" x14ac:dyDescent="0.2">
      <c r="A11" s="143"/>
      <c r="B11" s="80" t="s">
        <v>378</v>
      </c>
      <c r="C11" s="18">
        <v>9.858549</v>
      </c>
      <c r="D11" s="18">
        <v>14.101350999999999</v>
      </c>
      <c r="E11" s="18">
        <v>12.677671999999999</v>
      </c>
      <c r="F11" s="18">
        <v>16.401699000000001</v>
      </c>
      <c r="G11" s="18">
        <v>17.493734</v>
      </c>
      <c r="H11" s="18">
        <v>28.016998999999998</v>
      </c>
      <c r="I11" s="18">
        <v>24.543970999999999</v>
      </c>
      <c r="J11" s="18">
        <v>17.268177999999999</v>
      </c>
      <c r="K11" s="18">
        <v>16.038627000000002</v>
      </c>
      <c r="L11" s="18">
        <v>28.978936999999998</v>
      </c>
      <c r="M11" s="18">
        <v>44.999642999999999</v>
      </c>
      <c r="N11" s="18">
        <v>46.383394000000003</v>
      </c>
      <c r="O11" s="18">
        <v>53.405343999999999</v>
      </c>
      <c r="P11" s="18">
        <v>60.415236999999998</v>
      </c>
      <c r="Q11" s="27">
        <v>49.665481999999997</v>
      </c>
      <c r="R11" s="27">
        <v>47.947415999999997</v>
      </c>
      <c r="S11" s="27">
        <v>31.717143</v>
      </c>
      <c r="T11" s="27">
        <v>28.279240999999999</v>
      </c>
      <c r="U11" s="27">
        <v>32.284253999999997</v>
      </c>
      <c r="V11" s="27">
        <v>27.106794000000001</v>
      </c>
      <c r="W11" s="27">
        <v>33.350043999999997</v>
      </c>
      <c r="X11" s="27">
        <v>32.620778999999999</v>
      </c>
      <c r="Y11" s="18">
        <f t="shared" si="0"/>
        <v>673.55448799999999</v>
      </c>
    </row>
    <row r="12" spans="1:25" x14ac:dyDescent="0.2">
      <c r="A12" s="143"/>
      <c r="B12" s="80" t="s">
        <v>71</v>
      </c>
      <c r="C12" s="18">
        <v>4.9175329999999997</v>
      </c>
      <c r="D12" s="18">
        <v>6.3446730000000002</v>
      </c>
      <c r="E12" s="18">
        <v>10.548984000000001</v>
      </c>
      <c r="F12" s="18">
        <v>11.864148999999999</v>
      </c>
      <c r="G12" s="18">
        <v>32.799444000000001</v>
      </c>
      <c r="H12" s="18">
        <v>52.339035000000003</v>
      </c>
      <c r="I12" s="18">
        <v>94.750950000000003</v>
      </c>
      <c r="J12" s="18">
        <v>110.932535</v>
      </c>
      <c r="K12" s="18">
        <v>115.582491</v>
      </c>
      <c r="L12" s="18">
        <v>231.064717</v>
      </c>
      <c r="M12" s="18">
        <v>327.33345200000002</v>
      </c>
      <c r="N12" s="18">
        <v>386.24679099999997</v>
      </c>
      <c r="O12" s="18">
        <v>499.43073700000002</v>
      </c>
      <c r="P12" s="18">
        <v>555.57008800000006</v>
      </c>
      <c r="Q12" s="27">
        <v>506.109081</v>
      </c>
      <c r="R12" s="27">
        <v>671.60560999999996</v>
      </c>
      <c r="S12" s="27">
        <v>738.49735899999996</v>
      </c>
      <c r="T12" s="27">
        <v>815.11082299999998</v>
      </c>
      <c r="U12" s="27">
        <v>944.61290399999996</v>
      </c>
      <c r="V12" s="27">
        <v>1070.9566689999999</v>
      </c>
      <c r="W12" s="27">
        <v>1159.0157160000001</v>
      </c>
      <c r="X12" s="27">
        <v>1177.3694390000001</v>
      </c>
      <c r="Y12" s="18">
        <f t="shared" si="0"/>
        <v>9523.0031799999997</v>
      </c>
    </row>
    <row r="13" spans="1:25" x14ac:dyDescent="0.2">
      <c r="A13" s="143"/>
      <c r="B13" s="80" t="s">
        <v>335</v>
      </c>
      <c r="C13" s="18">
        <v>3.155491</v>
      </c>
      <c r="D13" s="18">
        <v>3.5352209999999999</v>
      </c>
      <c r="E13" s="18">
        <v>4.2794829999999999</v>
      </c>
      <c r="F13" s="18">
        <v>4.5414029999999999</v>
      </c>
      <c r="G13" s="18">
        <v>6.0069559999999997</v>
      </c>
      <c r="H13" s="18">
        <v>8.7804160000000007</v>
      </c>
      <c r="I13" s="18">
        <v>10.690923</v>
      </c>
      <c r="J13" s="18">
        <v>7.4500989999999998</v>
      </c>
      <c r="K13" s="18">
        <v>7.6491280000000001</v>
      </c>
      <c r="L13" s="18">
        <v>12.050623999999999</v>
      </c>
      <c r="M13" s="18">
        <v>21.633991999999999</v>
      </c>
      <c r="N13" s="18">
        <v>25.258862000000001</v>
      </c>
      <c r="O13" s="18">
        <v>22.032800999999999</v>
      </c>
      <c r="P13" s="18">
        <v>14.183945</v>
      </c>
      <c r="Q13" s="27">
        <v>11.47045</v>
      </c>
      <c r="R13" s="27">
        <v>14.192710999999999</v>
      </c>
      <c r="S13" s="27">
        <v>14.815004</v>
      </c>
      <c r="T13" s="27">
        <v>16.09404</v>
      </c>
      <c r="U13" s="27">
        <v>15.222559</v>
      </c>
      <c r="V13" s="27">
        <v>16.723312999999997</v>
      </c>
      <c r="W13" s="27">
        <v>14.106007</v>
      </c>
      <c r="X13" s="27">
        <v>13.583278999999999</v>
      </c>
      <c r="Y13" s="18">
        <f t="shared" si="0"/>
        <v>267.45670699999994</v>
      </c>
    </row>
    <row r="14" spans="1:25" x14ac:dyDescent="0.2">
      <c r="A14" s="143"/>
      <c r="B14" s="80" t="s">
        <v>332</v>
      </c>
      <c r="C14" s="18">
        <v>1.671656</v>
      </c>
      <c r="D14" s="18">
        <v>1.126768</v>
      </c>
      <c r="E14" s="18">
        <v>1.5264439999999999</v>
      </c>
      <c r="F14" s="18">
        <v>1.658339</v>
      </c>
      <c r="G14" s="18">
        <v>1.4207510000000001</v>
      </c>
      <c r="H14" s="18">
        <v>1.8518460000000001</v>
      </c>
      <c r="I14" s="18">
        <v>1.686299</v>
      </c>
      <c r="J14" s="18">
        <v>2.3481730000000001</v>
      </c>
      <c r="K14" s="18">
        <v>2.6953710000000002</v>
      </c>
      <c r="L14" s="18">
        <v>5.5183999999999997</v>
      </c>
      <c r="M14" s="18">
        <v>5.1385519999999998</v>
      </c>
      <c r="N14" s="18">
        <v>6.6155980000000003</v>
      </c>
      <c r="O14" s="18">
        <v>3.9253849999999999</v>
      </c>
      <c r="P14" s="18">
        <v>19.335080999999999</v>
      </c>
      <c r="Q14" s="27">
        <v>4.0688190000000004</v>
      </c>
      <c r="R14" s="27">
        <v>6.6875619999999998</v>
      </c>
      <c r="S14" s="27">
        <v>4.8247850000000003</v>
      </c>
      <c r="T14" s="27">
        <v>4.2398800000000003</v>
      </c>
      <c r="U14" s="27">
        <v>4.6595110000000002</v>
      </c>
      <c r="V14" s="27">
        <v>7.9659690000000003</v>
      </c>
      <c r="W14" s="27">
        <v>8.3069240000000004</v>
      </c>
      <c r="X14" s="27">
        <v>9.6666860000000003</v>
      </c>
      <c r="Y14" s="18">
        <f t="shared" si="0"/>
        <v>106.938799</v>
      </c>
    </row>
    <row r="15" spans="1:25" x14ac:dyDescent="0.2">
      <c r="A15" s="143"/>
      <c r="B15" s="80" t="s">
        <v>382</v>
      </c>
      <c r="C15" s="18">
        <v>70.725610000000003</v>
      </c>
      <c r="D15" s="18">
        <v>72.633564000000007</v>
      </c>
      <c r="E15" s="18">
        <v>84.758076000000003</v>
      </c>
      <c r="F15" s="18">
        <v>88.551913999999996</v>
      </c>
      <c r="G15" s="18">
        <v>89.122534999999999</v>
      </c>
      <c r="H15" s="18">
        <v>114.74748099999999</v>
      </c>
      <c r="I15" s="18">
        <v>216.23670200000001</v>
      </c>
      <c r="J15" s="18">
        <v>225.41172399999999</v>
      </c>
      <c r="K15" s="18">
        <v>192.40984</v>
      </c>
      <c r="L15" s="18">
        <v>348.47354100000001</v>
      </c>
      <c r="M15" s="18">
        <v>479.35035199999999</v>
      </c>
      <c r="N15" s="18">
        <v>511.00082300000003</v>
      </c>
      <c r="O15" s="18">
        <v>544.487751</v>
      </c>
      <c r="P15" s="18">
        <v>561.450199</v>
      </c>
      <c r="Q15" s="27">
        <v>372.92016899999999</v>
      </c>
      <c r="R15" s="27">
        <v>488.62332900000001</v>
      </c>
      <c r="S15" s="27">
        <v>500.74678299999999</v>
      </c>
      <c r="T15" s="27">
        <v>569.66806299999996</v>
      </c>
      <c r="U15" s="27">
        <v>635.61525400000005</v>
      </c>
      <c r="V15" s="27">
        <v>653.72834699999999</v>
      </c>
      <c r="W15" s="27">
        <v>620.57995100000005</v>
      </c>
      <c r="X15" s="27">
        <v>591.80846399999996</v>
      </c>
      <c r="Y15" s="18">
        <f t="shared" si="0"/>
        <v>8033.050471999999</v>
      </c>
    </row>
    <row r="16" spans="1:25" x14ac:dyDescent="0.2">
      <c r="A16" s="143"/>
      <c r="B16" s="8" t="s">
        <v>15</v>
      </c>
      <c r="C16" s="18">
        <v>7.297555</v>
      </c>
      <c r="D16" s="18">
        <v>6.6189689999999981</v>
      </c>
      <c r="E16" s="18">
        <v>8.2263040000000007</v>
      </c>
      <c r="F16" s="18">
        <v>7.5206559999999989</v>
      </c>
      <c r="G16" s="18">
        <v>6.3473369999999996</v>
      </c>
      <c r="H16" s="18">
        <v>9.8333290000000009</v>
      </c>
      <c r="I16" s="18">
        <v>17.119492999999999</v>
      </c>
      <c r="J16" s="18">
        <v>16.801421999999995</v>
      </c>
      <c r="K16" s="18">
        <v>22.025528000000008</v>
      </c>
      <c r="L16" s="18">
        <v>38.926954999999971</v>
      </c>
      <c r="M16" s="18">
        <v>48.980519999999999</v>
      </c>
      <c r="N16" s="18">
        <v>51.763816999999982</v>
      </c>
      <c r="O16" s="18">
        <v>59.946445000000018</v>
      </c>
      <c r="P16" s="18">
        <v>66.037177</v>
      </c>
      <c r="Q16" s="19">
        <v>54.636164000000008</v>
      </c>
      <c r="R16" s="19">
        <v>42.656215000000003</v>
      </c>
      <c r="S16" s="19">
        <v>68.383737000000039</v>
      </c>
      <c r="T16" s="19">
        <v>72.843369999999993</v>
      </c>
      <c r="U16" s="19">
        <v>77.508375999999984</v>
      </c>
      <c r="V16" s="19">
        <v>69.712490000000003</v>
      </c>
      <c r="W16" s="19">
        <v>45.926221999999996</v>
      </c>
      <c r="X16" s="19">
        <v>48.326664999999991</v>
      </c>
      <c r="Y16" s="18">
        <f t="shared" si="0"/>
        <v>847.43874600000004</v>
      </c>
    </row>
    <row r="17" spans="1:25" x14ac:dyDescent="0.2">
      <c r="A17" s="143"/>
      <c r="B17" s="80" t="s">
        <v>57</v>
      </c>
      <c r="C17" s="18">
        <v>0.34019500000000003</v>
      </c>
      <c r="D17" s="18">
        <v>0.61746400000000001</v>
      </c>
      <c r="E17" s="18">
        <v>0.91309499999999999</v>
      </c>
      <c r="F17" s="18">
        <v>1.249166</v>
      </c>
      <c r="G17" s="18">
        <v>0.608989</v>
      </c>
      <c r="H17" s="18">
        <v>0.51326099999999997</v>
      </c>
      <c r="I17" s="18">
        <v>0.93509799999999998</v>
      </c>
      <c r="J17" s="18">
        <v>0.90811399999999998</v>
      </c>
      <c r="K17" s="18">
        <v>1.0846229999999999</v>
      </c>
      <c r="L17" s="18">
        <v>2.2093989999999999</v>
      </c>
      <c r="M17" s="18">
        <v>1.947803</v>
      </c>
      <c r="N17" s="18">
        <v>2.0800540000000001</v>
      </c>
      <c r="O17" s="18">
        <v>2.3473670000000002</v>
      </c>
      <c r="P17" s="18">
        <v>1.533021</v>
      </c>
      <c r="Q17" s="19">
        <v>1.528346</v>
      </c>
      <c r="R17" s="19">
        <v>0.96745300000000001</v>
      </c>
      <c r="S17" s="19">
        <v>0.92961800000000006</v>
      </c>
      <c r="T17" s="19">
        <v>0.75081600000000004</v>
      </c>
      <c r="U17" s="19">
        <v>0.715951</v>
      </c>
      <c r="V17" s="19">
        <v>0.506664</v>
      </c>
      <c r="W17" s="19">
        <v>0.25280799999999998</v>
      </c>
      <c r="X17" s="19">
        <v>8.7133000000000002E-2</v>
      </c>
      <c r="Y17" s="18">
        <f t="shared" si="0"/>
        <v>23.026438000000006</v>
      </c>
    </row>
    <row r="18" spans="1:25" x14ac:dyDescent="0.2">
      <c r="A18" s="143"/>
      <c r="B18" s="80" t="s">
        <v>58</v>
      </c>
      <c r="C18" s="18">
        <v>3.8251330000000001</v>
      </c>
      <c r="D18" s="18">
        <v>4.2245929999999996</v>
      </c>
      <c r="E18" s="18">
        <v>5.0753279999999998</v>
      </c>
      <c r="F18" s="18">
        <v>4.0529989999999998</v>
      </c>
      <c r="G18" s="18">
        <v>3.5003890000000002</v>
      </c>
      <c r="H18" s="18">
        <v>6.0226949999999997</v>
      </c>
      <c r="I18" s="18">
        <v>10.394722</v>
      </c>
      <c r="J18" s="18">
        <v>11.421441</v>
      </c>
      <c r="K18" s="18">
        <v>12.447073</v>
      </c>
      <c r="L18" s="18">
        <v>16.309418999999998</v>
      </c>
      <c r="M18" s="18">
        <v>17.836161000000001</v>
      </c>
      <c r="N18" s="18">
        <v>24.176310999999998</v>
      </c>
      <c r="O18" s="18">
        <v>23.966951000000002</v>
      </c>
      <c r="P18" s="18">
        <v>27.03642</v>
      </c>
      <c r="Q18" s="19">
        <v>17.609248999999998</v>
      </c>
      <c r="R18" s="19">
        <v>24.558223000000002</v>
      </c>
      <c r="S18" s="19">
        <v>23.773693999999999</v>
      </c>
      <c r="T18" s="19">
        <v>21.638382</v>
      </c>
      <c r="U18" s="19">
        <v>20.731186999999998</v>
      </c>
      <c r="V18" s="19">
        <v>18.589904999999998</v>
      </c>
      <c r="W18" s="19">
        <v>18.966253999999999</v>
      </c>
      <c r="X18" s="19">
        <v>19.975344</v>
      </c>
      <c r="Y18" s="18">
        <f t="shared" si="0"/>
        <v>336.13187299999993</v>
      </c>
    </row>
    <row r="19" spans="1:25" x14ac:dyDescent="0.2">
      <c r="A19" s="143"/>
      <c r="B19" s="8" t="s">
        <v>16</v>
      </c>
      <c r="C19" s="18">
        <f>SUM(C20:C25)</f>
        <v>2.2999000000000002E-2</v>
      </c>
      <c r="D19" s="18">
        <f t="shared" ref="D19:X19" si="1">SUM(D20:D25)</f>
        <v>9.2308000000000001E-2</v>
      </c>
      <c r="E19" s="18">
        <f t="shared" si="1"/>
        <v>0.152339</v>
      </c>
      <c r="F19" s="18">
        <f t="shared" si="1"/>
        <v>0.12284399999999999</v>
      </c>
      <c r="G19" s="18">
        <f t="shared" si="1"/>
        <v>0.32733099999999998</v>
      </c>
      <c r="H19" s="18">
        <f t="shared" si="1"/>
        <v>0.53719700000000004</v>
      </c>
      <c r="I19" s="18">
        <f t="shared" si="1"/>
        <v>0.58275899999999992</v>
      </c>
      <c r="J19" s="18">
        <f t="shared" si="1"/>
        <v>1.2467999999999999</v>
      </c>
      <c r="K19" s="18">
        <f t="shared" si="1"/>
        <v>1.801202</v>
      </c>
      <c r="L19" s="18">
        <f t="shared" si="1"/>
        <v>6.0738490000000001</v>
      </c>
      <c r="M19" s="18">
        <f t="shared" si="1"/>
        <v>5.7192369999999997</v>
      </c>
      <c r="N19" s="18">
        <f t="shared" si="1"/>
        <v>5.7978960000000006</v>
      </c>
      <c r="O19" s="18">
        <f t="shared" si="1"/>
        <v>5.4444830000000008</v>
      </c>
      <c r="P19" s="18">
        <f t="shared" si="1"/>
        <v>6.3924120000000002</v>
      </c>
      <c r="Q19" s="18">
        <f t="shared" si="1"/>
        <v>6.3995389999999999</v>
      </c>
      <c r="R19" s="18">
        <f t="shared" si="1"/>
        <v>12.341887</v>
      </c>
      <c r="S19" s="18">
        <f t="shared" si="1"/>
        <v>14.719625000000001</v>
      </c>
      <c r="T19" s="18">
        <f t="shared" si="1"/>
        <v>20.365639000000002</v>
      </c>
      <c r="U19" s="18">
        <f t="shared" si="1"/>
        <v>24.404031999999997</v>
      </c>
      <c r="V19" s="18">
        <f t="shared" si="1"/>
        <v>20.127638000000001</v>
      </c>
      <c r="W19" s="18">
        <f t="shared" si="1"/>
        <v>18.102056999999999</v>
      </c>
      <c r="X19" s="18">
        <f t="shared" si="1"/>
        <v>21.681261000000003</v>
      </c>
      <c r="Y19" s="18">
        <f t="shared" si="0"/>
        <v>172.45533400000002</v>
      </c>
    </row>
    <row r="20" spans="1:25" x14ac:dyDescent="0.2">
      <c r="A20" s="143"/>
      <c r="B20" s="80" t="s">
        <v>63</v>
      </c>
      <c r="C20" s="18">
        <v>1.12E-4</v>
      </c>
      <c r="D20" s="18">
        <v>2.4650000000000002E-3</v>
      </c>
      <c r="E20" s="18">
        <v>6.4660000000000004E-3</v>
      </c>
      <c r="F20" s="18">
        <v>3.2400000000000001E-4</v>
      </c>
      <c r="G20" s="18">
        <v>2.4004999999999999E-2</v>
      </c>
      <c r="H20" s="18">
        <v>3.5599999999999998E-4</v>
      </c>
      <c r="I20" s="18">
        <v>4.7229999999999998E-3</v>
      </c>
      <c r="J20" s="18">
        <v>7.1000000000000005E-5</v>
      </c>
      <c r="K20" s="18">
        <v>1.7284999999999998E-2</v>
      </c>
      <c r="L20" s="18">
        <v>1.2130000000000001E-3</v>
      </c>
      <c r="M20" s="18">
        <v>1.122E-3</v>
      </c>
      <c r="N20" s="18">
        <v>7.0650000000000001E-3</v>
      </c>
      <c r="O20" s="18">
        <v>2.4290000000000002E-3</v>
      </c>
      <c r="P20" s="18">
        <v>3.6719999999999999E-3</v>
      </c>
      <c r="Q20" s="19">
        <v>2.3010000000000001E-3</v>
      </c>
      <c r="R20" s="19">
        <v>2.9659999999999999E-3</v>
      </c>
      <c r="S20" s="19">
        <v>6.2509999999999996E-3</v>
      </c>
      <c r="T20" s="19">
        <v>3.1884000000000003E-2</v>
      </c>
      <c r="U20" s="19">
        <v>9.1610000000000007E-3</v>
      </c>
      <c r="V20" s="19">
        <v>1.438E-3</v>
      </c>
      <c r="W20" s="19">
        <v>0</v>
      </c>
      <c r="X20" s="19">
        <v>0</v>
      </c>
      <c r="Y20" s="18">
        <f t="shared" si="0"/>
        <v>0.12530899999999998</v>
      </c>
    </row>
    <row r="21" spans="1:25" x14ac:dyDescent="0.2">
      <c r="A21" s="143"/>
      <c r="B21" s="80" t="s">
        <v>62</v>
      </c>
      <c r="C21" s="18">
        <v>3.2160000000000001E-3</v>
      </c>
      <c r="D21" s="18">
        <v>1.5759999999999999E-3</v>
      </c>
      <c r="E21" s="18">
        <v>3.1365999999999998E-2</v>
      </c>
      <c r="F21" s="18">
        <v>1.0357E-2</v>
      </c>
      <c r="G21" s="18">
        <v>2.1531999999999999E-2</v>
      </c>
      <c r="H21" s="18">
        <v>9.5919999999999998E-3</v>
      </c>
      <c r="I21" s="18">
        <v>2.8156E-2</v>
      </c>
      <c r="J21" s="18">
        <v>2.1461999999999998E-2</v>
      </c>
      <c r="K21" s="18">
        <v>5.1079999999999997E-3</v>
      </c>
      <c r="L21" s="18">
        <v>2.6561999999999999E-2</v>
      </c>
      <c r="M21" s="18">
        <v>7.4759999999999993E-2</v>
      </c>
      <c r="N21" s="18">
        <v>5.8693000000000002E-2</v>
      </c>
      <c r="O21" s="18">
        <v>2.3413E-2</v>
      </c>
      <c r="P21" s="18">
        <v>1.6966999999999999E-2</v>
      </c>
      <c r="Q21" s="19">
        <v>1.8258E-2</v>
      </c>
      <c r="R21" s="19">
        <v>3.0758000000000001E-2</v>
      </c>
      <c r="S21" s="19">
        <v>2.4494999999999999E-2</v>
      </c>
      <c r="T21" s="19">
        <v>1.7219000000000002E-2</v>
      </c>
      <c r="U21" s="19">
        <v>0.101323</v>
      </c>
      <c r="V21" s="19">
        <v>5.6838E-2</v>
      </c>
      <c r="W21" s="19">
        <v>0.14427599999999999</v>
      </c>
      <c r="X21" s="19">
        <v>0.36174499999999998</v>
      </c>
      <c r="Y21" s="18">
        <f t="shared" si="0"/>
        <v>1.087672</v>
      </c>
    </row>
    <row r="22" spans="1:25" x14ac:dyDescent="0.2">
      <c r="A22" s="143"/>
      <c r="B22" s="80" t="s">
        <v>64</v>
      </c>
      <c r="C22" s="18">
        <v>0</v>
      </c>
      <c r="D22" s="18">
        <v>1.1E-5</v>
      </c>
      <c r="E22" s="18">
        <v>2.7099999999999997E-4</v>
      </c>
      <c r="F22" s="18">
        <v>3.6949999999999999E-3</v>
      </c>
      <c r="G22" s="18">
        <v>2.8485E-2</v>
      </c>
      <c r="H22" s="18">
        <v>3.7546000000000003E-2</v>
      </c>
      <c r="I22" s="18">
        <v>4.904E-2</v>
      </c>
      <c r="J22" s="18">
        <v>2.1853000000000001E-2</v>
      </c>
      <c r="K22" s="18">
        <v>3.2053999999999999E-2</v>
      </c>
      <c r="L22" s="18">
        <v>0.17752399999999999</v>
      </c>
      <c r="M22" s="18">
        <v>6.9626999999999994E-2</v>
      </c>
      <c r="N22" s="18">
        <v>0.24701999999999999</v>
      </c>
      <c r="O22" s="18">
        <v>0.21967300000000001</v>
      </c>
      <c r="P22" s="18">
        <v>0.78161700000000001</v>
      </c>
      <c r="Q22" s="19">
        <v>1.5311900000000001</v>
      </c>
      <c r="R22" s="19">
        <v>1.739617</v>
      </c>
      <c r="S22" s="19">
        <v>1.775955</v>
      </c>
      <c r="T22" s="19">
        <v>2.4954710000000002</v>
      </c>
      <c r="U22" s="19">
        <v>3.560937</v>
      </c>
      <c r="V22" s="19">
        <v>4.118169</v>
      </c>
      <c r="W22" s="19">
        <v>4.6726390000000002</v>
      </c>
      <c r="X22" s="19">
        <v>5.4698609999999999</v>
      </c>
      <c r="Y22" s="18">
        <f t="shared" si="0"/>
        <v>27.032254999999999</v>
      </c>
    </row>
    <row r="23" spans="1:25" x14ac:dyDescent="0.2">
      <c r="A23" s="143"/>
      <c r="B23" s="80" t="s">
        <v>65</v>
      </c>
      <c r="C23" s="18">
        <v>0</v>
      </c>
      <c r="D23" s="18">
        <v>0</v>
      </c>
      <c r="E23" s="18">
        <v>0</v>
      </c>
      <c r="F23" s="18">
        <v>0</v>
      </c>
      <c r="G23" s="18">
        <v>0</v>
      </c>
      <c r="H23" s="18">
        <v>0</v>
      </c>
      <c r="I23" s="18">
        <v>1.0709999999999999E-3</v>
      </c>
      <c r="J23" s="18">
        <v>1.954E-3</v>
      </c>
      <c r="K23" s="18">
        <v>2.1624999999999998E-2</v>
      </c>
      <c r="L23" s="18">
        <v>2.9064E-2</v>
      </c>
      <c r="M23" s="18">
        <v>5.4210000000000001E-2</v>
      </c>
      <c r="N23" s="18">
        <v>2.8615999999999999E-2</v>
      </c>
      <c r="O23" s="18">
        <v>0.16226299999999999</v>
      </c>
      <c r="P23" s="18">
        <v>1.9491000000000001E-2</v>
      </c>
      <c r="Q23" s="19">
        <v>6.1414000000000003E-2</v>
      </c>
      <c r="R23" s="19">
        <v>2.3348000000000001E-2</v>
      </c>
      <c r="S23" s="19">
        <v>1.1521E-2</v>
      </c>
      <c r="T23" s="19">
        <v>6.169E-3</v>
      </c>
      <c r="U23" s="19">
        <v>9.8910000000000005E-3</v>
      </c>
      <c r="V23" s="19">
        <v>1.8873999999999998E-2</v>
      </c>
      <c r="W23" s="19">
        <v>0.30166900000000002</v>
      </c>
      <c r="X23" s="19">
        <v>0.84415799999999996</v>
      </c>
      <c r="Y23" s="18">
        <f t="shared" si="0"/>
        <v>1.5953379999999999</v>
      </c>
    </row>
    <row r="24" spans="1:25" x14ac:dyDescent="0.2">
      <c r="A24" s="143"/>
      <c r="B24" s="80" t="s">
        <v>61</v>
      </c>
      <c r="C24" s="18">
        <v>1.9431E-2</v>
      </c>
      <c r="D24" s="18">
        <v>8.8067000000000006E-2</v>
      </c>
      <c r="E24" s="18">
        <v>0.114236</v>
      </c>
      <c r="F24" s="18">
        <v>0.10846799999999999</v>
      </c>
      <c r="G24" s="18">
        <v>0.25330900000000001</v>
      </c>
      <c r="H24" s="18">
        <v>0.48903400000000002</v>
      </c>
      <c r="I24" s="18">
        <v>0.49890899999999999</v>
      </c>
      <c r="J24" s="18">
        <v>1.200563</v>
      </c>
      <c r="K24" s="18">
        <v>1.7216100000000001</v>
      </c>
      <c r="L24" s="18">
        <v>5.8353650000000004</v>
      </c>
      <c r="M24" s="18">
        <v>5.5188899999999999</v>
      </c>
      <c r="N24" s="18">
        <v>5.4547730000000003</v>
      </c>
      <c r="O24" s="18">
        <v>5.0269510000000004</v>
      </c>
      <c r="P24" s="18">
        <v>5.5513729999999999</v>
      </c>
      <c r="Q24" s="19">
        <v>4.7637119999999999</v>
      </c>
      <c r="R24" s="19">
        <v>10.507543999999999</v>
      </c>
      <c r="S24" s="19">
        <v>12.861796</v>
      </c>
      <c r="T24" s="19">
        <v>17.070723000000001</v>
      </c>
      <c r="U24" s="19">
        <v>19.580866</v>
      </c>
      <c r="V24" s="19">
        <v>15.824584999999999</v>
      </c>
      <c r="W24" s="19">
        <v>12.918275</v>
      </c>
      <c r="X24" s="19">
        <v>14.707055</v>
      </c>
      <c r="Y24" s="18">
        <f t="shared" si="0"/>
        <v>140.11553499999999</v>
      </c>
    </row>
    <row r="25" spans="1:25" x14ac:dyDescent="0.2">
      <c r="A25" s="297"/>
      <c r="B25" s="80" t="s">
        <v>807</v>
      </c>
      <c r="C25" s="18">
        <v>2.4000000000000001E-4</v>
      </c>
      <c r="D25" s="18">
        <v>1.8899999999999999E-4</v>
      </c>
      <c r="E25" s="18">
        <v>0</v>
      </c>
      <c r="F25" s="18">
        <v>0</v>
      </c>
      <c r="G25" s="18">
        <v>0</v>
      </c>
      <c r="H25" s="18">
        <v>6.6900000000000011E-4</v>
      </c>
      <c r="I25" s="18">
        <v>8.5999999999999998E-4</v>
      </c>
      <c r="J25" s="18">
        <v>8.9700000000000001E-4</v>
      </c>
      <c r="K25" s="18">
        <v>3.5199999999999997E-3</v>
      </c>
      <c r="L25" s="18">
        <v>4.1209999999999997E-3</v>
      </c>
      <c r="M25" s="18">
        <v>6.2799999999999998E-4</v>
      </c>
      <c r="N25" s="18">
        <v>1.7290000000000001E-3</v>
      </c>
      <c r="O25" s="18">
        <v>9.7540000000000005E-3</v>
      </c>
      <c r="P25" s="18">
        <v>1.9292E-2</v>
      </c>
      <c r="Q25" s="19">
        <v>2.2664E-2</v>
      </c>
      <c r="R25" s="19">
        <v>3.7654E-2</v>
      </c>
      <c r="S25" s="19">
        <v>3.9606999999999996E-2</v>
      </c>
      <c r="T25" s="19">
        <v>0.74417299999999997</v>
      </c>
      <c r="U25" s="19">
        <v>1.1418539999999999</v>
      </c>
      <c r="V25" s="19">
        <v>0.107734</v>
      </c>
      <c r="W25" s="19">
        <v>6.5198000000000006E-2</v>
      </c>
      <c r="X25" s="19">
        <v>0.29844200000000004</v>
      </c>
      <c r="Y25" s="18">
        <f t="shared" si="0"/>
        <v>2.499225</v>
      </c>
    </row>
    <row r="26" spans="1:25" ht="15" x14ac:dyDescent="0.25">
      <c r="A26" s="143"/>
      <c r="B26" s="191" t="s">
        <v>22</v>
      </c>
      <c r="C26" s="211">
        <f>SUM(C9,C10,C11,C12,C13,C14,C15,C16)</f>
        <v>1098.9324790000003</v>
      </c>
      <c r="D26" s="211">
        <f t="shared" ref="D26:V26" si="2">SUM(D9,D10,D11,D12,D13,D14,D15,D16)</f>
        <v>1560.4926350000005</v>
      </c>
      <c r="E26" s="211">
        <f t="shared" si="2"/>
        <v>1918.3997500000003</v>
      </c>
      <c r="F26" s="211">
        <f t="shared" si="2"/>
        <v>2260.2114370000004</v>
      </c>
      <c r="G26" s="211">
        <f t="shared" si="2"/>
        <v>2739.832867000001</v>
      </c>
      <c r="H26" s="211">
        <f t="shared" si="2"/>
        <v>3340.6311150000001</v>
      </c>
      <c r="I26" s="211">
        <f t="shared" si="2"/>
        <v>3159.8661310000007</v>
      </c>
      <c r="J26" s="211">
        <f t="shared" si="2"/>
        <v>3286.6004649999995</v>
      </c>
      <c r="K26" s="211">
        <f t="shared" si="2"/>
        <v>3188.5315900000001</v>
      </c>
      <c r="L26" s="211">
        <f t="shared" si="2"/>
        <v>3631.4006629999994</v>
      </c>
      <c r="M26" s="211">
        <f t="shared" si="2"/>
        <v>3769.4010200000002</v>
      </c>
      <c r="N26" s="211">
        <f t="shared" si="2"/>
        <v>3905.7778289999997</v>
      </c>
      <c r="O26" s="211">
        <f t="shared" si="2"/>
        <v>4011.7437919999998</v>
      </c>
      <c r="P26" s="211">
        <f t="shared" si="2"/>
        <v>3901.1360490000006</v>
      </c>
      <c r="Q26" s="211">
        <f t="shared" si="2"/>
        <v>2861.2565089999998</v>
      </c>
      <c r="R26" s="211">
        <f t="shared" si="2"/>
        <v>3714.4002480000004</v>
      </c>
      <c r="S26" s="211">
        <f t="shared" si="2"/>
        <v>3982.5258329999997</v>
      </c>
      <c r="T26" s="211">
        <f t="shared" si="2"/>
        <v>4253.8535970000003</v>
      </c>
      <c r="U26" s="211">
        <f t="shared" si="2"/>
        <v>4678.4806749999998</v>
      </c>
      <c r="V26" s="211">
        <f t="shared" si="2"/>
        <v>4942.3164139999999</v>
      </c>
      <c r="W26" s="211">
        <f t="shared" ref="W26:X26" si="3">SUM(W9,W10,W11,W12,W13,W14,W15,W16)</f>
        <v>5011.9586310000004</v>
      </c>
      <c r="X26" s="211">
        <f t="shared" si="3"/>
        <v>4884.3550879999984</v>
      </c>
      <c r="Y26" s="18">
        <f t="shared" si="0"/>
        <v>76102.104816999999</v>
      </c>
    </row>
    <row r="27" spans="1:25" x14ac:dyDescent="0.2">
      <c r="A27" s="143"/>
      <c r="B27" s="8" t="s">
        <v>23</v>
      </c>
      <c r="C27" s="18">
        <v>75.633511999999655</v>
      </c>
      <c r="D27" s="18">
        <v>101.71812799999952</v>
      </c>
      <c r="E27" s="18">
        <v>132.48545499999977</v>
      </c>
      <c r="F27" s="18">
        <v>149.44568699999945</v>
      </c>
      <c r="G27" s="18">
        <v>190.52880799999912</v>
      </c>
      <c r="H27" s="18">
        <v>219.95372999999972</v>
      </c>
      <c r="I27" s="18">
        <v>285.77160899999944</v>
      </c>
      <c r="J27" s="18">
        <v>296.02963200000067</v>
      </c>
      <c r="K27" s="18">
        <v>330.36649299999999</v>
      </c>
      <c r="L27" s="18">
        <v>421.27727200000072</v>
      </c>
      <c r="M27" s="18">
        <v>500.51806899999974</v>
      </c>
      <c r="N27" s="18">
        <v>550.13472400000046</v>
      </c>
      <c r="O27" s="18">
        <v>616.12481100000014</v>
      </c>
      <c r="P27" s="18">
        <v>643.06292499999927</v>
      </c>
      <c r="Q27" s="18">
        <v>643.06292499999927</v>
      </c>
      <c r="R27" s="18">
        <f>R28-R26</f>
        <v>668.75161299999991</v>
      </c>
      <c r="S27" s="18">
        <f>S28-S26</f>
        <v>742.30618400000003</v>
      </c>
      <c r="T27" s="18">
        <f>T28-T26</f>
        <v>832.3849569999993</v>
      </c>
      <c r="U27" s="18">
        <f>U28-U26</f>
        <v>929.81552999999985</v>
      </c>
      <c r="V27" s="18">
        <f>V28-V26</f>
        <v>1007.326204</v>
      </c>
      <c r="W27" s="18">
        <f t="shared" ref="W27:X27" si="4">W28-W26</f>
        <v>1085.0985069999997</v>
      </c>
      <c r="X27" s="18">
        <f t="shared" si="4"/>
        <v>1054.7371300000013</v>
      </c>
      <c r="Y27" s="18">
        <f t="shared" si="0"/>
        <v>11476.533904999997</v>
      </c>
    </row>
    <row r="28" spans="1:25" ht="13.5" thickBot="1" x14ac:dyDescent="0.25">
      <c r="A28" s="143"/>
      <c r="B28" s="30" t="s">
        <v>7</v>
      </c>
      <c r="C28" s="260">
        <v>1174.5659909999999</v>
      </c>
      <c r="D28" s="260">
        <v>1662.210763</v>
      </c>
      <c r="E28" s="260">
        <v>2050.885205</v>
      </c>
      <c r="F28" s="260">
        <v>2409.6571239999998</v>
      </c>
      <c r="G28" s="260">
        <v>2930.3616750000001</v>
      </c>
      <c r="H28" s="260">
        <v>3560.5848449999999</v>
      </c>
      <c r="I28" s="260">
        <v>3445.6377400000001</v>
      </c>
      <c r="J28" s="260">
        <v>3582.6300970000002</v>
      </c>
      <c r="K28" s="260">
        <v>3518.898083</v>
      </c>
      <c r="L28" s="260">
        <v>4052.6779350000002</v>
      </c>
      <c r="M28" s="260">
        <v>4269.919089</v>
      </c>
      <c r="N28" s="260">
        <v>4455.9125530000001</v>
      </c>
      <c r="O28" s="260">
        <v>4627.8686029999999</v>
      </c>
      <c r="P28" s="260">
        <v>4544.1989739999999</v>
      </c>
      <c r="Q28" s="259">
        <v>3358.1984440000001</v>
      </c>
      <c r="R28" s="259">
        <v>4383.1518610000003</v>
      </c>
      <c r="S28" s="259">
        <v>4724.8320169999997</v>
      </c>
      <c r="T28" s="259">
        <v>5086.2385539999996</v>
      </c>
      <c r="U28" s="259">
        <v>5608.2962049999996</v>
      </c>
      <c r="V28" s="270">
        <v>5949.6426179999999</v>
      </c>
      <c r="W28" s="270">
        <v>6097.0571380000001</v>
      </c>
      <c r="X28" s="270">
        <v>5939.0922179999998</v>
      </c>
      <c r="Y28" s="270">
        <f t="shared" si="0"/>
        <v>87432.517732000008</v>
      </c>
    </row>
    <row r="29" spans="1:25" ht="20.25" thickTop="1" thickBot="1" x14ac:dyDescent="0.35">
      <c r="A29" s="143"/>
      <c r="B29" s="30"/>
      <c r="C29" s="338" t="s">
        <v>250</v>
      </c>
      <c r="D29" s="338"/>
      <c r="E29" s="338"/>
      <c r="F29" s="338"/>
      <c r="G29" s="338"/>
      <c r="H29" s="338"/>
      <c r="I29" s="338"/>
      <c r="J29" s="338"/>
      <c r="K29" s="338"/>
      <c r="L29" s="338"/>
      <c r="M29" s="338"/>
      <c r="N29" s="338"/>
      <c r="O29" s="338"/>
      <c r="P29" s="338"/>
      <c r="Q29" s="338"/>
      <c r="R29" s="338"/>
      <c r="S29" s="338"/>
      <c r="T29" s="338"/>
      <c r="U29" s="338"/>
      <c r="V29" s="338"/>
      <c r="W29" s="338"/>
      <c r="X29" s="338"/>
      <c r="Y29" s="338"/>
    </row>
    <row r="30" spans="1:25" ht="13.5" thickTop="1" x14ac:dyDescent="0.2">
      <c r="A30" s="143"/>
      <c r="B30" s="32"/>
      <c r="C30" s="18"/>
      <c r="D30" s="18"/>
      <c r="E30" s="18"/>
      <c r="F30" s="18"/>
      <c r="G30" s="18"/>
      <c r="H30" s="18"/>
      <c r="I30" s="18"/>
      <c r="J30" s="18"/>
      <c r="K30" s="18"/>
      <c r="L30" s="18"/>
      <c r="M30" s="18"/>
      <c r="N30" s="18"/>
      <c r="O30" s="18"/>
      <c r="P30" s="18"/>
      <c r="Q30" s="18"/>
      <c r="R30" s="18"/>
      <c r="S30" s="18"/>
      <c r="T30" s="18"/>
      <c r="U30" s="18"/>
      <c r="V30" s="18"/>
      <c r="W30" s="18"/>
      <c r="X30" s="18"/>
      <c r="Y30" s="18"/>
    </row>
    <row r="31" spans="1:25" x14ac:dyDescent="0.2">
      <c r="A31" s="143"/>
      <c r="B31" s="80" t="s">
        <v>326</v>
      </c>
      <c r="C31" s="18">
        <f t="shared" ref="C31:C50" si="5">C9/C$28*100</f>
        <v>82.439403951718887</v>
      </c>
      <c r="D31" s="18">
        <f t="shared" ref="D31:Y31" si="6">D9/D$28*100</f>
        <v>84.695078406251426</v>
      </c>
      <c r="E31" s="18">
        <f t="shared" si="6"/>
        <v>85.065376538225109</v>
      </c>
      <c r="F31" s="18">
        <f t="shared" si="6"/>
        <v>85.094472552851059</v>
      </c>
      <c r="G31" s="18">
        <f t="shared" si="6"/>
        <v>84.872818403892069</v>
      </c>
      <c r="H31" s="18">
        <f t="shared" si="6"/>
        <v>85.141293297843049</v>
      </c>
      <c r="I31" s="18">
        <f t="shared" si="6"/>
        <v>78.786661188590301</v>
      </c>
      <c r="J31" s="18">
        <f t="shared" si="6"/>
        <v>78.614285754994029</v>
      </c>
      <c r="K31" s="18">
        <f t="shared" si="6"/>
        <v>77.457166013637007</v>
      </c>
      <c r="L31" s="18">
        <f t="shared" si="6"/>
        <v>66.849755086694302</v>
      </c>
      <c r="M31" s="18">
        <f t="shared" si="6"/>
        <v>62.027271566409766</v>
      </c>
      <c r="N31" s="18">
        <f t="shared" si="6"/>
        <v>59.942363595123268</v>
      </c>
      <c r="O31" s="18">
        <f t="shared" si="6"/>
        <v>55.994538075695665</v>
      </c>
      <c r="P31" s="18">
        <f t="shared" si="6"/>
        <v>51.981367464654504</v>
      </c>
      <c r="Q31" s="18">
        <f t="shared" ref="Q31:V40" si="7">Q9/Q$28*100</f>
        <v>49.850836063337773</v>
      </c>
      <c r="R31" s="18">
        <f t="shared" si="7"/>
        <v>49.730125469636334</v>
      </c>
      <c r="S31" s="18">
        <f t="shared" si="7"/>
        <v>49.052485075894289</v>
      </c>
      <c r="T31" s="18">
        <f t="shared" si="7"/>
        <v>47.345830861711491</v>
      </c>
      <c r="U31" s="18">
        <f t="shared" si="7"/>
        <v>46.509056969468681</v>
      </c>
      <c r="V31" s="18">
        <f t="shared" si="7"/>
        <v>45.271534257387557</v>
      </c>
      <c r="W31" s="18">
        <f t="shared" ref="W31:X31" si="8">W9/W$28*100</f>
        <v>44.721307235352988</v>
      </c>
      <c r="X31" s="18">
        <f t="shared" si="8"/>
        <v>43.940645560119165</v>
      </c>
      <c r="Y31" s="18">
        <f t="shared" si="6"/>
        <v>59.642132804457148</v>
      </c>
    </row>
    <row r="32" spans="1:25" x14ac:dyDescent="0.2">
      <c r="A32" s="143"/>
      <c r="B32" s="80" t="s">
        <v>67</v>
      </c>
      <c r="C32" s="18">
        <f t="shared" si="5"/>
        <v>2.8096235761009702</v>
      </c>
      <c r="D32" s="18">
        <f t="shared" ref="D32:P32" si="9">D10/D$28*100</f>
        <v>2.9070549340438845</v>
      </c>
      <c r="E32" s="18">
        <f t="shared" si="9"/>
        <v>2.5252298311840424</v>
      </c>
      <c r="F32" s="18">
        <f t="shared" si="9"/>
        <v>3.2862873398580668</v>
      </c>
      <c r="G32" s="18">
        <f t="shared" si="9"/>
        <v>3.3975863064752918</v>
      </c>
      <c r="H32" s="18">
        <f t="shared" si="9"/>
        <v>2.6269286387416506</v>
      </c>
      <c r="I32" s="18">
        <f t="shared" si="9"/>
        <v>2.3256902508851667</v>
      </c>
      <c r="J32" s="18">
        <f t="shared" si="9"/>
        <v>2.5101467236403892</v>
      </c>
      <c r="K32" s="18">
        <f t="shared" si="9"/>
        <v>3.0262847200510974</v>
      </c>
      <c r="L32" s="18">
        <f t="shared" si="9"/>
        <v>6.3459820672870704</v>
      </c>
      <c r="M32" s="18">
        <f t="shared" si="9"/>
        <v>4.5305354965240188</v>
      </c>
      <c r="N32" s="18">
        <f t="shared" si="9"/>
        <v>4.657390321995396</v>
      </c>
      <c r="O32" s="18">
        <f t="shared" si="9"/>
        <v>5.1246416513697204</v>
      </c>
      <c r="P32" s="18">
        <f t="shared" si="9"/>
        <v>5.7657588608926975</v>
      </c>
      <c r="Q32" s="18">
        <f t="shared" si="7"/>
        <v>5.6070642083830347</v>
      </c>
      <c r="R32" s="18">
        <f t="shared" si="7"/>
        <v>5.9988906006101992</v>
      </c>
      <c r="S32" s="18">
        <f t="shared" si="7"/>
        <v>6.4741667195657255</v>
      </c>
      <c r="T32" s="18">
        <f t="shared" si="7"/>
        <v>6.6748005111362305</v>
      </c>
      <c r="U32" s="18">
        <f t="shared" si="7"/>
        <v>6.4228444224978309</v>
      </c>
      <c r="V32" s="18">
        <f t="shared" si="7"/>
        <v>6.7672692605416582</v>
      </c>
      <c r="W32" s="18">
        <f t="shared" ref="W32:X32" si="10">W10/W$28*100</f>
        <v>6.625985337780838</v>
      </c>
      <c r="X32" s="18">
        <f t="shared" si="10"/>
        <v>6.756997538845086</v>
      </c>
      <c r="Y32" s="18">
        <f t="shared" ref="Y32:Y50" si="11">Y10/Y$28*100</f>
        <v>5.1514518875069939</v>
      </c>
    </row>
    <row r="33" spans="1:25" x14ac:dyDescent="0.2">
      <c r="A33" s="143"/>
      <c r="B33" s="80" t="s">
        <v>378</v>
      </c>
      <c r="C33" s="18">
        <f t="shared" si="5"/>
        <v>0.83933547161591537</v>
      </c>
      <c r="D33" s="18">
        <f t="shared" ref="D33:P33" si="12">D11/D$28*100</f>
        <v>0.84834915727230198</v>
      </c>
      <c r="E33" s="18">
        <f t="shared" si="12"/>
        <v>0.61815610006314314</v>
      </c>
      <c r="F33" s="18">
        <f t="shared" si="12"/>
        <v>0.68066526298037755</v>
      </c>
      <c r="G33" s="18">
        <f t="shared" si="12"/>
        <v>0.59698207730620834</v>
      </c>
      <c r="H33" s="18">
        <f t="shared" si="12"/>
        <v>0.78686508592382665</v>
      </c>
      <c r="I33" s="18">
        <f t="shared" si="12"/>
        <v>0.71232012335690276</v>
      </c>
      <c r="J33" s="18">
        <f t="shared" si="12"/>
        <v>0.48199723478178547</v>
      </c>
      <c r="K33" s="18">
        <f t="shared" si="12"/>
        <v>0.45578549368859345</v>
      </c>
      <c r="L33" s="18">
        <f t="shared" si="12"/>
        <v>0.71505650004236021</v>
      </c>
      <c r="M33" s="18">
        <f t="shared" si="12"/>
        <v>1.0538757775510625</v>
      </c>
      <c r="N33" s="18">
        <f t="shared" si="12"/>
        <v>1.0409404010581804</v>
      </c>
      <c r="O33" s="18">
        <f t="shared" si="12"/>
        <v>1.1539943888074127</v>
      </c>
      <c r="P33" s="18">
        <f t="shared" si="12"/>
        <v>1.329502456773364</v>
      </c>
      <c r="Q33" s="18">
        <f t="shared" si="7"/>
        <v>1.478932315293515</v>
      </c>
      <c r="R33" s="18">
        <f t="shared" si="7"/>
        <v>1.0939026873931073</v>
      </c>
      <c r="S33" s="18">
        <f t="shared" si="7"/>
        <v>0.6712861512511209</v>
      </c>
      <c r="T33" s="18">
        <f t="shared" si="7"/>
        <v>0.55599517599818815</v>
      </c>
      <c r="U33" s="18">
        <f t="shared" si="7"/>
        <v>0.5756517277246771</v>
      </c>
      <c r="V33" s="18">
        <f t="shared" si="7"/>
        <v>0.45560373522253805</v>
      </c>
      <c r="W33" s="18">
        <f t="shared" ref="W33:X33" si="13">W11/W$28*100</f>
        <v>0.54698591870076707</v>
      </c>
      <c r="X33" s="18">
        <f t="shared" si="13"/>
        <v>0.54925530371685505</v>
      </c>
      <c r="Y33" s="18">
        <f t="shared" si="11"/>
        <v>0.77037068755653748</v>
      </c>
    </row>
    <row r="34" spans="1:25" x14ac:dyDescent="0.2">
      <c r="A34" s="143"/>
      <c r="B34" s="80" t="s">
        <v>71</v>
      </c>
      <c r="C34" s="18">
        <f t="shared" si="5"/>
        <v>0.41866808997366922</v>
      </c>
      <c r="D34" s="18">
        <f t="shared" ref="D34:P34" si="14">D12/D$28*100</f>
        <v>0.38170087339279246</v>
      </c>
      <c r="E34" s="18">
        <f t="shared" si="14"/>
        <v>0.5143624798834121</v>
      </c>
      <c r="F34" s="18">
        <f t="shared" si="14"/>
        <v>0.49235838915976826</v>
      </c>
      <c r="G34" s="18">
        <f t="shared" si="14"/>
        <v>1.1192967844148451</v>
      </c>
      <c r="H34" s="18">
        <f t="shared" si="14"/>
        <v>1.4699561245815504</v>
      </c>
      <c r="I34" s="18">
        <f t="shared" si="14"/>
        <v>2.7498813615850399</v>
      </c>
      <c r="J34" s="18">
        <f t="shared" si="14"/>
        <v>3.0963993489836414</v>
      </c>
      <c r="K34" s="18">
        <f t="shared" si="14"/>
        <v>3.2846217274204585</v>
      </c>
      <c r="L34" s="18">
        <f t="shared" si="14"/>
        <v>5.7015316959796856</v>
      </c>
      <c r="M34" s="18">
        <f t="shared" si="14"/>
        <v>7.6660340670918981</v>
      </c>
      <c r="N34" s="18">
        <f t="shared" si="14"/>
        <v>8.6681860652753233</v>
      </c>
      <c r="O34" s="18">
        <f t="shared" si="14"/>
        <v>10.791808926386668</v>
      </c>
      <c r="P34" s="18">
        <f t="shared" si="14"/>
        <v>12.225919049292054</v>
      </c>
      <c r="Q34" s="18">
        <f t="shared" si="7"/>
        <v>15.070850917230667</v>
      </c>
      <c r="R34" s="18">
        <f t="shared" si="7"/>
        <v>15.32243534557289</v>
      </c>
      <c r="S34" s="18">
        <f t="shared" si="7"/>
        <v>15.630129417149179</v>
      </c>
      <c r="T34" s="18">
        <f t="shared" si="7"/>
        <v>16.025807958987055</v>
      </c>
      <c r="U34" s="18">
        <f t="shared" si="7"/>
        <v>16.843135053349059</v>
      </c>
      <c r="V34" s="18">
        <f t="shared" si="7"/>
        <v>18.000352924727554</v>
      </c>
      <c r="W34" s="18">
        <f t="shared" ref="W34:X34" si="15">W12/W$28*100</f>
        <v>19.009428479461302</v>
      </c>
      <c r="X34" s="18">
        <f t="shared" si="15"/>
        <v>19.824063944177674</v>
      </c>
      <c r="Y34" s="18">
        <f t="shared" si="11"/>
        <v>10.891832269076488</v>
      </c>
    </row>
    <row r="35" spans="1:25" x14ac:dyDescent="0.2">
      <c r="A35" s="143"/>
      <c r="B35" s="80" t="s">
        <v>335</v>
      </c>
      <c r="C35" s="18">
        <f t="shared" si="5"/>
        <v>0.26865165722306361</v>
      </c>
      <c r="D35" s="18">
        <f t="shared" ref="D35:P35" si="16">D13/D$28*100</f>
        <v>0.21268187396522109</v>
      </c>
      <c r="E35" s="18">
        <f t="shared" si="16"/>
        <v>0.20866516514755395</v>
      </c>
      <c r="F35" s="18">
        <f t="shared" si="16"/>
        <v>0.18846677208835957</v>
      </c>
      <c r="G35" s="18">
        <f t="shared" si="16"/>
        <v>0.20499025943614962</v>
      </c>
      <c r="H35" s="18">
        <f t="shared" si="16"/>
        <v>0.2466003867968494</v>
      </c>
      <c r="I35" s="18">
        <f t="shared" si="16"/>
        <v>0.31027414390927816</v>
      </c>
      <c r="J35" s="18">
        <f t="shared" si="16"/>
        <v>0.20795055024627063</v>
      </c>
      <c r="K35" s="18">
        <f t="shared" si="16"/>
        <v>0.2173728201152906</v>
      </c>
      <c r="L35" s="18">
        <f t="shared" si="16"/>
        <v>0.29734965850426009</v>
      </c>
      <c r="M35" s="18">
        <f t="shared" si="16"/>
        <v>0.50666046707378254</v>
      </c>
      <c r="N35" s="18">
        <f t="shared" si="16"/>
        <v>0.56686170788953538</v>
      </c>
      <c r="O35" s="18">
        <f t="shared" si="16"/>
        <v>0.47608959739516615</v>
      </c>
      <c r="P35" s="18">
        <f t="shared" si="16"/>
        <v>0.31213300916519243</v>
      </c>
      <c r="Q35" s="18">
        <f t="shared" si="7"/>
        <v>0.3415655802144133</v>
      </c>
      <c r="R35" s="18">
        <f t="shared" si="7"/>
        <v>0.32380148920420893</v>
      </c>
      <c r="S35" s="18">
        <f t="shared" si="7"/>
        <v>0.31355620573801241</v>
      </c>
      <c r="T35" s="18">
        <f t="shared" si="7"/>
        <v>0.31642322374641813</v>
      </c>
      <c r="U35" s="18">
        <f t="shared" si="7"/>
        <v>0.27142929766135637</v>
      </c>
      <c r="V35" s="18">
        <f t="shared" si="7"/>
        <v>0.28108096693750012</v>
      </c>
      <c r="W35" s="18">
        <f t="shared" ref="W35:X35" si="17">W13/W$28*100</f>
        <v>0.23135763173489221</v>
      </c>
      <c r="X35" s="18">
        <f t="shared" si="17"/>
        <v>0.22870968325482902</v>
      </c>
      <c r="Y35" s="18">
        <f t="shared" si="11"/>
        <v>0.30590072656927697</v>
      </c>
    </row>
    <row r="36" spans="1:25" x14ac:dyDescent="0.2">
      <c r="A36" s="143"/>
      <c r="B36" s="80" t="s">
        <v>332</v>
      </c>
      <c r="C36" s="18">
        <f t="shared" si="5"/>
        <v>0.14232116482248805</v>
      </c>
      <c r="D36" s="18">
        <f t="shared" ref="D36:P36" si="18">D14/D$28*100</f>
        <v>6.7787312239897951E-2</v>
      </c>
      <c r="E36" s="18">
        <f t="shared" si="18"/>
        <v>7.442854413687186E-2</v>
      </c>
      <c r="F36" s="18">
        <f t="shared" si="18"/>
        <v>6.8820538137275677E-2</v>
      </c>
      <c r="G36" s="18">
        <f t="shared" si="18"/>
        <v>4.8483810449780063E-2</v>
      </c>
      <c r="H36" s="18">
        <f t="shared" si="18"/>
        <v>5.2009601810232946E-2</v>
      </c>
      <c r="I36" s="18">
        <f t="shared" si="18"/>
        <v>4.8940112897648949E-2</v>
      </c>
      <c r="J36" s="18">
        <f t="shared" si="18"/>
        <v>6.5543272300601113E-2</v>
      </c>
      <c r="K36" s="18">
        <f t="shared" si="18"/>
        <v>7.6597018055779828E-2</v>
      </c>
      <c r="L36" s="18">
        <f t="shared" si="18"/>
        <v>0.13616675414401019</v>
      </c>
      <c r="M36" s="18">
        <f t="shared" si="18"/>
        <v>0.12034307659922029</v>
      </c>
      <c r="N36" s="18">
        <f t="shared" si="18"/>
        <v>0.14846785975514634</v>
      </c>
      <c r="O36" s="18">
        <f t="shared" si="18"/>
        <v>8.4820580200902468E-2</v>
      </c>
      <c r="P36" s="18">
        <f t="shared" si="18"/>
        <v>0.42548931309186111</v>
      </c>
      <c r="Q36" s="18">
        <f t="shared" si="7"/>
        <v>0.12116076723427843</v>
      </c>
      <c r="R36" s="18">
        <f t="shared" si="7"/>
        <v>0.15257427102866239</v>
      </c>
      <c r="S36" s="18">
        <f t="shared" si="7"/>
        <v>0.10211548225715472</v>
      </c>
      <c r="T36" s="18">
        <f t="shared" si="7"/>
        <v>8.3359833696074026E-2</v>
      </c>
      <c r="U36" s="18">
        <f t="shared" si="7"/>
        <v>8.3082469785491664E-2</v>
      </c>
      <c r="V36" s="18">
        <f t="shared" si="7"/>
        <v>0.1338898739211633</v>
      </c>
      <c r="W36" s="18">
        <f t="shared" ref="W36:X36" si="19">W14/W$28*100</f>
        <v>0.13624481142266112</v>
      </c>
      <c r="X36" s="18">
        <f t="shared" si="19"/>
        <v>0.16276369595175733</v>
      </c>
      <c r="Y36" s="18">
        <f t="shared" si="11"/>
        <v>0.1223100990043442</v>
      </c>
    </row>
    <row r="37" spans="1:25" x14ac:dyDescent="0.2">
      <c r="A37" s="143"/>
      <c r="B37" s="80" t="s">
        <v>382</v>
      </c>
      <c r="C37" s="18">
        <f t="shared" si="5"/>
        <v>6.0214249809655866</v>
      </c>
      <c r="D37" s="18">
        <f t="shared" ref="D37:P37" si="20">D15/D$28*100</f>
        <v>4.3696964077473011</v>
      </c>
      <c r="E37" s="18">
        <f t="shared" si="20"/>
        <v>4.1327557385153595</v>
      </c>
      <c r="F37" s="18">
        <f t="shared" si="20"/>
        <v>3.6748761107142478</v>
      </c>
      <c r="G37" s="18">
        <f t="shared" si="20"/>
        <v>3.0413493242263345</v>
      </c>
      <c r="H37" s="18">
        <f t="shared" si="20"/>
        <v>3.2227144133676724</v>
      </c>
      <c r="I37" s="18">
        <f t="shared" si="20"/>
        <v>6.2756655898481073</v>
      </c>
      <c r="J37" s="18">
        <f t="shared" si="20"/>
        <v>6.2917945167923932</v>
      </c>
      <c r="K37" s="18">
        <f t="shared" si="20"/>
        <v>5.4679003330486626</v>
      </c>
      <c r="L37" s="18">
        <f t="shared" si="20"/>
        <v>8.5985994097998812</v>
      </c>
      <c r="M37" s="18">
        <f t="shared" si="20"/>
        <v>11.226216282057516</v>
      </c>
      <c r="N37" s="18">
        <f t="shared" si="20"/>
        <v>11.467927543954206</v>
      </c>
      <c r="O37" s="18">
        <f t="shared" si="20"/>
        <v>11.765410769161374</v>
      </c>
      <c r="P37" s="18">
        <f t="shared" si="20"/>
        <v>12.355317234398902</v>
      </c>
      <c r="Q37" s="18">
        <f t="shared" si="7"/>
        <v>11.104768679358008</v>
      </c>
      <c r="R37" s="18">
        <f t="shared" si="7"/>
        <v>11.147761804641702</v>
      </c>
      <c r="S37" s="18">
        <f t="shared" si="7"/>
        <v>10.598192299711553</v>
      </c>
      <c r="T37" s="18">
        <f t="shared" si="7"/>
        <v>11.200183730116093</v>
      </c>
      <c r="U37" s="18">
        <f t="shared" si="7"/>
        <v>11.333482233576143</v>
      </c>
      <c r="V37" s="18">
        <f t="shared" si="7"/>
        <v>10.987691008905569</v>
      </c>
      <c r="W37" s="18">
        <f t="shared" ref="W37:X37" si="21">W15/W$28*100</f>
        <v>10.178352227211816</v>
      </c>
      <c r="X37" s="18">
        <f t="shared" si="21"/>
        <v>9.9646283013819339</v>
      </c>
      <c r="Y37" s="18">
        <f t="shared" si="11"/>
        <v>9.1877149147449622</v>
      </c>
    </row>
    <row r="38" spans="1:25" x14ac:dyDescent="0.2">
      <c r="A38" s="143"/>
      <c r="B38" s="8" t="s">
        <v>15</v>
      </c>
      <c r="C38" s="18">
        <f t="shared" si="5"/>
        <v>0.62129799908364625</v>
      </c>
      <c r="D38" s="18">
        <f t="shared" ref="D38:P38" si="22">D16/D$28*100</f>
        <v>0.39820275186125703</v>
      </c>
      <c r="E38" s="18">
        <f t="shared" si="22"/>
        <v>0.4011099197529196</v>
      </c>
      <c r="F38" s="18">
        <f t="shared" si="22"/>
        <v>0.31210481877669827</v>
      </c>
      <c r="G38" s="18">
        <f t="shared" si="22"/>
        <v>0.21660592459120254</v>
      </c>
      <c r="H38" s="18">
        <f t="shared" si="22"/>
        <v>0.27617173661255645</v>
      </c>
      <c r="I38" s="18">
        <f t="shared" si="22"/>
        <v>0.49684541126485338</v>
      </c>
      <c r="J38" s="18">
        <f t="shared" si="22"/>
        <v>0.468968929113532</v>
      </c>
      <c r="K38" s="18">
        <f t="shared" si="22"/>
        <v>0.62592116851597968</v>
      </c>
      <c r="L38" s="18">
        <f t="shared" si="22"/>
        <v>0.96052426628369536</v>
      </c>
      <c r="M38" s="18">
        <f t="shared" si="22"/>
        <v>1.1471065137084615</v>
      </c>
      <c r="N38" s="18">
        <f t="shared" si="22"/>
        <v>1.1616883496770898</v>
      </c>
      <c r="O38" s="18">
        <f t="shared" si="22"/>
        <v>1.2953359341520616</v>
      </c>
      <c r="P38" s="18">
        <f t="shared" si="22"/>
        <v>1.4532193105503748</v>
      </c>
      <c r="Q38" s="18">
        <f t="shared" si="7"/>
        <v>1.6269486425859354</v>
      </c>
      <c r="R38" s="18">
        <f t="shared" si="7"/>
        <v>0.97318587976708026</v>
      </c>
      <c r="S38" s="18">
        <f t="shared" si="7"/>
        <v>1.4473263124266551</v>
      </c>
      <c r="T38" s="18">
        <f t="shared" si="7"/>
        <v>1.4321658181508881</v>
      </c>
      <c r="U38" s="18">
        <f t="shared" si="7"/>
        <v>1.3820307124808859</v>
      </c>
      <c r="V38" s="18">
        <f t="shared" si="7"/>
        <v>1.1717088651525456</v>
      </c>
      <c r="W38" s="18">
        <f t="shared" ref="W38:X38" si="23">W16/W$28*100</f>
        <v>0.75325228155996982</v>
      </c>
      <c r="X38" s="18">
        <f t="shared" si="23"/>
        <v>0.81370457346213909</v>
      </c>
      <c r="Y38" s="18">
        <f t="shared" si="11"/>
        <v>0.9692489339007565</v>
      </c>
    </row>
    <row r="39" spans="1:25" x14ac:dyDescent="0.2">
      <c r="A39" s="143"/>
      <c r="B39" s="80" t="s">
        <v>57</v>
      </c>
      <c r="C39" s="18">
        <f t="shared" si="5"/>
        <v>2.8963464173721344E-2</v>
      </c>
      <c r="D39" s="18">
        <f t="shared" ref="D39:P39" si="24">D17/D$28*100</f>
        <v>3.7147154485125899E-2</v>
      </c>
      <c r="E39" s="18">
        <f t="shared" si="24"/>
        <v>4.4521994589160827E-2</v>
      </c>
      <c r="F39" s="18">
        <f t="shared" si="24"/>
        <v>5.1839989497194539E-2</v>
      </c>
      <c r="G39" s="18">
        <f t="shared" si="24"/>
        <v>2.0782042203032838E-2</v>
      </c>
      <c r="H39" s="18">
        <f t="shared" si="24"/>
        <v>1.4415075678389009E-2</v>
      </c>
      <c r="I39" s="18">
        <f t="shared" si="24"/>
        <v>2.7138604535948692E-2</v>
      </c>
      <c r="J39" s="18">
        <f t="shared" si="24"/>
        <v>2.5347690814087411E-2</v>
      </c>
      <c r="K39" s="18">
        <f t="shared" si="24"/>
        <v>3.0822802320984412E-2</v>
      </c>
      <c r="L39" s="18">
        <f t="shared" si="24"/>
        <v>5.4517014069118221E-2</v>
      </c>
      <c r="M39" s="18">
        <f t="shared" si="24"/>
        <v>4.5616859696893428E-2</v>
      </c>
      <c r="N39" s="18">
        <f t="shared" si="24"/>
        <v>4.6680763485799942E-2</v>
      </c>
      <c r="O39" s="18">
        <f t="shared" si="24"/>
        <v>5.072242108339739E-2</v>
      </c>
      <c r="P39" s="18">
        <f t="shared" si="24"/>
        <v>3.373578069031094E-2</v>
      </c>
      <c r="Q39" s="18">
        <f t="shared" si="7"/>
        <v>4.5510890005045809E-2</v>
      </c>
      <c r="R39" s="18">
        <f t="shared" si="7"/>
        <v>2.2072084898725801E-2</v>
      </c>
      <c r="S39" s="18">
        <f t="shared" si="7"/>
        <v>1.9675154516715598E-2</v>
      </c>
      <c r="T39" s="18">
        <f t="shared" si="7"/>
        <v>1.4761714222183534E-2</v>
      </c>
      <c r="U39" s="18">
        <f t="shared" si="7"/>
        <v>1.2765927009377709E-2</v>
      </c>
      <c r="V39" s="18">
        <f t="shared" si="7"/>
        <v>8.5158728436417839E-3</v>
      </c>
      <c r="W39" s="18">
        <f t="shared" ref="W39:X39" si="25">W17/W$28*100</f>
        <v>4.1463938139003212E-3</v>
      </c>
      <c r="X39" s="18">
        <f t="shared" si="25"/>
        <v>1.467109733300996E-3</v>
      </c>
      <c r="Y39" s="18">
        <f t="shared" si="11"/>
        <v>2.6336240334038107E-2</v>
      </c>
    </row>
    <row r="40" spans="1:25" x14ac:dyDescent="0.2">
      <c r="A40" s="143"/>
      <c r="B40" s="80" t="s">
        <v>58</v>
      </c>
      <c r="C40" s="18">
        <f t="shared" si="5"/>
        <v>0.32566352417060579</v>
      </c>
      <c r="D40" s="18">
        <f t="shared" ref="D40:P40" si="26">D18/D$28*100</f>
        <v>0.25415507431652934</v>
      </c>
      <c r="E40" s="18">
        <f t="shared" si="26"/>
        <v>0.24747011620282275</v>
      </c>
      <c r="F40" s="18">
        <f t="shared" si="26"/>
        <v>0.16819816228759027</v>
      </c>
      <c r="G40" s="18">
        <f t="shared" si="26"/>
        <v>0.11945245632520771</v>
      </c>
      <c r="H40" s="18">
        <f t="shared" si="26"/>
        <v>0.16914903764917866</v>
      </c>
      <c r="I40" s="18">
        <f t="shared" si="26"/>
        <v>0.30167773818265642</v>
      </c>
      <c r="J40" s="18">
        <f t="shared" si="26"/>
        <v>0.31880045359871267</v>
      </c>
      <c r="K40" s="18">
        <f t="shared" si="26"/>
        <v>0.35372075878333986</v>
      </c>
      <c r="L40" s="18">
        <f t="shared" si="26"/>
        <v>0.40243560582861854</v>
      </c>
      <c r="M40" s="18">
        <f t="shared" si="26"/>
        <v>0.41771660371618818</v>
      </c>
      <c r="N40" s="18">
        <f t="shared" si="26"/>
        <v>0.54256699862125857</v>
      </c>
      <c r="O40" s="18">
        <f t="shared" si="26"/>
        <v>0.51788313489418236</v>
      </c>
      <c r="P40" s="18">
        <f t="shared" si="26"/>
        <v>0.59496558479703576</v>
      </c>
      <c r="Q40" s="18">
        <f t="shared" si="7"/>
        <v>0.52436594482562382</v>
      </c>
      <c r="R40" s="18">
        <f t="shared" si="7"/>
        <v>0.56028683875892749</v>
      </c>
      <c r="S40" s="18">
        <f t="shared" si="7"/>
        <v>0.50316485145846401</v>
      </c>
      <c r="T40" s="18">
        <f t="shared" si="7"/>
        <v>0.42542994730325423</v>
      </c>
      <c r="U40" s="18">
        <f t="shared" si="7"/>
        <v>0.36965214108194555</v>
      </c>
      <c r="V40" s="18">
        <f t="shared" si="7"/>
        <v>0.31245414546006939</v>
      </c>
      <c r="W40" s="18">
        <f t="shared" ref="W40:X40" si="27">W18/W$28*100</f>
        <v>0.31107226930501497</v>
      </c>
      <c r="X40" s="18">
        <f t="shared" si="27"/>
        <v>0.33633665325922041</v>
      </c>
      <c r="Y40" s="18">
        <f t="shared" si="11"/>
        <v>0.38444720765141227</v>
      </c>
    </row>
    <row r="41" spans="1:25" x14ac:dyDescent="0.2">
      <c r="A41" s="143"/>
      <c r="B41" s="8" t="s">
        <v>16</v>
      </c>
      <c r="C41" s="18">
        <f t="shared" si="5"/>
        <v>1.9580849587190205E-3</v>
      </c>
      <c r="D41" s="18">
        <f t="shared" ref="D41:P41" si="28">D19/D$28*100</f>
        <v>5.5533270542298856E-3</v>
      </c>
      <c r="E41" s="18">
        <f t="shared" si="28"/>
        <v>7.4279632828108486E-3</v>
      </c>
      <c r="F41" s="18">
        <f t="shared" si="28"/>
        <v>5.0979867125693192E-3</v>
      </c>
      <c r="G41" s="18">
        <f t="shared" si="28"/>
        <v>1.1170327635410395E-2</v>
      </c>
      <c r="H41" s="18">
        <f t="shared" si="28"/>
        <v>1.5087324790318261E-2</v>
      </c>
      <c r="I41" s="18">
        <f t="shared" si="28"/>
        <v>1.6912950343990599E-2</v>
      </c>
      <c r="J41" s="18">
        <f t="shared" si="28"/>
        <v>3.4801248419255935E-2</v>
      </c>
      <c r="K41" s="18">
        <f t="shared" si="28"/>
        <v>5.1186535032137222E-2</v>
      </c>
      <c r="L41" s="18">
        <f t="shared" si="28"/>
        <v>0.14987248178653997</v>
      </c>
      <c r="M41" s="18">
        <f t="shared" si="28"/>
        <v>0.13394251461892279</v>
      </c>
      <c r="N41" s="18">
        <f t="shared" si="28"/>
        <v>0.13011691614317011</v>
      </c>
      <c r="O41" s="18">
        <f t="shared" si="28"/>
        <v>0.11764558303298918</v>
      </c>
      <c r="P41" s="18">
        <f t="shared" si="28"/>
        <v>0.14067192120271801</v>
      </c>
      <c r="Q41" s="18">
        <f t="shared" ref="Q41:V49" si="29">Q19/Q$28*100</f>
        <v>0.19056464669126025</v>
      </c>
      <c r="R41" s="18">
        <f t="shared" si="29"/>
        <v>0.28157561935771586</v>
      </c>
      <c r="S41" s="18">
        <f t="shared" si="29"/>
        <v>0.31153753079556312</v>
      </c>
      <c r="T41" s="18">
        <f t="shared" si="29"/>
        <v>0.40040668135755719</v>
      </c>
      <c r="U41" s="18">
        <f t="shared" si="29"/>
        <v>0.43514163852905835</v>
      </c>
      <c r="V41" s="18">
        <f t="shared" si="29"/>
        <v>0.33829994996852436</v>
      </c>
      <c r="W41" s="18">
        <f t="shared" ref="W41:X41" si="30">W19/W$28*100</f>
        <v>0.29689826731618857</v>
      </c>
      <c r="X41" s="18">
        <f t="shared" si="30"/>
        <v>0.36506018435425486</v>
      </c>
      <c r="Y41" s="18">
        <f t="shared" si="11"/>
        <v>0.19724392991702897</v>
      </c>
    </row>
    <row r="42" spans="1:25" x14ac:dyDescent="0.2">
      <c r="A42" s="143"/>
      <c r="B42" s="80" t="s">
        <v>63</v>
      </c>
      <c r="C42" s="18">
        <f t="shared" si="5"/>
        <v>9.5354369918922681E-6</v>
      </c>
      <c r="D42" s="18">
        <f t="shared" ref="D42:P42" si="31">D20/D$28*100</f>
        <v>1.4829647688907428E-4</v>
      </c>
      <c r="E42" s="18">
        <f t="shared" si="31"/>
        <v>3.1527849458546367E-4</v>
      </c>
      <c r="F42" s="18">
        <f t="shared" si="31"/>
        <v>1.3445896379737386E-5</v>
      </c>
      <c r="G42" s="18">
        <f t="shared" si="31"/>
        <v>8.1918215777920995E-4</v>
      </c>
      <c r="H42" s="18">
        <f t="shared" si="31"/>
        <v>9.9983574468087139E-6</v>
      </c>
      <c r="I42" s="18">
        <f t="shared" si="31"/>
        <v>1.3707186757247439E-4</v>
      </c>
      <c r="J42" s="18">
        <f t="shared" si="31"/>
        <v>1.9817842779653286E-6</v>
      </c>
      <c r="K42" s="18">
        <f t="shared" si="31"/>
        <v>4.9120490540788405E-4</v>
      </c>
      <c r="L42" s="18">
        <f t="shared" si="31"/>
        <v>2.9930826467215929E-5</v>
      </c>
      <c r="M42" s="18">
        <f t="shared" si="31"/>
        <v>2.6276844516572993E-5</v>
      </c>
      <c r="N42" s="18">
        <f t="shared" si="31"/>
        <v>1.5855338083875544E-4</v>
      </c>
      <c r="O42" s="18">
        <f t="shared" si="31"/>
        <v>5.2486364855419821E-5</v>
      </c>
      <c r="P42" s="18">
        <f t="shared" si="31"/>
        <v>8.0806320784139145E-5</v>
      </c>
      <c r="Q42" s="18">
        <f t="shared" si="29"/>
        <v>6.8518881131373658E-5</v>
      </c>
      <c r="R42" s="18">
        <f t="shared" si="29"/>
        <v>6.7668200739075417E-5</v>
      </c>
      <c r="S42" s="18">
        <f t="shared" si="29"/>
        <v>1.3230099985584313E-4</v>
      </c>
      <c r="T42" s="18">
        <f t="shared" si="29"/>
        <v>6.2686796267008137E-4</v>
      </c>
      <c r="U42" s="18">
        <f t="shared" si="29"/>
        <v>1.6334729238859811E-4</v>
      </c>
      <c r="V42" s="18">
        <f t="shared" si="29"/>
        <v>2.4169518949751483E-5</v>
      </c>
      <c r="W42" s="18">
        <f t="shared" ref="W42:X42" si="32">W20/W$28*100</f>
        <v>0</v>
      </c>
      <c r="X42" s="18">
        <f t="shared" si="32"/>
        <v>0</v>
      </c>
      <c r="Y42" s="18">
        <f t="shared" si="11"/>
        <v>1.4332081844434558E-4</v>
      </c>
    </row>
    <row r="43" spans="1:25" x14ac:dyDescent="0.2">
      <c r="A43" s="143"/>
      <c r="B43" s="80" t="s">
        <v>62</v>
      </c>
      <c r="C43" s="18">
        <f t="shared" si="5"/>
        <v>2.7380326219576372E-4</v>
      </c>
      <c r="D43" s="18">
        <f t="shared" ref="D43:P43" si="33">D21/D$28*100</f>
        <v>9.4813487860925366E-5</v>
      </c>
      <c r="E43" s="18">
        <f t="shared" si="33"/>
        <v>1.5293883793949354E-3</v>
      </c>
      <c r="F43" s="18">
        <f t="shared" si="33"/>
        <v>4.2981218766956821E-4</v>
      </c>
      <c r="G43" s="18">
        <f t="shared" si="33"/>
        <v>7.3478984466994154E-4</v>
      </c>
      <c r="H43" s="18">
        <f t="shared" si="33"/>
        <v>2.6939394558929549E-4</v>
      </c>
      <c r="I43" s="18">
        <f t="shared" si="33"/>
        <v>8.1714916438081504E-4</v>
      </c>
      <c r="J43" s="18">
        <f t="shared" si="33"/>
        <v>5.9905710103791377E-4</v>
      </c>
      <c r="K43" s="18">
        <f t="shared" si="33"/>
        <v>1.4515907762935911E-4</v>
      </c>
      <c r="L43" s="18">
        <f t="shared" si="33"/>
        <v>6.5541847701746866E-4</v>
      </c>
      <c r="M43" s="18">
        <f t="shared" si="33"/>
        <v>1.7508528485374304E-3</v>
      </c>
      <c r="N43" s="18">
        <f t="shared" si="33"/>
        <v>1.317193712890173E-3</v>
      </c>
      <c r="O43" s="18">
        <f t="shared" si="33"/>
        <v>5.0591324016465377E-4</v>
      </c>
      <c r="P43" s="18">
        <f t="shared" si="33"/>
        <v>3.7337713636832488E-4</v>
      </c>
      <c r="Q43" s="18">
        <f t="shared" si="29"/>
        <v>5.4368436840357252E-4</v>
      </c>
      <c r="R43" s="18">
        <f t="shared" si="29"/>
        <v>7.017324741512076E-4</v>
      </c>
      <c r="S43" s="18">
        <f t="shared" si="29"/>
        <v>5.1843112965427578E-4</v>
      </c>
      <c r="T43" s="18">
        <f t="shared" si="29"/>
        <v>3.3854094370894906E-4</v>
      </c>
      <c r="U43" s="18">
        <f t="shared" si="29"/>
        <v>1.8066627777196728E-3</v>
      </c>
      <c r="V43" s="18">
        <f t="shared" si="29"/>
        <v>9.5531788460777095E-4</v>
      </c>
      <c r="W43" s="18">
        <f t="shared" ref="W43:X43" si="34">W21/W$28*100</f>
        <v>2.3663219276853689E-3</v>
      </c>
      <c r="X43" s="18">
        <f t="shared" si="34"/>
        <v>6.0909140104549219E-3</v>
      </c>
      <c r="Y43" s="18">
        <f t="shared" si="11"/>
        <v>1.2440131294559709E-3</v>
      </c>
    </row>
    <row r="44" spans="1:25" x14ac:dyDescent="0.2">
      <c r="A44" s="143"/>
      <c r="B44" s="80" t="s">
        <v>64</v>
      </c>
      <c r="C44" s="18">
        <f t="shared" si="5"/>
        <v>0</v>
      </c>
      <c r="D44" s="18">
        <f t="shared" ref="D44:P44" si="35">D22/D$28*100</f>
        <v>6.6176926806483441E-7</v>
      </c>
      <c r="E44" s="18">
        <f t="shared" si="35"/>
        <v>1.3213806376842041E-5</v>
      </c>
      <c r="F44" s="18">
        <f t="shared" si="35"/>
        <v>1.5334131828126431E-4</v>
      </c>
      <c r="G44" s="18">
        <f t="shared" si="35"/>
        <v>9.7206431011625887E-4</v>
      </c>
      <c r="H44" s="18">
        <f t="shared" si="35"/>
        <v>1.0544896873535955E-3</v>
      </c>
      <c r="I44" s="18">
        <f t="shared" si="35"/>
        <v>1.4232488642291223E-3</v>
      </c>
      <c r="J44" s="18">
        <f t="shared" si="35"/>
        <v>6.0997087079403274E-4</v>
      </c>
      <c r="K44" s="18">
        <f t="shared" si="35"/>
        <v>9.1091015550733684E-4</v>
      </c>
      <c r="L44" s="18">
        <f t="shared" si="35"/>
        <v>4.380412232288574E-3</v>
      </c>
      <c r="M44" s="18">
        <f t="shared" si="35"/>
        <v>1.6306397978212369E-3</v>
      </c>
      <c r="N44" s="18">
        <f t="shared" si="35"/>
        <v>5.5436455958654445E-3</v>
      </c>
      <c r="O44" s="18">
        <f t="shared" si="35"/>
        <v>4.7467423741805832E-3</v>
      </c>
      <c r="P44" s="18">
        <f t="shared" si="35"/>
        <v>1.7200325172204926E-2</v>
      </c>
      <c r="Q44" s="18">
        <f t="shared" si="29"/>
        <v>4.5595578270120833E-2</v>
      </c>
      <c r="R44" s="18">
        <f t="shared" si="29"/>
        <v>3.9688722982167281E-2</v>
      </c>
      <c r="S44" s="18">
        <f t="shared" si="29"/>
        <v>3.7587685522153878E-2</v>
      </c>
      <c r="T44" s="18">
        <f t="shared" si="29"/>
        <v>4.9063192249161669E-2</v>
      </c>
      <c r="U44" s="18">
        <f t="shared" si="29"/>
        <v>6.3494096421392573E-2</v>
      </c>
      <c r="V44" s="18">
        <f t="shared" si="29"/>
        <v>6.9217081838511191E-2</v>
      </c>
      <c r="W44" s="18">
        <f t="shared" ref="W44:X44" si="36">W22/W$28*100</f>
        <v>7.6637612117454304E-2</v>
      </c>
      <c r="X44" s="18">
        <f t="shared" si="36"/>
        <v>9.2099277115484587E-2</v>
      </c>
      <c r="Y44" s="18">
        <f t="shared" si="11"/>
        <v>3.0917850361875474E-2</v>
      </c>
    </row>
    <row r="45" spans="1:25" x14ac:dyDescent="0.2">
      <c r="A45" s="143"/>
      <c r="B45" s="80" t="s">
        <v>65</v>
      </c>
      <c r="C45" s="18">
        <f t="shared" si="5"/>
        <v>0</v>
      </c>
      <c r="D45" s="18">
        <f t="shared" ref="D45:P45" si="37">D23/D$28*100</f>
        <v>0</v>
      </c>
      <c r="E45" s="18">
        <f t="shared" si="37"/>
        <v>0</v>
      </c>
      <c r="F45" s="18">
        <f t="shared" si="37"/>
        <v>0</v>
      </c>
      <c r="G45" s="18">
        <f t="shared" si="37"/>
        <v>0</v>
      </c>
      <c r="H45" s="18">
        <f t="shared" si="37"/>
        <v>0</v>
      </c>
      <c r="I45" s="18">
        <f t="shared" si="37"/>
        <v>3.1082780048723285E-5</v>
      </c>
      <c r="J45" s="18">
        <f t="shared" si="37"/>
        <v>5.4540936325975375E-5</v>
      </c>
      <c r="K45" s="18">
        <f t="shared" si="37"/>
        <v>6.145389690162277E-4</v>
      </c>
      <c r="L45" s="18">
        <f t="shared" si="37"/>
        <v>7.1715543317655704E-4</v>
      </c>
      <c r="M45" s="18">
        <f t="shared" si="37"/>
        <v>1.2695790920173101E-3</v>
      </c>
      <c r="N45" s="18">
        <f t="shared" si="37"/>
        <v>6.4220290815029371E-4</v>
      </c>
      <c r="O45" s="18">
        <f t="shared" si="37"/>
        <v>3.5062145000144028E-3</v>
      </c>
      <c r="P45" s="18">
        <f t="shared" si="37"/>
        <v>4.2892047886809812E-4</v>
      </c>
      <c r="Q45" s="18">
        <f t="shared" si="29"/>
        <v>1.8287781685363677E-3</v>
      </c>
      <c r="R45" s="18">
        <f t="shared" si="29"/>
        <v>5.3267604546727344E-4</v>
      </c>
      <c r="S45" s="18">
        <f t="shared" si="29"/>
        <v>2.4383935679717946E-4</v>
      </c>
      <c r="T45" s="18">
        <f t="shared" si="29"/>
        <v>1.2128805864106547E-4</v>
      </c>
      <c r="U45" s="18">
        <f t="shared" si="29"/>
        <v>1.7636372328518979E-4</v>
      </c>
      <c r="V45" s="18">
        <f t="shared" si="29"/>
        <v>3.1722913814854619E-4</v>
      </c>
      <c r="W45" s="18">
        <f t="shared" ref="W45:X45" si="38">W23/W$28*100</f>
        <v>4.9477804319700966E-3</v>
      </c>
      <c r="X45" s="18">
        <f t="shared" si="38"/>
        <v>1.4213586336335281E-2</v>
      </c>
      <c r="Y45" s="18">
        <f t="shared" si="11"/>
        <v>1.8246506464449112E-3</v>
      </c>
    </row>
    <row r="46" spans="1:25" x14ac:dyDescent="0.2">
      <c r="A46" s="143"/>
      <c r="B46" s="80" t="s">
        <v>61</v>
      </c>
      <c r="C46" s="18">
        <f t="shared" si="5"/>
        <v>1.6543131802630238E-3</v>
      </c>
      <c r="D46" s="18">
        <f t="shared" ref="D46:P46" si="39">D24/D$28*100</f>
        <v>5.2981849209696157E-3</v>
      </c>
      <c r="E46" s="18">
        <f t="shared" si="39"/>
        <v>5.5700826024536075E-3</v>
      </c>
      <c r="F46" s="18">
        <f t="shared" si="39"/>
        <v>4.5013873102387495E-3</v>
      </c>
      <c r="G46" s="18">
        <f t="shared" si="39"/>
        <v>8.644291322844987E-3</v>
      </c>
      <c r="H46" s="18">
        <f t="shared" si="39"/>
        <v>1.3734653751805204E-2</v>
      </c>
      <c r="I46" s="18">
        <f t="shared" si="39"/>
        <v>1.4479438572668988E-2</v>
      </c>
      <c r="J46" s="18">
        <f t="shared" si="39"/>
        <v>3.3510660255026602E-2</v>
      </c>
      <c r="K46" s="18">
        <f t="shared" si="39"/>
        <v>4.8924690610313418E-2</v>
      </c>
      <c r="L46" s="18">
        <f t="shared" si="39"/>
        <v>0.1439878789677374</v>
      </c>
      <c r="M46" s="18">
        <f t="shared" si="39"/>
        <v>0.12925045849738817</v>
      </c>
      <c r="N46" s="18">
        <f t="shared" si="39"/>
        <v>0.12241651816814728</v>
      </c>
      <c r="O46" s="18">
        <f t="shared" si="39"/>
        <v>0.10862345998201627</v>
      </c>
      <c r="P46" s="18">
        <f t="shared" si="39"/>
        <v>0.12216395082527474</v>
      </c>
      <c r="Q46" s="18">
        <f t="shared" si="29"/>
        <v>0.14185320133511442</v>
      </c>
      <c r="R46" s="18">
        <f t="shared" si="29"/>
        <v>0.23972575747358982</v>
      </c>
      <c r="S46" s="18">
        <f t="shared" si="29"/>
        <v>0.2722170005986056</v>
      </c>
      <c r="T46" s="18">
        <f t="shared" si="29"/>
        <v>0.33562568524386205</v>
      </c>
      <c r="U46" s="18">
        <f t="shared" si="29"/>
        <v>0.34914108107455072</v>
      </c>
      <c r="V46" s="18">
        <f t="shared" si="29"/>
        <v>0.2659753873640146</v>
      </c>
      <c r="W46" s="18">
        <f t="shared" ref="W46:X46" si="40">W24/W$28*100</f>
        <v>0.21187721728055747</v>
      </c>
      <c r="X46" s="18">
        <f t="shared" si="40"/>
        <v>0.24763136284407838</v>
      </c>
      <c r="Y46" s="18">
        <f t="shared" si="11"/>
        <v>0.16025563329822559</v>
      </c>
    </row>
    <row r="47" spans="1:25" x14ac:dyDescent="0.2">
      <c r="A47" s="297"/>
      <c r="B47" s="80" t="s">
        <v>807</v>
      </c>
      <c r="C47" s="18">
        <f t="shared" si="5"/>
        <v>2.0433079268340575E-5</v>
      </c>
      <c r="D47" s="18">
        <f t="shared" ref="D47:P47" si="41">D25/D$28*100</f>
        <v>1.1370399242204881E-5</v>
      </c>
      <c r="E47" s="18">
        <f t="shared" si="41"/>
        <v>0</v>
      </c>
      <c r="F47" s="18">
        <f t="shared" si="41"/>
        <v>0</v>
      </c>
      <c r="G47" s="18">
        <f t="shared" si="41"/>
        <v>0</v>
      </c>
      <c r="H47" s="18">
        <f t="shared" si="41"/>
        <v>1.8789048123356827E-5</v>
      </c>
      <c r="I47" s="18">
        <f t="shared" si="41"/>
        <v>2.495909509047808E-5</v>
      </c>
      <c r="J47" s="18">
        <f t="shared" si="41"/>
        <v>2.503747179344929E-5</v>
      </c>
      <c r="K47" s="18">
        <f t="shared" si="41"/>
        <v>1.0003131426298828E-4</v>
      </c>
      <c r="L47" s="18">
        <f t="shared" si="41"/>
        <v>1.0168584985275914E-4</v>
      </c>
      <c r="M47" s="18">
        <f t="shared" si="41"/>
        <v>1.4707538642074725E-5</v>
      </c>
      <c r="N47" s="18">
        <f t="shared" si="41"/>
        <v>3.8802377278161097E-5</v>
      </c>
      <c r="O47" s="18">
        <f t="shared" si="41"/>
        <v>2.1076657175782826E-4</v>
      </c>
      <c r="P47" s="18">
        <f t="shared" si="41"/>
        <v>4.2454126921775937E-4</v>
      </c>
      <c r="Q47" s="18">
        <f t="shared" si="29"/>
        <v>6.7488566795369524E-4</v>
      </c>
      <c r="R47" s="18">
        <f t="shared" si="29"/>
        <v>8.5906218160119541E-4</v>
      </c>
      <c r="S47" s="18">
        <f t="shared" si="29"/>
        <v>8.382731884963012E-4</v>
      </c>
      <c r="T47" s="18">
        <f t="shared" si="29"/>
        <v>1.4631106899513311E-2</v>
      </c>
      <c r="U47" s="18">
        <f t="shared" si="29"/>
        <v>2.0360087239721675E-2</v>
      </c>
      <c r="V47" s="18">
        <f t="shared" si="29"/>
        <v>1.8107642242924382E-3</v>
      </c>
      <c r="W47" s="18">
        <f t="shared" ref="W47:X47" si="42">W25/W$28*100</f>
        <v>1.0693355585213807E-3</v>
      </c>
      <c r="X47" s="18">
        <f t="shared" si="42"/>
        <v>5.0250440479016664E-3</v>
      </c>
      <c r="Y47" s="18">
        <f t="shared" si="11"/>
        <v>2.8584616625826524E-3</v>
      </c>
    </row>
    <row r="48" spans="1:25" ht="15" x14ac:dyDescent="0.25">
      <c r="A48" s="143"/>
      <c r="B48" s="191" t="s">
        <v>22</v>
      </c>
      <c r="C48" s="18">
        <f t="shared" si="5"/>
        <v>93.560726891504245</v>
      </c>
      <c r="D48" s="18">
        <f t="shared" ref="D48:P48" si="43">D26/D$28*100</f>
        <v>93.880551716774107</v>
      </c>
      <c r="E48" s="18">
        <f t="shared" si="43"/>
        <v>93.54008431690842</v>
      </c>
      <c r="F48" s="18">
        <f t="shared" si="43"/>
        <v>93.798051784565857</v>
      </c>
      <c r="G48" s="18">
        <f t="shared" si="43"/>
        <v>93.498112890791916</v>
      </c>
      <c r="H48" s="18">
        <f t="shared" si="43"/>
        <v>93.822539285677379</v>
      </c>
      <c r="I48" s="18">
        <f t="shared" si="43"/>
        <v>91.706278182337314</v>
      </c>
      <c r="J48" s="18">
        <f t="shared" si="43"/>
        <v>91.737086330852634</v>
      </c>
      <c r="K48" s="18">
        <f t="shared" si="43"/>
        <v>90.611649294532867</v>
      </c>
      <c r="L48" s="18">
        <f t="shared" si="43"/>
        <v>89.604965438735249</v>
      </c>
      <c r="M48" s="18">
        <f t="shared" si="43"/>
        <v>88.278043247015731</v>
      </c>
      <c r="N48" s="18">
        <f t="shared" si="43"/>
        <v>87.653825844728146</v>
      </c>
      <c r="O48" s="18">
        <f t="shared" si="43"/>
        <v>86.686639923168968</v>
      </c>
      <c r="P48" s="18">
        <f t="shared" si="43"/>
        <v>85.848706698818972</v>
      </c>
      <c r="Q48" s="18">
        <f t="shared" si="29"/>
        <v>85.202127173637621</v>
      </c>
      <c r="R48" s="18">
        <f t="shared" si="29"/>
        <v>84.7426775478542</v>
      </c>
      <c r="S48" s="18">
        <f t="shared" si="29"/>
        <v>84.289257663993695</v>
      </c>
      <c r="T48" s="18">
        <f t="shared" si="29"/>
        <v>83.634567113542445</v>
      </c>
      <c r="U48" s="18">
        <f t="shared" si="29"/>
        <v>83.420712886544123</v>
      </c>
      <c r="V48" s="18">
        <f t="shared" si="29"/>
        <v>83.069130892796082</v>
      </c>
      <c r="W48" s="18">
        <f t="shared" ref="W48:X48" si="44">W26/W$28*100</f>
        <v>82.202913923225239</v>
      </c>
      <c r="X48" s="18">
        <f t="shared" si="44"/>
        <v>82.240768600909419</v>
      </c>
      <c r="Y48" s="18">
        <f t="shared" si="11"/>
        <v>87.040962322816512</v>
      </c>
    </row>
    <row r="49" spans="1:25" x14ac:dyDescent="0.2">
      <c r="A49" s="143"/>
      <c r="B49" s="8" t="s">
        <v>23</v>
      </c>
      <c r="C49" s="18">
        <f t="shared" si="5"/>
        <v>6.4392731084957537</v>
      </c>
      <c r="D49" s="18">
        <f t="shared" ref="D49:P49" si="45">D27/D$28*100</f>
        <v>6.1194482832258927</v>
      </c>
      <c r="E49" s="18">
        <f t="shared" si="45"/>
        <v>6.459915683091574</v>
      </c>
      <c r="F49" s="18">
        <f t="shared" si="45"/>
        <v>6.2019482154341334</v>
      </c>
      <c r="G49" s="18">
        <f t="shared" si="45"/>
        <v>6.5018871092080852</v>
      </c>
      <c r="H49" s="18">
        <f t="shared" si="45"/>
        <v>6.1774607143226143</v>
      </c>
      <c r="I49" s="18">
        <f t="shared" si="45"/>
        <v>8.2937218176626839</v>
      </c>
      <c r="J49" s="18">
        <f t="shared" si="45"/>
        <v>8.2629136691473697</v>
      </c>
      <c r="K49" s="18">
        <f t="shared" si="45"/>
        <v>9.3883507054671362</v>
      </c>
      <c r="L49" s="18">
        <f t="shared" si="45"/>
        <v>10.395034561264753</v>
      </c>
      <c r="M49" s="18">
        <f t="shared" si="45"/>
        <v>11.721956752984266</v>
      </c>
      <c r="N49" s="18">
        <f t="shared" si="45"/>
        <v>12.346174155271857</v>
      </c>
      <c r="O49" s="18">
        <f t="shared" si="45"/>
        <v>13.313360076831035</v>
      </c>
      <c r="P49" s="18">
        <f t="shared" si="45"/>
        <v>14.151293301181035</v>
      </c>
      <c r="Q49" s="18">
        <f t="shared" si="29"/>
        <v>19.149044814458239</v>
      </c>
      <c r="R49" s="18">
        <f t="shared" si="29"/>
        <v>15.257322452145807</v>
      </c>
      <c r="S49" s="18">
        <f t="shared" si="29"/>
        <v>15.710742336006314</v>
      </c>
      <c r="T49" s="18">
        <f t="shared" si="29"/>
        <v>16.365432886457558</v>
      </c>
      <c r="U49" s="18">
        <f t="shared" si="29"/>
        <v>16.579287113455877</v>
      </c>
      <c r="V49" s="18">
        <f t="shared" si="29"/>
        <v>16.930869107203911</v>
      </c>
      <c r="W49" s="18">
        <f t="shared" ref="W49:X49" si="46">W27/W$28*100</f>
        <v>17.797086076774761</v>
      </c>
      <c r="X49" s="18">
        <f t="shared" si="46"/>
        <v>17.759231399090584</v>
      </c>
      <c r="Y49" s="18">
        <f t="shared" si="11"/>
        <v>13.126161984924318</v>
      </c>
    </row>
    <row r="50" spans="1:25" ht="13.5" thickBot="1" x14ac:dyDescent="0.25">
      <c r="A50" s="143"/>
      <c r="B50" s="30" t="s">
        <v>7</v>
      </c>
      <c r="C50" s="78">
        <f t="shared" si="5"/>
        <v>100</v>
      </c>
      <c r="D50" s="78">
        <f t="shared" ref="D50:R50" si="47">D28/D$28*100</f>
        <v>100</v>
      </c>
      <c r="E50" s="78">
        <f t="shared" si="47"/>
        <v>100</v>
      </c>
      <c r="F50" s="78">
        <f t="shared" si="47"/>
        <v>100</v>
      </c>
      <c r="G50" s="78">
        <f t="shared" si="47"/>
        <v>100</v>
      </c>
      <c r="H50" s="78">
        <f t="shared" si="47"/>
        <v>100</v>
      </c>
      <c r="I50" s="78">
        <f t="shared" si="47"/>
        <v>100</v>
      </c>
      <c r="J50" s="78">
        <f t="shared" si="47"/>
        <v>100</v>
      </c>
      <c r="K50" s="78">
        <f t="shared" si="47"/>
        <v>100</v>
      </c>
      <c r="L50" s="78">
        <f t="shared" si="47"/>
        <v>100</v>
      </c>
      <c r="M50" s="78">
        <f t="shared" si="47"/>
        <v>100</v>
      </c>
      <c r="N50" s="78">
        <f t="shared" si="47"/>
        <v>100</v>
      </c>
      <c r="O50" s="78">
        <f t="shared" si="47"/>
        <v>100</v>
      </c>
      <c r="P50" s="78">
        <f t="shared" si="47"/>
        <v>100</v>
      </c>
      <c r="Q50" s="78">
        <f t="shared" si="47"/>
        <v>100</v>
      </c>
      <c r="R50" s="78">
        <f t="shared" si="47"/>
        <v>100</v>
      </c>
      <c r="S50" s="78">
        <f>S28/S$28*100</f>
        <v>100</v>
      </c>
      <c r="T50" s="260">
        <f>T28/T$28*100</f>
        <v>100</v>
      </c>
      <c r="U50" s="260">
        <f>U28/U$28*100</f>
        <v>100</v>
      </c>
      <c r="V50" s="271">
        <f>V28/V$28*100</f>
        <v>100</v>
      </c>
      <c r="W50" s="271">
        <f t="shared" ref="W50:X50" si="48">W28/W$28*100</f>
        <v>100</v>
      </c>
      <c r="X50" s="271">
        <f t="shared" si="48"/>
        <v>100</v>
      </c>
      <c r="Y50" s="78">
        <f t="shared" si="11"/>
        <v>100</v>
      </c>
    </row>
    <row r="51" spans="1:25" ht="20.25" thickTop="1" thickBot="1" x14ac:dyDescent="0.35">
      <c r="A51" s="143"/>
      <c r="B51" s="55"/>
      <c r="C51" s="338" t="s">
        <v>56</v>
      </c>
      <c r="D51" s="338"/>
      <c r="E51" s="338"/>
      <c r="F51" s="338"/>
      <c r="G51" s="338"/>
      <c r="H51" s="338"/>
      <c r="I51" s="338"/>
      <c r="J51" s="338"/>
      <c r="K51" s="338"/>
      <c r="L51" s="338"/>
      <c r="M51" s="338"/>
      <c r="N51" s="338"/>
      <c r="O51" s="338"/>
      <c r="P51" s="338"/>
      <c r="Q51" s="338"/>
      <c r="R51" s="338"/>
      <c r="S51" s="338"/>
      <c r="T51" s="338"/>
      <c r="U51" s="338"/>
      <c r="V51" s="338"/>
      <c r="W51" s="338"/>
      <c r="X51" s="338"/>
      <c r="Y51" s="338"/>
    </row>
    <row r="52" spans="1:25" ht="13.5" thickTop="1" x14ac:dyDescent="0.2">
      <c r="A52" s="143"/>
      <c r="B52" s="8"/>
      <c r="C52" s="18"/>
      <c r="D52" s="18"/>
      <c r="E52" s="18"/>
      <c r="F52" s="18"/>
      <c r="G52" s="18"/>
      <c r="H52" s="18"/>
      <c r="I52" s="18"/>
      <c r="J52" s="18"/>
      <c r="K52" s="18"/>
      <c r="L52" s="18"/>
      <c r="M52" s="18"/>
      <c r="N52" s="18"/>
      <c r="O52" s="18"/>
      <c r="P52" s="18"/>
      <c r="Q52" s="18"/>
      <c r="R52" s="18"/>
      <c r="S52" s="18"/>
      <c r="T52" s="18"/>
      <c r="U52" s="18"/>
      <c r="V52" s="18"/>
      <c r="W52" s="18"/>
      <c r="X52" s="18"/>
      <c r="Y52" s="18"/>
    </row>
    <row r="53" spans="1:25" x14ac:dyDescent="0.2">
      <c r="A53" s="143"/>
      <c r="B53" s="80" t="s">
        <v>326</v>
      </c>
      <c r="C53" s="33" t="s">
        <v>10</v>
      </c>
      <c r="D53" s="18">
        <f t="shared" ref="D53:V53" si="49">IF(C9=0,"--",(D9/C9)*100-100)</f>
        <v>45.389150661611353</v>
      </c>
      <c r="E53" s="18">
        <f t="shared" si="49"/>
        <v>23.922428693501274</v>
      </c>
      <c r="F53" s="18">
        <f t="shared" si="49"/>
        <v>17.533703223340851</v>
      </c>
      <c r="G53" s="18">
        <f t="shared" si="49"/>
        <v>21.292304929884338</v>
      </c>
      <c r="H53" s="18">
        <f t="shared" si="49"/>
        <v>21.891025786534016</v>
      </c>
      <c r="I53" s="18">
        <f t="shared" si="49"/>
        <v>-10.451002117187784</v>
      </c>
      <c r="J53" s="18">
        <f t="shared" si="49"/>
        <v>3.7483338895218736</v>
      </c>
      <c r="K53" s="18">
        <f t="shared" si="49"/>
        <v>-3.2246281590014405</v>
      </c>
      <c r="L53" s="18">
        <f t="shared" si="49"/>
        <v>-0.60292128296842407</v>
      </c>
      <c r="M53" s="18">
        <f t="shared" si="49"/>
        <v>-2.2401759505802517</v>
      </c>
      <c r="N53" s="18">
        <f t="shared" si="49"/>
        <v>0.84821119990405691</v>
      </c>
      <c r="O53" s="18">
        <f t="shared" si="49"/>
        <v>-2.9811409201394525</v>
      </c>
      <c r="P53" s="18">
        <f t="shared" si="49"/>
        <v>-8.8454495690066608</v>
      </c>
      <c r="Q53" s="18">
        <f t="shared" si="49"/>
        <v>-29.128151071194935</v>
      </c>
      <c r="R53" s="18">
        <f t="shared" si="49"/>
        <v>30.204882574888501</v>
      </c>
      <c r="S53" s="18">
        <f t="shared" si="49"/>
        <v>6.3264500449437406</v>
      </c>
      <c r="T53" s="18">
        <f t="shared" si="49"/>
        <v>3.9037162562148353</v>
      </c>
      <c r="U53" s="18">
        <f t="shared" si="49"/>
        <v>8.315350387807996</v>
      </c>
      <c r="V53" s="18">
        <f t="shared" si="49"/>
        <v>3.2636842199944311</v>
      </c>
      <c r="W53" s="18">
        <f t="shared" ref="W53:X53" si="50">IF(V9=0,"--",(W9/V9)*100-100)</f>
        <v>1.2321970232086272</v>
      </c>
      <c r="X53" s="18">
        <f t="shared" si="50"/>
        <v>-4.2912273224449251</v>
      </c>
      <c r="Y53" s="18">
        <f>IFERROR((POWER(U9/C9,1/21)*100)-100,"--")</f>
        <v>4.8318265732437311</v>
      </c>
    </row>
    <row r="54" spans="1:25" x14ac:dyDescent="0.2">
      <c r="A54" s="143"/>
      <c r="B54" s="80" t="s">
        <v>67</v>
      </c>
      <c r="C54" s="33" t="s">
        <v>10</v>
      </c>
      <c r="D54" s="18">
        <f t="shared" ref="D54:V54" si="51">IF(C10=0,"--",(D10/C10)*100-100)</f>
        <v>46.424506277604735</v>
      </c>
      <c r="E54" s="18">
        <f t="shared" si="51"/>
        <v>7.177330200420613</v>
      </c>
      <c r="F54" s="18">
        <f t="shared" si="51"/>
        <v>52.903885174552016</v>
      </c>
      <c r="G54" s="18">
        <f t="shared" si="51"/>
        <v>25.727690912555374</v>
      </c>
      <c r="H54" s="18">
        <f t="shared" si="51"/>
        <v>-6.0540871157642471</v>
      </c>
      <c r="I54" s="18">
        <f t="shared" si="51"/>
        <v>-14.32544176999636</v>
      </c>
      <c r="J54" s="18">
        <f t="shared" si="51"/>
        <v>12.222409670118466</v>
      </c>
      <c r="K54" s="18">
        <f t="shared" si="51"/>
        <v>18.417365816104891</v>
      </c>
      <c r="L54" s="18">
        <f t="shared" si="51"/>
        <v>141.50407249379353</v>
      </c>
      <c r="M54" s="18">
        <f t="shared" si="51"/>
        <v>-24.780879579872973</v>
      </c>
      <c r="N54" s="18">
        <f t="shared" si="51"/>
        <v>7.2778627264277844</v>
      </c>
      <c r="O54" s="18">
        <f t="shared" si="51"/>
        <v>14.2786828497035</v>
      </c>
      <c r="P54" s="18">
        <f t="shared" si="51"/>
        <v>10.476343729085215</v>
      </c>
      <c r="Q54" s="18">
        <f t="shared" si="51"/>
        <v>-28.133239135031815</v>
      </c>
      <c r="R54" s="18">
        <f t="shared" si="51"/>
        <v>39.64184370803207</v>
      </c>
      <c r="S54" s="18">
        <f t="shared" si="51"/>
        <v>16.3356422652069</v>
      </c>
      <c r="T54" s="18">
        <f t="shared" si="51"/>
        <v>10.985122201124753</v>
      </c>
      <c r="U54" s="18">
        <f t="shared" si="51"/>
        <v>6.101941141463513</v>
      </c>
      <c r="V54" s="18">
        <f t="shared" si="51"/>
        <v>11.775337721821373</v>
      </c>
      <c r="W54" s="18">
        <f t="shared" ref="W54:X54" si="52">IF(V10=0,"--",(W10/V10)*100-100)</f>
        <v>0.33822159998197776</v>
      </c>
      <c r="X54" s="18">
        <f t="shared" si="52"/>
        <v>-0.66481750919686533</v>
      </c>
      <c r="Y54" s="18">
        <f t="shared" ref="Y54:Y72" si="53">IFERROR((POWER(U10/C10,1/21)*100)-100,"--")</f>
        <v>12.054714296393556</v>
      </c>
    </row>
    <row r="55" spans="1:25" x14ac:dyDescent="0.2">
      <c r="A55" s="143"/>
      <c r="B55" s="80" t="s">
        <v>378</v>
      </c>
      <c r="C55" s="33" t="s">
        <v>10</v>
      </c>
      <c r="D55" s="18">
        <f t="shared" ref="D55:V55" si="54">IF(C11=0,"--",(D11/C11)*100-100)</f>
        <v>43.036779550418629</v>
      </c>
      <c r="E55" s="18">
        <f t="shared" si="54"/>
        <v>-10.09604682558431</v>
      </c>
      <c r="F55" s="18">
        <f t="shared" si="54"/>
        <v>29.374691189360334</v>
      </c>
      <c r="G55" s="18">
        <f t="shared" si="54"/>
        <v>6.6580602411981715</v>
      </c>
      <c r="H55" s="18">
        <f t="shared" si="54"/>
        <v>60.15448159895422</v>
      </c>
      <c r="I55" s="18">
        <f t="shared" si="54"/>
        <v>-12.396145640009479</v>
      </c>
      <c r="J55" s="18">
        <f t="shared" si="54"/>
        <v>-29.643911329588846</v>
      </c>
      <c r="K55" s="18">
        <f t="shared" si="54"/>
        <v>-7.1203285025206355</v>
      </c>
      <c r="L55" s="18">
        <f t="shared" si="54"/>
        <v>80.682155648360663</v>
      </c>
      <c r="M55" s="18">
        <f t="shared" si="54"/>
        <v>55.28396711031877</v>
      </c>
      <c r="N55" s="18">
        <f t="shared" si="54"/>
        <v>3.0750266174333944</v>
      </c>
      <c r="O55" s="18">
        <f t="shared" si="54"/>
        <v>15.138930971718011</v>
      </c>
      <c r="P55" s="18">
        <f t="shared" si="54"/>
        <v>13.125826883541848</v>
      </c>
      <c r="Q55" s="18">
        <f t="shared" si="54"/>
        <v>-17.793118977585081</v>
      </c>
      <c r="R55" s="18">
        <f t="shared" si="54"/>
        <v>-3.4592758004442601</v>
      </c>
      <c r="S55" s="18">
        <f t="shared" si="54"/>
        <v>-33.850151591068013</v>
      </c>
      <c r="T55" s="18">
        <f t="shared" si="54"/>
        <v>-10.839254973249012</v>
      </c>
      <c r="U55" s="18">
        <f t="shared" si="54"/>
        <v>14.162377978956357</v>
      </c>
      <c r="V55" s="18">
        <f t="shared" si="54"/>
        <v>-16.037105890692089</v>
      </c>
      <c r="W55" s="18">
        <f t="shared" ref="W55:X55" si="55">IF(V11=0,"--",(W11/V11)*100-100)</f>
        <v>23.032048718118389</v>
      </c>
      <c r="X55" s="18">
        <f t="shared" si="55"/>
        <v>-2.1866987641755458</v>
      </c>
      <c r="Y55" s="18">
        <f t="shared" si="53"/>
        <v>5.8113545584418347</v>
      </c>
    </row>
    <row r="56" spans="1:25" x14ac:dyDescent="0.2">
      <c r="A56" s="143"/>
      <c r="B56" s="80" t="s">
        <v>71</v>
      </c>
      <c r="C56" s="33" t="s">
        <v>10</v>
      </c>
      <c r="D56" s="18">
        <f t="shared" ref="D56:V56" si="56">IF(C12=0,"--",(D12/C12)*100-100)</f>
        <v>29.021462591100061</v>
      </c>
      <c r="E56" s="18">
        <f t="shared" si="56"/>
        <v>66.265211776871723</v>
      </c>
      <c r="F56" s="18">
        <f t="shared" si="56"/>
        <v>12.467219591953111</v>
      </c>
      <c r="G56" s="18">
        <f t="shared" si="56"/>
        <v>176.45846322395312</v>
      </c>
      <c r="H56" s="18">
        <f t="shared" si="56"/>
        <v>59.572933614362483</v>
      </c>
      <c r="I56" s="18">
        <f t="shared" si="56"/>
        <v>81.033047323092603</v>
      </c>
      <c r="J56" s="18">
        <f t="shared" si="56"/>
        <v>17.078018742820007</v>
      </c>
      <c r="K56" s="18">
        <f t="shared" si="56"/>
        <v>4.1916972329172779</v>
      </c>
      <c r="L56" s="18">
        <f t="shared" si="56"/>
        <v>99.913252431979515</v>
      </c>
      <c r="M56" s="18">
        <f t="shared" si="56"/>
        <v>41.663104713646106</v>
      </c>
      <c r="N56" s="18">
        <f t="shared" si="56"/>
        <v>17.997958546564917</v>
      </c>
      <c r="O56" s="18">
        <f t="shared" si="56"/>
        <v>29.30353044667757</v>
      </c>
      <c r="P56" s="18">
        <f t="shared" si="56"/>
        <v>11.240667992767158</v>
      </c>
      <c r="Q56" s="18">
        <f t="shared" si="56"/>
        <v>-8.9027483783468284</v>
      </c>
      <c r="R56" s="18">
        <f t="shared" si="56"/>
        <v>32.69977465589082</v>
      </c>
      <c r="S56" s="18">
        <f t="shared" si="56"/>
        <v>9.9599747238561633</v>
      </c>
      <c r="T56" s="18">
        <f t="shared" si="56"/>
        <v>10.374236693783502</v>
      </c>
      <c r="U56" s="18">
        <f t="shared" si="56"/>
        <v>15.887665498461928</v>
      </c>
      <c r="V56" s="18">
        <f t="shared" si="56"/>
        <v>13.375189399275868</v>
      </c>
      <c r="W56" s="18">
        <f t="shared" ref="W56:X56" si="57">IF(V12=0,"--",(W12/V12)*100-100)</f>
        <v>8.222465908188866</v>
      </c>
      <c r="X56" s="18">
        <f t="shared" si="57"/>
        <v>1.5835611844283335</v>
      </c>
      <c r="Y56" s="18">
        <f t="shared" si="53"/>
        <v>28.451271950421017</v>
      </c>
    </row>
    <row r="57" spans="1:25" x14ac:dyDescent="0.2">
      <c r="A57" s="143"/>
      <c r="B57" s="80" t="s">
        <v>335</v>
      </c>
      <c r="C57" s="33" t="s">
        <v>10</v>
      </c>
      <c r="D57" s="18">
        <f t="shared" ref="D57:V57" si="58">IF(C13=0,"--",(D13/C13)*100-100)</f>
        <v>12.033943370461202</v>
      </c>
      <c r="E57" s="18">
        <f t="shared" si="58"/>
        <v>21.052771524043322</v>
      </c>
      <c r="F57" s="18">
        <f t="shared" si="58"/>
        <v>6.1203654740537417</v>
      </c>
      <c r="G57" s="18">
        <f t="shared" si="58"/>
        <v>32.270930371076957</v>
      </c>
      <c r="H57" s="18">
        <f t="shared" si="58"/>
        <v>46.170805978935107</v>
      </c>
      <c r="I57" s="18">
        <f t="shared" si="58"/>
        <v>21.758729882502138</v>
      </c>
      <c r="J57" s="18">
        <f t="shared" si="58"/>
        <v>-30.31379049311272</v>
      </c>
      <c r="K57" s="18">
        <f t="shared" si="58"/>
        <v>2.6714947009429011</v>
      </c>
      <c r="L57" s="18">
        <f t="shared" si="58"/>
        <v>57.542454512462058</v>
      </c>
      <c r="M57" s="18">
        <f t="shared" si="58"/>
        <v>79.525906708233549</v>
      </c>
      <c r="N57" s="18">
        <f t="shared" si="58"/>
        <v>16.755437461565108</v>
      </c>
      <c r="O57" s="18">
        <f t="shared" si="58"/>
        <v>-12.771996616474652</v>
      </c>
      <c r="P57" s="18">
        <f t="shared" si="58"/>
        <v>-35.62350515488248</v>
      </c>
      <c r="Q57" s="18">
        <f t="shared" si="58"/>
        <v>-19.130749590470074</v>
      </c>
      <c r="R57" s="18">
        <f t="shared" si="58"/>
        <v>23.732817805753044</v>
      </c>
      <c r="S57" s="18">
        <f t="shared" si="58"/>
        <v>4.3845957266374285</v>
      </c>
      <c r="T57" s="18">
        <f t="shared" si="58"/>
        <v>8.6333827517022712</v>
      </c>
      <c r="U57" s="18">
        <f t="shared" si="58"/>
        <v>-5.4149299989312709</v>
      </c>
      <c r="V57" s="18">
        <f t="shared" si="58"/>
        <v>9.8587497673682662</v>
      </c>
      <c r="W57" s="18">
        <f t="shared" ref="W57:X57" si="59">IF(V13=0,"--",(W13/V13)*100-100)</f>
        <v>-15.650642907897478</v>
      </c>
      <c r="X57" s="18">
        <f t="shared" si="59"/>
        <v>-3.7057120416855014</v>
      </c>
      <c r="Y57" s="18">
        <f t="shared" si="53"/>
        <v>7.7814057970373653</v>
      </c>
    </row>
    <row r="58" spans="1:25" x14ac:dyDescent="0.2">
      <c r="A58" s="143"/>
      <c r="B58" s="80" t="s">
        <v>332</v>
      </c>
      <c r="C58" s="33" t="s">
        <v>10</v>
      </c>
      <c r="D58" s="18">
        <f t="shared" ref="D58:V58" si="60">IF(C14=0,"--",(D14/C14)*100-100)</f>
        <v>-32.595701507965757</v>
      </c>
      <c r="E58" s="18">
        <f t="shared" si="60"/>
        <v>35.47101089132812</v>
      </c>
      <c r="F58" s="18">
        <f t="shared" si="60"/>
        <v>8.640670735382372</v>
      </c>
      <c r="G58" s="18">
        <f t="shared" si="60"/>
        <v>-14.326865616740605</v>
      </c>
      <c r="H58" s="18">
        <f t="shared" si="60"/>
        <v>30.342755345588358</v>
      </c>
      <c r="I58" s="18">
        <f t="shared" si="60"/>
        <v>-8.9395662490293546</v>
      </c>
      <c r="J58" s="18">
        <f t="shared" si="60"/>
        <v>39.250097402655172</v>
      </c>
      <c r="K58" s="18">
        <f t="shared" si="60"/>
        <v>14.78587821255077</v>
      </c>
      <c r="L58" s="18">
        <f t="shared" si="60"/>
        <v>104.73619401559188</v>
      </c>
      <c r="M58" s="18">
        <f t="shared" si="60"/>
        <v>-6.8832995071035157</v>
      </c>
      <c r="N58" s="18">
        <f t="shared" si="60"/>
        <v>28.744401146470864</v>
      </c>
      <c r="O58" s="18">
        <f t="shared" si="60"/>
        <v>-40.664698792157573</v>
      </c>
      <c r="P58" s="18">
        <f t="shared" si="60"/>
        <v>392.56521334849958</v>
      </c>
      <c r="Q58" s="18">
        <f t="shared" si="60"/>
        <v>-78.956286761870814</v>
      </c>
      <c r="R58" s="18">
        <f t="shared" si="60"/>
        <v>64.361255686232283</v>
      </c>
      <c r="S58" s="18">
        <f t="shared" si="60"/>
        <v>-27.854351107324305</v>
      </c>
      <c r="T58" s="18">
        <f t="shared" si="60"/>
        <v>-12.122923612140227</v>
      </c>
      <c r="U58" s="18">
        <f t="shared" si="60"/>
        <v>9.8972376576695495</v>
      </c>
      <c r="V58" s="18">
        <f t="shared" si="60"/>
        <v>70.961480721904081</v>
      </c>
      <c r="W58" s="18">
        <f t="shared" ref="W58:X58" si="61">IF(V14=0,"--",(W14/V14)*100-100)</f>
        <v>4.2801447005380169</v>
      </c>
      <c r="X58" s="18">
        <f t="shared" si="61"/>
        <v>16.369019386718847</v>
      </c>
      <c r="Y58" s="18">
        <f t="shared" si="53"/>
        <v>5.0025115679526664</v>
      </c>
    </row>
    <row r="59" spans="1:25" x14ac:dyDescent="0.2">
      <c r="A59" s="143"/>
      <c r="B59" s="80" t="s">
        <v>382</v>
      </c>
      <c r="C59" s="33" t="s">
        <v>10</v>
      </c>
      <c r="D59" s="18">
        <f t="shared" ref="D59:V59" si="62">IF(C15=0,"--",(D15/C15)*100-100)</f>
        <v>2.6976847566249234</v>
      </c>
      <c r="E59" s="18">
        <f t="shared" si="62"/>
        <v>16.692712476562477</v>
      </c>
      <c r="F59" s="18">
        <f t="shared" si="62"/>
        <v>4.4760784801202789</v>
      </c>
      <c r="G59" s="18">
        <f t="shared" si="62"/>
        <v>0.64439149220423531</v>
      </c>
      <c r="H59" s="18">
        <f t="shared" si="62"/>
        <v>28.752487796717162</v>
      </c>
      <c r="I59" s="18">
        <f t="shared" si="62"/>
        <v>88.445707143671427</v>
      </c>
      <c r="J59" s="18">
        <f t="shared" si="62"/>
        <v>4.243045660213582</v>
      </c>
      <c r="K59" s="18">
        <f t="shared" si="62"/>
        <v>-14.64071318668411</v>
      </c>
      <c r="L59" s="18">
        <f t="shared" si="62"/>
        <v>81.110041461496991</v>
      </c>
      <c r="M59" s="18">
        <f t="shared" si="62"/>
        <v>37.557173099693074</v>
      </c>
      <c r="N59" s="18">
        <f t="shared" si="62"/>
        <v>6.6027845537078207</v>
      </c>
      <c r="O59" s="18">
        <f t="shared" si="62"/>
        <v>6.5532043184204412</v>
      </c>
      <c r="P59" s="18">
        <f t="shared" si="62"/>
        <v>3.1153038739341667</v>
      </c>
      <c r="Q59" s="18">
        <f t="shared" si="62"/>
        <v>-33.579118920216118</v>
      </c>
      <c r="R59" s="18">
        <f t="shared" si="62"/>
        <v>31.026254308063443</v>
      </c>
      <c r="S59" s="18">
        <f t="shared" si="62"/>
        <v>2.4811451440133681</v>
      </c>
      <c r="T59" s="18">
        <f t="shared" si="62"/>
        <v>13.763699007128707</v>
      </c>
      <c r="U59" s="18">
        <f t="shared" si="62"/>
        <v>11.576424111386444</v>
      </c>
      <c r="V59" s="18">
        <f t="shared" si="62"/>
        <v>2.8496945103208446</v>
      </c>
      <c r="W59" s="18">
        <f t="shared" ref="W59:X59" si="63">IF(V15=0,"--",(W15/V15)*100-100)</f>
        <v>-5.0706682909070651</v>
      </c>
      <c r="X59" s="18">
        <f t="shared" si="63"/>
        <v>-4.6362256714284484</v>
      </c>
      <c r="Y59" s="18">
        <f t="shared" si="53"/>
        <v>11.022336344723598</v>
      </c>
    </row>
    <row r="60" spans="1:25" x14ac:dyDescent="0.2">
      <c r="A60" s="143"/>
      <c r="B60" s="8" t="s">
        <v>15</v>
      </c>
      <c r="C60" s="33" t="s">
        <v>10</v>
      </c>
      <c r="D60" s="18">
        <f t="shared" ref="D60:V60" si="64">IF(C16=0,"--",(D16/C16)*100-100)</f>
        <v>-9.2988130956190389</v>
      </c>
      <c r="E60" s="18">
        <f t="shared" si="64"/>
        <v>24.283766852511363</v>
      </c>
      <c r="F60" s="18">
        <f t="shared" si="64"/>
        <v>-8.5779470342939135</v>
      </c>
      <c r="G60" s="18">
        <f t="shared" si="64"/>
        <v>-15.601285313408823</v>
      </c>
      <c r="H60" s="18">
        <f t="shared" si="64"/>
        <v>54.920543843819871</v>
      </c>
      <c r="I60" s="18">
        <f t="shared" si="64"/>
        <v>74.096615703593329</v>
      </c>
      <c r="J60" s="18">
        <f t="shared" si="64"/>
        <v>-1.8579463772671545</v>
      </c>
      <c r="K60" s="18">
        <f t="shared" si="64"/>
        <v>31.093237227182414</v>
      </c>
      <c r="L60" s="18">
        <f t="shared" si="64"/>
        <v>76.735626950690829</v>
      </c>
      <c r="M60" s="18">
        <f t="shared" si="64"/>
        <v>25.82674396186404</v>
      </c>
      <c r="N60" s="18">
        <f t="shared" si="64"/>
        <v>5.6824570257726634</v>
      </c>
      <c r="O60" s="18">
        <f t="shared" si="64"/>
        <v>15.807620987455479</v>
      </c>
      <c r="P60" s="18">
        <f t="shared" si="64"/>
        <v>10.160288904538021</v>
      </c>
      <c r="Q60" s="18">
        <f t="shared" si="64"/>
        <v>-17.264537216665076</v>
      </c>
      <c r="R60" s="18">
        <f t="shared" si="64"/>
        <v>-21.92677545956559</v>
      </c>
      <c r="S60" s="18">
        <f t="shared" si="64"/>
        <v>60.31365417677128</v>
      </c>
      <c r="T60" s="18">
        <f t="shared" si="64"/>
        <v>6.5214818546695597</v>
      </c>
      <c r="U60" s="18">
        <f t="shared" si="64"/>
        <v>6.404160049157511</v>
      </c>
      <c r="V60" s="18">
        <f t="shared" si="64"/>
        <v>-10.058120686208142</v>
      </c>
      <c r="W60" s="18">
        <f t="shared" ref="W60:X60" si="65">IF(V16=0,"--",(W16/V16)*100-100)</f>
        <v>-34.120525604522243</v>
      </c>
      <c r="X60" s="18">
        <f t="shared" si="65"/>
        <v>5.2267373527916021</v>
      </c>
      <c r="Y60" s="18">
        <f t="shared" si="53"/>
        <v>11.909072961194838</v>
      </c>
    </row>
    <row r="61" spans="1:25" x14ac:dyDescent="0.2">
      <c r="A61" s="143"/>
      <c r="B61" s="80" t="s">
        <v>57</v>
      </c>
      <c r="C61" s="33" t="s">
        <v>10</v>
      </c>
      <c r="D61" s="18">
        <f t="shared" ref="D61:V61" si="66">IF(C17=0,"--",(D17/C17)*100-100)</f>
        <v>81.502961536765667</v>
      </c>
      <c r="E61" s="18">
        <f t="shared" si="66"/>
        <v>47.878256870036154</v>
      </c>
      <c r="F61" s="18">
        <f t="shared" si="66"/>
        <v>36.80569929744442</v>
      </c>
      <c r="G61" s="18">
        <f t="shared" si="66"/>
        <v>-51.248352901055583</v>
      </c>
      <c r="H61" s="18">
        <f t="shared" si="66"/>
        <v>-15.719167341282031</v>
      </c>
      <c r="I61" s="18">
        <f t="shared" si="66"/>
        <v>82.187619943849256</v>
      </c>
      <c r="J61" s="18">
        <f t="shared" si="66"/>
        <v>-2.8856868477956255</v>
      </c>
      <c r="K61" s="18">
        <f t="shared" si="66"/>
        <v>19.436876867882219</v>
      </c>
      <c r="L61" s="18">
        <f t="shared" si="66"/>
        <v>103.70202365245805</v>
      </c>
      <c r="M61" s="18">
        <f t="shared" si="66"/>
        <v>-11.840142952902582</v>
      </c>
      <c r="N61" s="18">
        <f t="shared" si="66"/>
        <v>6.7897523517522131</v>
      </c>
      <c r="O61" s="18">
        <f t="shared" si="66"/>
        <v>12.851252900165093</v>
      </c>
      <c r="P61" s="18">
        <f t="shared" si="66"/>
        <v>-34.691890956974362</v>
      </c>
      <c r="Q61" s="18">
        <f t="shared" si="66"/>
        <v>-0.30495342203400355</v>
      </c>
      <c r="R61" s="18">
        <f t="shared" si="66"/>
        <v>-36.699346875642036</v>
      </c>
      <c r="S61" s="18">
        <f t="shared" si="66"/>
        <v>-3.9107842964981216</v>
      </c>
      <c r="T61" s="18">
        <f t="shared" si="66"/>
        <v>-19.233921890496958</v>
      </c>
      <c r="U61" s="18">
        <f t="shared" si="66"/>
        <v>-4.643614414184043</v>
      </c>
      <c r="V61" s="18">
        <f t="shared" si="66"/>
        <v>-29.232028448874289</v>
      </c>
      <c r="W61" s="18">
        <f t="shared" ref="W61:X61" si="67">IF(V17=0,"--",(W17/V17)*100-100)</f>
        <v>-50.103421596955776</v>
      </c>
      <c r="X61" s="18">
        <f t="shared" si="67"/>
        <v>-65.533922977120966</v>
      </c>
      <c r="Y61" s="18">
        <f t="shared" si="53"/>
        <v>3.606821671193245</v>
      </c>
    </row>
    <row r="62" spans="1:25" x14ac:dyDescent="0.2">
      <c r="A62" s="143"/>
      <c r="B62" s="80" t="s">
        <v>58</v>
      </c>
      <c r="C62" s="33" t="s">
        <v>10</v>
      </c>
      <c r="D62" s="18">
        <f t="shared" ref="D62:V62" si="68">IF(C18=0,"--",(D18/C18)*100-100)</f>
        <v>10.443035575495017</v>
      </c>
      <c r="E62" s="18">
        <f t="shared" si="68"/>
        <v>20.137679535046345</v>
      </c>
      <c r="F62" s="18">
        <f t="shared" si="68"/>
        <v>-20.143111932864244</v>
      </c>
      <c r="G62" s="18">
        <f t="shared" si="68"/>
        <v>-13.634595024573144</v>
      </c>
      <c r="H62" s="18">
        <f t="shared" si="68"/>
        <v>72.057876995956718</v>
      </c>
      <c r="I62" s="18">
        <f t="shared" si="68"/>
        <v>72.592535401510446</v>
      </c>
      <c r="J62" s="18">
        <f t="shared" si="68"/>
        <v>9.8773108121602604</v>
      </c>
      <c r="K62" s="18">
        <f t="shared" si="68"/>
        <v>8.9798826610407474</v>
      </c>
      <c r="L62" s="18">
        <f t="shared" si="68"/>
        <v>31.03015463956865</v>
      </c>
      <c r="M62" s="18">
        <f t="shared" si="68"/>
        <v>9.3611059964797221</v>
      </c>
      <c r="N62" s="18">
        <f t="shared" si="68"/>
        <v>35.546606694119873</v>
      </c>
      <c r="O62" s="18">
        <f t="shared" si="68"/>
        <v>-0.8659716529953414</v>
      </c>
      <c r="P62" s="18">
        <f t="shared" si="68"/>
        <v>12.8070900633126</v>
      </c>
      <c r="Q62" s="18">
        <f t="shared" si="68"/>
        <v>-34.86841453121383</v>
      </c>
      <c r="R62" s="18">
        <f t="shared" si="68"/>
        <v>39.462069052462169</v>
      </c>
      <c r="S62" s="18">
        <f t="shared" si="68"/>
        <v>-3.1945674570998221</v>
      </c>
      <c r="T62" s="18">
        <f t="shared" si="68"/>
        <v>-8.981826719903097</v>
      </c>
      <c r="U62" s="18">
        <f t="shared" si="68"/>
        <v>-4.1925269643543714</v>
      </c>
      <c r="V62" s="18">
        <f t="shared" si="68"/>
        <v>-10.32879593435726</v>
      </c>
      <c r="W62" s="18">
        <f t="shared" ref="W62:X62" si="69">IF(V18=0,"--",(W18/V18)*100-100)</f>
        <v>2.0244804908900846</v>
      </c>
      <c r="X62" s="18">
        <f t="shared" si="69"/>
        <v>5.3204496786766668</v>
      </c>
      <c r="Y62" s="18">
        <f t="shared" si="53"/>
        <v>8.3805412807719506</v>
      </c>
    </row>
    <row r="63" spans="1:25" x14ac:dyDescent="0.2">
      <c r="A63" s="143"/>
      <c r="B63" s="8" t="s">
        <v>16</v>
      </c>
      <c r="C63" s="33" t="s">
        <v>10</v>
      </c>
      <c r="D63" s="18">
        <f t="shared" ref="D63:V63" si="70">IF(C19=0,"--",(D19/C19)*100-100)</f>
        <v>301.35658072090087</v>
      </c>
      <c r="E63" s="18">
        <f t="shared" si="70"/>
        <v>65.033366555444815</v>
      </c>
      <c r="F63" s="18">
        <f t="shared" si="70"/>
        <v>-19.361424192097886</v>
      </c>
      <c r="G63" s="18">
        <f t="shared" si="70"/>
        <v>166.46071440200581</v>
      </c>
      <c r="H63" s="18">
        <f t="shared" si="70"/>
        <v>64.114306313792497</v>
      </c>
      <c r="I63" s="18">
        <f t="shared" si="70"/>
        <v>8.4814323237098961</v>
      </c>
      <c r="J63" s="18">
        <f t="shared" si="70"/>
        <v>113.94778973812504</v>
      </c>
      <c r="K63" s="18">
        <f t="shared" si="70"/>
        <v>44.465992941931347</v>
      </c>
      <c r="L63" s="18">
        <f t="shared" si="70"/>
        <v>237.21087362772198</v>
      </c>
      <c r="M63" s="18">
        <f t="shared" si="70"/>
        <v>-5.8383407292476335</v>
      </c>
      <c r="N63" s="18">
        <f t="shared" si="70"/>
        <v>1.3753408015789717</v>
      </c>
      <c r="O63" s="18">
        <f t="shared" si="70"/>
        <v>-6.0955387954526969</v>
      </c>
      <c r="P63" s="18">
        <f t="shared" si="70"/>
        <v>17.410817519312658</v>
      </c>
      <c r="Q63" s="18">
        <f t="shared" si="70"/>
        <v>0.11149156218341716</v>
      </c>
      <c r="R63" s="18">
        <f t="shared" si="70"/>
        <v>92.855876024819906</v>
      </c>
      <c r="S63" s="18">
        <f t="shared" si="70"/>
        <v>19.265595285388699</v>
      </c>
      <c r="T63" s="18">
        <f t="shared" si="70"/>
        <v>38.357050536273846</v>
      </c>
      <c r="U63" s="18">
        <f t="shared" si="70"/>
        <v>19.829444094535887</v>
      </c>
      <c r="V63" s="18">
        <f t="shared" si="70"/>
        <v>-17.523309262993905</v>
      </c>
      <c r="W63" s="18">
        <f t="shared" ref="W63:X63" si="71">IF(V19=0,"--",(W19/V19)*100-100)</f>
        <v>-10.063679603140727</v>
      </c>
      <c r="X63" s="18">
        <f t="shared" si="71"/>
        <v>19.77236067702141</v>
      </c>
      <c r="Y63" s="18">
        <f t="shared" si="53"/>
        <v>39.342455264866686</v>
      </c>
    </row>
    <row r="64" spans="1:25" x14ac:dyDescent="0.2">
      <c r="A64" s="143"/>
      <c r="B64" s="80" t="s">
        <v>63</v>
      </c>
      <c r="C64" s="33" t="s">
        <v>10</v>
      </c>
      <c r="D64" s="18">
        <f t="shared" ref="D64:V64" si="72">IF(C20=0,"--",(D20/C20)*100-100)</f>
        <v>2100.8928571428573</v>
      </c>
      <c r="E64" s="18">
        <f t="shared" si="72"/>
        <v>162.3123732251521</v>
      </c>
      <c r="F64" s="18">
        <f t="shared" si="72"/>
        <v>-94.989174141664094</v>
      </c>
      <c r="G64" s="18">
        <f t="shared" si="72"/>
        <v>7308.9506172839492</v>
      </c>
      <c r="H64" s="18">
        <f t="shared" si="72"/>
        <v>-98.51697563007707</v>
      </c>
      <c r="I64" s="18">
        <f t="shared" si="72"/>
        <v>1226.685393258427</v>
      </c>
      <c r="J64" s="18">
        <f t="shared" si="72"/>
        <v>-98.496718187592634</v>
      </c>
      <c r="K64" s="18">
        <f t="shared" si="72"/>
        <v>24245.070422535206</v>
      </c>
      <c r="L64" s="18">
        <f t="shared" si="72"/>
        <v>-92.982354642753833</v>
      </c>
      <c r="M64" s="18">
        <f t="shared" si="72"/>
        <v>-7.5020610057708268</v>
      </c>
      <c r="N64" s="18">
        <f t="shared" si="72"/>
        <v>529.6791443850268</v>
      </c>
      <c r="O64" s="18">
        <f t="shared" si="72"/>
        <v>-65.61924982307147</v>
      </c>
      <c r="P64" s="18">
        <f t="shared" si="72"/>
        <v>51.173322354878536</v>
      </c>
      <c r="Q64" s="18">
        <f t="shared" si="72"/>
        <v>-37.33660130718954</v>
      </c>
      <c r="R64" s="18">
        <f t="shared" si="72"/>
        <v>28.900478053020407</v>
      </c>
      <c r="S64" s="18">
        <f t="shared" si="72"/>
        <v>110.7552258934592</v>
      </c>
      <c r="T64" s="18">
        <f t="shared" si="72"/>
        <v>410.06239001759724</v>
      </c>
      <c r="U64" s="18">
        <f t="shared" si="72"/>
        <v>-71.267720486764517</v>
      </c>
      <c r="V64" s="18">
        <f t="shared" si="72"/>
        <v>-84.30302368737037</v>
      </c>
      <c r="W64" s="18">
        <f t="shared" ref="W64:X64" si="73">IF(V20=0,"--",(W20/V20)*100-100)</f>
        <v>-100</v>
      </c>
      <c r="X64" s="18" t="str">
        <f t="shared" si="73"/>
        <v>--</v>
      </c>
      <c r="Y64" s="18">
        <f t="shared" si="53"/>
        <v>23.333806699888825</v>
      </c>
    </row>
    <row r="65" spans="1:25" x14ac:dyDescent="0.2">
      <c r="A65" s="143"/>
      <c r="B65" s="80" t="s">
        <v>62</v>
      </c>
      <c r="C65" s="33" t="s">
        <v>10</v>
      </c>
      <c r="D65" s="18">
        <f t="shared" ref="D65:V65" si="74">IF(C21=0,"--",(D21/C21)*100-100)</f>
        <v>-50.995024875621894</v>
      </c>
      <c r="E65" s="18">
        <f t="shared" si="74"/>
        <v>1890.2284263959391</v>
      </c>
      <c r="F65" s="18">
        <f t="shared" si="74"/>
        <v>-66.980169610406165</v>
      </c>
      <c r="G65" s="18">
        <f t="shared" si="74"/>
        <v>107.89803997296511</v>
      </c>
      <c r="H65" s="18">
        <f t="shared" si="74"/>
        <v>-55.452349990711497</v>
      </c>
      <c r="I65" s="18">
        <f t="shared" si="74"/>
        <v>193.53628023352798</v>
      </c>
      <c r="J65" s="18">
        <f t="shared" si="74"/>
        <v>-23.774683903963634</v>
      </c>
      <c r="K65" s="18">
        <f t="shared" si="74"/>
        <v>-76.199794986487746</v>
      </c>
      <c r="L65" s="18">
        <f t="shared" si="74"/>
        <v>420.00783085356306</v>
      </c>
      <c r="M65" s="18">
        <f t="shared" si="74"/>
        <v>181.45470973571264</v>
      </c>
      <c r="N65" s="18">
        <f t="shared" si="74"/>
        <v>-21.491439272338141</v>
      </c>
      <c r="O65" s="18">
        <f t="shared" si="74"/>
        <v>-60.109382720256249</v>
      </c>
      <c r="P65" s="18">
        <f t="shared" si="74"/>
        <v>-27.531713150813658</v>
      </c>
      <c r="Q65" s="18">
        <f t="shared" si="74"/>
        <v>7.6088878411033249</v>
      </c>
      <c r="R65" s="18">
        <f t="shared" si="74"/>
        <v>68.463139445722419</v>
      </c>
      <c r="S65" s="18">
        <f t="shared" si="74"/>
        <v>-20.36218219650172</v>
      </c>
      <c r="T65" s="18">
        <f t="shared" si="74"/>
        <v>-29.704021228822199</v>
      </c>
      <c r="U65" s="18">
        <f t="shared" si="74"/>
        <v>488.43719147453385</v>
      </c>
      <c r="V65" s="18">
        <f t="shared" si="74"/>
        <v>-43.904148120367537</v>
      </c>
      <c r="W65" s="18">
        <f t="shared" ref="W65:X65" si="75">IF(V21=0,"--",(W21/V21)*100-100)</f>
        <v>153.83722157711389</v>
      </c>
      <c r="X65" s="18">
        <f t="shared" si="75"/>
        <v>150.73123735063353</v>
      </c>
      <c r="Y65" s="18">
        <f t="shared" si="53"/>
        <v>17.856082178052418</v>
      </c>
    </row>
    <row r="66" spans="1:25" x14ac:dyDescent="0.2">
      <c r="A66" s="143"/>
      <c r="B66" s="80" t="s">
        <v>64</v>
      </c>
      <c r="C66" s="33" t="s">
        <v>10</v>
      </c>
      <c r="D66" s="18" t="str">
        <f t="shared" ref="D66:V66" si="76">IF(C22=0,"--",(D22/C22)*100-100)</f>
        <v>--</v>
      </c>
      <c r="E66" s="18">
        <f t="shared" si="76"/>
        <v>2363.6363636363635</v>
      </c>
      <c r="F66" s="18">
        <f t="shared" si="76"/>
        <v>1263.4686346863471</v>
      </c>
      <c r="G66" s="18">
        <f t="shared" si="76"/>
        <v>670.90663058186749</v>
      </c>
      <c r="H66" s="18">
        <f t="shared" si="76"/>
        <v>31.809724416359501</v>
      </c>
      <c r="I66" s="18">
        <f t="shared" si="76"/>
        <v>30.613114579449189</v>
      </c>
      <c r="J66" s="18">
        <f t="shared" si="76"/>
        <v>-55.438417618270798</v>
      </c>
      <c r="K66" s="18">
        <f t="shared" si="76"/>
        <v>46.680089690202692</v>
      </c>
      <c r="L66" s="18">
        <f t="shared" si="76"/>
        <v>453.82791539277468</v>
      </c>
      <c r="M66" s="18">
        <f t="shared" si="76"/>
        <v>-60.778824271647778</v>
      </c>
      <c r="N66" s="18">
        <f t="shared" si="76"/>
        <v>254.77616441897538</v>
      </c>
      <c r="O66" s="18">
        <f t="shared" si="76"/>
        <v>-11.070763500931093</v>
      </c>
      <c r="P66" s="18">
        <f t="shared" si="76"/>
        <v>255.80931657509115</v>
      </c>
      <c r="Q66" s="18">
        <f t="shared" si="76"/>
        <v>95.900293877947888</v>
      </c>
      <c r="R66" s="18">
        <f t="shared" si="76"/>
        <v>13.612092555463391</v>
      </c>
      <c r="S66" s="18">
        <f t="shared" si="76"/>
        <v>2.0888505918256612</v>
      </c>
      <c r="T66" s="18">
        <f t="shared" si="76"/>
        <v>40.514314833427676</v>
      </c>
      <c r="U66" s="18">
        <f t="shared" si="76"/>
        <v>42.695988051954913</v>
      </c>
      <c r="V66" s="18">
        <f t="shared" si="76"/>
        <v>15.648465558362872</v>
      </c>
      <c r="W66" s="18">
        <f t="shared" ref="W66:X66" si="77">IF(V22=0,"--",(W22/V22)*100-100)</f>
        <v>13.463993342672438</v>
      </c>
      <c r="X66" s="18">
        <f t="shared" si="77"/>
        <v>17.06149351576272</v>
      </c>
      <c r="Y66" s="18" t="str">
        <f t="shared" si="53"/>
        <v>--</v>
      </c>
    </row>
    <row r="67" spans="1:25" x14ac:dyDescent="0.2">
      <c r="A67" s="143"/>
      <c r="B67" s="80" t="s">
        <v>65</v>
      </c>
      <c r="C67" s="33" t="s">
        <v>10</v>
      </c>
      <c r="D67" s="18" t="str">
        <f t="shared" ref="D67:V67" si="78">IF(C23=0,"--",(D23/C23)*100-100)</f>
        <v>--</v>
      </c>
      <c r="E67" s="18" t="str">
        <f t="shared" si="78"/>
        <v>--</v>
      </c>
      <c r="F67" s="18" t="str">
        <f t="shared" si="78"/>
        <v>--</v>
      </c>
      <c r="G67" s="18" t="str">
        <f t="shared" si="78"/>
        <v>--</v>
      </c>
      <c r="H67" s="18" t="str">
        <f t="shared" si="78"/>
        <v>--</v>
      </c>
      <c r="I67" s="18" t="str">
        <f t="shared" si="78"/>
        <v>--</v>
      </c>
      <c r="J67" s="18">
        <f t="shared" si="78"/>
        <v>82.446311858076569</v>
      </c>
      <c r="K67" s="18">
        <f t="shared" si="78"/>
        <v>1006.7041965199589</v>
      </c>
      <c r="L67" s="18">
        <f t="shared" si="78"/>
        <v>34.400000000000006</v>
      </c>
      <c r="M67" s="18">
        <f t="shared" si="78"/>
        <v>86.51940545004129</v>
      </c>
      <c r="N67" s="18">
        <f t="shared" si="78"/>
        <v>-47.212691385353253</v>
      </c>
      <c r="O67" s="18">
        <f t="shared" si="78"/>
        <v>467.03592395862449</v>
      </c>
      <c r="P67" s="18">
        <f t="shared" si="78"/>
        <v>-87.988019449905394</v>
      </c>
      <c r="Q67" s="18">
        <f t="shared" si="78"/>
        <v>215.089015443025</v>
      </c>
      <c r="R67" s="18">
        <f t="shared" si="78"/>
        <v>-61.982609828377896</v>
      </c>
      <c r="S67" s="18">
        <f t="shared" si="78"/>
        <v>-50.655302381360286</v>
      </c>
      <c r="T67" s="18">
        <f t="shared" si="78"/>
        <v>-46.4543008419408</v>
      </c>
      <c r="U67" s="18">
        <f t="shared" si="78"/>
        <v>60.333927703031293</v>
      </c>
      <c r="V67" s="18">
        <f t="shared" si="78"/>
        <v>90.819937316752572</v>
      </c>
      <c r="W67" s="18">
        <f t="shared" ref="W67:X67" si="79">IF(V23=0,"--",(W23/V23)*100-100)</f>
        <v>1498.3310374059556</v>
      </c>
      <c r="X67" s="18">
        <f t="shared" si="79"/>
        <v>179.82921679058836</v>
      </c>
      <c r="Y67" s="18" t="str">
        <f t="shared" si="53"/>
        <v>--</v>
      </c>
    </row>
    <row r="68" spans="1:25" x14ac:dyDescent="0.2">
      <c r="A68" s="143"/>
      <c r="B68" s="80" t="s">
        <v>61</v>
      </c>
      <c r="C68" s="33" t="s">
        <v>10</v>
      </c>
      <c r="D68" s="18">
        <f t="shared" ref="D68:V68" si="80">IF(C24=0,"--",(D24/C24)*100-100)</f>
        <v>353.22937573979732</v>
      </c>
      <c r="E68" s="18">
        <f t="shared" si="80"/>
        <v>29.714876173822205</v>
      </c>
      <c r="F68" s="18">
        <f t="shared" si="80"/>
        <v>-5.049196400434198</v>
      </c>
      <c r="G68" s="18">
        <f t="shared" si="80"/>
        <v>133.53339233691045</v>
      </c>
      <c r="H68" s="18">
        <f t="shared" si="80"/>
        <v>93.058280598004814</v>
      </c>
      <c r="I68" s="18">
        <f t="shared" si="80"/>
        <v>2.0192870025396985</v>
      </c>
      <c r="J68" s="18">
        <f t="shared" si="80"/>
        <v>140.63767139899261</v>
      </c>
      <c r="K68" s="18">
        <f t="shared" si="80"/>
        <v>43.400221396128302</v>
      </c>
      <c r="L68" s="18">
        <f t="shared" si="80"/>
        <v>238.94813575664642</v>
      </c>
      <c r="M68" s="18">
        <f t="shared" si="80"/>
        <v>-5.4233968226494937</v>
      </c>
      <c r="N68" s="18">
        <f t="shared" si="80"/>
        <v>-1.1617734725642208</v>
      </c>
      <c r="O68" s="18">
        <f t="shared" si="80"/>
        <v>-7.8430761463400955</v>
      </c>
      <c r="P68" s="18">
        <f t="shared" si="80"/>
        <v>10.432208310763301</v>
      </c>
      <c r="Q68" s="18">
        <f t="shared" si="80"/>
        <v>-14.188580014349611</v>
      </c>
      <c r="R68" s="18">
        <f t="shared" si="80"/>
        <v>120.57471148549701</v>
      </c>
      <c r="S68" s="18">
        <f t="shared" si="80"/>
        <v>22.405349908599021</v>
      </c>
      <c r="T68" s="18">
        <f t="shared" si="80"/>
        <v>32.724255617178187</v>
      </c>
      <c r="U68" s="18">
        <f t="shared" si="80"/>
        <v>14.704374266983294</v>
      </c>
      <c r="V68" s="18">
        <f t="shared" si="80"/>
        <v>-19.183426310154005</v>
      </c>
      <c r="W68" s="18">
        <f t="shared" ref="W68:X68" si="81">IF(V24=0,"--",(W24/V24)*100-100)</f>
        <v>-18.365789687375695</v>
      </c>
      <c r="X68" s="18">
        <f t="shared" si="81"/>
        <v>13.846895193050159</v>
      </c>
      <c r="Y68" s="18">
        <f t="shared" si="53"/>
        <v>39.000395323497884</v>
      </c>
    </row>
    <row r="69" spans="1:25" x14ac:dyDescent="0.2">
      <c r="A69" s="297"/>
      <c r="B69" s="80" t="s">
        <v>807</v>
      </c>
      <c r="C69" s="33" t="s">
        <v>10</v>
      </c>
      <c r="D69" s="18">
        <f t="shared" ref="D69:V69" si="82">IF(C25=0,"--",(D25/C25)*100-100)</f>
        <v>-21.25</v>
      </c>
      <c r="E69" s="18">
        <f t="shared" si="82"/>
        <v>-100</v>
      </c>
      <c r="F69" s="18" t="str">
        <f t="shared" si="82"/>
        <v>--</v>
      </c>
      <c r="G69" s="18" t="str">
        <f t="shared" si="82"/>
        <v>--</v>
      </c>
      <c r="H69" s="18" t="str">
        <f t="shared" si="82"/>
        <v>--</v>
      </c>
      <c r="I69" s="18">
        <f t="shared" si="82"/>
        <v>28.550074738415532</v>
      </c>
      <c r="J69" s="18">
        <f t="shared" si="82"/>
        <v>4.3023255813953654</v>
      </c>
      <c r="K69" s="18">
        <f t="shared" si="82"/>
        <v>292.41917502787061</v>
      </c>
      <c r="L69" s="18">
        <f t="shared" si="82"/>
        <v>17.073863636363626</v>
      </c>
      <c r="M69" s="18">
        <f t="shared" si="82"/>
        <v>-84.760980344576552</v>
      </c>
      <c r="N69" s="18">
        <f t="shared" si="82"/>
        <v>175.31847133757964</v>
      </c>
      <c r="O69" s="18">
        <f t="shared" si="82"/>
        <v>464.14112203585887</v>
      </c>
      <c r="P69" s="18">
        <f t="shared" si="82"/>
        <v>97.785523887635833</v>
      </c>
      <c r="Q69" s="18">
        <f t="shared" si="82"/>
        <v>17.478747667426916</v>
      </c>
      <c r="R69" s="18">
        <f t="shared" si="82"/>
        <v>66.140134133427466</v>
      </c>
      <c r="S69" s="18">
        <f t="shared" si="82"/>
        <v>5.1866999521962924</v>
      </c>
      <c r="T69" s="18">
        <f t="shared" si="82"/>
        <v>1778.8926199914158</v>
      </c>
      <c r="U69" s="18">
        <f t="shared" si="82"/>
        <v>53.439321233100344</v>
      </c>
      <c r="V69" s="18">
        <f t="shared" si="82"/>
        <v>-90.564993422977011</v>
      </c>
      <c r="W69" s="18">
        <f t="shared" ref="W69:X72" si="83">IF(V25=0,"--",(W25/V25)*100-100)</f>
        <v>-39.482428945365434</v>
      </c>
      <c r="X69" s="18">
        <f t="shared" si="83"/>
        <v>357.74717015859386</v>
      </c>
      <c r="Y69" s="18">
        <f t="shared" si="53"/>
        <v>49.662933720033578</v>
      </c>
    </row>
    <row r="70" spans="1:25" ht="15" x14ac:dyDescent="0.25">
      <c r="A70" s="143"/>
      <c r="B70" s="191" t="s">
        <v>22</v>
      </c>
      <c r="C70" s="33" t="s">
        <v>10</v>
      </c>
      <c r="D70" s="18">
        <f t="shared" ref="D70:D72" si="84">IF(C26=0,"--",(D26/C26)*100-100)</f>
        <v>42.000774826494165</v>
      </c>
      <c r="E70" s="18">
        <f t="shared" ref="E70:E72" si="85">IF(D26=0,"--",(E26/D26)*100-100)</f>
        <v>22.935520935669103</v>
      </c>
      <c r="F70" s="18">
        <f t="shared" ref="F70:F72" si="86">IF(E26=0,"--",(F26/E26)*100-100)</f>
        <v>17.817542303161787</v>
      </c>
      <c r="G70" s="18">
        <f t="shared" ref="G70:G72" si="87">IF(F26=0,"--",(G26/F26)*100-100)</f>
        <v>21.220201886802542</v>
      </c>
      <c r="H70" s="18">
        <f t="shared" ref="H70:H72" si="88">IF(G26=0,"--",(H26/G26)*100-100)</f>
        <v>21.928280926779564</v>
      </c>
      <c r="I70" s="18">
        <f t="shared" ref="I70:I72" si="89">IF(H26=0,"--",(I26/H26)*100-100)</f>
        <v>-5.4111028059438837</v>
      </c>
      <c r="J70" s="18">
        <f t="shared" ref="J70:J72" si="90">IF(I26=0,"--",(J26/I26)*100-100)</f>
        <v>4.0107500997167591</v>
      </c>
      <c r="K70" s="18">
        <f t="shared" ref="K70:K72" si="91">IF(J26=0,"--",(K26/J26)*100-100)</f>
        <v>-2.9839001133348688</v>
      </c>
      <c r="L70" s="18">
        <f t="shared" ref="L70:L72" si="92">IF(K26=0,"--",(L26/K26)*100-100)</f>
        <v>13.889436579174657</v>
      </c>
      <c r="M70" s="18">
        <f t="shared" ref="M70:M72" si="93">IF(L26=0,"--",(M26/L26)*100-100)</f>
        <v>3.80019639270526</v>
      </c>
      <c r="N70" s="18">
        <f t="shared" ref="N70:N72" si="94">IF(M26=0,"--",(N26/M26)*100-100)</f>
        <v>3.6179968190277521</v>
      </c>
      <c r="O70" s="18">
        <f t="shared" ref="O70:O72" si="95">IF(N26=0,"--",(O26/N26)*100-100)</f>
        <v>2.7130565956213388</v>
      </c>
      <c r="P70" s="18">
        <f t="shared" ref="P70:P72" si="96">IF(O26=0,"--",(P26/O26)*100-100)</f>
        <v>-2.7570988760689801</v>
      </c>
      <c r="Q70" s="18">
        <f t="shared" ref="Q70:Q72" si="97">IF(P26=0,"--",(Q26/P26)*100-100)</f>
        <v>-26.655813253848422</v>
      </c>
      <c r="R70" s="18">
        <f t="shared" ref="R70:R72" si="98">IF(Q26=0,"--",(R26/Q26)*100-100)</f>
        <v>29.817100854693081</v>
      </c>
      <c r="S70" s="18">
        <f t="shared" ref="S70:S72" si="99">IF(R26=0,"--",(S26/R26)*100-100)</f>
        <v>7.2185431590031186</v>
      </c>
      <c r="T70" s="18">
        <f t="shared" ref="T70:T72" si="100">IF(S26=0,"--",(T26/S26)*100-100)</f>
        <v>6.8129567861613225</v>
      </c>
      <c r="U70" s="18">
        <f t="shared" ref="U70:V72" si="101">IF(T26=0,"--",(U26/T26)*100-100)</f>
        <v>9.9821742407746399</v>
      </c>
      <c r="V70" s="18">
        <f t="shared" si="101"/>
        <v>5.6393465598743688</v>
      </c>
      <c r="W70" s="18">
        <f t="shared" si="83"/>
        <v>1.4091007367057102</v>
      </c>
      <c r="X70" s="18">
        <f t="shared" si="83"/>
        <v>-2.5459815691763197</v>
      </c>
      <c r="Y70" s="18">
        <f t="shared" si="53"/>
        <v>7.1417544901044607</v>
      </c>
    </row>
    <row r="71" spans="1:25" x14ac:dyDescent="0.2">
      <c r="A71" s="143"/>
      <c r="B71" s="8" t="s">
        <v>23</v>
      </c>
      <c r="C71" s="33" t="s">
        <v>10</v>
      </c>
      <c r="D71" s="18">
        <f t="shared" si="84"/>
        <v>34.488172385806934</v>
      </c>
      <c r="E71" s="18">
        <f t="shared" si="85"/>
        <v>30.2476339320759</v>
      </c>
      <c r="F71" s="18">
        <f t="shared" si="86"/>
        <v>12.801580369709043</v>
      </c>
      <c r="G71" s="18">
        <f t="shared" si="87"/>
        <v>27.490335669573255</v>
      </c>
      <c r="H71" s="18">
        <f t="shared" si="88"/>
        <v>15.443817818878472</v>
      </c>
      <c r="I71" s="18">
        <f t="shared" si="89"/>
        <v>29.923511185738846</v>
      </c>
      <c r="J71" s="18">
        <f t="shared" si="90"/>
        <v>3.5895878656025673</v>
      </c>
      <c r="K71" s="18">
        <f t="shared" si="91"/>
        <v>11.599129711447006</v>
      </c>
      <c r="L71" s="18">
        <f t="shared" si="92"/>
        <v>27.518159657916868</v>
      </c>
      <c r="M71" s="18">
        <f t="shared" si="93"/>
        <v>18.809653942118885</v>
      </c>
      <c r="N71" s="18">
        <f t="shared" si="94"/>
        <v>9.9130597021464837</v>
      </c>
      <c r="O71" s="18">
        <f t="shared" si="95"/>
        <v>11.995259364867806</v>
      </c>
      <c r="P71" s="18">
        <f t="shared" si="96"/>
        <v>4.3721845832303359</v>
      </c>
      <c r="Q71" s="18">
        <f t="shared" si="97"/>
        <v>0</v>
      </c>
      <c r="R71" s="18">
        <f t="shared" si="98"/>
        <v>3.9947393950600798</v>
      </c>
      <c r="S71" s="18">
        <f t="shared" si="99"/>
        <v>10.998787826475137</v>
      </c>
      <c r="T71" s="18">
        <f t="shared" si="100"/>
        <v>12.134988895633285</v>
      </c>
      <c r="U71" s="18">
        <f t="shared" si="101"/>
        <v>11.704989642190355</v>
      </c>
      <c r="V71" s="18">
        <f t="shared" si="101"/>
        <v>8.3361345879004745</v>
      </c>
      <c r="W71" s="18">
        <f t="shared" si="83"/>
        <v>7.7206671176797528</v>
      </c>
      <c r="X71" s="18">
        <f t="shared" si="83"/>
        <v>-2.7980295617528128</v>
      </c>
      <c r="Y71" s="18">
        <f t="shared" si="53"/>
        <v>12.691106764754466</v>
      </c>
    </row>
    <row r="72" spans="1:25" ht="13.5" thickBot="1" x14ac:dyDescent="0.25">
      <c r="A72" s="143"/>
      <c r="B72" s="30" t="s">
        <v>7</v>
      </c>
      <c r="C72" s="33" t="s">
        <v>10</v>
      </c>
      <c r="D72" s="18">
        <f t="shared" si="84"/>
        <v>41.517017837782788</v>
      </c>
      <c r="E72" s="18">
        <f t="shared" si="85"/>
        <v>23.382981908895275</v>
      </c>
      <c r="F72" s="18">
        <f t="shared" si="86"/>
        <v>17.493515391564785</v>
      </c>
      <c r="G72" s="18">
        <f t="shared" si="87"/>
        <v>21.609072337048403</v>
      </c>
      <c r="H72" s="18">
        <f t="shared" si="88"/>
        <v>21.506668455865594</v>
      </c>
      <c r="I72" s="18">
        <f t="shared" si="89"/>
        <v>-3.2283209080501365</v>
      </c>
      <c r="J72" s="18">
        <f t="shared" si="90"/>
        <v>3.9758200756182731</v>
      </c>
      <c r="K72" s="18">
        <f t="shared" si="91"/>
        <v>-1.7789169485671295</v>
      </c>
      <c r="L72" s="18">
        <f t="shared" si="92"/>
        <v>15.168948898483919</v>
      </c>
      <c r="M72" s="18">
        <f t="shared" si="93"/>
        <v>5.3604346924251729</v>
      </c>
      <c r="N72" s="18">
        <f t="shared" si="94"/>
        <v>4.3559013677600973</v>
      </c>
      <c r="O72" s="18">
        <f t="shared" si="95"/>
        <v>3.8590535149579637</v>
      </c>
      <c r="P72" s="18">
        <f t="shared" si="96"/>
        <v>-1.8079516982345041</v>
      </c>
      <c r="Q72" s="18">
        <f t="shared" si="97"/>
        <v>-26.099220936094497</v>
      </c>
      <c r="R72" s="18">
        <f t="shared" si="98"/>
        <v>30.520930614784135</v>
      </c>
      <c r="S72" s="18">
        <f t="shared" si="99"/>
        <v>7.7953072773993881</v>
      </c>
      <c r="T72" s="18">
        <f t="shared" si="100"/>
        <v>7.6490875379199679</v>
      </c>
      <c r="U72" s="18">
        <f t="shared" si="101"/>
        <v>10.264120439050899</v>
      </c>
      <c r="V72" s="18">
        <f t="shared" si="101"/>
        <v>6.0864547898821257</v>
      </c>
      <c r="W72" s="18">
        <f t="shared" si="83"/>
        <v>2.4777037792826917</v>
      </c>
      <c r="X72" s="18">
        <f t="shared" si="83"/>
        <v>-2.5908387673699451</v>
      </c>
      <c r="Y72" s="18">
        <f t="shared" si="53"/>
        <v>7.7286258220893274</v>
      </c>
    </row>
    <row r="73" spans="1:25" ht="14.25" thickTop="1" thickBot="1" x14ac:dyDescent="0.25">
      <c r="A73" s="144"/>
      <c r="B73" s="144"/>
      <c r="C73" s="24"/>
      <c r="D73" s="24"/>
      <c r="E73" s="24"/>
      <c r="F73" s="24"/>
      <c r="G73" s="24"/>
      <c r="H73" s="24"/>
      <c r="I73" s="24"/>
      <c r="J73" s="24"/>
      <c r="K73" s="24"/>
      <c r="L73" s="24"/>
      <c r="M73" s="24"/>
      <c r="N73" s="24"/>
      <c r="O73" s="24"/>
      <c r="P73" s="24"/>
      <c r="Q73" s="24"/>
      <c r="R73" s="24"/>
      <c r="S73" s="24"/>
      <c r="T73" s="24"/>
      <c r="U73" s="24"/>
      <c r="V73" s="24"/>
      <c r="W73" s="24"/>
      <c r="X73" s="24"/>
      <c r="Y73" s="24"/>
    </row>
    <row r="74" spans="1:25" ht="13.5" thickTop="1" x14ac:dyDescent="0.2">
      <c r="A74" s="79" t="s">
        <v>868</v>
      </c>
      <c r="B74" s="79"/>
      <c r="C74" s="36"/>
      <c r="D74" s="36"/>
      <c r="E74" s="36"/>
      <c r="F74" s="36"/>
      <c r="G74" s="36"/>
      <c r="H74" s="36"/>
      <c r="I74" s="36"/>
      <c r="J74" s="36"/>
      <c r="K74" s="36"/>
      <c r="L74" s="36"/>
      <c r="M74" s="36"/>
      <c r="N74" s="36"/>
      <c r="O74" s="36"/>
      <c r="P74" s="36"/>
      <c r="Q74" s="36"/>
      <c r="R74" s="36"/>
      <c r="S74" s="36"/>
      <c r="T74" s="36"/>
      <c r="U74" s="36"/>
      <c r="V74" s="36"/>
      <c r="W74" s="36"/>
      <c r="X74" s="36"/>
      <c r="Y74" s="36"/>
    </row>
  </sheetData>
  <mergeCells count="6">
    <mergeCell ref="C51:Y51"/>
    <mergeCell ref="A2:Y2"/>
    <mergeCell ref="A4:Y4"/>
    <mergeCell ref="C7:Y7"/>
    <mergeCell ref="C29:Y29"/>
    <mergeCell ref="A5:Y5"/>
  </mergeCells>
  <phoneticPr fontId="4" type="noConversion"/>
  <hyperlinks>
    <hyperlink ref="A1" location="INDICE!A1" display="INDICE"/>
  </hyperlinks>
  <pageMargins left="0.75" right="0.75" top="1" bottom="1" header="0" footer="0"/>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5"/>
  <sheetViews>
    <sheetView topLeftCell="A45" zoomScale="70" zoomScaleNormal="70" workbookViewId="0"/>
  </sheetViews>
  <sheetFormatPr baseColWidth="10" defaultRowHeight="12.75" x14ac:dyDescent="0.2"/>
  <cols>
    <col min="1" max="1" width="11.42578125" style="4"/>
    <col min="2" max="2" width="28.28515625" style="4" bestFit="1" customWidth="1"/>
    <col min="3" max="16" width="11.7109375" style="21" bestFit="1" customWidth="1"/>
    <col min="17" max="24" width="11.7109375" style="21" customWidth="1"/>
    <col min="25" max="25" width="12.7109375" style="21" bestFit="1" customWidth="1"/>
    <col min="26" max="89" width="11.42578125" style="21"/>
    <col min="90" max="16384" width="11.42578125" style="4"/>
  </cols>
  <sheetData>
    <row r="1" spans="1:89" x14ac:dyDescent="0.2">
      <c r="A1" s="11" t="s">
        <v>258</v>
      </c>
    </row>
    <row r="2" spans="1:89" ht="18.75" x14ac:dyDescent="0.3">
      <c r="A2" s="333" t="s">
        <v>138</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89"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89" ht="18.75" x14ac:dyDescent="0.3">
      <c r="A4" s="333" t="s">
        <v>831</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89" s="148" customFormat="1" ht="13.5" thickBot="1" x14ac:dyDescent="0.25">
      <c r="A5" s="335" t="s">
        <v>115</v>
      </c>
      <c r="B5" s="335"/>
      <c r="C5" s="335"/>
      <c r="D5" s="335"/>
      <c r="E5" s="335"/>
      <c r="F5" s="335"/>
      <c r="G5" s="335"/>
      <c r="H5" s="335"/>
      <c r="I5" s="335"/>
      <c r="J5" s="335"/>
      <c r="K5" s="335"/>
      <c r="L5" s="335"/>
      <c r="M5" s="335"/>
      <c r="N5" s="335"/>
      <c r="O5" s="335"/>
      <c r="P5" s="335"/>
      <c r="Q5" s="335"/>
      <c r="R5" s="335"/>
      <c r="S5" s="335"/>
      <c r="T5" s="335"/>
      <c r="U5" s="335"/>
      <c r="V5" s="335"/>
      <c r="W5" s="335"/>
      <c r="X5" s="335"/>
      <c r="Y5" s="335"/>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row>
    <row r="6" spans="1:89"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89"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89" ht="13.5" thickTop="1" x14ac:dyDescent="0.2">
      <c r="A8" s="148"/>
      <c r="B8" s="80"/>
      <c r="C8" s="81"/>
      <c r="D8" s="81"/>
      <c r="E8" s="81"/>
      <c r="F8" s="81"/>
      <c r="G8" s="81"/>
      <c r="H8" s="81"/>
      <c r="I8" s="81"/>
      <c r="J8" s="81"/>
      <c r="K8" s="81"/>
      <c r="L8" s="81"/>
      <c r="M8" s="81"/>
      <c r="N8" s="81"/>
      <c r="O8" s="81"/>
      <c r="P8" s="81"/>
      <c r="Q8" s="81"/>
      <c r="R8" s="81"/>
      <c r="S8" s="81"/>
      <c r="T8" s="81"/>
      <c r="U8" s="81"/>
      <c r="V8" s="81"/>
      <c r="W8" s="81"/>
      <c r="X8" s="81"/>
      <c r="Y8" s="22"/>
    </row>
    <row r="9" spans="1:89" x14ac:dyDescent="0.2">
      <c r="A9" s="143"/>
      <c r="B9" s="80" t="s">
        <v>326</v>
      </c>
      <c r="C9" s="75">
        <v>180.17554799999999</v>
      </c>
      <c r="D9" s="75">
        <v>354.25499100000002</v>
      </c>
      <c r="E9" s="75">
        <v>236.69506100000001</v>
      </c>
      <c r="F9" s="75">
        <v>350.78972700000003</v>
      </c>
      <c r="G9" s="75">
        <v>553.15257899999995</v>
      </c>
      <c r="H9" s="75">
        <v>907.82162500000004</v>
      </c>
      <c r="I9" s="75">
        <v>1079.903198</v>
      </c>
      <c r="J9" s="75">
        <v>2061.921816</v>
      </c>
      <c r="K9" s="75">
        <v>1499.9553820000001</v>
      </c>
      <c r="L9" s="75">
        <v>1410.4922369999999</v>
      </c>
      <c r="M9" s="75">
        <v>1408.8119139999999</v>
      </c>
      <c r="N9" s="75">
        <v>1716.2792919999999</v>
      </c>
      <c r="O9" s="75">
        <v>1984.1815409999999</v>
      </c>
      <c r="P9" s="75">
        <v>2063.1682390000001</v>
      </c>
      <c r="Q9" s="27">
        <v>1717.3548129999999</v>
      </c>
      <c r="R9" s="27">
        <v>2122.4813210000002</v>
      </c>
      <c r="S9" s="27">
        <v>2369.6369519999998</v>
      </c>
      <c r="T9" s="27">
        <v>2753.984105</v>
      </c>
      <c r="U9" s="27">
        <v>3272.4698779999999</v>
      </c>
      <c r="V9" s="27">
        <v>3614.008648</v>
      </c>
      <c r="W9" s="27">
        <v>3509.097299</v>
      </c>
      <c r="X9" s="27">
        <v>3634.964735</v>
      </c>
      <c r="Y9" s="18">
        <f>SUM(C9:X9)</f>
        <v>38801.600900999998</v>
      </c>
    </row>
    <row r="10" spans="1:89" x14ac:dyDescent="0.2">
      <c r="A10" s="143"/>
      <c r="B10" s="80" t="s">
        <v>378</v>
      </c>
      <c r="C10" s="75">
        <v>0.664991</v>
      </c>
      <c r="D10" s="75">
        <v>1.9156850000000001</v>
      </c>
      <c r="E10" s="75">
        <v>1.445368</v>
      </c>
      <c r="F10" s="75">
        <v>3.9827129999999999</v>
      </c>
      <c r="G10" s="75">
        <v>1.649392</v>
      </c>
      <c r="H10" s="75">
        <v>2.240265</v>
      </c>
      <c r="I10" s="75">
        <v>5.6170049999999998</v>
      </c>
      <c r="J10" s="75">
        <v>3.1002100000000001</v>
      </c>
      <c r="K10" s="75">
        <v>1.8982250000000001</v>
      </c>
      <c r="L10" s="75">
        <v>3.8385850000000001</v>
      </c>
      <c r="M10" s="75">
        <v>4.2073119999999999</v>
      </c>
      <c r="N10" s="75">
        <v>15.575869000000001</v>
      </c>
      <c r="O10" s="75">
        <v>21.184096</v>
      </c>
      <c r="P10" s="75">
        <v>23.834996</v>
      </c>
      <c r="Q10" s="27">
        <v>21.802067000000001</v>
      </c>
      <c r="R10" s="27">
        <v>28.908691999999999</v>
      </c>
      <c r="S10" s="27">
        <v>45.717229000000003</v>
      </c>
      <c r="T10" s="27">
        <v>82.800291999999999</v>
      </c>
      <c r="U10" s="27">
        <v>75.248982999999996</v>
      </c>
      <c r="V10" s="27">
        <v>74.791443999999998</v>
      </c>
      <c r="W10" s="27">
        <v>77.899156000000005</v>
      </c>
      <c r="X10" s="27">
        <v>86.657240000000002</v>
      </c>
      <c r="Y10" s="18">
        <f t="shared" ref="Y10:Y29" si="0">SUM(C10:X10)</f>
        <v>584.97981500000003</v>
      </c>
    </row>
    <row r="11" spans="1:89" x14ac:dyDescent="0.2">
      <c r="A11" s="143"/>
      <c r="B11" s="80" t="s">
        <v>388</v>
      </c>
      <c r="C11" s="75">
        <v>0.12514600000000001</v>
      </c>
      <c r="D11" s="75">
        <v>3.0953000000000001E-2</v>
      </c>
      <c r="E11" s="75">
        <v>6.6159999999999997E-2</v>
      </c>
      <c r="F11" s="75">
        <v>0.19349</v>
      </c>
      <c r="G11" s="75">
        <v>0.16067500000000001</v>
      </c>
      <c r="H11" s="75">
        <v>0.51526400000000006</v>
      </c>
      <c r="I11" s="75">
        <v>0.31848300000000002</v>
      </c>
      <c r="J11" s="75">
        <v>0.67912499999999998</v>
      </c>
      <c r="K11" s="75">
        <v>1.214216</v>
      </c>
      <c r="L11" s="75">
        <v>1.1729229999999999</v>
      </c>
      <c r="M11" s="75">
        <v>3.771779</v>
      </c>
      <c r="N11" s="75">
        <v>9.8179370000000006</v>
      </c>
      <c r="O11" s="75">
        <v>9.6224710000000009</v>
      </c>
      <c r="P11" s="75">
        <v>10.467905999999999</v>
      </c>
      <c r="Q11" s="27">
        <v>11.010127000000001</v>
      </c>
      <c r="R11" s="27">
        <v>10.63475</v>
      </c>
      <c r="S11" s="27">
        <v>11.945290999999999</v>
      </c>
      <c r="T11" s="27">
        <v>11.782247999999999</v>
      </c>
      <c r="U11" s="27">
        <v>13.626455999999999</v>
      </c>
      <c r="V11" s="27">
        <v>13.494933000000001</v>
      </c>
      <c r="W11" s="27">
        <v>14.136184999999999</v>
      </c>
      <c r="X11" s="27">
        <v>11.795004</v>
      </c>
      <c r="Y11" s="18">
        <f t="shared" si="0"/>
        <v>136.58152200000001</v>
      </c>
    </row>
    <row r="12" spans="1:89" x14ac:dyDescent="0.2">
      <c r="A12" s="143"/>
      <c r="B12" s="80" t="s">
        <v>389</v>
      </c>
      <c r="C12" s="75">
        <v>0.14641599999999999</v>
      </c>
      <c r="D12" s="75">
        <v>7.6400000000000003E-4</v>
      </c>
      <c r="E12" s="75">
        <v>0.33912100000000001</v>
      </c>
      <c r="F12" s="75">
        <v>1.3200000000000001E-4</v>
      </c>
      <c r="G12" s="75">
        <v>1.1899E-2</v>
      </c>
      <c r="H12" s="75">
        <v>0.62656400000000001</v>
      </c>
      <c r="I12" s="75">
        <v>0.12654799999999999</v>
      </c>
      <c r="J12" s="75">
        <v>0.105724</v>
      </c>
      <c r="K12" s="75">
        <v>2.4492E-2</v>
      </c>
      <c r="L12" s="75">
        <v>2.5929000000000001E-2</v>
      </c>
      <c r="M12" s="75">
        <v>2.6376469999999999</v>
      </c>
      <c r="N12" s="75">
        <v>0.16864199999999999</v>
      </c>
      <c r="O12" s="75">
        <v>1.659707</v>
      </c>
      <c r="P12" s="75">
        <v>9.6935549999999999</v>
      </c>
      <c r="Q12" s="27">
        <v>1.098233</v>
      </c>
      <c r="R12" s="27">
        <v>2.8770099999999998</v>
      </c>
      <c r="S12" s="27">
        <v>4.0713410000000003</v>
      </c>
      <c r="T12" s="27">
        <v>1.546894</v>
      </c>
      <c r="U12" s="27">
        <v>0.74740099999999998</v>
      </c>
      <c r="V12" s="27">
        <v>0.72927200000000003</v>
      </c>
      <c r="W12" s="27">
        <v>0.73990699999999998</v>
      </c>
      <c r="X12" s="27">
        <v>1.0366869999999999</v>
      </c>
      <c r="Y12" s="18">
        <f t="shared" si="0"/>
        <v>28.413885000000001</v>
      </c>
    </row>
    <row r="13" spans="1:89" x14ac:dyDescent="0.2">
      <c r="A13" s="143"/>
      <c r="B13" s="80" t="s">
        <v>67</v>
      </c>
      <c r="C13" s="75">
        <v>11.286828</v>
      </c>
      <c r="D13" s="75">
        <v>23.414052999999999</v>
      </c>
      <c r="E13" s="75">
        <v>23.135867000000001</v>
      </c>
      <c r="F13" s="75">
        <v>20.395229</v>
      </c>
      <c r="G13" s="75">
        <v>0.806755</v>
      </c>
      <c r="H13" s="75">
        <v>2.6198070000000002</v>
      </c>
      <c r="I13" s="75">
        <v>1.556867</v>
      </c>
      <c r="J13" s="75">
        <v>2.4314460000000002</v>
      </c>
      <c r="K13" s="75">
        <v>4.1705579999999998</v>
      </c>
      <c r="L13" s="75">
        <v>3.4167100000000001</v>
      </c>
      <c r="M13" s="75">
        <v>5.5567710000000003</v>
      </c>
      <c r="N13" s="75">
        <v>6.4892609999999999</v>
      </c>
      <c r="O13" s="75">
        <v>5.8557839999999999</v>
      </c>
      <c r="P13" s="75">
        <v>9.0983260000000001</v>
      </c>
      <c r="Q13" s="27">
        <v>12.266413999999999</v>
      </c>
      <c r="R13" s="27">
        <v>16.580987</v>
      </c>
      <c r="S13" s="27">
        <v>14.971366</v>
      </c>
      <c r="T13" s="27">
        <v>15.18568</v>
      </c>
      <c r="U13" s="27">
        <v>18.634684</v>
      </c>
      <c r="V13" s="27">
        <v>23.159162999999999</v>
      </c>
      <c r="W13" s="27">
        <v>19.869674</v>
      </c>
      <c r="X13" s="27">
        <v>25.356774000000001</v>
      </c>
      <c r="Y13" s="18">
        <f t="shared" si="0"/>
        <v>266.25900399999995</v>
      </c>
    </row>
    <row r="14" spans="1:89" x14ac:dyDescent="0.2">
      <c r="A14" s="143"/>
      <c r="B14" s="80" t="s">
        <v>335</v>
      </c>
      <c r="C14" s="75">
        <v>2.8743999999999999E-2</v>
      </c>
      <c r="D14" s="75">
        <v>4.8235E-2</v>
      </c>
      <c r="E14" s="75">
        <v>6.2203000000000001E-2</v>
      </c>
      <c r="F14" s="75">
        <v>0.26213500000000001</v>
      </c>
      <c r="G14" s="75">
        <v>0.28733599999999998</v>
      </c>
      <c r="H14" s="75">
        <v>0.29708699999999999</v>
      </c>
      <c r="I14" s="75">
        <v>0.25317600000000001</v>
      </c>
      <c r="J14" s="75">
        <v>7.2802000000000006E-2</v>
      </c>
      <c r="K14" s="75">
        <v>4.6013999999999999E-2</v>
      </c>
      <c r="L14" s="75">
        <v>3.3373E-2</v>
      </c>
      <c r="M14" s="75">
        <v>0.59630499999999997</v>
      </c>
      <c r="N14" s="75">
        <v>2.4780120000000001</v>
      </c>
      <c r="O14" s="75">
        <v>2.9711859999999999</v>
      </c>
      <c r="P14" s="75">
        <v>7.679265</v>
      </c>
      <c r="Q14" s="27">
        <v>2.2849349999999999</v>
      </c>
      <c r="R14" s="27">
        <v>4.5412109999999997</v>
      </c>
      <c r="S14" s="27">
        <v>8.4276689999999999</v>
      </c>
      <c r="T14" s="27">
        <v>6.5078449999999997</v>
      </c>
      <c r="U14" s="27">
        <v>6.2148329999999996</v>
      </c>
      <c r="V14" s="27">
        <v>4.358657</v>
      </c>
      <c r="W14" s="27">
        <v>6.0439699999999998</v>
      </c>
      <c r="X14" s="27">
        <v>7.3603550000000002</v>
      </c>
      <c r="Y14" s="18">
        <f t="shared" si="0"/>
        <v>60.855347999999999</v>
      </c>
    </row>
    <row r="15" spans="1:89" x14ac:dyDescent="0.2">
      <c r="A15" s="143"/>
      <c r="B15" s="80" t="s">
        <v>380</v>
      </c>
      <c r="C15" s="75">
        <v>4.4079259999999998</v>
      </c>
      <c r="D15" s="75">
        <v>4.4070999999999999E-2</v>
      </c>
      <c r="E15" s="75">
        <v>1.8593999999999999E-2</v>
      </c>
      <c r="F15" s="75">
        <v>7.9149999999999998E-2</v>
      </c>
      <c r="G15" s="75">
        <v>3.1365999999999998E-2</v>
      </c>
      <c r="H15" s="75">
        <v>4.1835999999999998E-2</v>
      </c>
      <c r="I15" s="75">
        <v>7.6597999999999999E-2</v>
      </c>
      <c r="J15" s="75">
        <v>1.2697E-2</v>
      </c>
      <c r="K15" s="75">
        <v>0.26771099999999998</v>
      </c>
      <c r="L15" s="75">
        <v>5.3671999999999997E-2</v>
      </c>
      <c r="M15" s="75">
        <v>0.187246</v>
      </c>
      <c r="N15" s="75">
        <v>0.27444400000000002</v>
      </c>
      <c r="O15" s="75">
        <v>0.25578200000000001</v>
      </c>
      <c r="P15" s="75">
        <v>5.1345999999999998</v>
      </c>
      <c r="Q15" s="27">
        <v>2.602779</v>
      </c>
      <c r="R15" s="27">
        <v>1.5120499999999999</v>
      </c>
      <c r="S15" s="27">
        <v>1.7414130000000001</v>
      </c>
      <c r="T15" s="27">
        <v>2.247655</v>
      </c>
      <c r="U15" s="27">
        <v>4.1344320000000003</v>
      </c>
      <c r="V15" s="27">
        <v>2.2805529999999998</v>
      </c>
      <c r="W15" s="27">
        <v>2.9081000000000001</v>
      </c>
      <c r="X15" s="27">
        <v>2.4045670000000001</v>
      </c>
      <c r="Y15" s="18">
        <f t="shared" si="0"/>
        <v>30.717242000000002</v>
      </c>
    </row>
    <row r="16" spans="1:89" x14ac:dyDescent="0.2">
      <c r="A16" s="143"/>
      <c r="B16" s="80" t="s">
        <v>14</v>
      </c>
      <c r="C16" s="75">
        <v>1.6310000000000001E-3</v>
      </c>
      <c r="D16" s="75">
        <v>6.9420000000000003E-3</v>
      </c>
      <c r="E16" s="75">
        <v>0</v>
      </c>
      <c r="F16" s="75">
        <v>1.07E-4</v>
      </c>
      <c r="G16" s="75">
        <v>8.9499999999999996E-4</v>
      </c>
      <c r="H16" s="75">
        <v>0</v>
      </c>
      <c r="I16" s="75">
        <v>4.0763000000000001E-2</v>
      </c>
      <c r="J16" s="75">
        <v>0.24041999999999999</v>
      </c>
      <c r="K16" s="75">
        <v>2.16E-3</v>
      </c>
      <c r="L16" s="75">
        <v>2.7424E-2</v>
      </c>
      <c r="M16" s="75">
        <v>0.55800300000000003</v>
      </c>
      <c r="N16" s="75">
        <v>2.9836800000000001</v>
      </c>
      <c r="O16" s="75">
        <v>3.0123920000000002</v>
      </c>
      <c r="P16" s="75">
        <v>2.8288410000000002</v>
      </c>
      <c r="Q16" s="27">
        <v>1.764227</v>
      </c>
      <c r="R16" s="27">
        <v>2.2347579999999998</v>
      </c>
      <c r="S16" s="27">
        <v>2.8888850000000001</v>
      </c>
      <c r="T16" s="27">
        <v>2.7420300000000002</v>
      </c>
      <c r="U16" s="27">
        <v>3.3915060000000001</v>
      </c>
      <c r="V16" s="27">
        <v>9.3765560000000008</v>
      </c>
      <c r="W16" s="27">
        <v>24.949397999999999</v>
      </c>
      <c r="X16" s="27">
        <v>33.342936000000002</v>
      </c>
      <c r="Y16" s="18">
        <f t="shared" si="0"/>
        <v>90.393553999999995</v>
      </c>
    </row>
    <row r="17" spans="1:25" x14ac:dyDescent="0.2">
      <c r="A17" s="143"/>
      <c r="B17" s="8" t="s">
        <v>15</v>
      </c>
      <c r="C17" s="189">
        <v>6.718456999999999</v>
      </c>
      <c r="D17" s="189">
        <v>3.777991000000001</v>
      </c>
      <c r="E17" s="189">
        <v>7.4120960000000009</v>
      </c>
      <c r="F17" s="189">
        <v>1.9166480000000004</v>
      </c>
      <c r="G17" s="189">
        <v>4.288384999999999</v>
      </c>
      <c r="H17" s="189">
        <v>3.5121120000000001</v>
      </c>
      <c r="I17" s="189">
        <v>7.1133329999999999</v>
      </c>
      <c r="J17" s="189">
        <v>3.3044350000000007</v>
      </c>
      <c r="K17" s="189">
        <v>5.0457900000000011</v>
      </c>
      <c r="L17" s="189">
        <v>3.9237460000000004</v>
      </c>
      <c r="M17" s="189">
        <v>9.3161289999999983</v>
      </c>
      <c r="N17" s="189">
        <v>6.7764690000000005</v>
      </c>
      <c r="O17" s="189">
        <v>10.356837999999998</v>
      </c>
      <c r="P17" s="189">
        <v>28.571912999999999</v>
      </c>
      <c r="Q17" s="19">
        <v>19.502271</v>
      </c>
      <c r="R17" s="19">
        <v>18.749934</v>
      </c>
      <c r="S17" s="19">
        <v>32.655771000000009</v>
      </c>
      <c r="T17" s="19">
        <v>41.861242000000011</v>
      </c>
      <c r="U17" s="19">
        <v>54.527252999999988</v>
      </c>
      <c r="V17" s="19">
        <v>43.145631999999999</v>
      </c>
      <c r="W17" s="19">
        <v>50.452224999999991</v>
      </c>
      <c r="X17" s="19">
        <v>48.883711000000012</v>
      </c>
      <c r="Y17" s="18">
        <f t="shared" si="0"/>
        <v>411.81238099999996</v>
      </c>
    </row>
    <row r="18" spans="1:25" x14ac:dyDescent="0.2">
      <c r="A18" s="143"/>
      <c r="B18" s="8" t="s">
        <v>26</v>
      </c>
      <c r="C18" s="18">
        <v>0.29945699999999997</v>
      </c>
      <c r="D18" s="18">
        <v>0.19231000000000001</v>
      </c>
      <c r="E18" s="18">
        <v>0.12003900000000001</v>
      </c>
      <c r="F18" s="18">
        <v>1.384E-2</v>
      </c>
      <c r="G18" s="18">
        <v>3.3671E-2</v>
      </c>
      <c r="H18" s="18">
        <v>3.5520000000000003E-2</v>
      </c>
      <c r="I18" s="18">
        <v>0.227634</v>
      </c>
      <c r="J18" s="18">
        <v>0.22597200000000001</v>
      </c>
      <c r="K18" s="18">
        <v>0.119466</v>
      </c>
      <c r="L18" s="18">
        <v>9.6259999999999998E-2</v>
      </c>
      <c r="M18" s="18">
        <v>1.1377E-2</v>
      </c>
      <c r="N18" s="18">
        <v>5.1722999999999998E-2</v>
      </c>
      <c r="O18" s="18">
        <v>0.102629</v>
      </c>
      <c r="P18" s="18">
        <v>0.23863899999999999</v>
      </c>
      <c r="Q18" s="19">
        <v>0.40422999999999998</v>
      </c>
      <c r="R18" s="19">
        <v>0.28433399999999998</v>
      </c>
      <c r="S18" s="19">
        <v>1</v>
      </c>
      <c r="T18" s="19">
        <v>0.64781699999999998</v>
      </c>
      <c r="U18" s="19">
        <v>0.45475399999999999</v>
      </c>
      <c r="V18" s="19">
        <v>0.41050400000000004</v>
      </c>
      <c r="W18" s="19">
        <v>2.634668</v>
      </c>
      <c r="X18" s="19">
        <v>4.9668279999999996</v>
      </c>
      <c r="Y18" s="18">
        <f t="shared" si="0"/>
        <v>12.571672</v>
      </c>
    </row>
    <row r="19" spans="1:25" x14ac:dyDescent="0.2">
      <c r="A19" s="143"/>
      <c r="B19" s="8" t="s">
        <v>27</v>
      </c>
      <c r="C19" s="18">
        <v>5.3578000000000001E-2</v>
      </c>
      <c r="D19" s="18">
        <v>0.16547600000000001</v>
      </c>
      <c r="E19" s="18">
        <v>0.31621500000000002</v>
      </c>
      <c r="F19" s="18">
        <v>0.27344099999999999</v>
      </c>
      <c r="G19" s="18">
        <v>7.0942000000000005E-2</v>
      </c>
      <c r="H19" s="18">
        <v>1.3280999999999999E-2</v>
      </c>
      <c r="I19" s="18">
        <v>4.3771999999999998E-2</v>
      </c>
      <c r="J19" s="18">
        <v>2.8761999999999999E-2</v>
      </c>
      <c r="K19" s="18">
        <v>0.89817999999999998</v>
      </c>
      <c r="L19" s="18">
        <v>0.68747999999999998</v>
      </c>
      <c r="M19" s="18">
        <v>1.928963</v>
      </c>
      <c r="N19" s="18">
        <v>0.55980300000000005</v>
      </c>
      <c r="O19" s="18">
        <v>0.63582899999999998</v>
      </c>
      <c r="P19" s="18">
        <v>2.3171360000000001</v>
      </c>
      <c r="Q19" s="19">
        <v>0.752328</v>
      </c>
      <c r="R19" s="19">
        <v>4.6752190000000002</v>
      </c>
      <c r="S19" s="19">
        <v>2</v>
      </c>
      <c r="T19" s="19">
        <v>4.052683</v>
      </c>
      <c r="U19" s="19">
        <v>11.526785</v>
      </c>
      <c r="V19" s="19">
        <v>11.894928999999999</v>
      </c>
      <c r="W19" s="19">
        <v>19.688673000000001</v>
      </c>
      <c r="X19" s="19">
        <v>27.781763000000002</v>
      </c>
      <c r="Y19" s="18">
        <f t="shared" si="0"/>
        <v>90.365238000000005</v>
      </c>
    </row>
    <row r="20" spans="1:25" x14ac:dyDescent="0.2">
      <c r="A20" s="143"/>
      <c r="B20" s="8" t="s">
        <v>16</v>
      </c>
      <c r="C20" s="18">
        <f>SUM(C21:C26)</f>
        <v>4.975149</v>
      </c>
      <c r="D20" s="18">
        <f t="shared" ref="D20:X20" si="1">SUM(D21:D26)</f>
        <v>1.9865809999999999</v>
      </c>
      <c r="E20" s="18">
        <f t="shared" si="1"/>
        <v>2.0063890000000004</v>
      </c>
      <c r="F20" s="18">
        <f t="shared" si="1"/>
        <v>0.60663</v>
      </c>
      <c r="G20" s="18">
        <f t="shared" si="1"/>
        <v>0.68557100000000004</v>
      </c>
      <c r="H20" s="18">
        <f t="shared" si="1"/>
        <v>0.98797500000000005</v>
      </c>
      <c r="I20" s="18">
        <f t="shared" si="1"/>
        <v>0.68317300000000003</v>
      </c>
      <c r="J20" s="18">
        <f t="shared" si="1"/>
        <v>0.84193899999999999</v>
      </c>
      <c r="K20" s="18">
        <f t="shared" si="1"/>
        <v>2.6307179999999999</v>
      </c>
      <c r="L20" s="18">
        <f t="shared" si="1"/>
        <v>2.020384</v>
      </c>
      <c r="M20" s="18">
        <f t="shared" si="1"/>
        <v>1.9780329999999999</v>
      </c>
      <c r="N20" s="18">
        <f t="shared" si="1"/>
        <v>3.1360480000000002</v>
      </c>
      <c r="O20" s="18">
        <f t="shared" si="1"/>
        <v>4.5636359999999998</v>
      </c>
      <c r="P20" s="18">
        <f t="shared" si="1"/>
        <v>9.9732149999999997</v>
      </c>
      <c r="Q20" s="18">
        <f t="shared" si="1"/>
        <v>8.638967000000001</v>
      </c>
      <c r="R20" s="18">
        <f t="shared" si="1"/>
        <v>7.5385499999999999</v>
      </c>
      <c r="S20" s="18">
        <f t="shared" si="1"/>
        <v>10.741413</v>
      </c>
      <c r="T20" s="18">
        <f t="shared" si="1"/>
        <v>14.977328</v>
      </c>
      <c r="U20" s="18">
        <f t="shared" si="1"/>
        <v>16.663741000000002</v>
      </c>
      <c r="V20" s="18">
        <f t="shared" si="1"/>
        <v>12.838293</v>
      </c>
      <c r="W20" s="18">
        <f t="shared" si="1"/>
        <v>37.245320999999997</v>
      </c>
      <c r="X20" s="18">
        <f t="shared" si="1"/>
        <v>27.552394</v>
      </c>
      <c r="Y20" s="18">
        <f t="shared" si="0"/>
        <v>173.27144799999999</v>
      </c>
    </row>
    <row r="21" spans="1:25" x14ac:dyDescent="0.2">
      <c r="A21" s="143"/>
      <c r="B21" s="8" t="s">
        <v>19</v>
      </c>
      <c r="C21" s="190">
        <v>9.6371999999999999E-2</v>
      </c>
      <c r="D21" s="190">
        <v>2.6145000000000002E-2</v>
      </c>
      <c r="E21" s="190">
        <v>1.2904530000000001</v>
      </c>
      <c r="F21" s="190">
        <v>0.25343199999999999</v>
      </c>
      <c r="G21" s="190">
        <v>0.296068</v>
      </c>
      <c r="H21" s="190">
        <v>0.53700400000000004</v>
      </c>
      <c r="I21" s="190">
        <v>0.18185100000000001</v>
      </c>
      <c r="J21" s="190">
        <v>0.160549</v>
      </c>
      <c r="K21" s="190">
        <v>0.34736800000000001</v>
      </c>
      <c r="L21" s="190">
        <v>0.64464500000000002</v>
      </c>
      <c r="M21" s="190">
        <v>0.86637900000000001</v>
      </c>
      <c r="N21" s="190">
        <v>0.63709099999999996</v>
      </c>
      <c r="O21" s="190">
        <v>1.060773</v>
      </c>
      <c r="P21" s="190">
        <v>1.674515</v>
      </c>
      <c r="Q21" s="19">
        <v>1.7246630000000001</v>
      </c>
      <c r="R21" s="19">
        <v>2.8912429999999998</v>
      </c>
      <c r="S21" s="19">
        <v>2</v>
      </c>
      <c r="T21" s="19">
        <v>6.3338830000000002</v>
      </c>
      <c r="U21" s="19">
        <v>6.7617149999999997</v>
      </c>
      <c r="V21" s="19">
        <v>2.2672759999999998</v>
      </c>
      <c r="W21" s="19">
        <v>3.0931039999999999</v>
      </c>
      <c r="X21" s="19">
        <v>2.0606499999999999</v>
      </c>
      <c r="Y21" s="18">
        <f t="shared" si="0"/>
        <v>35.205178999999994</v>
      </c>
    </row>
    <row r="22" spans="1:25" x14ac:dyDescent="0.2">
      <c r="A22" s="143"/>
      <c r="B22" s="8" t="s">
        <v>18</v>
      </c>
      <c r="C22" s="190">
        <v>3.4735000000000002E-2</v>
      </c>
      <c r="D22" s="190">
        <v>0.14652999999999999</v>
      </c>
      <c r="E22" s="190">
        <v>0.16333500000000001</v>
      </c>
      <c r="F22" s="190">
        <v>3.6745E-2</v>
      </c>
      <c r="G22" s="190">
        <v>5.1527999999999997E-2</v>
      </c>
      <c r="H22" s="190">
        <v>1.7548999999999999E-2</v>
      </c>
      <c r="I22" s="190">
        <v>0.119993</v>
      </c>
      <c r="J22" s="190">
        <v>9.9847000000000005E-2</v>
      </c>
      <c r="K22" s="190">
        <v>3.0911000000000001E-2</v>
      </c>
      <c r="L22" s="190">
        <v>7.4757000000000004E-2</v>
      </c>
      <c r="M22" s="190">
        <v>4.0111000000000001E-2</v>
      </c>
      <c r="N22" s="190">
        <v>0.25248500000000001</v>
      </c>
      <c r="O22" s="190">
        <v>1.6338859999999999</v>
      </c>
      <c r="P22" s="190">
        <v>0.62533300000000003</v>
      </c>
      <c r="Q22" s="19">
        <v>1.494853</v>
      </c>
      <c r="R22" s="19">
        <v>0.76378800000000002</v>
      </c>
      <c r="S22" s="19">
        <v>0</v>
      </c>
      <c r="T22" s="19">
        <v>0.42783900000000002</v>
      </c>
      <c r="U22" s="19">
        <v>0.38392100000000001</v>
      </c>
      <c r="V22" s="19">
        <v>1.416944</v>
      </c>
      <c r="W22" s="19">
        <v>1.3948320000000001</v>
      </c>
      <c r="X22" s="19">
        <v>0.93371199999999999</v>
      </c>
      <c r="Y22" s="18">
        <f t="shared" si="0"/>
        <v>10.143633999999999</v>
      </c>
    </row>
    <row r="23" spans="1:25" x14ac:dyDescent="0.2">
      <c r="A23" s="143"/>
      <c r="B23" s="8" t="s">
        <v>20</v>
      </c>
      <c r="C23" s="190">
        <v>1.3585E-2</v>
      </c>
      <c r="D23" s="190">
        <v>0.102704</v>
      </c>
      <c r="E23" s="190">
        <v>9.0010999999999994E-2</v>
      </c>
      <c r="F23" s="190">
        <v>0.146782</v>
      </c>
      <c r="G23" s="190">
        <v>6.1794000000000002E-2</v>
      </c>
      <c r="H23" s="190">
        <v>3.4872E-2</v>
      </c>
      <c r="I23" s="190">
        <v>2.8766E-2</v>
      </c>
      <c r="J23" s="190">
        <v>7.9363000000000003E-2</v>
      </c>
      <c r="K23" s="190">
        <v>0.46430100000000002</v>
      </c>
      <c r="L23" s="190">
        <v>0.22478799999999999</v>
      </c>
      <c r="M23" s="190">
        <v>7.1632000000000001E-2</v>
      </c>
      <c r="N23" s="190">
        <v>0.69859499999999997</v>
      </c>
      <c r="O23" s="190">
        <v>0.43548300000000001</v>
      </c>
      <c r="P23" s="190">
        <v>0.74926300000000001</v>
      </c>
      <c r="Q23" s="19">
        <v>0.22107299999999999</v>
      </c>
      <c r="R23" s="19">
        <v>0.59691399999999994</v>
      </c>
      <c r="S23" s="19">
        <v>3</v>
      </c>
      <c r="T23" s="19">
        <v>1.812125</v>
      </c>
      <c r="U23" s="19">
        <v>2.702604</v>
      </c>
      <c r="V23" s="19">
        <v>2.2283230000000001</v>
      </c>
      <c r="W23" s="19">
        <v>1.6525319999999999</v>
      </c>
      <c r="X23" s="19">
        <v>0.33659600000000001</v>
      </c>
      <c r="Y23" s="18">
        <f t="shared" si="0"/>
        <v>15.752106000000001</v>
      </c>
    </row>
    <row r="24" spans="1:25" x14ac:dyDescent="0.2">
      <c r="A24" s="143"/>
      <c r="B24" s="8" t="s">
        <v>21</v>
      </c>
      <c r="C24" s="190">
        <v>6.9589999999999999E-2</v>
      </c>
      <c r="D24" s="190">
        <v>1.560268</v>
      </c>
      <c r="E24" s="190">
        <v>0.16938400000000001</v>
      </c>
      <c r="F24" s="190">
        <v>5.7460000000000002E-3</v>
      </c>
      <c r="G24" s="190">
        <v>5.1700000000000001E-3</v>
      </c>
      <c r="H24" s="190">
        <v>4.3449999999999999E-3</v>
      </c>
      <c r="I24" s="190">
        <v>0.14574000000000001</v>
      </c>
      <c r="J24" s="190">
        <v>0.142482</v>
      </c>
      <c r="K24" s="190">
        <v>0.32678699999999999</v>
      </c>
      <c r="L24" s="190">
        <v>0.27506000000000003</v>
      </c>
      <c r="M24" s="190">
        <v>0.18790999999999999</v>
      </c>
      <c r="N24" s="190">
        <v>0.35415600000000003</v>
      </c>
      <c r="O24" s="190">
        <v>0.59838599999999997</v>
      </c>
      <c r="P24" s="190">
        <v>0.52137900000000004</v>
      </c>
      <c r="Q24" s="19">
        <v>0.70179800000000003</v>
      </c>
      <c r="R24" s="19">
        <v>0.69994900000000004</v>
      </c>
      <c r="S24" s="19">
        <v>1</v>
      </c>
      <c r="T24" s="19">
        <v>0.76832</v>
      </c>
      <c r="U24" s="19">
        <v>0.96683200000000002</v>
      </c>
      <c r="V24" s="19">
        <v>1.2005599999999998</v>
      </c>
      <c r="W24" s="19">
        <v>26.269659000000001</v>
      </c>
      <c r="X24" s="19">
        <v>20.438528999999999</v>
      </c>
      <c r="Y24" s="18">
        <f t="shared" si="0"/>
        <v>56.412049999999994</v>
      </c>
    </row>
    <row r="25" spans="1:25" x14ac:dyDescent="0.2">
      <c r="A25" s="143"/>
      <c r="B25" s="8" t="s">
        <v>17</v>
      </c>
      <c r="C25" s="190">
        <v>0.352941</v>
      </c>
      <c r="D25" s="190">
        <v>0.106863</v>
      </c>
      <c r="E25" s="190">
        <v>0.27461200000000002</v>
      </c>
      <c r="F25" s="190">
        <v>8.4775000000000003E-2</v>
      </c>
      <c r="G25" s="190">
        <v>0.239645</v>
      </c>
      <c r="H25" s="190">
        <v>0.35236899999999999</v>
      </c>
      <c r="I25" s="190">
        <v>0.13022500000000001</v>
      </c>
      <c r="J25" s="190">
        <v>0.347001</v>
      </c>
      <c r="K25" s="190">
        <v>1.19364</v>
      </c>
      <c r="L25" s="190">
        <v>0.74746199999999996</v>
      </c>
      <c r="M25" s="190">
        <v>0.62475499999999995</v>
      </c>
      <c r="N25" s="190">
        <v>0.91927700000000001</v>
      </c>
      <c r="O25" s="190">
        <v>0.57932600000000001</v>
      </c>
      <c r="P25" s="190">
        <v>1.2681249999999999</v>
      </c>
      <c r="Q25" s="19">
        <v>1.8938010000000001</v>
      </c>
      <c r="R25" s="19">
        <v>1.074606</v>
      </c>
      <c r="S25" s="19">
        <v>3</v>
      </c>
      <c r="T25" s="19">
        <v>3.3875060000000001</v>
      </c>
      <c r="U25" s="19">
        <v>1.714237</v>
      </c>
      <c r="V25" s="19">
        <v>3.4446370000000002</v>
      </c>
      <c r="W25" s="19">
        <v>1.9270940000000001</v>
      </c>
      <c r="X25" s="19">
        <v>1.3783399999999999</v>
      </c>
      <c r="Y25" s="18">
        <f t="shared" si="0"/>
        <v>25.041237000000002</v>
      </c>
    </row>
    <row r="26" spans="1:25" x14ac:dyDescent="0.2">
      <c r="A26" s="297"/>
      <c r="B26" s="8" t="s">
        <v>807</v>
      </c>
      <c r="C26" s="190">
        <v>4.4079259999999998</v>
      </c>
      <c r="D26" s="190">
        <v>4.4070999999999999E-2</v>
      </c>
      <c r="E26" s="190">
        <v>1.8593999999999999E-2</v>
      </c>
      <c r="F26" s="190">
        <v>7.9149999999999998E-2</v>
      </c>
      <c r="G26" s="190">
        <v>3.1365999999999998E-2</v>
      </c>
      <c r="H26" s="190">
        <v>4.1835999999999998E-2</v>
      </c>
      <c r="I26" s="190">
        <v>7.6597999999999999E-2</v>
      </c>
      <c r="J26" s="190">
        <v>1.2697E-2</v>
      </c>
      <c r="K26" s="190">
        <v>0.26771099999999998</v>
      </c>
      <c r="L26" s="190">
        <v>5.3671999999999997E-2</v>
      </c>
      <c r="M26" s="190">
        <v>0.187246</v>
      </c>
      <c r="N26" s="190">
        <v>0.27444400000000002</v>
      </c>
      <c r="O26" s="190">
        <v>0.25578200000000001</v>
      </c>
      <c r="P26" s="190">
        <v>5.1345999999999998</v>
      </c>
      <c r="Q26" s="19">
        <v>2.602779</v>
      </c>
      <c r="R26" s="19">
        <v>1.5120500000000001</v>
      </c>
      <c r="S26" s="19">
        <v>1.7414130000000001</v>
      </c>
      <c r="T26" s="19">
        <v>2.247655</v>
      </c>
      <c r="U26" s="19">
        <v>4.1344319999999994</v>
      </c>
      <c r="V26" s="19">
        <v>2.2805530000000003</v>
      </c>
      <c r="W26" s="19">
        <v>2.9081000000000001</v>
      </c>
      <c r="X26" s="19">
        <v>2.4045669999999997</v>
      </c>
      <c r="Y26" s="18">
        <f t="shared" si="0"/>
        <v>30.717242000000002</v>
      </c>
    </row>
    <row r="27" spans="1:25" ht="15" x14ac:dyDescent="0.25">
      <c r="A27" s="143"/>
      <c r="B27" s="191" t="s">
        <v>22</v>
      </c>
      <c r="C27" s="211">
        <f>SUM(C9:C11,C13:C14,C16:C17)</f>
        <v>199.00134499999996</v>
      </c>
      <c r="D27" s="211">
        <f t="shared" ref="D27:V27" si="2">SUM(D9:D11,D13:D14,D16:D17)</f>
        <v>383.44884999999999</v>
      </c>
      <c r="E27" s="211">
        <f t="shared" si="2"/>
        <v>268.81675500000006</v>
      </c>
      <c r="F27" s="211">
        <f t="shared" si="2"/>
        <v>377.54004900000007</v>
      </c>
      <c r="G27" s="211">
        <f t="shared" si="2"/>
        <v>560.34601699999985</v>
      </c>
      <c r="H27" s="211">
        <f t="shared" si="2"/>
        <v>917.00616000000014</v>
      </c>
      <c r="I27" s="211">
        <f t="shared" si="2"/>
        <v>1094.802825</v>
      </c>
      <c r="J27" s="211">
        <f t="shared" si="2"/>
        <v>2071.7502540000005</v>
      </c>
      <c r="K27" s="211">
        <f t="shared" si="2"/>
        <v>1512.332345</v>
      </c>
      <c r="L27" s="211">
        <f t="shared" si="2"/>
        <v>1422.904998</v>
      </c>
      <c r="M27" s="211">
        <f t="shared" si="2"/>
        <v>1432.818213</v>
      </c>
      <c r="N27" s="211">
        <f t="shared" si="2"/>
        <v>1760.4005199999999</v>
      </c>
      <c r="O27" s="211">
        <f t="shared" si="2"/>
        <v>2037.1843079999999</v>
      </c>
      <c r="P27" s="211">
        <f t="shared" si="2"/>
        <v>2145.6494860000003</v>
      </c>
      <c r="Q27" s="211">
        <f t="shared" si="2"/>
        <v>1785.9848539999998</v>
      </c>
      <c r="R27" s="211">
        <f t="shared" si="2"/>
        <v>2204.1316530000004</v>
      </c>
      <c r="S27" s="211">
        <f t="shared" si="2"/>
        <v>2486.2431630000001</v>
      </c>
      <c r="T27" s="211">
        <f t="shared" si="2"/>
        <v>2914.8634419999998</v>
      </c>
      <c r="U27" s="211">
        <f t="shared" si="2"/>
        <v>3444.113593</v>
      </c>
      <c r="V27" s="211">
        <f t="shared" si="2"/>
        <v>3782.3350330000003</v>
      </c>
      <c r="W27" s="211">
        <f t="shared" ref="W27:X27" si="3">SUM(W9:W11,W13:W14,W16:W17)</f>
        <v>3702.4479070000002</v>
      </c>
      <c r="X27" s="211">
        <f t="shared" si="3"/>
        <v>3848.3607549999997</v>
      </c>
      <c r="Y27" s="18">
        <f t="shared" si="0"/>
        <v>40352.482525000007</v>
      </c>
    </row>
    <row r="28" spans="1:25" x14ac:dyDescent="0.2">
      <c r="A28" s="143"/>
      <c r="B28" s="8" t="s">
        <v>23</v>
      </c>
      <c r="C28" s="18">
        <f>C29-C27</f>
        <v>3.3704140000000393</v>
      </c>
      <c r="D28" s="18">
        <f t="shared" ref="D28:P28" si="4">D29-D27</f>
        <v>6.0908400000000142</v>
      </c>
      <c r="E28" s="18">
        <f t="shared" si="4"/>
        <v>0.31965499999995473</v>
      </c>
      <c r="F28" s="18">
        <f t="shared" si="4"/>
        <v>0.94196599999992259</v>
      </c>
      <c r="G28" s="18">
        <f t="shared" si="4"/>
        <v>1.0290690000001632</v>
      </c>
      <c r="H28" s="18">
        <f t="shared" si="4"/>
        <v>3.0684039999998731</v>
      </c>
      <c r="I28" s="18">
        <f t="shared" si="4"/>
        <v>1.3250570000000153</v>
      </c>
      <c r="J28" s="18">
        <f t="shared" si="4"/>
        <v>7.4989349999996193</v>
      </c>
      <c r="K28" s="18">
        <f t="shared" si="4"/>
        <v>5.592638000000079</v>
      </c>
      <c r="L28" s="18">
        <f t="shared" si="4"/>
        <v>3.374418999999989</v>
      </c>
      <c r="M28" s="18">
        <f t="shared" si="4"/>
        <v>5.2730380000000423</v>
      </c>
      <c r="N28" s="18">
        <f t="shared" si="4"/>
        <v>6.4314370000001873</v>
      </c>
      <c r="O28" s="18">
        <f t="shared" si="4"/>
        <v>10.45494100000019</v>
      </c>
      <c r="P28" s="18">
        <f t="shared" si="4"/>
        <v>9.4645919999998114</v>
      </c>
      <c r="Q28" s="18">
        <f t="shared" ref="Q28:V28" si="5">Q29-Q27</f>
        <v>7.0617730000001302</v>
      </c>
      <c r="R28" s="18">
        <f t="shared" si="5"/>
        <v>15.211052999999538</v>
      </c>
      <c r="S28" s="18">
        <f t="shared" si="5"/>
        <v>66.336770999999771</v>
      </c>
      <c r="T28" s="18">
        <f t="shared" si="5"/>
        <v>12.436276000000362</v>
      </c>
      <c r="U28" s="18">
        <f t="shared" si="5"/>
        <v>17.299408999999741</v>
      </c>
      <c r="V28" s="18">
        <f t="shared" si="5"/>
        <v>28.313545999999405</v>
      </c>
      <c r="W28" s="18">
        <f t="shared" ref="W28:X28" si="6">W29-W27</f>
        <v>65.872436999999991</v>
      </c>
      <c r="X28" s="18">
        <f t="shared" si="6"/>
        <v>74.899201000000176</v>
      </c>
      <c r="Y28" s="18">
        <f t="shared" si="0"/>
        <v>351.66587099999902</v>
      </c>
    </row>
    <row r="29" spans="1:25" ht="13.5" thickBot="1" x14ac:dyDescent="0.25">
      <c r="A29" s="143"/>
      <c r="B29" s="30" t="s">
        <v>7</v>
      </c>
      <c r="C29" s="258">
        <v>202.371759</v>
      </c>
      <c r="D29" s="258">
        <v>389.53969000000001</v>
      </c>
      <c r="E29" s="258">
        <v>269.13641000000001</v>
      </c>
      <c r="F29" s="258">
        <v>378.48201499999999</v>
      </c>
      <c r="G29" s="258">
        <v>561.37508600000001</v>
      </c>
      <c r="H29" s="258">
        <v>920.07456400000001</v>
      </c>
      <c r="I29" s="258">
        <v>1096.127882</v>
      </c>
      <c r="J29" s="258">
        <v>2079.2491890000001</v>
      </c>
      <c r="K29" s="258">
        <v>1517.9249830000001</v>
      </c>
      <c r="L29" s="258">
        <v>1426.279417</v>
      </c>
      <c r="M29" s="258">
        <v>1438.0912510000001</v>
      </c>
      <c r="N29" s="258">
        <v>1766.8319570000001</v>
      </c>
      <c r="O29" s="258">
        <v>2047.6392490000001</v>
      </c>
      <c r="P29" s="258">
        <v>2155.1140780000001</v>
      </c>
      <c r="Q29" s="259">
        <v>1793.0466269999999</v>
      </c>
      <c r="R29" s="259">
        <v>2219.3427059999999</v>
      </c>
      <c r="S29" s="259">
        <v>2552.5799339999999</v>
      </c>
      <c r="T29" s="259">
        <v>2927.2997180000002</v>
      </c>
      <c r="U29" s="259">
        <v>3461.4130019999998</v>
      </c>
      <c r="V29" s="270">
        <v>3810.6485789999997</v>
      </c>
      <c r="W29" s="270">
        <v>3768.3203440000002</v>
      </c>
      <c r="X29" s="270">
        <v>3923.2599559999999</v>
      </c>
      <c r="Y29" s="270">
        <f t="shared" si="0"/>
        <v>40704.148396000004</v>
      </c>
    </row>
    <row r="30" spans="1:25" ht="20.25" thickTop="1" thickBot="1" x14ac:dyDescent="0.35">
      <c r="A30" s="143"/>
      <c r="B30" s="30"/>
      <c r="C30" s="338" t="s">
        <v>253</v>
      </c>
      <c r="D30" s="338"/>
      <c r="E30" s="338"/>
      <c r="F30" s="338"/>
      <c r="G30" s="338"/>
      <c r="H30" s="338"/>
      <c r="I30" s="338"/>
      <c r="J30" s="338"/>
      <c r="K30" s="338"/>
      <c r="L30" s="338"/>
      <c r="M30" s="338"/>
      <c r="N30" s="338"/>
      <c r="O30" s="338"/>
      <c r="P30" s="338"/>
      <c r="Q30" s="338"/>
      <c r="R30" s="338"/>
      <c r="S30" s="338"/>
      <c r="T30" s="338"/>
      <c r="U30" s="338"/>
      <c r="V30" s="338"/>
      <c r="W30" s="338"/>
      <c r="X30" s="338"/>
      <c r="Y30" s="338"/>
    </row>
    <row r="31" spans="1:25" ht="13.5" thickTop="1" x14ac:dyDescent="0.2">
      <c r="A31" s="143"/>
      <c r="B31" s="32"/>
      <c r="C31" s="18"/>
      <c r="D31" s="18"/>
      <c r="E31" s="18"/>
      <c r="F31" s="18"/>
      <c r="G31" s="18"/>
      <c r="H31" s="18"/>
      <c r="I31" s="18"/>
      <c r="J31" s="18"/>
      <c r="K31" s="18"/>
      <c r="L31" s="18"/>
      <c r="M31" s="18"/>
      <c r="N31" s="18"/>
      <c r="O31" s="18"/>
      <c r="P31" s="18"/>
      <c r="Q31" s="18"/>
      <c r="R31" s="18"/>
      <c r="S31" s="18"/>
      <c r="T31" s="18"/>
      <c r="U31" s="18"/>
      <c r="V31" s="18"/>
      <c r="W31" s="18"/>
      <c r="X31" s="18"/>
      <c r="Y31" s="18"/>
    </row>
    <row r="32" spans="1:25" x14ac:dyDescent="0.2">
      <c r="A32" s="143"/>
      <c r="B32" s="80" t="s">
        <v>326</v>
      </c>
      <c r="C32" s="84">
        <f t="shared" ref="C32:V32" si="7">C9/C$29*100</f>
        <v>89.03196221168389</v>
      </c>
      <c r="D32" s="84">
        <f t="shared" si="7"/>
        <v>90.941950228486348</v>
      </c>
      <c r="E32" s="84">
        <f t="shared" si="7"/>
        <v>87.946131480315131</v>
      </c>
      <c r="F32" s="84">
        <f t="shared" si="7"/>
        <v>92.683327898684979</v>
      </c>
      <c r="G32" s="84">
        <f t="shared" si="7"/>
        <v>98.535291785285949</v>
      </c>
      <c r="H32" s="84">
        <f t="shared" si="7"/>
        <v>98.668266738433601</v>
      </c>
      <c r="I32" s="84">
        <f t="shared" si="7"/>
        <v>98.519818329007705</v>
      </c>
      <c r="J32" s="84">
        <f t="shared" si="7"/>
        <v>99.166652410318662</v>
      </c>
      <c r="K32" s="84">
        <f t="shared" si="7"/>
        <v>98.816173315463502</v>
      </c>
      <c r="L32" s="84">
        <f t="shared" si="7"/>
        <v>98.893121515193258</v>
      </c>
      <c r="M32" s="84">
        <f t="shared" si="7"/>
        <v>97.964013967845204</v>
      </c>
      <c r="N32" s="84">
        <f t="shared" si="7"/>
        <v>97.138796092083581</v>
      </c>
      <c r="O32" s="84">
        <f t="shared" si="7"/>
        <v>96.900933207302458</v>
      </c>
      <c r="P32" s="84">
        <f t="shared" si="7"/>
        <v>95.733597588238666</v>
      </c>
      <c r="Q32" s="84">
        <f t="shared" si="7"/>
        <v>95.778591986386758</v>
      </c>
      <c r="R32" s="84">
        <f t="shared" si="7"/>
        <v>95.635582339846181</v>
      </c>
      <c r="S32" s="84">
        <f t="shared" si="7"/>
        <v>92.833016527191731</v>
      </c>
      <c r="T32" s="84">
        <f t="shared" si="7"/>
        <v>94.079334892348726</v>
      </c>
      <c r="U32" s="84">
        <f t="shared" si="7"/>
        <v>94.541445245313724</v>
      </c>
      <c r="V32" s="84">
        <f t="shared" si="7"/>
        <v>94.839725392583901</v>
      </c>
      <c r="W32" s="84">
        <f t="shared" ref="W32:X32" si="8">W9/W$29*100</f>
        <v>93.120992343107432</v>
      </c>
      <c r="X32" s="84">
        <f t="shared" si="8"/>
        <v>92.651641129232374</v>
      </c>
      <c r="Y32" s="84">
        <f t="shared" ref="Y32:Y52" si="9">Y9/Y$29*100</f>
        <v>95.325912542155109</v>
      </c>
    </row>
    <row r="33" spans="1:25" x14ac:dyDescent="0.2">
      <c r="A33" s="143"/>
      <c r="B33" s="80" t="s">
        <v>378</v>
      </c>
      <c r="C33" s="84">
        <f t="shared" ref="C33:C52" si="10">C10/C$29*100</f>
        <v>0.32859871519918943</v>
      </c>
      <c r="D33" s="84">
        <f t="shared" ref="D33:R33" si="11">D10/D$29*100</f>
        <v>0.4917817231923145</v>
      </c>
      <c r="E33" s="84">
        <f t="shared" si="11"/>
        <v>0.53703919138997214</v>
      </c>
      <c r="F33" s="84">
        <f t="shared" si="11"/>
        <v>1.0522859322655</v>
      </c>
      <c r="G33" s="84">
        <f t="shared" si="11"/>
        <v>0.2938128251740762</v>
      </c>
      <c r="H33" s="84">
        <f t="shared" si="11"/>
        <v>0.24348733109852602</v>
      </c>
      <c r="I33" s="84">
        <f t="shared" si="11"/>
        <v>0.51244066429103019</v>
      </c>
      <c r="J33" s="84">
        <f t="shared" si="11"/>
        <v>0.14910237870483545</v>
      </c>
      <c r="K33" s="84">
        <f t="shared" si="11"/>
        <v>0.12505394016563201</v>
      </c>
      <c r="L33" s="84">
        <f t="shared" si="11"/>
        <v>0.2691327487620892</v>
      </c>
      <c r="M33" s="84">
        <f t="shared" si="11"/>
        <v>0.29256224158754723</v>
      </c>
      <c r="N33" s="84">
        <f t="shared" si="11"/>
        <v>0.88157048203085009</v>
      </c>
      <c r="O33" s="84">
        <f t="shared" si="11"/>
        <v>1.0345619234611576</v>
      </c>
      <c r="P33" s="84">
        <f t="shared" si="11"/>
        <v>1.1059737506851366</v>
      </c>
      <c r="Q33" s="84">
        <f t="shared" si="11"/>
        <v>1.2159230368971325</v>
      </c>
      <c r="R33" s="84">
        <f t="shared" si="11"/>
        <v>1.302578998811011</v>
      </c>
      <c r="S33" s="84">
        <f t="shared" ref="S33:V52" si="12">S10/S$29*100</f>
        <v>1.7910204648658814</v>
      </c>
      <c r="T33" s="84">
        <f t="shared" si="12"/>
        <v>2.828555323216821</v>
      </c>
      <c r="U33" s="84">
        <f t="shared" si="12"/>
        <v>2.1739383008188051</v>
      </c>
      <c r="V33" s="84">
        <f t="shared" si="12"/>
        <v>1.9626959151301997</v>
      </c>
      <c r="W33" s="84">
        <f t="shared" ref="W33:X33" si="13">W10/W$29*100</f>
        <v>2.0672116192041021</v>
      </c>
      <c r="X33" s="84">
        <f t="shared" si="13"/>
        <v>2.2088069863296105</v>
      </c>
      <c r="Y33" s="84">
        <f t="shared" si="9"/>
        <v>1.437150359488877</v>
      </c>
    </row>
    <row r="34" spans="1:25" x14ac:dyDescent="0.2">
      <c r="A34" s="143"/>
      <c r="B34" s="80" t="s">
        <v>388</v>
      </c>
      <c r="C34" s="84">
        <f t="shared" si="10"/>
        <v>6.1839656194321073E-2</v>
      </c>
      <c r="D34" s="84">
        <f t="shared" ref="D34:R34" si="14">D11/D$29*100</f>
        <v>7.9460452412435812E-3</v>
      </c>
      <c r="E34" s="84">
        <f t="shared" si="14"/>
        <v>2.4582329830438027E-2</v>
      </c>
      <c r="F34" s="84">
        <f t="shared" si="14"/>
        <v>5.1122640530224403E-2</v>
      </c>
      <c r="G34" s="84">
        <f t="shared" si="14"/>
        <v>2.8621683435377823E-2</v>
      </c>
      <c r="H34" s="84">
        <f t="shared" si="14"/>
        <v>5.6002417647533186E-2</v>
      </c>
      <c r="I34" s="84">
        <f t="shared" si="14"/>
        <v>2.9055277694322895E-2</v>
      </c>
      <c r="J34" s="84">
        <f t="shared" si="14"/>
        <v>3.2662030294051493E-2</v>
      </c>
      <c r="K34" s="84">
        <f t="shared" si="14"/>
        <v>7.9991831849308193E-2</v>
      </c>
      <c r="L34" s="84">
        <f t="shared" si="14"/>
        <v>8.2236550988522047E-2</v>
      </c>
      <c r="M34" s="84">
        <f t="shared" si="14"/>
        <v>0.2622767503367559</v>
      </c>
      <c r="N34" s="84">
        <f t="shared" si="14"/>
        <v>0.55568029325609491</v>
      </c>
      <c r="O34" s="84">
        <f t="shared" si="14"/>
        <v>0.46992999400159474</v>
      </c>
      <c r="P34" s="84">
        <f t="shared" si="14"/>
        <v>0.48572398588359089</v>
      </c>
      <c r="Q34" s="84">
        <f t="shared" si="14"/>
        <v>0.61404577182810771</v>
      </c>
      <c r="R34" s="84">
        <f t="shared" si="14"/>
        <v>0.47918466901253787</v>
      </c>
      <c r="S34" s="84">
        <f t="shared" si="12"/>
        <v>0.46796932158285942</v>
      </c>
      <c r="T34" s="84">
        <f t="shared" si="12"/>
        <v>0.40249544409651045</v>
      </c>
      <c r="U34" s="84">
        <f t="shared" si="12"/>
        <v>0.39366744136358917</v>
      </c>
      <c r="V34" s="84">
        <f t="shared" si="12"/>
        <v>0.35413743146951054</v>
      </c>
      <c r="W34" s="84">
        <f t="shared" ref="W34:X34" si="15">W11/W$29*100</f>
        <v>0.37513225282208118</v>
      </c>
      <c r="X34" s="84">
        <f t="shared" si="15"/>
        <v>0.30064293807402248</v>
      </c>
      <c r="Y34" s="84">
        <f t="shared" si="9"/>
        <v>0.33554693411402231</v>
      </c>
    </row>
    <row r="35" spans="1:25" x14ac:dyDescent="0.2">
      <c r="A35" s="143"/>
      <c r="B35" s="80" t="s">
        <v>389</v>
      </c>
      <c r="C35" s="84">
        <f t="shared" si="10"/>
        <v>7.2350015992102931E-2</v>
      </c>
      <c r="D35" s="84">
        <f t="shared" ref="D35:R35" si="16">D12/D$29*100</f>
        <v>1.9612892334539776E-4</v>
      </c>
      <c r="E35" s="84">
        <f t="shared" si="16"/>
        <v>0.12600338987950385</v>
      </c>
      <c r="F35" s="84">
        <f t="shared" si="16"/>
        <v>3.4876161817094537E-5</v>
      </c>
      <c r="G35" s="84">
        <f t="shared" si="16"/>
        <v>2.1196166870861097E-3</v>
      </c>
      <c r="H35" s="84">
        <f t="shared" si="16"/>
        <v>6.809926331144614E-2</v>
      </c>
      <c r="I35" s="84">
        <f t="shared" si="16"/>
        <v>1.1545003286395739E-2</v>
      </c>
      <c r="J35" s="84">
        <f t="shared" si="16"/>
        <v>5.0847200306398674E-3</v>
      </c>
      <c r="K35" s="84">
        <f t="shared" si="16"/>
        <v>1.6135184725396933E-3</v>
      </c>
      <c r="L35" s="84">
        <f t="shared" si="16"/>
        <v>1.8179467284565043E-3</v>
      </c>
      <c r="M35" s="84">
        <f t="shared" si="16"/>
        <v>0.18341304824473895</v>
      </c>
      <c r="N35" s="84">
        <f t="shared" si="16"/>
        <v>9.5448805604776577E-3</v>
      </c>
      <c r="O35" s="84">
        <f t="shared" si="16"/>
        <v>8.1054658471239341E-2</v>
      </c>
      <c r="P35" s="84">
        <f t="shared" si="16"/>
        <v>0.44979312691399898</v>
      </c>
      <c r="Q35" s="84">
        <f t="shared" si="16"/>
        <v>6.1249550539435031E-2</v>
      </c>
      <c r="R35" s="84">
        <f t="shared" si="16"/>
        <v>0.12963342669980596</v>
      </c>
      <c r="S35" s="84">
        <f t="shared" si="12"/>
        <v>0.15949905998124955</v>
      </c>
      <c r="T35" s="84">
        <f t="shared" si="12"/>
        <v>5.2843717726891122E-2</v>
      </c>
      <c r="U35" s="84">
        <f t="shared" si="12"/>
        <v>2.1592367035316289E-2</v>
      </c>
      <c r="V35" s="84">
        <f t="shared" si="12"/>
        <v>1.9137739544363271E-2</v>
      </c>
      <c r="W35" s="84">
        <f t="shared" ref="W35:X35" si="17">W12/W$29*100</f>
        <v>1.9634928362130773E-2</v>
      </c>
      <c r="X35" s="84">
        <f t="shared" si="17"/>
        <v>2.6424122072628727E-2</v>
      </c>
      <c r="Y35" s="84">
        <f t="shared" si="9"/>
        <v>6.9805870211480048E-2</v>
      </c>
    </row>
    <row r="36" spans="1:25" x14ac:dyDescent="0.2">
      <c r="A36" s="143"/>
      <c r="B36" s="80" t="s">
        <v>67</v>
      </c>
      <c r="C36" s="84">
        <f t="shared" si="10"/>
        <v>5.5772742480337882</v>
      </c>
      <c r="D36" s="84">
        <f t="shared" ref="D36:R36" si="18">D13/D$29*100</f>
        <v>6.010697651887539</v>
      </c>
      <c r="E36" s="84">
        <f t="shared" si="18"/>
        <v>8.596334847447805</v>
      </c>
      <c r="F36" s="84">
        <f t="shared" si="18"/>
        <v>5.3886917189446901</v>
      </c>
      <c r="G36" s="84">
        <f t="shared" si="18"/>
        <v>0.14371051015969027</v>
      </c>
      <c r="H36" s="84">
        <f t="shared" si="18"/>
        <v>0.28473855299405931</v>
      </c>
      <c r="I36" s="84">
        <f t="shared" si="18"/>
        <v>0.1420333362161478</v>
      </c>
      <c r="J36" s="84">
        <f t="shared" si="18"/>
        <v>0.11693865328231227</v>
      </c>
      <c r="K36" s="84">
        <f t="shared" si="18"/>
        <v>0.27475389407962592</v>
      </c>
      <c r="L36" s="84">
        <f t="shared" si="18"/>
        <v>0.23955404244608824</v>
      </c>
      <c r="M36" s="84">
        <f t="shared" si="18"/>
        <v>0.38639905472869052</v>
      </c>
      <c r="N36" s="84">
        <f t="shared" si="18"/>
        <v>0.36728229723773326</v>
      </c>
      <c r="O36" s="84">
        <f t="shared" si="18"/>
        <v>0.28597732744475246</v>
      </c>
      <c r="P36" s="84">
        <f t="shared" si="18"/>
        <v>0.42217375371810834</v>
      </c>
      <c r="Q36" s="84">
        <f t="shared" si="18"/>
        <v>0.68411015169880462</v>
      </c>
      <c r="R36" s="84">
        <f t="shared" si="18"/>
        <v>0.74711251016678271</v>
      </c>
      <c r="S36" s="84">
        <f t="shared" si="12"/>
        <v>0.58651898812583869</v>
      </c>
      <c r="T36" s="84">
        <f t="shared" si="12"/>
        <v>0.51876068263946729</v>
      </c>
      <c r="U36" s="84">
        <f t="shared" si="12"/>
        <v>0.53835482761614706</v>
      </c>
      <c r="V36" s="84">
        <f t="shared" si="12"/>
        <v>0.6077485897709699</v>
      </c>
      <c r="W36" s="84">
        <f t="shared" ref="W36:X36" si="19">W13/W$29*100</f>
        <v>0.52728197674693233</v>
      </c>
      <c r="X36" s="84">
        <f t="shared" si="19"/>
        <v>0.64631898687266087</v>
      </c>
      <c r="Y36" s="84">
        <f t="shared" si="9"/>
        <v>0.65413235380737067</v>
      </c>
    </row>
    <row r="37" spans="1:25" x14ac:dyDescent="0.2">
      <c r="A37" s="143"/>
      <c r="B37" s="80" t="s">
        <v>335</v>
      </c>
      <c r="C37" s="84">
        <f t="shared" si="10"/>
        <v>1.42035628597763E-2</v>
      </c>
      <c r="D37" s="84">
        <f t="shared" ref="D37:R37" si="20">D14/D$29*100</f>
        <v>1.2382563635556624E-2</v>
      </c>
      <c r="E37" s="84">
        <f t="shared" si="20"/>
        <v>2.3112071681419842E-2</v>
      </c>
      <c r="F37" s="84">
        <f t="shared" si="20"/>
        <v>6.9259565741849063E-2</v>
      </c>
      <c r="G37" s="84">
        <f t="shared" si="20"/>
        <v>5.1184316362767823E-2</v>
      </c>
      <c r="H37" s="84">
        <f t="shared" si="20"/>
        <v>3.2289448227806897E-2</v>
      </c>
      <c r="I37" s="84">
        <f t="shared" si="20"/>
        <v>2.3097304991280206E-2</v>
      </c>
      <c r="J37" s="84">
        <f t="shared" si="20"/>
        <v>3.501360028665617E-3</v>
      </c>
      <c r="K37" s="84">
        <f t="shared" si="20"/>
        <v>3.0313751018880221E-3</v>
      </c>
      <c r="L37" s="84">
        <f t="shared" si="20"/>
        <v>2.3398640969099819E-3</v>
      </c>
      <c r="M37" s="84">
        <f t="shared" si="20"/>
        <v>4.1465032179658252E-2</v>
      </c>
      <c r="N37" s="84">
        <f t="shared" si="20"/>
        <v>0.1402517081594761</v>
      </c>
      <c r="O37" s="84">
        <f t="shared" si="20"/>
        <v>0.14510300100230203</v>
      </c>
      <c r="P37" s="84">
        <f t="shared" si="20"/>
        <v>0.35632754100546504</v>
      </c>
      <c r="Q37" s="84">
        <f t="shared" si="20"/>
        <v>0.12743310550841574</v>
      </c>
      <c r="R37" s="84">
        <f t="shared" si="20"/>
        <v>0.20461963750451076</v>
      </c>
      <c r="S37" s="84">
        <f t="shared" si="12"/>
        <v>0.33016278502172069</v>
      </c>
      <c r="T37" s="84">
        <f t="shared" si="12"/>
        <v>0.2223156364885763</v>
      </c>
      <c r="U37" s="84">
        <f t="shared" si="12"/>
        <v>0.17954612744590365</v>
      </c>
      <c r="V37" s="84">
        <f t="shared" si="12"/>
        <v>0.11438097503978731</v>
      </c>
      <c r="W37" s="84">
        <f t="shared" ref="W37:X37" si="21">W14/W$29*100</f>
        <v>0.16038896506299782</v>
      </c>
      <c r="X37" s="84">
        <f t="shared" si="21"/>
        <v>0.1876081392145201</v>
      </c>
      <c r="Y37" s="84">
        <f t="shared" si="9"/>
        <v>0.14950650092947346</v>
      </c>
    </row>
    <row r="38" spans="1:25" x14ac:dyDescent="0.2">
      <c r="A38" s="143"/>
      <c r="B38" s="80" t="s">
        <v>380</v>
      </c>
      <c r="C38" s="84">
        <f t="shared" si="10"/>
        <v>2.178132967653851</v>
      </c>
      <c r="D38" s="84">
        <f t="shared" ref="D38:R38" si="22">D15/D$29*100</f>
        <v>1.1313609660674115E-2</v>
      </c>
      <c r="E38" s="84">
        <f t="shared" si="22"/>
        <v>6.9087642210877371E-3</v>
      </c>
      <c r="F38" s="84">
        <f t="shared" si="22"/>
        <v>2.091248642290176E-2</v>
      </c>
      <c r="G38" s="84">
        <f t="shared" si="22"/>
        <v>5.5873516267873702E-3</v>
      </c>
      <c r="H38" s="84">
        <f t="shared" si="22"/>
        <v>4.5470227780364985E-3</v>
      </c>
      <c r="I38" s="84">
        <f t="shared" si="22"/>
        <v>6.98805324249566E-3</v>
      </c>
      <c r="J38" s="84">
        <f t="shared" si="22"/>
        <v>6.106531178259846E-4</v>
      </c>
      <c r="K38" s="84">
        <f t="shared" si="22"/>
        <v>1.7636642324108841E-2</v>
      </c>
      <c r="L38" s="84">
        <f t="shared" si="22"/>
        <v>3.7630775120412467E-3</v>
      </c>
      <c r="M38" s="84">
        <f t="shared" si="22"/>
        <v>1.3020453317534299E-2</v>
      </c>
      <c r="N38" s="84">
        <f t="shared" si="22"/>
        <v>1.5533112750914544E-2</v>
      </c>
      <c r="O38" s="84">
        <f t="shared" si="22"/>
        <v>1.2491555830692128E-2</v>
      </c>
      <c r="P38" s="84">
        <f t="shared" si="22"/>
        <v>0.23825188895638588</v>
      </c>
      <c r="Q38" s="84">
        <f t="shared" si="22"/>
        <v>0.14515958262361461</v>
      </c>
      <c r="R38" s="84">
        <f t="shared" si="22"/>
        <v>6.8130532337893013E-2</v>
      </c>
      <c r="S38" s="84">
        <f t="shared" si="12"/>
        <v>6.8221683356694457E-2</v>
      </c>
      <c r="T38" s="84">
        <f t="shared" si="12"/>
        <v>7.6782537373236606E-2</v>
      </c>
      <c r="U38" s="84">
        <f t="shared" si="12"/>
        <v>0.11944347576007634</v>
      </c>
      <c r="V38" s="84">
        <f t="shared" si="12"/>
        <v>5.9846846349669656E-2</v>
      </c>
      <c r="W38" s="84">
        <f t="shared" ref="W38:X38" si="23">W15/W$29*100</f>
        <v>7.7172313777153764E-2</v>
      </c>
      <c r="X38" s="84">
        <f t="shared" si="23"/>
        <v>6.129002479997786E-2</v>
      </c>
      <c r="Y38" s="84">
        <f t="shared" si="9"/>
        <v>7.5464647242241736E-2</v>
      </c>
    </row>
    <row r="39" spans="1:25" x14ac:dyDescent="0.2">
      <c r="A39" s="143"/>
      <c r="B39" s="80" t="s">
        <v>14</v>
      </c>
      <c r="C39" s="84">
        <f t="shared" si="10"/>
        <v>8.0594249319145374E-4</v>
      </c>
      <c r="D39" s="84">
        <f t="shared" ref="D39:R39" si="24">D16/D$29*100</f>
        <v>1.7821033846384178E-3</v>
      </c>
      <c r="E39" s="84">
        <f t="shared" si="24"/>
        <v>0</v>
      </c>
      <c r="F39" s="84">
        <f t="shared" si="24"/>
        <v>2.8270828139614506E-5</v>
      </c>
      <c r="G39" s="84">
        <f t="shared" si="24"/>
        <v>1.5942994662930231E-4</v>
      </c>
      <c r="H39" s="84">
        <f t="shared" si="24"/>
        <v>0</v>
      </c>
      <c r="I39" s="84">
        <f t="shared" si="24"/>
        <v>3.7188179107006782E-3</v>
      </c>
      <c r="J39" s="84">
        <f t="shared" si="24"/>
        <v>1.1562827643358526E-2</v>
      </c>
      <c r="K39" s="84">
        <f t="shared" si="24"/>
        <v>1.4229952232099204E-4</v>
      </c>
      <c r="L39" s="84">
        <f t="shared" si="24"/>
        <v>1.9227648995792806E-3</v>
      </c>
      <c r="M39" s="84">
        <f t="shared" si="24"/>
        <v>3.8801640689489186E-2</v>
      </c>
      <c r="N39" s="84">
        <f t="shared" si="24"/>
        <v>0.16887174743353367</v>
      </c>
      <c r="O39" s="84">
        <f t="shared" si="24"/>
        <v>0.14711536719523</v>
      </c>
      <c r="P39" s="84">
        <f t="shared" si="24"/>
        <v>0.13126177536853342</v>
      </c>
      <c r="Q39" s="84">
        <f t="shared" si="24"/>
        <v>9.8392700637784367E-2</v>
      </c>
      <c r="R39" s="84">
        <f t="shared" si="24"/>
        <v>0.1006945882651798</v>
      </c>
      <c r="S39" s="84">
        <f t="shared" si="12"/>
        <v>0.11317510419636481</v>
      </c>
      <c r="T39" s="84">
        <f t="shared" si="12"/>
        <v>9.3670968611079541E-2</v>
      </c>
      <c r="U39" s="84">
        <f t="shared" si="12"/>
        <v>9.7980391188234178E-2</v>
      </c>
      <c r="V39" s="84">
        <f t="shared" si="12"/>
        <v>0.24606194472177284</v>
      </c>
      <c r="W39" s="84">
        <f t="shared" ref="W39:X39" si="25">W16/W$29*100</f>
        <v>0.66208272446170779</v>
      </c>
      <c r="X39" s="84">
        <f t="shared" si="25"/>
        <v>0.84987832501405636</v>
      </c>
      <c r="Y39" s="84">
        <f t="shared" si="9"/>
        <v>0.22207454906213678</v>
      </c>
    </row>
    <row r="40" spans="1:25" x14ac:dyDescent="0.2">
      <c r="A40" s="143"/>
      <c r="B40" s="8" t="s">
        <v>15</v>
      </c>
      <c r="C40" s="84">
        <f t="shared" si="10"/>
        <v>3.3198589730101613</v>
      </c>
      <c r="D40" s="84">
        <f t="shared" ref="D40:R40" si="26">D17/D$29*100</f>
        <v>0.96986034978874713</v>
      </c>
      <c r="E40" s="84">
        <f t="shared" si="26"/>
        <v>2.7540294529454412</v>
      </c>
      <c r="F40" s="84">
        <f t="shared" si="26"/>
        <v>0.50640398329098946</v>
      </c>
      <c r="G40" s="84">
        <f t="shared" si="26"/>
        <v>0.76390725326916253</v>
      </c>
      <c r="H40" s="84">
        <f t="shared" si="26"/>
        <v>0.38172036674192855</v>
      </c>
      <c r="I40" s="84">
        <f t="shared" si="26"/>
        <v>0.64895101354606366</v>
      </c>
      <c r="J40" s="84">
        <f t="shared" si="26"/>
        <v>0.15892443375626586</v>
      </c>
      <c r="K40" s="84">
        <f t="shared" si="26"/>
        <v>0.33241366052409194</v>
      </c>
      <c r="L40" s="84">
        <f t="shared" si="26"/>
        <v>0.27510359844167898</v>
      </c>
      <c r="M40" s="84">
        <f t="shared" si="26"/>
        <v>0.6478120907502829</v>
      </c>
      <c r="N40" s="84">
        <f t="shared" si="26"/>
        <v>0.38353783296438304</v>
      </c>
      <c r="O40" s="84">
        <f t="shared" si="26"/>
        <v>0.50579407505779828</v>
      </c>
      <c r="P40" s="84">
        <f t="shared" si="26"/>
        <v>1.3257726489595136</v>
      </c>
      <c r="Q40" s="84">
        <f t="shared" si="26"/>
        <v>1.0876611185861818</v>
      </c>
      <c r="R40" s="84">
        <f t="shared" si="26"/>
        <v>0.84484176100020481</v>
      </c>
      <c r="S40" s="84">
        <f t="shared" si="12"/>
        <v>1.2793241286993526</v>
      </c>
      <c r="T40" s="84">
        <f t="shared" si="12"/>
        <v>1.4300292430800559</v>
      </c>
      <c r="U40" s="84">
        <f t="shared" si="12"/>
        <v>1.5752888478922977</v>
      </c>
      <c r="V40" s="84">
        <f t="shared" si="12"/>
        <v>1.1322385443194658</v>
      </c>
      <c r="W40" s="84">
        <f t="shared" ref="W40:X40" si="27">W17/W$29*100</f>
        <v>1.3388518064906847</v>
      </c>
      <c r="X40" s="84">
        <f t="shared" si="27"/>
        <v>1.2459972458679465</v>
      </c>
      <c r="Y40" s="84">
        <f t="shared" si="9"/>
        <v>1.0117209110815564</v>
      </c>
    </row>
    <row r="41" spans="1:25" x14ac:dyDescent="0.2">
      <c r="A41" s="143"/>
      <c r="B41" s="8" t="s">
        <v>26</v>
      </c>
      <c r="C41" s="84">
        <f t="shared" si="10"/>
        <v>0.14797371010645807</v>
      </c>
      <c r="D41" s="84">
        <f t="shared" ref="D41:R41" si="28">D18/D$29*100</f>
        <v>4.9368525194441674E-2</v>
      </c>
      <c r="E41" s="84">
        <f t="shared" si="28"/>
        <v>4.4601546108161284E-2</v>
      </c>
      <c r="F41" s="84">
        <f t="shared" si="28"/>
        <v>3.6567127238529415E-3</v>
      </c>
      <c r="G41" s="84">
        <f t="shared" si="28"/>
        <v>5.9979505396147914E-3</v>
      </c>
      <c r="H41" s="84">
        <f t="shared" si="28"/>
        <v>3.8605566754913575E-3</v>
      </c>
      <c r="I41" s="84">
        <f t="shared" si="28"/>
        <v>2.0767102428291301E-2</v>
      </c>
      <c r="J41" s="84">
        <f t="shared" si="28"/>
        <v>1.086796143509281E-2</v>
      </c>
      <c r="K41" s="84">
        <f t="shared" si="28"/>
        <v>7.8703494137035354E-3</v>
      </c>
      <c r="L41" s="84">
        <f t="shared" si="28"/>
        <v>6.7490281955039956E-3</v>
      </c>
      <c r="M41" s="84">
        <f t="shared" si="28"/>
        <v>7.9111808740153441E-4</v>
      </c>
      <c r="N41" s="84">
        <f t="shared" si="28"/>
        <v>2.9274430878997284E-3</v>
      </c>
      <c r="O41" s="84">
        <f t="shared" si="28"/>
        <v>5.0120645055089967E-3</v>
      </c>
      <c r="P41" s="84">
        <f t="shared" si="28"/>
        <v>1.1073149325879907E-2</v>
      </c>
      <c r="Q41" s="84">
        <f t="shared" si="28"/>
        <v>2.2544310555734366E-2</v>
      </c>
      <c r="R41" s="84">
        <f t="shared" si="28"/>
        <v>1.2811631084793804E-2</v>
      </c>
      <c r="S41" s="84">
        <f t="shared" si="12"/>
        <v>3.917605034342482E-2</v>
      </c>
      <c r="T41" s="84">
        <f t="shared" si="12"/>
        <v>2.2130190359960944E-2</v>
      </c>
      <c r="U41" s="84">
        <f t="shared" si="12"/>
        <v>1.3137813942954617E-2</v>
      </c>
      <c r="V41" s="84">
        <f t="shared" si="12"/>
        <v>1.0772549383384115E-2</v>
      </c>
      <c r="W41" s="84">
        <f t="shared" ref="W41:X41" si="29">W18/W$29*100</f>
        <v>6.991624276834571E-2</v>
      </c>
      <c r="X41" s="84">
        <f t="shared" si="29"/>
        <v>0.12659951305046788</v>
      </c>
      <c r="Y41" s="84">
        <f t="shared" si="9"/>
        <v>3.0885480953178272E-2</v>
      </c>
    </row>
    <row r="42" spans="1:25" x14ac:dyDescent="0.2">
      <c r="A42" s="143"/>
      <c r="B42" s="8" t="s">
        <v>27</v>
      </c>
      <c r="C42" s="84">
        <f t="shared" si="10"/>
        <v>2.6475037952306379E-2</v>
      </c>
      <c r="D42" s="84">
        <f t="shared" ref="D42:R42" si="30">D19/D$29*100</f>
        <v>4.2479881831810264E-2</v>
      </c>
      <c r="E42" s="84">
        <f t="shared" si="30"/>
        <v>0.11749246413742384</v>
      </c>
      <c r="F42" s="84">
        <f t="shared" si="30"/>
        <v>7.2246761844152629E-2</v>
      </c>
      <c r="G42" s="84">
        <f t="shared" si="30"/>
        <v>1.2637183546118397E-2</v>
      </c>
      <c r="H42" s="84">
        <f t="shared" si="30"/>
        <v>1.443469966418939E-3</v>
      </c>
      <c r="I42" s="84">
        <f t="shared" si="30"/>
        <v>3.9933296761079928E-3</v>
      </c>
      <c r="J42" s="84">
        <f t="shared" si="30"/>
        <v>1.3832877825400464E-3</v>
      </c>
      <c r="K42" s="84">
        <f t="shared" si="30"/>
        <v>5.9171567110309554E-2</v>
      </c>
      <c r="L42" s="84">
        <f t="shared" si="30"/>
        <v>4.820093396888725E-2</v>
      </c>
      <c r="M42" s="84">
        <f t="shared" si="30"/>
        <v>0.13413356062479792</v>
      </c>
      <c r="N42" s="84">
        <f t="shared" si="30"/>
        <v>3.168399789137389E-2</v>
      </c>
      <c r="O42" s="84">
        <f t="shared" si="30"/>
        <v>3.1051807602853778E-2</v>
      </c>
      <c r="P42" s="84">
        <f t="shared" si="30"/>
        <v>0.10751802067714022</v>
      </c>
      <c r="Q42" s="84">
        <f t="shared" si="30"/>
        <v>4.195808344698445E-2</v>
      </c>
      <c r="R42" s="84">
        <f t="shared" si="30"/>
        <v>0.21065782167668523</v>
      </c>
      <c r="S42" s="84">
        <f t="shared" si="12"/>
        <v>7.8352100686849641E-2</v>
      </c>
      <c r="T42" s="84">
        <f t="shared" si="12"/>
        <v>0.13844441602887483</v>
      </c>
      <c r="U42" s="84">
        <f t="shared" si="12"/>
        <v>0.33300808061158371</v>
      </c>
      <c r="V42" s="84">
        <f t="shared" si="12"/>
        <v>0.31214972342376157</v>
      </c>
      <c r="W42" s="84">
        <f t="shared" ref="W42:X42" si="31">W19/W$29*100</f>
        <v>0.52247874922175142</v>
      </c>
      <c r="X42" s="84">
        <f t="shared" si="31"/>
        <v>0.70812954817108742</v>
      </c>
      <c r="Y42" s="84">
        <f t="shared" si="9"/>
        <v>0.22200498367109972</v>
      </c>
    </row>
    <row r="43" spans="1:25" x14ac:dyDescent="0.2">
      <c r="A43" s="143"/>
      <c r="B43" s="8" t="s">
        <v>16</v>
      </c>
      <c r="C43" s="84">
        <f t="shared" si="10"/>
        <v>2.4584205941501946</v>
      </c>
      <c r="D43" s="84">
        <f t="shared" ref="D43:R43" si="32">D20/D$29*100</f>
        <v>0.50998166579636595</v>
      </c>
      <c r="E43" s="84">
        <f t="shared" si="32"/>
        <v>0.74549147772313684</v>
      </c>
      <c r="F43" s="84">
        <f t="shared" si="32"/>
        <v>0.1602797427507883</v>
      </c>
      <c r="G43" s="84">
        <f t="shared" si="32"/>
        <v>0.12212351725206416</v>
      </c>
      <c r="H43" s="84">
        <f t="shared" si="32"/>
        <v>0.10737988405035399</v>
      </c>
      <c r="I43" s="84">
        <f t="shared" si="32"/>
        <v>6.2326030677504474E-2</v>
      </c>
      <c r="J43" s="84">
        <f t="shared" si="32"/>
        <v>4.0492452970724714E-2</v>
      </c>
      <c r="K43" s="84">
        <f t="shared" si="32"/>
        <v>0.17331014572279424</v>
      </c>
      <c r="L43" s="84">
        <f t="shared" si="32"/>
        <v>0.14165415106737111</v>
      </c>
      <c r="M43" s="84">
        <f t="shared" si="32"/>
        <v>0.13754572240284074</v>
      </c>
      <c r="N43" s="84">
        <f t="shared" si="32"/>
        <v>0.17749554435979675</v>
      </c>
      <c r="O43" s="84">
        <f t="shared" si="32"/>
        <v>0.22287304769278721</v>
      </c>
      <c r="P43" s="84">
        <f t="shared" si="32"/>
        <v>0.46276970216144631</v>
      </c>
      <c r="Q43" s="84">
        <f t="shared" si="32"/>
        <v>0.48180381200984806</v>
      </c>
      <c r="R43" s="84">
        <f t="shared" si="32"/>
        <v>0.33967489471632778</v>
      </c>
      <c r="S43" s="84">
        <f t="shared" si="12"/>
        <v>0.42080613644751785</v>
      </c>
      <c r="T43" s="84">
        <f t="shared" si="12"/>
        <v>0.51164313335953382</v>
      </c>
      <c r="U43" s="84">
        <f t="shared" si="12"/>
        <v>0.48141441054192941</v>
      </c>
      <c r="V43" s="84">
        <f t="shared" si="12"/>
        <v>0.33690571916681594</v>
      </c>
      <c r="W43" s="84">
        <f t="shared" ref="W43:X43" si="33">W20/W$29*100</f>
        <v>0.9883799040414063</v>
      </c>
      <c r="X43" s="84">
        <f t="shared" si="33"/>
        <v>0.70228316015264325</v>
      </c>
      <c r="Y43" s="84">
        <f t="shared" si="9"/>
        <v>0.4256849850150099</v>
      </c>
    </row>
    <row r="44" spans="1:25" x14ac:dyDescent="0.2">
      <c r="A44" s="143"/>
      <c r="B44" s="8" t="s">
        <v>19</v>
      </c>
      <c r="C44" s="84">
        <f t="shared" si="10"/>
        <v>4.7621269131727019E-2</v>
      </c>
      <c r="D44" s="84">
        <f t="shared" ref="D44:R44" si="34">D21/D$29*100</f>
        <v>6.7117679330699264E-3</v>
      </c>
      <c r="E44" s="84">
        <f t="shared" si="34"/>
        <v>0.47947916077204117</v>
      </c>
      <c r="F44" s="84">
        <f t="shared" si="34"/>
        <v>6.696011698204471E-2</v>
      </c>
      <c r="G44" s="84">
        <f t="shared" si="34"/>
        <v>5.2739782613010364E-2</v>
      </c>
      <c r="H44" s="84">
        <f t="shared" si="34"/>
        <v>5.8365269621778182E-2</v>
      </c>
      <c r="I44" s="84">
        <f t="shared" si="34"/>
        <v>1.6590308757422886E-2</v>
      </c>
      <c r="J44" s="84">
        <f t="shared" si="34"/>
        <v>7.7214891245053164E-3</v>
      </c>
      <c r="K44" s="84">
        <f t="shared" si="34"/>
        <v>2.2884398365554798E-2</v>
      </c>
      <c r="L44" s="84">
        <f t="shared" si="34"/>
        <v>4.5197665500630306E-2</v>
      </c>
      <c r="M44" s="84">
        <f t="shared" si="34"/>
        <v>6.0245064379436927E-2</v>
      </c>
      <c r="N44" s="84">
        <f t="shared" si="34"/>
        <v>3.6058381074437394E-2</v>
      </c>
      <c r="O44" s="84">
        <f t="shared" si="34"/>
        <v>5.1804681929106734E-2</v>
      </c>
      <c r="P44" s="84">
        <f t="shared" si="34"/>
        <v>7.7699599157831672E-2</v>
      </c>
      <c r="Q44" s="84">
        <f t="shared" si="34"/>
        <v>9.6186176869565598E-2</v>
      </c>
      <c r="R44" s="84">
        <f t="shared" si="34"/>
        <v>0.13027474270573514</v>
      </c>
      <c r="S44" s="84">
        <f t="shared" si="12"/>
        <v>7.8352100686849641E-2</v>
      </c>
      <c r="T44" s="84">
        <f t="shared" si="12"/>
        <v>0.21637289004104635</v>
      </c>
      <c r="U44" s="84">
        <f t="shared" si="12"/>
        <v>0.19534551341007528</v>
      </c>
      <c r="V44" s="84">
        <f t="shared" si="12"/>
        <v>5.9498427970888473E-2</v>
      </c>
      <c r="W44" s="84">
        <f t="shared" ref="W44:X44" si="35">W21/W$29*100</f>
        <v>8.2081769001536881E-2</v>
      </c>
      <c r="X44" s="84">
        <f t="shared" si="35"/>
        <v>5.2523922021750422E-2</v>
      </c>
      <c r="Y44" s="84">
        <f t="shared" si="9"/>
        <v>8.6490395665567113E-2</v>
      </c>
    </row>
    <row r="45" spans="1:25" x14ac:dyDescent="0.2">
      <c r="A45" s="143"/>
      <c r="B45" s="8" t="s">
        <v>18</v>
      </c>
      <c r="C45" s="84">
        <f t="shared" si="10"/>
        <v>1.7163956162480162E-2</v>
      </c>
      <c r="D45" s="84">
        <f t="shared" ref="D45:R45" si="36">D22/D$29*100</f>
        <v>3.7616192588744934E-2</v>
      </c>
      <c r="E45" s="84">
        <f t="shared" si="36"/>
        <v>6.0688555665879614E-2</v>
      </c>
      <c r="F45" s="84">
        <f t="shared" si="36"/>
        <v>9.7085194391601411E-3</v>
      </c>
      <c r="G45" s="84">
        <f t="shared" si="36"/>
        <v>9.178889709401887E-3</v>
      </c>
      <c r="H45" s="84">
        <f t="shared" si="36"/>
        <v>1.9073454138006144E-3</v>
      </c>
      <c r="I45" s="84">
        <f t="shared" si="36"/>
        <v>1.0946989121475518E-2</v>
      </c>
      <c r="J45" s="84">
        <f t="shared" si="36"/>
        <v>4.8020699264055356E-3</v>
      </c>
      <c r="K45" s="84">
        <f t="shared" si="36"/>
        <v>2.0363983955852712E-3</v>
      </c>
      <c r="L45" s="84">
        <f t="shared" si="36"/>
        <v>5.2413993435621456E-3</v>
      </c>
      <c r="M45" s="84">
        <f t="shared" si="36"/>
        <v>2.7891832296530672E-3</v>
      </c>
      <c r="N45" s="84">
        <f t="shared" si="36"/>
        <v>1.4290266768137249E-2</v>
      </c>
      <c r="O45" s="84">
        <f t="shared" si="36"/>
        <v>7.9793645330735685E-2</v>
      </c>
      <c r="P45" s="84">
        <f t="shared" si="36"/>
        <v>2.9016236605921331E-2</v>
      </c>
      <c r="Q45" s="84">
        <f t="shared" si="36"/>
        <v>8.3369443799745646E-2</v>
      </c>
      <c r="R45" s="84">
        <f t="shared" si="36"/>
        <v>3.4415054418368861E-2</v>
      </c>
      <c r="S45" s="84">
        <f t="shared" si="12"/>
        <v>0</v>
      </c>
      <c r="T45" s="84">
        <f t="shared" si="12"/>
        <v>1.4615483251312225E-2</v>
      </c>
      <c r="U45" s="84">
        <f t="shared" si="12"/>
        <v>1.1091453108258707E-2</v>
      </c>
      <c r="V45" s="84">
        <f t="shared" si="12"/>
        <v>3.7183801408731267E-2</v>
      </c>
      <c r="W45" s="84">
        <f t="shared" ref="W45:X45" si="37">W22/W$29*100</f>
        <v>3.7014687517765869E-2</v>
      </c>
      <c r="X45" s="84">
        <f t="shared" si="37"/>
        <v>2.3799391589436648E-2</v>
      </c>
      <c r="Y45" s="84">
        <f t="shared" si="9"/>
        <v>2.4920393620117633E-2</v>
      </c>
    </row>
    <row r="46" spans="1:25" x14ac:dyDescent="0.2">
      <c r="A46" s="143"/>
      <c r="B46" s="8" t="s">
        <v>20</v>
      </c>
      <c r="C46" s="84">
        <f t="shared" si="10"/>
        <v>6.712893175969281E-3</v>
      </c>
      <c r="D46" s="84">
        <f t="shared" ref="D46:R46" si="38">D23/D$29*100</f>
        <v>2.6365477674431582E-2</v>
      </c>
      <c r="E46" s="84">
        <f t="shared" si="38"/>
        <v>3.3444378633125112E-2</v>
      </c>
      <c r="F46" s="84">
        <f t="shared" si="38"/>
        <v>3.8781763513914921E-2</v>
      </c>
      <c r="G46" s="84">
        <f t="shared" si="38"/>
        <v>1.1007613544146489E-2</v>
      </c>
      <c r="H46" s="84">
        <f t="shared" si="38"/>
        <v>3.7901276010060417E-3</v>
      </c>
      <c r="I46" s="84">
        <f t="shared" si="38"/>
        <v>2.6243288280846776E-3</v>
      </c>
      <c r="J46" s="84">
        <f t="shared" si="38"/>
        <v>3.8169066228261497E-3</v>
      </c>
      <c r="K46" s="84">
        <f t="shared" si="38"/>
        <v>3.0587875237573579E-2</v>
      </c>
      <c r="L46" s="84">
        <f t="shared" si="38"/>
        <v>1.5760446187522877E-2</v>
      </c>
      <c r="M46" s="84">
        <f t="shared" si="38"/>
        <v>4.981046922452906E-3</v>
      </c>
      <c r="N46" s="84">
        <f t="shared" si="38"/>
        <v>3.9539413877603978E-2</v>
      </c>
      <c r="O46" s="84">
        <f t="shared" si="38"/>
        <v>2.1267564597263686E-2</v>
      </c>
      <c r="P46" s="84">
        <f t="shared" si="38"/>
        <v>3.4766744259558398E-2</v>
      </c>
      <c r="Q46" s="84">
        <f t="shared" si="38"/>
        <v>1.2329461859554865E-2</v>
      </c>
      <c r="R46" s="84">
        <f t="shared" si="38"/>
        <v>2.6895981336557042E-2</v>
      </c>
      <c r="S46" s="84">
        <f t="shared" si="12"/>
        <v>0.11752815103027445</v>
      </c>
      <c r="T46" s="84">
        <f t="shared" si="12"/>
        <v>6.1904320519597711E-2</v>
      </c>
      <c r="U46" s="84">
        <f t="shared" si="12"/>
        <v>7.807805651733668E-2</v>
      </c>
      <c r="V46" s="84">
        <f t="shared" si="12"/>
        <v>5.8476213531733295E-2</v>
      </c>
      <c r="W46" s="84">
        <f t="shared" ref="W46:X46" si="39">W23/W$29*100</f>
        <v>4.385327809593461E-2</v>
      </c>
      <c r="X46" s="84">
        <f t="shared" si="39"/>
        <v>8.5794977588785609E-3</v>
      </c>
      <c r="Y46" s="84">
        <f t="shared" si="9"/>
        <v>3.8699018701366467E-2</v>
      </c>
    </row>
    <row r="47" spans="1:25" x14ac:dyDescent="0.2">
      <c r="A47" s="143"/>
      <c r="B47" s="8" t="s">
        <v>21</v>
      </c>
      <c r="C47" s="84">
        <f t="shared" si="10"/>
        <v>3.4387209136231306E-2</v>
      </c>
      <c r="D47" s="84">
        <f t="shared" ref="D47:R47" si="40">D24/D$29*100</f>
        <v>0.40054146985638356</v>
      </c>
      <c r="E47" s="84">
        <f t="shared" si="40"/>
        <v>6.2936114812559174E-2</v>
      </c>
      <c r="F47" s="84">
        <f t="shared" si="40"/>
        <v>1.5181698924320091E-3</v>
      </c>
      <c r="G47" s="84">
        <f t="shared" si="40"/>
        <v>9.2095287605976873E-4</v>
      </c>
      <c r="H47" s="84">
        <f t="shared" si="40"/>
        <v>4.7224433431897374E-4</v>
      </c>
      <c r="I47" s="84">
        <f t="shared" si="40"/>
        <v>1.3295893881841792E-2</v>
      </c>
      <c r="J47" s="84">
        <f t="shared" si="40"/>
        <v>6.8525697041885436E-3</v>
      </c>
      <c r="K47" s="84">
        <f t="shared" si="40"/>
        <v>2.1528534259587975E-2</v>
      </c>
      <c r="L47" s="84">
        <f t="shared" si="40"/>
        <v>1.9285141236809984E-2</v>
      </c>
      <c r="M47" s="84">
        <f t="shared" si="40"/>
        <v>1.3066625630976736E-2</v>
      </c>
      <c r="N47" s="84">
        <f t="shared" si="40"/>
        <v>2.0044690645133041E-2</v>
      </c>
      <c r="O47" s="84">
        <f t="shared" si="40"/>
        <v>2.9223214015468405E-2</v>
      </c>
      <c r="P47" s="84">
        <f t="shared" si="40"/>
        <v>2.4192640441746491E-2</v>
      </c>
      <c r="Q47" s="84">
        <f t="shared" si="40"/>
        <v>3.9139974913770054E-2</v>
      </c>
      <c r="R47" s="84">
        <f t="shared" si="40"/>
        <v>3.1538572123524941E-2</v>
      </c>
      <c r="S47" s="84">
        <f t="shared" si="12"/>
        <v>3.917605034342482E-2</v>
      </c>
      <c r="T47" s="84">
        <f t="shared" si="12"/>
        <v>2.624671451561968E-2</v>
      </c>
      <c r="U47" s="84">
        <f t="shared" si="12"/>
        <v>2.7931714575561071E-2</v>
      </c>
      <c r="V47" s="84">
        <f t="shared" si="12"/>
        <v>3.1505397968632783E-2</v>
      </c>
      <c r="W47" s="84">
        <f t="shared" ref="W47:X47" si="41">W24/W$29*100</f>
        <v>0.69711851970937433</v>
      </c>
      <c r="X47" s="84">
        <f t="shared" si="41"/>
        <v>0.52095780624331378</v>
      </c>
      <c r="Y47" s="84">
        <f t="shared" si="9"/>
        <v>0.13859041946089112</v>
      </c>
    </row>
    <row r="48" spans="1:25" x14ac:dyDescent="0.2">
      <c r="A48" s="143"/>
      <c r="B48" s="8" t="s">
        <v>17</v>
      </c>
      <c r="C48" s="84">
        <f t="shared" si="10"/>
        <v>0.17440229888993553</v>
      </c>
      <c r="D48" s="84">
        <f t="shared" ref="D48:R48" si="42">D25/D$29*100</f>
        <v>2.7433148083061833E-2</v>
      </c>
      <c r="E48" s="84">
        <f t="shared" si="42"/>
        <v>0.10203450361844391</v>
      </c>
      <c r="F48" s="84">
        <f t="shared" si="42"/>
        <v>2.2398686500334768E-2</v>
      </c>
      <c r="G48" s="84">
        <f t="shared" si="42"/>
        <v>4.2688926882658268E-2</v>
      </c>
      <c r="H48" s="84">
        <f t="shared" si="42"/>
        <v>3.8297874301413681E-2</v>
      </c>
      <c r="I48" s="84">
        <f t="shared" si="42"/>
        <v>1.188045684618394E-2</v>
      </c>
      <c r="J48" s="84">
        <f t="shared" si="42"/>
        <v>1.6688764474973184E-2</v>
      </c>
      <c r="K48" s="84">
        <f t="shared" si="42"/>
        <v>7.8636297140383782E-2</v>
      </c>
      <c r="L48" s="84">
        <f t="shared" si="42"/>
        <v>5.2406421286804568E-2</v>
      </c>
      <c r="M48" s="84">
        <f t="shared" si="42"/>
        <v>4.3443348922786812E-2</v>
      </c>
      <c r="N48" s="84">
        <f t="shared" si="42"/>
        <v>5.2029679243570534E-2</v>
      </c>
      <c r="O48" s="84">
        <f t="shared" si="42"/>
        <v>2.8292385989520559E-2</v>
      </c>
      <c r="P48" s="84">
        <f t="shared" si="42"/>
        <v>5.8842592740002503E-2</v>
      </c>
      <c r="Q48" s="84">
        <f t="shared" si="42"/>
        <v>0.10561917194359721</v>
      </c>
      <c r="R48" s="84">
        <f t="shared" si="42"/>
        <v>4.8420011794248777E-2</v>
      </c>
      <c r="S48" s="84">
        <f t="shared" si="12"/>
        <v>0.11752815103027445</v>
      </c>
      <c r="T48" s="84">
        <f t="shared" si="12"/>
        <v>0.11572118765872132</v>
      </c>
      <c r="U48" s="84">
        <f t="shared" si="12"/>
        <v>4.9524197170621259E-2</v>
      </c>
      <c r="V48" s="84">
        <f t="shared" si="12"/>
        <v>9.0395031937160447E-2</v>
      </c>
      <c r="W48" s="84">
        <f t="shared" ref="W48:X48" si="43">W25/W$29*100</f>
        <v>5.1139335939641123E-2</v>
      </c>
      <c r="X48" s="84">
        <f t="shared" si="43"/>
        <v>3.5132517739285898E-2</v>
      </c>
      <c r="Y48" s="84">
        <f t="shared" si="9"/>
        <v>6.1520110324825773E-2</v>
      </c>
    </row>
    <row r="49" spans="1:25" x14ac:dyDescent="0.2">
      <c r="A49" s="297"/>
      <c r="B49" s="8" t="s">
        <v>807</v>
      </c>
      <c r="C49" s="84">
        <f t="shared" si="10"/>
        <v>2.178132967653851</v>
      </c>
      <c r="D49" s="84">
        <f t="shared" ref="D49:R49" si="44">D26/D$29*100</f>
        <v>1.1313609660674115E-2</v>
      </c>
      <c r="E49" s="84">
        <f t="shared" si="44"/>
        <v>6.9087642210877371E-3</v>
      </c>
      <c r="F49" s="84">
        <f t="shared" si="44"/>
        <v>2.091248642290176E-2</v>
      </c>
      <c r="G49" s="84">
        <f t="shared" si="44"/>
        <v>5.5873516267873702E-3</v>
      </c>
      <c r="H49" s="84">
        <f t="shared" si="44"/>
        <v>4.5470227780364985E-3</v>
      </c>
      <c r="I49" s="84">
        <f t="shared" si="44"/>
        <v>6.98805324249566E-3</v>
      </c>
      <c r="J49" s="84">
        <f t="shared" si="44"/>
        <v>6.106531178259846E-4</v>
      </c>
      <c r="K49" s="84">
        <f t="shared" si="44"/>
        <v>1.7636642324108841E-2</v>
      </c>
      <c r="L49" s="84">
        <f t="shared" si="44"/>
        <v>3.7630775120412467E-3</v>
      </c>
      <c r="M49" s="84">
        <f t="shared" si="44"/>
        <v>1.3020453317534299E-2</v>
      </c>
      <c r="N49" s="84">
        <f t="shared" si="44"/>
        <v>1.5533112750914544E-2</v>
      </c>
      <c r="O49" s="84">
        <f t="shared" si="44"/>
        <v>1.2491555830692128E-2</v>
      </c>
      <c r="P49" s="84">
        <f t="shared" si="44"/>
        <v>0.23825188895638588</v>
      </c>
      <c r="Q49" s="84">
        <f t="shared" si="44"/>
        <v>0.14515958262361461</v>
      </c>
      <c r="R49" s="84">
        <f t="shared" si="44"/>
        <v>6.8130532337893027E-2</v>
      </c>
      <c r="S49" s="84">
        <f t="shared" si="12"/>
        <v>6.8221683356694457E-2</v>
      </c>
      <c r="T49" s="84">
        <f t="shared" si="12"/>
        <v>7.6782537373236606E-2</v>
      </c>
      <c r="U49" s="84">
        <f t="shared" si="12"/>
        <v>0.1194434757600763</v>
      </c>
      <c r="V49" s="84">
        <f t="shared" si="12"/>
        <v>5.9846846349669663E-2</v>
      </c>
      <c r="W49" s="84">
        <f t="shared" ref="W49:X49" si="45">W26/W$29*100</f>
        <v>7.7172313777153764E-2</v>
      </c>
      <c r="X49" s="84">
        <f t="shared" si="45"/>
        <v>6.1290024799977839E-2</v>
      </c>
      <c r="Y49" s="84">
        <f t="shared" si="9"/>
        <v>7.5464647242241736E-2</v>
      </c>
    </row>
    <row r="50" spans="1:25" ht="15" x14ac:dyDescent="0.25">
      <c r="A50" s="143"/>
      <c r="B50" s="191" t="s">
        <v>22</v>
      </c>
      <c r="C50" s="84">
        <f t="shared" si="10"/>
        <v>98.334543309474299</v>
      </c>
      <c r="D50" s="84">
        <f t="shared" ref="D50:R50" si="46">D27/D$29*100</f>
        <v>98.436400665616389</v>
      </c>
      <c r="E50" s="84">
        <f t="shared" si="46"/>
        <v>99.881229373610225</v>
      </c>
      <c r="F50" s="84">
        <f t="shared" si="46"/>
        <v>99.751120010286371</v>
      </c>
      <c r="G50" s="84">
        <f t="shared" si="46"/>
        <v>99.816687803633641</v>
      </c>
      <c r="H50" s="84">
        <f t="shared" si="46"/>
        <v>99.666504855143472</v>
      </c>
      <c r="I50" s="84">
        <f t="shared" si="46"/>
        <v>99.879114743657254</v>
      </c>
      <c r="J50" s="84">
        <f t="shared" si="46"/>
        <v>99.639344094028175</v>
      </c>
      <c r="K50" s="84">
        <f t="shared" si="46"/>
        <v>99.63156031670637</v>
      </c>
      <c r="L50" s="84">
        <f t="shared" si="46"/>
        <v>99.763411084828121</v>
      </c>
      <c r="M50" s="84">
        <f t="shared" si="46"/>
        <v>99.633330778117639</v>
      </c>
      <c r="N50" s="84">
        <f t="shared" si="46"/>
        <v>99.635990453165647</v>
      </c>
      <c r="O50" s="84">
        <f t="shared" si="46"/>
        <v>99.489414895465302</v>
      </c>
      <c r="P50" s="84">
        <f t="shared" si="46"/>
        <v>99.560831043859025</v>
      </c>
      <c r="Q50" s="84">
        <f t="shared" si="46"/>
        <v>99.606157871543175</v>
      </c>
      <c r="R50" s="84">
        <f t="shared" si="46"/>
        <v>99.314614504606411</v>
      </c>
      <c r="S50" s="84">
        <f t="shared" si="12"/>
        <v>97.401187319683771</v>
      </c>
      <c r="T50" s="84">
        <f t="shared" si="12"/>
        <v>99.575162190481223</v>
      </c>
      <c r="U50" s="84">
        <f t="shared" si="12"/>
        <v>99.500221181638707</v>
      </c>
      <c r="V50" s="84">
        <f t="shared" si="12"/>
        <v>99.256988793035603</v>
      </c>
      <c r="W50" s="84">
        <f t="shared" ref="W50:X50" si="47">W27/W$29*100</f>
        <v>98.25194168789595</v>
      </c>
      <c r="X50" s="84">
        <f t="shared" si="47"/>
        <v>98.09089375060519</v>
      </c>
      <c r="Y50" s="84">
        <f t="shared" si="9"/>
        <v>99.136044150638568</v>
      </c>
    </row>
    <row r="51" spans="1:25" x14ac:dyDescent="0.2">
      <c r="A51" s="143"/>
      <c r="B51" s="8" t="s">
        <v>23</v>
      </c>
      <c r="C51" s="84">
        <f t="shared" si="10"/>
        <v>1.6654566905256969</v>
      </c>
      <c r="D51" s="84">
        <f t="shared" ref="D51:R51" si="48">D28/D$29*100</f>
        <v>1.5635993343836192</v>
      </c>
      <c r="E51" s="84">
        <f t="shared" si="48"/>
        <v>0.11877062638977562</v>
      </c>
      <c r="F51" s="84">
        <f t="shared" si="48"/>
        <v>0.24887998971362554</v>
      </c>
      <c r="G51" s="84">
        <f t="shared" si="48"/>
        <v>0.18331219636636373</v>
      </c>
      <c r="H51" s="84">
        <f t="shared" si="48"/>
        <v>0.33349514485652854</v>
      </c>
      <c r="I51" s="84">
        <f t="shared" si="48"/>
        <v>0.12088525634274624</v>
      </c>
      <c r="J51" s="84">
        <f t="shared" si="48"/>
        <v>0.36065590597181751</v>
      </c>
      <c r="K51" s="84">
        <f t="shared" si="48"/>
        <v>0.36843968329362947</v>
      </c>
      <c r="L51" s="84">
        <f t="shared" si="48"/>
        <v>0.23658891517187117</v>
      </c>
      <c r="M51" s="84">
        <f t="shared" si="48"/>
        <v>0.36666922188236317</v>
      </c>
      <c r="N51" s="84">
        <f t="shared" si="48"/>
        <v>0.36400954683435055</v>
      </c>
      <c r="O51" s="84">
        <f t="shared" si="48"/>
        <v>0.51058510453469963</v>
      </c>
      <c r="P51" s="84">
        <f t="shared" si="48"/>
        <v>0.43916895614097562</v>
      </c>
      <c r="Q51" s="84">
        <f t="shared" si="48"/>
        <v>0.3938421284568262</v>
      </c>
      <c r="R51" s="84">
        <f t="shared" si="48"/>
        <v>0.68538549539358695</v>
      </c>
      <c r="S51" s="84">
        <f t="shared" si="12"/>
        <v>2.5988126803162346</v>
      </c>
      <c r="T51" s="84">
        <f t="shared" si="12"/>
        <v>0.42483780951877098</v>
      </c>
      <c r="U51" s="84">
        <f t="shared" si="12"/>
        <v>0.49977881836129245</v>
      </c>
      <c r="V51" s="84">
        <f t="shared" si="12"/>
        <v>0.74301120696439349</v>
      </c>
      <c r="W51" s="84">
        <f t="shared" ref="W51:X51" si="49">W28/W$29*100</f>
        <v>1.7480583121040516</v>
      </c>
      <c r="X51" s="84">
        <f t="shared" si="49"/>
        <v>1.9091062493948128</v>
      </c>
      <c r="Y51" s="84">
        <f t="shared" si="9"/>
        <v>0.86395584936143077</v>
      </c>
    </row>
    <row r="52" spans="1:25" ht="13.5" thickBot="1" x14ac:dyDescent="0.25">
      <c r="A52" s="143"/>
      <c r="B52" s="30" t="s">
        <v>7</v>
      </c>
      <c r="C52" s="84">
        <f t="shared" si="10"/>
        <v>100</v>
      </c>
      <c r="D52" s="84">
        <f t="shared" ref="D52:R52" si="50">D29/D$29*100</f>
        <v>100</v>
      </c>
      <c r="E52" s="84">
        <f t="shared" si="50"/>
        <v>100</v>
      </c>
      <c r="F52" s="84">
        <f t="shared" si="50"/>
        <v>100</v>
      </c>
      <c r="G52" s="84">
        <f t="shared" si="50"/>
        <v>100</v>
      </c>
      <c r="H52" s="84">
        <f t="shared" si="50"/>
        <v>100</v>
      </c>
      <c r="I52" s="84">
        <f t="shared" si="50"/>
        <v>100</v>
      </c>
      <c r="J52" s="84">
        <f t="shared" si="50"/>
        <v>100</v>
      </c>
      <c r="K52" s="84">
        <f t="shared" si="50"/>
        <v>100</v>
      </c>
      <c r="L52" s="84">
        <f t="shared" si="50"/>
        <v>100</v>
      </c>
      <c r="M52" s="84">
        <f t="shared" si="50"/>
        <v>100</v>
      </c>
      <c r="N52" s="84">
        <f t="shared" si="50"/>
        <v>100</v>
      </c>
      <c r="O52" s="84">
        <f t="shared" si="50"/>
        <v>100</v>
      </c>
      <c r="P52" s="84">
        <f t="shared" si="50"/>
        <v>100</v>
      </c>
      <c r="Q52" s="84">
        <f t="shared" si="50"/>
        <v>100</v>
      </c>
      <c r="R52" s="84">
        <f t="shared" si="50"/>
        <v>100</v>
      </c>
      <c r="S52" s="84">
        <f t="shared" si="12"/>
        <v>100</v>
      </c>
      <c r="T52" s="84">
        <f t="shared" si="12"/>
        <v>100</v>
      </c>
      <c r="U52" s="84">
        <f t="shared" si="12"/>
        <v>100</v>
      </c>
      <c r="V52" s="84">
        <f t="shared" si="12"/>
        <v>100</v>
      </c>
      <c r="W52" s="84">
        <f t="shared" ref="W52:X52" si="51">W29/W$29*100</f>
        <v>100</v>
      </c>
      <c r="X52" s="84">
        <f t="shared" si="51"/>
        <v>100</v>
      </c>
      <c r="Y52" s="84">
        <f t="shared" si="9"/>
        <v>100</v>
      </c>
    </row>
    <row r="53" spans="1:25" ht="20.25" thickTop="1" thickBot="1" x14ac:dyDescent="0.35">
      <c r="A53" s="143"/>
      <c r="B53" s="30"/>
      <c r="C53" s="342" t="s">
        <v>56</v>
      </c>
      <c r="D53" s="342"/>
      <c r="E53" s="342"/>
      <c r="F53" s="342"/>
      <c r="G53" s="342"/>
      <c r="H53" s="342"/>
      <c r="I53" s="342"/>
      <c r="J53" s="342"/>
      <c r="K53" s="342"/>
      <c r="L53" s="342"/>
      <c r="M53" s="342"/>
      <c r="N53" s="342"/>
      <c r="O53" s="342"/>
      <c r="P53" s="342"/>
      <c r="Q53" s="342"/>
      <c r="R53" s="342"/>
      <c r="S53" s="342"/>
      <c r="T53" s="342"/>
      <c r="U53" s="342"/>
      <c r="V53" s="342"/>
      <c r="W53" s="342"/>
      <c r="X53" s="342"/>
      <c r="Y53" s="342"/>
    </row>
    <row r="54" spans="1:25" ht="13.5" thickTop="1" x14ac:dyDescent="0.2">
      <c r="A54" s="143"/>
      <c r="B54" s="80" t="s">
        <v>326</v>
      </c>
      <c r="C54" s="33" t="s">
        <v>10</v>
      </c>
      <c r="D54" s="18">
        <f t="shared" ref="D54:V54" si="52">IF(C9=0,"--",((D9/C9)*100-100))</f>
        <v>96.616574741873421</v>
      </c>
      <c r="E54" s="18">
        <f t="shared" si="52"/>
        <v>-33.185116084927643</v>
      </c>
      <c r="F54" s="18">
        <f t="shared" si="52"/>
        <v>48.203230569310449</v>
      </c>
      <c r="G54" s="18">
        <f t="shared" si="52"/>
        <v>57.687793120577879</v>
      </c>
      <c r="H54" s="18">
        <f t="shared" si="52"/>
        <v>64.117760535651428</v>
      </c>
      <c r="I54" s="18">
        <f t="shared" si="52"/>
        <v>18.955438850666283</v>
      </c>
      <c r="J54" s="18">
        <f t="shared" si="52"/>
        <v>90.935800525335594</v>
      </c>
      <c r="K54" s="18">
        <f t="shared" si="52"/>
        <v>-27.254497704000229</v>
      </c>
      <c r="L54" s="18">
        <f t="shared" si="52"/>
        <v>-5.9643870793484837</v>
      </c>
      <c r="M54" s="18">
        <f t="shared" si="52"/>
        <v>-0.1191302550926423</v>
      </c>
      <c r="N54" s="18">
        <f t="shared" si="52"/>
        <v>21.824586727621906</v>
      </c>
      <c r="O54" s="18">
        <f t="shared" si="52"/>
        <v>15.609478611596515</v>
      </c>
      <c r="P54" s="18">
        <f t="shared" si="52"/>
        <v>3.980820119926733</v>
      </c>
      <c r="Q54" s="18">
        <f t="shared" si="52"/>
        <v>-16.761280997986532</v>
      </c>
      <c r="R54" s="18">
        <f t="shared" si="52"/>
        <v>23.59014601602891</v>
      </c>
      <c r="S54" s="18">
        <f t="shared" si="52"/>
        <v>11.644655175742756</v>
      </c>
      <c r="T54" s="18">
        <f t="shared" si="52"/>
        <v>16.219664057635796</v>
      </c>
      <c r="U54" s="18">
        <f t="shared" si="52"/>
        <v>18.826752560360177</v>
      </c>
      <c r="V54" s="18">
        <f t="shared" si="52"/>
        <v>10.436727692929423</v>
      </c>
      <c r="W54" s="18">
        <f t="shared" ref="W54:X54" si="53">IF(V9=0,"--",((W9/V9)*100-100))</f>
        <v>-2.9029080784867034</v>
      </c>
      <c r="X54" s="18">
        <f t="shared" si="53"/>
        <v>3.5868893129828336</v>
      </c>
      <c r="Y54" s="18">
        <f>IFERROR((POWER(U9/C9,1/21)*100)-100,"--")</f>
        <v>14.805037069944163</v>
      </c>
    </row>
    <row r="55" spans="1:25" x14ac:dyDescent="0.2">
      <c r="A55" s="143"/>
      <c r="B55" s="80" t="s">
        <v>378</v>
      </c>
      <c r="C55" s="33" t="s">
        <v>10</v>
      </c>
      <c r="D55" s="18">
        <f t="shared" ref="D55:V55" si="54">IF(C10=0,"--",((D10/C10)*100-100))</f>
        <v>188.07683111500756</v>
      </c>
      <c r="E55" s="18">
        <f t="shared" si="54"/>
        <v>-24.550852567097408</v>
      </c>
      <c r="F55" s="18">
        <f t="shared" si="54"/>
        <v>175.55010211932188</v>
      </c>
      <c r="G55" s="18">
        <f t="shared" si="54"/>
        <v>-58.586219996268873</v>
      </c>
      <c r="H55" s="18">
        <f t="shared" si="54"/>
        <v>35.823685333747221</v>
      </c>
      <c r="I55" s="18">
        <f t="shared" si="54"/>
        <v>150.72948959163313</v>
      </c>
      <c r="J55" s="18">
        <f t="shared" si="54"/>
        <v>-44.806707489133437</v>
      </c>
      <c r="K55" s="18">
        <f t="shared" si="54"/>
        <v>-38.771083249199243</v>
      </c>
      <c r="L55" s="18">
        <f t="shared" si="54"/>
        <v>102.21970525095813</v>
      </c>
      <c r="M55" s="18">
        <f t="shared" si="54"/>
        <v>9.6058052641793807</v>
      </c>
      <c r="N55" s="18">
        <f t="shared" si="54"/>
        <v>270.20950668740522</v>
      </c>
      <c r="O55" s="18">
        <f t="shared" si="54"/>
        <v>36.005869078636977</v>
      </c>
      <c r="P55" s="18">
        <f t="shared" si="54"/>
        <v>12.513632868733211</v>
      </c>
      <c r="Q55" s="18">
        <f t="shared" si="54"/>
        <v>-8.5291770134972893</v>
      </c>
      <c r="R55" s="18">
        <f t="shared" si="54"/>
        <v>32.596106598516542</v>
      </c>
      <c r="S55" s="18">
        <f t="shared" si="54"/>
        <v>58.143540358034898</v>
      </c>
      <c r="T55" s="18">
        <f t="shared" si="54"/>
        <v>81.113977839733025</v>
      </c>
      <c r="U55" s="18">
        <f t="shared" si="54"/>
        <v>-9.1199062438089129</v>
      </c>
      <c r="V55" s="18">
        <f t="shared" si="54"/>
        <v>-0.60803346671143288</v>
      </c>
      <c r="W55" s="18">
        <f t="shared" ref="W55:X55" si="55">IF(V10=0,"--",((W10/V10)*100-100))</f>
        <v>4.1551704764518433</v>
      </c>
      <c r="X55" s="18">
        <f t="shared" si="55"/>
        <v>11.242848382080027</v>
      </c>
      <c r="Y55" s="18">
        <f t="shared" ref="Y55:Y74" si="56">IFERROR((POWER(U10/C10,1/21)*100)-100,"--")</f>
        <v>25.254840274357221</v>
      </c>
    </row>
    <row r="56" spans="1:25" x14ac:dyDescent="0.2">
      <c r="A56" s="143"/>
      <c r="B56" s="80" t="s">
        <v>388</v>
      </c>
      <c r="C56" s="33" t="s">
        <v>10</v>
      </c>
      <c r="D56" s="18">
        <f t="shared" ref="D56:V56" si="57">IF(C11=0,"--",((D11/C11)*100-100))</f>
        <v>-75.26648874115034</v>
      </c>
      <c r="E56" s="18">
        <f t="shared" si="57"/>
        <v>113.74341743934352</v>
      </c>
      <c r="F56" s="18">
        <f t="shared" si="57"/>
        <v>192.4576783555018</v>
      </c>
      <c r="G56" s="18">
        <f t="shared" si="57"/>
        <v>-16.959532792392366</v>
      </c>
      <c r="H56" s="18">
        <f t="shared" si="57"/>
        <v>220.68710129142681</v>
      </c>
      <c r="I56" s="18">
        <f t="shared" si="57"/>
        <v>-38.190325735933428</v>
      </c>
      <c r="J56" s="18">
        <f t="shared" si="57"/>
        <v>113.23744124490159</v>
      </c>
      <c r="K56" s="18">
        <f t="shared" si="57"/>
        <v>78.791238726302225</v>
      </c>
      <c r="L56" s="18">
        <f t="shared" si="57"/>
        <v>-3.4007952456564681</v>
      </c>
      <c r="M56" s="18">
        <f t="shared" si="57"/>
        <v>221.57089595821719</v>
      </c>
      <c r="N56" s="18">
        <f t="shared" si="57"/>
        <v>160.29990092208482</v>
      </c>
      <c r="O56" s="18">
        <f t="shared" si="57"/>
        <v>-1.9909070510434077</v>
      </c>
      <c r="P56" s="18">
        <f t="shared" si="57"/>
        <v>8.786048822594509</v>
      </c>
      <c r="Q56" s="18">
        <f t="shared" si="57"/>
        <v>5.1798420811191903</v>
      </c>
      <c r="R56" s="18">
        <f t="shared" si="57"/>
        <v>-3.4093793831806067</v>
      </c>
      <c r="S56" s="18">
        <f t="shared" si="57"/>
        <v>12.323195185594386</v>
      </c>
      <c r="T56" s="18">
        <f t="shared" si="57"/>
        <v>-1.3649144252743639</v>
      </c>
      <c r="U56" s="18">
        <f t="shared" si="57"/>
        <v>15.65242897620216</v>
      </c>
      <c r="V56" s="18">
        <f t="shared" si="57"/>
        <v>-0.96520327809372475</v>
      </c>
      <c r="W56" s="18">
        <f t="shared" ref="W56:X56" si="58">IF(V11=0,"--",((W11/V11)*100-100))</f>
        <v>4.7517983231187344</v>
      </c>
      <c r="X56" s="18">
        <f t="shared" si="58"/>
        <v>-16.561618286687661</v>
      </c>
      <c r="Y56" s="18">
        <f t="shared" si="56"/>
        <v>25.025436176264321</v>
      </c>
    </row>
    <row r="57" spans="1:25" x14ac:dyDescent="0.2">
      <c r="A57" s="143"/>
      <c r="B57" s="80" t="s">
        <v>389</v>
      </c>
      <c r="C57" s="33" t="s">
        <v>10</v>
      </c>
      <c r="D57" s="18">
        <f t="shared" ref="D57:V57" si="59">IF(C12=0,"--",((D12/C12)*100-100))</f>
        <v>-99.478199103923075</v>
      </c>
      <c r="E57" s="18">
        <f t="shared" si="59"/>
        <v>44287.565445026179</v>
      </c>
      <c r="F57" s="18">
        <f t="shared" si="59"/>
        <v>-99.961075840186837</v>
      </c>
      <c r="G57" s="18">
        <f t="shared" si="59"/>
        <v>8914.3939393939399</v>
      </c>
      <c r="H57" s="18">
        <f t="shared" si="59"/>
        <v>5165.6861921169848</v>
      </c>
      <c r="I57" s="18">
        <f t="shared" si="59"/>
        <v>-79.802861319833255</v>
      </c>
      <c r="J57" s="18">
        <f t="shared" si="59"/>
        <v>-16.455416126687112</v>
      </c>
      <c r="K57" s="18">
        <f t="shared" si="59"/>
        <v>-76.834020657561197</v>
      </c>
      <c r="L57" s="18">
        <f t="shared" si="59"/>
        <v>5.8672219500244864</v>
      </c>
      <c r="M57" s="18">
        <f t="shared" si="59"/>
        <v>10072.575108951367</v>
      </c>
      <c r="N57" s="18">
        <f t="shared" si="59"/>
        <v>-93.606346869008632</v>
      </c>
      <c r="O57" s="18">
        <f t="shared" si="59"/>
        <v>884.15993643339164</v>
      </c>
      <c r="P57" s="18">
        <f t="shared" si="59"/>
        <v>484.05218511460157</v>
      </c>
      <c r="Q57" s="18">
        <f t="shared" si="59"/>
        <v>-88.670482604163283</v>
      </c>
      <c r="R57" s="18">
        <f t="shared" si="59"/>
        <v>161.9671781853213</v>
      </c>
      <c r="S57" s="18">
        <f t="shared" si="59"/>
        <v>41.512924876868709</v>
      </c>
      <c r="T57" s="18">
        <f t="shared" si="59"/>
        <v>-62.005295061258693</v>
      </c>
      <c r="U57" s="18">
        <f t="shared" si="59"/>
        <v>-51.683761136832906</v>
      </c>
      <c r="V57" s="18">
        <f t="shared" si="59"/>
        <v>-2.42560553170253</v>
      </c>
      <c r="W57" s="18">
        <f t="shared" ref="W57:X57" si="60">IF(V12=0,"--",((W12/V12)*100-100))</f>
        <v>1.4583036233394324</v>
      </c>
      <c r="X57" s="18">
        <f t="shared" si="60"/>
        <v>40.110446312847415</v>
      </c>
      <c r="Y57" s="18">
        <f t="shared" si="56"/>
        <v>8.0718598697364712</v>
      </c>
    </row>
    <row r="58" spans="1:25" x14ac:dyDescent="0.2">
      <c r="A58" s="143"/>
      <c r="B58" s="80" t="s">
        <v>67</v>
      </c>
      <c r="C58" s="33" t="s">
        <v>10</v>
      </c>
      <c r="D58" s="18">
        <f t="shared" ref="D58:V58" si="61">IF(C13=0,"--",((D13/C13)*100-100))</f>
        <v>107.44582091620427</v>
      </c>
      <c r="E58" s="18">
        <f t="shared" si="61"/>
        <v>-1.1881155304465949</v>
      </c>
      <c r="F58" s="18">
        <f t="shared" si="61"/>
        <v>-11.845840918777768</v>
      </c>
      <c r="G58" s="18">
        <f t="shared" si="61"/>
        <v>-96.044393519680511</v>
      </c>
      <c r="H58" s="18">
        <f t="shared" si="61"/>
        <v>224.73390310565168</v>
      </c>
      <c r="I58" s="18">
        <f t="shared" si="61"/>
        <v>-40.573217798104977</v>
      </c>
      <c r="J58" s="18">
        <f t="shared" si="61"/>
        <v>56.175575691436705</v>
      </c>
      <c r="K58" s="18">
        <f t="shared" si="61"/>
        <v>71.525832776051743</v>
      </c>
      <c r="L58" s="18">
        <f t="shared" si="61"/>
        <v>-18.075470956164608</v>
      </c>
      <c r="M58" s="18">
        <f t="shared" si="61"/>
        <v>62.635137310453615</v>
      </c>
      <c r="N58" s="18">
        <f t="shared" si="61"/>
        <v>16.781148620304847</v>
      </c>
      <c r="O58" s="18">
        <f t="shared" si="61"/>
        <v>-9.761928207233467</v>
      </c>
      <c r="P58" s="18">
        <f t="shared" si="61"/>
        <v>55.373319780920895</v>
      </c>
      <c r="Q58" s="18">
        <f t="shared" si="61"/>
        <v>34.820559298490736</v>
      </c>
      <c r="R58" s="18">
        <f t="shared" si="61"/>
        <v>35.173873961860437</v>
      </c>
      <c r="S58" s="18">
        <f t="shared" si="61"/>
        <v>-9.7076307942343902</v>
      </c>
      <c r="T58" s="18">
        <f t="shared" si="61"/>
        <v>1.4314926239863439</v>
      </c>
      <c r="U58" s="18">
        <f t="shared" si="61"/>
        <v>22.712213084958989</v>
      </c>
      <c r="V58" s="18">
        <f t="shared" si="61"/>
        <v>24.279880463763163</v>
      </c>
      <c r="W58" s="18">
        <f t="shared" ref="W58:X58" si="62">IF(V13=0,"--",((W13/V13)*100-100))</f>
        <v>-14.20383370504365</v>
      </c>
      <c r="X58" s="18">
        <f t="shared" si="62"/>
        <v>27.615450560487304</v>
      </c>
      <c r="Y58" s="18">
        <f t="shared" si="56"/>
        <v>2.4162933038442276</v>
      </c>
    </row>
    <row r="59" spans="1:25" x14ac:dyDescent="0.2">
      <c r="A59" s="143"/>
      <c r="B59" s="80" t="s">
        <v>335</v>
      </c>
      <c r="C59" s="33" t="s">
        <v>10</v>
      </c>
      <c r="D59" s="18">
        <f t="shared" ref="D59:V59" si="63">IF(C14=0,"--",((D14/C14)*100-100))</f>
        <v>67.808934038408012</v>
      </c>
      <c r="E59" s="18">
        <f t="shared" si="63"/>
        <v>28.958225355032653</v>
      </c>
      <c r="F59" s="18">
        <f t="shared" si="63"/>
        <v>321.41858109737473</v>
      </c>
      <c r="G59" s="18">
        <f t="shared" si="63"/>
        <v>9.6137486409674295</v>
      </c>
      <c r="H59" s="18">
        <f t="shared" si="63"/>
        <v>3.393587994542969</v>
      </c>
      <c r="I59" s="18">
        <f t="shared" si="63"/>
        <v>-14.780518837916162</v>
      </c>
      <c r="J59" s="18">
        <f t="shared" si="63"/>
        <v>-71.244509748159388</v>
      </c>
      <c r="K59" s="18">
        <f t="shared" si="63"/>
        <v>-36.795692426032254</v>
      </c>
      <c r="L59" s="18">
        <f t="shared" si="63"/>
        <v>-27.472073716694922</v>
      </c>
      <c r="M59" s="18">
        <f t="shared" si="63"/>
        <v>1686.7887214215084</v>
      </c>
      <c r="N59" s="18">
        <f t="shared" si="63"/>
        <v>315.56116416934293</v>
      </c>
      <c r="O59" s="18">
        <f t="shared" si="63"/>
        <v>19.902002088771155</v>
      </c>
      <c r="P59" s="18">
        <f t="shared" si="63"/>
        <v>158.457901996038</v>
      </c>
      <c r="Q59" s="18">
        <f t="shared" si="63"/>
        <v>-70.245394578778047</v>
      </c>
      <c r="R59" s="18">
        <f t="shared" si="63"/>
        <v>98.745741126115178</v>
      </c>
      <c r="S59" s="18">
        <f t="shared" si="63"/>
        <v>85.581973618931158</v>
      </c>
      <c r="T59" s="18">
        <f t="shared" si="63"/>
        <v>-22.780011887035428</v>
      </c>
      <c r="U59" s="18">
        <f t="shared" si="63"/>
        <v>-4.5024428209338225</v>
      </c>
      <c r="V59" s="18">
        <f t="shared" si="63"/>
        <v>-29.86686850636211</v>
      </c>
      <c r="W59" s="18">
        <f t="shared" ref="W59:X59" si="64">IF(V14=0,"--",((W14/V14)*100-100))</f>
        <v>38.665878044544456</v>
      </c>
      <c r="X59" s="18">
        <f t="shared" si="64"/>
        <v>21.780137889499798</v>
      </c>
      <c r="Y59" s="18">
        <f t="shared" si="56"/>
        <v>29.176903385562895</v>
      </c>
    </row>
    <row r="60" spans="1:25" x14ac:dyDescent="0.2">
      <c r="A60" s="143"/>
      <c r="B60" s="80" t="s">
        <v>380</v>
      </c>
      <c r="C60" s="33" t="s">
        <v>10</v>
      </c>
      <c r="D60" s="18">
        <f t="shared" ref="D60:V60" si="65">IF(C15=0,"--",((D15/C15)*100-100))</f>
        <v>-99.000187389715705</v>
      </c>
      <c r="E60" s="18">
        <f t="shared" si="65"/>
        <v>-57.808990038801028</v>
      </c>
      <c r="F60" s="18">
        <f t="shared" si="65"/>
        <v>325.67494890824997</v>
      </c>
      <c r="G60" s="18">
        <f t="shared" si="65"/>
        <v>-60.371446620341125</v>
      </c>
      <c r="H60" s="18">
        <f t="shared" si="65"/>
        <v>33.380093094433448</v>
      </c>
      <c r="I60" s="18">
        <f t="shared" si="65"/>
        <v>83.091117697676651</v>
      </c>
      <c r="J60" s="18">
        <f t="shared" si="65"/>
        <v>-83.423849186662835</v>
      </c>
      <c r="K60" s="18">
        <f t="shared" si="65"/>
        <v>2008.458691029377</v>
      </c>
      <c r="L60" s="18">
        <f t="shared" si="65"/>
        <v>-79.951514879851771</v>
      </c>
      <c r="M60" s="18">
        <f t="shared" si="65"/>
        <v>248.87091966015799</v>
      </c>
      <c r="N60" s="18">
        <f t="shared" si="65"/>
        <v>46.568685045341454</v>
      </c>
      <c r="O60" s="18">
        <f t="shared" si="65"/>
        <v>-6.7999300403725442</v>
      </c>
      <c r="P60" s="18">
        <f t="shared" si="65"/>
        <v>1907.4125622600495</v>
      </c>
      <c r="Q60" s="18">
        <f t="shared" si="65"/>
        <v>-49.309021150625163</v>
      </c>
      <c r="R60" s="18">
        <f t="shared" si="65"/>
        <v>-41.906323971416704</v>
      </c>
      <c r="S60" s="18">
        <f t="shared" si="65"/>
        <v>15.169008961343877</v>
      </c>
      <c r="T60" s="18">
        <f t="shared" si="65"/>
        <v>29.070760353804616</v>
      </c>
      <c r="U60" s="18">
        <f t="shared" si="65"/>
        <v>83.944244112196941</v>
      </c>
      <c r="V60" s="18">
        <f t="shared" si="65"/>
        <v>-44.839992531017572</v>
      </c>
      <c r="W60" s="18">
        <f t="shared" ref="W60:X60" si="66">IF(V15=0,"--",((W15/V15)*100-100))</f>
        <v>27.517317071780425</v>
      </c>
      <c r="X60" s="18">
        <f t="shared" si="66"/>
        <v>-17.314844743990918</v>
      </c>
      <c r="Y60" s="18">
        <f t="shared" si="56"/>
        <v>-0.3045558989118291</v>
      </c>
    </row>
    <row r="61" spans="1:25" x14ac:dyDescent="0.2">
      <c r="A61" s="143"/>
      <c r="B61" s="80" t="s">
        <v>14</v>
      </c>
      <c r="C61" s="33" t="s">
        <v>10</v>
      </c>
      <c r="D61" s="18">
        <f t="shared" ref="D61:V61" si="67">IF(C16=0,"--",((D16/C16)*100-100))</f>
        <v>325.62844880441446</v>
      </c>
      <c r="E61" s="18">
        <f t="shared" si="67"/>
        <v>-100</v>
      </c>
      <c r="F61" s="18" t="str">
        <f t="shared" si="67"/>
        <v>--</v>
      </c>
      <c r="G61" s="18">
        <f t="shared" si="67"/>
        <v>736.44859813084111</v>
      </c>
      <c r="H61" s="18">
        <f t="shared" si="67"/>
        <v>-100</v>
      </c>
      <c r="I61" s="18" t="str">
        <f t="shared" si="67"/>
        <v>--</v>
      </c>
      <c r="J61" s="18">
        <f t="shared" si="67"/>
        <v>489.79957314231046</v>
      </c>
      <c r="K61" s="18">
        <f t="shared" si="67"/>
        <v>-99.101572248565006</v>
      </c>
      <c r="L61" s="18">
        <f t="shared" si="67"/>
        <v>1169.6296296296296</v>
      </c>
      <c r="M61" s="18">
        <f t="shared" si="67"/>
        <v>1934.7250583430573</v>
      </c>
      <c r="N61" s="18">
        <f t="shared" si="67"/>
        <v>434.70680265159865</v>
      </c>
      <c r="O61" s="18">
        <f t="shared" si="67"/>
        <v>0.96230158730159587</v>
      </c>
      <c r="P61" s="18">
        <f t="shared" si="67"/>
        <v>-6.0931976980419478</v>
      </c>
      <c r="Q61" s="18">
        <f t="shared" si="67"/>
        <v>-37.634282025748355</v>
      </c>
      <c r="R61" s="18">
        <f t="shared" si="67"/>
        <v>26.670660861669163</v>
      </c>
      <c r="S61" s="18">
        <f t="shared" si="67"/>
        <v>29.270596637309296</v>
      </c>
      <c r="T61" s="18">
        <f t="shared" si="67"/>
        <v>-5.0834491507969375</v>
      </c>
      <c r="U61" s="18">
        <f t="shared" si="67"/>
        <v>23.685955295893919</v>
      </c>
      <c r="V61" s="18">
        <f t="shared" si="67"/>
        <v>176.4717503079753</v>
      </c>
      <c r="W61" s="18">
        <f t="shared" ref="W61:X61" si="68">IF(V16=0,"--",((W16/V16)*100-100))</f>
        <v>166.08274935914631</v>
      </c>
      <c r="X61" s="18">
        <f t="shared" si="68"/>
        <v>33.64224659849512</v>
      </c>
      <c r="Y61" s="18">
        <f t="shared" si="56"/>
        <v>43.878889636066617</v>
      </c>
    </row>
    <row r="62" spans="1:25" x14ac:dyDescent="0.2">
      <c r="A62" s="143"/>
      <c r="B62" s="8" t="s">
        <v>15</v>
      </c>
      <c r="C62" s="33" t="s">
        <v>10</v>
      </c>
      <c r="D62" s="18">
        <f t="shared" ref="D62:V62" si="69">IF(C17=0,"--",((D17/C17)*100-100))</f>
        <v>-43.76698399647416</v>
      </c>
      <c r="E62" s="18">
        <f t="shared" si="69"/>
        <v>96.191467899208845</v>
      </c>
      <c r="F62" s="18">
        <f t="shared" si="69"/>
        <v>-74.141619320634817</v>
      </c>
      <c r="G62" s="18">
        <f t="shared" si="69"/>
        <v>123.74400515900669</v>
      </c>
      <c r="H62" s="18">
        <f t="shared" si="69"/>
        <v>-18.101756255560048</v>
      </c>
      <c r="I62" s="18">
        <f t="shared" si="69"/>
        <v>102.53719129686067</v>
      </c>
      <c r="J62" s="18">
        <f t="shared" si="69"/>
        <v>-53.545897541982072</v>
      </c>
      <c r="K62" s="18">
        <f t="shared" si="69"/>
        <v>52.697511072240786</v>
      </c>
      <c r="L62" s="18">
        <f t="shared" si="69"/>
        <v>-22.237231434522656</v>
      </c>
      <c r="M62" s="18">
        <f t="shared" si="69"/>
        <v>137.42946154006904</v>
      </c>
      <c r="N62" s="18">
        <f t="shared" si="69"/>
        <v>-27.260893446194217</v>
      </c>
      <c r="O62" s="18">
        <f t="shared" si="69"/>
        <v>52.835318806888921</v>
      </c>
      <c r="P62" s="18">
        <f t="shared" si="69"/>
        <v>175.87486644089643</v>
      </c>
      <c r="Q62" s="18">
        <f t="shared" si="69"/>
        <v>-31.743208793894894</v>
      </c>
      <c r="R62" s="18">
        <f t="shared" si="69"/>
        <v>-3.8576891891205918</v>
      </c>
      <c r="S62" s="18">
        <f t="shared" si="69"/>
        <v>74.16472505983225</v>
      </c>
      <c r="T62" s="18">
        <f t="shared" si="69"/>
        <v>28.189415585992435</v>
      </c>
      <c r="U62" s="18">
        <f t="shared" si="69"/>
        <v>30.257131405704513</v>
      </c>
      <c r="V62" s="18">
        <f t="shared" si="69"/>
        <v>-20.873270472657026</v>
      </c>
      <c r="W62" s="18">
        <f t="shared" ref="W62:X62" si="70">IF(V17=0,"--",((W17/V17)*100-100))</f>
        <v>16.934722383948369</v>
      </c>
      <c r="X62" s="18">
        <f t="shared" si="70"/>
        <v>-3.1089094683137972</v>
      </c>
      <c r="Y62" s="18">
        <f t="shared" si="56"/>
        <v>10.484689350951243</v>
      </c>
    </row>
    <row r="63" spans="1:25" x14ac:dyDescent="0.2">
      <c r="A63" s="143"/>
      <c r="B63" s="8" t="s">
        <v>26</v>
      </c>
      <c r="C63" s="33" t="s">
        <v>10</v>
      </c>
      <c r="D63" s="18">
        <f t="shared" ref="D63:V63" si="71">IF(C18=0,"--",((D18/C18)*100-100))</f>
        <v>-35.780429243597567</v>
      </c>
      <c r="E63" s="18">
        <f t="shared" si="71"/>
        <v>-37.580469034371589</v>
      </c>
      <c r="F63" s="18">
        <f t="shared" si="71"/>
        <v>-88.47041378218745</v>
      </c>
      <c r="G63" s="18">
        <f t="shared" si="71"/>
        <v>143.28757225433523</v>
      </c>
      <c r="H63" s="18">
        <f t="shared" si="71"/>
        <v>5.4913723976121958</v>
      </c>
      <c r="I63" s="18">
        <f t="shared" si="71"/>
        <v>540.86148648648646</v>
      </c>
      <c r="J63" s="18">
        <f t="shared" si="71"/>
        <v>-0.73011940219825533</v>
      </c>
      <c r="K63" s="18">
        <f t="shared" si="71"/>
        <v>-47.13238808347937</v>
      </c>
      <c r="L63" s="18">
        <f t="shared" si="71"/>
        <v>-19.424773575745405</v>
      </c>
      <c r="M63" s="18">
        <f t="shared" si="71"/>
        <v>-88.18096821109495</v>
      </c>
      <c r="N63" s="18">
        <f t="shared" si="71"/>
        <v>354.62775775687794</v>
      </c>
      <c r="O63" s="18">
        <f t="shared" si="71"/>
        <v>98.420431916168837</v>
      </c>
      <c r="P63" s="18">
        <f t="shared" si="71"/>
        <v>132.52589424041935</v>
      </c>
      <c r="Q63" s="18">
        <f t="shared" si="71"/>
        <v>69.389747694215941</v>
      </c>
      <c r="R63" s="18">
        <f t="shared" si="71"/>
        <v>-29.660341884570656</v>
      </c>
      <c r="S63" s="18">
        <f t="shared" si="71"/>
        <v>251.69905814992228</v>
      </c>
      <c r="T63" s="18">
        <f t="shared" si="71"/>
        <v>-35.218299999999999</v>
      </c>
      <c r="U63" s="18">
        <f t="shared" si="71"/>
        <v>-29.802089170244059</v>
      </c>
      <c r="V63" s="18">
        <f t="shared" si="71"/>
        <v>-9.730535630252831</v>
      </c>
      <c r="W63" s="18">
        <f t="shared" ref="W63:X63" si="72">IF(V18=0,"--",((W18/V18)*100-100))</f>
        <v>541.81299086001593</v>
      </c>
      <c r="X63" s="18">
        <f t="shared" si="72"/>
        <v>88.518173826835095</v>
      </c>
      <c r="Y63" s="18">
        <f t="shared" si="56"/>
        <v>2.0093776580339124</v>
      </c>
    </row>
    <row r="64" spans="1:25" x14ac:dyDescent="0.2">
      <c r="A64" s="143"/>
      <c r="B64" s="8" t="s">
        <v>27</v>
      </c>
      <c r="C64" s="33" t="s">
        <v>10</v>
      </c>
      <c r="D64" s="18">
        <f t="shared" ref="D64:V64" si="73">IF(C19=0,"--",((D19/C19)*100-100))</f>
        <v>208.85064765388779</v>
      </c>
      <c r="E64" s="18">
        <f t="shared" si="73"/>
        <v>91.094176799052434</v>
      </c>
      <c r="F64" s="18">
        <f t="shared" si="73"/>
        <v>-13.526872539253361</v>
      </c>
      <c r="G64" s="18">
        <f t="shared" si="73"/>
        <v>-74.055829228243027</v>
      </c>
      <c r="H64" s="18">
        <f t="shared" si="73"/>
        <v>-81.279073045586543</v>
      </c>
      <c r="I64" s="18">
        <f t="shared" si="73"/>
        <v>229.5836156915895</v>
      </c>
      <c r="J64" s="18">
        <f t="shared" si="73"/>
        <v>-34.291327789454442</v>
      </c>
      <c r="K64" s="18">
        <f t="shared" si="73"/>
        <v>3022.8009178777556</v>
      </c>
      <c r="L64" s="18">
        <f t="shared" si="73"/>
        <v>-23.458549511233826</v>
      </c>
      <c r="M64" s="18">
        <f t="shared" si="73"/>
        <v>180.58459882469305</v>
      </c>
      <c r="N64" s="18">
        <f t="shared" si="73"/>
        <v>-70.979070101396445</v>
      </c>
      <c r="O64" s="18">
        <f t="shared" si="73"/>
        <v>13.580848977229465</v>
      </c>
      <c r="P64" s="18">
        <f t="shared" si="73"/>
        <v>264.42754262545435</v>
      </c>
      <c r="Q64" s="18">
        <f t="shared" si="73"/>
        <v>-67.531987764205468</v>
      </c>
      <c r="R64" s="18">
        <f t="shared" si="73"/>
        <v>521.43360342829203</v>
      </c>
      <c r="S64" s="18">
        <f t="shared" si="73"/>
        <v>-57.221255303762241</v>
      </c>
      <c r="T64" s="18">
        <f t="shared" si="73"/>
        <v>102.63415000000001</v>
      </c>
      <c r="U64" s="18">
        <f t="shared" si="73"/>
        <v>184.42355348296428</v>
      </c>
      <c r="V64" s="18">
        <f t="shared" si="73"/>
        <v>3.1938133659992616</v>
      </c>
      <c r="W64" s="18">
        <f t="shared" ref="W64:X64" si="74">IF(V19=0,"--",((W19/V19)*100-100))</f>
        <v>65.521568056438184</v>
      </c>
      <c r="X64" s="18">
        <f t="shared" si="74"/>
        <v>41.105309636662668</v>
      </c>
      <c r="Y64" s="18">
        <f t="shared" si="56"/>
        <v>29.146305107507771</v>
      </c>
    </row>
    <row r="65" spans="1:25" x14ac:dyDescent="0.2">
      <c r="A65" s="143"/>
      <c r="B65" s="8" t="s">
        <v>16</v>
      </c>
      <c r="C65" s="33" t="s">
        <v>10</v>
      </c>
      <c r="D65" s="18">
        <f t="shared" ref="D65:V65" si="75">IF(C20=0,"--",((D20/C20)*100-100))</f>
        <v>-60.06991951396833</v>
      </c>
      <c r="E65" s="18">
        <f t="shared" si="75"/>
        <v>0.99708997518854403</v>
      </c>
      <c r="F65" s="18">
        <f t="shared" si="75"/>
        <v>-69.765085434579248</v>
      </c>
      <c r="G65" s="18">
        <f t="shared" si="75"/>
        <v>13.013039249624981</v>
      </c>
      <c r="H65" s="18">
        <f t="shared" si="75"/>
        <v>44.109800443717717</v>
      </c>
      <c r="I65" s="18">
        <f t="shared" si="75"/>
        <v>-30.851185505706113</v>
      </c>
      <c r="J65" s="18">
        <f t="shared" si="75"/>
        <v>23.239501561097995</v>
      </c>
      <c r="K65" s="18">
        <f t="shared" si="75"/>
        <v>212.45945371339252</v>
      </c>
      <c r="L65" s="18">
        <f t="shared" si="75"/>
        <v>-23.200282204325958</v>
      </c>
      <c r="M65" s="18">
        <f t="shared" si="75"/>
        <v>-2.0961856755943415</v>
      </c>
      <c r="N65" s="18">
        <f t="shared" si="75"/>
        <v>58.543765447795863</v>
      </c>
      <c r="O65" s="18">
        <f t="shared" si="75"/>
        <v>45.521879767146402</v>
      </c>
      <c r="P65" s="18">
        <f t="shared" si="75"/>
        <v>118.53660107861367</v>
      </c>
      <c r="Q65" s="18">
        <f t="shared" si="75"/>
        <v>-13.378313813549582</v>
      </c>
      <c r="R65" s="18">
        <f t="shared" si="75"/>
        <v>-12.737830807780611</v>
      </c>
      <c r="S65" s="18">
        <f t="shared" si="75"/>
        <v>42.486459597667988</v>
      </c>
      <c r="T65" s="18">
        <f t="shared" si="75"/>
        <v>39.435361064694177</v>
      </c>
      <c r="U65" s="18">
        <f t="shared" si="75"/>
        <v>11.259772103542119</v>
      </c>
      <c r="V65" s="18">
        <f t="shared" si="75"/>
        <v>-22.956717822246517</v>
      </c>
      <c r="W65" s="18">
        <f t="shared" ref="W65:X65" si="76">IF(V20=0,"--",((W20/V20)*100-100))</f>
        <v>190.11116197457085</v>
      </c>
      <c r="X65" s="18">
        <f t="shared" si="76"/>
        <v>-26.024549499788179</v>
      </c>
      <c r="Y65" s="18">
        <f t="shared" si="56"/>
        <v>5.9249824488600211</v>
      </c>
    </row>
    <row r="66" spans="1:25" x14ac:dyDescent="0.2">
      <c r="A66" s="143"/>
      <c r="B66" s="8" t="s">
        <v>19</v>
      </c>
      <c r="C66" s="33" t="s">
        <v>10</v>
      </c>
      <c r="D66" s="18">
        <f t="shared" ref="D66:V66" si="77">IF(C21=0,"--",((D21/C21)*100-100))</f>
        <v>-72.870750840493088</v>
      </c>
      <c r="E66" s="18">
        <f t="shared" si="77"/>
        <v>4835.7544463568556</v>
      </c>
      <c r="F66" s="18">
        <f t="shared" si="77"/>
        <v>-80.36100501141847</v>
      </c>
      <c r="G66" s="18">
        <f t="shared" si="77"/>
        <v>16.823447709839328</v>
      </c>
      <c r="H66" s="18">
        <f t="shared" si="77"/>
        <v>81.378602213005138</v>
      </c>
      <c r="I66" s="18">
        <f t="shared" si="77"/>
        <v>-66.13600643570625</v>
      </c>
      <c r="J66" s="18">
        <f t="shared" si="77"/>
        <v>-11.713985625594589</v>
      </c>
      <c r="K66" s="18">
        <f t="shared" si="77"/>
        <v>116.36260580881853</v>
      </c>
      <c r="L66" s="18">
        <f t="shared" si="77"/>
        <v>85.579846157389284</v>
      </c>
      <c r="M66" s="18">
        <f t="shared" si="77"/>
        <v>34.396295635582362</v>
      </c>
      <c r="N66" s="18">
        <f t="shared" si="77"/>
        <v>-26.465092067097657</v>
      </c>
      <c r="O66" s="18">
        <f t="shared" si="77"/>
        <v>66.502587542439016</v>
      </c>
      <c r="P66" s="18">
        <f t="shared" si="77"/>
        <v>57.857996008571121</v>
      </c>
      <c r="Q66" s="18">
        <f t="shared" si="77"/>
        <v>2.9947775923177886</v>
      </c>
      <c r="R66" s="18">
        <f t="shared" si="77"/>
        <v>67.641040597496414</v>
      </c>
      <c r="S66" s="18">
        <f t="shared" si="77"/>
        <v>-30.825599923631458</v>
      </c>
      <c r="T66" s="18">
        <f t="shared" si="77"/>
        <v>216.69415000000004</v>
      </c>
      <c r="U66" s="18">
        <f t="shared" si="77"/>
        <v>6.7546558722350767</v>
      </c>
      <c r="V66" s="18">
        <f t="shared" si="77"/>
        <v>-66.468920976409095</v>
      </c>
      <c r="W66" s="18">
        <f t="shared" ref="W66:X66" si="78">IF(V21=0,"--",((W21/V21)*100-100))</f>
        <v>36.423796661720928</v>
      </c>
      <c r="X66" s="18">
        <f t="shared" si="78"/>
        <v>-33.379220355991919</v>
      </c>
      <c r="Y66" s="18">
        <f t="shared" si="56"/>
        <v>22.436190672278912</v>
      </c>
    </row>
    <row r="67" spans="1:25" x14ac:dyDescent="0.2">
      <c r="A67" s="143"/>
      <c r="B67" s="8" t="s">
        <v>18</v>
      </c>
      <c r="C67" s="33" t="s">
        <v>10</v>
      </c>
      <c r="D67" s="18">
        <f t="shared" ref="D67:V67" si="79">IF(C22=0,"--",((D22/C22)*100-100))</f>
        <v>321.85115877357129</v>
      </c>
      <c r="E67" s="18">
        <f t="shared" si="79"/>
        <v>11.468641233877037</v>
      </c>
      <c r="F67" s="18">
        <f t="shared" si="79"/>
        <v>-77.503290782747115</v>
      </c>
      <c r="G67" s="18">
        <f t="shared" si="79"/>
        <v>40.231323989658449</v>
      </c>
      <c r="H67" s="18">
        <f t="shared" si="79"/>
        <v>-65.942788386896439</v>
      </c>
      <c r="I67" s="18">
        <f t="shared" si="79"/>
        <v>583.7597583907916</v>
      </c>
      <c r="J67" s="18">
        <f t="shared" si="79"/>
        <v>-16.789312709908074</v>
      </c>
      <c r="K67" s="18">
        <f t="shared" si="79"/>
        <v>-69.041633699560322</v>
      </c>
      <c r="L67" s="18">
        <f t="shared" si="79"/>
        <v>141.84594480929121</v>
      </c>
      <c r="M67" s="18">
        <f t="shared" si="79"/>
        <v>-46.344823896090006</v>
      </c>
      <c r="N67" s="18">
        <f t="shared" si="79"/>
        <v>529.46573259205707</v>
      </c>
      <c r="O67" s="18">
        <f t="shared" si="79"/>
        <v>547.12200724795525</v>
      </c>
      <c r="P67" s="18">
        <f t="shared" si="79"/>
        <v>-61.727256369171407</v>
      </c>
      <c r="Q67" s="18">
        <f t="shared" si="79"/>
        <v>139.04911463172422</v>
      </c>
      <c r="R67" s="18">
        <f t="shared" si="79"/>
        <v>-48.905477662352084</v>
      </c>
      <c r="S67" s="18">
        <f t="shared" si="79"/>
        <v>-100</v>
      </c>
      <c r="T67" s="18" t="str">
        <f t="shared" si="79"/>
        <v>--</v>
      </c>
      <c r="U67" s="18">
        <f t="shared" si="79"/>
        <v>-10.265076348813466</v>
      </c>
      <c r="V67" s="18">
        <f t="shared" si="79"/>
        <v>269.07176215940257</v>
      </c>
      <c r="W67" s="18">
        <f t="shared" ref="W67:X67" si="80">IF(V22=0,"--",((W22/V22)*100-100))</f>
        <v>-1.5605415598640349</v>
      </c>
      <c r="X67" s="18">
        <f t="shared" si="80"/>
        <v>-33.059178453032345</v>
      </c>
      <c r="Y67" s="18">
        <f t="shared" si="56"/>
        <v>12.121594419844001</v>
      </c>
    </row>
    <row r="68" spans="1:25" x14ac:dyDescent="0.2">
      <c r="A68" s="143"/>
      <c r="B68" s="8" t="s">
        <v>20</v>
      </c>
      <c r="C68" s="33" t="s">
        <v>10</v>
      </c>
      <c r="D68" s="18">
        <f t="shared" ref="D68:V68" si="81">IF(C23=0,"--",((D23/C23)*100-100))</f>
        <v>656.01030548398967</v>
      </c>
      <c r="E68" s="18">
        <f t="shared" si="81"/>
        <v>-12.358817572830674</v>
      </c>
      <c r="F68" s="18">
        <f t="shared" si="81"/>
        <v>63.071180189088011</v>
      </c>
      <c r="G68" s="18">
        <f t="shared" si="81"/>
        <v>-57.900832527149106</v>
      </c>
      <c r="H68" s="18">
        <f t="shared" si="81"/>
        <v>-43.567336634624724</v>
      </c>
      <c r="I68" s="18">
        <f t="shared" si="81"/>
        <v>-17.509749942647403</v>
      </c>
      <c r="J68" s="18">
        <f t="shared" si="81"/>
        <v>175.89167767503307</v>
      </c>
      <c r="K68" s="18">
        <f t="shared" si="81"/>
        <v>485.03458790620311</v>
      </c>
      <c r="L68" s="18">
        <f t="shared" si="81"/>
        <v>-51.585717024085675</v>
      </c>
      <c r="M68" s="18">
        <f t="shared" si="81"/>
        <v>-68.133530259622404</v>
      </c>
      <c r="N68" s="18">
        <f t="shared" si="81"/>
        <v>875.2554724145632</v>
      </c>
      <c r="O68" s="18">
        <f t="shared" si="81"/>
        <v>-37.663023640306612</v>
      </c>
      <c r="P68" s="18">
        <f t="shared" si="81"/>
        <v>72.053329291843767</v>
      </c>
      <c r="Q68" s="18">
        <f t="shared" si="81"/>
        <v>-70.494606032861626</v>
      </c>
      <c r="R68" s="18">
        <f t="shared" si="81"/>
        <v>170.00764453370601</v>
      </c>
      <c r="S68" s="18">
        <f t="shared" si="81"/>
        <v>402.5849619878241</v>
      </c>
      <c r="T68" s="18">
        <f t="shared" si="81"/>
        <v>-39.595833333333331</v>
      </c>
      <c r="U68" s="18">
        <f t="shared" si="81"/>
        <v>49.14004276746914</v>
      </c>
      <c r="V68" s="18">
        <f t="shared" si="81"/>
        <v>-17.549037890863772</v>
      </c>
      <c r="W68" s="18">
        <f t="shared" ref="W68:X68" si="82">IF(V23=0,"--",((W23/V23)*100-100))</f>
        <v>-25.839656100125524</v>
      </c>
      <c r="X68" s="18">
        <f t="shared" si="82"/>
        <v>-79.631498815151531</v>
      </c>
      <c r="Y68" s="18">
        <f t="shared" si="56"/>
        <v>28.665759862729487</v>
      </c>
    </row>
    <row r="69" spans="1:25" x14ac:dyDescent="0.2">
      <c r="A69" s="143"/>
      <c r="B69" s="8" t="s">
        <v>21</v>
      </c>
      <c r="C69" s="33" t="s">
        <v>10</v>
      </c>
      <c r="D69" s="18">
        <f t="shared" ref="D69:V69" si="83">IF(C24=0,"--",((D24/C24)*100-100))</f>
        <v>2142.0865066819947</v>
      </c>
      <c r="E69" s="18">
        <f t="shared" si="83"/>
        <v>-89.143916301558448</v>
      </c>
      <c r="F69" s="18">
        <f t="shared" si="83"/>
        <v>-96.607707929910731</v>
      </c>
      <c r="G69" s="18">
        <f t="shared" si="83"/>
        <v>-10.024364775495997</v>
      </c>
      <c r="H69" s="18">
        <f t="shared" si="83"/>
        <v>-15.957446808510639</v>
      </c>
      <c r="I69" s="18">
        <f t="shared" si="83"/>
        <v>3254.2002301495977</v>
      </c>
      <c r="J69" s="18">
        <f t="shared" si="83"/>
        <v>-2.2354878550844006</v>
      </c>
      <c r="K69" s="18">
        <f t="shared" si="83"/>
        <v>129.35318145449952</v>
      </c>
      <c r="L69" s="18">
        <f t="shared" si="83"/>
        <v>-15.828965044509104</v>
      </c>
      <c r="M69" s="18">
        <f t="shared" si="83"/>
        <v>-31.683996219006772</v>
      </c>
      <c r="N69" s="18">
        <f t="shared" si="83"/>
        <v>88.471076579213474</v>
      </c>
      <c r="O69" s="18">
        <f t="shared" si="83"/>
        <v>68.961135770677316</v>
      </c>
      <c r="P69" s="18">
        <f t="shared" si="83"/>
        <v>-12.869117927224224</v>
      </c>
      <c r="Q69" s="18">
        <f t="shared" si="83"/>
        <v>34.60419387815773</v>
      </c>
      <c r="R69" s="18">
        <f t="shared" si="83"/>
        <v>-0.26346612558029392</v>
      </c>
      <c r="S69" s="18">
        <f t="shared" si="83"/>
        <v>42.867551778772452</v>
      </c>
      <c r="T69" s="18">
        <f t="shared" si="83"/>
        <v>-23.168000000000006</v>
      </c>
      <c r="U69" s="18">
        <f t="shared" si="83"/>
        <v>25.837151187005418</v>
      </c>
      <c r="V69" s="18">
        <f t="shared" si="83"/>
        <v>24.174623926390495</v>
      </c>
      <c r="W69" s="18">
        <f t="shared" ref="W69:X69" si="84">IF(V24=0,"--",((W24/V24)*100-100))</f>
        <v>2088.1171286732861</v>
      </c>
      <c r="X69" s="18">
        <f t="shared" si="84"/>
        <v>-22.197204767675132</v>
      </c>
      <c r="Y69" s="18">
        <f t="shared" si="56"/>
        <v>13.349405497181891</v>
      </c>
    </row>
    <row r="70" spans="1:25" x14ac:dyDescent="0.2">
      <c r="A70" s="143"/>
      <c r="B70" s="8" t="s">
        <v>17</v>
      </c>
      <c r="C70" s="33" t="s">
        <v>10</v>
      </c>
      <c r="D70" s="18">
        <f t="shared" ref="D70:V70" si="85">IF(C25=0,"--",((D25/C25)*100-100))</f>
        <v>-69.722134861067431</v>
      </c>
      <c r="E70" s="18">
        <f t="shared" si="85"/>
        <v>156.97575400278868</v>
      </c>
      <c r="F70" s="18">
        <f t="shared" si="85"/>
        <v>-69.129171339926884</v>
      </c>
      <c r="G70" s="18">
        <f t="shared" si="85"/>
        <v>182.68357416691236</v>
      </c>
      <c r="H70" s="18">
        <f t="shared" si="85"/>
        <v>47.037910242233295</v>
      </c>
      <c r="I70" s="18">
        <f t="shared" si="85"/>
        <v>-63.043003215379329</v>
      </c>
      <c r="J70" s="18">
        <f t="shared" si="85"/>
        <v>166.46266077942022</v>
      </c>
      <c r="K70" s="18">
        <f t="shared" si="85"/>
        <v>243.98748130408848</v>
      </c>
      <c r="L70" s="18">
        <f t="shared" si="85"/>
        <v>-37.379611943299494</v>
      </c>
      <c r="M70" s="18">
        <f t="shared" si="85"/>
        <v>-16.416486724408728</v>
      </c>
      <c r="N70" s="18">
        <f t="shared" si="85"/>
        <v>47.141999663868262</v>
      </c>
      <c r="O70" s="18">
        <f t="shared" si="85"/>
        <v>-36.980257310908456</v>
      </c>
      <c r="P70" s="18">
        <f t="shared" si="85"/>
        <v>118.89661434149338</v>
      </c>
      <c r="Q70" s="18">
        <f t="shared" si="85"/>
        <v>49.338669295219319</v>
      </c>
      <c r="R70" s="18">
        <f t="shared" si="85"/>
        <v>-43.256656850429373</v>
      </c>
      <c r="S70" s="18">
        <f t="shared" si="85"/>
        <v>179.1720872580276</v>
      </c>
      <c r="T70" s="18">
        <f t="shared" si="85"/>
        <v>12.916866666666664</v>
      </c>
      <c r="U70" s="18">
        <f t="shared" si="85"/>
        <v>-49.395307344105078</v>
      </c>
      <c r="V70" s="18">
        <f t="shared" si="85"/>
        <v>100.94286845984541</v>
      </c>
      <c r="W70" s="18">
        <f t="shared" ref="W70:X70" si="86">IF(V25=0,"--",((W25/V25)*100-100))</f>
        <v>-44.055237170128528</v>
      </c>
      <c r="X70" s="18">
        <f t="shared" si="86"/>
        <v>-28.475725626253833</v>
      </c>
      <c r="Y70" s="18">
        <f t="shared" si="56"/>
        <v>7.8162509776444722</v>
      </c>
    </row>
    <row r="71" spans="1:25" x14ac:dyDescent="0.2">
      <c r="A71" s="297"/>
      <c r="B71" s="8" t="s">
        <v>807</v>
      </c>
      <c r="C71" s="33" t="s">
        <v>10</v>
      </c>
      <c r="D71" s="18">
        <f t="shared" ref="D71:V71" si="87">IF(C26=0,"--",((D26/C26)*100-100))</f>
        <v>-99.000187389715705</v>
      </c>
      <c r="E71" s="18">
        <f t="shared" si="87"/>
        <v>-57.808990038801028</v>
      </c>
      <c r="F71" s="18">
        <f t="shared" si="87"/>
        <v>325.67494890824997</v>
      </c>
      <c r="G71" s="18">
        <f t="shared" si="87"/>
        <v>-60.371446620341125</v>
      </c>
      <c r="H71" s="18">
        <f t="shared" si="87"/>
        <v>33.380093094433448</v>
      </c>
      <c r="I71" s="18">
        <f t="shared" si="87"/>
        <v>83.091117697676651</v>
      </c>
      <c r="J71" s="18">
        <f t="shared" si="87"/>
        <v>-83.423849186662835</v>
      </c>
      <c r="K71" s="18">
        <f t="shared" si="87"/>
        <v>2008.458691029377</v>
      </c>
      <c r="L71" s="18">
        <f t="shared" si="87"/>
        <v>-79.951514879851771</v>
      </c>
      <c r="M71" s="18">
        <f t="shared" si="87"/>
        <v>248.87091966015799</v>
      </c>
      <c r="N71" s="18">
        <f t="shared" si="87"/>
        <v>46.568685045341454</v>
      </c>
      <c r="O71" s="18">
        <f t="shared" si="87"/>
        <v>-6.7999300403725442</v>
      </c>
      <c r="P71" s="18">
        <f t="shared" si="87"/>
        <v>1907.4125622600495</v>
      </c>
      <c r="Q71" s="18">
        <f t="shared" si="87"/>
        <v>-49.309021150625163</v>
      </c>
      <c r="R71" s="18">
        <f t="shared" si="87"/>
        <v>-41.906323971416704</v>
      </c>
      <c r="S71" s="18">
        <f t="shared" si="87"/>
        <v>15.169008961343877</v>
      </c>
      <c r="T71" s="18">
        <f t="shared" si="87"/>
        <v>29.070760353804616</v>
      </c>
      <c r="U71" s="18">
        <f t="shared" si="87"/>
        <v>83.944244112196913</v>
      </c>
      <c r="V71" s="18">
        <f t="shared" si="87"/>
        <v>-44.83999253101755</v>
      </c>
      <c r="W71" s="18">
        <f t="shared" ref="W71:X74" si="88">IF(V26=0,"--",((W26/V26)*100-100))</f>
        <v>27.517317071780383</v>
      </c>
      <c r="X71" s="18">
        <f t="shared" si="88"/>
        <v>-17.314844743990932</v>
      </c>
      <c r="Y71" s="18">
        <f t="shared" si="56"/>
        <v>-0.3045558989118291</v>
      </c>
    </row>
    <row r="72" spans="1:25" ht="15" x14ac:dyDescent="0.25">
      <c r="A72" s="143"/>
      <c r="B72" s="191" t="s">
        <v>22</v>
      </c>
      <c r="C72" s="33" t="s">
        <v>10</v>
      </c>
      <c r="D72" s="18">
        <f t="shared" ref="D72:D74" si="89">IF(C27=0,"--",((D27/C27)*100-100))</f>
        <v>92.686561992834811</v>
      </c>
      <c r="E72" s="18">
        <f t="shared" ref="E72:E74" si="90">IF(D27=0,"--",((E27/D27)*100-100))</f>
        <v>-29.8950159845309</v>
      </c>
      <c r="F72" s="18">
        <f t="shared" ref="F72:F74" si="91">IF(E27=0,"--",((F27/E27)*100-100))</f>
        <v>40.445132967995221</v>
      </c>
      <c r="G72" s="18">
        <f t="shared" ref="G72:G74" si="92">IF(F27=0,"--",((G27/F27)*100-100))</f>
        <v>48.420285075504609</v>
      </c>
      <c r="H72" s="18">
        <f t="shared" ref="H72:H74" si="93">IF(G27=0,"--",((H27/G27)*100-100))</f>
        <v>63.64998272130137</v>
      </c>
      <c r="I72" s="18">
        <f t="shared" ref="I72:I74" si="94">IF(H27=0,"--",((I27/H27)*100-100))</f>
        <v>19.388819045664846</v>
      </c>
      <c r="J72" s="18">
        <f t="shared" ref="J72:J74" si="95">IF(I27=0,"--",((J27/I27)*100-100))</f>
        <v>89.235011701764705</v>
      </c>
      <c r="K72" s="18">
        <f t="shared" ref="K72:K74" si="96">IF(J27=0,"--",((K27/J27)*100-100))</f>
        <v>-27.002188507997658</v>
      </c>
      <c r="L72" s="18">
        <f t="shared" ref="L72:L74" si="97">IF(K27=0,"--",((L27/K27)*100-100))</f>
        <v>-5.9132073248092922</v>
      </c>
      <c r="M72" s="18">
        <f t="shared" ref="M72:M74" si="98">IF(L27=0,"--",((M27/L27)*100-100))</f>
        <v>0.69668846577486931</v>
      </c>
      <c r="N72" s="18">
        <f t="shared" ref="N72:N74" si="99">IF(M27=0,"--",((N27/M27)*100-100))</f>
        <v>22.862796133371035</v>
      </c>
      <c r="O72" s="18">
        <f t="shared" ref="O72:O74" si="100">IF(N27=0,"--",((O27/N27)*100-100))</f>
        <v>15.722773587910538</v>
      </c>
      <c r="P72" s="18">
        <f t="shared" ref="P72:P74" si="101">IF(O27=0,"--",((P27/O27)*100-100))</f>
        <v>5.3242692658714645</v>
      </c>
      <c r="Q72" s="18">
        <f t="shared" ref="Q72:Q74" si="102">IF(P27=0,"--",((Q27/P27)*100-100))</f>
        <v>-16.762506380783591</v>
      </c>
      <c r="R72" s="18">
        <f t="shared" ref="R72:R74" si="103">IF(Q27=0,"--",((R27/Q27)*100-100))</f>
        <v>23.412673296948384</v>
      </c>
      <c r="S72" s="18">
        <f t="shared" ref="S72:S74" si="104">IF(R27=0,"--",((S27/R27)*100-100))</f>
        <v>12.799213223766515</v>
      </c>
      <c r="T72" s="18">
        <f t="shared" ref="T72:T74" si="105">IF(S27=0,"--",((T27/S27)*100-100))</f>
        <v>17.239676527971199</v>
      </c>
      <c r="U72" s="18">
        <f t="shared" ref="U72:V74" si="106">IF(T27=0,"--",((U27/T27)*100-100))</f>
        <v>18.156944966068849</v>
      </c>
      <c r="V72" s="18">
        <f t="shared" si="106"/>
        <v>9.8202754022811405</v>
      </c>
      <c r="W72" s="18">
        <f t="shared" si="88"/>
        <v>-2.1121113096276076</v>
      </c>
      <c r="X72" s="18">
        <f t="shared" si="88"/>
        <v>3.9409831458838482</v>
      </c>
      <c r="Y72" s="18">
        <f t="shared" si="56"/>
        <v>14.54151588609831</v>
      </c>
    </row>
    <row r="73" spans="1:25" x14ac:dyDescent="0.2">
      <c r="A73" s="143"/>
      <c r="B73" s="8" t="s">
        <v>23</v>
      </c>
      <c r="C73" s="33" t="s">
        <v>10</v>
      </c>
      <c r="D73" s="18">
        <f t="shared" si="89"/>
        <v>80.714891405030443</v>
      </c>
      <c r="E73" s="18">
        <f t="shared" si="90"/>
        <v>-94.751873304832273</v>
      </c>
      <c r="F73" s="18">
        <f t="shared" si="91"/>
        <v>194.68207911656503</v>
      </c>
      <c r="G73" s="18">
        <f t="shared" si="92"/>
        <v>9.2469367259803192</v>
      </c>
      <c r="H73" s="18">
        <f t="shared" si="93"/>
        <v>198.17281445650258</v>
      </c>
      <c r="I73" s="18">
        <f t="shared" si="94"/>
        <v>-56.816084192300949</v>
      </c>
      <c r="J73" s="18">
        <f t="shared" si="95"/>
        <v>465.93301269300355</v>
      </c>
      <c r="K73" s="18">
        <f t="shared" si="96"/>
        <v>-25.420903101568911</v>
      </c>
      <c r="L73" s="18">
        <f t="shared" si="97"/>
        <v>-39.663196509412167</v>
      </c>
      <c r="M73" s="18">
        <f t="shared" si="98"/>
        <v>56.265063704301667</v>
      </c>
      <c r="N73" s="18">
        <f t="shared" si="99"/>
        <v>21.968341589803359</v>
      </c>
      <c r="O73" s="18">
        <f t="shared" si="100"/>
        <v>62.559953553146613</v>
      </c>
      <c r="P73" s="18">
        <f t="shared" si="101"/>
        <v>-9.4725450865802259</v>
      </c>
      <c r="Q73" s="18">
        <f t="shared" si="102"/>
        <v>-25.387454630899342</v>
      </c>
      <c r="R73" s="18">
        <f t="shared" si="103"/>
        <v>115.39991444073968</v>
      </c>
      <c r="S73" s="18">
        <f t="shared" si="104"/>
        <v>336.10899916003046</v>
      </c>
      <c r="T73" s="18">
        <f t="shared" si="105"/>
        <v>-81.252816782414072</v>
      </c>
      <c r="U73" s="18">
        <f t="shared" si="106"/>
        <v>39.104415180229495</v>
      </c>
      <c r="V73" s="18">
        <f t="shared" si="106"/>
        <v>63.667706798537608</v>
      </c>
      <c r="W73" s="18">
        <f t="shared" si="88"/>
        <v>132.65343380162054</v>
      </c>
      <c r="X73" s="18">
        <f t="shared" si="88"/>
        <v>13.703400710679929</v>
      </c>
      <c r="Y73" s="18">
        <f t="shared" si="56"/>
        <v>8.1001000789660509</v>
      </c>
    </row>
    <row r="74" spans="1:25" ht="13.5" thickBot="1" x14ac:dyDescent="0.25">
      <c r="A74" s="143"/>
      <c r="B74" s="30" t="s">
        <v>7</v>
      </c>
      <c r="C74" s="88"/>
      <c r="D74" s="18">
        <f t="shared" si="89"/>
        <v>92.487179004062511</v>
      </c>
      <c r="E74" s="18">
        <f t="shared" si="90"/>
        <v>-30.909117373893267</v>
      </c>
      <c r="F74" s="18">
        <f t="shared" si="91"/>
        <v>40.628321155060377</v>
      </c>
      <c r="G74" s="18">
        <f t="shared" si="92"/>
        <v>48.322790450161818</v>
      </c>
      <c r="H74" s="18">
        <f t="shared" si="93"/>
        <v>63.896579478769382</v>
      </c>
      <c r="I74" s="18">
        <f t="shared" si="94"/>
        <v>19.134679393223621</v>
      </c>
      <c r="J74" s="18">
        <f t="shared" si="95"/>
        <v>89.690384045900942</v>
      </c>
      <c r="K74" s="18">
        <f t="shared" si="96"/>
        <v>-26.996485508789107</v>
      </c>
      <c r="L74" s="18">
        <f t="shared" si="97"/>
        <v>-6.037555678072664</v>
      </c>
      <c r="M74" s="18">
        <f t="shared" si="98"/>
        <v>0.82815708193034254</v>
      </c>
      <c r="N74" s="18">
        <f t="shared" si="99"/>
        <v>22.859516443856037</v>
      </c>
      <c r="O74" s="18">
        <f t="shared" si="100"/>
        <v>15.893265394451987</v>
      </c>
      <c r="P74" s="18">
        <f t="shared" si="101"/>
        <v>5.2487189358422057</v>
      </c>
      <c r="Q74" s="18">
        <f t="shared" si="102"/>
        <v>-16.800384475981318</v>
      </c>
      <c r="R74" s="18">
        <f t="shared" si="103"/>
        <v>23.774957805377824</v>
      </c>
      <c r="S74" s="18">
        <f t="shared" si="104"/>
        <v>15.015131601761738</v>
      </c>
      <c r="T74" s="18">
        <f t="shared" si="105"/>
        <v>14.680041122661279</v>
      </c>
      <c r="U74" s="18">
        <f t="shared" si="106"/>
        <v>18.245937739676293</v>
      </c>
      <c r="V74" s="18">
        <f t="shared" si="106"/>
        <v>10.089393458631264</v>
      </c>
      <c r="W74" s="18">
        <f t="shared" si="88"/>
        <v>-1.1107882063243721</v>
      </c>
      <c r="X74" s="18">
        <f t="shared" si="88"/>
        <v>4.1116358975875897</v>
      </c>
      <c r="Y74" s="18">
        <f t="shared" si="56"/>
        <v>14.477257066219096</v>
      </c>
    </row>
    <row r="75" spans="1:25" ht="13.5" thickTop="1" x14ac:dyDescent="0.2">
      <c r="A75" s="79" t="s">
        <v>868</v>
      </c>
      <c r="B75" s="79"/>
      <c r="C75" s="89"/>
      <c r="D75" s="89"/>
      <c r="E75" s="89"/>
      <c r="F75" s="89"/>
      <c r="G75" s="89"/>
      <c r="H75" s="89"/>
      <c r="I75" s="89"/>
      <c r="J75" s="89"/>
      <c r="K75" s="89"/>
      <c r="L75" s="89"/>
      <c r="M75" s="89"/>
      <c r="N75" s="89"/>
      <c r="O75" s="89"/>
      <c r="P75" s="89"/>
      <c r="Q75" s="89"/>
      <c r="R75" s="89"/>
      <c r="S75" s="89"/>
      <c r="T75" s="89"/>
      <c r="U75" s="89"/>
      <c r="V75" s="89"/>
      <c r="W75" s="89"/>
      <c r="X75" s="89"/>
      <c r="Y75" s="89"/>
    </row>
  </sheetData>
  <mergeCells count="6">
    <mergeCell ref="C30:Y30"/>
    <mergeCell ref="A2:Y2"/>
    <mergeCell ref="A4:Y4"/>
    <mergeCell ref="C7:Y7"/>
    <mergeCell ref="C53:Y53"/>
    <mergeCell ref="A5:Y5"/>
  </mergeCells>
  <phoneticPr fontId="4" type="noConversion"/>
  <hyperlinks>
    <hyperlink ref="A1" location="INDICE!A1" display="INDICE"/>
  </hyperlinks>
  <pageMargins left="0.75" right="0.75" top="1" bottom="1" header="0" footer="0"/>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7"/>
  <sheetViews>
    <sheetView topLeftCell="A47" zoomScale="70" zoomScaleNormal="70" workbookViewId="0"/>
  </sheetViews>
  <sheetFormatPr baseColWidth="10" defaultRowHeight="12.75" x14ac:dyDescent="0.2"/>
  <cols>
    <col min="1" max="1" width="11.42578125" style="4"/>
    <col min="2" max="2" width="30.42578125" style="4" bestFit="1" customWidth="1"/>
    <col min="3" max="89" width="11.42578125" style="21"/>
    <col min="90" max="16384" width="11.42578125" style="4"/>
  </cols>
  <sheetData>
    <row r="1" spans="1:25" ht="18.75" x14ac:dyDescent="0.3">
      <c r="A1" s="20" t="s">
        <v>258</v>
      </c>
      <c r="B1" s="41"/>
      <c r="C1" s="101"/>
      <c r="D1" s="101"/>
      <c r="E1" s="101"/>
      <c r="F1" s="101"/>
      <c r="G1" s="101"/>
      <c r="H1" s="101"/>
      <c r="I1" s="101"/>
      <c r="J1" s="101"/>
      <c r="K1" s="101"/>
      <c r="L1" s="101"/>
      <c r="M1" s="101"/>
      <c r="N1" s="101"/>
      <c r="O1" s="101"/>
      <c r="P1" s="101"/>
      <c r="Q1" s="101"/>
      <c r="R1" s="101"/>
      <c r="S1" s="101"/>
      <c r="T1" s="101"/>
      <c r="U1" s="101"/>
      <c r="V1" s="101"/>
      <c r="W1" s="101"/>
      <c r="X1" s="101"/>
      <c r="Y1" s="101"/>
    </row>
    <row r="2" spans="1:25" ht="18.75" x14ac:dyDescent="0.3">
      <c r="A2" s="333" t="s">
        <v>91</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25"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25" ht="18.75" x14ac:dyDescent="0.3">
      <c r="A4" s="333" t="s">
        <v>832</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25" ht="13.5" thickBot="1" x14ac:dyDescent="0.25">
      <c r="A5" s="335" t="s">
        <v>115</v>
      </c>
      <c r="B5" s="335"/>
      <c r="C5" s="335"/>
      <c r="D5" s="335"/>
      <c r="E5" s="335"/>
      <c r="F5" s="335"/>
      <c r="G5" s="335"/>
      <c r="H5" s="335"/>
      <c r="I5" s="335"/>
      <c r="J5" s="335"/>
      <c r="K5" s="335"/>
      <c r="L5" s="335"/>
      <c r="M5" s="335"/>
      <c r="N5" s="335"/>
      <c r="O5" s="335"/>
      <c r="P5" s="335"/>
      <c r="Q5" s="335"/>
      <c r="R5" s="335"/>
      <c r="S5" s="335"/>
      <c r="T5" s="335"/>
      <c r="U5" s="335"/>
      <c r="V5" s="335"/>
      <c r="W5" s="335"/>
      <c r="X5" s="335"/>
      <c r="Y5" s="335"/>
    </row>
    <row r="6" spans="1:25"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25"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25" ht="13.5" thickTop="1" x14ac:dyDescent="0.2">
      <c r="A8" s="148"/>
      <c r="C8" s="22"/>
      <c r="D8" s="22"/>
      <c r="E8" s="22"/>
      <c r="F8" s="22"/>
      <c r="G8" s="22"/>
      <c r="H8" s="22"/>
      <c r="I8" s="22"/>
      <c r="J8" s="22"/>
      <c r="K8" s="22"/>
      <c r="L8" s="22"/>
      <c r="M8" s="22"/>
      <c r="N8" s="22"/>
      <c r="O8" s="22"/>
      <c r="P8" s="22"/>
      <c r="Q8" s="22"/>
      <c r="R8" s="22"/>
      <c r="S8" s="22"/>
      <c r="T8" s="22"/>
      <c r="U8" s="22"/>
      <c r="V8" s="22"/>
      <c r="W8" s="22"/>
      <c r="X8" s="22"/>
      <c r="Y8" s="22"/>
    </row>
    <row r="9" spans="1:25" x14ac:dyDescent="0.2">
      <c r="A9" s="143"/>
      <c r="B9" s="80" t="s">
        <v>326</v>
      </c>
      <c r="C9" s="18" t="s">
        <v>376</v>
      </c>
      <c r="D9" s="18">
        <v>129.532614</v>
      </c>
      <c r="E9" s="18">
        <v>171.92950300000001</v>
      </c>
      <c r="F9" s="18">
        <v>194.55748500000001</v>
      </c>
      <c r="G9" s="18">
        <v>243.62697</v>
      </c>
      <c r="H9" s="18">
        <v>284.63088299999998</v>
      </c>
      <c r="I9" s="18">
        <v>281.63419599999997</v>
      </c>
      <c r="J9" s="18">
        <v>297.39329900000001</v>
      </c>
      <c r="K9" s="18">
        <v>328.28720900000002</v>
      </c>
      <c r="L9" s="18">
        <v>339.15635800000001</v>
      </c>
      <c r="M9" s="18">
        <v>307.09788800000001</v>
      </c>
      <c r="N9" s="18">
        <v>374.129863</v>
      </c>
      <c r="O9" s="18">
        <v>504.96865600000001</v>
      </c>
      <c r="P9" s="18">
        <v>482.032872</v>
      </c>
      <c r="Q9" s="27">
        <v>352.72043400000001</v>
      </c>
      <c r="R9" s="27">
        <v>468.86078400000002</v>
      </c>
      <c r="S9" s="27">
        <v>566.92467799999997</v>
      </c>
      <c r="T9" s="27">
        <v>714.57864300000006</v>
      </c>
      <c r="U9" s="27">
        <v>884.43982400000004</v>
      </c>
      <c r="V9" s="27">
        <v>839.95702000000006</v>
      </c>
      <c r="W9" s="27">
        <v>843.51036699999997</v>
      </c>
      <c r="X9" s="27">
        <v>864.38679500000001</v>
      </c>
      <c r="Y9" s="18">
        <f>SUM(C9:X9)</f>
        <v>9474.3563410000006</v>
      </c>
    </row>
    <row r="10" spans="1:25" x14ac:dyDescent="0.2">
      <c r="A10" s="143"/>
      <c r="B10" s="80" t="s">
        <v>378</v>
      </c>
      <c r="C10" s="18">
        <v>3.2038419999999999</v>
      </c>
      <c r="D10" s="18">
        <v>4.0510130000000002</v>
      </c>
      <c r="E10" s="18">
        <v>2.7749790000000001</v>
      </c>
      <c r="F10" s="18">
        <v>3.3864580000000002</v>
      </c>
      <c r="G10" s="18">
        <v>7.1443909999999997</v>
      </c>
      <c r="H10" s="18">
        <v>8.5283859999999994</v>
      </c>
      <c r="I10" s="18">
        <v>9.3116319999999995</v>
      </c>
      <c r="J10" s="18">
        <v>6.2073559999999999</v>
      </c>
      <c r="K10" s="18">
        <v>8.3967030000000005</v>
      </c>
      <c r="L10" s="18">
        <v>14.648548</v>
      </c>
      <c r="M10" s="18">
        <v>15.233247</v>
      </c>
      <c r="N10" s="18">
        <v>24.591093999999998</v>
      </c>
      <c r="O10" s="18">
        <v>29.156005</v>
      </c>
      <c r="P10" s="18">
        <v>30.916519999999998</v>
      </c>
      <c r="Q10" s="27">
        <v>28.992279</v>
      </c>
      <c r="R10" s="27">
        <v>24.323219000000002</v>
      </c>
      <c r="S10" s="27">
        <v>34.565959999999997</v>
      </c>
      <c r="T10" s="27">
        <v>26.650247</v>
      </c>
      <c r="U10" s="27">
        <v>25.054231999999999</v>
      </c>
      <c r="V10" s="27">
        <v>24.822256000000003</v>
      </c>
      <c r="W10" s="27">
        <v>29.586093000000002</v>
      </c>
      <c r="X10" s="27">
        <v>28.451900999999999</v>
      </c>
      <c r="Y10" s="18">
        <f t="shared" ref="Y10:Y29" si="0">SUM(C10:X10)</f>
        <v>389.99636099999998</v>
      </c>
    </row>
    <row r="11" spans="1:25" x14ac:dyDescent="0.2">
      <c r="A11" s="143"/>
      <c r="B11" s="80" t="s">
        <v>388</v>
      </c>
      <c r="C11" s="18">
        <v>11.4642</v>
      </c>
      <c r="D11" s="18">
        <v>6.1796829999999998</v>
      </c>
      <c r="E11" s="18">
        <v>3.1416870000000001</v>
      </c>
      <c r="F11" s="18">
        <v>5.254124</v>
      </c>
      <c r="G11" s="18">
        <v>10.400543000000001</v>
      </c>
      <c r="H11" s="18">
        <v>6.6985159999999997</v>
      </c>
      <c r="I11" s="18">
        <v>15.918912000000001</v>
      </c>
      <c r="J11" s="18">
        <v>6.3553119999999996</v>
      </c>
      <c r="K11" s="18">
        <v>8.5009669999999993</v>
      </c>
      <c r="L11" s="18">
        <v>8.6946589999999997</v>
      </c>
      <c r="M11" s="18">
        <v>7.9665330000000001</v>
      </c>
      <c r="N11" s="18">
        <v>10.17487</v>
      </c>
      <c r="O11" s="18">
        <v>10.939976</v>
      </c>
      <c r="P11" s="18">
        <v>13.892958</v>
      </c>
      <c r="Q11" s="27">
        <v>14.502648000000001</v>
      </c>
      <c r="R11" s="27">
        <v>39.936906</v>
      </c>
      <c r="S11" s="27">
        <v>33.527298999999999</v>
      </c>
      <c r="T11" s="27">
        <v>18.692139000000001</v>
      </c>
      <c r="U11" s="27">
        <v>16.762810000000002</v>
      </c>
      <c r="V11" s="27">
        <v>17.709824000000001</v>
      </c>
      <c r="W11" s="27">
        <v>20.478829000000001</v>
      </c>
      <c r="X11" s="27">
        <v>17.552230999999999</v>
      </c>
      <c r="Y11" s="18">
        <f t="shared" si="0"/>
        <v>304.74562600000002</v>
      </c>
    </row>
    <row r="12" spans="1:25" x14ac:dyDescent="0.2">
      <c r="A12" s="143"/>
      <c r="B12" s="80" t="s">
        <v>389</v>
      </c>
      <c r="C12" s="18">
        <v>2.3879999999999999E-3</v>
      </c>
      <c r="D12" s="18">
        <v>2.114E-3</v>
      </c>
      <c r="E12" s="18">
        <v>9.3499999999999996E-4</v>
      </c>
      <c r="F12" s="18">
        <v>4.2269999999999999E-3</v>
      </c>
      <c r="G12" s="18">
        <v>2.7659999999999998E-3</v>
      </c>
      <c r="H12" s="18">
        <v>7.2490000000000002E-3</v>
      </c>
      <c r="I12" s="18">
        <v>2.366E-3</v>
      </c>
      <c r="J12" s="18">
        <v>1.6558E-2</v>
      </c>
      <c r="K12" s="18">
        <v>1.4872E-2</v>
      </c>
      <c r="L12" s="18">
        <v>8.574E-3</v>
      </c>
      <c r="M12" s="18">
        <v>1.5389999999999999E-2</v>
      </c>
      <c r="N12" s="18">
        <v>0.104064</v>
      </c>
      <c r="O12" s="18">
        <v>1.058127</v>
      </c>
      <c r="P12" s="18">
        <v>0.28034199999999998</v>
      </c>
      <c r="Q12" s="19">
        <v>0.60387199999999996</v>
      </c>
      <c r="R12" s="19">
        <v>9.3743999999999994E-2</v>
      </c>
      <c r="S12" s="19">
        <v>7.1129999999999999E-2</v>
      </c>
      <c r="T12" s="19">
        <v>9.6516000000000005E-2</v>
      </c>
      <c r="U12" s="19">
        <v>0.112119</v>
      </c>
      <c r="V12" s="19">
        <v>3.8880000000000005E-2</v>
      </c>
      <c r="W12" s="19">
        <v>4.0536000000000003E-2</v>
      </c>
      <c r="X12" s="19">
        <v>7.9382999999999995E-2</v>
      </c>
      <c r="Y12" s="18">
        <f t="shared" si="0"/>
        <v>2.6561519999999996</v>
      </c>
    </row>
    <row r="13" spans="1:25" x14ac:dyDescent="0.2">
      <c r="A13" s="143"/>
      <c r="B13" s="80" t="s">
        <v>67</v>
      </c>
      <c r="C13" s="18">
        <v>21.711100999999999</v>
      </c>
      <c r="D13" s="18">
        <v>22.379135000000002</v>
      </c>
      <c r="E13" s="18">
        <v>11.257599000000001</v>
      </c>
      <c r="F13" s="18">
        <v>26.862828</v>
      </c>
      <c r="G13" s="18">
        <v>60.074221999999999</v>
      </c>
      <c r="H13" s="18">
        <v>27.146470000000001</v>
      </c>
      <c r="I13" s="18">
        <v>20.249407999999999</v>
      </c>
      <c r="J13" s="18">
        <v>26.993532999999999</v>
      </c>
      <c r="K13" s="18">
        <v>24.372603000000002</v>
      </c>
      <c r="L13" s="18">
        <v>32.624372999999999</v>
      </c>
      <c r="M13" s="18">
        <v>34.130164999999998</v>
      </c>
      <c r="N13" s="18">
        <v>46.092765999999997</v>
      </c>
      <c r="O13" s="18">
        <v>52.843262000000003</v>
      </c>
      <c r="P13" s="18">
        <v>59.771270999999999</v>
      </c>
      <c r="Q13" s="27">
        <v>44.487589</v>
      </c>
      <c r="R13" s="27">
        <v>96.365228999999999</v>
      </c>
      <c r="S13" s="27">
        <v>83.543644</v>
      </c>
      <c r="T13" s="27">
        <v>77.182505000000006</v>
      </c>
      <c r="U13" s="27">
        <v>122.35072</v>
      </c>
      <c r="V13" s="27">
        <v>111.968259</v>
      </c>
      <c r="W13" s="27">
        <v>112.25016599999999</v>
      </c>
      <c r="X13" s="27">
        <v>104.24322100000001</v>
      </c>
      <c r="Y13" s="18">
        <f t="shared" si="0"/>
        <v>1218.9000689999998</v>
      </c>
    </row>
    <row r="14" spans="1:25" x14ac:dyDescent="0.2">
      <c r="A14" s="143"/>
      <c r="B14" s="80" t="s">
        <v>335</v>
      </c>
      <c r="C14" s="18">
        <v>0.65278700000000001</v>
      </c>
      <c r="D14" s="18">
        <v>1.1128070000000001</v>
      </c>
      <c r="E14" s="18">
        <v>3.4285450000000002</v>
      </c>
      <c r="F14" s="18">
        <v>4.3474640000000004</v>
      </c>
      <c r="G14" s="18">
        <v>2.8539119999999998</v>
      </c>
      <c r="H14" s="18">
        <v>2.368541</v>
      </c>
      <c r="I14" s="18">
        <v>3.3056199999999998</v>
      </c>
      <c r="J14" s="18">
        <v>3.9293640000000001</v>
      </c>
      <c r="K14" s="18">
        <v>2.3888729999999998</v>
      </c>
      <c r="L14" s="18">
        <v>4.1935269999999996</v>
      </c>
      <c r="M14" s="18">
        <v>11.180052</v>
      </c>
      <c r="N14" s="18">
        <v>14.173317000000001</v>
      </c>
      <c r="O14" s="18">
        <v>7.0739000000000001</v>
      </c>
      <c r="P14" s="18">
        <v>5.7639199999999997</v>
      </c>
      <c r="Q14" s="27">
        <v>5.1028409999999997</v>
      </c>
      <c r="R14" s="27">
        <v>5.8074479999999999</v>
      </c>
      <c r="S14" s="27">
        <v>5.9063999999999997</v>
      </c>
      <c r="T14" s="27">
        <v>4.5803500000000001</v>
      </c>
      <c r="U14" s="27">
        <v>5.8293299999999997</v>
      </c>
      <c r="V14" s="27">
        <v>7.5511549999999996</v>
      </c>
      <c r="W14" s="27">
        <v>9.8277380000000001</v>
      </c>
      <c r="X14" s="27">
        <v>6.2902680000000002</v>
      </c>
      <c r="Y14" s="18">
        <f t="shared" si="0"/>
        <v>117.66815899999999</v>
      </c>
    </row>
    <row r="15" spans="1:25" x14ac:dyDescent="0.2">
      <c r="A15" s="143"/>
      <c r="B15" s="80" t="s">
        <v>380</v>
      </c>
      <c r="C15" s="18">
        <v>0</v>
      </c>
      <c r="D15" s="18">
        <v>1.5058999999999999E-2</v>
      </c>
      <c r="E15" s="18">
        <v>0</v>
      </c>
      <c r="F15" s="18">
        <v>0</v>
      </c>
      <c r="G15" s="18">
        <v>0</v>
      </c>
      <c r="H15" s="18">
        <v>2.0906999999999999E-2</v>
      </c>
      <c r="I15" s="18">
        <v>1.44E-4</v>
      </c>
      <c r="J15" s="18">
        <v>3.1410000000000001E-3</v>
      </c>
      <c r="K15" s="18">
        <v>0</v>
      </c>
      <c r="L15" s="18">
        <v>5.0000000000000001E-4</v>
      </c>
      <c r="M15" s="18">
        <v>2.6679999999999998E-3</v>
      </c>
      <c r="N15" s="18">
        <v>4.0099999999999997E-3</v>
      </c>
      <c r="O15" s="18">
        <v>9.5169999999999994E-3</v>
      </c>
      <c r="P15" s="18">
        <v>4.5504999999999997E-2</v>
      </c>
      <c r="Q15" s="19">
        <v>7.607E-3</v>
      </c>
      <c r="R15" s="19">
        <v>3.4870000000000001E-3</v>
      </c>
      <c r="S15" s="19">
        <v>2.9060000000000002E-3</v>
      </c>
      <c r="T15" s="19">
        <v>3.3660000000000001E-3</v>
      </c>
      <c r="U15" s="19">
        <v>1.036E-3</v>
      </c>
      <c r="V15" s="19">
        <v>0</v>
      </c>
      <c r="W15" s="19">
        <v>1.1707E-2</v>
      </c>
      <c r="X15" s="19">
        <v>1.6586E-2</v>
      </c>
      <c r="Y15" s="18">
        <f t="shared" si="0"/>
        <v>0.14814599999999997</v>
      </c>
    </row>
    <row r="16" spans="1:25" x14ac:dyDescent="0.2">
      <c r="A16" s="143"/>
      <c r="B16" s="80" t="s">
        <v>14</v>
      </c>
      <c r="C16" s="18">
        <v>1.0926E-2</v>
      </c>
      <c r="D16" s="18">
        <v>1.8162000000000001E-2</v>
      </c>
      <c r="E16" s="18">
        <v>4.7890000000000002E-2</v>
      </c>
      <c r="F16" s="18">
        <v>9.9932000000000007E-2</v>
      </c>
      <c r="G16" s="18">
        <v>0.10472099999999999</v>
      </c>
      <c r="H16" s="18">
        <v>1.8017080000000001</v>
      </c>
      <c r="I16" s="18">
        <v>0.72677599999999998</v>
      </c>
      <c r="J16" s="18">
        <v>1.758248</v>
      </c>
      <c r="K16" s="18">
        <v>3.809574</v>
      </c>
      <c r="L16" s="18">
        <v>5.8568290000000003</v>
      </c>
      <c r="M16" s="18">
        <v>18.347826000000001</v>
      </c>
      <c r="N16" s="18">
        <v>31.817799000000001</v>
      </c>
      <c r="O16" s="18">
        <v>53.242508999999998</v>
      </c>
      <c r="P16" s="18">
        <v>54.673788000000002</v>
      </c>
      <c r="Q16" s="27">
        <v>38.689647000000001</v>
      </c>
      <c r="R16" s="27">
        <v>89.036485999999996</v>
      </c>
      <c r="S16" s="27">
        <v>114.51648400000001</v>
      </c>
      <c r="T16" s="27">
        <v>136.04561799999999</v>
      </c>
      <c r="U16" s="27">
        <v>156.47600199999999</v>
      </c>
      <c r="V16" s="27">
        <v>181.64876100000001</v>
      </c>
      <c r="W16" s="27">
        <v>202.58812900000001</v>
      </c>
      <c r="X16" s="27">
        <v>228.02831699999999</v>
      </c>
      <c r="Y16" s="18">
        <f t="shared" si="0"/>
        <v>1319.3461320000001</v>
      </c>
    </row>
    <row r="17" spans="1:25" x14ac:dyDescent="0.2">
      <c r="A17" s="143"/>
      <c r="B17" s="8" t="s">
        <v>15</v>
      </c>
      <c r="C17" s="18">
        <v>0.86458899999999994</v>
      </c>
      <c r="D17" s="18">
        <v>1.0110029999999999</v>
      </c>
      <c r="E17" s="18">
        <v>0.4701300000000001</v>
      </c>
      <c r="F17" s="18">
        <v>0.51047900000000013</v>
      </c>
      <c r="G17" s="18">
        <v>1.732572</v>
      </c>
      <c r="H17" s="18">
        <v>0.859209</v>
      </c>
      <c r="I17" s="18">
        <v>3.0826630000000002</v>
      </c>
      <c r="J17" s="18">
        <v>2.8725599999999987</v>
      </c>
      <c r="K17" s="18">
        <v>2.8501110000000005</v>
      </c>
      <c r="L17" s="18">
        <v>6.1065070000000023</v>
      </c>
      <c r="M17" s="18">
        <v>8.2942109999999989</v>
      </c>
      <c r="N17" s="18">
        <v>6.1299949999999992</v>
      </c>
      <c r="O17" s="18">
        <v>8.1995049999999985</v>
      </c>
      <c r="P17" s="18">
        <v>8.0057559999999999</v>
      </c>
      <c r="Q17" s="19">
        <v>5.1345070000000002</v>
      </c>
      <c r="R17" s="19">
        <v>6.3707340000000006</v>
      </c>
      <c r="S17" s="19">
        <v>7.2640960000000021</v>
      </c>
      <c r="T17" s="19">
        <v>7.5334949999999994</v>
      </c>
      <c r="U17" s="19">
        <v>7.1783499999999991</v>
      </c>
      <c r="V17" s="19">
        <v>4.8371409999999999</v>
      </c>
      <c r="W17" s="19">
        <v>7.0304949999999993</v>
      </c>
      <c r="X17" s="19">
        <v>5.1352789999999997</v>
      </c>
      <c r="Y17" s="18">
        <f t="shared" si="0"/>
        <v>101.47338699999999</v>
      </c>
    </row>
    <row r="18" spans="1:25" x14ac:dyDescent="0.2">
      <c r="A18" s="143"/>
      <c r="B18" s="8" t="s">
        <v>26</v>
      </c>
      <c r="C18" s="18">
        <v>3.5760000000000002E-3</v>
      </c>
      <c r="D18" s="18">
        <v>2.2879E-2</v>
      </c>
      <c r="E18" s="18">
        <v>0.18118000000000001</v>
      </c>
      <c r="F18" s="18">
        <v>0</v>
      </c>
      <c r="G18" s="18">
        <v>1.215735</v>
      </c>
      <c r="H18" s="18">
        <v>8.4015000000000006E-2</v>
      </c>
      <c r="I18" s="18">
        <v>7.8359999999999999E-2</v>
      </c>
      <c r="J18" s="18">
        <v>6.1835000000000001E-2</v>
      </c>
      <c r="K18" s="18">
        <v>8.0395999999999995E-2</v>
      </c>
      <c r="L18" s="18">
        <v>0.14086799999999999</v>
      </c>
      <c r="M18" s="18">
        <v>0.141767</v>
      </c>
      <c r="N18" s="18">
        <v>0.111355</v>
      </c>
      <c r="O18" s="18">
        <v>0.91756300000000002</v>
      </c>
      <c r="P18" s="18">
        <v>1.11503</v>
      </c>
      <c r="Q18" s="19">
        <v>1.9040000000000001E-3</v>
      </c>
      <c r="R18" s="19">
        <v>0.19396099999999999</v>
      </c>
      <c r="S18" s="19">
        <v>0.22924600000000001</v>
      </c>
      <c r="T18" s="19">
        <v>1.746378</v>
      </c>
      <c r="U18" s="19">
        <v>0.39288499999999998</v>
      </c>
      <c r="V18" s="19">
        <v>0.36766699999999997</v>
      </c>
      <c r="W18" s="19">
        <v>0.25885900000000001</v>
      </c>
      <c r="X18" s="19">
        <v>0.395953</v>
      </c>
      <c r="Y18" s="18">
        <f t="shared" si="0"/>
        <v>7.7414119999999986</v>
      </c>
    </row>
    <row r="19" spans="1:25" x14ac:dyDescent="0.2">
      <c r="A19" s="143"/>
      <c r="B19" s="8" t="s">
        <v>27</v>
      </c>
      <c r="C19" s="18">
        <v>0.85743999999999998</v>
      </c>
      <c r="D19" s="18">
        <v>0.91189200000000004</v>
      </c>
      <c r="E19" s="18">
        <v>0.25871300000000003</v>
      </c>
      <c r="F19" s="18">
        <v>0.47992099999999999</v>
      </c>
      <c r="G19" s="18">
        <v>0.42580400000000002</v>
      </c>
      <c r="H19" s="18">
        <v>0.59884199999999999</v>
      </c>
      <c r="I19" s="18">
        <v>2.6799200000000001</v>
      </c>
      <c r="J19" s="18">
        <v>2.5279569999999998</v>
      </c>
      <c r="K19" s="18">
        <v>2.4408949999999998</v>
      </c>
      <c r="L19" s="18">
        <v>4.6918490000000004</v>
      </c>
      <c r="M19" s="18">
        <v>6.5088119999999998</v>
      </c>
      <c r="N19" s="18">
        <v>3.6499950000000001</v>
      </c>
      <c r="O19" s="18">
        <v>3.9527809999999999</v>
      </c>
      <c r="P19" s="18">
        <v>5.0397970000000001</v>
      </c>
      <c r="Q19" s="19">
        <v>3.1981440000000001</v>
      </c>
      <c r="R19" s="19">
        <v>4.9202070000000004</v>
      </c>
      <c r="S19" s="19">
        <v>5.3598540000000003</v>
      </c>
      <c r="T19" s="19">
        <v>3.6919499999999998</v>
      </c>
      <c r="U19" s="19">
        <v>3.8575539999999999</v>
      </c>
      <c r="V19" s="19">
        <v>3.6043590000000001</v>
      </c>
      <c r="W19" s="19">
        <v>6.4912999999999998</v>
      </c>
      <c r="X19" s="19">
        <v>3.4371269999999998</v>
      </c>
      <c r="Y19" s="18">
        <f t="shared" si="0"/>
        <v>69.585112999999993</v>
      </c>
    </row>
    <row r="20" spans="1:25" x14ac:dyDescent="0.2">
      <c r="A20" s="143"/>
      <c r="B20" s="8" t="s">
        <v>16</v>
      </c>
      <c r="C20" s="18">
        <f>SUM(C21:C26)</f>
        <v>6.2100000000000002E-4</v>
      </c>
      <c r="D20" s="18">
        <f t="shared" ref="D20:X20" si="1">SUM(D21:D26)</f>
        <v>1.5106E-2</v>
      </c>
      <c r="E20" s="18">
        <f t="shared" si="1"/>
        <v>1.7405E-2</v>
      </c>
      <c r="F20" s="18">
        <f t="shared" si="1"/>
        <v>2.9320000000000001E-3</v>
      </c>
      <c r="G20" s="18">
        <f t="shared" si="1"/>
        <v>2.2620000000000001E-3</v>
      </c>
      <c r="H20" s="18">
        <f t="shared" si="1"/>
        <v>5.2409999999999998E-2</v>
      </c>
      <c r="I20" s="18">
        <f t="shared" si="1"/>
        <v>1.0486000000000001E-2</v>
      </c>
      <c r="J20" s="18">
        <f t="shared" si="1"/>
        <v>1.013E-2</v>
      </c>
      <c r="K20" s="18">
        <f t="shared" si="1"/>
        <v>1.7104000000000001E-2</v>
      </c>
      <c r="L20" s="18">
        <f t="shared" si="1"/>
        <v>1.6097E-2</v>
      </c>
      <c r="M20" s="18">
        <f t="shared" si="1"/>
        <v>3.5437999999999997E-2</v>
      </c>
      <c r="N20" s="18">
        <f t="shared" si="1"/>
        <v>9.9662000000000001E-2</v>
      </c>
      <c r="O20" s="18">
        <f t="shared" si="1"/>
        <v>0.16869899999999999</v>
      </c>
      <c r="P20" s="18">
        <f t="shared" si="1"/>
        <v>0.827071</v>
      </c>
      <c r="Q20" s="18">
        <f t="shared" si="1"/>
        <v>0.26277699999999998</v>
      </c>
      <c r="R20" s="18">
        <f t="shared" si="1"/>
        <v>0.71231300000000008</v>
      </c>
      <c r="S20" s="18">
        <f t="shared" si="1"/>
        <v>0.98621099999999995</v>
      </c>
      <c r="T20" s="18">
        <f t="shared" si="1"/>
        <v>1.747463</v>
      </c>
      <c r="U20" s="18">
        <f t="shared" si="1"/>
        <v>1.7941200000000002</v>
      </c>
      <c r="V20" s="18">
        <f t="shared" si="1"/>
        <v>0.183175</v>
      </c>
      <c r="W20" s="18">
        <f t="shared" si="1"/>
        <v>0.193939</v>
      </c>
      <c r="X20" s="18">
        <f t="shared" si="1"/>
        <v>0.97892999999999997</v>
      </c>
      <c r="Y20" s="18">
        <f t="shared" si="0"/>
        <v>8.1343510000000006</v>
      </c>
    </row>
    <row r="21" spans="1:25" x14ac:dyDescent="0.2">
      <c r="A21" s="143"/>
      <c r="B21" s="8" t="s">
        <v>19</v>
      </c>
      <c r="C21" s="18">
        <v>6.2100000000000002E-4</v>
      </c>
      <c r="D21" s="18">
        <v>0</v>
      </c>
      <c r="E21" s="18">
        <v>2.3599999999999999E-4</v>
      </c>
      <c r="F21" s="18">
        <v>7.2900000000000005E-4</v>
      </c>
      <c r="G21" s="18">
        <v>0</v>
      </c>
      <c r="H21" s="18">
        <v>1.0349999999999999E-3</v>
      </c>
      <c r="I21" s="18">
        <v>3.4699999999999998E-4</v>
      </c>
      <c r="J21" s="18">
        <v>1.9189999999999999E-3</v>
      </c>
      <c r="K21" s="18">
        <v>1.866E-3</v>
      </c>
      <c r="L21" s="18">
        <v>8.6499999999999999E-4</v>
      </c>
      <c r="M21" s="18">
        <v>5.1E-5</v>
      </c>
      <c r="N21" s="18">
        <v>3.0800000000000001E-4</v>
      </c>
      <c r="O21" s="18">
        <v>2.2000000000000001E-4</v>
      </c>
      <c r="P21" s="18">
        <v>0</v>
      </c>
      <c r="Q21" s="19">
        <v>8.0079999999999995E-3</v>
      </c>
      <c r="R21" s="19">
        <v>3.2599999999999999E-3</v>
      </c>
      <c r="S21" s="19">
        <v>4.3270000000000001E-3</v>
      </c>
      <c r="T21" s="19">
        <v>0</v>
      </c>
      <c r="U21" s="19">
        <v>0</v>
      </c>
      <c r="V21" s="19">
        <v>1.353E-3</v>
      </c>
      <c r="W21" s="19">
        <v>1.18E-4</v>
      </c>
      <c r="X21" s="19">
        <v>2.5360000000000001E-3</v>
      </c>
      <c r="Y21" s="18">
        <f t="shared" si="0"/>
        <v>2.7798999999999997E-2</v>
      </c>
    </row>
    <row r="22" spans="1:25" x14ac:dyDescent="0.2">
      <c r="A22" s="143"/>
      <c r="B22" s="8" t="s">
        <v>18</v>
      </c>
      <c r="C22" s="18">
        <v>0</v>
      </c>
      <c r="D22" s="18">
        <v>0</v>
      </c>
      <c r="E22" s="18">
        <v>8.0000000000000004E-4</v>
      </c>
      <c r="F22" s="18">
        <v>0</v>
      </c>
      <c r="G22" s="18">
        <v>0</v>
      </c>
      <c r="H22" s="18">
        <v>6.6000000000000005E-5</v>
      </c>
      <c r="I22" s="18">
        <v>2.1999999999999999E-5</v>
      </c>
      <c r="J22" s="18">
        <v>1.45E-4</v>
      </c>
      <c r="K22" s="18">
        <v>1.3799999999999999E-4</v>
      </c>
      <c r="L22" s="18">
        <v>0</v>
      </c>
      <c r="M22" s="18">
        <v>5.1000000000000004E-4</v>
      </c>
      <c r="N22" s="18">
        <v>0</v>
      </c>
      <c r="O22" s="18">
        <v>1.737E-3</v>
      </c>
      <c r="P22" s="18">
        <v>1.05E-4</v>
      </c>
      <c r="Q22" s="19">
        <v>1.237E-3</v>
      </c>
      <c r="R22" s="19">
        <v>0</v>
      </c>
      <c r="S22" s="19">
        <v>6.9999999999999999E-4</v>
      </c>
      <c r="T22" s="19">
        <v>0</v>
      </c>
      <c r="U22" s="19">
        <v>2.9220000000000001E-3</v>
      </c>
      <c r="V22" s="19">
        <v>4.9899999999999999E-4</v>
      </c>
      <c r="W22" s="19">
        <v>1.4496E-2</v>
      </c>
      <c r="X22" s="19">
        <v>5.5880000000000001E-3</v>
      </c>
      <c r="Y22" s="18">
        <f t="shared" si="0"/>
        <v>2.8965000000000001E-2</v>
      </c>
    </row>
    <row r="23" spans="1:25" x14ac:dyDescent="0.2">
      <c r="A23" s="143"/>
      <c r="B23" s="8" t="s">
        <v>20</v>
      </c>
      <c r="C23" s="18">
        <v>0</v>
      </c>
      <c r="D23" s="18">
        <v>0</v>
      </c>
      <c r="E23" s="18">
        <v>0</v>
      </c>
      <c r="F23" s="18">
        <v>0</v>
      </c>
      <c r="G23" s="18">
        <v>0</v>
      </c>
      <c r="H23" s="18">
        <v>4.4799999999999999E-4</v>
      </c>
      <c r="I23" s="18">
        <v>0</v>
      </c>
      <c r="J23" s="18">
        <v>1.722E-3</v>
      </c>
      <c r="K23" s="18">
        <v>1.0430000000000001E-3</v>
      </c>
      <c r="L23" s="18">
        <v>2.9369999999999999E-3</v>
      </c>
      <c r="M23" s="18">
        <v>0</v>
      </c>
      <c r="N23" s="18">
        <v>2.4120000000000001E-3</v>
      </c>
      <c r="O23" s="18">
        <v>0</v>
      </c>
      <c r="P23" s="18">
        <v>9.1735999999999998E-2</v>
      </c>
      <c r="Q23" s="19">
        <v>8.6250000000000007E-3</v>
      </c>
      <c r="R23" s="19">
        <v>0.512266</v>
      </c>
      <c r="S23" s="19">
        <v>0.92716299999999996</v>
      </c>
      <c r="T23" s="19">
        <v>1.4201809999999999</v>
      </c>
      <c r="U23" s="19">
        <v>1.7258880000000001</v>
      </c>
      <c r="V23" s="19">
        <v>0.168014</v>
      </c>
      <c r="W23" s="19">
        <v>0.15659000000000001</v>
      </c>
      <c r="X23" s="19">
        <v>0.91824499999999998</v>
      </c>
      <c r="Y23" s="18">
        <f t="shared" si="0"/>
        <v>5.9372700000000007</v>
      </c>
    </row>
    <row r="24" spans="1:25" x14ac:dyDescent="0.2">
      <c r="A24" s="143"/>
      <c r="B24" s="8" t="s">
        <v>21</v>
      </c>
      <c r="C24" s="18">
        <v>0</v>
      </c>
      <c r="D24" s="18">
        <v>0</v>
      </c>
      <c r="E24" s="18">
        <v>0</v>
      </c>
      <c r="F24" s="18">
        <v>0</v>
      </c>
      <c r="G24" s="18">
        <v>0</v>
      </c>
      <c r="H24" s="18">
        <v>1.1E-4</v>
      </c>
      <c r="I24" s="18">
        <v>1.47E-4</v>
      </c>
      <c r="J24" s="18">
        <v>9.1000000000000003E-5</v>
      </c>
      <c r="K24" s="18">
        <v>0</v>
      </c>
      <c r="L24" s="18">
        <v>0</v>
      </c>
      <c r="M24" s="18">
        <v>4.55E-4</v>
      </c>
      <c r="N24" s="18">
        <v>2.3499999999999999E-4</v>
      </c>
      <c r="O24" s="18">
        <v>0</v>
      </c>
      <c r="P24" s="18">
        <v>3.6699999999999998E-4</v>
      </c>
      <c r="Q24" s="19">
        <v>5.13E-4</v>
      </c>
      <c r="R24" s="19">
        <v>1.0480000000000001E-3</v>
      </c>
      <c r="S24" s="19">
        <v>0</v>
      </c>
      <c r="T24" s="19">
        <v>2.5099999999999998E-4</v>
      </c>
      <c r="U24" s="19">
        <v>1.3200000000000001E-4</v>
      </c>
      <c r="V24" s="19">
        <v>5.777E-3</v>
      </c>
      <c r="W24" s="19">
        <v>0</v>
      </c>
      <c r="X24" s="19">
        <v>0</v>
      </c>
      <c r="Y24" s="18">
        <f t="shared" si="0"/>
        <v>9.1260000000000004E-3</v>
      </c>
    </row>
    <row r="25" spans="1:25" x14ac:dyDescent="0.2">
      <c r="A25" s="143"/>
      <c r="B25" s="8" t="s">
        <v>17</v>
      </c>
      <c r="C25" s="18">
        <v>0</v>
      </c>
      <c r="D25" s="18">
        <v>4.6999999999999997E-5</v>
      </c>
      <c r="E25" s="18">
        <v>1.6369000000000002E-2</v>
      </c>
      <c r="F25" s="18">
        <v>2.2030000000000001E-3</v>
      </c>
      <c r="G25" s="18">
        <v>2.2620000000000001E-3</v>
      </c>
      <c r="H25" s="18">
        <v>2.9843999999999999E-2</v>
      </c>
      <c r="I25" s="18">
        <v>9.8259999999999997E-3</v>
      </c>
      <c r="J25" s="18">
        <v>3.1120000000000002E-3</v>
      </c>
      <c r="K25" s="18">
        <v>1.4057E-2</v>
      </c>
      <c r="L25" s="18">
        <v>1.1795E-2</v>
      </c>
      <c r="M25" s="18">
        <v>3.1753999999999998E-2</v>
      </c>
      <c r="N25" s="18">
        <v>9.2697000000000002E-2</v>
      </c>
      <c r="O25" s="18">
        <v>0.157225</v>
      </c>
      <c r="P25" s="18">
        <v>0.68935800000000003</v>
      </c>
      <c r="Q25" s="19">
        <v>0.236787</v>
      </c>
      <c r="R25" s="19">
        <v>0.19225200000000001</v>
      </c>
      <c r="S25" s="19">
        <v>5.1115000000000001E-2</v>
      </c>
      <c r="T25" s="19">
        <v>0.32366499999999998</v>
      </c>
      <c r="U25" s="19">
        <v>6.4142000000000005E-2</v>
      </c>
      <c r="V25" s="19">
        <v>7.5319999999999996E-3</v>
      </c>
      <c r="W25" s="19">
        <v>1.1028E-2</v>
      </c>
      <c r="X25" s="19">
        <v>3.5975E-2</v>
      </c>
      <c r="Y25" s="18">
        <f t="shared" si="0"/>
        <v>1.9830450000000004</v>
      </c>
    </row>
    <row r="26" spans="1:25" x14ac:dyDescent="0.2">
      <c r="A26" s="297"/>
      <c r="B26" s="8" t="s">
        <v>807</v>
      </c>
      <c r="C26" s="18">
        <v>0</v>
      </c>
      <c r="D26" s="18">
        <v>1.5058999999999999E-2</v>
      </c>
      <c r="E26" s="18">
        <v>0</v>
      </c>
      <c r="F26" s="18">
        <v>0</v>
      </c>
      <c r="G26" s="18">
        <v>0</v>
      </c>
      <c r="H26" s="18">
        <v>2.0907000000000002E-2</v>
      </c>
      <c r="I26" s="18">
        <v>1.44E-4</v>
      </c>
      <c r="J26" s="18">
        <v>3.1410000000000001E-3</v>
      </c>
      <c r="K26" s="18">
        <v>0</v>
      </c>
      <c r="L26" s="18">
        <v>5.0000000000000001E-4</v>
      </c>
      <c r="M26" s="18">
        <v>2.6679999999999998E-3</v>
      </c>
      <c r="N26" s="18">
        <v>4.0099999999999997E-3</v>
      </c>
      <c r="O26" s="18">
        <v>9.5169999999999994E-3</v>
      </c>
      <c r="P26" s="18">
        <v>4.5504999999999997E-2</v>
      </c>
      <c r="Q26" s="19">
        <v>7.607E-3</v>
      </c>
      <c r="R26" s="19">
        <v>3.4870000000000001E-3</v>
      </c>
      <c r="S26" s="19">
        <v>2.9060000000000002E-3</v>
      </c>
      <c r="T26" s="19">
        <v>3.3660000000000001E-3</v>
      </c>
      <c r="U26" s="19">
        <v>1.036E-3</v>
      </c>
      <c r="V26" s="19">
        <v>0</v>
      </c>
      <c r="W26" s="19">
        <v>1.1707E-2</v>
      </c>
      <c r="X26" s="19">
        <v>1.6586E-2</v>
      </c>
      <c r="Y26" s="18">
        <f t="shared" si="0"/>
        <v>0.14814599999999997</v>
      </c>
    </row>
    <row r="27" spans="1:25" ht="15" x14ac:dyDescent="0.25">
      <c r="A27" s="143"/>
      <c r="B27" s="191" t="s">
        <v>22</v>
      </c>
      <c r="C27" s="211">
        <f>SUM(C9:C11,C13:C14,C16:C17)</f>
        <v>37.907445000000003</v>
      </c>
      <c r="D27" s="211">
        <f t="shared" ref="D27:V27" si="2">SUM(D9:D11,D13:D14,D16:D17)</f>
        <v>164.28441699999999</v>
      </c>
      <c r="E27" s="211">
        <f t="shared" si="2"/>
        <v>193.05033300000002</v>
      </c>
      <c r="F27" s="211">
        <f t="shared" si="2"/>
        <v>235.01877000000002</v>
      </c>
      <c r="G27" s="211">
        <f t="shared" si="2"/>
        <v>325.93733100000003</v>
      </c>
      <c r="H27" s="211">
        <f t="shared" si="2"/>
        <v>332.03371300000003</v>
      </c>
      <c r="I27" s="211">
        <f t="shared" si="2"/>
        <v>334.22920699999992</v>
      </c>
      <c r="J27" s="211">
        <f t="shared" si="2"/>
        <v>345.50967200000008</v>
      </c>
      <c r="K27" s="211">
        <f t="shared" si="2"/>
        <v>378.60604000000006</v>
      </c>
      <c r="L27" s="211">
        <f t="shared" si="2"/>
        <v>411.28080100000005</v>
      </c>
      <c r="M27" s="211">
        <f t="shared" si="2"/>
        <v>402.24992200000003</v>
      </c>
      <c r="N27" s="211">
        <f t="shared" si="2"/>
        <v>507.10970399999997</v>
      </c>
      <c r="O27" s="211">
        <f t="shared" si="2"/>
        <v>666.42381300000011</v>
      </c>
      <c r="P27" s="211">
        <f t="shared" si="2"/>
        <v>655.05708499999992</v>
      </c>
      <c r="Q27" s="211">
        <f t="shared" si="2"/>
        <v>489.62994500000002</v>
      </c>
      <c r="R27" s="211">
        <f t="shared" si="2"/>
        <v>730.70080599999994</v>
      </c>
      <c r="S27" s="211">
        <f t="shared" si="2"/>
        <v>846.24856099999988</v>
      </c>
      <c r="T27" s="211">
        <f t="shared" si="2"/>
        <v>985.26299700000004</v>
      </c>
      <c r="U27" s="211">
        <f t="shared" si="2"/>
        <v>1218.0912679999999</v>
      </c>
      <c r="V27" s="211">
        <f t="shared" si="2"/>
        <v>1188.494416</v>
      </c>
      <c r="W27" s="211">
        <f t="shared" ref="W27:X27" si="3">SUM(W9:W11,W13:W14,W16:W17)</f>
        <v>1225.2718170000001</v>
      </c>
      <c r="X27" s="211">
        <f t="shared" si="3"/>
        <v>1254.0880120000002</v>
      </c>
      <c r="Y27" s="18">
        <f t="shared" si="0"/>
        <v>12926.486075000001</v>
      </c>
    </row>
    <row r="28" spans="1:25" x14ac:dyDescent="0.2">
      <c r="A28" s="143"/>
      <c r="B28" s="8" t="s">
        <v>23</v>
      </c>
      <c r="C28" s="18">
        <f>C29-C27</f>
        <v>119.179857</v>
      </c>
      <c r="D28" s="18">
        <f t="shared" ref="D28:V28" si="4">D29-D27</f>
        <v>16.998286000000007</v>
      </c>
      <c r="E28" s="18">
        <f t="shared" si="4"/>
        <v>28.181613999999968</v>
      </c>
      <c r="F28" s="18">
        <f t="shared" si="4"/>
        <v>23.77328799999998</v>
      </c>
      <c r="G28" s="18">
        <f t="shared" si="4"/>
        <v>61.303448999999944</v>
      </c>
      <c r="H28" s="18">
        <f t="shared" si="4"/>
        <v>38.324705999999992</v>
      </c>
      <c r="I28" s="18">
        <f t="shared" si="4"/>
        <v>43.749998000000062</v>
      </c>
      <c r="J28" s="18">
        <f t="shared" si="4"/>
        <v>49.604676999999924</v>
      </c>
      <c r="K28" s="18">
        <f t="shared" si="4"/>
        <v>57.315269999999941</v>
      </c>
      <c r="L28" s="18">
        <f t="shared" si="4"/>
        <v>70.796809999999937</v>
      </c>
      <c r="M28" s="18">
        <f t="shared" si="4"/>
        <v>77.097255999999959</v>
      </c>
      <c r="N28" s="18">
        <f t="shared" si="4"/>
        <v>100.49772400000006</v>
      </c>
      <c r="O28" s="18">
        <f t="shared" si="4"/>
        <v>159.40599999999984</v>
      </c>
      <c r="P28" s="18">
        <f t="shared" si="4"/>
        <v>139.56994100000009</v>
      </c>
      <c r="Q28" s="18">
        <f t="shared" si="4"/>
        <v>122.23908599999993</v>
      </c>
      <c r="R28" s="18">
        <f t="shared" si="4"/>
        <v>175.30360800000005</v>
      </c>
      <c r="S28" s="18">
        <f t="shared" si="4"/>
        <v>195.19140700000003</v>
      </c>
      <c r="T28" s="18">
        <f t="shared" si="4"/>
        <v>216.73007400000006</v>
      </c>
      <c r="U28" s="18">
        <f t="shared" si="4"/>
        <v>240.08249500000011</v>
      </c>
      <c r="V28" s="18">
        <f t="shared" si="4"/>
        <v>311.33993599999985</v>
      </c>
      <c r="W28" s="18">
        <f t="shared" ref="W28:X28" si="5">W29-W27</f>
        <v>376.91959399999996</v>
      </c>
      <c r="X28" s="18">
        <f t="shared" si="5"/>
        <v>388.65928699999995</v>
      </c>
      <c r="Y28" s="18">
        <f t="shared" si="0"/>
        <v>3012.2643629999998</v>
      </c>
    </row>
    <row r="29" spans="1:25" ht="13.5" thickBot="1" x14ac:dyDescent="0.25">
      <c r="A29" s="143"/>
      <c r="B29" s="30" t="s">
        <v>7</v>
      </c>
      <c r="C29" s="260">
        <v>157.08730199999999</v>
      </c>
      <c r="D29" s="260">
        <v>181.282703</v>
      </c>
      <c r="E29" s="260">
        <v>221.23194699999999</v>
      </c>
      <c r="F29" s="260">
        <v>258.792058</v>
      </c>
      <c r="G29" s="260">
        <v>387.24077999999997</v>
      </c>
      <c r="H29" s="260">
        <v>370.35841900000003</v>
      </c>
      <c r="I29" s="260">
        <v>377.97920499999998</v>
      </c>
      <c r="J29" s="260">
        <v>395.114349</v>
      </c>
      <c r="K29" s="260">
        <v>435.92131000000001</v>
      </c>
      <c r="L29" s="260">
        <v>482.07761099999999</v>
      </c>
      <c r="M29" s="260">
        <v>479.34717799999999</v>
      </c>
      <c r="N29" s="260">
        <v>607.60742800000003</v>
      </c>
      <c r="O29" s="260">
        <v>825.82981299999994</v>
      </c>
      <c r="P29" s="260">
        <v>794.627026</v>
      </c>
      <c r="Q29" s="259">
        <v>611.86903099999995</v>
      </c>
      <c r="R29" s="259">
        <v>906.004414</v>
      </c>
      <c r="S29" s="259">
        <v>1041.4399679999999</v>
      </c>
      <c r="T29" s="259">
        <v>1201.9930710000001</v>
      </c>
      <c r="U29" s="259">
        <v>1458.173763</v>
      </c>
      <c r="V29" s="270">
        <v>1499.8343519999999</v>
      </c>
      <c r="W29" s="270">
        <v>1602.191411</v>
      </c>
      <c r="X29" s="270">
        <v>1642.7472990000001</v>
      </c>
      <c r="Y29" s="270">
        <f t="shared" si="0"/>
        <v>15938.750438000003</v>
      </c>
    </row>
    <row r="30" spans="1:25" ht="20.25" thickTop="1" thickBot="1" x14ac:dyDescent="0.35">
      <c r="A30" s="143"/>
      <c r="B30" s="30"/>
      <c r="C30" s="338" t="s">
        <v>253</v>
      </c>
      <c r="D30" s="338"/>
      <c r="E30" s="338"/>
      <c r="F30" s="338"/>
      <c r="G30" s="338"/>
      <c r="H30" s="338"/>
      <c r="I30" s="338"/>
      <c r="J30" s="338"/>
      <c r="K30" s="338"/>
      <c r="L30" s="338"/>
      <c r="M30" s="338"/>
      <c r="N30" s="338"/>
      <c r="O30" s="338"/>
      <c r="P30" s="338"/>
      <c r="Q30" s="338"/>
      <c r="R30" s="338"/>
      <c r="S30" s="338"/>
      <c r="T30" s="338"/>
      <c r="U30" s="338"/>
      <c r="V30" s="338"/>
      <c r="W30" s="338"/>
      <c r="X30" s="338"/>
      <c r="Y30" s="338"/>
    </row>
    <row r="31" spans="1:25" ht="13.5" thickTop="1" x14ac:dyDescent="0.2">
      <c r="A31" s="143"/>
      <c r="B31" s="32"/>
      <c r="C31" s="18"/>
      <c r="D31" s="18"/>
      <c r="E31" s="18"/>
      <c r="F31" s="18"/>
      <c r="G31" s="18"/>
      <c r="H31" s="18"/>
      <c r="I31" s="18"/>
      <c r="J31" s="18"/>
      <c r="K31" s="18"/>
      <c r="L31" s="18"/>
      <c r="M31" s="18"/>
      <c r="N31" s="18"/>
      <c r="O31" s="18"/>
      <c r="P31" s="18"/>
      <c r="Q31" s="18"/>
      <c r="R31" s="18"/>
      <c r="S31" s="18"/>
      <c r="T31" s="18"/>
      <c r="U31" s="18"/>
      <c r="V31" s="18"/>
      <c r="W31" s="18"/>
      <c r="X31" s="18"/>
      <c r="Y31" s="18"/>
    </row>
    <row r="32" spans="1:25" x14ac:dyDescent="0.2">
      <c r="A32" s="143"/>
      <c r="B32" s="80" t="s">
        <v>326</v>
      </c>
      <c r="C32" s="18" t="e">
        <f t="shared" ref="C32:Y32" si="6">C9/C$29*100</f>
        <v>#VALUE!</v>
      </c>
      <c r="D32" s="18">
        <f t="shared" si="6"/>
        <v>71.453377435573657</v>
      </c>
      <c r="E32" s="18">
        <f t="shared" si="6"/>
        <v>77.714591102884441</v>
      </c>
      <c r="F32" s="18">
        <f t="shared" si="6"/>
        <v>75.179078718095752</v>
      </c>
      <c r="G32" s="18">
        <f t="shared" si="6"/>
        <v>62.913562461061055</v>
      </c>
      <c r="H32" s="18">
        <f t="shared" si="6"/>
        <v>76.852818350539494</v>
      </c>
      <c r="I32" s="18">
        <f t="shared" si="6"/>
        <v>74.510500121296346</v>
      </c>
      <c r="J32" s="18">
        <f t="shared" si="6"/>
        <v>75.267653466060281</v>
      </c>
      <c r="K32" s="18">
        <f t="shared" si="6"/>
        <v>75.308823282807623</v>
      </c>
      <c r="L32" s="18">
        <f t="shared" si="6"/>
        <v>70.35306147001296</v>
      </c>
      <c r="M32" s="18">
        <f t="shared" si="6"/>
        <v>64.06585917149178</v>
      </c>
      <c r="N32" s="18">
        <f t="shared" si="6"/>
        <v>61.574274072238623</v>
      </c>
      <c r="O32" s="18">
        <f t="shared" si="6"/>
        <v>61.146818394167134</v>
      </c>
      <c r="P32" s="18">
        <f t="shared" si="6"/>
        <v>60.661524995753169</v>
      </c>
      <c r="Q32" s="18">
        <f t="shared" si="6"/>
        <v>57.646394265703584</v>
      </c>
      <c r="R32" s="18">
        <f t="shared" si="6"/>
        <v>51.750386284541882</v>
      </c>
      <c r="S32" s="18">
        <f t="shared" si="6"/>
        <v>54.436616167970996</v>
      </c>
      <c r="T32" s="18">
        <f t="shared" si="6"/>
        <v>59.449481052790532</v>
      </c>
      <c r="U32" s="18">
        <f t="shared" si="6"/>
        <v>60.653938950347175</v>
      </c>
      <c r="V32" s="18">
        <f t="shared" si="6"/>
        <v>56.00331922521535</v>
      </c>
      <c r="W32" s="18">
        <f t="shared" ref="W32:X32" si="7">W9/W$29*100</f>
        <v>52.647290530257372</v>
      </c>
      <c r="X32" s="18">
        <f t="shared" si="7"/>
        <v>52.618366533074422</v>
      </c>
      <c r="Y32" s="18">
        <f t="shared" si="6"/>
        <v>59.442277974388332</v>
      </c>
    </row>
    <row r="33" spans="1:25" x14ac:dyDescent="0.2">
      <c r="A33" s="143"/>
      <c r="B33" s="80" t="s">
        <v>378</v>
      </c>
      <c r="C33" s="18">
        <f t="shared" ref="C33:Y33" si="8">C10/C$29*100</f>
        <v>2.039529585911406</v>
      </c>
      <c r="D33" s="18">
        <f t="shared" si="8"/>
        <v>2.2346384585847665</v>
      </c>
      <c r="E33" s="18">
        <f t="shared" si="8"/>
        <v>1.254330144280654</v>
      </c>
      <c r="F33" s="18">
        <f t="shared" si="8"/>
        <v>1.3085633408425541</v>
      </c>
      <c r="G33" s="18">
        <f t="shared" si="8"/>
        <v>1.844947993338925</v>
      </c>
      <c r="H33" s="18">
        <f t="shared" si="8"/>
        <v>2.3027385263786857</v>
      </c>
      <c r="I33" s="18">
        <f t="shared" si="8"/>
        <v>2.4635302357440536</v>
      </c>
      <c r="J33" s="18">
        <f t="shared" si="8"/>
        <v>1.5710277330373543</v>
      </c>
      <c r="K33" s="18">
        <f t="shared" si="8"/>
        <v>1.926196955133944</v>
      </c>
      <c r="L33" s="18">
        <f t="shared" si="8"/>
        <v>3.0386285663865853</v>
      </c>
      <c r="M33" s="18">
        <f t="shared" si="8"/>
        <v>3.1779152353745581</v>
      </c>
      <c r="N33" s="18">
        <f t="shared" si="8"/>
        <v>4.0472010161139762</v>
      </c>
      <c r="O33" s="18">
        <f t="shared" si="8"/>
        <v>3.5305101052339949</v>
      </c>
      <c r="P33" s="18">
        <f t="shared" si="8"/>
        <v>3.8906957589433908</v>
      </c>
      <c r="Q33" s="18">
        <f t="shared" si="8"/>
        <v>4.7383144972408324</v>
      </c>
      <c r="R33" s="18">
        <f t="shared" si="8"/>
        <v>2.6846689292178221</v>
      </c>
      <c r="S33" s="18">
        <f t="shared" si="8"/>
        <v>3.31905448821799</v>
      </c>
      <c r="T33" s="18">
        <f t="shared" si="8"/>
        <v>2.2171714332619477</v>
      </c>
      <c r="U33" s="18">
        <f t="shared" si="8"/>
        <v>1.7181924840325082</v>
      </c>
      <c r="V33" s="18">
        <f t="shared" si="8"/>
        <v>1.654999831608071</v>
      </c>
      <c r="W33" s="18">
        <f t="shared" ref="W33:X33" si="9">W10/W$29*100</f>
        <v>1.846601648022441</v>
      </c>
      <c r="X33" s="18">
        <f t="shared" si="9"/>
        <v>1.7319706455959296</v>
      </c>
      <c r="Y33" s="18">
        <f t="shared" si="8"/>
        <v>2.4468440140087719</v>
      </c>
    </row>
    <row r="34" spans="1:25" x14ac:dyDescent="0.2">
      <c r="A34" s="143"/>
      <c r="B34" s="80" t="s">
        <v>388</v>
      </c>
      <c r="C34" s="18">
        <f t="shared" ref="C34:Y34" si="10">C11/C$29*100</f>
        <v>7.2979800747994261</v>
      </c>
      <c r="D34" s="18">
        <f t="shared" si="10"/>
        <v>3.4088652131361918</v>
      </c>
      <c r="E34" s="18">
        <f t="shared" si="10"/>
        <v>1.4200873981369428</v>
      </c>
      <c r="F34" s="18">
        <f t="shared" si="10"/>
        <v>2.030249320865944</v>
      </c>
      <c r="G34" s="18">
        <f t="shared" si="10"/>
        <v>2.6858077808850611</v>
      </c>
      <c r="H34" s="18">
        <f t="shared" si="10"/>
        <v>1.8086576830321763</v>
      </c>
      <c r="I34" s="18">
        <f t="shared" si="10"/>
        <v>4.2115840737852235</v>
      </c>
      <c r="J34" s="18">
        <f t="shared" si="10"/>
        <v>1.6084741078335272</v>
      </c>
      <c r="K34" s="18">
        <f t="shared" si="10"/>
        <v>1.9501150333760924</v>
      </c>
      <c r="L34" s="18">
        <f t="shared" si="10"/>
        <v>1.8035807516478919</v>
      </c>
      <c r="M34" s="18">
        <f t="shared" si="10"/>
        <v>1.6619547095779503</v>
      </c>
      <c r="N34" s="18">
        <f t="shared" si="10"/>
        <v>1.674579593849205</v>
      </c>
      <c r="O34" s="18">
        <f t="shared" si="10"/>
        <v>1.324725243359554</v>
      </c>
      <c r="P34" s="18">
        <f t="shared" si="10"/>
        <v>1.7483621303361008</v>
      </c>
      <c r="Q34" s="18">
        <f t="shared" si="10"/>
        <v>2.3702209566478292</v>
      </c>
      <c r="R34" s="18">
        <f t="shared" si="10"/>
        <v>4.4080255441227907</v>
      </c>
      <c r="S34" s="18">
        <f t="shared" si="10"/>
        <v>3.2193213272183536</v>
      </c>
      <c r="T34" s="18">
        <f t="shared" si="10"/>
        <v>1.5550954037071982</v>
      </c>
      <c r="U34" s="18">
        <f t="shared" si="10"/>
        <v>1.1495756147410534</v>
      </c>
      <c r="V34" s="18">
        <f t="shared" si="10"/>
        <v>1.180785329818876</v>
      </c>
      <c r="W34" s="18">
        <f t="shared" ref="W34:X34" si="11">W11/W$29*100</f>
        <v>1.278176181659733</v>
      </c>
      <c r="X34" s="18">
        <f t="shared" si="11"/>
        <v>1.0684681089224544</v>
      </c>
      <c r="Y34" s="18">
        <f t="shared" si="10"/>
        <v>1.9119794063243993</v>
      </c>
    </row>
    <row r="35" spans="1:25" x14ac:dyDescent="0.2">
      <c r="A35" s="143"/>
      <c r="B35" s="80" t="s">
        <v>389</v>
      </c>
      <c r="C35" s="18">
        <f t="shared" ref="C35:Y35" si="12">C12/C$29*100</f>
        <v>1.5201737948239763E-3</v>
      </c>
      <c r="D35" s="18">
        <f t="shared" si="12"/>
        <v>1.1661344215504112E-3</v>
      </c>
      <c r="E35" s="18">
        <f t="shared" si="12"/>
        <v>4.2263335502806023E-4</v>
      </c>
      <c r="F35" s="18">
        <f t="shared" si="12"/>
        <v>1.6333576975534544E-3</v>
      </c>
      <c r="G35" s="18">
        <f t="shared" si="12"/>
        <v>7.142842755352367E-4</v>
      </c>
      <c r="H35" s="18">
        <f t="shared" si="12"/>
        <v>1.9572931593057697E-3</v>
      </c>
      <c r="I35" s="18">
        <f t="shared" si="12"/>
        <v>6.2596036202573638E-4</v>
      </c>
      <c r="J35" s="18">
        <f t="shared" si="12"/>
        <v>4.1906855678379828E-3</v>
      </c>
      <c r="K35" s="18">
        <f t="shared" si="12"/>
        <v>3.411624910009561E-3</v>
      </c>
      <c r="L35" s="18">
        <f t="shared" si="12"/>
        <v>1.7785517942255152E-3</v>
      </c>
      <c r="M35" s="18">
        <f t="shared" si="12"/>
        <v>3.2106165857098252E-3</v>
      </c>
      <c r="N35" s="18">
        <f t="shared" si="12"/>
        <v>1.7126847896270288E-2</v>
      </c>
      <c r="O35" s="18">
        <f t="shared" si="12"/>
        <v>0.12812894174359385</v>
      </c>
      <c r="P35" s="18">
        <f t="shared" si="12"/>
        <v>3.5279696112424944E-2</v>
      </c>
      <c r="Q35" s="18">
        <f t="shared" si="12"/>
        <v>9.869301589150048E-2</v>
      </c>
      <c r="R35" s="18">
        <f t="shared" si="12"/>
        <v>1.0346969457479926E-2</v>
      </c>
      <c r="S35" s="18">
        <f t="shared" si="12"/>
        <v>6.829966410507495E-3</v>
      </c>
      <c r="T35" s="18">
        <f t="shared" si="12"/>
        <v>8.029663591962586E-3</v>
      </c>
      <c r="U35" s="18">
        <f t="shared" si="12"/>
        <v>7.6890013278890683E-3</v>
      </c>
      <c r="V35" s="18">
        <f t="shared" si="12"/>
        <v>2.592286271357519E-3</v>
      </c>
      <c r="W35" s="18">
        <f t="shared" ref="W35:X35" si="13">W12/W$29*100</f>
        <v>2.5300347837153648E-3</v>
      </c>
      <c r="X35" s="18">
        <f t="shared" si="13"/>
        <v>4.8323317924992663E-3</v>
      </c>
      <c r="Y35" s="18">
        <f t="shared" si="12"/>
        <v>1.6664744267953377E-2</v>
      </c>
    </row>
    <row r="36" spans="1:25" x14ac:dyDescent="0.2">
      <c r="A36" s="143"/>
      <c r="B36" s="80" t="s">
        <v>67</v>
      </c>
      <c r="C36" s="18">
        <f t="shared" ref="C36:Y36" si="14">C13/C$29*100</f>
        <v>13.821041372268269</v>
      </c>
      <c r="D36" s="18">
        <f t="shared" si="14"/>
        <v>12.34488157427794</v>
      </c>
      <c r="E36" s="18">
        <f t="shared" si="14"/>
        <v>5.0885955453802527</v>
      </c>
      <c r="F36" s="18">
        <f t="shared" si="14"/>
        <v>10.380082065733253</v>
      </c>
      <c r="G36" s="18">
        <f t="shared" si="14"/>
        <v>15.513402798124723</v>
      </c>
      <c r="H36" s="18">
        <f t="shared" si="14"/>
        <v>7.3297834225823282</v>
      </c>
      <c r="I36" s="18">
        <f t="shared" si="14"/>
        <v>5.3572809647028068</v>
      </c>
      <c r="J36" s="18">
        <f t="shared" si="14"/>
        <v>6.8318280690939925</v>
      </c>
      <c r="K36" s="18">
        <f t="shared" si="14"/>
        <v>5.5910556425883389</v>
      </c>
      <c r="L36" s="18">
        <f t="shared" si="14"/>
        <v>6.7674524299781265</v>
      </c>
      <c r="M36" s="18">
        <f t="shared" si="14"/>
        <v>7.1201347512679005</v>
      </c>
      <c r="N36" s="18">
        <f t="shared" si="14"/>
        <v>7.585945114548533</v>
      </c>
      <c r="O36" s="18">
        <f t="shared" si="14"/>
        <v>6.3988077407905353</v>
      </c>
      <c r="P36" s="18">
        <f t="shared" si="14"/>
        <v>7.5219277779761802</v>
      </c>
      <c r="Q36" s="18">
        <f t="shared" si="14"/>
        <v>7.2707698455161731</v>
      </c>
      <c r="R36" s="18">
        <f t="shared" si="14"/>
        <v>10.636286922107645</v>
      </c>
      <c r="S36" s="18">
        <f t="shared" si="14"/>
        <v>8.0219356436299183</v>
      </c>
      <c r="T36" s="18">
        <f t="shared" si="14"/>
        <v>6.4212104763455828</v>
      </c>
      <c r="U36" s="18">
        <f t="shared" si="14"/>
        <v>8.3906817626645225</v>
      </c>
      <c r="V36" s="18">
        <f t="shared" si="14"/>
        <v>7.4653750162938</v>
      </c>
      <c r="W36" s="18">
        <f t="shared" ref="W36:X36" si="15">W13/W$29*100</f>
        <v>7.0060396797371167</v>
      </c>
      <c r="X36" s="18">
        <f t="shared" si="15"/>
        <v>6.345663819593959</v>
      </c>
      <c r="Y36" s="18">
        <f t="shared" si="14"/>
        <v>7.6474004266607203</v>
      </c>
    </row>
    <row r="37" spans="1:25" x14ac:dyDescent="0.2">
      <c r="A37" s="143"/>
      <c r="B37" s="80" t="s">
        <v>335</v>
      </c>
      <c r="C37" s="18">
        <f t="shared" ref="C37:Y37" si="16">C14/C$29*100</f>
        <v>0.4155568220275373</v>
      </c>
      <c r="D37" s="18">
        <f t="shared" si="16"/>
        <v>0.61385172528015541</v>
      </c>
      <c r="E37" s="18">
        <f t="shared" si="16"/>
        <v>1.5497513114595516</v>
      </c>
      <c r="F37" s="18">
        <f t="shared" si="16"/>
        <v>1.6799062666753091</v>
      </c>
      <c r="G37" s="18">
        <f t="shared" si="16"/>
        <v>0.73698642999324604</v>
      </c>
      <c r="H37" s="18">
        <f t="shared" si="16"/>
        <v>0.63952670669544021</v>
      </c>
      <c r="I37" s="18">
        <f t="shared" si="16"/>
        <v>0.87455075736243215</v>
      </c>
      <c r="J37" s="18">
        <f t="shared" si="16"/>
        <v>0.99448780079611843</v>
      </c>
      <c r="K37" s="18">
        <f t="shared" si="16"/>
        <v>0.54800555632391534</v>
      </c>
      <c r="L37" s="18">
        <f t="shared" si="16"/>
        <v>0.86988628061384909</v>
      </c>
      <c r="M37" s="18">
        <f t="shared" si="16"/>
        <v>2.3323496023585641</v>
      </c>
      <c r="N37" s="18">
        <f t="shared" si="16"/>
        <v>2.3326438003980425</v>
      </c>
      <c r="O37" s="18">
        <f t="shared" si="16"/>
        <v>0.85658084615552621</v>
      </c>
      <c r="P37" s="18">
        <f t="shared" si="16"/>
        <v>0.72536168685508562</v>
      </c>
      <c r="Q37" s="18">
        <f t="shared" si="16"/>
        <v>0.83397602125086145</v>
      </c>
      <c r="R37" s="18">
        <f t="shared" si="16"/>
        <v>0.64099555258899654</v>
      </c>
      <c r="S37" s="18">
        <f t="shared" si="16"/>
        <v>0.56713782661354517</v>
      </c>
      <c r="T37" s="18">
        <f t="shared" si="16"/>
        <v>0.38106292877290637</v>
      </c>
      <c r="U37" s="18">
        <f t="shared" si="16"/>
        <v>0.39976922832618539</v>
      </c>
      <c r="V37" s="18">
        <f t="shared" si="16"/>
        <v>0.50346593208314516</v>
      </c>
      <c r="W37" s="18">
        <f t="shared" ref="W37:X37" si="17">W14/W$29*100</f>
        <v>0.61339350170814266</v>
      </c>
      <c r="X37" s="18">
        <f t="shared" si="17"/>
        <v>0.38291148028848471</v>
      </c>
      <c r="Y37" s="18">
        <f t="shared" si="16"/>
        <v>0.73825209484091159</v>
      </c>
    </row>
    <row r="38" spans="1:25" x14ac:dyDescent="0.2">
      <c r="A38" s="143"/>
      <c r="B38" s="80" t="s">
        <v>380</v>
      </c>
      <c r="C38" s="18">
        <f t="shared" ref="C38:Y38" si="18">C15/C$29*100</f>
        <v>0</v>
      </c>
      <c r="D38" s="18">
        <f t="shared" si="18"/>
        <v>8.3069149735703132E-3</v>
      </c>
      <c r="E38" s="18">
        <f t="shared" si="18"/>
        <v>0</v>
      </c>
      <c r="F38" s="18">
        <f t="shared" si="18"/>
        <v>0</v>
      </c>
      <c r="G38" s="18">
        <f t="shared" si="18"/>
        <v>0</v>
      </c>
      <c r="H38" s="18">
        <f t="shared" si="18"/>
        <v>5.6450721591399808E-3</v>
      </c>
      <c r="I38" s="18">
        <f t="shared" si="18"/>
        <v>3.8097333952538479E-5</v>
      </c>
      <c r="J38" s="18">
        <f t="shared" si="18"/>
        <v>7.9495973961704949E-4</v>
      </c>
      <c r="K38" s="18">
        <f t="shared" si="18"/>
        <v>0</v>
      </c>
      <c r="L38" s="18">
        <f t="shared" si="18"/>
        <v>1.0371773934135266E-4</v>
      </c>
      <c r="M38" s="18">
        <f t="shared" si="18"/>
        <v>5.5659032168120948E-4</v>
      </c>
      <c r="N38" s="18">
        <f t="shared" si="18"/>
        <v>6.5996559870890839E-4</v>
      </c>
      <c r="O38" s="18">
        <f t="shared" si="18"/>
        <v>1.1524166178292234E-3</v>
      </c>
      <c r="P38" s="18">
        <f t="shared" si="18"/>
        <v>5.7265859970889029E-3</v>
      </c>
      <c r="Q38" s="18">
        <f t="shared" si="18"/>
        <v>1.2432399115816666E-3</v>
      </c>
      <c r="R38" s="18">
        <f t="shared" si="18"/>
        <v>3.8487671209072057E-4</v>
      </c>
      <c r="S38" s="18">
        <f t="shared" si="18"/>
        <v>2.7903672696379561E-4</v>
      </c>
      <c r="T38" s="18">
        <f t="shared" si="18"/>
        <v>2.8003489214789324E-4</v>
      </c>
      <c r="U38" s="18">
        <f t="shared" si="18"/>
        <v>7.1047774023074367E-5</v>
      </c>
      <c r="V38" s="18">
        <f t="shared" si="18"/>
        <v>0</v>
      </c>
      <c r="W38" s="18">
        <f t="shared" ref="W38:X38" si="19">W15/W$29*100</f>
        <v>7.3068672816646379E-4</v>
      </c>
      <c r="X38" s="18">
        <f t="shared" si="19"/>
        <v>1.0096501153948937E-3</v>
      </c>
      <c r="Y38" s="18">
        <f t="shared" si="18"/>
        <v>9.2947060421249281E-4</v>
      </c>
    </row>
    <row r="39" spans="1:25" x14ac:dyDescent="0.2">
      <c r="A39" s="143"/>
      <c r="B39" s="80" t="s">
        <v>14</v>
      </c>
      <c r="C39" s="18">
        <f t="shared" ref="C39:Y39" si="20">C16/C$29*100</f>
        <v>6.9553680411418616E-3</v>
      </c>
      <c r="D39" s="18">
        <f t="shared" si="20"/>
        <v>1.0018606132544263E-2</v>
      </c>
      <c r="E39" s="18">
        <f t="shared" si="20"/>
        <v>2.1646964034538828E-2</v>
      </c>
      <c r="F39" s="18">
        <f t="shared" si="20"/>
        <v>3.8614786238919278E-2</v>
      </c>
      <c r="G39" s="18">
        <f t="shared" si="20"/>
        <v>2.7042864648707712E-2</v>
      </c>
      <c r="H39" s="18">
        <f t="shared" si="20"/>
        <v>0.48647685797578694</v>
      </c>
      <c r="I39" s="18">
        <f t="shared" si="20"/>
        <v>0.19227936097701459</v>
      </c>
      <c r="J39" s="18">
        <f t="shared" si="20"/>
        <v>0.44499725318758288</v>
      </c>
      <c r="K39" s="18">
        <f t="shared" si="20"/>
        <v>0.87391322989004605</v>
      </c>
      <c r="L39" s="18">
        <f t="shared" si="20"/>
        <v>1.2149141271777504</v>
      </c>
      <c r="M39" s="18">
        <f t="shared" si="20"/>
        <v>3.8276695560310574</v>
      </c>
      <c r="N39" s="18">
        <f t="shared" si="20"/>
        <v>5.2365717622530443</v>
      </c>
      <c r="O39" s="18">
        <f t="shared" si="20"/>
        <v>6.4471526895578428</v>
      </c>
      <c r="P39" s="18">
        <f t="shared" si="20"/>
        <v>6.8804339911791521</v>
      </c>
      <c r="Q39" s="18">
        <f t="shared" si="20"/>
        <v>6.3231909182865644</v>
      </c>
      <c r="R39" s="18">
        <f t="shared" si="20"/>
        <v>9.8273788321742099</v>
      </c>
      <c r="S39" s="18">
        <f t="shared" si="20"/>
        <v>10.995975526070843</v>
      </c>
      <c r="T39" s="18">
        <f t="shared" si="20"/>
        <v>11.318336293471027</v>
      </c>
      <c r="U39" s="18">
        <f t="shared" si="20"/>
        <v>10.730957171940283</v>
      </c>
      <c r="V39" s="18">
        <f t="shared" si="20"/>
        <v>12.111254870097817</v>
      </c>
      <c r="W39" s="18">
        <f t="shared" ref="W39:X39" si="21">W16/W$29*100</f>
        <v>12.644439834660929</v>
      </c>
      <c r="X39" s="18">
        <f t="shared" si="21"/>
        <v>13.880912611380284</v>
      </c>
      <c r="Y39" s="18">
        <f t="shared" si="20"/>
        <v>8.2776007889207648</v>
      </c>
    </row>
    <row r="40" spans="1:25" x14ac:dyDescent="0.2">
      <c r="A40" s="143"/>
      <c r="B40" s="8" t="s">
        <v>15</v>
      </c>
      <c r="C40" s="18">
        <f t="shared" ref="C40:Y40" si="22">C17/C$29*100</f>
        <v>0.55038758002222232</v>
      </c>
      <c r="D40" s="18">
        <f t="shared" si="22"/>
        <v>0.5576941336758422</v>
      </c>
      <c r="E40" s="18">
        <f t="shared" si="22"/>
        <v>0.21250547507951018</v>
      </c>
      <c r="F40" s="18">
        <f t="shared" si="22"/>
        <v>0.19725450770981548</v>
      </c>
      <c r="G40" s="18">
        <f t="shared" si="22"/>
        <v>0.44741465503710637</v>
      </c>
      <c r="H40" s="18">
        <f t="shared" si="22"/>
        <v>0.23199391614208181</v>
      </c>
      <c r="I40" s="18">
        <f t="shared" si="22"/>
        <v>0.81556417898704259</v>
      </c>
      <c r="J40" s="18">
        <f t="shared" si="22"/>
        <v>0.7270199139237028</v>
      </c>
      <c r="K40" s="18">
        <f t="shared" si="22"/>
        <v>0.65381318476951733</v>
      </c>
      <c r="L40" s="18">
        <f t="shared" si="22"/>
        <v>1.2667062026242912</v>
      </c>
      <c r="M40" s="18">
        <f t="shared" si="22"/>
        <v>1.7303139312525584</v>
      </c>
      <c r="N40" s="18">
        <f t="shared" si="22"/>
        <v>1.0088742693909263</v>
      </c>
      <c r="O40" s="18">
        <f t="shared" si="22"/>
        <v>0.99288072081263057</v>
      </c>
      <c r="P40" s="18">
        <f t="shared" si="22"/>
        <v>1.0074859950711013</v>
      </c>
      <c r="Q40" s="18">
        <f t="shared" si="22"/>
        <v>0.8391513117780266</v>
      </c>
      <c r="R40" s="18">
        <f t="shared" si="22"/>
        <v>0.70316809736867358</v>
      </c>
      <c r="S40" s="18">
        <f t="shared" si="22"/>
        <v>0.69750501451851354</v>
      </c>
      <c r="T40" s="18">
        <f t="shared" si="22"/>
        <v>0.62675028515201803</v>
      </c>
      <c r="U40" s="18">
        <f t="shared" si="22"/>
        <v>0.4922835797862315</v>
      </c>
      <c r="V40" s="18">
        <f t="shared" si="22"/>
        <v>0.32251168227676386</v>
      </c>
      <c r="W40" s="18">
        <f t="shared" ref="W40:X40" si="23">W17/W$29*100</f>
        <v>0.43880493627237399</v>
      </c>
      <c r="X40" s="18">
        <f t="shared" si="23"/>
        <v>0.31260310110544881</v>
      </c>
      <c r="Y40" s="18">
        <f t="shared" si="22"/>
        <v>0.63664581106731277</v>
      </c>
    </row>
    <row r="41" spans="1:25" x14ac:dyDescent="0.2">
      <c r="A41" s="143"/>
      <c r="B41" s="8" t="s">
        <v>26</v>
      </c>
      <c r="C41" s="18">
        <f t="shared" ref="C41:Y41" si="24">C18/C$29*100</f>
        <v>2.276441160088166E-3</v>
      </c>
      <c r="D41" s="18">
        <f t="shared" si="24"/>
        <v>1.2620619409012233E-2</v>
      </c>
      <c r="E41" s="18">
        <f t="shared" si="24"/>
        <v>8.1895947875918668E-2</v>
      </c>
      <c r="F41" s="18">
        <f t="shared" si="24"/>
        <v>0</v>
      </c>
      <c r="G41" s="18">
        <f t="shared" si="24"/>
        <v>0.31394808160442195</v>
      </c>
      <c r="H41" s="18">
        <f t="shared" si="24"/>
        <v>2.2684782008425195E-2</v>
      </c>
      <c r="I41" s="18">
        <f t="shared" si="24"/>
        <v>2.0731299225839685E-2</v>
      </c>
      <c r="J41" s="18">
        <f t="shared" si="24"/>
        <v>1.5649899872403776E-2</v>
      </c>
      <c r="K41" s="18">
        <f t="shared" si="24"/>
        <v>1.8442778124336246E-2</v>
      </c>
      <c r="L41" s="18">
        <f t="shared" si="24"/>
        <v>2.9221021011075328E-2</v>
      </c>
      <c r="M41" s="18">
        <f t="shared" si="24"/>
        <v>2.9575015042646188E-2</v>
      </c>
      <c r="N41" s="18">
        <f t="shared" si="24"/>
        <v>1.8326800310281919E-2</v>
      </c>
      <c r="O41" s="18">
        <f t="shared" si="24"/>
        <v>0.11110800137703433</v>
      </c>
      <c r="P41" s="18">
        <f t="shared" si="24"/>
        <v>0.14032117754827028</v>
      </c>
      <c r="Q41" s="18">
        <f t="shared" si="24"/>
        <v>3.1117770364815216E-4</v>
      </c>
      <c r="R41" s="18">
        <f t="shared" si="24"/>
        <v>2.1408394595304917E-2</v>
      </c>
      <c r="S41" s="18">
        <f t="shared" si="24"/>
        <v>2.2012406575892044E-2</v>
      </c>
      <c r="T41" s="18">
        <f t="shared" si="24"/>
        <v>0.14529018861540507</v>
      </c>
      <c r="U41" s="18">
        <f t="shared" si="24"/>
        <v>2.6943633877466767E-2</v>
      </c>
      <c r="V41" s="18">
        <f t="shared" si="24"/>
        <v>2.4513840445761444E-2</v>
      </c>
      <c r="W41" s="18">
        <f t="shared" ref="W41:X41" si="25">W18/W$29*100</f>
        <v>1.6156558961855524E-2</v>
      </c>
      <c r="X41" s="18">
        <f t="shared" si="25"/>
        <v>2.4103098525319808E-2</v>
      </c>
      <c r="Y41" s="18">
        <f t="shared" si="24"/>
        <v>4.8569754762854501E-2</v>
      </c>
    </row>
    <row r="42" spans="1:25" x14ac:dyDescent="0.2">
      <c r="A42" s="143"/>
      <c r="B42" s="8" t="s">
        <v>27</v>
      </c>
      <c r="C42" s="18">
        <f t="shared" ref="C42:Y42" si="26">C19/C$29*100</f>
        <v>0.54583660746811991</v>
      </c>
      <c r="D42" s="18">
        <f t="shared" si="26"/>
        <v>0.5030220671411767</v>
      </c>
      <c r="E42" s="18">
        <f t="shared" si="26"/>
        <v>0.11694197131483909</v>
      </c>
      <c r="F42" s="18">
        <f t="shared" si="26"/>
        <v>0.18544657193459932</v>
      </c>
      <c r="G42" s="18">
        <f t="shared" si="26"/>
        <v>0.10995846046999494</v>
      </c>
      <c r="H42" s="18">
        <f t="shared" si="26"/>
        <v>0.16169255760863369</v>
      </c>
      <c r="I42" s="18">
        <f t="shared" si="26"/>
        <v>0.70901255004227026</v>
      </c>
      <c r="J42" s="18">
        <f t="shared" si="26"/>
        <v>0.6398038963652013</v>
      </c>
      <c r="K42" s="18">
        <f t="shared" si="26"/>
        <v>0.55993936153293344</v>
      </c>
      <c r="L42" s="18">
        <f t="shared" si="26"/>
        <v>0.9732559432219724</v>
      </c>
      <c r="M42" s="18">
        <f t="shared" si="26"/>
        <v>1.3578492371973452</v>
      </c>
      <c r="N42" s="18">
        <f t="shared" si="26"/>
        <v>0.60071599388018015</v>
      </c>
      <c r="O42" s="18">
        <f t="shared" si="26"/>
        <v>0.47864353378581648</v>
      </c>
      <c r="P42" s="18">
        <f t="shared" si="26"/>
        <v>0.63423428037294072</v>
      </c>
      <c r="Q42" s="18">
        <f t="shared" si="26"/>
        <v>0.52268440433619534</v>
      </c>
      <c r="R42" s="18">
        <f t="shared" si="26"/>
        <v>0.54306655949691662</v>
      </c>
      <c r="S42" s="18">
        <f t="shared" si="26"/>
        <v>0.51465798938878449</v>
      </c>
      <c r="T42" s="18">
        <f t="shared" si="26"/>
        <v>0.30715235296061033</v>
      </c>
      <c r="U42" s="18">
        <f t="shared" si="26"/>
        <v>0.26454693520637707</v>
      </c>
      <c r="V42" s="18">
        <f t="shared" si="26"/>
        <v>0.24031713870226118</v>
      </c>
      <c r="W42" s="18">
        <f t="shared" ref="W42:X42" si="27">W19/W$29*100</f>
        <v>0.40515134180806062</v>
      </c>
      <c r="X42" s="18">
        <f t="shared" si="27"/>
        <v>0.20923041554183675</v>
      </c>
      <c r="Y42" s="18">
        <f t="shared" si="26"/>
        <v>0.43657822029825033</v>
      </c>
    </row>
    <row r="43" spans="1:25" x14ac:dyDescent="0.2">
      <c r="A43" s="143"/>
      <c r="B43" s="8" t="s">
        <v>16</v>
      </c>
      <c r="C43" s="18">
        <f t="shared" ref="C43:Y43" si="28">C20/C$29*100</f>
        <v>3.9532157729718978E-4</v>
      </c>
      <c r="D43" s="18">
        <f t="shared" si="28"/>
        <v>8.3328413301516132E-3</v>
      </c>
      <c r="E43" s="18">
        <f t="shared" si="28"/>
        <v>7.8673086034902542E-3</v>
      </c>
      <c r="F43" s="18">
        <f t="shared" si="28"/>
        <v>1.1329559425660581E-3</v>
      </c>
      <c r="G43" s="18">
        <f t="shared" si="28"/>
        <v>5.8413269387588786E-4</v>
      </c>
      <c r="H43" s="18">
        <f t="shared" si="28"/>
        <v>1.415115663942825E-2</v>
      </c>
      <c r="I43" s="18">
        <f t="shared" si="28"/>
        <v>2.7742266932383225E-3</v>
      </c>
      <c r="J43" s="18">
        <f t="shared" si="28"/>
        <v>2.5638147603695353E-3</v>
      </c>
      <c r="K43" s="18">
        <f t="shared" si="28"/>
        <v>3.9236439255516094E-3</v>
      </c>
      <c r="L43" s="18">
        <f t="shared" si="28"/>
        <v>3.3390889003555076E-3</v>
      </c>
      <c r="M43" s="18">
        <f t="shared" si="28"/>
        <v>7.3929714466786731E-3</v>
      </c>
      <c r="N43" s="18">
        <f t="shared" si="28"/>
        <v>1.6402366957238713E-2</v>
      </c>
      <c r="O43" s="18">
        <f t="shared" si="28"/>
        <v>2.0427816645074304E-2</v>
      </c>
      <c r="P43" s="18">
        <f t="shared" si="28"/>
        <v>0.10408291851880709</v>
      </c>
      <c r="Q43" s="18">
        <f t="shared" si="28"/>
        <v>4.2946608945142052E-2</v>
      </c>
      <c r="R43" s="18">
        <f t="shared" si="28"/>
        <v>7.8621360888866496E-2</v>
      </c>
      <c r="S43" s="18">
        <f t="shared" si="28"/>
        <v>9.4696864946900147E-2</v>
      </c>
      <c r="T43" s="18">
        <f t="shared" si="28"/>
        <v>0.1453804553587148</v>
      </c>
      <c r="U43" s="18">
        <f t="shared" si="28"/>
        <v>0.12303883429563532</v>
      </c>
      <c r="V43" s="18">
        <f t="shared" si="28"/>
        <v>1.2213015374380493E-2</v>
      </c>
      <c r="W43" s="18">
        <f t="shared" ref="W43:X43" si="29">W20/W$29*100</f>
        <v>1.2104608642169284E-2</v>
      </c>
      <c r="X43" s="18">
        <f t="shared" si="29"/>
        <v>5.9591027822472151E-2</v>
      </c>
      <c r="Y43" s="18">
        <f t="shared" si="28"/>
        <v>5.1035060945597573E-2</v>
      </c>
    </row>
    <row r="44" spans="1:25" x14ac:dyDescent="0.2">
      <c r="A44" s="143"/>
      <c r="B44" s="8" t="s">
        <v>19</v>
      </c>
      <c r="C44" s="18">
        <f t="shared" ref="C44:Y44" si="30">C21/C$29*100</f>
        <v>3.9532157729718978E-4</v>
      </c>
      <c r="D44" s="18">
        <f t="shared" si="30"/>
        <v>0</v>
      </c>
      <c r="E44" s="18">
        <f t="shared" si="30"/>
        <v>1.066753708947831E-4</v>
      </c>
      <c r="F44" s="18">
        <f t="shared" si="30"/>
        <v>2.8169334315506699E-4</v>
      </c>
      <c r="G44" s="18">
        <f t="shared" si="30"/>
        <v>0</v>
      </c>
      <c r="H44" s="18">
        <f t="shared" si="30"/>
        <v>2.7945901777920695E-4</v>
      </c>
      <c r="I44" s="18">
        <f t="shared" si="30"/>
        <v>9.1803992232853134E-5</v>
      </c>
      <c r="J44" s="18">
        <f t="shared" si="30"/>
        <v>4.8568218412133648E-4</v>
      </c>
      <c r="K44" s="18">
        <f t="shared" si="30"/>
        <v>4.2805890815477684E-4</v>
      </c>
      <c r="L44" s="18">
        <f t="shared" si="30"/>
        <v>1.794316890605401E-4</v>
      </c>
      <c r="M44" s="18">
        <f t="shared" si="30"/>
        <v>1.0639470167069598E-5</v>
      </c>
      <c r="N44" s="18">
        <f t="shared" si="30"/>
        <v>5.0690624539237855E-5</v>
      </c>
      <c r="O44" s="18">
        <f t="shared" si="30"/>
        <v>2.6639871379891688E-5</v>
      </c>
      <c r="P44" s="18">
        <f t="shared" si="30"/>
        <v>0</v>
      </c>
      <c r="Q44" s="18">
        <f t="shared" si="30"/>
        <v>1.3087768124025222E-3</v>
      </c>
      <c r="R44" s="18">
        <f t="shared" si="30"/>
        <v>3.5982164652014598E-4</v>
      </c>
      <c r="S44" s="18">
        <f t="shared" si="30"/>
        <v>4.1548242173859034E-4</v>
      </c>
      <c r="T44" s="18">
        <f t="shared" si="30"/>
        <v>0</v>
      </c>
      <c r="U44" s="18">
        <f t="shared" si="30"/>
        <v>0</v>
      </c>
      <c r="V44" s="18">
        <f t="shared" si="30"/>
        <v>9.020996206653095E-5</v>
      </c>
      <c r="W44" s="18">
        <f t="shared" ref="W44:X44" si="31">W21/W$29*100</f>
        <v>7.3649127806989595E-6</v>
      </c>
      <c r="X44" s="18">
        <f t="shared" si="31"/>
        <v>1.5437553916806043E-4</v>
      </c>
      <c r="Y44" s="18">
        <f t="shared" si="30"/>
        <v>1.7441141391939769E-4</v>
      </c>
    </row>
    <row r="45" spans="1:25" x14ac:dyDescent="0.2">
      <c r="A45" s="143"/>
      <c r="B45" s="8" t="s">
        <v>18</v>
      </c>
      <c r="C45" s="18">
        <f t="shared" ref="C45:Y45" si="32">C22/C$29*100</f>
        <v>0</v>
      </c>
      <c r="D45" s="18">
        <f t="shared" si="32"/>
        <v>0</v>
      </c>
      <c r="E45" s="18">
        <f t="shared" si="32"/>
        <v>3.6161142676197669E-4</v>
      </c>
      <c r="F45" s="18">
        <f t="shared" si="32"/>
        <v>0</v>
      </c>
      <c r="G45" s="18">
        <f t="shared" si="32"/>
        <v>0</v>
      </c>
      <c r="H45" s="18">
        <f t="shared" si="32"/>
        <v>1.7820575046790014E-5</v>
      </c>
      <c r="I45" s="18">
        <f t="shared" si="32"/>
        <v>5.8204260205267115E-6</v>
      </c>
      <c r="J45" s="18">
        <f t="shared" si="32"/>
        <v>3.6698236945072327E-5</v>
      </c>
      <c r="K45" s="18">
        <f t="shared" si="32"/>
        <v>3.1657089670610501E-5</v>
      </c>
      <c r="L45" s="18">
        <f t="shared" si="32"/>
        <v>0</v>
      </c>
      <c r="M45" s="18">
        <f t="shared" si="32"/>
        <v>1.0639470167069599E-4</v>
      </c>
      <c r="N45" s="18">
        <f t="shared" si="32"/>
        <v>0</v>
      </c>
      <c r="O45" s="18">
        <f t="shared" si="32"/>
        <v>2.1033389357669026E-4</v>
      </c>
      <c r="P45" s="18">
        <f t="shared" si="32"/>
        <v>1.3213746394777165E-5</v>
      </c>
      <c r="Q45" s="18">
        <f t="shared" si="32"/>
        <v>2.0216744717056943E-4</v>
      </c>
      <c r="R45" s="18">
        <f t="shared" si="32"/>
        <v>0</v>
      </c>
      <c r="S45" s="18">
        <f t="shared" si="32"/>
        <v>6.7214627967879178E-5</v>
      </c>
      <c r="T45" s="18">
        <f t="shared" si="32"/>
        <v>0</v>
      </c>
      <c r="U45" s="18">
        <f t="shared" si="32"/>
        <v>2.0038764063264798E-4</v>
      </c>
      <c r="V45" s="18">
        <f t="shared" si="32"/>
        <v>3.3270340776939346E-5</v>
      </c>
      <c r="W45" s="18">
        <f t="shared" ref="W45:X45" si="33">W22/W$29*100</f>
        <v>9.0476081075434008E-4</v>
      </c>
      <c r="X45" s="18">
        <f t="shared" si="33"/>
        <v>3.4016187416053699E-4</v>
      </c>
      <c r="Y45" s="18">
        <f t="shared" si="32"/>
        <v>1.8172691838466687E-4</v>
      </c>
    </row>
    <row r="46" spans="1:25" x14ac:dyDescent="0.2">
      <c r="A46" s="143"/>
      <c r="B46" s="8" t="s">
        <v>20</v>
      </c>
      <c r="C46" s="18">
        <f t="shared" ref="C46:Y46" si="34">C23/C$29*100</f>
        <v>0</v>
      </c>
      <c r="D46" s="18">
        <f t="shared" si="34"/>
        <v>0</v>
      </c>
      <c r="E46" s="18">
        <f t="shared" si="34"/>
        <v>0</v>
      </c>
      <c r="F46" s="18">
        <f t="shared" si="34"/>
        <v>0</v>
      </c>
      <c r="G46" s="18">
        <f t="shared" si="34"/>
        <v>0</v>
      </c>
      <c r="H46" s="18">
        <f t="shared" si="34"/>
        <v>1.2096390334790795E-4</v>
      </c>
      <c r="I46" s="18">
        <f t="shared" si="34"/>
        <v>0</v>
      </c>
      <c r="J46" s="18">
        <f t="shared" si="34"/>
        <v>4.358232001338934E-4</v>
      </c>
      <c r="K46" s="18">
        <f t="shared" si="34"/>
        <v>2.3926336613367216E-4</v>
      </c>
      <c r="L46" s="18">
        <f t="shared" si="34"/>
        <v>6.0923800089110545E-4</v>
      </c>
      <c r="M46" s="18">
        <f t="shared" si="34"/>
        <v>0</v>
      </c>
      <c r="N46" s="18">
        <f t="shared" si="34"/>
        <v>3.9696683892416143E-4</v>
      </c>
      <c r="O46" s="18">
        <f t="shared" si="34"/>
        <v>0</v>
      </c>
      <c r="P46" s="18">
        <f t="shared" si="34"/>
        <v>1.154453561210741E-2</v>
      </c>
      <c r="Q46" s="18">
        <f t="shared" si="34"/>
        <v>1.4096153854859833E-3</v>
      </c>
      <c r="R46" s="18">
        <f t="shared" si="34"/>
        <v>5.65412256368985E-2</v>
      </c>
      <c r="S46" s="18">
        <f t="shared" si="34"/>
        <v>8.9027023015118237E-2</v>
      </c>
      <c r="T46" s="18">
        <f t="shared" si="34"/>
        <v>0.11815217859937228</v>
      </c>
      <c r="U46" s="18">
        <f t="shared" si="34"/>
        <v>0.11835955657638589</v>
      </c>
      <c r="V46" s="18">
        <f t="shared" si="34"/>
        <v>1.1202170411416208E-2</v>
      </c>
      <c r="W46" s="18">
        <f t="shared" ref="W46:X46" si="35">W23/W$29*100</f>
        <v>9.7734889180478828E-3</v>
      </c>
      <c r="X46" s="18">
        <f t="shared" si="35"/>
        <v>5.5896911263160751E-2</v>
      </c>
      <c r="Y46" s="18">
        <f t="shared" si="34"/>
        <v>3.7250536189115523E-2</v>
      </c>
    </row>
    <row r="47" spans="1:25" x14ac:dyDescent="0.2">
      <c r="A47" s="143"/>
      <c r="B47" s="8" t="s">
        <v>21</v>
      </c>
      <c r="C47" s="18">
        <f t="shared" ref="C47:Y49" si="36">C24/C$29*100</f>
        <v>0</v>
      </c>
      <c r="D47" s="18">
        <f t="shared" si="36"/>
        <v>0</v>
      </c>
      <c r="E47" s="18">
        <f t="shared" si="36"/>
        <v>0</v>
      </c>
      <c r="F47" s="18">
        <f t="shared" si="36"/>
        <v>0</v>
      </c>
      <c r="G47" s="18">
        <f t="shared" si="36"/>
        <v>0</v>
      </c>
      <c r="H47" s="18">
        <f t="shared" si="36"/>
        <v>2.9700958411316683E-5</v>
      </c>
      <c r="I47" s="18">
        <f t="shared" si="36"/>
        <v>3.8891028409883025E-5</v>
      </c>
      <c r="J47" s="18">
        <f t="shared" si="36"/>
        <v>2.303130732414884E-5</v>
      </c>
      <c r="K47" s="18">
        <f t="shared" si="36"/>
        <v>0</v>
      </c>
      <c r="L47" s="18">
        <f t="shared" si="36"/>
        <v>0</v>
      </c>
      <c r="M47" s="18">
        <f t="shared" si="36"/>
        <v>9.492076325522876E-5</v>
      </c>
      <c r="N47" s="18">
        <f t="shared" si="36"/>
        <v>3.8676288203639272E-5</v>
      </c>
      <c r="O47" s="18">
        <f t="shared" si="36"/>
        <v>0</v>
      </c>
      <c r="P47" s="18">
        <f t="shared" si="36"/>
        <v>4.6185189779840178E-5</v>
      </c>
      <c r="Q47" s="18">
        <f t="shared" si="36"/>
        <v>8.3841471623688046E-5</v>
      </c>
      <c r="R47" s="18">
        <f t="shared" si="36"/>
        <v>1.1567272562978926E-4</v>
      </c>
      <c r="S47" s="18">
        <f t="shared" si="36"/>
        <v>0</v>
      </c>
      <c r="T47" s="18">
        <f t="shared" si="36"/>
        <v>2.088198393616197E-5</v>
      </c>
      <c r="U47" s="18">
        <f t="shared" si="36"/>
        <v>9.0524190840210591E-6</v>
      </c>
      <c r="V47" s="18">
        <f t="shared" si="36"/>
        <v>3.8517586907490701E-4</v>
      </c>
      <c r="W47" s="18">
        <f t="shared" ref="W47:X47" si="37">W24/W$29*100</f>
        <v>0</v>
      </c>
      <c r="X47" s="18">
        <f t="shared" si="37"/>
        <v>0</v>
      </c>
      <c r="Y47" s="18">
        <f t="shared" si="36"/>
        <v>5.7256684176712242E-5</v>
      </c>
    </row>
    <row r="48" spans="1:25" x14ac:dyDescent="0.2">
      <c r="A48" s="143"/>
      <c r="B48" s="8" t="s">
        <v>17</v>
      </c>
      <c r="C48" s="18">
        <f t="shared" si="36"/>
        <v>0</v>
      </c>
      <c r="D48" s="18">
        <f t="shared" si="36"/>
        <v>2.5926356581300534E-5</v>
      </c>
      <c r="E48" s="18">
        <f t="shared" si="36"/>
        <v>7.399021805833495E-3</v>
      </c>
      <c r="F48" s="18">
        <f t="shared" si="36"/>
        <v>8.512625994109912E-4</v>
      </c>
      <c r="G48" s="18">
        <f t="shared" si="36"/>
        <v>5.8413269387588786E-4</v>
      </c>
      <c r="H48" s="18">
        <f t="shared" si="36"/>
        <v>8.0581400257030457E-3</v>
      </c>
      <c r="I48" s="18">
        <f t="shared" si="36"/>
        <v>2.5996139126225211E-3</v>
      </c>
      <c r="J48" s="18">
        <f t="shared" si="36"/>
        <v>7.8762009222803505E-4</v>
      </c>
      <c r="K48" s="18">
        <f t="shared" si="36"/>
        <v>3.2246645615925497E-3</v>
      </c>
      <c r="L48" s="18">
        <f t="shared" si="36"/>
        <v>2.4467014710625092E-3</v>
      </c>
      <c r="M48" s="18">
        <f t="shared" si="36"/>
        <v>6.6244261899044699E-3</v>
      </c>
      <c r="N48" s="18">
        <f t="shared" si="36"/>
        <v>1.5256067606862763E-2</v>
      </c>
      <c r="O48" s="18">
        <f t="shared" si="36"/>
        <v>1.9038426262288501E-2</v>
      </c>
      <c r="P48" s="18">
        <f t="shared" si="36"/>
        <v>8.675239797343616E-2</v>
      </c>
      <c r="Q48" s="18">
        <f t="shared" si="36"/>
        <v>3.8698967916877623E-2</v>
      </c>
      <c r="R48" s="18">
        <f t="shared" si="36"/>
        <v>2.1219764167727334E-2</v>
      </c>
      <c r="S48" s="18">
        <f t="shared" si="36"/>
        <v>4.9081081551116349E-3</v>
      </c>
      <c r="T48" s="18">
        <f t="shared" si="36"/>
        <v>2.6927359883258426E-2</v>
      </c>
      <c r="U48" s="18">
        <f t="shared" si="36"/>
        <v>4.3987898855096874E-3</v>
      </c>
      <c r="V48" s="18">
        <f t="shared" si="36"/>
        <v>5.0218879104590606E-4</v>
      </c>
      <c r="W48" s="18">
        <f t="shared" ref="W48:X49" si="38">W25/W$29*100</f>
        <v>6.8830727241989934E-4</v>
      </c>
      <c r="X48" s="18">
        <f t="shared" si="38"/>
        <v>2.1899290305879234E-3</v>
      </c>
      <c r="Y48" s="18">
        <f t="shared" ref="Y48:Y49" si="39">Y25/Y$29*100</f>
        <v>1.2441659135788773E-2</v>
      </c>
    </row>
    <row r="49" spans="1:25" x14ac:dyDescent="0.2">
      <c r="A49" s="297"/>
      <c r="B49" s="8" t="s">
        <v>807</v>
      </c>
      <c r="C49" s="18">
        <f t="shared" si="36"/>
        <v>0</v>
      </c>
      <c r="D49" s="18">
        <f t="shared" si="36"/>
        <v>8.3069149735703132E-3</v>
      </c>
      <c r="E49" s="18">
        <f t="shared" si="36"/>
        <v>0</v>
      </c>
      <c r="F49" s="18">
        <f t="shared" si="36"/>
        <v>0</v>
      </c>
      <c r="G49" s="18">
        <f t="shared" si="36"/>
        <v>0</v>
      </c>
      <c r="H49" s="18">
        <f t="shared" si="36"/>
        <v>5.6450721591399817E-3</v>
      </c>
      <c r="I49" s="18">
        <f t="shared" si="36"/>
        <v>3.8097333952538479E-5</v>
      </c>
      <c r="J49" s="18">
        <f t="shared" si="36"/>
        <v>7.9495973961704949E-4</v>
      </c>
      <c r="K49" s="18">
        <f t="shared" si="36"/>
        <v>0</v>
      </c>
      <c r="L49" s="18">
        <f t="shared" si="36"/>
        <v>1.0371773934135266E-4</v>
      </c>
      <c r="M49" s="18">
        <f t="shared" si="36"/>
        <v>5.5659032168120948E-4</v>
      </c>
      <c r="N49" s="18">
        <f t="shared" si="36"/>
        <v>6.5996559870890839E-4</v>
      </c>
      <c r="O49" s="18">
        <f t="shared" si="36"/>
        <v>1.1524166178292234E-3</v>
      </c>
      <c r="P49" s="18">
        <f t="shared" si="36"/>
        <v>5.7265859970889029E-3</v>
      </c>
      <c r="Q49" s="18">
        <f t="shared" si="36"/>
        <v>1.2432399115816666E-3</v>
      </c>
      <c r="R49" s="18">
        <f t="shared" si="36"/>
        <v>3.8487671209072057E-4</v>
      </c>
      <c r="S49" s="18">
        <f t="shared" si="36"/>
        <v>2.7903672696379561E-4</v>
      </c>
      <c r="T49" s="18">
        <f t="shared" si="36"/>
        <v>2.8003489214789324E-4</v>
      </c>
      <c r="U49" s="18">
        <f t="shared" si="36"/>
        <v>7.1047774023074367E-5</v>
      </c>
      <c r="V49" s="18">
        <f t="shared" si="36"/>
        <v>0</v>
      </c>
      <c r="W49" s="18">
        <f t="shared" si="38"/>
        <v>7.3068672816646379E-4</v>
      </c>
      <c r="X49" s="18">
        <f t="shared" si="38"/>
        <v>1.0096501153948937E-3</v>
      </c>
      <c r="Y49" s="18">
        <f t="shared" si="39"/>
        <v>9.2947060421249281E-4</v>
      </c>
    </row>
    <row r="50" spans="1:25" ht="15" x14ac:dyDescent="0.25">
      <c r="A50" s="143"/>
      <c r="B50" s="191" t="s">
        <v>22</v>
      </c>
      <c r="C50" s="18">
        <f t="shared" ref="C50:Y50" si="40">C27/C$29*100</f>
        <v>24.131450803070006</v>
      </c>
      <c r="D50" s="18">
        <f t="shared" si="40"/>
        <v>90.623327146661097</v>
      </c>
      <c r="E50" s="18">
        <f t="shared" si="40"/>
        <v>87.261507941255886</v>
      </c>
      <c r="F50" s="18">
        <f t="shared" si="40"/>
        <v>90.813749006161544</v>
      </c>
      <c r="G50" s="18">
        <f t="shared" si="40"/>
        <v>84.169164983088834</v>
      </c>
      <c r="H50" s="18">
        <f t="shared" si="40"/>
        <v>89.651995463346012</v>
      </c>
      <c r="I50" s="18">
        <f t="shared" si="40"/>
        <v>88.425289692854918</v>
      </c>
      <c r="J50" s="18">
        <f t="shared" si="40"/>
        <v>87.445488343932581</v>
      </c>
      <c r="K50" s="18">
        <f t="shared" si="40"/>
        <v>86.85192288488949</v>
      </c>
      <c r="L50" s="18">
        <f t="shared" si="40"/>
        <v>85.314229828441484</v>
      </c>
      <c r="M50" s="18">
        <f t="shared" si="40"/>
        <v>83.916196957354373</v>
      </c>
      <c r="N50" s="18">
        <f t="shared" si="40"/>
        <v>83.460089628792346</v>
      </c>
      <c r="O50" s="18">
        <f t="shared" si="40"/>
        <v>80.697475740077223</v>
      </c>
      <c r="P50" s="18">
        <f t="shared" si="40"/>
        <v>82.435792336114162</v>
      </c>
      <c r="Q50" s="18">
        <f t="shared" si="40"/>
        <v>80.022017816423869</v>
      </c>
      <c r="R50" s="18">
        <f t="shared" si="40"/>
        <v>80.650910162122003</v>
      </c>
      <c r="S50" s="18">
        <f t="shared" si="40"/>
        <v>81.257545994240161</v>
      </c>
      <c r="T50" s="18">
        <f t="shared" si="40"/>
        <v>81.969107873501216</v>
      </c>
      <c r="U50" s="18">
        <f t="shared" si="40"/>
        <v>83.535398791837949</v>
      </c>
      <c r="V50" s="18">
        <f t="shared" si="40"/>
        <v>79.241711887393834</v>
      </c>
      <c r="W50" s="18">
        <f t="shared" ref="W50:X50" si="41">W27/W$29*100</f>
        <v>76.474746312318103</v>
      </c>
      <c r="X50" s="18">
        <f t="shared" si="41"/>
        <v>76.340896299960988</v>
      </c>
      <c r="Y50" s="18">
        <f t="shared" si="40"/>
        <v>81.101000516211215</v>
      </c>
    </row>
    <row r="51" spans="1:25" x14ac:dyDescent="0.2">
      <c r="A51" s="143"/>
      <c r="B51" s="8" t="s">
        <v>23</v>
      </c>
      <c r="C51" s="18">
        <f t="shared" ref="C51:Y51" si="42">C28/C$29*100</f>
        <v>75.868549196930005</v>
      </c>
      <c r="D51" s="18">
        <f t="shared" si="42"/>
        <v>9.3766728533389134</v>
      </c>
      <c r="E51" s="18">
        <f t="shared" si="42"/>
        <v>12.738492058744106</v>
      </c>
      <c r="F51" s="18">
        <f t="shared" si="42"/>
        <v>9.1862509938384509</v>
      </c>
      <c r="G51" s="18">
        <f t="shared" si="42"/>
        <v>15.830835016911172</v>
      </c>
      <c r="H51" s="18">
        <f t="shared" si="42"/>
        <v>10.348004536653988</v>
      </c>
      <c r="I51" s="18">
        <f t="shared" si="42"/>
        <v>11.574710307145089</v>
      </c>
      <c r="J51" s="18">
        <f t="shared" si="42"/>
        <v>12.554511656067424</v>
      </c>
      <c r="K51" s="18">
        <f t="shared" si="42"/>
        <v>13.14807711511051</v>
      </c>
      <c r="L51" s="18">
        <f t="shared" si="42"/>
        <v>14.685770171558524</v>
      </c>
      <c r="M51" s="18">
        <f t="shared" si="42"/>
        <v>16.083803042645631</v>
      </c>
      <c r="N51" s="18">
        <f t="shared" si="42"/>
        <v>16.53991037120765</v>
      </c>
      <c r="O51" s="18">
        <f t="shared" si="42"/>
        <v>19.30252425992277</v>
      </c>
      <c r="P51" s="18">
        <f t="shared" si="42"/>
        <v>17.564207663885835</v>
      </c>
      <c r="Q51" s="18">
        <f t="shared" si="42"/>
        <v>19.977982183576135</v>
      </c>
      <c r="R51" s="18">
        <f t="shared" si="42"/>
        <v>19.34908983787799</v>
      </c>
      <c r="S51" s="18">
        <f t="shared" si="42"/>
        <v>18.742454005759846</v>
      </c>
      <c r="T51" s="18">
        <f t="shared" si="42"/>
        <v>18.030892126498792</v>
      </c>
      <c r="U51" s="18">
        <f t="shared" si="42"/>
        <v>16.464601208162055</v>
      </c>
      <c r="V51" s="18">
        <f t="shared" si="42"/>
        <v>20.758288112606177</v>
      </c>
      <c r="W51" s="18">
        <f t="shared" ref="W51:X51" si="43">W28/W$29*100</f>
        <v>23.525253687681889</v>
      </c>
      <c r="X51" s="18">
        <f t="shared" si="43"/>
        <v>23.659103700039012</v>
      </c>
      <c r="Y51" s="18">
        <f t="shared" si="42"/>
        <v>18.898999483788764</v>
      </c>
    </row>
    <row r="52" spans="1:25" ht="13.5" thickBot="1" x14ac:dyDescent="0.25">
      <c r="A52" s="143"/>
      <c r="B52" s="30" t="s">
        <v>7</v>
      </c>
      <c r="C52" s="78">
        <f t="shared" ref="C52:Y52" si="44">C29/C$29*100</f>
        <v>100</v>
      </c>
      <c r="D52" s="78">
        <f t="shared" si="44"/>
        <v>100</v>
      </c>
      <c r="E52" s="78">
        <f t="shared" si="44"/>
        <v>100</v>
      </c>
      <c r="F52" s="78">
        <f t="shared" si="44"/>
        <v>100</v>
      </c>
      <c r="G52" s="78">
        <f t="shared" si="44"/>
        <v>100</v>
      </c>
      <c r="H52" s="78">
        <f t="shared" si="44"/>
        <v>100</v>
      </c>
      <c r="I52" s="78">
        <f t="shared" si="44"/>
        <v>100</v>
      </c>
      <c r="J52" s="78">
        <f t="shared" si="44"/>
        <v>100</v>
      </c>
      <c r="K52" s="78">
        <f t="shared" si="44"/>
        <v>100</v>
      </c>
      <c r="L52" s="78">
        <f t="shared" si="44"/>
        <v>100</v>
      </c>
      <c r="M52" s="78">
        <f t="shared" si="44"/>
        <v>100</v>
      </c>
      <c r="N52" s="78">
        <f t="shared" si="44"/>
        <v>100</v>
      </c>
      <c r="O52" s="78">
        <f t="shared" si="44"/>
        <v>100</v>
      </c>
      <c r="P52" s="78">
        <f t="shared" si="44"/>
        <v>100</v>
      </c>
      <c r="Q52" s="78">
        <f t="shared" si="44"/>
        <v>100</v>
      </c>
      <c r="R52" s="78">
        <f t="shared" si="44"/>
        <v>100</v>
      </c>
      <c r="S52" s="78">
        <f t="shared" si="44"/>
        <v>100</v>
      </c>
      <c r="T52" s="260">
        <f t="shared" si="44"/>
        <v>100</v>
      </c>
      <c r="U52" s="260">
        <f t="shared" si="44"/>
        <v>100</v>
      </c>
      <c r="V52" s="271">
        <f t="shared" si="44"/>
        <v>100</v>
      </c>
      <c r="W52" s="271">
        <f t="shared" ref="W52:X52" si="45">W29/W$29*100</f>
        <v>100</v>
      </c>
      <c r="X52" s="271">
        <f t="shared" si="45"/>
        <v>100</v>
      </c>
      <c r="Y52" s="78">
        <f t="shared" si="44"/>
        <v>100</v>
      </c>
    </row>
    <row r="53" spans="1:25" ht="20.25" thickTop="1" thickBot="1" x14ac:dyDescent="0.35">
      <c r="A53" s="143"/>
      <c r="B53" s="30"/>
      <c r="C53" s="338" t="s">
        <v>9</v>
      </c>
      <c r="D53" s="338"/>
      <c r="E53" s="338"/>
      <c r="F53" s="338"/>
      <c r="G53" s="338"/>
      <c r="H53" s="338"/>
      <c r="I53" s="338"/>
      <c r="J53" s="338"/>
      <c r="K53" s="338"/>
      <c r="L53" s="338"/>
      <c r="M53" s="338"/>
      <c r="N53" s="338"/>
      <c r="O53" s="338"/>
      <c r="P53" s="338"/>
      <c r="Q53" s="338"/>
      <c r="R53" s="338"/>
      <c r="S53" s="338"/>
      <c r="T53" s="338"/>
      <c r="U53" s="338"/>
      <c r="V53" s="338"/>
      <c r="W53" s="338"/>
      <c r="X53" s="338"/>
      <c r="Y53" s="338"/>
    </row>
    <row r="54" spans="1:25" ht="13.5" thickTop="1" x14ac:dyDescent="0.2">
      <c r="A54" s="143"/>
      <c r="B54" s="8"/>
      <c r="C54" s="18"/>
      <c r="D54" s="18"/>
      <c r="E54" s="18"/>
      <c r="F54" s="18"/>
      <c r="G54" s="18"/>
      <c r="H54" s="18"/>
      <c r="I54" s="18"/>
      <c r="J54" s="18"/>
      <c r="K54" s="18"/>
      <c r="L54" s="18"/>
      <c r="M54" s="18"/>
      <c r="N54" s="18"/>
      <c r="O54" s="18"/>
      <c r="P54" s="18"/>
      <c r="Q54" s="18"/>
      <c r="R54" s="18"/>
      <c r="S54" s="18"/>
      <c r="T54" s="18"/>
      <c r="U54" s="18"/>
      <c r="V54" s="18"/>
      <c r="W54" s="18"/>
      <c r="X54" s="18"/>
      <c r="Y54" s="18"/>
    </row>
    <row r="55" spans="1:25" x14ac:dyDescent="0.2">
      <c r="A55" s="143"/>
      <c r="B55" s="80" t="s">
        <v>326</v>
      </c>
      <c r="C55" s="33" t="s">
        <v>10</v>
      </c>
      <c r="D55" s="18" t="e">
        <f t="shared" ref="D55:V55" si="46">IF(C9=0,"--",(D9/C9)*100-100)</f>
        <v>#VALUE!</v>
      </c>
      <c r="E55" s="18">
        <f t="shared" si="46"/>
        <v>32.73066735146719</v>
      </c>
      <c r="F55" s="18">
        <f t="shared" si="46"/>
        <v>13.161197819550495</v>
      </c>
      <c r="G55" s="18">
        <f t="shared" si="46"/>
        <v>25.221072836133757</v>
      </c>
      <c r="H55" s="18">
        <f t="shared" si="46"/>
        <v>16.830613211665352</v>
      </c>
      <c r="I55" s="18">
        <f t="shared" si="46"/>
        <v>-1.0528326963030281</v>
      </c>
      <c r="J55" s="18">
        <f t="shared" si="46"/>
        <v>5.5955928732461331</v>
      </c>
      <c r="K55" s="18">
        <f t="shared" si="46"/>
        <v>10.388233394593072</v>
      </c>
      <c r="L55" s="18">
        <f t="shared" si="46"/>
        <v>3.3108658217627891</v>
      </c>
      <c r="M55" s="18">
        <f t="shared" si="46"/>
        <v>-9.4524160446374452</v>
      </c>
      <c r="N55" s="18">
        <f t="shared" si="46"/>
        <v>21.827559751892522</v>
      </c>
      <c r="O55" s="18">
        <f t="shared" si="46"/>
        <v>34.971491436383957</v>
      </c>
      <c r="P55" s="18">
        <f t="shared" si="46"/>
        <v>-4.5420213170617103</v>
      </c>
      <c r="Q55" s="18">
        <f t="shared" si="46"/>
        <v>-26.826477095528872</v>
      </c>
      <c r="R55" s="18">
        <f t="shared" si="46"/>
        <v>32.927026280535841</v>
      </c>
      <c r="S55" s="18">
        <f t="shared" si="46"/>
        <v>20.915354268571093</v>
      </c>
      <c r="T55" s="18">
        <f t="shared" si="46"/>
        <v>26.044723528510787</v>
      </c>
      <c r="U55" s="18">
        <f t="shared" si="46"/>
        <v>23.770816923225624</v>
      </c>
      <c r="V55" s="18">
        <f t="shared" si="46"/>
        <v>-5.0294890384763988</v>
      </c>
      <c r="W55" s="18">
        <f t="shared" ref="W55:X55" si="47">IF(V9=0,"--",(W9/V9)*100-100)</f>
        <v>0.42303914550294053</v>
      </c>
      <c r="X55" s="18">
        <f t="shared" si="47"/>
        <v>2.4749462267130724</v>
      </c>
      <c r="Y55" s="18" t="str">
        <f>IFERROR((POWER(U9/C9,1/21)*100)-100,"--")</f>
        <v>--</v>
      </c>
    </row>
    <row r="56" spans="1:25" x14ac:dyDescent="0.2">
      <c r="A56" s="143"/>
      <c r="B56" s="80" t="s">
        <v>378</v>
      </c>
      <c r="C56" s="33" t="s">
        <v>10</v>
      </c>
      <c r="D56" s="18">
        <f t="shared" ref="D56:V56" si="48">IF(C10=0,"--",(D10/C10)*100-100)</f>
        <v>26.442346407844084</v>
      </c>
      <c r="E56" s="18">
        <f t="shared" si="48"/>
        <v>-31.49913367347871</v>
      </c>
      <c r="F56" s="18">
        <f t="shared" si="48"/>
        <v>22.035446034006029</v>
      </c>
      <c r="G56" s="18">
        <f t="shared" si="48"/>
        <v>110.96942587210589</v>
      </c>
      <c r="H56" s="18">
        <f t="shared" si="48"/>
        <v>19.371770106087411</v>
      </c>
      <c r="I56" s="18">
        <f t="shared" si="48"/>
        <v>9.1839886234042325</v>
      </c>
      <c r="J56" s="18">
        <f t="shared" si="48"/>
        <v>-33.337614716732787</v>
      </c>
      <c r="K56" s="18">
        <f t="shared" si="48"/>
        <v>35.2702019990476</v>
      </c>
      <c r="L56" s="18">
        <f t="shared" si="48"/>
        <v>74.455950150910411</v>
      </c>
      <c r="M56" s="18">
        <f t="shared" si="48"/>
        <v>3.9915150634725052</v>
      </c>
      <c r="N56" s="18">
        <f t="shared" si="48"/>
        <v>61.430415984195605</v>
      </c>
      <c r="O56" s="18">
        <f t="shared" si="48"/>
        <v>18.563269287653512</v>
      </c>
      <c r="P56" s="18">
        <f t="shared" si="48"/>
        <v>6.0382586708981592</v>
      </c>
      <c r="Q56" s="18">
        <f t="shared" si="48"/>
        <v>-6.2239896340208958</v>
      </c>
      <c r="R56" s="18">
        <f t="shared" si="48"/>
        <v>-16.104494579401631</v>
      </c>
      <c r="S56" s="18">
        <f t="shared" si="48"/>
        <v>42.110959902141218</v>
      </c>
      <c r="T56" s="18">
        <f t="shared" si="48"/>
        <v>-22.900312909000647</v>
      </c>
      <c r="U56" s="18">
        <f t="shared" si="48"/>
        <v>-5.9887437441011429</v>
      </c>
      <c r="V56" s="18">
        <f t="shared" si="48"/>
        <v>-0.92589547346729262</v>
      </c>
      <c r="W56" s="18">
        <f t="shared" ref="W56:X56" si="49">IF(V10=0,"--",(W10/V10)*100-100)</f>
        <v>19.191797071144535</v>
      </c>
      <c r="X56" s="18">
        <f t="shared" si="49"/>
        <v>-3.8335308416694431</v>
      </c>
      <c r="Y56" s="18">
        <f t="shared" ref="Y56:Y75" si="50">IFERROR((POWER(U10/C10,1/21)*100)-100,"--")</f>
        <v>10.289409056295185</v>
      </c>
    </row>
    <row r="57" spans="1:25" x14ac:dyDescent="0.2">
      <c r="A57" s="143"/>
      <c r="B57" s="80" t="s">
        <v>388</v>
      </c>
      <c r="C57" s="33" t="s">
        <v>10</v>
      </c>
      <c r="D57" s="18">
        <f t="shared" ref="D57:V57" si="51">IF(C11=0,"--",(D11/C11)*100-100)</f>
        <v>-46.095820031053194</v>
      </c>
      <c r="E57" s="18">
        <f t="shared" si="51"/>
        <v>-49.1610330173894</v>
      </c>
      <c r="F57" s="18">
        <f t="shared" si="51"/>
        <v>67.238938824905205</v>
      </c>
      <c r="G57" s="18">
        <f t="shared" si="51"/>
        <v>97.950086446380027</v>
      </c>
      <c r="H57" s="18">
        <f t="shared" si="51"/>
        <v>-35.59455501506028</v>
      </c>
      <c r="I57" s="18">
        <f t="shared" si="51"/>
        <v>137.64833882609224</v>
      </c>
      <c r="J57" s="18">
        <f t="shared" si="51"/>
        <v>-60.076970084387682</v>
      </c>
      <c r="K57" s="18">
        <f t="shared" si="51"/>
        <v>33.761599745220991</v>
      </c>
      <c r="L57" s="18">
        <f t="shared" si="51"/>
        <v>2.2784702022723025</v>
      </c>
      <c r="M57" s="18">
        <f t="shared" si="51"/>
        <v>-8.3744054827221959</v>
      </c>
      <c r="N57" s="18">
        <f t="shared" si="51"/>
        <v>27.720176392917722</v>
      </c>
      <c r="O57" s="18">
        <f t="shared" si="51"/>
        <v>7.5195653605402413</v>
      </c>
      <c r="P57" s="18">
        <f t="shared" si="51"/>
        <v>26.992582067821729</v>
      </c>
      <c r="Q57" s="18">
        <f t="shared" si="51"/>
        <v>4.3884822800155376</v>
      </c>
      <c r="R57" s="18">
        <f t="shared" si="51"/>
        <v>175.37664845757826</v>
      </c>
      <c r="S57" s="18">
        <f t="shared" si="51"/>
        <v>-16.049332915273908</v>
      </c>
      <c r="T57" s="18">
        <f t="shared" si="51"/>
        <v>-44.248002202622992</v>
      </c>
      <c r="U57" s="18">
        <f t="shared" si="51"/>
        <v>-10.32160631803562</v>
      </c>
      <c r="V57" s="18">
        <f t="shared" si="51"/>
        <v>5.6494943270251241</v>
      </c>
      <c r="W57" s="18">
        <f t="shared" ref="W57:X57" si="52">IF(V11=0,"--",(W11/V11)*100-100)</f>
        <v>15.635417946558917</v>
      </c>
      <c r="X57" s="18">
        <f t="shared" si="52"/>
        <v>-14.290846415095331</v>
      </c>
      <c r="Y57" s="18">
        <f t="shared" si="50"/>
        <v>1.8256729555648548</v>
      </c>
    </row>
    <row r="58" spans="1:25" x14ac:dyDescent="0.2">
      <c r="A58" s="143"/>
      <c r="B58" s="80" t="s">
        <v>389</v>
      </c>
      <c r="C58" s="33" t="s">
        <v>10</v>
      </c>
      <c r="D58" s="18">
        <f t="shared" ref="D58:V58" si="53">IF(C12=0,"--",(D12/C12)*100-100)</f>
        <v>-11.474036850921266</v>
      </c>
      <c r="E58" s="18">
        <f t="shared" si="53"/>
        <v>-55.771050141911068</v>
      </c>
      <c r="F58" s="18">
        <f t="shared" si="53"/>
        <v>352.08556149732618</v>
      </c>
      <c r="G58" s="18">
        <f t="shared" si="53"/>
        <v>-34.563520227111439</v>
      </c>
      <c r="H58" s="18">
        <f t="shared" si="53"/>
        <v>162.07519884309477</v>
      </c>
      <c r="I58" s="18">
        <f t="shared" si="53"/>
        <v>-67.361015312456885</v>
      </c>
      <c r="J58" s="18">
        <f t="shared" si="53"/>
        <v>599.83093829247673</v>
      </c>
      <c r="K58" s="18">
        <f t="shared" si="53"/>
        <v>-10.182389177436889</v>
      </c>
      <c r="L58" s="18">
        <f t="shared" si="53"/>
        <v>-42.348036578805804</v>
      </c>
      <c r="M58" s="18">
        <f t="shared" si="53"/>
        <v>79.496151154653575</v>
      </c>
      <c r="N58" s="18">
        <f t="shared" si="53"/>
        <v>576.17933723196893</v>
      </c>
      <c r="O58" s="18">
        <f t="shared" si="53"/>
        <v>916.80408210332109</v>
      </c>
      <c r="P58" s="18">
        <f t="shared" si="53"/>
        <v>-73.505826805288976</v>
      </c>
      <c r="Q58" s="18">
        <f t="shared" si="53"/>
        <v>115.40546903425101</v>
      </c>
      <c r="R58" s="18">
        <f t="shared" si="53"/>
        <v>-84.476180382597633</v>
      </c>
      <c r="S58" s="18">
        <f t="shared" si="53"/>
        <v>-24.123143881208392</v>
      </c>
      <c r="T58" s="18">
        <f t="shared" si="53"/>
        <v>35.689582454660496</v>
      </c>
      <c r="U58" s="18">
        <f t="shared" si="53"/>
        <v>16.16623150565708</v>
      </c>
      <c r="V58" s="18">
        <f t="shared" si="53"/>
        <v>-65.322559066705907</v>
      </c>
      <c r="W58" s="18">
        <f t="shared" ref="W58:X58" si="54">IF(V12=0,"--",(W12/V12)*100-100)</f>
        <v>4.2592592592592524</v>
      </c>
      <c r="X58" s="18">
        <f t="shared" si="54"/>
        <v>95.833333333333314</v>
      </c>
      <c r="Y58" s="18">
        <f t="shared" si="50"/>
        <v>20.116353052251142</v>
      </c>
    </row>
    <row r="59" spans="1:25" x14ac:dyDescent="0.2">
      <c r="A59" s="143"/>
      <c r="B59" s="80" t="s">
        <v>67</v>
      </c>
      <c r="C59" s="33" t="s">
        <v>10</v>
      </c>
      <c r="D59" s="18">
        <f t="shared" ref="D59:V59" si="55">IF(C13=0,"--",(D13/C13)*100-100)</f>
        <v>3.0769236438078451</v>
      </c>
      <c r="E59" s="18">
        <f t="shared" si="55"/>
        <v>-49.696004783026694</v>
      </c>
      <c r="F59" s="18">
        <f t="shared" si="55"/>
        <v>138.61951380574135</v>
      </c>
      <c r="G59" s="18">
        <f t="shared" si="55"/>
        <v>123.63327494782007</v>
      </c>
      <c r="H59" s="18">
        <f t="shared" si="55"/>
        <v>-54.811782664451314</v>
      </c>
      <c r="I59" s="18">
        <f t="shared" si="55"/>
        <v>-25.406846636045131</v>
      </c>
      <c r="J59" s="18">
        <f t="shared" si="55"/>
        <v>33.305294653552352</v>
      </c>
      <c r="K59" s="18">
        <f t="shared" si="55"/>
        <v>-9.7094737469155916</v>
      </c>
      <c r="L59" s="18">
        <f t="shared" si="55"/>
        <v>33.856744804812166</v>
      </c>
      <c r="M59" s="18">
        <f t="shared" si="55"/>
        <v>4.6155431094415178</v>
      </c>
      <c r="N59" s="18">
        <f t="shared" si="55"/>
        <v>35.049936031659968</v>
      </c>
      <c r="O59" s="18">
        <f t="shared" si="55"/>
        <v>14.645456512633686</v>
      </c>
      <c r="P59" s="18">
        <f t="shared" si="55"/>
        <v>13.110487009677783</v>
      </c>
      <c r="Q59" s="18">
        <f t="shared" si="55"/>
        <v>-25.570281080353809</v>
      </c>
      <c r="R59" s="18">
        <f t="shared" si="55"/>
        <v>116.61148910542218</v>
      </c>
      <c r="S59" s="18">
        <f t="shared" si="55"/>
        <v>-13.305198496441079</v>
      </c>
      <c r="T59" s="18">
        <f t="shared" si="55"/>
        <v>-7.6141507545445251</v>
      </c>
      <c r="U59" s="18">
        <f t="shared" si="55"/>
        <v>58.521312569474105</v>
      </c>
      <c r="V59" s="18">
        <f t="shared" si="55"/>
        <v>-8.4858192906425103</v>
      </c>
      <c r="W59" s="18">
        <f t="shared" ref="W59:X59" si="56">IF(V13=0,"--",(W13/V13)*100-100)</f>
        <v>0.25177403178162194</v>
      </c>
      <c r="X59" s="18">
        <f t="shared" si="56"/>
        <v>-7.1331253086966484</v>
      </c>
      <c r="Y59" s="18">
        <f t="shared" si="50"/>
        <v>8.5821203595355371</v>
      </c>
    </row>
    <row r="60" spans="1:25" x14ac:dyDescent="0.2">
      <c r="A60" s="143"/>
      <c r="B60" s="80" t="s">
        <v>335</v>
      </c>
      <c r="C60" s="33" t="s">
        <v>10</v>
      </c>
      <c r="D60" s="18">
        <f t="shared" ref="D60:V60" si="57">IF(C14=0,"--",(D14/C14)*100-100)</f>
        <v>70.470153357833425</v>
      </c>
      <c r="E60" s="18">
        <f t="shared" si="57"/>
        <v>208.09879880338639</v>
      </c>
      <c r="F60" s="18">
        <f t="shared" si="57"/>
        <v>26.802010765499659</v>
      </c>
      <c r="G60" s="18">
        <f t="shared" si="57"/>
        <v>-34.354557047510923</v>
      </c>
      <c r="H60" s="18">
        <f t="shared" si="57"/>
        <v>-17.007216760713007</v>
      </c>
      <c r="I60" s="18">
        <f t="shared" si="57"/>
        <v>39.563554103559937</v>
      </c>
      <c r="J60" s="18">
        <f t="shared" si="57"/>
        <v>18.869198516465914</v>
      </c>
      <c r="K60" s="18">
        <f t="shared" si="57"/>
        <v>-39.204588834223564</v>
      </c>
      <c r="L60" s="18">
        <f t="shared" si="57"/>
        <v>75.544158270448037</v>
      </c>
      <c r="M60" s="18">
        <f t="shared" si="57"/>
        <v>166.60259967325834</v>
      </c>
      <c r="N60" s="18">
        <f t="shared" si="57"/>
        <v>26.773265455294862</v>
      </c>
      <c r="O60" s="18">
        <f t="shared" si="57"/>
        <v>-50.090017742494581</v>
      </c>
      <c r="P60" s="18">
        <f t="shared" si="57"/>
        <v>-18.518497575594793</v>
      </c>
      <c r="Q60" s="18">
        <f t="shared" si="57"/>
        <v>-11.469260503268615</v>
      </c>
      <c r="R60" s="18">
        <f t="shared" si="57"/>
        <v>13.808131587874286</v>
      </c>
      <c r="S60" s="18">
        <f t="shared" si="57"/>
        <v>1.7038809473627623</v>
      </c>
      <c r="T60" s="18">
        <f t="shared" si="57"/>
        <v>-22.451070025734793</v>
      </c>
      <c r="U60" s="18">
        <f t="shared" si="57"/>
        <v>27.268221860774815</v>
      </c>
      <c r="V60" s="18">
        <f t="shared" si="57"/>
        <v>29.537271007131181</v>
      </c>
      <c r="W60" s="18">
        <f t="shared" ref="W60:X60" si="58">IF(V14=0,"--",(W14/V14)*100-100)</f>
        <v>30.148805050353218</v>
      </c>
      <c r="X60" s="18">
        <f t="shared" si="58"/>
        <v>-35.994752810870622</v>
      </c>
      <c r="Y60" s="18">
        <f t="shared" si="50"/>
        <v>10.988615889335577</v>
      </c>
    </row>
    <row r="61" spans="1:25" x14ac:dyDescent="0.2">
      <c r="A61" s="143"/>
      <c r="B61" s="80" t="s">
        <v>380</v>
      </c>
      <c r="C61" s="33" t="s">
        <v>10</v>
      </c>
      <c r="D61" s="18" t="str">
        <f t="shared" ref="D61:V61" si="59">IF(C15=0,"--",(D15/C15)*100-100)</f>
        <v>--</v>
      </c>
      <c r="E61" s="18">
        <f t="shared" si="59"/>
        <v>-100</v>
      </c>
      <c r="F61" s="18" t="str">
        <f t="shared" si="59"/>
        <v>--</v>
      </c>
      <c r="G61" s="18" t="str">
        <f t="shared" si="59"/>
        <v>--</v>
      </c>
      <c r="H61" s="18" t="str">
        <f t="shared" si="59"/>
        <v>--</v>
      </c>
      <c r="I61" s="18">
        <f t="shared" si="59"/>
        <v>-99.311235471373223</v>
      </c>
      <c r="J61" s="18">
        <f t="shared" si="59"/>
        <v>2081.25</v>
      </c>
      <c r="K61" s="18">
        <f t="shared" si="59"/>
        <v>-100</v>
      </c>
      <c r="L61" s="18" t="str">
        <f t="shared" si="59"/>
        <v>--</v>
      </c>
      <c r="M61" s="18">
        <f t="shared" si="59"/>
        <v>433.59999999999991</v>
      </c>
      <c r="N61" s="18">
        <f t="shared" si="59"/>
        <v>50.299850074962507</v>
      </c>
      <c r="O61" s="18">
        <f t="shared" si="59"/>
        <v>137.33167082294267</v>
      </c>
      <c r="P61" s="18">
        <f t="shared" si="59"/>
        <v>378.14437322685723</v>
      </c>
      <c r="Q61" s="18">
        <f t="shared" si="59"/>
        <v>-83.283155697176142</v>
      </c>
      <c r="R61" s="18">
        <f t="shared" si="59"/>
        <v>-54.160641514394634</v>
      </c>
      <c r="S61" s="18">
        <f t="shared" si="59"/>
        <v>-16.661887008890162</v>
      </c>
      <c r="T61" s="18">
        <f t="shared" si="59"/>
        <v>15.829318651066757</v>
      </c>
      <c r="U61" s="18">
        <f t="shared" si="59"/>
        <v>-69.221628045157459</v>
      </c>
      <c r="V61" s="18">
        <f t="shared" si="59"/>
        <v>-100</v>
      </c>
      <c r="W61" s="18" t="str">
        <f t="shared" ref="W61:X61" si="60">IF(V15=0,"--",(W15/V15)*100-100)</f>
        <v>--</v>
      </c>
      <c r="X61" s="18">
        <f t="shared" si="60"/>
        <v>41.675920389510537</v>
      </c>
      <c r="Y61" s="18" t="str">
        <f t="shared" si="50"/>
        <v>--</v>
      </c>
    </row>
    <row r="62" spans="1:25" x14ac:dyDescent="0.2">
      <c r="A62" s="143"/>
      <c r="B62" s="80" t="s">
        <v>14</v>
      </c>
      <c r="C62" s="33" t="s">
        <v>10</v>
      </c>
      <c r="D62" s="18">
        <f t="shared" ref="D62:V62" si="61">IF(C16=0,"--",(D16/C16)*100-100)</f>
        <v>66.227347611202646</v>
      </c>
      <c r="E62" s="18">
        <f t="shared" si="61"/>
        <v>163.68241383107585</v>
      </c>
      <c r="F62" s="18">
        <f t="shared" si="61"/>
        <v>108.66986844852789</v>
      </c>
      <c r="G62" s="18">
        <f t="shared" si="61"/>
        <v>4.7922587359404218</v>
      </c>
      <c r="H62" s="18">
        <f t="shared" si="61"/>
        <v>1620.4839525978553</v>
      </c>
      <c r="I62" s="18">
        <f t="shared" si="61"/>
        <v>-59.66183199497366</v>
      </c>
      <c r="J62" s="18">
        <f t="shared" si="61"/>
        <v>141.92433432034082</v>
      </c>
      <c r="K62" s="18">
        <f t="shared" si="61"/>
        <v>116.66875207593014</v>
      </c>
      <c r="L62" s="18">
        <f t="shared" si="61"/>
        <v>53.739735728981799</v>
      </c>
      <c r="M62" s="18">
        <f t="shared" si="61"/>
        <v>213.27235266728809</v>
      </c>
      <c r="N62" s="18">
        <f t="shared" si="61"/>
        <v>73.414545134666071</v>
      </c>
      <c r="O62" s="18">
        <f t="shared" si="61"/>
        <v>67.335613000760986</v>
      </c>
      <c r="P62" s="18">
        <f t="shared" si="61"/>
        <v>2.6882260563641012</v>
      </c>
      <c r="Q62" s="18">
        <f t="shared" si="61"/>
        <v>-29.235473861807421</v>
      </c>
      <c r="R62" s="18">
        <f t="shared" si="61"/>
        <v>130.13000351230909</v>
      </c>
      <c r="S62" s="18">
        <f t="shared" si="61"/>
        <v>28.617479355598135</v>
      </c>
      <c r="T62" s="18">
        <f t="shared" si="61"/>
        <v>18.800030570271417</v>
      </c>
      <c r="U62" s="18">
        <f t="shared" si="61"/>
        <v>15.017303975200448</v>
      </c>
      <c r="V62" s="18">
        <f t="shared" si="61"/>
        <v>16.087296887864014</v>
      </c>
      <c r="W62" s="18">
        <f t="shared" ref="W62:X62" si="62">IF(V16=0,"--",(W16/V16)*100-100)</f>
        <v>11.527393792683242</v>
      </c>
      <c r="X62" s="18">
        <f t="shared" si="62"/>
        <v>12.557590676993712</v>
      </c>
      <c r="Y62" s="18">
        <f t="shared" si="50"/>
        <v>57.726302030756784</v>
      </c>
    </row>
    <row r="63" spans="1:25" x14ac:dyDescent="0.2">
      <c r="A63" s="143"/>
      <c r="B63" s="8" t="s">
        <v>15</v>
      </c>
      <c r="C63" s="33" t="s">
        <v>10</v>
      </c>
      <c r="D63" s="18">
        <f t="shared" ref="D63:V63" si="63">IF(C17=0,"--",(D17/C17)*100-100)</f>
        <v>16.934520332782398</v>
      </c>
      <c r="E63" s="18">
        <f t="shared" si="63"/>
        <v>-53.498654306663759</v>
      </c>
      <c r="F63" s="18">
        <f t="shared" si="63"/>
        <v>8.5825197285857087</v>
      </c>
      <c r="G63" s="18">
        <f t="shared" si="63"/>
        <v>239.40122904174308</v>
      </c>
      <c r="H63" s="18">
        <f t="shared" si="63"/>
        <v>-50.408467873196614</v>
      </c>
      <c r="I63" s="18">
        <f t="shared" si="63"/>
        <v>258.77917945459143</v>
      </c>
      <c r="J63" s="18">
        <f t="shared" si="63"/>
        <v>-6.8156331068300915</v>
      </c>
      <c r="K63" s="18">
        <f t="shared" si="63"/>
        <v>-0.78149803659447059</v>
      </c>
      <c r="L63" s="18">
        <f t="shared" si="63"/>
        <v>114.25505883805934</v>
      </c>
      <c r="M63" s="18">
        <f t="shared" si="63"/>
        <v>35.825783872842464</v>
      </c>
      <c r="N63" s="18">
        <f t="shared" si="63"/>
        <v>-26.093090711099592</v>
      </c>
      <c r="O63" s="18">
        <f t="shared" si="63"/>
        <v>33.760386427721386</v>
      </c>
      <c r="P63" s="18">
        <f t="shared" si="63"/>
        <v>-2.3629353235347565</v>
      </c>
      <c r="Q63" s="18">
        <f t="shared" si="63"/>
        <v>-35.864807770808909</v>
      </c>
      <c r="R63" s="18">
        <f t="shared" si="63"/>
        <v>24.076839314855363</v>
      </c>
      <c r="S63" s="18">
        <f t="shared" si="63"/>
        <v>14.022905366948322</v>
      </c>
      <c r="T63" s="18">
        <f t="shared" si="63"/>
        <v>3.7086376611762404</v>
      </c>
      <c r="U63" s="18">
        <f t="shared" si="63"/>
        <v>-4.7142129914468711</v>
      </c>
      <c r="V63" s="18">
        <f t="shared" si="63"/>
        <v>-32.614862747010093</v>
      </c>
      <c r="W63" s="18">
        <f t="shared" ref="W63:X63" si="64">IF(V17=0,"--",(W17/V17)*100-100)</f>
        <v>45.344016227767582</v>
      </c>
      <c r="X63" s="18">
        <f t="shared" si="64"/>
        <v>-26.957077702210157</v>
      </c>
      <c r="Y63" s="18">
        <f t="shared" si="50"/>
        <v>10.604332529175224</v>
      </c>
    </row>
    <row r="64" spans="1:25" x14ac:dyDescent="0.2">
      <c r="A64" s="143"/>
      <c r="B64" s="8" t="s">
        <v>26</v>
      </c>
      <c r="C64" s="33" t="s">
        <v>10</v>
      </c>
      <c r="D64" s="18">
        <f t="shared" ref="D64:V64" si="65">IF(C18=0,"--",(D18/C18)*100-100)</f>
        <v>539.79306487695749</v>
      </c>
      <c r="E64" s="18">
        <f t="shared" si="65"/>
        <v>691.9052406136633</v>
      </c>
      <c r="F64" s="18">
        <f t="shared" si="65"/>
        <v>-100</v>
      </c>
      <c r="G64" s="18" t="str">
        <f t="shared" si="65"/>
        <v>--</v>
      </c>
      <c r="H64" s="18">
        <f t="shared" si="65"/>
        <v>-93.089365692358939</v>
      </c>
      <c r="I64" s="18">
        <f t="shared" si="65"/>
        <v>-6.7309409034101151</v>
      </c>
      <c r="J64" s="18">
        <f t="shared" si="65"/>
        <v>-21.088565594691161</v>
      </c>
      <c r="K64" s="18">
        <f t="shared" si="65"/>
        <v>30.016980674375361</v>
      </c>
      <c r="L64" s="18">
        <f t="shared" si="65"/>
        <v>75.217672521020944</v>
      </c>
      <c r="M64" s="18">
        <f t="shared" si="65"/>
        <v>0.63818610330240233</v>
      </c>
      <c r="N64" s="18">
        <f t="shared" si="65"/>
        <v>-21.452100982598211</v>
      </c>
      <c r="O64" s="18">
        <f t="shared" si="65"/>
        <v>723.99802433658124</v>
      </c>
      <c r="P64" s="18">
        <f t="shared" si="65"/>
        <v>21.520811105068532</v>
      </c>
      <c r="Q64" s="18">
        <f t="shared" si="65"/>
        <v>-99.829242262540021</v>
      </c>
      <c r="R64" s="18">
        <f t="shared" si="65"/>
        <v>10087.027310924368</v>
      </c>
      <c r="S64" s="18">
        <f t="shared" si="65"/>
        <v>18.19180144462031</v>
      </c>
      <c r="T64" s="18">
        <f t="shared" si="65"/>
        <v>661.79213595875171</v>
      </c>
      <c r="U64" s="18">
        <f t="shared" si="65"/>
        <v>-77.502865931659699</v>
      </c>
      <c r="V64" s="18">
        <f t="shared" si="65"/>
        <v>-6.4186721305216565</v>
      </c>
      <c r="W64" s="18">
        <f t="shared" ref="W64:X64" si="66">IF(V18=0,"--",(W18/V18)*100-100)</f>
        <v>-29.594170812175136</v>
      </c>
      <c r="X64" s="18">
        <f t="shared" si="66"/>
        <v>52.960878315994421</v>
      </c>
      <c r="Y64" s="18">
        <f t="shared" si="50"/>
        <v>25.078938684254567</v>
      </c>
    </row>
    <row r="65" spans="1:25" x14ac:dyDescent="0.2">
      <c r="A65" s="143"/>
      <c r="B65" s="8" t="s">
        <v>27</v>
      </c>
      <c r="C65" s="33" t="s">
        <v>10</v>
      </c>
      <c r="D65" s="18">
        <f t="shared" ref="D65:V65" si="67">IF(C19=0,"--",(D19/C19)*100-100)</f>
        <v>6.3505318156372539</v>
      </c>
      <c r="E65" s="18">
        <f t="shared" si="67"/>
        <v>-71.628986765976663</v>
      </c>
      <c r="F65" s="18">
        <f t="shared" si="67"/>
        <v>85.503241043163655</v>
      </c>
      <c r="G65" s="18">
        <f t="shared" si="67"/>
        <v>-11.276230879665604</v>
      </c>
      <c r="H65" s="18">
        <f t="shared" si="67"/>
        <v>40.637946097265399</v>
      </c>
      <c r="I65" s="18">
        <f t="shared" si="67"/>
        <v>347.51704122289357</v>
      </c>
      <c r="J65" s="18">
        <f t="shared" si="67"/>
        <v>-5.670430460610774</v>
      </c>
      <c r="K65" s="18">
        <f t="shared" si="67"/>
        <v>-3.4439668079797201</v>
      </c>
      <c r="L65" s="18">
        <f t="shared" si="67"/>
        <v>92.218387108007533</v>
      </c>
      <c r="M65" s="18">
        <f t="shared" si="67"/>
        <v>38.725947915203562</v>
      </c>
      <c r="N65" s="18">
        <f t="shared" si="67"/>
        <v>-43.922254936845619</v>
      </c>
      <c r="O65" s="18">
        <f t="shared" si="67"/>
        <v>8.2955182130386476</v>
      </c>
      <c r="P65" s="18">
        <f t="shared" si="67"/>
        <v>27.500030990839107</v>
      </c>
      <c r="Q65" s="18">
        <f t="shared" si="67"/>
        <v>-36.542205965835528</v>
      </c>
      <c r="R65" s="18">
        <f t="shared" si="67"/>
        <v>53.845699255568235</v>
      </c>
      <c r="S65" s="18">
        <f t="shared" si="67"/>
        <v>8.9355386877015661</v>
      </c>
      <c r="T65" s="18">
        <f t="shared" si="67"/>
        <v>-31.118459569980828</v>
      </c>
      <c r="U65" s="18">
        <f t="shared" si="67"/>
        <v>4.4855428702989002</v>
      </c>
      <c r="V65" s="18">
        <f t="shared" si="67"/>
        <v>-6.56361518205577</v>
      </c>
      <c r="W65" s="18">
        <f t="shared" ref="W65:X65" si="68">IF(V19=0,"--",(W19/V19)*100-100)</f>
        <v>80.095822863371836</v>
      </c>
      <c r="X65" s="18">
        <f t="shared" si="68"/>
        <v>-47.050251875587321</v>
      </c>
      <c r="Y65" s="18">
        <f t="shared" si="50"/>
        <v>7.4237710648469033</v>
      </c>
    </row>
    <row r="66" spans="1:25" x14ac:dyDescent="0.2">
      <c r="A66" s="143"/>
      <c r="B66" s="8" t="s">
        <v>16</v>
      </c>
      <c r="C66" s="33" t="s">
        <v>10</v>
      </c>
      <c r="D66" s="18">
        <f t="shared" ref="D66:V66" si="69">IF(C20=0,"--",(D20/C20)*100-100)</f>
        <v>2332.5281803542671</v>
      </c>
      <c r="E66" s="18">
        <f t="shared" si="69"/>
        <v>15.219118231166433</v>
      </c>
      <c r="F66" s="18">
        <f t="shared" si="69"/>
        <v>-83.154266015512789</v>
      </c>
      <c r="G66" s="18">
        <f t="shared" si="69"/>
        <v>-22.851296043656205</v>
      </c>
      <c r="H66" s="18">
        <f t="shared" si="69"/>
        <v>2216.9761273209547</v>
      </c>
      <c r="I66" s="18">
        <f t="shared" si="69"/>
        <v>-79.992367868727342</v>
      </c>
      <c r="J66" s="18">
        <f t="shared" si="69"/>
        <v>-3.3950028609574758</v>
      </c>
      <c r="K66" s="18">
        <f t="shared" si="69"/>
        <v>68.84501480750248</v>
      </c>
      <c r="L66" s="18">
        <f t="shared" si="69"/>
        <v>-5.8875116931711915</v>
      </c>
      <c r="M66" s="18">
        <f t="shared" si="69"/>
        <v>120.15282350748583</v>
      </c>
      <c r="N66" s="18">
        <f t="shared" si="69"/>
        <v>181.22918900615161</v>
      </c>
      <c r="O66" s="18">
        <f t="shared" si="69"/>
        <v>69.271136441171166</v>
      </c>
      <c r="P66" s="18">
        <f t="shared" si="69"/>
        <v>390.26431691948392</v>
      </c>
      <c r="Q66" s="18">
        <f t="shared" si="69"/>
        <v>-68.227999772691831</v>
      </c>
      <c r="R66" s="18">
        <f t="shared" si="69"/>
        <v>171.07128858309522</v>
      </c>
      <c r="S66" s="18">
        <f t="shared" si="69"/>
        <v>38.45191650299796</v>
      </c>
      <c r="T66" s="18">
        <f t="shared" si="69"/>
        <v>77.189566938515185</v>
      </c>
      <c r="U66" s="18">
        <f t="shared" si="69"/>
        <v>2.6699850011130621</v>
      </c>
      <c r="V66" s="18">
        <f t="shared" si="69"/>
        <v>-89.790259291463229</v>
      </c>
      <c r="W66" s="18">
        <f t="shared" ref="W66:X66" si="70">IF(V20=0,"--",(W20/V20)*100-100)</f>
        <v>5.8763477548792196</v>
      </c>
      <c r="X66" s="18">
        <f t="shared" si="70"/>
        <v>404.7618065474195</v>
      </c>
      <c r="Y66" s="18">
        <f t="shared" si="50"/>
        <v>46.149754399377088</v>
      </c>
    </row>
    <row r="67" spans="1:25" x14ac:dyDescent="0.2">
      <c r="A67" s="143"/>
      <c r="B67" s="8" t="s">
        <v>19</v>
      </c>
      <c r="C67" s="33" t="s">
        <v>10</v>
      </c>
      <c r="D67" s="18">
        <f t="shared" ref="D67:V67" si="71">IF(C21=0,"--",(D21/C21)*100-100)</f>
        <v>-100</v>
      </c>
      <c r="E67" s="18" t="str">
        <f t="shared" si="71"/>
        <v>--</v>
      </c>
      <c r="F67" s="18">
        <f t="shared" si="71"/>
        <v>208.8983050847458</v>
      </c>
      <c r="G67" s="18">
        <f t="shared" si="71"/>
        <v>-100</v>
      </c>
      <c r="H67" s="18" t="str">
        <f t="shared" si="71"/>
        <v>--</v>
      </c>
      <c r="I67" s="18">
        <f t="shared" si="71"/>
        <v>-66.473429951690818</v>
      </c>
      <c r="J67" s="18">
        <f t="shared" si="71"/>
        <v>453.02593659942363</v>
      </c>
      <c r="K67" s="18">
        <f t="shared" si="71"/>
        <v>-2.7618551328817063</v>
      </c>
      <c r="L67" s="18">
        <f t="shared" si="71"/>
        <v>-53.644158628081456</v>
      </c>
      <c r="M67" s="18">
        <f t="shared" si="71"/>
        <v>-94.104046242774572</v>
      </c>
      <c r="N67" s="18">
        <f t="shared" si="71"/>
        <v>503.92156862745094</v>
      </c>
      <c r="O67" s="18">
        <f t="shared" si="71"/>
        <v>-28.571428571428569</v>
      </c>
      <c r="P67" s="18">
        <f t="shared" si="71"/>
        <v>-100</v>
      </c>
      <c r="Q67" s="18" t="str">
        <f t="shared" si="71"/>
        <v>--</v>
      </c>
      <c r="R67" s="18">
        <f t="shared" si="71"/>
        <v>-59.290709290709287</v>
      </c>
      <c r="S67" s="18">
        <f t="shared" si="71"/>
        <v>32.730061349693244</v>
      </c>
      <c r="T67" s="18">
        <f t="shared" si="71"/>
        <v>-100</v>
      </c>
      <c r="U67" s="18" t="str">
        <f t="shared" si="71"/>
        <v>--</v>
      </c>
      <c r="V67" s="18" t="str">
        <f t="shared" si="71"/>
        <v>--</v>
      </c>
      <c r="W67" s="18">
        <f t="shared" ref="W67:X67" si="72">IF(V21=0,"--",(W21/V21)*100-100)</f>
        <v>-91.278640059127866</v>
      </c>
      <c r="X67" s="18">
        <f t="shared" si="72"/>
        <v>2049.1525423728817</v>
      </c>
      <c r="Y67" s="18">
        <f t="shared" si="50"/>
        <v>-100</v>
      </c>
    </row>
    <row r="68" spans="1:25" x14ac:dyDescent="0.2">
      <c r="A68" s="143"/>
      <c r="B68" s="8" t="s">
        <v>18</v>
      </c>
      <c r="C68" s="33" t="s">
        <v>10</v>
      </c>
      <c r="D68" s="18" t="str">
        <f t="shared" ref="D68:V68" si="73">IF(C22=0,"--",(D22/C22)*100-100)</f>
        <v>--</v>
      </c>
      <c r="E68" s="18" t="str">
        <f t="shared" si="73"/>
        <v>--</v>
      </c>
      <c r="F68" s="18">
        <f t="shared" si="73"/>
        <v>-100</v>
      </c>
      <c r="G68" s="18" t="str">
        <f t="shared" si="73"/>
        <v>--</v>
      </c>
      <c r="H68" s="18" t="str">
        <f t="shared" si="73"/>
        <v>--</v>
      </c>
      <c r="I68" s="18">
        <f t="shared" si="73"/>
        <v>-66.666666666666671</v>
      </c>
      <c r="J68" s="18">
        <f t="shared" si="73"/>
        <v>559.09090909090912</v>
      </c>
      <c r="K68" s="18">
        <f t="shared" si="73"/>
        <v>-4.8275862068965552</v>
      </c>
      <c r="L68" s="18">
        <f t="shared" si="73"/>
        <v>-100</v>
      </c>
      <c r="M68" s="18" t="str">
        <f t="shared" si="73"/>
        <v>--</v>
      </c>
      <c r="N68" s="18">
        <f t="shared" si="73"/>
        <v>-100</v>
      </c>
      <c r="O68" s="18" t="str">
        <f t="shared" si="73"/>
        <v>--</v>
      </c>
      <c r="P68" s="18">
        <f t="shared" si="73"/>
        <v>-93.955094991364419</v>
      </c>
      <c r="Q68" s="18">
        <f t="shared" si="73"/>
        <v>1078.0952380952381</v>
      </c>
      <c r="R68" s="18">
        <f t="shared" si="73"/>
        <v>-100</v>
      </c>
      <c r="S68" s="18" t="str">
        <f t="shared" si="73"/>
        <v>--</v>
      </c>
      <c r="T68" s="18">
        <f t="shared" si="73"/>
        <v>-100</v>
      </c>
      <c r="U68" s="18" t="str">
        <f t="shared" si="73"/>
        <v>--</v>
      </c>
      <c r="V68" s="18">
        <f t="shared" si="73"/>
        <v>-82.922655715263517</v>
      </c>
      <c r="W68" s="18">
        <f t="shared" ref="W68:X68" si="74">IF(V22=0,"--",(W22/V22)*100-100)</f>
        <v>2805.0100200400802</v>
      </c>
      <c r="X68" s="18">
        <f t="shared" si="74"/>
        <v>-61.451434878587193</v>
      </c>
      <c r="Y68" s="18" t="str">
        <f t="shared" si="50"/>
        <v>--</v>
      </c>
    </row>
    <row r="69" spans="1:25" x14ac:dyDescent="0.2">
      <c r="A69" s="143"/>
      <c r="B69" s="8" t="s">
        <v>20</v>
      </c>
      <c r="C69" s="33" t="s">
        <v>10</v>
      </c>
      <c r="D69" s="18" t="str">
        <f t="shared" ref="D69:V69" si="75">IF(C23=0,"--",(D23/C23)*100-100)</f>
        <v>--</v>
      </c>
      <c r="E69" s="18" t="str">
        <f t="shared" si="75"/>
        <v>--</v>
      </c>
      <c r="F69" s="18" t="str">
        <f t="shared" si="75"/>
        <v>--</v>
      </c>
      <c r="G69" s="18" t="str">
        <f t="shared" si="75"/>
        <v>--</v>
      </c>
      <c r="H69" s="18" t="str">
        <f t="shared" si="75"/>
        <v>--</v>
      </c>
      <c r="I69" s="18">
        <f t="shared" si="75"/>
        <v>-100</v>
      </c>
      <c r="J69" s="18" t="str">
        <f t="shared" si="75"/>
        <v>--</v>
      </c>
      <c r="K69" s="18">
        <f t="shared" si="75"/>
        <v>-39.430894308943088</v>
      </c>
      <c r="L69" s="18">
        <f t="shared" si="75"/>
        <v>181.5915627996165</v>
      </c>
      <c r="M69" s="18">
        <f t="shared" si="75"/>
        <v>-100</v>
      </c>
      <c r="N69" s="18" t="str">
        <f t="shared" si="75"/>
        <v>--</v>
      </c>
      <c r="O69" s="18">
        <f t="shared" si="75"/>
        <v>-100</v>
      </c>
      <c r="P69" s="18" t="str">
        <f t="shared" si="75"/>
        <v>--</v>
      </c>
      <c r="Q69" s="18">
        <f t="shared" si="75"/>
        <v>-90.59802040638354</v>
      </c>
      <c r="R69" s="18">
        <f t="shared" si="75"/>
        <v>5839.3159420289849</v>
      </c>
      <c r="S69" s="18">
        <f t="shared" si="75"/>
        <v>80.992492181796166</v>
      </c>
      <c r="T69" s="18">
        <f t="shared" si="75"/>
        <v>53.174900206328346</v>
      </c>
      <c r="U69" s="18">
        <f t="shared" si="75"/>
        <v>21.525918175218521</v>
      </c>
      <c r="V69" s="18">
        <f t="shared" si="75"/>
        <v>-90.265069344013057</v>
      </c>
      <c r="W69" s="18">
        <f t="shared" ref="W69:X69" si="76">IF(V23=0,"--",(W23/V23)*100-100)</f>
        <v>-6.799433380551605</v>
      </c>
      <c r="X69" s="18">
        <f t="shared" si="76"/>
        <v>486.40079187687593</v>
      </c>
      <c r="Y69" s="18" t="str">
        <f t="shared" si="50"/>
        <v>--</v>
      </c>
    </row>
    <row r="70" spans="1:25" x14ac:dyDescent="0.2">
      <c r="A70" s="143"/>
      <c r="B70" s="8" t="s">
        <v>21</v>
      </c>
      <c r="C70" s="33" t="s">
        <v>10</v>
      </c>
      <c r="D70" s="18" t="str">
        <f t="shared" ref="D70:V70" si="77">IF(C24=0,"--",(D24/C24)*100-100)</f>
        <v>--</v>
      </c>
      <c r="E70" s="18" t="str">
        <f t="shared" si="77"/>
        <v>--</v>
      </c>
      <c r="F70" s="18" t="str">
        <f t="shared" si="77"/>
        <v>--</v>
      </c>
      <c r="G70" s="18" t="str">
        <f t="shared" si="77"/>
        <v>--</v>
      </c>
      <c r="H70" s="18" t="str">
        <f t="shared" si="77"/>
        <v>--</v>
      </c>
      <c r="I70" s="18">
        <f t="shared" si="77"/>
        <v>33.636363636363626</v>
      </c>
      <c r="J70" s="18">
        <f t="shared" si="77"/>
        <v>-38.095238095238095</v>
      </c>
      <c r="K70" s="18">
        <f t="shared" si="77"/>
        <v>-100</v>
      </c>
      <c r="L70" s="18" t="str">
        <f t="shared" si="77"/>
        <v>--</v>
      </c>
      <c r="M70" s="18" t="str">
        <f t="shared" si="77"/>
        <v>--</v>
      </c>
      <c r="N70" s="18">
        <f t="shared" si="77"/>
        <v>-48.351648351648358</v>
      </c>
      <c r="O70" s="18">
        <f t="shared" si="77"/>
        <v>-100</v>
      </c>
      <c r="P70" s="18" t="str">
        <f t="shared" si="77"/>
        <v>--</v>
      </c>
      <c r="Q70" s="18">
        <f t="shared" si="77"/>
        <v>39.782016348773851</v>
      </c>
      <c r="R70" s="18">
        <f t="shared" si="77"/>
        <v>104.28849902534117</v>
      </c>
      <c r="S70" s="18">
        <f t="shared" si="77"/>
        <v>-100</v>
      </c>
      <c r="T70" s="18" t="str">
        <f t="shared" si="77"/>
        <v>--</v>
      </c>
      <c r="U70" s="18">
        <f t="shared" si="77"/>
        <v>-47.410358565737042</v>
      </c>
      <c r="V70" s="18">
        <f t="shared" si="77"/>
        <v>4276.515151515151</v>
      </c>
      <c r="W70" s="18">
        <f t="shared" ref="W70:X70" si="78">IF(V24=0,"--",(W24/V24)*100-100)</f>
        <v>-100</v>
      </c>
      <c r="X70" s="18" t="str">
        <f t="shared" si="78"/>
        <v>--</v>
      </c>
      <c r="Y70" s="18" t="str">
        <f t="shared" si="50"/>
        <v>--</v>
      </c>
    </row>
    <row r="71" spans="1:25" x14ac:dyDescent="0.2">
      <c r="A71" s="143"/>
      <c r="B71" s="8" t="s">
        <v>17</v>
      </c>
      <c r="C71" s="33" t="s">
        <v>10</v>
      </c>
      <c r="D71" s="18" t="str">
        <f t="shared" ref="D71:V71" si="79">IF(C25=0,"--",(D25/C25)*100-100)</f>
        <v>--</v>
      </c>
      <c r="E71" s="18">
        <f t="shared" si="79"/>
        <v>34727.659574468089</v>
      </c>
      <c r="F71" s="18">
        <f t="shared" si="79"/>
        <v>-86.541633575661308</v>
      </c>
      <c r="G71" s="18">
        <f t="shared" si="79"/>
        <v>2.6781661370857961</v>
      </c>
      <c r="H71" s="18">
        <f t="shared" si="79"/>
        <v>1219.363395225464</v>
      </c>
      <c r="I71" s="18">
        <f t="shared" si="79"/>
        <v>-67.075459053746144</v>
      </c>
      <c r="J71" s="18">
        <f t="shared" si="79"/>
        <v>-68.328923264807656</v>
      </c>
      <c r="K71" s="18">
        <f t="shared" si="79"/>
        <v>351.70308483290489</v>
      </c>
      <c r="L71" s="18">
        <f t="shared" si="79"/>
        <v>-16.091626947428324</v>
      </c>
      <c r="M71" s="18">
        <f t="shared" si="79"/>
        <v>169.21576939381089</v>
      </c>
      <c r="N71" s="18">
        <f t="shared" si="79"/>
        <v>191.92227750834542</v>
      </c>
      <c r="O71" s="18">
        <f t="shared" si="79"/>
        <v>69.611745795441067</v>
      </c>
      <c r="P71" s="18">
        <f t="shared" si="79"/>
        <v>338.45317220543808</v>
      </c>
      <c r="Q71" s="18">
        <f t="shared" si="79"/>
        <v>-65.651084052118051</v>
      </c>
      <c r="R71" s="18">
        <f t="shared" si="79"/>
        <v>-18.808042671261504</v>
      </c>
      <c r="S71" s="18">
        <f t="shared" si="79"/>
        <v>-73.412500260075319</v>
      </c>
      <c r="T71" s="18">
        <f t="shared" si="79"/>
        <v>533.20942971730403</v>
      </c>
      <c r="U71" s="18">
        <f t="shared" si="79"/>
        <v>-80.182596202864062</v>
      </c>
      <c r="V71" s="18">
        <f t="shared" si="79"/>
        <v>-88.257304106513672</v>
      </c>
      <c r="W71" s="18">
        <f t="shared" ref="W71:X71" si="80">IF(V25=0,"--",(W25/V25)*100-100)</f>
        <v>46.41529474243228</v>
      </c>
      <c r="X71" s="18">
        <f t="shared" si="80"/>
        <v>226.21508886470804</v>
      </c>
      <c r="Y71" s="18" t="str">
        <f t="shared" si="50"/>
        <v>--</v>
      </c>
    </row>
    <row r="72" spans="1:25" x14ac:dyDescent="0.2">
      <c r="A72" s="297"/>
      <c r="B72" s="8" t="s">
        <v>807</v>
      </c>
      <c r="C72" s="33" t="s">
        <v>10</v>
      </c>
      <c r="D72" s="18" t="str">
        <f t="shared" ref="D72:V72" si="81">IF(C26=0,"--",(D26/C26)*100-100)</f>
        <v>--</v>
      </c>
      <c r="E72" s="18">
        <f t="shared" si="81"/>
        <v>-100</v>
      </c>
      <c r="F72" s="18" t="str">
        <f t="shared" si="81"/>
        <v>--</v>
      </c>
      <c r="G72" s="18" t="str">
        <f t="shared" si="81"/>
        <v>--</v>
      </c>
      <c r="H72" s="18" t="str">
        <f t="shared" si="81"/>
        <v>--</v>
      </c>
      <c r="I72" s="18">
        <f t="shared" si="81"/>
        <v>-99.311235471373223</v>
      </c>
      <c r="J72" s="18">
        <f t="shared" si="81"/>
        <v>2081.25</v>
      </c>
      <c r="K72" s="18">
        <f t="shared" si="81"/>
        <v>-100</v>
      </c>
      <c r="L72" s="18" t="str">
        <f t="shared" si="81"/>
        <v>--</v>
      </c>
      <c r="M72" s="18">
        <f t="shared" si="81"/>
        <v>433.59999999999991</v>
      </c>
      <c r="N72" s="18">
        <f t="shared" si="81"/>
        <v>50.299850074962507</v>
      </c>
      <c r="O72" s="18">
        <f t="shared" si="81"/>
        <v>137.33167082294267</v>
      </c>
      <c r="P72" s="18">
        <f t="shared" si="81"/>
        <v>378.14437322685723</v>
      </c>
      <c r="Q72" s="18">
        <f t="shared" si="81"/>
        <v>-83.283155697176142</v>
      </c>
      <c r="R72" s="18">
        <f t="shared" si="81"/>
        <v>-54.160641514394634</v>
      </c>
      <c r="S72" s="18">
        <f t="shared" si="81"/>
        <v>-16.661887008890162</v>
      </c>
      <c r="T72" s="18">
        <f t="shared" si="81"/>
        <v>15.829318651066757</v>
      </c>
      <c r="U72" s="18">
        <f t="shared" si="81"/>
        <v>-69.221628045157459</v>
      </c>
      <c r="V72" s="18">
        <f t="shared" si="81"/>
        <v>-100</v>
      </c>
      <c r="W72" s="18" t="str">
        <f t="shared" ref="W72:X75" si="82">IF(V26=0,"--",(W26/V26)*100-100)</f>
        <v>--</v>
      </c>
      <c r="X72" s="18">
        <f t="shared" si="82"/>
        <v>41.675920389510537</v>
      </c>
      <c r="Y72" s="18" t="str">
        <f t="shared" si="50"/>
        <v>--</v>
      </c>
    </row>
    <row r="73" spans="1:25" ht="15" x14ac:dyDescent="0.25">
      <c r="A73" s="143"/>
      <c r="B73" s="191" t="s">
        <v>22</v>
      </c>
      <c r="C73" s="33" t="s">
        <v>10</v>
      </c>
      <c r="D73" s="18">
        <f t="shared" ref="D73:D75" si="83">IF(C27=0,"--",(D27/C27)*100-100)</f>
        <v>333.38298584882199</v>
      </c>
      <c r="E73" s="18">
        <f t="shared" ref="E73:E75" si="84">IF(D27=0,"--",(E27/D27)*100-100)</f>
        <v>17.509826266723792</v>
      </c>
      <c r="F73" s="18">
        <f t="shared" ref="F73:F75" si="85">IF(E27=0,"--",(F27/E27)*100-100)</f>
        <v>21.739634606069288</v>
      </c>
      <c r="G73" s="18">
        <f t="shared" ref="G73:G75" si="86">IF(F27=0,"--",(G27/F27)*100-100)</f>
        <v>38.685659447541155</v>
      </c>
      <c r="H73" s="18">
        <f t="shared" ref="H73:H75" si="87">IF(G27=0,"--",(H27/G27)*100-100)</f>
        <v>1.8704153897609217</v>
      </c>
      <c r="I73" s="18">
        <f t="shared" ref="I73:I75" si="88">IF(H27=0,"--",(I27/H27)*100-100)</f>
        <v>0.66122622915700902</v>
      </c>
      <c r="J73" s="18">
        <f t="shared" ref="J73:J75" si="89">IF(I27=0,"--",(J27/I27)*100-100)</f>
        <v>3.3750685947683081</v>
      </c>
      <c r="K73" s="18">
        <f t="shared" ref="K73:K75" si="90">IF(J27=0,"--",(K27/J27)*100-100)</f>
        <v>9.5789989925376062</v>
      </c>
      <c r="L73" s="18">
        <f t="shared" ref="L73:L75" si="91">IF(K27=0,"--",(L27/K27)*100-100)</f>
        <v>8.6302799078430041</v>
      </c>
      <c r="M73" s="18">
        <f t="shared" ref="M73:M75" si="92">IF(L27=0,"--",(M27/L27)*100-100)</f>
        <v>-2.1957939631614352</v>
      </c>
      <c r="N73" s="18">
        <f t="shared" ref="N73:N75" si="93">IF(M27=0,"--",(N27/M27)*100-100)</f>
        <v>26.068316304111036</v>
      </c>
      <c r="O73" s="18">
        <f t="shared" ref="O73:O75" si="94">IF(N27=0,"--",(O27/N27)*100-100)</f>
        <v>31.416103407873294</v>
      </c>
      <c r="P73" s="18">
        <f t="shared" ref="P73:P75" si="95">IF(O27=0,"--",(P27/O27)*100-100)</f>
        <v>-1.7056305279415653</v>
      </c>
      <c r="Q73" s="18">
        <f t="shared" ref="Q73:Q75" si="96">IF(P27=0,"--",(Q27/P27)*100-100)</f>
        <v>-25.253850967812966</v>
      </c>
      <c r="R73" s="18">
        <f t="shared" ref="R73:R75" si="97">IF(Q27=0,"--",(R27/Q27)*100-100)</f>
        <v>49.235318113560197</v>
      </c>
      <c r="S73" s="18">
        <f t="shared" ref="S73:S75" si="98">IF(R27=0,"--",(S27/R27)*100-100)</f>
        <v>15.813278711505887</v>
      </c>
      <c r="T73" s="18">
        <f t="shared" ref="T73:T75" si="99">IF(S27=0,"--",(T27/S27)*100-100)</f>
        <v>16.427140016135297</v>
      </c>
      <c r="U73" s="18">
        <f t="shared" ref="U73:V75" si="100">IF(T27=0,"--",(U27/T27)*100-100)</f>
        <v>23.631078372874256</v>
      </c>
      <c r="V73" s="18">
        <f t="shared" si="100"/>
        <v>-2.429772938820534</v>
      </c>
      <c r="W73" s="18">
        <f t="shared" si="82"/>
        <v>3.0944529906819582</v>
      </c>
      <c r="X73" s="18">
        <f t="shared" si="82"/>
        <v>2.351820600146894</v>
      </c>
      <c r="Y73" s="18">
        <f t="shared" si="50"/>
        <v>17.96679407493626</v>
      </c>
    </row>
    <row r="74" spans="1:25" x14ac:dyDescent="0.2">
      <c r="A74" s="143"/>
      <c r="B74" s="8" t="s">
        <v>23</v>
      </c>
      <c r="C74" s="33" t="s">
        <v>10</v>
      </c>
      <c r="D74" s="18">
        <f t="shared" si="83"/>
        <v>-85.737282769184716</v>
      </c>
      <c r="E74" s="18">
        <f t="shared" si="84"/>
        <v>65.790915625257497</v>
      </c>
      <c r="F74" s="18">
        <f t="shared" si="85"/>
        <v>-15.642560429647475</v>
      </c>
      <c r="G74" s="18">
        <f t="shared" si="86"/>
        <v>157.86693451911236</v>
      </c>
      <c r="H74" s="18">
        <f t="shared" si="87"/>
        <v>-37.483605530905727</v>
      </c>
      <c r="I74" s="18">
        <f t="shared" si="88"/>
        <v>14.156121641220338</v>
      </c>
      <c r="J74" s="18">
        <f t="shared" si="89"/>
        <v>13.382124040325323</v>
      </c>
      <c r="K74" s="18">
        <f t="shared" si="90"/>
        <v>15.544084683789052</v>
      </c>
      <c r="L74" s="18">
        <f t="shared" si="91"/>
        <v>23.521724664299782</v>
      </c>
      <c r="M74" s="18">
        <f t="shared" si="92"/>
        <v>8.8993360011560156</v>
      </c>
      <c r="N74" s="18">
        <f t="shared" si="93"/>
        <v>30.351881784223423</v>
      </c>
      <c r="O74" s="18">
        <f t="shared" si="94"/>
        <v>58.616527474791127</v>
      </c>
      <c r="P74" s="18">
        <f t="shared" si="95"/>
        <v>-12.443734238359767</v>
      </c>
      <c r="Q74" s="18">
        <f t="shared" si="96"/>
        <v>-12.417326306672393</v>
      </c>
      <c r="R74" s="18">
        <f t="shared" si="97"/>
        <v>43.41043747660234</v>
      </c>
      <c r="S74" s="18">
        <f t="shared" si="98"/>
        <v>11.344774489752638</v>
      </c>
      <c r="T74" s="18">
        <f t="shared" si="99"/>
        <v>11.03463893776842</v>
      </c>
      <c r="U74" s="18">
        <f t="shared" si="100"/>
        <v>10.774887199088028</v>
      </c>
      <c r="V74" s="18">
        <f t="shared" si="100"/>
        <v>29.680398398058855</v>
      </c>
      <c r="W74" s="18">
        <f t="shared" si="82"/>
        <v>21.063683266126247</v>
      </c>
      <c r="X74" s="18">
        <f t="shared" si="82"/>
        <v>3.114641209127484</v>
      </c>
      <c r="Y74" s="18">
        <f t="shared" si="50"/>
        <v>3.3912288032333748</v>
      </c>
    </row>
    <row r="75" spans="1:25" ht="13.5" thickBot="1" x14ac:dyDescent="0.25">
      <c r="A75" s="143"/>
      <c r="B75" s="30" t="s">
        <v>7</v>
      </c>
      <c r="C75" s="33" t="s">
        <v>10</v>
      </c>
      <c r="D75" s="18">
        <f t="shared" si="83"/>
        <v>15.402518658064409</v>
      </c>
      <c r="E75" s="18">
        <f t="shared" si="84"/>
        <v>22.036986065901715</v>
      </c>
      <c r="F75" s="18">
        <f t="shared" si="85"/>
        <v>16.977706660060264</v>
      </c>
      <c r="G75" s="18">
        <f t="shared" si="86"/>
        <v>49.633950513272708</v>
      </c>
      <c r="H75" s="18">
        <f t="shared" si="87"/>
        <v>-4.3596547347105172</v>
      </c>
      <c r="I75" s="18">
        <f t="shared" si="88"/>
        <v>2.0576786186140339</v>
      </c>
      <c r="J75" s="18">
        <f t="shared" si="89"/>
        <v>4.533356272866925</v>
      </c>
      <c r="K75" s="18">
        <f t="shared" si="90"/>
        <v>10.327886370940178</v>
      </c>
      <c r="L75" s="18">
        <f t="shared" si="91"/>
        <v>10.588218547975998</v>
      </c>
      <c r="M75" s="18">
        <f t="shared" si="92"/>
        <v>-0.56638867636605994</v>
      </c>
      <c r="N75" s="18">
        <f t="shared" si="93"/>
        <v>26.757276539135063</v>
      </c>
      <c r="O75" s="18">
        <f t="shared" si="94"/>
        <v>35.915029169129895</v>
      </c>
      <c r="P75" s="18">
        <f t="shared" si="95"/>
        <v>-3.7783556017006958</v>
      </c>
      <c r="Q75" s="18">
        <f t="shared" si="96"/>
        <v>-22.999217119504323</v>
      </c>
      <c r="R75" s="18">
        <f t="shared" si="97"/>
        <v>48.071624497694188</v>
      </c>
      <c r="S75" s="18">
        <f t="shared" si="98"/>
        <v>14.94866381522948</v>
      </c>
      <c r="T75" s="18">
        <f t="shared" si="99"/>
        <v>15.416452981762291</v>
      </c>
      <c r="U75" s="18">
        <f t="shared" si="100"/>
        <v>21.312992410752415</v>
      </c>
      <c r="V75" s="18">
        <f t="shared" si="100"/>
        <v>2.8570387190542021</v>
      </c>
      <c r="W75" s="18">
        <f t="shared" si="82"/>
        <v>6.8245575828763378</v>
      </c>
      <c r="X75" s="18">
        <f t="shared" si="82"/>
        <v>2.5312760835914929</v>
      </c>
      <c r="Y75" s="18">
        <f t="shared" si="50"/>
        <v>11.193509591500117</v>
      </c>
    </row>
    <row r="76" spans="1:25" ht="14.25" thickTop="1" thickBot="1" x14ac:dyDescent="0.25">
      <c r="A76" s="144"/>
      <c r="B76" s="144"/>
      <c r="C76" s="78"/>
      <c r="D76" s="78"/>
      <c r="E76" s="78"/>
      <c r="F76" s="78"/>
      <c r="G76" s="78"/>
      <c r="H76" s="78"/>
      <c r="I76" s="78"/>
      <c r="J76" s="78"/>
      <c r="K76" s="78"/>
      <c r="L76" s="78"/>
      <c r="M76" s="78"/>
      <c r="N76" s="78"/>
      <c r="O76" s="78"/>
      <c r="P76" s="78"/>
      <c r="Q76" s="78"/>
      <c r="R76" s="78"/>
      <c r="S76" s="78"/>
      <c r="T76" s="78"/>
      <c r="U76" s="78"/>
      <c r="V76" s="271"/>
      <c r="W76" s="271"/>
      <c r="X76" s="271"/>
      <c r="Y76" s="78"/>
    </row>
    <row r="77" spans="1:25" ht="13.5" thickTop="1" x14ac:dyDescent="0.2">
      <c r="A77" s="79" t="s">
        <v>868</v>
      </c>
      <c r="B77" s="79"/>
      <c r="C77" s="36"/>
      <c r="D77" s="36"/>
      <c r="E77" s="36"/>
      <c r="F77" s="36"/>
      <c r="G77" s="36"/>
      <c r="H77" s="36"/>
      <c r="I77" s="36"/>
      <c r="J77" s="36"/>
      <c r="K77" s="36"/>
      <c r="L77" s="36"/>
      <c r="M77" s="36"/>
      <c r="N77" s="36"/>
      <c r="O77" s="36"/>
      <c r="P77" s="36"/>
      <c r="Q77" s="36"/>
      <c r="R77" s="36"/>
      <c r="S77" s="36"/>
      <c r="T77" s="36"/>
      <c r="U77" s="36"/>
      <c r="V77" s="36"/>
      <c r="W77" s="36"/>
      <c r="X77" s="36"/>
      <c r="Y77" s="36"/>
    </row>
  </sheetData>
  <mergeCells count="6">
    <mergeCell ref="C53:Y53"/>
    <mergeCell ref="A2:Y2"/>
    <mergeCell ref="A4:Y4"/>
    <mergeCell ref="C7:Y7"/>
    <mergeCell ref="C30:Y30"/>
    <mergeCell ref="A5:Y5"/>
  </mergeCells>
  <phoneticPr fontId="4" type="noConversion"/>
  <hyperlinks>
    <hyperlink ref="A1" location="INDICE!A1" display="INDICE"/>
  </hyperlinks>
  <pageMargins left="0.75" right="0.75" top="1" bottom="1" header="0" footer="0"/>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2"/>
  <sheetViews>
    <sheetView topLeftCell="A42" zoomScale="70" zoomScaleNormal="70" workbookViewId="0"/>
  </sheetViews>
  <sheetFormatPr baseColWidth="10" defaultRowHeight="12.75" x14ac:dyDescent="0.2"/>
  <cols>
    <col min="1" max="1" width="11.42578125" style="4"/>
    <col min="2" max="2" width="31.28515625" style="4" customWidth="1"/>
    <col min="3" max="16" width="11.7109375" style="21" bestFit="1" customWidth="1"/>
    <col min="17" max="24" width="11.7109375" style="21" customWidth="1"/>
    <col min="25" max="25" width="12.7109375" style="21" bestFit="1" customWidth="1"/>
    <col min="26" max="89" width="11.42578125" style="21"/>
    <col min="90" max="16384" width="11.42578125" style="4"/>
  </cols>
  <sheetData>
    <row r="1" spans="1:89" x14ac:dyDescent="0.2">
      <c r="A1" s="11" t="s">
        <v>258</v>
      </c>
    </row>
    <row r="2" spans="1:89" ht="18.75" x14ac:dyDescent="0.3">
      <c r="A2" s="333" t="s">
        <v>139</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89"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89" ht="18.75" x14ac:dyDescent="0.3">
      <c r="A4" s="333" t="s">
        <v>833</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89" s="148" customFormat="1" ht="13.5" thickBot="1" x14ac:dyDescent="0.25">
      <c r="A5" s="335" t="s">
        <v>116</v>
      </c>
      <c r="B5" s="335"/>
      <c r="C5" s="335"/>
      <c r="D5" s="335"/>
      <c r="E5" s="335"/>
      <c r="F5" s="335"/>
      <c r="G5" s="335"/>
      <c r="H5" s="335"/>
      <c r="I5" s="335"/>
      <c r="J5" s="335"/>
      <c r="K5" s="335"/>
      <c r="L5" s="335"/>
      <c r="M5" s="335"/>
      <c r="N5" s="335"/>
      <c r="O5" s="335"/>
      <c r="P5" s="335"/>
      <c r="Q5" s="335"/>
      <c r="R5" s="335"/>
      <c r="S5" s="335"/>
      <c r="T5" s="335"/>
      <c r="U5" s="335"/>
      <c r="V5" s="335"/>
      <c r="W5" s="335"/>
      <c r="X5" s="335"/>
      <c r="Y5" s="335"/>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row>
    <row r="6" spans="1:89"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89"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89" ht="13.5" thickTop="1" x14ac:dyDescent="0.2">
      <c r="A8" s="148"/>
      <c r="B8" s="80"/>
      <c r="C8" s="81"/>
      <c r="D8" s="81"/>
      <c r="E8" s="81"/>
      <c r="F8" s="81"/>
      <c r="G8" s="81"/>
      <c r="H8" s="81"/>
      <c r="I8" s="81"/>
      <c r="J8" s="81"/>
      <c r="K8" s="81"/>
      <c r="L8" s="81"/>
      <c r="M8" s="81"/>
      <c r="N8" s="81"/>
      <c r="O8" s="81"/>
      <c r="P8" s="81"/>
      <c r="Q8" s="81"/>
      <c r="R8" s="81"/>
      <c r="S8" s="81"/>
      <c r="T8" s="81"/>
      <c r="U8" s="81"/>
      <c r="V8" s="81"/>
      <c r="W8" s="81"/>
      <c r="X8" s="81"/>
      <c r="Y8" s="22"/>
    </row>
    <row r="9" spans="1:89" x14ac:dyDescent="0.2">
      <c r="A9" s="143"/>
      <c r="B9" s="80" t="s">
        <v>326</v>
      </c>
      <c r="C9" s="75">
        <v>55.303359999999998</v>
      </c>
      <c r="D9" s="75">
        <v>80.038100999999997</v>
      </c>
      <c r="E9" s="75">
        <v>147.23375100000001</v>
      </c>
      <c r="F9" s="75">
        <v>152.04273599999999</v>
      </c>
      <c r="G9" s="75">
        <v>180.87226100000001</v>
      </c>
      <c r="H9" s="75">
        <v>204.263632</v>
      </c>
      <c r="I9" s="75">
        <v>224.70785000000001</v>
      </c>
      <c r="J9" s="75">
        <v>278.161475</v>
      </c>
      <c r="K9" s="75">
        <v>336.579161</v>
      </c>
      <c r="L9" s="75">
        <v>437.46948500000002</v>
      </c>
      <c r="M9" s="75">
        <v>508.59008</v>
      </c>
      <c r="N9" s="75">
        <v>587.47283900000002</v>
      </c>
      <c r="O9" s="75">
        <v>624.48827600000004</v>
      </c>
      <c r="P9" s="75">
        <v>585.99146499999995</v>
      </c>
      <c r="Q9" s="27">
        <v>494.621307</v>
      </c>
      <c r="R9" s="27">
        <v>634.93397500000003</v>
      </c>
      <c r="S9" s="27">
        <v>714.84621100000004</v>
      </c>
      <c r="T9" s="27">
        <v>992.48458400000004</v>
      </c>
      <c r="U9" s="27">
        <v>1137.3435260000001</v>
      </c>
      <c r="V9" s="27">
        <v>1237.115622</v>
      </c>
      <c r="W9" s="27">
        <v>1143.926778</v>
      </c>
      <c r="X9" s="27">
        <v>1123.374067</v>
      </c>
      <c r="Y9" s="18">
        <f>SUM(C9:X9)</f>
        <v>11881.860541999999</v>
      </c>
    </row>
    <row r="10" spans="1:89" x14ac:dyDescent="0.2">
      <c r="A10" s="143"/>
      <c r="B10" s="80" t="s">
        <v>67</v>
      </c>
      <c r="C10" s="75">
        <v>0.90725900000000004</v>
      </c>
      <c r="D10" s="75">
        <v>1.941872</v>
      </c>
      <c r="E10" s="75">
        <v>1.0700080000000001</v>
      </c>
      <c r="F10" s="75">
        <v>0.743954</v>
      </c>
      <c r="G10" s="75">
        <v>0.53189500000000001</v>
      </c>
      <c r="H10" s="75">
        <v>0.54075700000000004</v>
      </c>
      <c r="I10" s="75">
        <v>0.38976100000000002</v>
      </c>
      <c r="J10" s="75">
        <v>0.39263399999999998</v>
      </c>
      <c r="K10" s="75">
        <v>1.0455449999999999</v>
      </c>
      <c r="L10" s="75">
        <v>0.91164000000000001</v>
      </c>
      <c r="M10" s="75">
        <v>2.4622609999999998</v>
      </c>
      <c r="N10" s="75">
        <v>3.9041030000000001</v>
      </c>
      <c r="O10" s="75">
        <v>4.4036109999999997</v>
      </c>
      <c r="P10" s="75">
        <v>5.658525</v>
      </c>
      <c r="Q10" s="27">
        <v>3.350606</v>
      </c>
      <c r="R10" s="27">
        <v>3.7447710000000001</v>
      </c>
      <c r="S10" s="27">
        <v>2.7855989999999999</v>
      </c>
      <c r="T10" s="27">
        <v>4.3695579999999996</v>
      </c>
      <c r="U10" s="27">
        <v>3.0084620000000002</v>
      </c>
      <c r="V10" s="27">
        <v>4.5068270000000004</v>
      </c>
      <c r="W10" s="27">
        <v>3.6838320000000002</v>
      </c>
      <c r="X10" s="27">
        <v>3.0215700000000001</v>
      </c>
      <c r="Y10" s="18">
        <f t="shared" ref="Y10:Y28" si="0">SUM(C10:X10)</f>
        <v>53.375050000000002</v>
      </c>
    </row>
    <row r="11" spans="1:89" x14ac:dyDescent="0.2">
      <c r="A11" s="143"/>
      <c r="B11" s="80" t="s">
        <v>390</v>
      </c>
      <c r="C11" s="75">
        <v>0.14912900000000001</v>
      </c>
      <c r="D11" s="75">
        <v>4.9776000000000001E-2</v>
      </c>
      <c r="E11" s="75">
        <v>0.217302</v>
      </c>
      <c r="F11" s="75">
        <v>0.255216</v>
      </c>
      <c r="G11" s="75">
        <v>0.27876499999999999</v>
      </c>
      <c r="H11" s="75">
        <v>7.4845999999999996E-2</v>
      </c>
      <c r="I11" s="75">
        <v>0.10841000000000001</v>
      </c>
      <c r="J11" s="75">
        <v>0.18785099999999999</v>
      </c>
      <c r="K11" s="75">
        <v>0.34987600000000002</v>
      </c>
      <c r="L11" s="75">
        <v>0.81818500000000005</v>
      </c>
      <c r="M11" s="75">
        <v>0.70931699999999998</v>
      </c>
      <c r="N11" s="75">
        <v>0.86262399999999995</v>
      </c>
      <c r="O11" s="75">
        <v>5.0781669999999997</v>
      </c>
      <c r="P11" s="75">
        <v>3.7369720000000002</v>
      </c>
      <c r="Q11" s="27">
        <v>0.80901199999999995</v>
      </c>
      <c r="R11" s="27">
        <v>10.805268</v>
      </c>
      <c r="S11" s="27">
        <v>6.8734400000000004</v>
      </c>
      <c r="T11" s="27">
        <v>0.48303699999999999</v>
      </c>
      <c r="U11" s="27">
        <v>1.189565</v>
      </c>
      <c r="V11" s="27">
        <v>0.45541500000000001</v>
      </c>
      <c r="W11" s="27">
        <v>0.367871</v>
      </c>
      <c r="X11" s="27">
        <v>0.26570300000000002</v>
      </c>
      <c r="Y11" s="18">
        <f t="shared" si="0"/>
        <v>34.125747000000004</v>
      </c>
    </row>
    <row r="12" spans="1:89" x14ac:dyDescent="0.2">
      <c r="A12" s="143"/>
      <c r="B12" s="80" t="s">
        <v>61</v>
      </c>
      <c r="C12" s="75">
        <v>0.50168199999999996</v>
      </c>
      <c r="D12" s="75">
        <v>0.302699</v>
      </c>
      <c r="E12" s="75">
        <v>0.30821500000000002</v>
      </c>
      <c r="F12" s="75">
        <v>0.38927600000000001</v>
      </c>
      <c r="G12" s="75">
        <v>0.26111299999999998</v>
      </c>
      <c r="H12" s="75">
        <v>0.33038899999999999</v>
      </c>
      <c r="I12" s="75">
        <v>0.50726800000000005</v>
      </c>
      <c r="J12" s="75">
        <v>0.74034999999999995</v>
      </c>
      <c r="K12" s="75">
        <v>0.73917699999999997</v>
      </c>
      <c r="L12" s="75">
        <v>0.91829300000000003</v>
      </c>
      <c r="M12" s="75">
        <v>1.3889860000000001</v>
      </c>
      <c r="N12" s="75">
        <v>2.4124089999999998</v>
      </c>
      <c r="O12" s="75">
        <v>2.8691960000000001</v>
      </c>
      <c r="P12" s="75">
        <v>3.6403490000000001</v>
      </c>
      <c r="Q12" s="27">
        <v>2.0076809999999998</v>
      </c>
      <c r="R12" s="27">
        <v>1.6143160000000001</v>
      </c>
      <c r="S12" s="27">
        <v>1.1944349999999999</v>
      </c>
      <c r="T12" s="27">
        <v>1.616331</v>
      </c>
      <c r="U12" s="27">
        <v>0.94846399999999997</v>
      </c>
      <c r="V12" s="27">
        <v>0.91927800000000004</v>
      </c>
      <c r="W12" s="27">
        <v>0.78006200000000003</v>
      </c>
      <c r="X12" s="27">
        <v>0.88207000000000002</v>
      </c>
      <c r="Y12" s="18">
        <f t="shared" si="0"/>
        <v>25.272038999999996</v>
      </c>
    </row>
    <row r="13" spans="1:89" x14ac:dyDescent="0.2">
      <c r="A13" s="143"/>
      <c r="B13" s="80" t="s">
        <v>391</v>
      </c>
      <c r="C13" s="75">
        <v>8.6300000000000005E-4</v>
      </c>
      <c r="D13" s="75">
        <v>5.9579999999999998E-3</v>
      </c>
      <c r="E13" s="75">
        <v>7.3220000000000004E-3</v>
      </c>
      <c r="F13" s="75">
        <v>5.5000000000000002E-5</v>
      </c>
      <c r="G13" s="75">
        <v>0</v>
      </c>
      <c r="H13" s="75">
        <v>0</v>
      </c>
      <c r="I13" s="75">
        <v>1.2600000000000001E-3</v>
      </c>
      <c r="J13" s="75">
        <v>3.6900000000000002E-4</v>
      </c>
      <c r="K13" s="75">
        <v>2.9665E-2</v>
      </c>
      <c r="L13" s="75">
        <v>0.20282500000000001</v>
      </c>
      <c r="M13" s="75">
        <v>2.234845</v>
      </c>
      <c r="N13" s="75">
        <v>4.08718</v>
      </c>
      <c r="O13" s="75">
        <v>4.1474279999999997</v>
      </c>
      <c r="P13" s="75">
        <v>2.96096</v>
      </c>
      <c r="Q13" s="27">
        <v>1.2507839999999999</v>
      </c>
      <c r="R13" s="27">
        <v>1.9695210000000001</v>
      </c>
      <c r="S13" s="27">
        <v>0.80766499999999997</v>
      </c>
      <c r="T13" s="27">
        <v>0.33373199999999997</v>
      </c>
      <c r="U13" s="27">
        <v>1.1341429999999999</v>
      </c>
      <c r="V13" s="27">
        <v>0.95898000000000005</v>
      </c>
      <c r="W13" s="27">
        <v>0.56815499999999997</v>
      </c>
      <c r="X13" s="27">
        <v>0.27276099999999998</v>
      </c>
      <c r="Y13" s="18">
        <f t="shared" si="0"/>
        <v>20.974470999999998</v>
      </c>
    </row>
    <row r="14" spans="1:89" x14ac:dyDescent="0.2">
      <c r="A14" s="143"/>
      <c r="B14" s="80" t="s">
        <v>382</v>
      </c>
      <c r="C14" s="75">
        <v>1.1789999999999999E-3</v>
      </c>
      <c r="D14" s="75">
        <v>2.4320000000000001E-2</v>
      </c>
      <c r="E14" s="75">
        <v>1.5918999999999999E-2</v>
      </c>
      <c r="F14" s="75">
        <v>2.2759999999999999E-2</v>
      </c>
      <c r="G14" s="75">
        <v>1.3292E-2</v>
      </c>
      <c r="H14" s="75">
        <v>4.7369000000000001E-2</v>
      </c>
      <c r="I14" s="75">
        <v>1.9314000000000001E-2</v>
      </c>
      <c r="J14" s="75">
        <v>7.8767000000000004E-2</v>
      </c>
      <c r="K14" s="75">
        <v>0.12637899999999999</v>
      </c>
      <c r="L14" s="75">
        <v>0.15887100000000001</v>
      </c>
      <c r="M14" s="75">
        <v>0.75031099999999995</v>
      </c>
      <c r="N14" s="75">
        <v>1.5683370000000001</v>
      </c>
      <c r="O14" s="75">
        <v>0.76659299999999997</v>
      </c>
      <c r="P14" s="75">
        <v>2.6735359999999999</v>
      </c>
      <c r="Q14" s="27">
        <v>0.90815900000000005</v>
      </c>
      <c r="R14" s="27">
        <v>0.56347700000000001</v>
      </c>
      <c r="S14" s="27">
        <v>0.48052800000000001</v>
      </c>
      <c r="T14" s="27">
        <v>0.67673300000000003</v>
      </c>
      <c r="U14" s="27">
        <v>0.54443799999999998</v>
      </c>
      <c r="V14" s="27">
        <v>0.20300299999999999</v>
      </c>
      <c r="W14" s="27">
        <v>0.61831599999999998</v>
      </c>
      <c r="X14" s="27">
        <v>0.46372999999999998</v>
      </c>
      <c r="Y14" s="18">
        <f t="shared" si="0"/>
        <v>10.725331000000001</v>
      </c>
    </row>
    <row r="15" spans="1:89" x14ac:dyDescent="0.2">
      <c r="A15" s="143"/>
      <c r="B15" s="80" t="s">
        <v>71</v>
      </c>
      <c r="C15" s="75">
        <v>8.1460000000000005E-3</v>
      </c>
      <c r="D15" s="75">
        <v>0</v>
      </c>
      <c r="E15" s="75">
        <v>1.1561E-2</v>
      </c>
      <c r="F15" s="75">
        <v>1.5450999999999999E-2</v>
      </c>
      <c r="G15" s="75">
        <v>0.143679</v>
      </c>
      <c r="H15" s="75">
        <v>4.3605999999999999E-2</v>
      </c>
      <c r="I15" s="75">
        <v>7.1209999999999996E-2</v>
      </c>
      <c r="J15" s="75">
        <v>0.59189499999999995</v>
      </c>
      <c r="K15" s="75">
        <v>0.79632099999999995</v>
      </c>
      <c r="L15" s="75">
        <v>0.70436399999999999</v>
      </c>
      <c r="M15" s="75">
        <v>2.390838</v>
      </c>
      <c r="N15" s="75">
        <v>2.561353</v>
      </c>
      <c r="O15" s="75">
        <v>2.90394</v>
      </c>
      <c r="P15" s="75">
        <v>2.6551559999999998</v>
      </c>
      <c r="Q15" s="27">
        <v>3.093035</v>
      </c>
      <c r="R15" s="27">
        <v>4.141629</v>
      </c>
      <c r="S15" s="27">
        <v>2.6160809999999999</v>
      </c>
      <c r="T15" s="27">
        <v>0</v>
      </c>
      <c r="U15" s="27">
        <v>5.5132479999999999</v>
      </c>
      <c r="V15" s="27">
        <v>6.2393450000000001</v>
      </c>
      <c r="W15" s="27">
        <v>5.9608980000000003</v>
      </c>
      <c r="X15" s="27">
        <v>6.3222959999999997</v>
      </c>
      <c r="Y15" s="18">
        <f t="shared" si="0"/>
        <v>46.78405200000001</v>
      </c>
    </row>
    <row r="16" spans="1:89" x14ac:dyDescent="0.2">
      <c r="A16" s="143"/>
      <c r="B16" s="8" t="s">
        <v>15</v>
      </c>
      <c r="C16" s="189">
        <v>1.3060249999999998</v>
      </c>
      <c r="D16" s="189">
        <v>1.1252950000000002</v>
      </c>
      <c r="E16" s="189">
        <v>1.5999679999999998</v>
      </c>
      <c r="F16" s="189">
        <v>1.4817740000000001</v>
      </c>
      <c r="G16" s="189">
        <v>2.4540850000000005</v>
      </c>
      <c r="H16" s="189">
        <v>2.1911750000000003</v>
      </c>
      <c r="I16" s="189">
        <v>2.1249140000000004</v>
      </c>
      <c r="J16" s="189">
        <v>3.7035439999999995</v>
      </c>
      <c r="K16" s="189">
        <v>4.1773939999999996</v>
      </c>
      <c r="L16" s="189">
        <v>9.102822999999999</v>
      </c>
      <c r="M16" s="189">
        <v>12.562656999999998</v>
      </c>
      <c r="N16" s="189">
        <v>13.235988999999996</v>
      </c>
      <c r="O16" s="189">
        <v>12.047228</v>
      </c>
      <c r="P16" s="189">
        <v>13.541914999999999</v>
      </c>
      <c r="Q16" s="19">
        <v>9.7378659999999986</v>
      </c>
      <c r="R16" s="19">
        <v>9.9912499999999991</v>
      </c>
      <c r="S16" s="19">
        <v>14.992521</v>
      </c>
      <c r="T16" s="19">
        <v>63.776291000000008</v>
      </c>
      <c r="U16" s="19">
        <v>77.618770999999981</v>
      </c>
      <c r="V16" s="19">
        <v>19.163509000000001</v>
      </c>
      <c r="W16" s="19">
        <v>18.049831999999999</v>
      </c>
      <c r="X16" s="19">
        <v>16.488371000000001</v>
      </c>
      <c r="Y16" s="18">
        <f t="shared" si="0"/>
        <v>310.47319699999991</v>
      </c>
    </row>
    <row r="17" spans="1:25" x14ac:dyDescent="0.2">
      <c r="A17" s="143"/>
      <c r="B17" s="8" t="s">
        <v>26</v>
      </c>
      <c r="C17" s="18">
        <v>1.0000000000000001E-5</v>
      </c>
      <c r="D17" s="18">
        <v>7.5139999999999998E-3</v>
      </c>
      <c r="E17" s="18">
        <v>4.7930000000000004E-3</v>
      </c>
      <c r="F17" s="18">
        <v>1.6344000000000001E-2</v>
      </c>
      <c r="G17" s="18">
        <v>2.6408999999999998E-2</v>
      </c>
      <c r="H17" s="18">
        <v>1.0399E-2</v>
      </c>
      <c r="I17" s="18">
        <v>0.147313</v>
      </c>
      <c r="J17" s="18">
        <v>2.6809999999999998E-3</v>
      </c>
      <c r="K17" s="18">
        <v>2.2520000000000001E-3</v>
      </c>
      <c r="L17" s="18">
        <v>5.0721000000000002E-2</v>
      </c>
      <c r="M17" s="18">
        <v>0.13860600000000001</v>
      </c>
      <c r="N17" s="18">
        <v>0.18876999999999999</v>
      </c>
      <c r="O17" s="18">
        <v>0.242232</v>
      </c>
      <c r="P17" s="18">
        <v>0.34920099999999998</v>
      </c>
      <c r="Q17" s="19">
        <v>5.9755999999999997E-2</v>
      </c>
      <c r="R17" s="19">
        <v>5.9270999999999997E-2</v>
      </c>
      <c r="S17" s="19">
        <v>0</v>
      </c>
      <c r="T17" s="19">
        <v>0.264594</v>
      </c>
      <c r="U17" s="19">
        <v>0.27527200000000002</v>
      </c>
      <c r="V17" s="19">
        <v>0.26983800000000002</v>
      </c>
      <c r="W17" s="19">
        <v>0.54691100000000004</v>
      </c>
      <c r="X17" s="19">
        <v>0.56716500000000003</v>
      </c>
      <c r="Y17" s="18">
        <f t="shared" si="0"/>
        <v>3.2300520000000001</v>
      </c>
    </row>
    <row r="18" spans="1:25" x14ac:dyDescent="0.2">
      <c r="A18" s="143"/>
      <c r="B18" s="8" t="s">
        <v>27</v>
      </c>
      <c r="C18" s="18">
        <v>0.35650900000000002</v>
      </c>
      <c r="D18" s="18">
        <v>0.318712</v>
      </c>
      <c r="E18" s="18">
        <v>0.41106900000000002</v>
      </c>
      <c r="F18" s="18">
        <v>0.26254499999999997</v>
      </c>
      <c r="G18" s="18">
        <v>0.23577400000000001</v>
      </c>
      <c r="H18" s="18">
        <v>0.37775399999999998</v>
      </c>
      <c r="I18" s="18">
        <v>0.24205399999999999</v>
      </c>
      <c r="J18" s="18">
        <v>0.227767</v>
      </c>
      <c r="K18" s="18">
        <v>0.215698</v>
      </c>
      <c r="L18" s="18">
        <v>0.16842199999999999</v>
      </c>
      <c r="M18" s="18">
        <v>0.17554400000000001</v>
      </c>
      <c r="N18" s="18">
        <v>0.27652100000000002</v>
      </c>
      <c r="O18" s="18">
        <v>0.341366</v>
      </c>
      <c r="P18" s="18">
        <v>0.70538999999999996</v>
      </c>
      <c r="Q18" s="19">
        <v>1.9313739999999999</v>
      </c>
      <c r="R18" s="19">
        <v>3.66934</v>
      </c>
      <c r="S18" s="19">
        <v>6</v>
      </c>
      <c r="T18" s="19">
        <v>5.7281950000000004</v>
      </c>
      <c r="U18" s="19">
        <v>5.1494429999999998</v>
      </c>
      <c r="V18" s="19">
        <v>4.580336</v>
      </c>
      <c r="W18" s="19">
        <v>4.8769970000000002</v>
      </c>
      <c r="X18" s="19">
        <v>3.9759570000000002</v>
      </c>
      <c r="Y18" s="18">
        <f t="shared" si="0"/>
        <v>40.226767000000002</v>
      </c>
    </row>
    <row r="19" spans="1:25" x14ac:dyDescent="0.2">
      <c r="A19" s="143"/>
      <c r="B19" s="8" t="s">
        <v>16</v>
      </c>
      <c r="C19" s="18">
        <f>SUM(C20:C25)</f>
        <v>0.57002900000000001</v>
      </c>
      <c r="D19" s="18">
        <f t="shared" ref="D19:X19" si="1">SUM(D20:D25)</f>
        <v>0.33950000000000002</v>
      </c>
      <c r="E19" s="18">
        <f t="shared" si="1"/>
        <v>0.36157499999999998</v>
      </c>
      <c r="F19" s="18">
        <f t="shared" si="1"/>
        <v>0.8065199999999999</v>
      </c>
      <c r="G19" s="18">
        <f t="shared" si="1"/>
        <v>1.0715510000000001</v>
      </c>
      <c r="H19" s="18">
        <f t="shared" si="1"/>
        <v>0.68105000000000004</v>
      </c>
      <c r="I19" s="18">
        <f t="shared" si="1"/>
        <v>0.5915450000000001</v>
      </c>
      <c r="J19" s="18">
        <f t="shared" si="1"/>
        <v>1.7789250000000001</v>
      </c>
      <c r="K19" s="18">
        <f t="shared" si="1"/>
        <v>2.5176369999999997</v>
      </c>
      <c r="L19" s="18">
        <f t="shared" si="1"/>
        <v>5.1823899999999998</v>
      </c>
      <c r="M19" s="18">
        <f t="shared" si="1"/>
        <v>8.6903309999999987</v>
      </c>
      <c r="N19" s="18">
        <f t="shared" si="1"/>
        <v>8.9145009999999996</v>
      </c>
      <c r="O19" s="18">
        <f t="shared" si="1"/>
        <v>6.1064960000000008</v>
      </c>
      <c r="P19" s="18">
        <f t="shared" si="1"/>
        <v>5.5296100000000008</v>
      </c>
      <c r="Q19" s="18">
        <f t="shared" si="1"/>
        <v>3.3058129999999997</v>
      </c>
      <c r="R19" s="18">
        <f t="shared" si="1"/>
        <v>3.8594249999999999</v>
      </c>
      <c r="S19" s="18">
        <f t="shared" si="1"/>
        <v>3.8203459999999998</v>
      </c>
      <c r="T19" s="18">
        <f t="shared" si="1"/>
        <v>52.66517600000001</v>
      </c>
      <c r="U19" s="18">
        <f t="shared" si="1"/>
        <v>66.022317999999999</v>
      </c>
      <c r="V19" s="18">
        <f t="shared" si="1"/>
        <v>70.084481000000011</v>
      </c>
      <c r="W19" s="18">
        <f t="shared" si="1"/>
        <v>67.730919999999998</v>
      </c>
      <c r="X19" s="18">
        <f t="shared" si="1"/>
        <v>84.610452999999993</v>
      </c>
      <c r="Y19" s="18">
        <f t="shared" si="0"/>
        <v>395.24059199999999</v>
      </c>
    </row>
    <row r="20" spans="1:25" x14ac:dyDescent="0.2">
      <c r="A20" s="143"/>
      <c r="B20" s="8" t="s">
        <v>19</v>
      </c>
      <c r="C20" s="190">
        <v>3.4047000000000001E-2</v>
      </c>
      <c r="D20" s="190">
        <v>1.7262E-2</v>
      </c>
      <c r="E20" s="190">
        <v>4.4325000000000003E-2</v>
      </c>
      <c r="F20" s="190">
        <v>0.29824499999999998</v>
      </c>
      <c r="G20" s="190">
        <v>0.73961500000000002</v>
      </c>
      <c r="H20" s="190">
        <v>0.317193</v>
      </c>
      <c r="I20" s="190">
        <v>4.7719999999999999E-2</v>
      </c>
      <c r="J20" s="190">
        <v>9.7101999999999994E-2</v>
      </c>
      <c r="K20" s="190">
        <v>0.144651</v>
      </c>
      <c r="L20" s="190">
        <v>0.204125</v>
      </c>
      <c r="M20" s="190">
        <v>0.205904</v>
      </c>
      <c r="N20" s="190">
        <v>0.26518999999999998</v>
      </c>
      <c r="O20" s="190">
        <v>0.53471900000000006</v>
      </c>
      <c r="P20" s="190">
        <v>0.707291</v>
      </c>
      <c r="Q20" s="19">
        <v>0.55843299999999996</v>
      </c>
      <c r="R20" s="19">
        <v>0.84161600000000003</v>
      </c>
      <c r="S20" s="19">
        <v>1</v>
      </c>
      <c r="T20" s="19">
        <v>0.51929599999999998</v>
      </c>
      <c r="U20" s="19">
        <v>1.302222</v>
      </c>
      <c r="V20" s="19">
        <v>0.36764400000000003</v>
      </c>
      <c r="W20" s="19">
        <v>0.487759</v>
      </c>
      <c r="X20" s="19">
        <v>0.471327</v>
      </c>
      <c r="Y20" s="18">
        <f t="shared" si="0"/>
        <v>9.2056860000000018</v>
      </c>
    </row>
    <row r="21" spans="1:25" x14ac:dyDescent="0.2">
      <c r="A21" s="143"/>
      <c r="B21" s="8" t="s">
        <v>18</v>
      </c>
      <c r="C21" s="190">
        <v>6.7029999999999998E-3</v>
      </c>
      <c r="D21" s="190">
        <v>1.0722000000000001E-2</v>
      </c>
      <c r="E21" s="190">
        <v>3.6000000000000001E-5</v>
      </c>
      <c r="F21" s="190">
        <v>1.8169000000000001E-2</v>
      </c>
      <c r="G21" s="190">
        <v>2.8639999999999998E-3</v>
      </c>
      <c r="H21" s="190">
        <v>7.7689999999999999E-3</v>
      </c>
      <c r="I21" s="190">
        <v>1.0396000000000001E-2</v>
      </c>
      <c r="J21" s="190">
        <v>8.541E-3</v>
      </c>
      <c r="K21" s="190">
        <v>2.8785999999999999E-2</v>
      </c>
      <c r="L21" s="190">
        <v>4.8103E-2</v>
      </c>
      <c r="M21" s="190">
        <v>3.2349999999999997E-2</v>
      </c>
      <c r="N21" s="190">
        <v>0.15746399999999999</v>
      </c>
      <c r="O21" s="190">
        <v>0.29119400000000001</v>
      </c>
      <c r="P21" s="190">
        <v>0.30003999999999997</v>
      </c>
      <c r="Q21" s="19">
        <v>0.192241</v>
      </c>
      <c r="R21" s="19">
        <v>0.27070899999999998</v>
      </c>
      <c r="S21" s="19">
        <v>0</v>
      </c>
      <c r="T21" s="19">
        <v>0.12242</v>
      </c>
      <c r="U21" s="19">
        <v>2.4631829999999999</v>
      </c>
      <c r="V21" s="19">
        <v>7.3973109999999993</v>
      </c>
      <c r="W21" s="19">
        <v>6.147983</v>
      </c>
      <c r="X21" s="19">
        <v>5.9932230000000004</v>
      </c>
      <c r="Y21" s="18">
        <f t="shared" si="0"/>
        <v>23.510207000000001</v>
      </c>
    </row>
    <row r="22" spans="1:25" x14ac:dyDescent="0.2">
      <c r="A22" s="143"/>
      <c r="B22" s="8" t="s">
        <v>20</v>
      </c>
      <c r="C22" s="190">
        <v>1.3427E-2</v>
      </c>
      <c r="D22" s="190">
        <v>1.2949999999999999E-3</v>
      </c>
      <c r="E22" s="190">
        <v>9.2900000000000003E-4</v>
      </c>
      <c r="F22" s="190">
        <v>4.1051999999999998E-2</v>
      </c>
      <c r="G22" s="190">
        <v>2.3213000000000001E-2</v>
      </c>
      <c r="H22" s="190">
        <v>1.3355000000000001E-2</v>
      </c>
      <c r="I22" s="190">
        <v>9.299E-3</v>
      </c>
      <c r="J22" s="190">
        <v>6.8122000000000002E-2</v>
      </c>
      <c r="K22" s="190">
        <v>5.6433999999999998E-2</v>
      </c>
      <c r="L22" s="190">
        <v>0.155249</v>
      </c>
      <c r="M22" s="190">
        <v>0.25705</v>
      </c>
      <c r="N22" s="190">
        <v>0.36735600000000002</v>
      </c>
      <c r="O22" s="190">
        <v>0.245697</v>
      </c>
      <c r="P22" s="190">
        <v>0.38006899999999999</v>
      </c>
      <c r="Q22" s="19">
        <v>0.126559</v>
      </c>
      <c r="R22" s="19">
        <v>0.27424700000000002</v>
      </c>
      <c r="S22" s="19">
        <v>0</v>
      </c>
      <c r="T22" s="19">
        <v>1.3414250000000001</v>
      </c>
      <c r="U22" s="19">
        <v>2.099183</v>
      </c>
      <c r="V22" s="19">
        <v>1.6423420000000002</v>
      </c>
      <c r="W22" s="19">
        <v>0.63944400000000001</v>
      </c>
      <c r="X22" s="19">
        <v>0.63753599999999999</v>
      </c>
      <c r="Y22" s="18">
        <f t="shared" si="0"/>
        <v>8.393283000000002</v>
      </c>
    </row>
    <row r="23" spans="1:25" x14ac:dyDescent="0.2">
      <c r="A23" s="143"/>
      <c r="B23" s="8" t="s">
        <v>21</v>
      </c>
      <c r="C23" s="190">
        <v>1.2647E-2</v>
      </c>
      <c r="D23" s="190">
        <v>1.03E-4</v>
      </c>
      <c r="E23" s="190">
        <v>9.8400000000000007E-4</v>
      </c>
      <c r="F23" s="190">
        <v>1.108E-3</v>
      </c>
      <c r="G23" s="190">
        <v>2.9604999999999999E-2</v>
      </c>
      <c r="H23" s="190">
        <v>7.8320000000000004E-3</v>
      </c>
      <c r="I23" s="190">
        <v>1.0189999999999999E-3</v>
      </c>
      <c r="J23" s="190">
        <v>0.85520799999999997</v>
      </c>
      <c r="K23" s="190">
        <v>1.5412509999999999</v>
      </c>
      <c r="L23" s="190">
        <v>3.8455699999999999</v>
      </c>
      <c r="M23" s="190">
        <v>6.7940399999999999</v>
      </c>
      <c r="N23" s="190">
        <v>5.6417960000000003</v>
      </c>
      <c r="O23" s="190">
        <v>1.953079</v>
      </c>
      <c r="P23" s="190">
        <v>0.255297</v>
      </c>
      <c r="Q23" s="19">
        <v>0.11168500000000001</v>
      </c>
      <c r="R23" s="19">
        <v>0.41070600000000002</v>
      </c>
      <c r="S23" s="19">
        <v>1</v>
      </c>
      <c r="T23" s="19">
        <v>48.886574000000003</v>
      </c>
      <c r="U23" s="19">
        <v>58.95899</v>
      </c>
      <c r="V23" s="19">
        <v>59.492084999999996</v>
      </c>
      <c r="W23" s="19">
        <v>59.521597999999997</v>
      </c>
      <c r="X23" s="19">
        <v>76.388217999999995</v>
      </c>
      <c r="Y23" s="18">
        <f t="shared" si="0"/>
        <v>325.70939500000003</v>
      </c>
    </row>
    <row r="24" spans="1:25" x14ac:dyDescent="0.2">
      <c r="A24" s="143"/>
      <c r="B24" s="8" t="s">
        <v>17</v>
      </c>
      <c r="C24" s="190">
        <v>0.50168199999999996</v>
      </c>
      <c r="D24" s="190">
        <v>0.302699</v>
      </c>
      <c r="E24" s="190">
        <v>0.30821500000000002</v>
      </c>
      <c r="F24" s="190">
        <v>0.38927600000000001</v>
      </c>
      <c r="G24" s="190">
        <v>0.26111299999999998</v>
      </c>
      <c r="H24" s="190">
        <v>0.33038899999999999</v>
      </c>
      <c r="I24" s="190">
        <v>0.50726800000000005</v>
      </c>
      <c r="J24" s="190">
        <v>0.74034999999999995</v>
      </c>
      <c r="K24" s="190">
        <v>0.73917699999999997</v>
      </c>
      <c r="L24" s="190">
        <v>0.91829300000000003</v>
      </c>
      <c r="M24" s="190">
        <v>1.3889860000000001</v>
      </c>
      <c r="N24" s="190">
        <v>2.4124089999999998</v>
      </c>
      <c r="O24" s="190">
        <v>2.8691960000000001</v>
      </c>
      <c r="P24" s="190">
        <v>3.6403490000000001</v>
      </c>
      <c r="Q24" s="19">
        <v>2.0076809999999998</v>
      </c>
      <c r="R24" s="19">
        <v>1.6143160000000001</v>
      </c>
      <c r="S24" s="19">
        <v>1</v>
      </c>
      <c r="T24" s="19">
        <v>1.616331</v>
      </c>
      <c r="U24" s="19">
        <v>0.94846399999999997</v>
      </c>
      <c r="V24" s="19">
        <v>0.91927800000000004</v>
      </c>
      <c r="W24" s="19">
        <v>0.78006200000000003</v>
      </c>
      <c r="X24" s="19">
        <v>0.88207000000000002</v>
      </c>
      <c r="Y24" s="18">
        <f t="shared" si="0"/>
        <v>25.077603999999997</v>
      </c>
    </row>
    <row r="25" spans="1:25" x14ac:dyDescent="0.2">
      <c r="A25" s="297"/>
      <c r="B25" s="8" t="s">
        <v>807</v>
      </c>
      <c r="C25" s="190">
        <v>1.523E-3</v>
      </c>
      <c r="D25" s="190">
        <v>7.4189999999999994E-3</v>
      </c>
      <c r="E25" s="190">
        <v>7.0860000000000003E-3</v>
      </c>
      <c r="F25" s="190">
        <v>5.867E-2</v>
      </c>
      <c r="G25" s="190">
        <v>1.5141E-2</v>
      </c>
      <c r="H25" s="190">
        <v>4.5120000000000004E-3</v>
      </c>
      <c r="I25" s="190">
        <v>1.5842999999999999E-2</v>
      </c>
      <c r="J25" s="190">
        <v>9.6019999999999994E-3</v>
      </c>
      <c r="K25" s="190">
        <v>7.3380000000000008E-3</v>
      </c>
      <c r="L25" s="190">
        <v>1.1050000000000001E-2</v>
      </c>
      <c r="M25" s="190">
        <v>1.2001E-2</v>
      </c>
      <c r="N25" s="190">
        <v>7.0285999999999987E-2</v>
      </c>
      <c r="O25" s="190">
        <v>0.21261099999999999</v>
      </c>
      <c r="P25" s="190">
        <v>0.24656400000000001</v>
      </c>
      <c r="Q25" s="19">
        <v>0.30921399999999999</v>
      </c>
      <c r="R25" s="19">
        <v>0.44783099999999998</v>
      </c>
      <c r="S25" s="19">
        <v>0.82034600000000002</v>
      </c>
      <c r="T25" s="19">
        <v>0.17913000000000001</v>
      </c>
      <c r="U25" s="19">
        <v>0.250276</v>
      </c>
      <c r="V25" s="19">
        <v>0.26582099999999997</v>
      </c>
      <c r="W25" s="19">
        <v>0.15407400000000002</v>
      </c>
      <c r="X25" s="19">
        <v>0.23807900000000001</v>
      </c>
      <c r="Y25" s="18">
        <f t="shared" si="0"/>
        <v>3.344417</v>
      </c>
    </row>
    <row r="26" spans="1:25" ht="15" x14ac:dyDescent="0.25">
      <c r="A26" s="143"/>
      <c r="B26" s="191" t="s">
        <v>22</v>
      </c>
      <c r="C26" s="211">
        <f>SUM(C9:C11,C13:C16)</f>
        <v>57.675961000000008</v>
      </c>
      <c r="D26" s="211">
        <f t="shared" ref="D26:V26" si="2">SUM(D9:D11,D13:D16)</f>
        <v>83.185321999999999</v>
      </c>
      <c r="E26" s="211">
        <f t="shared" si="2"/>
        <v>150.15583099999998</v>
      </c>
      <c r="F26" s="211">
        <f t="shared" si="2"/>
        <v>154.56194600000001</v>
      </c>
      <c r="G26" s="211">
        <f t="shared" si="2"/>
        <v>184.29397699999998</v>
      </c>
      <c r="H26" s="211">
        <f t="shared" si="2"/>
        <v>207.16138500000002</v>
      </c>
      <c r="I26" s="211">
        <f t="shared" si="2"/>
        <v>227.422719</v>
      </c>
      <c r="J26" s="211">
        <f t="shared" si="2"/>
        <v>283.11653500000006</v>
      </c>
      <c r="K26" s="211">
        <f t="shared" si="2"/>
        <v>343.10434099999998</v>
      </c>
      <c r="L26" s="211">
        <f t="shared" si="2"/>
        <v>449.36819300000002</v>
      </c>
      <c r="M26" s="211">
        <f t="shared" si="2"/>
        <v>529.70030899999995</v>
      </c>
      <c r="N26" s="211">
        <f t="shared" si="2"/>
        <v>613.69242500000007</v>
      </c>
      <c r="O26" s="211">
        <f t="shared" si="2"/>
        <v>653.83524299999999</v>
      </c>
      <c r="P26" s="211">
        <f t="shared" si="2"/>
        <v>617.2185290000001</v>
      </c>
      <c r="Q26" s="211">
        <f t="shared" si="2"/>
        <v>513.77076900000009</v>
      </c>
      <c r="R26" s="211">
        <f t="shared" si="2"/>
        <v>666.14989100000003</v>
      </c>
      <c r="S26" s="211">
        <f t="shared" si="2"/>
        <v>743.40204500000016</v>
      </c>
      <c r="T26" s="211">
        <f t="shared" si="2"/>
        <v>1062.1239350000001</v>
      </c>
      <c r="U26" s="211">
        <f t="shared" si="2"/>
        <v>1226.3521529999998</v>
      </c>
      <c r="V26" s="211">
        <f t="shared" si="2"/>
        <v>1268.642701</v>
      </c>
      <c r="W26" s="211">
        <f t="shared" ref="W26:X26" si="3">SUM(W9:W11,W13:W16)</f>
        <v>1173.1756819999998</v>
      </c>
      <c r="X26" s="211">
        <f t="shared" si="3"/>
        <v>1150.208498</v>
      </c>
      <c r="Y26" s="18">
        <f t="shared" si="0"/>
        <v>12358.31839</v>
      </c>
    </row>
    <row r="27" spans="1:25" x14ac:dyDescent="0.2">
      <c r="A27" s="143"/>
      <c r="B27" s="8" t="s">
        <v>23</v>
      </c>
      <c r="C27" s="18">
        <f>C28-C26</f>
        <v>0.92723099999999192</v>
      </c>
      <c r="D27" s="18">
        <f t="shared" ref="D27:V27" si="4">D28-D26</f>
        <v>3.2527039999999943</v>
      </c>
      <c r="E27" s="18">
        <f t="shared" si="4"/>
        <v>3.5630630000000281</v>
      </c>
      <c r="F27" s="18">
        <f t="shared" si="4"/>
        <v>4.6961689999999976</v>
      </c>
      <c r="G27" s="18">
        <f t="shared" si="4"/>
        <v>5.6674180000000263</v>
      </c>
      <c r="H27" s="18">
        <f t="shared" si="4"/>
        <v>12.290297999999979</v>
      </c>
      <c r="I27" s="18">
        <f t="shared" si="4"/>
        <v>6.7915040000000033</v>
      </c>
      <c r="J27" s="18">
        <f t="shared" si="4"/>
        <v>3.9131389999999442</v>
      </c>
      <c r="K27" s="18">
        <f t="shared" si="4"/>
        <v>2.2952000000000226</v>
      </c>
      <c r="L27" s="18">
        <f t="shared" si="4"/>
        <v>3.3971209999999701</v>
      </c>
      <c r="M27" s="18">
        <f t="shared" si="4"/>
        <v>7.8353640000000269</v>
      </c>
      <c r="N27" s="18">
        <f t="shared" si="4"/>
        <v>9.8901489999999512</v>
      </c>
      <c r="O27" s="18">
        <f t="shared" si="4"/>
        <v>10.642438999999968</v>
      </c>
      <c r="P27" s="18">
        <f t="shared" si="4"/>
        <v>12.197657999999933</v>
      </c>
      <c r="Q27" s="18">
        <f t="shared" si="4"/>
        <v>11.411620999999968</v>
      </c>
      <c r="R27" s="18">
        <f t="shared" si="4"/>
        <v>17.588841000000002</v>
      </c>
      <c r="S27" s="18">
        <f t="shared" si="4"/>
        <v>14.317469999999844</v>
      </c>
      <c r="T27" s="18">
        <f t="shared" si="4"/>
        <v>16.746049999999968</v>
      </c>
      <c r="U27" s="18">
        <f t="shared" si="4"/>
        <v>12.337355000000116</v>
      </c>
      <c r="V27" s="18">
        <f t="shared" si="4"/>
        <v>73.094389000000092</v>
      </c>
      <c r="W27" s="18">
        <f t="shared" ref="W27:X27" si="5">W28-W26</f>
        <v>75.399665000000141</v>
      </c>
      <c r="X27" s="18">
        <f t="shared" si="5"/>
        <v>88.661964000000125</v>
      </c>
      <c r="Y27" s="18">
        <f t="shared" si="0"/>
        <v>396.91681200000011</v>
      </c>
    </row>
    <row r="28" spans="1:25" ht="13.5" thickBot="1" x14ac:dyDescent="0.25">
      <c r="A28" s="143"/>
      <c r="B28" s="30" t="s">
        <v>7</v>
      </c>
      <c r="C28" s="258">
        <v>58.603192</v>
      </c>
      <c r="D28" s="258">
        <v>86.438025999999994</v>
      </c>
      <c r="E28" s="258">
        <v>153.71889400000001</v>
      </c>
      <c r="F28" s="258">
        <v>159.258115</v>
      </c>
      <c r="G28" s="258">
        <v>189.96139500000001</v>
      </c>
      <c r="H28" s="258">
        <v>219.451683</v>
      </c>
      <c r="I28" s="258">
        <v>234.214223</v>
      </c>
      <c r="J28" s="258">
        <v>287.029674</v>
      </c>
      <c r="K28" s="258">
        <v>345.399541</v>
      </c>
      <c r="L28" s="258">
        <v>452.76531399999999</v>
      </c>
      <c r="M28" s="258">
        <v>537.53567299999997</v>
      </c>
      <c r="N28" s="258">
        <v>623.58257400000002</v>
      </c>
      <c r="O28" s="258">
        <v>664.47768199999996</v>
      </c>
      <c r="P28" s="258">
        <v>629.41618700000004</v>
      </c>
      <c r="Q28" s="259">
        <v>525.18239000000005</v>
      </c>
      <c r="R28" s="259">
        <v>683.73873200000003</v>
      </c>
      <c r="S28" s="259">
        <v>757.719515</v>
      </c>
      <c r="T28" s="259">
        <v>1078.869985</v>
      </c>
      <c r="U28" s="259">
        <v>1238.6895079999999</v>
      </c>
      <c r="V28" s="270">
        <v>1341.7370900000001</v>
      </c>
      <c r="W28" s="270">
        <v>1248.575347</v>
      </c>
      <c r="X28" s="270">
        <v>1238.8704620000001</v>
      </c>
      <c r="Y28" s="270">
        <f t="shared" si="0"/>
        <v>12755.235202</v>
      </c>
    </row>
    <row r="29" spans="1:25" ht="20.25" thickTop="1" thickBot="1" x14ac:dyDescent="0.35">
      <c r="A29" s="143"/>
      <c r="B29" s="30"/>
      <c r="C29" s="338" t="s">
        <v>253</v>
      </c>
      <c r="D29" s="338"/>
      <c r="E29" s="338"/>
      <c r="F29" s="338"/>
      <c r="G29" s="338"/>
      <c r="H29" s="338"/>
      <c r="I29" s="338"/>
      <c r="J29" s="338"/>
      <c r="K29" s="338"/>
      <c r="L29" s="338"/>
      <c r="M29" s="338"/>
      <c r="N29" s="338"/>
      <c r="O29" s="338"/>
      <c r="P29" s="338"/>
      <c r="Q29" s="338"/>
      <c r="R29" s="338"/>
      <c r="S29" s="338"/>
      <c r="T29" s="338"/>
      <c r="U29" s="338"/>
      <c r="V29" s="338"/>
      <c r="W29" s="338"/>
      <c r="X29" s="338"/>
      <c r="Y29" s="338"/>
    </row>
    <row r="30" spans="1:25" ht="13.5" thickTop="1" x14ac:dyDescent="0.2">
      <c r="A30" s="143"/>
      <c r="B30" s="32"/>
      <c r="C30" s="18"/>
      <c r="D30" s="18"/>
      <c r="E30" s="18"/>
      <c r="F30" s="18"/>
      <c r="G30" s="18"/>
      <c r="H30" s="18"/>
      <c r="I30" s="18"/>
      <c r="J30" s="18"/>
      <c r="K30" s="18"/>
      <c r="L30" s="18"/>
      <c r="M30" s="18"/>
      <c r="N30" s="18"/>
      <c r="O30" s="18"/>
      <c r="P30" s="18"/>
      <c r="Q30" s="18"/>
      <c r="R30" s="18"/>
      <c r="S30" s="18"/>
      <c r="T30" s="18"/>
      <c r="U30" s="18"/>
      <c r="V30" s="18"/>
      <c r="W30" s="18"/>
      <c r="X30" s="18"/>
      <c r="Y30" s="18"/>
    </row>
    <row r="31" spans="1:25" x14ac:dyDescent="0.2">
      <c r="A31" s="143"/>
      <c r="B31" s="80" t="s">
        <v>326</v>
      </c>
      <c r="C31" s="84">
        <f>C9/C$28*100</f>
        <v>94.369194087584845</v>
      </c>
      <c r="D31" s="84">
        <f t="shared" ref="D31:Y31" si="6">D9/D$28*100</f>
        <v>92.595938042361126</v>
      </c>
      <c r="E31" s="84">
        <f t="shared" si="6"/>
        <v>95.781167277979506</v>
      </c>
      <c r="F31" s="84">
        <f t="shared" si="6"/>
        <v>95.469380634073175</v>
      </c>
      <c r="G31" s="84">
        <f t="shared" si="6"/>
        <v>95.215273082196518</v>
      </c>
      <c r="H31" s="84">
        <f t="shared" si="6"/>
        <v>93.07909112731663</v>
      </c>
      <c r="I31" s="84">
        <f t="shared" si="6"/>
        <v>95.941163231577107</v>
      </c>
      <c r="J31" s="84">
        <f t="shared" si="6"/>
        <v>96.910354641590118</v>
      </c>
      <c r="K31" s="84">
        <f t="shared" si="6"/>
        <v>97.44632550047308</v>
      </c>
      <c r="L31" s="84">
        <f t="shared" si="6"/>
        <v>96.621687102117548</v>
      </c>
      <c r="M31" s="84">
        <f t="shared" si="6"/>
        <v>94.615130780352885</v>
      </c>
      <c r="N31" s="84">
        <f t="shared" si="6"/>
        <v>94.209309800244682</v>
      </c>
      <c r="O31" s="84">
        <f t="shared" si="6"/>
        <v>93.981828572535875</v>
      </c>
      <c r="P31" s="84">
        <f t="shared" si="6"/>
        <v>93.100793577143875</v>
      </c>
      <c r="Q31" s="84">
        <f t="shared" si="6"/>
        <v>94.180862956962429</v>
      </c>
      <c r="R31" s="84">
        <f t="shared" si="6"/>
        <v>92.862075129597898</v>
      </c>
      <c r="S31" s="84">
        <f t="shared" si="6"/>
        <v>94.341797571361212</v>
      </c>
      <c r="T31" s="84">
        <f t="shared" si="6"/>
        <v>91.992973926325334</v>
      </c>
      <c r="U31" s="84">
        <f t="shared" si="6"/>
        <v>91.818290108581451</v>
      </c>
      <c r="V31" s="84">
        <f t="shared" si="6"/>
        <v>92.202535893227775</v>
      </c>
      <c r="W31" s="84">
        <f t="shared" ref="W31:X31" si="7">W9/W$28*100</f>
        <v>91.618561967329953</v>
      </c>
      <c r="X31" s="84">
        <f t="shared" si="7"/>
        <v>90.677282367880025</v>
      </c>
      <c r="Y31" s="84">
        <f t="shared" si="6"/>
        <v>93.152814149102809</v>
      </c>
    </row>
    <row r="32" spans="1:25" x14ac:dyDescent="0.2">
      <c r="A32" s="143"/>
      <c r="B32" s="80" t="s">
        <v>67</v>
      </c>
      <c r="C32" s="84">
        <f t="shared" ref="C32:Y32" si="8">C10/C$28*100</f>
        <v>1.5481392208124092</v>
      </c>
      <c r="D32" s="84">
        <f t="shared" si="8"/>
        <v>2.2465482957697347</v>
      </c>
      <c r="E32" s="84">
        <f t="shared" si="8"/>
        <v>0.69608099053848249</v>
      </c>
      <c r="F32" s="84">
        <f t="shared" si="8"/>
        <v>0.46713726330366273</v>
      </c>
      <c r="G32" s="84">
        <f t="shared" si="8"/>
        <v>0.28000162875198931</v>
      </c>
      <c r="H32" s="84">
        <f t="shared" si="8"/>
        <v>0.24641278326400443</v>
      </c>
      <c r="I32" s="84">
        <f t="shared" si="8"/>
        <v>0.16641218240618974</v>
      </c>
      <c r="J32" s="84">
        <f t="shared" si="8"/>
        <v>0.136792128328864</v>
      </c>
      <c r="K32" s="84">
        <f t="shared" si="8"/>
        <v>0.30270596103658398</v>
      </c>
      <c r="L32" s="84">
        <f t="shared" si="8"/>
        <v>0.20134934629731818</v>
      </c>
      <c r="M32" s="84">
        <f t="shared" si="8"/>
        <v>0.45806466876106289</v>
      </c>
      <c r="N32" s="84">
        <f t="shared" si="8"/>
        <v>0.62607634702761916</v>
      </c>
      <c r="O32" s="84">
        <f t="shared" si="8"/>
        <v>0.66271766822109768</v>
      </c>
      <c r="P32" s="84">
        <f t="shared" si="8"/>
        <v>0.89901167413096728</v>
      </c>
      <c r="Q32" s="84">
        <f t="shared" si="8"/>
        <v>0.63798902320391959</v>
      </c>
      <c r="R32" s="84">
        <f t="shared" si="8"/>
        <v>0.54769034204720179</v>
      </c>
      <c r="S32" s="84">
        <f t="shared" si="8"/>
        <v>0.36762930673627958</v>
      </c>
      <c r="T32" s="84">
        <f t="shared" si="8"/>
        <v>0.40501247237868054</v>
      </c>
      <c r="U32" s="84">
        <f t="shared" si="8"/>
        <v>0.24287458483906044</v>
      </c>
      <c r="V32" s="84">
        <f t="shared" si="8"/>
        <v>0.33589494049091245</v>
      </c>
      <c r="W32" s="84">
        <f t="shared" ref="W32:X32" si="9">W10/W$28*100</f>
        <v>0.29504282691879874</v>
      </c>
      <c r="X32" s="84">
        <f t="shared" si="9"/>
        <v>0.24389717025959731</v>
      </c>
      <c r="Y32" s="84">
        <f t="shared" si="8"/>
        <v>0.41845602338740784</v>
      </c>
    </row>
    <row r="33" spans="1:25" x14ac:dyDescent="0.2">
      <c r="A33" s="143"/>
      <c r="B33" s="80" t="s">
        <v>390</v>
      </c>
      <c r="C33" s="84">
        <f t="shared" ref="C33:Y33" si="10">C11/C$28*100</f>
        <v>0.25447248675464645</v>
      </c>
      <c r="D33" s="84">
        <f t="shared" si="10"/>
        <v>5.758576670873998E-2</v>
      </c>
      <c r="E33" s="84">
        <f t="shared" si="10"/>
        <v>0.14136323411226207</v>
      </c>
      <c r="F33" s="84">
        <f t="shared" si="10"/>
        <v>0.16025305837633455</v>
      </c>
      <c r="G33" s="84">
        <f t="shared" si="10"/>
        <v>0.14674823797751116</v>
      </c>
      <c r="H33" s="84">
        <f t="shared" si="10"/>
        <v>3.4105912963082623E-2</v>
      </c>
      <c r="I33" s="84">
        <f t="shared" si="10"/>
        <v>4.628668516002122E-2</v>
      </c>
      <c r="J33" s="84">
        <f t="shared" si="10"/>
        <v>6.5446543342414135E-2</v>
      </c>
      <c r="K33" s="84">
        <f t="shared" si="10"/>
        <v>0.10129602343623265</v>
      </c>
      <c r="L33" s="84">
        <f t="shared" si="10"/>
        <v>0.18070841000863419</v>
      </c>
      <c r="M33" s="84">
        <f t="shared" si="10"/>
        <v>0.13195719570410724</v>
      </c>
      <c r="N33" s="84">
        <f t="shared" si="10"/>
        <v>0.13833356414478637</v>
      </c>
      <c r="O33" s="84">
        <f t="shared" si="10"/>
        <v>0.76423439606207877</v>
      </c>
      <c r="P33" s="84">
        <f t="shared" si="10"/>
        <v>0.59372035184090366</v>
      </c>
      <c r="Q33" s="84">
        <f t="shared" si="10"/>
        <v>0.1540440074542484</v>
      </c>
      <c r="R33" s="84">
        <f t="shared" si="10"/>
        <v>1.5803211803423183</v>
      </c>
      <c r="S33" s="84">
        <f t="shared" si="10"/>
        <v>0.90712194472119412</v>
      </c>
      <c r="T33" s="84">
        <f t="shared" si="10"/>
        <v>4.4772494064704189E-2</v>
      </c>
      <c r="U33" s="84">
        <f t="shared" si="10"/>
        <v>9.6034154831962953E-2</v>
      </c>
      <c r="V33" s="84">
        <f t="shared" si="10"/>
        <v>3.3942193548514035E-2</v>
      </c>
      <c r="W33" s="84">
        <f t="shared" ref="W33:X33" si="11">W11/W$28*100</f>
        <v>2.9463259937327596E-2</v>
      </c>
      <c r="X33" s="84">
        <f t="shared" si="11"/>
        <v>2.144719792342583E-2</v>
      </c>
      <c r="Y33" s="84">
        <f t="shared" si="10"/>
        <v>0.26754306337408146</v>
      </c>
    </row>
    <row r="34" spans="1:25" x14ac:dyDescent="0.2">
      <c r="A34" s="143"/>
      <c r="B34" s="80" t="s">
        <v>61</v>
      </c>
      <c r="C34" s="84">
        <f t="shared" ref="C34:Y34" si="12">C12/C$28*100</f>
        <v>0.85606599722417831</v>
      </c>
      <c r="D34" s="84">
        <f t="shared" si="12"/>
        <v>0.35019193982981517</v>
      </c>
      <c r="E34" s="84">
        <f t="shared" si="12"/>
        <v>0.20050560603174777</v>
      </c>
      <c r="F34" s="84">
        <f t="shared" si="12"/>
        <v>0.24443087248646639</v>
      </c>
      <c r="G34" s="84">
        <f t="shared" si="12"/>
        <v>0.13745582358984043</v>
      </c>
      <c r="H34" s="84">
        <f t="shared" si="12"/>
        <v>0.1505520465750996</v>
      </c>
      <c r="I34" s="84">
        <f t="shared" si="12"/>
        <v>0.21658291862147075</v>
      </c>
      <c r="J34" s="84">
        <f t="shared" si="12"/>
        <v>0.25793500361220489</v>
      </c>
      <c r="K34" s="84">
        <f t="shared" si="12"/>
        <v>0.21400636429913497</v>
      </c>
      <c r="L34" s="84">
        <f t="shared" si="12"/>
        <v>0.20281876097955684</v>
      </c>
      <c r="M34" s="84">
        <f t="shared" si="12"/>
        <v>0.2583988504889424</v>
      </c>
      <c r="N34" s="84">
        <f t="shared" si="12"/>
        <v>0.38686279902363013</v>
      </c>
      <c r="O34" s="84">
        <f t="shared" si="12"/>
        <v>0.43179719616226336</v>
      </c>
      <c r="P34" s="84">
        <f t="shared" si="12"/>
        <v>0.57836914194264277</v>
      </c>
      <c r="Q34" s="84">
        <f t="shared" si="12"/>
        <v>0.38228261994847151</v>
      </c>
      <c r="R34" s="84">
        <f t="shared" si="12"/>
        <v>0.23610129490221712</v>
      </c>
      <c r="S34" s="84">
        <f t="shared" si="12"/>
        <v>0.15763550711769642</v>
      </c>
      <c r="T34" s="84">
        <f t="shared" si="12"/>
        <v>0.14981703286517883</v>
      </c>
      <c r="U34" s="84">
        <f t="shared" si="12"/>
        <v>7.6569955091603151E-2</v>
      </c>
      <c r="V34" s="84">
        <f t="shared" si="12"/>
        <v>6.851401864429342E-2</v>
      </c>
      <c r="W34" s="84">
        <f t="shared" ref="W34:X34" si="13">W12/W$28*100</f>
        <v>6.2476165485269672E-2</v>
      </c>
      <c r="X34" s="84">
        <f t="shared" si="13"/>
        <v>7.1199534338401232E-2</v>
      </c>
      <c r="Y34" s="84">
        <f t="shared" si="12"/>
        <v>0.19813071730764623</v>
      </c>
    </row>
    <row r="35" spans="1:25" x14ac:dyDescent="0.2">
      <c r="A35" s="143"/>
      <c r="B35" s="80" t="s">
        <v>391</v>
      </c>
      <c r="C35" s="84">
        <f t="shared" ref="C35:Y35" si="14">C13/C$28*100</f>
        <v>1.4726160308810483E-3</v>
      </c>
      <c r="D35" s="84">
        <f t="shared" si="14"/>
        <v>6.8927997036859687E-3</v>
      </c>
      <c r="E35" s="84">
        <f t="shared" si="14"/>
        <v>4.7632400998149256E-3</v>
      </c>
      <c r="F35" s="84">
        <f t="shared" si="14"/>
        <v>3.4535131851836877E-5</v>
      </c>
      <c r="G35" s="84">
        <f t="shared" si="14"/>
        <v>0</v>
      </c>
      <c r="H35" s="84">
        <f t="shared" si="14"/>
        <v>0</v>
      </c>
      <c r="I35" s="84">
        <f t="shared" si="14"/>
        <v>5.3796903700421307E-4</v>
      </c>
      <c r="J35" s="84">
        <f t="shared" si="14"/>
        <v>1.2855813646640591E-4</v>
      </c>
      <c r="K35" s="84">
        <f t="shared" si="14"/>
        <v>8.5886043490717903E-3</v>
      </c>
      <c r="L35" s="84">
        <f t="shared" si="14"/>
        <v>4.4796938663017816E-2</v>
      </c>
      <c r="M35" s="84">
        <f t="shared" si="14"/>
        <v>0.41575752312907427</v>
      </c>
      <c r="N35" s="84">
        <f t="shared" si="14"/>
        <v>0.65543524954242871</v>
      </c>
      <c r="O35" s="84">
        <f t="shared" si="14"/>
        <v>0.62416362691320604</v>
      </c>
      <c r="P35" s="84">
        <f t="shared" si="14"/>
        <v>0.4704295919227765</v>
      </c>
      <c r="Q35" s="84">
        <f t="shared" si="14"/>
        <v>0.23816183174001698</v>
      </c>
      <c r="R35" s="84">
        <f t="shared" si="14"/>
        <v>0.28805169399120711</v>
      </c>
      <c r="S35" s="84">
        <f t="shared" si="14"/>
        <v>0.10659155320818152</v>
      </c>
      <c r="T35" s="84">
        <f t="shared" si="14"/>
        <v>3.0933477123288394E-2</v>
      </c>
      <c r="U35" s="84">
        <f t="shared" si="14"/>
        <v>9.1559910104607109E-2</v>
      </c>
      <c r="V35" s="84">
        <f t="shared" si="14"/>
        <v>7.1473018607542557E-2</v>
      </c>
      <c r="W35" s="84">
        <f t="shared" ref="W35:X35" si="15">W13/W$28*100</f>
        <v>4.5504262226955534E-2</v>
      </c>
      <c r="X35" s="84">
        <f t="shared" si="15"/>
        <v>2.2016910433045739E-2</v>
      </c>
      <c r="Y35" s="84">
        <f t="shared" si="14"/>
        <v>0.16443813593269715</v>
      </c>
    </row>
    <row r="36" spans="1:25" x14ac:dyDescent="0.2">
      <c r="A36" s="143"/>
      <c r="B36" s="80" t="s">
        <v>382</v>
      </c>
      <c r="C36" s="84">
        <f t="shared" ref="C36:Y36" si="16">C14/C$28*100</f>
        <v>2.0118358058038885E-3</v>
      </c>
      <c r="D36" s="84">
        <f t="shared" si="16"/>
        <v>2.8135765155025638E-2</v>
      </c>
      <c r="E36" s="84">
        <f t="shared" si="16"/>
        <v>1.0355916300048321E-2</v>
      </c>
      <c r="F36" s="84">
        <f t="shared" si="16"/>
        <v>1.4291265471778314E-2</v>
      </c>
      <c r="G36" s="84">
        <f t="shared" si="16"/>
        <v>6.9972111965170601E-3</v>
      </c>
      <c r="H36" s="84">
        <f t="shared" si="16"/>
        <v>2.1585161413412355E-2</v>
      </c>
      <c r="I36" s="84">
        <f t="shared" si="16"/>
        <v>8.2462968100788653E-3</v>
      </c>
      <c r="J36" s="84">
        <f t="shared" si="16"/>
        <v>2.744211039308779E-2</v>
      </c>
      <c r="K36" s="84">
        <f t="shared" si="16"/>
        <v>3.6589220597719317E-2</v>
      </c>
      <c r="L36" s="84">
        <f t="shared" si="16"/>
        <v>3.5089039528323943E-2</v>
      </c>
      <c r="M36" s="84">
        <f t="shared" si="16"/>
        <v>0.13958348025769074</v>
      </c>
      <c r="N36" s="84">
        <f t="shared" si="16"/>
        <v>0.25150430197877854</v>
      </c>
      <c r="O36" s="84">
        <f t="shared" si="16"/>
        <v>0.1153677573778919</v>
      </c>
      <c r="P36" s="84">
        <f t="shared" si="16"/>
        <v>0.42476441744260379</v>
      </c>
      <c r="Q36" s="84">
        <f t="shared" si="16"/>
        <v>0.17292259171142429</v>
      </c>
      <c r="R36" s="84">
        <f t="shared" si="16"/>
        <v>8.2411157014869826E-2</v>
      </c>
      <c r="S36" s="84">
        <f t="shared" si="16"/>
        <v>6.3417661877165729E-2</v>
      </c>
      <c r="T36" s="84">
        <f t="shared" si="16"/>
        <v>6.2726093913901965E-2</v>
      </c>
      <c r="U36" s="84">
        <f t="shared" si="16"/>
        <v>4.3952741706761923E-2</v>
      </c>
      <c r="V36" s="84">
        <f t="shared" si="16"/>
        <v>1.5129864226977579E-2</v>
      </c>
      <c r="W36" s="84">
        <f t="shared" ref="W36:X36" si="17">W14/W$28*100</f>
        <v>4.952172101472703E-2</v>
      </c>
      <c r="X36" s="84">
        <f t="shared" si="17"/>
        <v>3.7431677824602133E-2</v>
      </c>
      <c r="Y36" s="84">
        <f t="shared" si="16"/>
        <v>8.408571719883523E-2</v>
      </c>
    </row>
    <row r="37" spans="1:25" x14ac:dyDescent="0.2">
      <c r="A37" s="143"/>
      <c r="B37" s="80" t="s">
        <v>71</v>
      </c>
      <c r="C37" s="84">
        <f t="shared" ref="C37:Y37" si="18">C15/C$28*100</f>
        <v>1.3900266729498286E-2</v>
      </c>
      <c r="D37" s="84">
        <f t="shared" si="18"/>
        <v>0</v>
      </c>
      <c r="E37" s="84">
        <f t="shared" si="18"/>
        <v>7.520871181912094E-3</v>
      </c>
      <c r="F37" s="84">
        <f t="shared" si="18"/>
        <v>9.7018604044133011E-3</v>
      </c>
      <c r="G37" s="84">
        <f t="shared" si="18"/>
        <v>7.5635894335267434E-2</v>
      </c>
      <c r="H37" s="84">
        <f t="shared" si="18"/>
        <v>1.9870433165007896E-2</v>
      </c>
      <c r="I37" s="84">
        <f t="shared" si="18"/>
        <v>3.0403789781801589E-2</v>
      </c>
      <c r="J37" s="84">
        <f t="shared" si="18"/>
        <v>0.20621387041675696</v>
      </c>
      <c r="K37" s="84">
        <f t="shared" si="18"/>
        <v>0.23055068275264443</v>
      </c>
      <c r="L37" s="84">
        <f t="shared" si="18"/>
        <v>0.1555693376281912</v>
      </c>
      <c r="M37" s="84">
        <f t="shared" si="18"/>
        <v>0.4447775506054647</v>
      </c>
      <c r="N37" s="84">
        <f t="shared" si="18"/>
        <v>0.41074800784923793</v>
      </c>
      <c r="O37" s="84">
        <f t="shared" si="18"/>
        <v>0.43702596470350685</v>
      </c>
      <c r="P37" s="84">
        <f t="shared" si="18"/>
        <v>0.42184425104402334</v>
      </c>
      <c r="Q37" s="84">
        <f t="shared" si="18"/>
        <v>0.58894491873575572</v>
      </c>
      <c r="R37" s="84">
        <f t="shared" si="18"/>
        <v>0.60573268796479418</v>
      </c>
      <c r="S37" s="84">
        <f t="shared" si="18"/>
        <v>0.34525717606732087</v>
      </c>
      <c r="T37" s="84">
        <f t="shared" si="18"/>
        <v>0</v>
      </c>
      <c r="U37" s="84">
        <f t="shared" si="18"/>
        <v>0.44508716384477526</v>
      </c>
      <c r="V37" s="84">
        <f t="shared" si="18"/>
        <v>0.46501993918942791</v>
      </c>
      <c r="W37" s="84">
        <f t="shared" ref="W37:X37" si="19">W15/W$28*100</f>
        <v>0.47741596166562789</v>
      </c>
      <c r="X37" s="84">
        <f t="shared" si="19"/>
        <v>0.51032744697080357</v>
      </c>
      <c r="Y37" s="84">
        <f t="shared" si="18"/>
        <v>0.36678313852389294</v>
      </c>
    </row>
    <row r="38" spans="1:25" x14ac:dyDescent="0.2">
      <c r="A38" s="143"/>
      <c r="B38" s="8" t="s">
        <v>15</v>
      </c>
      <c r="C38" s="84">
        <f t="shared" ref="C38:Y38" si="20">C16/C$28*100</f>
        <v>2.2285902105810202</v>
      </c>
      <c r="D38" s="84">
        <f t="shared" si="20"/>
        <v>1.3018518030478856</v>
      </c>
      <c r="E38" s="84">
        <f t="shared" si="20"/>
        <v>1.0408401715406563</v>
      </c>
      <c r="F38" s="84">
        <f t="shared" si="20"/>
        <v>0.93042291753861339</v>
      </c>
      <c r="G38" s="84">
        <f t="shared" si="20"/>
        <v>1.2918861750831008</v>
      </c>
      <c r="H38" s="84">
        <f t="shared" si="20"/>
        <v>0.99847719099060184</v>
      </c>
      <c r="I38" s="84">
        <f t="shared" si="20"/>
        <v>0.90725233198156385</v>
      </c>
      <c r="J38" s="84">
        <f t="shared" si="20"/>
        <v>1.2903000405456335</v>
      </c>
      <c r="K38" s="84">
        <f t="shared" si="20"/>
        <v>1.2094382024670958</v>
      </c>
      <c r="L38" s="84">
        <f t="shared" si="20"/>
        <v>2.010494779200334</v>
      </c>
      <c r="M38" s="84">
        <f t="shared" si="20"/>
        <v>2.3370834032069903</v>
      </c>
      <c r="N38" s="84">
        <f t="shared" si="20"/>
        <v>2.1225719819425222</v>
      </c>
      <c r="O38" s="84">
        <f t="shared" si="20"/>
        <v>1.8130372661635912</v>
      </c>
      <c r="P38" s="84">
        <f t="shared" si="20"/>
        <v>2.151504088978887</v>
      </c>
      <c r="Q38" s="84">
        <f t="shared" si="20"/>
        <v>1.8541874566662446</v>
      </c>
      <c r="R38" s="84">
        <f t="shared" si="20"/>
        <v>1.4612672256805834</v>
      </c>
      <c r="S38" s="84">
        <f t="shared" si="20"/>
        <v>1.9786373061805067</v>
      </c>
      <c r="T38" s="84">
        <f t="shared" si="20"/>
        <v>5.9113972848174106</v>
      </c>
      <c r="U38" s="84">
        <f t="shared" si="20"/>
        <v>6.2662007305869576</v>
      </c>
      <c r="V38" s="84">
        <f t="shared" si="20"/>
        <v>1.4282611059071193</v>
      </c>
      <c r="W38" s="84">
        <f t="shared" ref="W38:X38" si="21">W16/W$28*100</f>
        <v>1.4456341816590426</v>
      </c>
      <c r="X38" s="84">
        <f t="shared" si="21"/>
        <v>1.3309196970748343</v>
      </c>
      <c r="Y38" s="84">
        <f t="shared" si="20"/>
        <v>2.4340844530355525</v>
      </c>
    </row>
    <row r="39" spans="1:25" x14ac:dyDescent="0.2">
      <c r="A39" s="143"/>
      <c r="B39" s="8" t="s">
        <v>26</v>
      </c>
      <c r="C39" s="84">
        <f t="shared" ref="C39:Y39" si="22">C17/C$28*100</f>
        <v>1.7063916927937989E-5</v>
      </c>
      <c r="D39" s="84">
        <f t="shared" si="22"/>
        <v>8.692933362453234E-3</v>
      </c>
      <c r="E39" s="84">
        <f t="shared" si="22"/>
        <v>3.1180291994554682E-3</v>
      </c>
      <c r="F39" s="84">
        <f t="shared" si="22"/>
        <v>1.026258536338949E-2</v>
      </c>
      <c r="G39" s="84">
        <f t="shared" si="22"/>
        <v>1.3902298411737814E-2</v>
      </c>
      <c r="H39" s="84">
        <f t="shared" si="22"/>
        <v>4.7386285025665534E-3</v>
      </c>
      <c r="I39" s="84">
        <f t="shared" si="22"/>
        <v>6.2896692657302883E-2</v>
      </c>
      <c r="J39" s="84">
        <f t="shared" si="22"/>
        <v>9.340497665757026E-4</v>
      </c>
      <c r="K39" s="84">
        <f t="shared" si="22"/>
        <v>6.5199855028180253E-4</v>
      </c>
      <c r="L39" s="84">
        <f t="shared" si="22"/>
        <v>1.1202492424143605E-2</v>
      </c>
      <c r="M39" s="84">
        <f t="shared" si="22"/>
        <v>2.5785451452261104E-2</v>
      </c>
      <c r="N39" s="84">
        <f t="shared" si="22"/>
        <v>3.0271852978367542E-2</v>
      </c>
      <c r="O39" s="84">
        <f t="shared" si="22"/>
        <v>3.6454497504101277E-2</v>
      </c>
      <c r="P39" s="84">
        <f t="shared" si="22"/>
        <v>5.5480142902648293E-2</v>
      </c>
      <c r="Q39" s="84">
        <f t="shared" si="22"/>
        <v>1.1378142363075043E-2</v>
      </c>
      <c r="R39" s="84">
        <f t="shared" si="22"/>
        <v>8.6686620526274343E-3</v>
      </c>
      <c r="S39" s="84">
        <f t="shared" si="22"/>
        <v>0</v>
      </c>
      <c r="T39" s="84">
        <f t="shared" si="22"/>
        <v>2.4525105311925054E-2</v>
      </c>
      <c r="U39" s="84">
        <f t="shared" si="22"/>
        <v>2.2222841012390332E-2</v>
      </c>
      <c r="V39" s="84">
        <f t="shared" si="22"/>
        <v>2.0111093448270109E-2</v>
      </c>
      <c r="W39" s="84">
        <f t="shared" ref="W39:X39" si="23">W17/W$28*100</f>
        <v>4.3802803035802695E-2</v>
      </c>
      <c r="X39" s="84">
        <f t="shared" si="23"/>
        <v>4.5780815460268839E-2</v>
      </c>
      <c r="Y39" s="84">
        <f t="shared" si="22"/>
        <v>2.5323343308428631E-2</v>
      </c>
    </row>
    <row r="40" spans="1:25" x14ac:dyDescent="0.2">
      <c r="A40" s="143"/>
      <c r="B40" s="8" t="s">
        <v>27</v>
      </c>
      <c r="C40" s="84">
        <f t="shared" ref="C40:Y40" si="24">C18/C$28*100</f>
        <v>0.60834399600622435</v>
      </c>
      <c r="D40" s="84">
        <f t="shared" si="24"/>
        <v>0.36871735131942973</v>
      </c>
      <c r="E40" s="84">
        <f t="shared" si="24"/>
        <v>0.26741605361797621</v>
      </c>
      <c r="F40" s="84">
        <f t="shared" si="24"/>
        <v>0.16485502167346383</v>
      </c>
      <c r="G40" s="84">
        <f t="shared" si="24"/>
        <v>0.12411679752088575</v>
      </c>
      <c r="H40" s="84">
        <f t="shared" si="24"/>
        <v>0.17213538526382591</v>
      </c>
      <c r="I40" s="84">
        <f t="shared" si="24"/>
        <v>0.10334726768493473</v>
      </c>
      <c r="J40" s="84">
        <f t="shared" si="24"/>
        <v>7.9353119426948171E-2</v>
      </c>
      <c r="K40" s="84">
        <f t="shared" si="24"/>
        <v>6.2448838054477901E-2</v>
      </c>
      <c r="L40" s="84">
        <f t="shared" si="24"/>
        <v>3.7198520909664912E-2</v>
      </c>
      <c r="M40" s="84">
        <f t="shared" si="24"/>
        <v>3.2657181433240437E-2</v>
      </c>
      <c r="N40" s="84">
        <f t="shared" si="24"/>
        <v>4.4343926775606148E-2</v>
      </c>
      <c r="O40" s="84">
        <f t="shared" si="24"/>
        <v>5.1373583981410537E-2</v>
      </c>
      <c r="P40" s="84">
        <f t="shared" si="24"/>
        <v>0.11207052099535533</v>
      </c>
      <c r="Q40" s="84">
        <f t="shared" si="24"/>
        <v>0.36775300100980152</v>
      </c>
      <c r="R40" s="84">
        <f t="shared" si="24"/>
        <v>0.53665820411648113</v>
      </c>
      <c r="S40" s="84">
        <f t="shared" si="24"/>
        <v>0.79184973875194431</v>
      </c>
      <c r="T40" s="84">
        <f t="shared" si="24"/>
        <v>0.53094395799694072</v>
      </c>
      <c r="U40" s="84">
        <f t="shared" si="24"/>
        <v>0.41571701114303777</v>
      </c>
      <c r="V40" s="84">
        <f t="shared" si="24"/>
        <v>0.34137358459696449</v>
      </c>
      <c r="W40" s="84">
        <f t="shared" ref="W40:X40" si="25">W18/W$28*100</f>
        <v>0.39060494120103756</v>
      </c>
      <c r="X40" s="84">
        <f t="shared" si="25"/>
        <v>0.32093403805764481</v>
      </c>
      <c r="Y40" s="84">
        <f t="shared" si="24"/>
        <v>0.3153745608210542</v>
      </c>
    </row>
    <row r="41" spans="1:25" x14ac:dyDescent="0.2">
      <c r="A41" s="143"/>
      <c r="B41" s="8" t="s">
        <v>16</v>
      </c>
      <c r="C41" s="84">
        <f t="shared" ref="C41:Y41" si="26">C19/C$28*100</f>
        <v>0.97269275025155622</v>
      </c>
      <c r="D41" s="84">
        <f t="shared" si="26"/>
        <v>0.3927669518968423</v>
      </c>
      <c r="E41" s="84">
        <f t="shared" si="26"/>
        <v>0.23521832000690818</v>
      </c>
      <c r="F41" s="84">
        <f t="shared" si="26"/>
        <v>0.50642317347533583</v>
      </c>
      <c r="G41" s="84">
        <f t="shared" si="26"/>
        <v>0.56408882446878228</v>
      </c>
      <c r="H41" s="84">
        <f t="shared" si="26"/>
        <v>0.31034166185911638</v>
      </c>
      <c r="I41" s="84">
        <f t="shared" si="26"/>
        <v>0.25256578888464859</v>
      </c>
      <c r="J41" s="84">
        <f t="shared" si="26"/>
        <v>0.61977041439973213</v>
      </c>
      <c r="K41" s="84">
        <f t="shared" si="26"/>
        <v>0.72890571675658355</v>
      </c>
      <c r="L41" s="84">
        <f t="shared" si="26"/>
        <v>1.1446084405661869</v>
      </c>
      <c r="M41" s="84">
        <f t="shared" si="26"/>
        <v>1.6166984697962548</v>
      </c>
      <c r="N41" s="84">
        <f t="shared" si="26"/>
        <v>1.4295622378953776</v>
      </c>
      <c r="O41" s="84">
        <f t="shared" si="26"/>
        <v>0.91899188872983117</v>
      </c>
      <c r="P41" s="84">
        <f t="shared" si="26"/>
        <v>0.87852999560686551</v>
      </c>
      <c r="Q41" s="84">
        <f t="shared" si="26"/>
        <v>0.62945998627257849</v>
      </c>
      <c r="R41" s="84">
        <f t="shared" si="26"/>
        <v>0.56445902789663804</v>
      </c>
      <c r="S41" s="84">
        <f t="shared" si="26"/>
        <v>0.50418999700700584</v>
      </c>
      <c r="T41" s="84">
        <f t="shared" si="26"/>
        <v>4.8815127617068717</v>
      </c>
      <c r="U41" s="84">
        <f t="shared" si="26"/>
        <v>5.3300135000416908</v>
      </c>
      <c r="V41" s="84">
        <f t="shared" si="26"/>
        <v>5.2234138507716148</v>
      </c>
      <c r="W41" s="84">
        <f t="shared" ref="W41:X41" si="27">W19/W$28*100</f>
        <v>5.4246562021859308</v>
      </c>
      <c r="X41" s="84">
        <f t="shared" si="27"/>
        <v>6.8296448737188458</v>
      </c>
      <c r="Y41" s="84">
        <f t="shared" si="26"/>
        <v>3.0986538918390694</v>
      </c>
    </row>
    <row r="42" spans="1:25" x14ac:dyDescent="0.2">
      <c r="A42" s="143"/>
      <c r="B42" s="8" t="s">
        <v>19</v>
      </c>
      <c r="C42" s="84">
        <f t="shared" ref="C42:Y42" si="28">C20/C$28*100</f>
        <v>5.8097517964550469E-2</v>
      </c>
      <c r="D42" s="84">
        <f t="shared" si="28"/>
        <v>1.9970377389229133E-2</v>
      </c>
      <c r="E42" s="84">
        <f t="shared" si="28"/>
        <v>2.8835102079253837E-2</v>
      </c>
      <c r="F42" s="84">
        <f t="shared" si="28"/>
        <v>0.18727146180274706</v>
      </c>
      <c r="G42" s="84">
        <f t="shared" si="28"/>
        <v>0.38935016243695197</v>
      </c>
      <c r="H42" s="84">
        <f t="shared" si="28"/>
        <v>0.14453887783581046</v>
      </c>
      <c r="I42" s="84">
        <f t="shared" si="28"/>
        <v>2.0374509877651624E-2</v>
      </c>
      <c r="J42" s="84">
        <f t="shared" si="28"/>
        <v>3.3829951672522889E-2</v>
      </c>
      <c r="K42" s="84">
        <f t="shared" si="28"/>
        <v>4.1879326064304181E-2</v>
      </c>
      <c r="L42" s="84">
        <f t="shared" si="28"/>
        <v>4.5084063131214158E-2</v>
      </c>
      <c r="M42" s="84">
        <f t="shared" si="28"/>
        <v>3.8305178677880976E-2</v>
      </c>
      <c r="N42" s="84">
        <f t="shared" si="28"/>
        <v>4.2526845851211997E-2</v>
      </c>
      <c r="O42" s="84">
        <f t="shared" si="28"/>
        <v>8.0472078217970922E-2</v>
      </c>
      <c r="P42" s="84">
        <f t="shared" si="28"/>
        <v>0.11237254691068184</v>
      </c>
      <c r="Q42" s="84">
        <f t="shared" si="28"/>
        <v>0.10633124998726631</v>
      </c>
      <c r="R42" s="84">
        <f t="shared" si="28"/>
        <v>0.12309029174611685</v>
      </c>
      <c r="S42" s="84">
        <f t="shared" si="28"/>
        <v>0.13197495645865739</v>
      </c>
      <c r="T42" s="84">
        <f t="shared" si="28"/>
        <v>4.8133325351525091E-2</v>
      </c>
      <c r="U42" s="84">
        <f t="shared" si="28"/>
        <v>0.10512900864903428</v>
      </c>
      <c r="V42" s="84">
        <f t="shared" si="28"/>
        <v>2.7400599024955029E-2</v>
      </c>
      <c r="W42" s="84">
        <f t="shared" ref="W42:X42" si="29">W20/W$28*100</f>
        <v>3.9065243533116148E-2</v>
      </c>
      <c r="X42" s="84">
        <f t="shared" si="29"/>
        <v>3.8044897707796017E-2</v>
      </c>
      <c r="Y42" s="84">
        <f t="shared" si="28"/>
        <v>7.2171824777927773E-2</v>
      </c>
    </row>
    <row r="43" spans="1:25" x14ac:dyDescent="0.2">
      <c r="A43" s="143"/>
      <c r="B43" s="8" t="s">
        <v>18</v>
      </c>
      <c r="C43" s="84">
        <f t="shared" ref="C43:Y43" si="30">C21/C$28*100</f>
        <v>1.1437943516796832E-2</v>
      </c>
      <c r="D43" s="84">
        <f t="shared" si="30"/>
        <v>1.2404262910862867E-2</v>
      </c>
      <c r="E43" s="84">
        <f t="shared" si="30"/>
        <v>2.3419372247109714E-5</v>
      </c>
      <c r="F43" s="84">
        <f t="shared" si="30"/>
        <v>1.1408523829382258E-2</v>
      </c>
      <c r="G43" s="84">
        <f t="shared" si="30"/>
        <v>1.5076747567578138E-3</v>
      </c>
      <c r="H43" s="84">
        <f t="shared" si="30"/>
        <v>3.5401870214866382E-3</v>
      </c>
      <c r="I43" s="84">
        <f t="shared" si="30"/>
        <v>4.4386715148379352E-3</v>
      </c>
      <c r="J43" s="84">
        <f t="shared" si="30"/>
        <v>2.9756505245516879E-3</v>
      </c>
      <c r="K43" s="84">
        <f t="shared" si="30"/>
        <v>8.3341164602184579E-3</v>
      </c>
      <c r="L43" s="84">
        <f t="shared" si="30"/>
        <v>1.0624267918191278E-2</v>
      </c>
      <c r="M43" s="84">
        <f t="shared" si="30"/>
        <v>6.0182052326785765E-3</v>
      </c>
      <c r="N43" s="84">
        <f t="shared" si="30"/>
        <v>2.525150742907065E-2</v>
      </c>
      <c r="O43" s="84">
        <f t="shared" si="30"/>
        <v>4.3822991785599202E-2</v>
      </c>
      <c r="P43" s="84">
        <f t="shared" si="30"/>
        <v>4.7669571612081844E-2</v>
      </c>
      <c r="Q43" s="84">
        <f t="shared" si="30"/>
        <v>3.6604616540931618E-2</v>
      </c>
      <c r="R43" s="84">
        <f t="shared" si="30"/>
        <v>3.9592462344227697E-2</v>
      </c>
      <c r="S43" s="84">
        <f t="shared" si="30"/>
        <v>0</v>
      </c>
      <c r="T43" s="84">
        <f t="shared" si="30"/>
        <v>1.1347057727257099E-2</v>
      </c>
      <c r="U43" s="84">
        <f t="shared" si="30"/>
        <v>0.19885394879763527</v>
      </c>
      <c r="V43" s="84">
        <f t="shared" si="30"/>
        <v>0.55132343401194928</v>
      </c>
      <c r="W43" s="84">
        <f t="shared" ref="W43:X43" si="31">W21/W$28*100</f>
        <v>0.49239983912640878</v>
      </c>
      <c r="X43" s="84">
        <f t="shared" si="31"/>
        <v>0.48376510570158382</v>
      </c>
      <c r="Y43" s="84">
        <f t="shared" si="30"/>
        <v>0.18431809862913104</v>
      </c>
    </row>
    <row r="44" spans="1:25" x14ac:dyDescent="0.2">
      <c r="A44" s="143"/>
      <c r="B44" s="8" t="s">
        <v>20</v>
      </c>
      <c r="C44" s="84">
        <f t="shared" ref="C44:Y44" si="32">C22/C$28*100</f>
        <v>2.2911721259142336E-2</v>
      </c>
      <c r="D44" s="84">
        <f t="shared" si="32"/>
        <v>1.4981832185755838E-3</v>
      </c>
      <c r="E44" s="84">
        <f t="shared" si="32"/>
        <v>6.0434991159902566E-4</v>
      </c>
      <c r="F44" s="84">
        <f t="shared" si="32"/>
        <v>2.5777022414211041E-2</v>
      </c>
      <c r="G44" s="84">
        <f t="shared" si="32"/>
        <v>1.2219851301892154E-2</v>
      </c>
      <c r="H44" s="84">
        <f t="shared" si="32"/>
        <v>6.0856220455597961E-3</v>
      </c>
      <c r="I44" s="84">
        <f t="shared" si="32"/>
        <v>3.970296885001728E-3</v>
      </c>
      <c r="J44" s="84">
        <f t="shared" si="32"/>
        <v>2.3733434613453938E-2</v>
      </c>
      <c r="K44" s="84">
        <f t="shared" si="32"/>
        <v>1.6338759407905523E-2</v>
      </c>
      <c r="L44" s="84">
        <f t="shared" si="32"/>
        <v>3.4289066586933821E-2</v>
      </c>
      <c r="M44" s="84">
        <f t="shared" si="32"/>
        <v>4.7820082072952956E-2</v>
      </c>
      <c r="N44" s="84">
        <f t="shared" si="32"/>
        <v>5.8910562180013712E-2</v>
      </c>
      <c r="O44" s="84">
        <f t="shared" si="32"/>
        <v>3.6975959713271458E-2</v>
      </c>
      <c r="P44" s="84">
        <f t="shared" si="32"/>
        <v>6.038437012742412E-2</v>
      </c>
      <c r="Q44" s="84">
        <f t="shared" si="32"/>
        <v>2.409810427954372E-2</v>
      </c>
      <c r="R44" s="84">
        <f t="shared" si="32"/>
        <v>4.0109911456646864E-2</v>
      </c>
      <c r="S44" s="84">
        <f t="shared" si="32"/>
        <v>0</v>
      </c>
      <c r="T44" s="84">
        <f t="shared" si="32"/>
        <v>0.12433611265958058</v>
      </c>
      <c r="U44" s="84">
        <f t="shared" si="32"/>
        <v>0.16946805365206985</v>
      </c>
      <c r="V44" s="84">
        <f t="shared" si="32"/>
        <v>0.12240415892505439</v>
      </c>
      <c r="W44" s="84">
        <f t="shared" ref="W44:X44" si="33">W22/W$28*100</f>
        <v>5.1213889617187841E-2</v>
      </c>
      <c r="X44" s="84">
        <f t="shared" si="33"/>
        <v>5.1461070350388251E-2</v>
      </c>
      <c r="Y44" s="84">
        <f t="shared" si="32"/>
        <v>6.5802651751054722E-2</v>
      </c>
    </row>
    <row r="45" spans="1:25" x14ac:dyDescent="0.2">
      <c r="A45" s="143"/>
      <c r="B45" s="8" t="s">
        <v>21</v>
      </c>
      <c r="C45" s="84">
        <f t="shared" ref="C45:Y45" si="34">C23/C$28*100</f>
        <v>2.1580735738763172E-2</v>
      </c>
      <c r="D45" s="84">
        <f t="shared" si="34"/>
        <v>1.1916051854307732E-4</v>
      </c>
      <c r="E45" s="84">
        <f t="shared" si="34"/>
        <v>6.401295080876655E-4</v>
      </c>
      <c r="F45" s="84">
        <f t="shared" si="34"/>
        <v>6.9572592894245921E-4</v>
      </c>
      <c r="G45" s="84">
        <f t="shared" si="34"/>
        <v>1.5584745521583475E-2</v>
      </c>
      <c r="H45" s="84">
        <f t="shared" si="34"/>
        <v>3.5688949352919749E-3</v>
      </c>
      <c r="I45" s="84">
        <f t="shared" si="34"/>
        <v>4.3507178468832775E-4</v>
      </c>
      <c r="J45" s="84">
        <f t="shared" si="34"/>
        <v>0.29795107526060177</v>
      </c>
      <c r="K45" s="84">
        <f t="shared" si="34"/>
        <v>0.44622265436073638</v>
      </c>
      <c r="L45" s="84">
        <f t="shared" si="34"/>
        <v>0.84935172397062209</v>
      </c>
      <c r="M45" s="84">
        <f t="shared" si="34"/>
        <v>1.2639235573115164</v>
      </c>
      <c r="N45" s="84">
        <f t="shared" si="34"/>
        <v>0.90473920138762576</v>
      </c>
      <c r="O45" s="84">
        <f t="shared" si="34"/>
        <v>0.29392695238784561</v>
      </c>
      <c r="P45" s="84">
        <f t="shared" si="34"/>
        <v>4.0560920623415736E-2</v>
      </c>
      <c r="Q45" s="84">
        <f t="shared" si="34"/>
        <v>2.1265945341388922E-2</v>
      </c>
      <c r="R45" s="84">
        <f t="shared" si="34"/>
        <v>6.0067680939859348E-2</v>
      </c>
      <c r="S45" s="84">
        <f t="shared" si="34"/>
        <v>0.13197495645865739</v>
      </c>
      <c r="T45" s="84">
        <f t="shared" si="34"/>
        <v>4.5312757495983176</v>
      </c>
      <c r="U45" s="84">
        <f t="shared" si="34"/>
        <v>4.7597876319462618</v>
      </c>
      <c r="V45" s="84">
        <f t="shared" si="34"/>
        <v>4.4339599347290894</v>
      </c>
      <c r="W45" s="84">
        <f t="shared" ref="W45:X45" si="35">W23/W$28*100</f>
        <v>4.7671610802675897</v>
      </c>
      <c r="X45" s="84">
        <f t="shared" si="35"/>
        <v>6.1659568407725898</v>
      </c>
      <c r="Y45" s="84">
        <f t="shared" si="34"/>
        <v>2.5535349983113549</v>
      </c>
    </row>
    <row r="46" spans="1:25" x14ac:dyDescent="0.2">
      <c r="A46" s="143"/>
      <c r="B46" s="8" t="s">
        <v>17</v>
      </c>
      <c r="C46" s="84">
        <f t="shared" ref="C46:Y47" si="36">C24/C$28*100</f>
        <v>0.85606599722417831</v>
      </c>
      <c r="D46" s="84">
        <f t="shared" si="36"/>
        <v>0.35019193982981517</v>
      </c>
      <c r="E46" s="84">
        <f t="shared" si="36"/>
        <v>0.20050560603174777</v>
      </c>
      <c r="F46" s="84">
        <f t="shared" si="36"/>
        <v>0.24443087248646639</v>
      </c>
      <c r="G46" s="84">
        <f t="shared" si="36"/>
        <v>0.13745582358984043</v>
      </c>
      <c r="H46" s="84">
        <f t="shared" si="36"/>
        <v>0.1505520465750996</v>
      </c>
      <c r="I46" s="84">
        <f t="shared" si="36"/>
        <v>0.21658291862147075</v>
      </c>
      <c r="J46" s="84">
        <f t="shared" si="36"/>
        <v>0.25793500361220489</v>
      </c>
      <c r="K46" s="84">
        <f t="shared" si="36"/>
        <v>0.21400636429913497</v>
      </c>
      <c r="L46" s="84">
        <f t="shared" si="36"/>
        <v>0.20281876097955684</v>
      </c>
      <c r="M46" s="84">
        <f t="shared" si="36"/>
        <v>0.2583988504889424</v>
      </c>
      <c r="N46" s="84">
        <f t="shared" si="36"/>
        <v>0.38686279902363013</v>
      </c>
      <c r="O46" s="84">
        <f t="shared" si="36"/>
        <v>0.43179719616226336</v>
      </c>
      <c r="P46" s="84">
        <f t="shared" si="36"/>
        <v>0.57836914194264277</v>
      </c>
      <c r="Q46" s="84">
        <f t="shared" si="36"/>
        <v>0.38228261994847151</v>
      </c>
      <c r="R46" s="84">
        <f t="shared" si="36"/>
        <v>0.23610129490221712</v>
      </c>
      <c r="S46" s="84">
        <f t="shared" si="36"/>
        <v>0.13197495645865739</v>
      </c>
      <c r="T46" s="84">
        <f t="shared" si="36"/>
        <v>0.14981703286517883</v>
      </c>
      <c r="U46" s="84">
        <f t="shared" si="36"/>
        <v>7.6569955091603151E-2</v>
      </c>
      <c r="V46" s="84">
        <f t="shared" si="36"/>
        <v>6.851401864429342E-2</v>
      </c>
      <c r="W46" s="84">
        <f t="shared" ref="W46:X46" si="37">W24/W$28*100</f>
        <v>6.2476165485269672E-2</v>
      </c>
      <c r="X46" s="84">
        <f t="shared" si="37"/>
        <v>7.1199534338401232E-2</v>
      </c>
      <c r="Y46" s="84">
        <f t="shared" si="36"/>
        <v>0.1966063628216583</v>
      </c>
    </row>
    <row r="47" spans="1:25" x14ac:dyDescent="0.2">
      <c r="A47" s="297"/>
      <c r="B47" s="8" t="s">
        <v>807</v>
      </c>
      <c r="C47" s="84">
        <f t="shared" si="36"/>
        <v>2.5988345481249555E-3</v>
      </c>
      <c r="D47" s="84">
        <f t="shared" si="36"/>
        <v>8.5830280298164145E-3</v>
      </c>
      <c r="E47" s="84">
        <f t="shared" si="36"/>
        <v>4.6097131039727623E-3</v>
      </c>
      <c r="F47" s="84">
        <f t="shared" si="36"/>
        <v>3.6839567013586712E-2</v>
      </c>
      <c r="G47" s="84">
        <f t="shared" si="36"/>
        <v>7.9705668617563053E-3</v>
      </c>
      <c r="H47" s="84">
        <f t="shared" si="36"/>
        <v>2.0560334458679E-3</v>
      </c>
      <c r="I47" s="84">
        <f t="shared" si="36"/>
        <v>6.764320200998211E-3</v>
      </c>
      <c r="J47" s="84">
        <f t="shared" si="36"/>
        <v>3.3452987163968277E-3</v>
      </c>
      <c r="K47" s="84">
        <f t="shared" si="36"/>
        <v>2.1244961642841328E-3</v>
      </c>
      <c r="L47" s="84">
        <f t="shared" si="36"/>
        <v>2.440557979668911E-3</v>
      </c>
      <c r="M47" s="84">
        <f t="shared" si="36"/>
        <v>2.2325960122836349E-3</v>
      </c>
      <c r="N47" s="84">
        <f t="shared" si="36"/>
        <v>1.1271322023825506E-2</v>
      </c>
      <c r="O47" s="84">
        <f t="shared" si="36"/>
        <v>3.199671046288053E-2</v>
      </c>
      <c r="P47" s="84">
        <f t="shared" si="36"/>
        <v>3.917344439061908E-2</v>
      </c>
      <c r="Q47" s="84">
        <f t="shared" si="36"/>
        <v>5.8877450174976351E-2</v>
      </c>
      <c r="R47" s="84">
        <f t="shared" si="36"/>
        <v>6.5497386507570254E-2</v>
      </c>
      <c r="S47" s="84">
        <f t="shared" si="36"/>
        <v>0.10826512763103377</v>
      </c>
      <c r="T47" s="84">
        <f t="shared" si="36"/>
        <v>1.6603483505011958E-2</v>
      </c>
      <c r="U47" s="84">
        <f t="shared" si="36"/>
        <v>2.0204901905086614E-2</v>
      </c>
      <c r="V47" s="84">
        <f t="shared" si="36"/>
        <v>1.9811705436271421E-2</v>
      </c>
      <c r="W47" s="84">
        <f t="shared" ref="W47:X47" si="38">W25/W$28*100</f>
        <v>1.2339984156358648E-2</v>
      </c>
      <c r="X47" s="84">
        <f t="shared" si="38"/>
        <v>1.9217424848087142E-2</v>
      </c>
      <c r="Y47" s="84">
        <f t="shared" si="36"/>
        <v>2.6219955547943177E-2</v>
      </c>
    </row>
    <row r="48" spans="1:25" ht="15" x14ac:dyDescent="0.25">
      <c r="A48" s="143"/>
      <c r="B48" s="191" t="s">
        <v>22</v>
      </c>
      <c r="C48" s="84">
        <f t="shared" ref="C48:Y48" si="39">C26/C$28*100</f>
        <v>98.417780724299135</v>
      </c>
      <c r="D48" s="84">
        <f t="shared" si="39"/>
        <v>96.236952472746211</v>
      </c>
      <c r="E48" s="84">
        <f t="shared" si="39"/>
        <v>97.682091701752654</v>
      </c>
      <c r="F48" s="84">
        <f t="shared" si="39"/>
        <v>97.051221534299842</v>
      </c>
      <c r="G48" s="84">
        <f t="shared" si="39"/>
        <v>97.016542229540889</v>
      </c>
      <c r="H48" s="84">
        <f t="shared" si="39"/>
        <v>94.399542609112743</v>
      </c>
      <c r="I48" s="84">
        <f t="shared" si="39"/>
        <v>97.100302486753762</v>
      </c>
      <c r="J48" s="84">
        <f t="shared" si="39"/>
        <v>98.636677892753369</v>
      </c>
      <c r="K48" s="84">
        <f t="shared" si="39"/>
        <v>99.335494195112432</v>
      </c>
      <c r="L48" s="84">
        <f t="shared" si="39"/>
        <v>99.249694953443367</v>
      </c>
      <c r="M48" s="84">
        <f t="shared" si="39"/>
        <v>98.542354602017269</v>
      </c>
      <c r="N48" s="84">
        <f t="shared" si="39"/>
        <v>98.413979252730059</v>
      </c>
      <c r="O48" s="84">
        <f t="shared" si="39"/>
        <v>98.398375251977242</v>
      </c>
      <c r="P48" s="84">
        <f t="shared" si="39"/>
        <v>98.062067952504066</v>
      </c>
      <c r="Q48" s="84">
        <f t="shared" si="39"/>
        <v>97.827112786474061</v>
      </c>
      <c r="R48" s="84">
        <f t="shared" si="39"/>
        <v>97.427549416638868</v>
      </c>
      <c r="S48" s="84">
        <f t="shared" si="39"/>
        <v>98.110452520151895</v>
      </c>
      <c r="T48" s="84">
        <f t="shared" si="39"/>
        <v>98.447815748623313</v>
      </c>
      <c r="U48" s="84">
        <f t="shared" si="39"/>
        <v>99.003999394495551</v>
      </c>
      <c r="V48" s="84">
        <f t="shared" si="39"/>
        <v>94.552256955198274</v>
      </c>
      <c r="W48" s="84">
        <f t="shared" ref="W48:X48" si="40">W26/W$28*100</f>
        <v>93.961144180752427</v>
      </c>
      <c r="X48" s="84">
        <f t="shared" si="40"/>
        <v>92.843322468366338</v>
      </c>
      <c r="Y48" s="84">
        <f t="shared" si="39"/>
        <v>96.88820468055529</v>
      </c>
    </row>
    <row r="49" spans="1:25" x14ac:dyDescent="0.2">
      <c r="A49" s="143"/>
      <c r="B49" s="8" t="s">
        <v>23</v>
      </c>
      <c r="C49" s="84">
        <f t="shared" ref="C49:Y49" si="41">C27/C$28*100</f>
        <v>1.5822192757008728</v>
      </c>
      <c r="D49" s="84">
        <f t="shared" si="41"/>
        <v>3.7630475272537973</v>
      </c>
      <c r="E49" s="84">
        <f t="shared" si="41"/>
        <v>2.3179082982473371</v>
      </c>
      <c r="F49" s="84">
        <f t="shared" si="41"/>
        <v>2.9487784657001606</v>
      </c>
      <c r="G49" s="84">
        <f t="shared" si="41"/>
        <v>2.9834577704591116</v>
      </c>
      <c r="H49" s="84">
        <f t="shared" si="41"/>
        <v>5.600457390887259</v>
      </c>
      <c r="I49" s="84">
        <f t="shared" si="41"/>
        <v>2.8996975132462399</v>
      </c>
      <c r="J49" s="84">
        <f t="shared" si="41"/>
        <v>1.3633221072466342</v>
      </c>
      <c r="K49" s="84">
        <f t="shared" si="41"/>
        <v>0.66450580488757005</v>
      </c>
      <c r="L49" s="84">
        <f t="shared" si="41"/>
        <v>0.75030504655662966</v>
      </c>
      <c r="M49" s="84">
        <f t="shared" si="41"/>
        <v>1.4576453979827357</v>
      </c>
      <c r="N49" s="84">
        <f t="shared" si="41"/>
        <v>1.5860207472699439</v>
      </c>
      <c r="O49" s="84">
        <f t="shared" si="41"/>
        <v>1.6016247480227588</v>
      </c>
      <c r="P49" s="84">
        <f t="shared" si="41"/>
        <v>1.9379320474959334</v>
      </c>
      <c r="Q49" s="84">
        <f t="shared" si="41"/>
        <v>2.172887213525946</v>
      </c>
      <c r="R49" s="84">
        <f t="shared" si="41"/>
        <v>2.5724505833611313</v>
      </c>
      <c r="S49" s="84">
        <f t="shared" si="41"/>
        <v>1.8895474798481127</v>
      </c>
      <c r="T49" s="84">
        <f t="shared" si="41"/>
        <v>1.5521842513766817</v>
      </c>
      <c r="U49" s="84">
        <f t="shared" si="41"/>
        <v>0.99600060550445202</v>
      </c>
      <c r="V49" s="84">
        <f t="shared" si="41"/>
        <v>5.4477430448017268</v>
      </c>
      <c r="W49" s="84">
        <f t="shared" ref="W49:X49" si="42">W27/W$28*100</f>
        <v>6.0388558192475781</v>
      </c>
      <c r="X49" s="84">
        <f t="shared" si="42"/>
        <v>7.1566775316336599</v>
      </c>
      <c r="Y49" s="84">
        <f t="shared" si="41"/>
        <v>3.111795319444711</v>
      </c>
    </row>
    <row r="50" spans="1:25" ht="13.5" thickBot="1" x14ac:dyDescent="0.25">
      <c r="A50" s="143"/>
      <c r="B50" s="30" t="s">
        <v>7</v>
      </c>
      <c r="C50" s="261">
        <f t="shared" ref="C50:Y50" si="43">C28/C$28*100</f>
        <v>100</v>
      </c>
      <c r="D50" s="261">
        <f t="shared" si="43"/>
        <v>100</v>
      </c>
      <c r="E50" s="261">
        <f t="shared" si="43"/>
        <v>100</v>
      </c>
      <c r="F50" s="261">
        <f t="shared" si="43"/>
        <v>100</v>
      </c>
      <c r="G50" s="261">
        <f t="shared" si="43"/>
        <v>100</v>
      </c>
      <c r="H50" s="261">
        <f t="shared" si="43"/>
        <v>100</v>
      </c>
      <c r="I50" s="261">
        <f t="shared" si="43"/>
        <v>100</v>
      </c>
      <c r="J50" s="261">
        <f t="shared" si="43"/>
        <v>100</v>
      </c>
      <c r="K50" s="261">
        <f t="shared" si="43"/>
        <v>100</v>
      </c>
      <c r="L50" s="261">
        <f t="shared" si="43"/>
        <v>100</v>
      </c>
      <c r="M50" s="261">
        <f t="shared" si="43"/>
        <v>100</v>
      </c>
      <c r="N50" s="261">
        <f t="shared" si="43"/>
        <v>100</v>
      </c>
      <c r="O50" s="261">
        <f t="shared" si="43"/>
        <v>100</v>
      </c>
      <c r="P50" s="261">
        <f t="shared" si="43"/>
        <v>100</v>
      </c>
      <c r="Q50" s="261">
        <f t="shared" si="43"/>
        <v>100</v>
      </c>
      <c r="R50" s="261">
        <f t="shared" si="43"/>
        <v>100</v>
      </c>
      <c r="S50" s="261">
        <f t="shared" si="43"/>
        <v>100</v>
      </c>
      <c r="T50" s="261">
        <f t="shared" si="43"/>
        <v>100</v>
      </c>
      <c r="U50" s="261">
        <f t="shared" si="43"/>
        <v>100</v>
      </c>
      <c r="V50" s="261">
        <f t="shared" si="43"/>
        <v>100</v>
      </c>
      <c r="W50" s="261">
        <f t="shared" ref="W50:X50" si="44">W28/W$28*100</f>
        <v>100</v>
      </c>
      <c r="X50" s="261">
        <f t="shared" si="44"/>
        <v>100</v>
      </c>
      <c r="Y50" s="261">
        <f t="shared" si="43"/>
        <v>100</v>
      </c>
    </row>
    <row r="51" spans="1:25" ht="20.25" thickTop="1" thickBot="1" x14ac:dyDescent="0.35">
      <c r="A51" s="143"/>
      <c r="B51" s="30"/>
      <c r="C51" s="339" t="s">
        <v>254</v>
      </c>
      <c r="D51" s="339"/>
      <c r="E51" s="339"/>
      <c r="F51" s="339"/>
      <c r="G51" s="339"/>
      <c r="H51" s="339"/>
      <c r="I51" s="339"/>
      <c r="J51" s="339"/>
      <c r="K51" s="339"/>
      <c r="L51" s="339"/>
      <c r="M51" s="339"/>
      <c r="N51" s="339"/>
      <c r="O51" s="339"/>
      <c r="P51" s="339"/>
      <c r="Q51" s="339"/>
      <c r="R51" s="339"/>
      <c r="S51" s="339"/>
      <c r="T51" s="339"/>
      <c r="U51" s="339"/>
      <c r="V51" s="339"/>
      <c r="W51" s="339"/>
      <c r="X51" s="339"/>
      <c r="Y51" s="339"/>
    </row>
    <row r="52" spans="1:25" ht="13.5" thickTop="1" x14ac:dyDescent="0.2">
      <c r="A52" s="143"/>
      <c r="B52" s="80" t="s">
        <v>326</v>
      </c>
      <c r="C52" s="33" t="s">
        <v>10</v>
      </c>
      <c r="D52" s="18">
        <f t="shared" ref="D52:V52" si="45">IF(C9=0,"--",((D9/C9)*100-100))</f>
        <v>44.725566403198656</v>
      </c>
      <c r="E52" s="18">
        <f t="shared" si="45"/>
        <v>83.954578082755887</v>
      </c>
      <c r="F52" s="18">
        <f t="shared" si="45"/>
        <v>3.2662246036236411</v>
      </c>
      <c r="G52" s="18">
        <f t="shared" si="45"/>
        <v>18.961461598533731</v>
      </c>
      <c r="H52" s="18">
        <f t="shared" si="45"/>
        <v>12.932536404794547</v>
      </c>
      <c r="I52" s="18">
        <f t="shared" si="45"/>
        <v>10.00874105675355</v>
      </c>
      <c r="J52" s="18">
        <f t="shared" si="45"/>
        <v>23.788054133400323</v>
      </c>
      <c r="K52" s="18">
        <f t="shared" si="45"/>
        <v>21.001357574768392</v>
      </c>
      <c r="L52" s="18">
        <f t="shared" si="45"/>
        <v>29.975214062643659</v>
      </c>
      <c r="M52" s="18">
        <f t="shared" si="45"/>
        <v>16.257269921352346</v>
      </c>
      <c r="N52" s="18">
        <f t="shared" si="45"/>
        <v>15.510086040215327</v>
      </c>
      <c r="O52" s="18">
        <f t="shared" si="45"/>
        <v>6.3007912098554044</v>
      </c>
      <c r="P52" s="18">
        <f t="shared" si="45"/>
        <v>-6.1645370264725443</v>
      </c>
      <c r="Q52" s="18">
        <f t="shared" si="45"/>
        <v>-15.592404234078728</v>
      </c>
      <c r="R52" s="18">
        <f t="shared" si="45"/>
        <v>28.367695854234597</v>
      </c>
      <c r="S52" s="18">
        <f t="shared" si="45"/>
        <v>12.585912732107289</v>
      </c>
      <c r="T52" s="18">
        <f t="shared" si="45"/>
        <v>38.838895517346458</v>
      </c>
      <c r="U52" s="18">
        <f t="shared" si="45"/>
        <v>14.59558610131522</v>
      </c>
      <c r="V52" s="18">
        <f t="shared" si="45"/>
        <v>8.7723799994620038</v>
      </c>
      <c r="W52" s="18">
        <f t="shared" ref="W52:X52" si="46">IF(V9=0,"--",((W9/V9)*100-100))</f>
        <v>-7.5327513728542925</v>
      </c>
      <c r="X52" s="18">
        <f t="shared" si="46"/>
        <v>-1.7966806438375045</v>
      </c>
      <c r="Y52" s="18">
        <f>IFERROR((POWER(U9/C9,1/21)*100)-100,"--")</f>
        <v>15.486304119062268</v>
      </c>
    </row>
    <row r="53" spans="1:25" x14ac:dyDescent="0.2">
      <c r="A53" s="143"/>
      <c r="B53" s="80" t="s">
        <v>67</v>
      </c>
      <c r="C53" s="33" t="s">
        <v>10</v>
      </c>
      <c r="D53" s="18">
        <f t="shared" ref="D53:V53" si="47">IF(C10=0,"--",((D10/C10)*100-100))</f>
        <v>114.03722641494878</v>
      </c>
      <c r="E53" s="18">
        <f t="shared" si="47"/>
        <v>-44.898118928539056</v>
      </c>
      <c r="F53" s="18">
        <f t="shared" si="47"/>
        <v>-30.472108619748639</v>
      </c>
      <c r="G53" s="18">
        <f t="shared" si="47"/>
        <v>-28.504316127072372</v>
      </c>
      <c r="H53" s="18">
        <f t="shared" si="47"/>
        <v>1.6661183128249064</v>
      </c>
      <c r="I53" s="18">
        <f t="shared" si="47"/>
        <v>-27.923078203333475</v>
      </c>
      <c r="J53" s="18">
        <f t="shared" si="47"/>
        <v>0.73711838793515483</v>
      </c>
      <c r="K53" s="18">
        <f t="shared" si="47"/>
        <v>166.28997998135668</v>
      </c>
      <c r="L53" s="18">
        <f t="shared" si="47"/>
        <v>-12.807196246933415</v>
      </c>
      <c r="M53" s="18">
        <f t="shared" si="47"/>
        <v>170.0913737878987</v>
      </c>
      <c r="N53" s="18">
        <f t="shared" si="47"/>
        <v>58.557642751925982</v>
      </c>
      <c r="O53" s="18">
        <f t="shared" si="47"/>
        <v>12.79443703201477</v>
      </c>
      <c r="P53" s="18">
        <f t="shared" si="47"/>
        <v>28.497385441175425</v>
      </c>
      <c r="Q53" s="18">
        <f t="shared" si="47"/>
        <v>-40.786583075978278</v>
      </c>
      <c r="R53" s="18">
        <f t="shared" si="47"/>
        <v>11.763991349624519</v>
      </c>
      <c r="S53" s="18">
        <f t="shared" si="47"/>
        <v>-25.61363565355532</v>
      </c>
      <c r="T53" s="18">
        <f t="shared" si="47"/>
        <v>56.862419896043889</v>
      </c>
      <c r="U53" s="18">
        <f t="shared" si="47"/>
        <v>-31.149512147452882</v>
      </c>
      <c r="V53" s="18">
        <f t="shared" si="47"/>
        <v>49.805016649703418</v>
      </c>
      <c r="W53" s="18">
        <f t="shared" ref="W53:X53" si="48">IF(V10=0,"--",((W10/V10)*100-100))</f>
        <v>-18.261073699966744</v>
      </c>
      <c r="X53" s="18">
        <f t="shared" si="48"/>
        <v>-17.9775299199312</v>
      </c>
      <c r="Y53" s="18">
        <f t="shared" ref="Y53:Y71" si="49">IFERROR((POWER(U10/C10,1/21)*100)-100,"--")</f>
        <v>5.874435288973487</v>
      </c>
    </row>
    <row r="54" spans="1:25" x14ac:dyDescent="0.2">
      <c r="A54" s="143"/>
      <c r="B54" s="80" t="s">
        <v>390</v>
      </c>
      <c r="C54" s="33" t="s">
        <v>10</v>
      </c>
      <c r="D54" s="18">
        <f t="shared" ref="D54:V54" si="50">IF(C11=0,"--",((D11/C11)*100-100))</f>
        <v>-66.622186160974735</v>
      </c>
      <c r="E54" s="18">
        <f t="shared" si="50"/>
        <v>336.55978784956602</v>
      </c>
      <c r="F54" s="18">
        <f t="shared" si="50"/>
        <v>17.447607477151621</v>
      </c>
      <c r="G54" s="18">
        <f t="shared" si="50"/>
        <v>9.2270860761080655</v>
      </c>
      <c r="H54" s="18">
        <f t="shared" si="50"/>
        <v>-73.150861837031186</v>
      </c>
      <c r="I54" s="18">
        <f t="shared" si="50"/>
        <v>44.844079843946247</v>
      </c>
      <c r="J54" s="18">
        <f t="shared" si="50"/>
        <v>73.278295360206613</v>
      </c>
      <c r="K54" s="18">
        <f t="shared" si="50"/>
        <v>86.251869833005969</v>
      </c>
      <c r="L54" s="18">
        <f t="shared" si="50"/>
        <v>133.84999256879578</v>
      </c>
      <c r="M54" s="18">
        <f t="shared" si="50"/>
        <v>-13.306037143188902</v>
      </c>
      <c r="N54" s="18">
        <f t="shared" si="50"/>
        <v>21.613326622652494</v>
      </c>
      <c r="O54" s="18">
        <f t="shared" si="50"/>
        <v>488.68835089216157</v>
      </c>
      <c r="P54" s="18">
        <f t="shared" si="50"/>
        <v>-26.411006176047366</v>
      </c>
      <c r="Q54" s="18">
        <f t="shared" si="50"/>
        <v>-78.351135625313759</v>
      </c>
      <c r="R54" s="18">
        <f t="shared" si="50"/>
        <v>1235.6128215650695</v>
      </c>
      <c r="S54" s="18">
        <f t="shared" si="50"/>
        <v>-36.388065525075355</v>
      </c>
      <c r="T54" s="18">
        <f t="shared" si="50"/>
        <v>-92.97241264927024</v>
      </c>
      <c r="U54" s="18">
        <f t="shared" si="50"/>
        <v>146.26788424075175</v>
      </c>
      <c r="V54" s="18">
        <f t="shared" si="50"/>
        <v>-61.715837301870849</v>
      </c>
      <c r="W54" s="18">
        <f t="shared" ref="W54:X54" si="51">IF(V11=0,"--",((W11/V11)*100-100))</f>
        <v>-19.222906579713012</v>
      </c>
      <c r="X54" s="18">
        <f t="shared" si="51"/>
        <v>-27.772779044828212</v>
      </c>
      <c r="Y54" s="18">
        <f t="shared" si="49"/>
        <v>10.393651472368077</v>
      </c>
    </row>
    <row r="55" spans="1:25" x14ac:dyDescent="0.2">
      <c r="A55" s="143"/>
      <c r="B55" s="80" t="s">
        <v>61</v>
      </c>
      <c r="C55" s="33" t="s">
        <v>10</v>
      </c>
      <c r="D55" s="18">
        <f t="shared" ref="D55:V55" si="52">IF(C12=0,"--",((D12/C12)*100-100))</f>
        <v>-39.663173085739565</v>
      </c>
      <c r="E55" s="18">
        <f t="shared" si="52"/>
        <v>1.8222722902949897</v>
      </c>
      <c r="F55" s="18">
        <f t="shared" si="52"/>
        <v>26.300147624223342</v>
      </c>
      <c r="G55" s="18">
        <f t="shared" si="52"/>
        <v>-32.923427080015216</v>
      </c>
      <c r="H55" s="18">
        <f t="shared" si="52"/>
        <v>26.531042115865546</v>
      </c>
      <c r="I55" s="18">
        <f t="shared" si="52"/>
        <v>53.536588687880084</v>
      </c>
      <c r="J55" s="18">
        <f t="shared" si="52"/>
        <v>45.948492709967894</v>
      </c>
      <c r="K55" s="18">
        <f t="shared" si="52"/>
        <v>-0.15843857634901326</v>
      </c>
      <c r="L55" s="18">
        <f t="shared" si="52"/>
        <v>24.231814572152558</v>
      </c>
      <c r="M55" s="18">
        <f t="shared" si="52"/>
        <v>51.257387348046848</v>
      </c>
      <c r="N55" s="18">
        <f t="shared" si="52"/>
        <v>73.68130420321009</v>
      </c>
      <c r="O55" s="18">
        <f t="shared" si="52"/>
        <v>18.934890393793097</v>
      </c>
      <c r="P55" s="18">
        <f t="shared" si="52"/>
        <v>26.876971806736094</v>
      </c>
      <c r="Q55" s="18">
        <f t="shared" si="52"/>
        <v>-44.849216380077848</v>
      </c>
      <c r="R55" s="18">
        <f t="shared" si="52"/>
        <v>-19.593003071703109</v>
      </c>
      <c r="S55" s="18">
        <f t="shared" si="52"/>
        <v>-26.009839461418963</v>
      </c>
      <c r="T55" s="18">
        <f t="shared" si="52"/>
        <v>35.321804870085032</v>
      </c>
      <c r="U55" s="18">
        <f t="shared" si="52"/>
        <v>-41.319940037034499</v>
      </c>
      <c r="V55" s="18">
        <f t="shared" si="52"/>
        <v>-3.0771858499637261</v>
      </c>
      <c r="W55" s="18">
        <f t="shared" ref="W55:X55" si="53">IF(V12=0,"--",((W12/V12)*100-100))</f>
        <v>-15.144058706941749</v>
      </c>
      <c r="X55" s="18">
        <f t="shared" si="53"/>
        <v>13.076909271314335</v>
      </c>
      <c r="Y55" s="18">
        <f t="shared" si="49"/>
        <v>3.0792057247349476</v>
      </c>
    </row>
    <row r="56" spans="1:25" x14ac:dyDescent="0.2">
      <c r="A56" s="143"/>
      <c r="B56" s="80" t="s">
        <v>391</v>
      </c>
      <c r="C56" s="33" t="s">
        <v>10</v>
      </c>
      <c r="D56" s="18">
        <f t="shared" ref="D56:V56" si="54">IF(C13=0,"--",((D13/C13)*100-100))</f>
        <v>590.38238702201613</v>
      </c>
      <c r="E56" s="18">
        <f t="shared" si="54"/>
        <v>22.89358845250085</v>
      </c>
      <c r="F56" s="18">
        <f t="shared" si="54"/>
        <v>-99.248839114995903</v>
      </c>
      <c r="G56" s="18">
        <f t="shared" si="54"/>
        <v>-100</v>
      </c>
      <c r="H56" s="18" t="str">
        <f t="shared" si="54"/>
        <v>--</v>
      </c>
      <c r="I56" s="18" t="str">
        <f t="shared" si="54"/>
        <v>--</v>
      </c>
      <c r="J56" s="18">
        <f t="shared" si="54"/>
        <v>-70.714285714285708</v>
      </c>
      <c r="K56" s="18">
        <f t="shared" si="54"/>
        <v>7939.295392953929</v>
      </c>
      <c r="L56" s="18">
        <f t="shared" si="54"/>
        <v>583.71818641496714</v>
      </c>
      <c r="M56" s="18">
        <f t="shared" si="54"/>
        <v>1001.858745223715</v>
      </c>
      <c r="N56" s="18">
        <f t="shared" si="54"/>
        <v>82.884271616152347</v>
      </c>
      <c r="O56" s="18">
        <f t="shared" si="54"/>
        <v>1.4740725879457131</v>
      </c>
      <c r="P56" s="18">
        <f t="shared" si="54"/>
        <v>-28.6073200065197</v>
      </c>
      <c r="Q56" s="18">
        <f t="shared" si="54"/>
        <v>-57.757484059224041</v>
      </c>
      <c r="R56" s="18">
        <f t="shared" si="54"/>
        <v>57.462919257042017</v>
      </c>
      <c r="S56" s="18">
        <f t="shared" si="54"/>
        <v>-58.991805621773011</v>
      </c>
      <c r="T56" s="18">
        <f t="shared" si="54"/>
        <v>-58.679402970290901</v>
      </c>
      <c r="U56" s="18">
        <f t="shared" si="54"/>
        <v>239.83645559910343</v>
      </c>
      <c r="V56" s="18">
        <f t="shared" si="54"/>
        <v>-15.444525073116864</v>
      </c>
      <c r="W56" s="18">
        <f t="shared" ref="W56:X56" si="55">IF(V13=0,"--",((W13/V13)*100-100))</f>
        <v>-40.754238878808749</v>
      </c>
      <c r="X56" s="18">
        <f t="shared" si="55"/>
        <v>-51.991798012866205</v>
      </c>
      <c r="Y56" s="18">
        <f t="shared" si="49"/>
        <v>40.76914641782821</v>
      </c>
    </row>
    <row r="57" spans="1:25" x14ac:dyDescent="0.2">
      <c r="A57" s="143"/>
      <c r="B57" s="80" t="s">
        <v>382</v>
      </c>
      <c r="C57" s="33" t="s">
        <v>10</v>
      </c>
      <c r="D57" s="18">
        <f t="shared" ref="D57:V57" si="56">IF(C14=0,"--",((D14/C14)*100-100))</f>
        <v>1962.7650551314678</v>
      </c>
      <c r="E57" s="18">
        <f t="shared" si="56"/>
        <v>-34.543585526315795</v>
      </c>
      <c r="F57" s="18">
        <f t="shared" si="56"/>
        <v>42.97380488724167</v>
      </c>
      <c r="G57" s="18">
        <f t="shared" si="56"/>
        <v>-41.59929701230228</v>
      </c>
      <c r="H57" s="18">
        <f t="shared" si="56"/>
        <v>256.37225398736081</v>
      </c>
      <c r="I57" s="18">
        <f t="shared" si="56"/>
        <v>-59.226498342798031</v>
      </c>
      <c r="J57" s="18">
        <f t="shared" si="56"/>
        <v>307.82334058196125</v>
      </c>
      <c r="K57" s="18">
        <f t="shared" si="56"/>
        <v>60.44663374255714</v>
      </c>
      <c r="L57" s="18">
        <f t="shared" si="56"/>
        <v>25.709967637028328</v>
      </c>
      <c r="M57" s="18">
        <f t="shared" si="56"/>
        <v>372.27687872550678</v>
      </c>
      <c r="N57" s="18">
        <f t="shared" si="56"/>
        <v>109.02492433137726</v>
      </c>
      <c r="O57" s="18">
        <f t="shared" si="56"/>
        <v>-51.12064562654583</v>
      </c>
      <c r="P57" s="18">
        <f t="shared" si="56"/>
        <v>248.75559782048623</v>
      </c>
      <c r="Q57" s="18">
        <f t="shared" si="56"/>
        <v>-66.031540252310037</v>
      </c>
      <c r="R57" s="18">
        <f t="shared" si="56"/>
        <v>-37.953926570127038</v>
      </c>
      <c r="S57" s="18">
        <f t="shared" si="56"/>
        <v>-14.7209202860099</v>
      </c>
      <c r="T57" s="18">
        <f t="shared" si="56"/>
        <v>40.831127426497517</v>
      </c>
      <c r="U57" s="18">
        <f t="shared" si="56"/>
        <v>-19.549068835124046</v>
      </c>
      <c r="V57" s="18">
        <f t="shared" si="56"/>
        <v>-62.713293341023217</v>
      </c>
      <c r="W57" s="18">
        <f t="shared" ref="W57:X57" si="57">IF(V14=0,"--",((W14/V14)*100-100))</f>
        <v>204.584661310424</v>
      </c>
      <c r="X57" s="18">
        <f t="shared" si="57"/>
        <v>-25.001132107207326</v>
      </c>
      <c r="Y57" s="18">
        <f t="shared" si="49"/>
        <v>33.92999088493363</v>
      </c>
    </row>
    <row r="58" spans="1:25" x14ac:dyDescent="0.2">
      <c r="A58" s="143"/>
      <c r="B58" s="80" t="s">
        <v>71</v>
      </c>
      <c r="C58" s="33" t="s">
        <v>10</v>
      </c>
      <c r="D58" s="18">
        <f t="shared" ref="D58:V58" si="58">IF(C15=0,"--",((D15/C15)*100-100))</f>
        <v>-100</v>
      </c>
      <c r="E58" s="18" t="str">
        <f t="shared" si="58"/>
        <v>--</v>
      </c>
      <c r="F58" s="18">
        <f t="shared" si="58"/>
        <v>33.64760833837903</v>
      </c>
      <c r="G58" s="18">
        <f t="shared" si="58"/>
        <v>829.90097728302385</v>
      </c>
      <c r="H58" s="18">
        <f t="shared" si="58"/>
        <v>-69.650401241656752</v>
      </c>
      <c r="I58" s="18">
        <f t="shared" si="58"/>
        <v>63.303215153877886</v>
      </c>
      <c r="J58" s="18">
        <f t="shared" si="58"/>
        <v>731.19646117118384</v>
      </c>
      <c r="K58" s="18">
        <f t="shared" si="58"/>
        <v>34.537544665861333</v>
      </c>
      <c r="L58" s="18">
        <f t="shared" si="58"/>
        <v>-11.547730123907314</v>
      </c>
      <c r="M58" s="18">
        <f t="shared" si="58"/>
        <v>239.43216859464707</v>
      </c>
      <c r="N58" s="18">
        <f t="shared" si="58"/>
        <v>7.1320181459387726</v>
      </c>
      <c r="O58" s="18">
        <f t="shared" si="58"/>
        <v>13.375235666462217</v>
      </c>
      <c r="P58" s="18">
        <f t="shared" si="58"/>
        <v>-8.5671191553544475</v>
      </c>
      <c r="Q58" s="18">
        <f t="shared" si="58"/>
        <v>16.491648701620548</v>
      </c>
      <c r="R58" s="18">
        <f t="shared" si="58"/>
        <v>33.90178255338202</v>
      </c>
      <c r="S58" s="18">
        <f t="shared" si="58"/>
        <v>-36.834491935419621</v>
      </c>
      <c r="T58" s="18">
        <f t="shared" si="58"/>
        <v>-100</v>
      </c>
      <c r="U58" s="18" t="str">
        <f t="shared" si="58"/>
        <v>--</v>
      </c>
      <c r="V58" s="18">
        <f t="shared" si="58"/>
        <v>13.170040600386557</v>
      </c>
      <c r="W58" s="18">
        <f t="shared" ref="W58:X58" si="59">IF(V15=0,"--",((W15/V15)*100-100))</f>
        <v>-4.4627601134413908</v>
      </c>
      <c r="X58" s="18">
        <f t="shared" si="59"/>
        <v>6.0628113415126279</v>
      </c>
      <c r="Y58" s="18">
        <f t="shared" si="49"/>
        <v>36.39044873013188</v>
      </c>
    </row>
    <row r="59" spans="1:25" x14ac:dyDescent="0.2">
      <c r="A59" s="143"/>
      <c r="B59" s="8" t="s">
        <v>15</v>
      </c>
      <c r="C59" s="33" t="s">
        <v>10</v>
      </c>
      <c r="D59" s="18">
        <f t="shared" ref="D59:V59" si="60">IF(C16=0,"--",((D16/C16)*100-100))</f>
        <v>-13.838173082444797</v>
      </c>
      <c r="E59" s="18">
        <f t="shared" si="60"/>
        <v>42.182094473004838</v>
      </c>
      <c r="F59" s="18">
        <f t="shared" si="60"/>
        <v>-7.3872727454548937</v>
      </c>
      <c r="G59" s="18">
        <f t="shared" si="60"/>
        <v>65.618036218748614</v>
      </c>
      <c r="H59" s="18">
        <f t="shared" si="60"/>
        <v>-10.713157857205431</v>
      </c>
      <c r="I59" s="18">
        <f t="shared" si="60"/>
        <v>-3.0239939758348839</v>
      </c>
      <c r="J59" s="18">
        <f t="shared" si="60"/>
        <v>74.291477208018705</v>
      </c>
      <c r="K59" s="18">
        <f t="shared" si="60"/>
        <v>12.794501698913251</v>
      </c>
      <c r="L59" s="18">
        <f t="shared" si="60"/>
        <v>117.90673802854124</v>
      </c>
      <c r="M59" s="18">
        <f t="shared" si="60"/>
        <v>38.008362900168436</v>
      </c>
      <c r="N59" s="18">
        <f t="shared" si="60"/>
        <v>5.3597897323790562</v>
      </c>
      <c r="O59" s="18">
        <f t="shared" si="60"/>
        <v>-8.9812782407117169</v>
      </c>
      <c r="P59" s="18">
        <f t="shared" si="60"/>
        <v>12.406895594571623</v>
      </c>
      <c r="Q59" s="18">
        <f t="shared" si="60"/>
        <v>-28.090923624908299</v>
      </c>
      <c r="R59" s="18">
        <f t="shared" si="60"/>
        <v>2.6020485391768773</v>
      </c>
      <c r="S59" s="18">
        <f t="shared" si="60"/>
        <v>50.056509445765045</v>
      </c>
      <c r="T59" s="18">
        <f t="shared" si="60"/>
        <v>325.3873714767517</v>
      </c>
      <c r="U59" s="18">
        <f t="shared" si="60"/>
        <v>21.704742911437066</v>
      </c>
      <c r="V59" s="18">
        <f t="shared" si="60"/>
        <v>-75.310728638050705</v>
      </c>
      <c r="W59" s="18">
        <f t="shared" ref="W59:X59" si="61">IF(V16=0,"--",((W16/V16)*100-100))</f>
        <v>-5.8114461187666677</v>
      </c>
      <c r="X59" s="18">
        <f t="shared" si="61"/>
        <v>-8.6508339800614067</v>
      </c>
      <c r="Y59" s="18">
        <f t="shared" si="49"/>
        <v>21.472205753098251</v>
      </c>
    </row>
    <row r="60" spans="1:25" x14ac:dyDescent="0.2">
      <c r="A60" s="143"/>
      <c r="B60" s="8" t="s">
        <v>26</v>
      </c>
      <c r="C60" s="33" t="s">
        <v>10</v>
      </c>
      <c r="D60" s="18">
        <f t="shared" ref="D60:V60" si="62">IF(C17=0,"--",((D17/C17)*100-100))</f>
        <v>75040</v>
      </c>
      <c r="E60" s="18">
        <f t="shared" si="62"/>
        <v>-36.212403513441572</v>
      </c>
      <c r="F60" s="18">
        <f t="shared" si="62"/>
        <v>240.99728771124558</v>
      </c>
      <c r="G60" s="18">
        <f t="shared" si="62"/>
        <v>61.582232011747408</v>
      </c>
      <c r="H60" s="18">
        <f t="shared" si="62"/>
        <v>-60.623272369268051</v>
      </c>
      <c r="I60" s="18">
        <f t="shared" si="62"/>
        <v>1316.6073660928935</v>
      </c>
      <c r="J60" s="18">
        <f t="shared" si="62"/>
        <v>-98.180065574660759</v>
      </c>
      <c r="K60" s="18">
        <f t="shared" si="62"/>
        <v>-16.001491980604243</v>
      </c>
      <c r="L60" s="18">
        <f t="shared" si="62"/>
        <v>2152.264653641208</v>
      </c>
      <c r="M60" s="18">
        <f t="shared" si="62"/>
        <v>173.2714260365529</v>
      </c>
      <c r="N60" s="18">
        <f t="shared" si="62"/>
        <v>36.191795448970453</v>
      </c>
      <c r="O60" s="18">
        <f t="shared" si="62"/>
        <v>28.321237484769824</v>
      </c>
      <c r="P60" s="18">
        <f t="shared" si="62"/>
        <v>44.159731166815277</v>
      </c>
      <c r="Q60" s="18">
        <f t="shared" si="62"/>
        <v>-82.887792417547487</v>
      </c>
      <c r="R60" s="18">
        <f t="shared" si="62"/>
        <v>-0.81163397817792315</v>
      </c>
      <c r="S60" s="18">
        <f t="shared" si="62"/>
        <v>-100</v>
      </c>
      <c r="T60" s="18" t="str">
        <f t="shared" si="62"/>
        <v>--</v>
      </c>
      <c r="U60" s="18">
        <f t="shared" si="62"/>
        <v>4.0356168318253651</v>
      </c>
      <c r="V60" s="18">
        <f t="shared" si="62"/>
        <v>-1.9740474875759304</v>
      </c>
      <c r="W60" s="18">
        <f t="shared" ref="W60:X60" si="63">IF(V17=0,"--",((W17/V17)*100-100))</f>
        <v>102.68123837265324</v>
      </c>
      <c r="X60" s="18">
        <f t="shared" si="63"/>
        <v>3.7033447855318258</v>
      </c>
      <c r="Y60" s="18">
        <f t="shared" si="49"/>
        <v>62.71112203118463</v>
      </c>
    </row>
    <row r="61" spans="1:25" x14ac:dyDescent="0.2">
      <c r="A61" s="143"/>
      <c r="B61" s="8" t="s">
        <v>27</v>
      </c>
      <c r="C61" s="33" t="s">
        <v>10</v>
      </c>
      <c r="D61" s="18">
        <f t="shared" ref="D61:V61" si="64">IF(C18=0,"--",((D18/C18)*100-100))</f>
        <v>-10.601976387692886</v>
      </c>
      <c r="E61" s="18">
        <f t="shared" si="64"/>
        <v>28.978199754009893</v>
      </c>
      <c r="F61" s="18">
        <f t="shared" si="64"/>
        <v>-36.131160462112213</v>
      </c>
      <c r="G61" s="18">
        <f t="shared" si="64"/>
        <v>-10.196728179931043</v>
      </c>
      <c r="H61" s="18">
        <f t="shared" si="64"/>
        <v>60.218683993994233</v>
      </c>
      <c r="I61" s="18">
        <f t="shared" si="64"/>
        <v>-35.922849261688825</v>
      </c>
      <c r="J61" s="18">
        <f t="shared" si="64"/>
        <v>-5.9024019433680053</v>
      </c>
      <c r="K61" s="18">
        <f t="shared" si="64"/>
        <v>-5.2988360912687114</v>
      </c>
      <c r="L61" s="18">
        <f t="shared" si="64"/>
        <v>-21.917681202421917</v>
      </c>
      <c r="M61" s="18">
        <f t="shared" si="64"/>
        <v>4.2286637137666219</v>
      </c>
      <c r="N61" s="18">
        <f t="shared" si="64"/>
        <v>57.522330583785276</v>
      </c>
      <c r="O61" s="18">
        <f t="shared" si="64"/>
        <v>23.450298530672171</v>
      </c>
      <c r="P61" s="18">
        <f t="shared" si="64"/>
        <v>106.63745071272476</v>
      </c>
      <c r="Q61" s="18">
        <f t="shared" si="64"/>
        <v>173.80229376656888</v>
      </c>
      <c r="R61" s="18">
        <f t="shared" si="64"/>
        <v>89.985989249104534</v>
      </c>
      <c r="S61" s="18">
        <f t="shared" si="64"/>
        <v>63.517144772629422</v>
      </c>
      <c r="T61" s="18">
        <f t="shared" si="64"/>
        <v>-4.530083333333323</v>
      </c>
      <c r="U61" s="18">
        <f t="shared" si="64"/>
        <v>-10.103566655813921</v>
      </c>
      <c r="V61" s="18">
        <f t="shared" si="64"/>
        <v>-11.051816672210961</v>
      </c>
      <c r="W61" s="18">
        <f t="shared" ref="W61:X61" si="65">IF(V18=0,"--",((W18/V18)*100-100))</f>
        <v>6.4768392537141324</v>
      </c>
      <c r="X61" s="18">
        <f t="shared" si="65"/>
        <v>-18.475303552575483</v>
      </c>
      <c r="Y61" s="18">
        <f t="shared" si="49"/>
        <v>13.559460805102859</v>
      </c>
    </row>
    <row r="62" spans="1:25" x14ac:dyDescent="0.2">
      <c r="A62" s="143"/>
      <c r="B62" s="8" t="s">
        <v>16</v>
      </c>
      <c r="C62" s="33" t="s">
        <v>10</v>
      </c>
      <c r="D62" s="18">
        <f t="shared" ref="D62:V62" si="66">IF(C19=0,"--",((D19/C19)*100-100))</f>
        <v>-40.441626654082505</v>
      </c>
      <c r="E62" s="18">
        <f t="shared" si="66"/>
        <v>6.5022091310750909</v>
      </c>
      <c r="F62" s="18">
        <f t="shared" si="66"/>
        <v>123.05745695913708</v>
      </c>
      <c r="G62" s="18">
        <f t="shared" si="66"/>
        <v>32.861057382333996</v>
      </c>
      <c r="H62" s="18">
        <f t="shared" si="66"/>
        <v>-36.442595826050287</v>
      </c>
      <c r="I62" s="18">
        <f t="shared" si="66"/>
        <v>-13.14220688642537</v>
      </c>
      <c r="J62" s="18">
        <f t="shared" si="66"/>
        <v>200.72521955218957</v>
      </c>
      <c r="K62" s="18">
        <f t="shared" si="66"/>
        <v>41.52575291257358</v>
      </c>
      <c r="L62" s="18">
        <f t="shared" si="66"/>
        <v>105.84341586972229</v>
      </c>
      <c r="M62" s="18">
        <f t="shared" si="66"/>
        <v>67.68963740667914</v>
      </c>
      <c r="N62" s="18">
        <f t="shared" si="66"/>
        <v>2.5795335068365119</v>
      </c>
      <c r="O62" s="18">
        <f t="shared" si="66"/>
        <v>-31.499295361568741</v>
      </c>
      <c r="P62" s="18">
        <f t="shared" si="66"/>
        <v>-9.4470871675016213</v>
      </c>
      <c r="Q62" s="18">
        <f t="shared" si="66"/>
        <v>-40.216163526903358</v>
      </c>
      <c r="R62" s="18">
        <f t="shared" si="66"/>
        <v>16.746621784111809</v>
      </c>
      <c r="S62" s="18">
        <f t="shared" si="66"/>
        <v>-1.0125601611639183</v>
      </c>
      <c r="T62" s="18">
        <f t="shared" si="66"/>
        <v>1278.544665849638</v>
      </c>
      <c r="U62" s="18">
        <f t="shared" si="66"/>
        <v>25.362379876979773</v>
      </c>
      <c r="V62" s="18">
        <f t="shared" si="66"/>
        <v>6.1527118753994898</v>
      </c>
      <c r="W62" s="18">
        <f t="shared" ref="W62:X62" si="67">IF(V19=0,"--",((W19/V19)*100-100))</f>
        <v>-3.3581771119914805</v>
      </c>
      <c r="X62" s="18">
        <f t="shared" si="67"/>
        <v>24.921458323613493</v>
      </c>
      <c r="Y62" s="18">
        <f t="shared" si="49"/>
        <v>25.393751606306253</v>
      </c>
    </row>
    <row r="63" spans="1:25" x14ac:dyDescent="0.2">
      <c r="A63" s="143"/>
      <c r="B63" s="8" t="s">
        <v>19</v>
      </c>
      <c r="C63" s="33" t="s">
        <v>10</v>
      </c>
      <c r="D63" s="18">
        <f t="shared" ref="D63:V63" si="68">IF(C20=0,"--",((D20/C20)*100-100))</f>
        <v>-49.299497753106003</v>
      </c>
      <c r="E63" s="18">
        <f t="shared" si="68"/>
        <v>156.77789363920755</v>
      </c>
      <c r="F63" s="18">
        <f t="shared" si="68"/>
        <v>572.85956006768174</v>
      </c>
      <c r="G63" s="18">
        <f t="shared" si="68"/>
        <v>147.98906938926052</v>
      </c>
      <c r="H63" s="18">
        <f t="shared" si="68"/>
        <v>-57.113768649905694</v>
      </c>
      <c r="I63" s="18">
        <f t="shared" si="68"/>
        <v>-84.955531805556873</v>
      </c>
      <c r="J63" s="18">
        <f t="shared" si="68"/>
        <v>103.48281642917016</v>
      </c>
      <c r="K63" s="18">
        <f t="shared" si="68"/>
        <v>48.968095404832042</v>
      </c>
      <c r="L63" s="18">
        <f t="shared" si="68"/>
        <v>41.115512509419233</v>
      </c>
      <c r="M63" s="18">
        <f t="shared" si="68"/>
        <v>0.87152480097978469</v>
      </c>
      <c r="N63" s="18">
        <f t="shared" si="68"/>
        <v>28.793029761442227</v>
      </c>
      <c r="O63" s="18">
        <f t="shared" si="68"/>
        <v>101.63618537652255</v>
      </c>
      <c r="P63" s="18">
        <f t="shared" si="68"/>
        <v>32.273399673473335</v>
      </c>
      <c r="Q63" s="18">
        <f t="shared" si="68"/>
        <v>-21.046217186419739</v>
      </c>
      <c r="R63" s="18">
        <f t="shared" si="68"/>
        <v>50.710291118182511</v>
      </c>
      <c r="S63" s="18">
        <f t="shared" si="68"/>
        <v>18.819033858671872</v>
      </c>
      <c r="T63" s="18">
        <f t="shared" si="68"/>
        <v>-48.070399999999999</v>
      </c>
      <c r="U63" s="18">
        <f t="shared" si="68"/>
        <v>150.76680736997781</v>
      </c>
      <c r="V63" s="18">
        <f t="shared" si="68"/>
        <v>-71.76794740067362</v>
      </c>
      <c r="W63" s="18">
        <f t="shared" ref="W63:X63" si="69">IF(V20=0,"--",((W20/V20)*100-100))</f>
        <v>32.671551827311191</v>
      </c>
      <c r="X63" s="18">
        <f t="shared" si="69"/>
        <v>-3.3688768428670812</v>
      </c>
      <c r="Y63" s="18">
        <f t="shared" si="49"/>
        <v>18.949384442031203</v>
      </c>
    </row>
    <row r="64" spans="1:25" x14ac:dyDescent="0.2">
      <c r="A64" s="143"/>
      <c r="B64" s="8" t="s">
        <v>18</v>
      </c>
      <c r="C64" s="33" t="s">
        <v>10</v>
      </c>
      <c r="D64" s="18">
        <f t="shared" ref="D64:V64" si="70">IF(C21=0,"--",((D21/C21)*100-100))</f>
        <v>59.958227659257062</v>
      </c>
      <c r="E64" s="18">
        <f t="shared" si="70"/>
        <v>-99.664241745942917</v>
      </c>
      <c r="F64" s="18">
        <f t="shared" si="70"/>
        <v>50369.444444444445</v>
      </c>
      <c r="G64" s="18">
        <f t="shared" si="70"/>
        <v>-84.236887005338758</v>
      </c>
      <c r="H64" s="18">
        <f t="shared" si="70"/>
        <v>171.26396648044692</v>
      </c>
      <c r="I64" s="18">
        <f t="shared" si="70"/>
        <v>33.813875659673073</v>
      </c>
      <c r="J64" s="18">
        <f t="shared" si="70"/>
        <v>-17.843401308195467</v>
      </c>
      <c r="K64" s="18">
        <f t="shared" si="70"/>
        <v>237.03313429340824</v>
      </c>
      <c r="L64" s="18">
        <f t="shared" si="70"/>
        <v>67.105537414020688</v>
      </c>
      <c r="M64" s="18">
        <f t="shared" si="70"/>
        <v>-32.748477225952655</v>
      </c>
      <c r="N64" s="18">
        <f t="shared" si="70"/>
        <v>386.75115919629059</v>
      </c>
      <c r="O64" s="18">
        <f t="shared" si="70"/>
        <v>84.927348473301862</v>
      </c>
      <c r="P64" s="18">
        <f t="shared" si="70"/>
        <v>3.0378373180765834</v>
      </c>
      <c r="Q64" s="18">
        <f t="shared" si="70"/>
        <v>-35.928209572057057</v>
      </c>
      <c r="R64" s="18">
        <f t="shared" si="70"/>
        <v>40.817515514380375</v>
      </c>
      <c r="S64" s="18">
        <f t="shared" si="70"/>
        <v>-100</v>
      </c>
      <c r="T64" s="18" t="str">
        <f t="shared" si="70"/>
        <v>--</v>
      </c>
      <c r="U64" s="18">
        <f t="shared" si="70"/>
        <v>1912.0756412350922</v>
      </c>
      <c r="V64" s="18">
        <f t="shared" si="70"/>
        <v>200.31512071981655</v>
      </c>
      <c r="W64" s="18">
        <f t="shared" ref="W64:X64" si="71">IF(V21=0,"--",((W21/V21)*100-100))</f>
        <v>-16.888947889307332</v>
      </c>
      <c r="X64" s="18">
        <f t="shared" si="71"/>
        <v>-2.5172483398213643</v>
      </c>
      <c r="Y64" s="18">
        <f t="shared" si="49"/>
        <v>32.481027733314932</v>
      </c>
    </row>
    <row r="65" spans="1:25" x14ac:dyDescent="0.2">
      <c r="A65" s="143"/>
      <c r="B65" s="8" t="s">
        <v>20</v>
      </c>
      <c r="C65" s="33" t="s">
        <v>10</v>
      </c>
      <c r="D65" s="18">
        <f t="shared" ref="D65:V65" si="72">IF(C22=0,"--",((D22/C22)*100-100))</f>
        <v>-90.355254338273625</v>
      </c>
      <c r="E65" s="18">
        <f t="shared" si="72"/>
        <v>-28.262548262548265</v>
      </c>
      <c r="F65" s="18">
        <f t="shared" si="72"/>
        <v>4318.9451022604953</v>
      </c>
      <c r="G65" s="18">
        <f t="shared" si="72"/>
        <v>-43.454642891941916</v>
      </c>
      <c r="H65" s="18">
        <f t="shared" si="72"/>
        <v>-42.467582819971575</v>
      </c>
      <c r="I65" s="18">
        <f t="shared" si="72"/>
        <v>-30.370647697491577</v>
      </c>
      <c r="J65" s="18">
        <f t="shared" si="72"/>
        <v>632.57339498870851</v>
      </c>
      <c r="K65" s="18">
        <f t="shared" si="72"/>
        <v>-17.157452805261158</v>
      </c>
      <c r="L65" s="18">
        <f t="shared" si="72"/>
        <v>175.09834496934474</v>
      </c>
      <c r="M65" s="18">
        <f t="shared" si="72"/>
        <v>65.572725106119833</v>
      </c>
      <c r="N65" s="18">
        <f t="shared" si="72"/>
        <v>42.912273876677688</v>
      </c>
      <c r="O65" s="18">
        <f t="shared" si="72"/>
        <v>-33.117466435827922</v>
      </c>
      <c r="P65" s="18">
        <f t="shared" si="72"/>
        <v>54.690126456570511</v>
      </c>
      <c r="Q65" s="18">
        <f t="shared" si="72"/>
        <v>-66.701046388945159</v>
      </c>
      <c r="R65" s="18">
        <f t="shared" si="72"/>
        <v>116.69498020686007</v>
      </c>
      <c r="S65" s="18">
        <f t="shared" si="72"/>
        <v>-100</v>
      </c>
      <c r="T65" s="18" t="str">
        <f t="shared" si="72"/>
        <v>--</v>
      </c>
      <c r="U65" s="18">
        <f t="shared" si="72"/>
        <v>56.489032185921673</v>
      </c>
      <c r="V65" s="18">
        <f t="shared" si="72"/>
        <v>-21.76280009889561</v>
      </c>
      <c r="W65" s="18">
        <f t="shared" ref="W65:X65" si="73">IF(V22=0,"--",((W22/V22)*100-100))</f>
        <v>-61.065113112859564</v>
      </c>
      <c r="X65" s="18">
        <f t="shared" si="73"/>
        <v>-0.29838422129225251</v>
      </c>
      <c r="Y65" s="18">
        <f t="shared" si="49"/>
        <v>27.197796018798854</v>
      </c>
    </row>
    <row r="66" spans="1:25" x14ac:dyDescent="0.2">
      <c r="A66" s="143"/>
      <c r="B66" s="8" t="s">
        <v>21</v>
      </c>
      <c r="C66" s="33" t="s">
        <v>10</v>
      </c>
      <c r="D66" s="18">
        <f t="shared" ref="D66:V66" si="74">IF(C23=0,"--",((D23/C23)*100-100))</f>
        <v>-99.185577607337706</v>
      </c>
      <c r="E66" s="18">
        <f t="shared" si="74"/>
        <v>855.33980582524282</v>
      </c>
      <c r="F66" s="18">
        <f t="shared" si="74"/>
        <v>12.601626016260155</v>
      </c>
      <c r="G66" s="18">
        <f t="shared" si="74"/>
        <v>2571.9314079422384</v>
      </c>
      <c r="H66" s="18">
        <f t="shared" si="74"/>
        <v>-73.545009288971457</v>
      </c>
      <c r="I66" s="18">
        <f t="shared" si="74"/>
        <v>-86.989274770173651</v>
      </c>
      <c r="J66" s="18">
        <f t="shared" si="74"/>
        <v>83826.202158979388</v>
      </c>
      <c r="K66" s="18">
        <f t="shared" si="74"/>
        <v>80.219431997829759</v>
      </c>
      <c r="L66" s="18">
        <f t="shared" si="74"/>
        <v>149.50965157524635</v>
      </c>
      <c r="M66" s="18">
        <f t="shared" si="74"/>
        <v>76.671858788164059</v>
      </c>
      <c r="N66" s="18">
        <f t="shared" si="74"/>
        <v>-16.959629322170599</v>
      </c>
      <c r="O66" s="18">
        <f t="shared" si="74"/>
        <v>-65.381963474042664</v>
      </c>
      <c r="P66" s="18">
        <f t="shared" si="74"/>
        <v>-86.928485739696143</v>
      </c>
      <c r="Q66" s="18">
        <f t="shared" si="74"/>
        <v>-56.252913273559813</v>
      </c>
      <c r="R66" s="18">
        <f t="shared" si="74"/>
        <v>267.73604333616868</v>
      </c>
      <c r="S66" s="18">
        <f t="shared" si="74"/>
        <v>143.48317287792241</v>
      </c>
      <c r="T66" s="18">
        <f t="shared" si="74"/>
        <v>4788.6574000000001</v>
      </c>
      <c r="U66" s="18">
        <f t="shared" si="74"/>
        <v>20.603644673484368</v>
      </c>
      <c r="V66" s="18">
        <f t="shared" si="74"/>
        <v>0.90417932871645235</v>
      </c>
      <c r="W66" s="18">
        <f t="shared" ref="W66:X66" si="75">IF(V23=0,"--",((W23/V23)*100-100))</f>
        <v>4.9608279824127521E-2</v>
      </c>
      <c r="X66" s="18">
        <f t="shared" si="75"/>
        <v>28.336974420612819</v>
      </c>
      <c r="Y66" s="18">
        <f t="shared" si="49"/>
        <v>49.517991057203432</v>
      </c>
    </row>
    <row r="67" spans="1:25" x14ac:dyDescent="0.2">
      <c r="A67" s="143"/>
      <c r="B67" s="8" t="s">
        <v>17</v>
      </c>
      <c r="C67" s="33" t="s">
        <v>10</v>
      </c>
      <c r="D67" s="18">
        <f>IF(C24=0,"--",((D24/C24)*100-100))</f>
        <v>-39.663173085739565</v>
      </c>
      <c r="E67" s="18">
        <f t="shared" ref="E67:U67" si="76">IF(D24=0,"--",((E24/D24)*100-100))</f>
        <v>1.8222722902949897</v>
      </c>
      <c r="F67" s="18">
        <f t="shared" si="76"/>
        <v>26.300147624223342</v>
      </c>
      <c r="G67" s="18">
        <f t="shared" si="76"/>
        <v>-32.923427080015216</v>
      </c>
      <c r="H67" s="18">
        <f t="shared" si="76"/>
        <v>26.531042115865546</v>
      </c>
      <c r="I67" s="18">
        <f t="shared" si="76"/>
        <v>53.536588687880084</v>
      </c>
      <c r="J67" s="18">
        <f t="shared" si="76"/>
        <v>45.948492709967894</v>
      </c>
      <c r="K67" s="18">
        <f t="shared" si="76"/>
        <v>-0.15843857634901326</v>
      </c>
      <c r="L67" s="18">
        <f t="shared" si="76"/>
        <v>24.231814572152558</v>
      </c>
      <c r="M67" s="18">
        <f t="shared" si="76"/>
        <v>51.257387348046848</v>
      </c>
      <c r="N67" s="18">
        <f t="shared" si="76"/>
        <v>73.68130420321009</v>
      </c>
      <c r="O67" s="18">
        <f t="shared" si="76"/>
        <v>18.934890393793097</v>
      </c>
      <c r="P67" s="18">
        <f t="shared" si="76"/>
        <v>26.876971806736094</v>
      </c>
      <c r="Q67" s="18">
        <f t="shared" si="76"/>
        <v>-44.849216380077848</v>
      </c>
      <c r="R67" s="18">
        <f t="shared" si="76"/>
        <v>-19.593003071703109</v>
      </c>
      <c r="S67" s="18">
        <f t="shared" si="76"/>
        <v>-38.054259513007374</v>
      </c>
      <c r="T67" s="18">
        <f t="shared" si="76"/>
        <v>61.633099999999985</v>
      </c>
      <c r="U67" s="18">
        <f t="shared" si="76"/>
        <v>-41.319940037034499</v>
      </c>
      <c r="V67" s="18">
        <f>IF(U24=0,"--",((V24/U24)*100-100))</f>
        <v>-3.0771858499637261</v>
      </c>
      <c r="W67" s="18">
        <f t="shared" ref="W67:X67" si="77">IF(V24=0,"--",((W24/V24)*100-100))</f>
        <v>-15.144058706941749</v>
      </c>
      <c r="X67" s="18">
        <f t="shared" si="77"/>
        <v>13.076909271314335</v>
      </c>
      <c r="Y67" s="18">
        <f t="shared" si="49"/>
        <v>3.0792057247349476</v>
      </c>
    </row>
    <row r="68" spans="1:25" x14ac:dyDescent="0.2">
      <c r="A68" s="297"/>
      <c r="B68" s="8" t="s">
        <v>807</v>
      </c>
      <c r="C68" s="33" t="s">
        <v>10</v>
      </c>
      <c r="D68" s="18">
        <f>IF(C25=0,"--",((D25/C25)*100-100))</f>
        <v>387.13066316480626</v>
      </c>
      <c r="E68" s="18">
        <f t="shared" ref="E68" si="78">IF(D25=0,"--",((E25/D25)*100-100))</f>
        <v>-4.4884755357864776</v>
      </c>
      <c r="F68" s="18">
        <f t="shared" ref="F68" si="79">IF(E25=0,"--",((F25/E25)*100-100))</f>
        <v>727.97064634490539</v>
      </c>
      <c r="G68" s="18">
        <f t="shared" ref="G68" si="80">IF(F25=0,"--",((G25/F25)*100-100))</f>
        <v>-74.192943582750985</v>
      </c>
      <c r="H68" s="18">
        <f t="shared" ref="H68" si="81">IF(G25=0,"--",((H25/G25)*100-100))</f>
        <v>-70.200118882504455</v>
      </c>
      <c r="I68" s="18">
        <f t="shared" ref="I68" si="82">IF(H25=0,"--",((I25/H25)*100-100))</f>
        <v>251.13031914893611</v>
      </c>
      <c r="J68" s="18">
        <f t="shared" ref="J68" si="83">IF(I25=0,"--",((J25/I25)*100-100))</f>
        <v>-39.392791769235622</v>
      </c>
      <c r="K68" s="18">
        <f t="shared" ref="K68" si="84">IF(J25=0,"--",((K25/J25)*100-100))</f>
        <v>-23.57842116225784</v>
      </c>
      <c r="L68" s="18">
        <f t="shared" ref="L68" si="85">IF(K25=0,"--",((L25/K25)*100-100))</f>
        <v>50.585990733169808</v>
      </c>
      <c r="M68" s="18">
        <f t="shared" ref="M68" si="86">IF(L25=0,"--",((M25/L25)*100-100))</f>
        <v>8.6063348416289358</v>
      </c>
      <c r="N68" s="18">
        <f t="shared" ref="N68" si="87">IF(M25=0,"--",((N25/M25)*100-100))</f>
        <v>485.66786101158232</v>
      </c>
      <c r="O68" s="18">
        <f t="shared" ref="O68" si="88">IF(N25=0,"--",((O25/N25)*100-100))</f>
        <v>202.49409555245717</v>
      </c>
      <c r="P68" s="18">
        <f t="shared" ref="P68" si="89">IF(O25=0,"--",((P25/O25)*100-100))</f>
        <v>15.969540616430947</v>
      </c>
      <c r="Q68" s="18">
        <f t="shared" ref="Q68" si="90">IF(P25=0,"--",((Q25/P25)*100-100))</f>
        <v>25.409224379877031</v>
      </c>
      <c r="R68" s="18">
        <f t="shared" ref="R68" si="91">IF(Q25=0,"--",((R25/Q25)*100-100))</f>
        <v>44.82882405065746</v>
      </c>
      <c r="S68" s="18">
        <f t="shared" ref="S68" si="92">IF(R25=0,"--",((S25/R25)*100-100))</f>
        <v>83.182048585292222</v>
      </c>
      <c r="T68" s="18">
        <f t="shared" ref="T68" si="93">IF(S25=0,"--",((T25/S25)*100-100))</f>
        <v>-78.164091736901256</v>
      </c>
      <c r="U68" s="18">
        <f t="shared" ref="U68" si="94">IF(T25=0,"--",((U25/T25)*100-100))</f>
        <v>39.717523586222285</v>
      </c>
      <c r="V68" s="18">
        <f>IF(U25=0,"--",((V25/U25)*100-100))</f>
        <v>6.2111428982403396</v>
      </c>
      <c r="W68" s="18">
        <f t="shared" ref="W68:X71" si="95">IF(V25=0,"--",((W25/V25)*100-100))</f>
        <v>-42.038439400950253</v>
      </c>
      <c r="X68" s="18">
        <f t="shared" si="95"/>
        <v>54.522502174279879</v>
      </c>
      <c r="Y68" s="18">
        <f t="shared" si="49"/>
        <v>27.50007579677623</v>
      </c>
    </row>
    <row r="69" spans="1:25" ht="15" x14ac:dyDescent="0.25">
      <c r="A69" s="143"/>
      <c r="B69" s="191" t="s">
        <v>22</v>
      </c>
      <c r="C69" s="33" t="s">
        <v>10</v>
      </c>
      <c r="D69" s="18">
        <f t="shared" ref="D69:D71" si="96">IF(C26=0,"--",((D26/C26)*100-100))</f>
        <v>44.228757627462841</v>
      </c>
      <c r="E69" s="18">
        <f t="shared" ref="E69:U69" si="97">IF(D26=0,"--",((E26/D26)*100-100))</f>
        <v>80.507603252410291</v>
      </c>
      <c r="F69" s="18">
        <f t="shared" si="97"/>
        <v>2.9343615700145591</v>
      </c>
      <c r="G69" s="18">
        <f t="shared" si="97"/>
        <v>19.236320303575866</v>
      </c>
      <c r="H69" s="18">
        <f t="shared" si="97"/>
        <v>12.408114672136051</v>
      </c>
      <c r="I69" s="18">
        <f t="shared" si="97"/>
        <v>9.7804588437174118</v>
      </c>
      <c r="J69" s="18">
        <f t="shared" si="97"/>
        <v>24.489117114108566</v>
      </c>
      <c r="K69" s="18">
        <f t="shared" si="97"/>
        <v>21.188379548372154</v>
      </c>
      <c r="L69" s="18">
        <f t="shared" si="97"/>
        <v>30.971293365244833</v>
      </c>
      <c r="M69" s="18">
        <f t="shared" si="97"/>
        <v>17.876680470796003</v>
      </c>
      <c r="N69" s="18">
        <f t="shared" si="97"/>
        <v>15.856535209232845</v>
      </c>
      <c r="O69" s="18">
        <f t="shared" si="97"/>
        <v>6.5411949642363538</v>
      </c>
      <c r="P69" s="18">
        <f t="shared" si="97"/>
        <v>-5.6002967707875371</v>
      </c>
      <c r="Q69" s="18">
        <f t="shared" si="97"/>
        <v>-16.76031342863331</v>
      </c>
      <c r="R69" s="18">
        <f t="shared" si="97"/>
        <v>29.658970730582752</v>
      </c>
      <c r="S69" s="18">
        <f t="shared" si="97"/>
        <v>11.596812525786348</v>
      </c>
      <c r="T69" s="18">
        <f t="shared" si="97"/>
        <v>42.87342120507617</v>
      </c>
      <c r="U69" s="18">
        <f t="shared" si="97"/>
        <v>15.462246220823531</v>
      </c>
      <c r="V69" s="18">
        <f t="shared" ref="V69:V71" si="98">IF(U26=0,"--",((V26/U26)*100-100))</f>
        <v>3.4484832025243151</v>
      </c>
      <c r="W69" s="18">
        <f t="shared" si="95"/>
        <v>-7.5251305134809741</v>
      </c>
      <c r="X69" s="18">
        <f t="shared" si="95"/>
        <v>-1.9576934940252073</v>
      </c>
      <c r="Y69" s="18">
        <f t="shared" si="49"/>
        <v>15.669808630488816</v>
      </c>
    </row>
    <row r="70" spans="1:25" x14ac:dyDescent="0.2">
      <c r="A70" s="143"/>
      <c r="B70" s="8" t="s">
        <v>23</v>
      </c>
      <c r="C70" s="33" t="s">
        <v>10</v>
      </c>
      <c r="D70" s="18">
        <f t="shared" si="96"/>
        <v>250.79758981311267</v>
      </c>
      <c r="E70" s="18">
        <f t="shared" ref="E70:U70" si="99">IF(D27=0,"--",((E27/D27)*100-100))</f>
        <v>9.5415691068118775</v>
      </c>
      <c r="F70" s="18">
        <f t="shared" si="99"/>
        <v>31.80145846424719</v>
      </c>
      <c r="G70" s="18">
        <f t="shared" si="99"/>
        <v>20.681730150683023</v>
      </c>
      <c r="H70" s="18">
        <f t="shared" si="99"/>
        <v>116.85885883130416</v>
      </c>
      <c r="I70" s="18">
        <f t="shared" si="99"/>
        <v>-44.740933051419788</v>
      </c>
      <c r="J70" s="18">
        <f t="shared" si="99"/>
        <v>-42.381849440124867</v>
      </c>
      <c r="K70" s="18">
        <f t="shared" si="99"/>
        <v>-41.346320690370177</v>
      </c>
      <c r="L70" s="18">
        <f t="shared" si="99"/>
        <v>48.009803067268081</v>
      </c>
      <c r="M70" s="18">
        <f t="shared" si="99"/>
        <v>130.64718624977138</v>
      </c>
      <c r="N70" s="18">
        <f t="shared" si="99"/>
        <v>26.224499589296911</v>
      </c>
      <c r="O70" s="18">
        <f t="shared" si="99"/>
        <v>7.6064576984636005</v>
      </c>
      <c r="P70" s="18">
        <f t="shared" si="99"/>
        <v>14.613370111869756</v>
      </c>
      <c r="Q70" s="18">
        <f t="shared" si="99"/>
        <v>-6.4441632975770347</v>
      </c>
      <c r="R70" s="18">
        <f t="shared" si="99"/>
        <v>54.130960009976235</v>
      </c>
      <c r="S70" s="18">
        <f t="shared" si="99"/>
        <v>-18.59912770830185</v>
      </c>
      <c r="T70" s="18">
        <f t="shared" si="99"/>
        <v>16.962354382444317</v>
      </c>
      <c r="U70" s="18">
        <f t="shared" si="99"/>
        <v>-26.326775567968923</v>
      </c>
      <c r="V70" s="18">
        <f t="shared" si="98"/>
        <v>492.46401680100314</v>
      </c>
      <c r="W70" s="18">
        <f t="shared" si="95"/>
        <v>3.153834420861017</v>
      </c>
      <c r="X70" s="18">
        <f t="shared" si="95"/>
        <v>17.589334117067978</v>
      </c>
      <c r="Y70" s="18">
        <f t="shared" si="49"/>
        <v>13.116363336975752</v>
      </c>
    </row>
    <row r="71" spans="1:25" ht="13.5" thickBot="1" x14ac:dyDescent="0.25">
      <c r="A71" s="143"/>
      <c r="B71" s="30" t="s">
        <v>7</v>
      </c>
      <c r="C71" s="88"/>
      <c r="D71" s="18">
        <f t="shared" si="96"/>
        <v>47.497129507894385</v>
      </c>
      <c r="E71" s="18">
        <f t="shared" ref="E71:U71" si="100">IF(D28=0,"--",((E28/D28)*100-100))</f>
        <v>77.837117659304283</v>
      </c>
      <c r="F71" s="18">
        <f t="shared" si="100"/>
        <v>3.6034744043890896</v>
      </c>
      <c r="G71" s="18">
        <f t="shared" si="100"/>
        <v>19.278942237888486</v>
      </c>
      <c r="H71" s="18">
        <f t="shared" si="100"/>
        <v>15.524358515055113</v>
      </c>
      <c r="I71" s="18">
        <f t="shared" si="100"/>
        <v>6.7270115217116029</v>
      </c>
      <c r="J71" s="18">
        <f t="shared" si="100"/>
        <v>22.550061359851739</v>
      </c>
      <c r="K71" s="18">
        <f t="shared" si="100"/>
        <v>20.33583015531697</v>
      </c>
      <c r="L71" s="18">
        <f t="shared" si="100"/>
        <v>31.084515251281118</v>
      </c>
      <c r="M71" s="18">
        <f t="shared" si="100"/>
        <v>18.722803266683101</v>
      </c>
      <c r="N71" s="18">
        <f t="shared" si="100"/>
        <v>16.007663364883328</v>
      </c>
      <c r="O71" s="18">
        <f t="shared" si="100"/>
        <v>6.5580902522141287</v>
      </c>
      <c r="P71" s="18">
        <f t="shared" si="100"/>
        <v>-5.2765496795120157</v>
      </c>
      <c r="Q71" s="18">
        <f t="shared" si="100"/>
        <v>-16.560393449175777</v>
      </c>
      <c r="R71" s="18">
        <f t="shared" si="100"/>
        <v>30.190719456530132</v>
      </c>
      <c r="S71" s="18">
        <f t="shared" si="100"/>
        <v>10.820036885083169</v>
      </c>
      <c r="T71" s="18">
        <f t="shared" si="100"/>
        <v>42.383819294927349</v>
      </c>
      <c r="U71" s="18">
        <f t="shared" si="100"/>
        <v>14.813603605813512</v>
      </c>
      <c r="V71" s="18">
        <f t="shared" si="98"/>
        <v>8.3190808781759813</v>
      </c>
      <c r="W71" s="18">
        <f t="shared" si="95"/>
        <v>-6.943367944013545</v>
      </c>
      <c r="X71" s="18">
        <f t="shared" si="95"/>
        <v>-0.77727667964278169</v>
      </c>
      <c r="Y71" s="18">
        <f t="shared" si="49"/>
        <v>15.637102047821116</v>
      </c>
    </row>
    <row r="72" spans="1:25" ht="13.5" thickTop="1" x14ac:dyDescent="0.2">
      <c r="A72" s="79" t="s">
        <v>868</v>
      </c>
      <c r="B72" s="79"/>
      <c r="C72" s="89"/>
      <c r="D72" s="89"/>
      <c r="E72" s="89"/>
      <c r="F72" s="89"/>
      <c r="G72" s="89"/>
      <c r="H72" s="89"/>
      <c r="I72" s="89"/>
      <c r="J72" s="89"/>
      <c r="K72" s="89"/>
      <c r="L72" s="89"/>
      <c r="M72" s="89"/>
      <c r="N72" s="89"/>
      <c r="O72" s="89"/>
      <c r="P72" s="89"/>
      <c r="Q72" s="89"/>
      <c r="R72" s="89"/>
      <c r="S72" s="89"/>
      <c r="T72" s="89"/>
      <c r="U72" s="89"/>
      <c r="V72" s="18"/>
      <c r="W72" s="18"/>
      <c r="X72" s="18"/>
      <c r="Y72" s="89"/>
    </row>
  </sheetData>
  <mergeCells count="6">
    <mergeCell ref="C7:Y7"/>
    <mergeCell ref="C29:Y29"/>
    <mergeCell ref="A2:Y2"/>
    <mergeCell ref="A4:Y4"/>
    <mergeCell ref="C51:Y51"/>
    <mergeCell ref="A5:Y5"/>
  </mergeCells>
  <phoneticPr fontId="4" type="noConversion"/>
  <hyperlinks>
    <hyperlink ref="A1" location="INDICE!A1" display="INDICE"/>
  </hyperlinks>
  <pageMargins left="0.75" right="0.75" top="1" bottom="1" header="0" footer="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4"/>
  <sheetViews>
    <sheetView topLeftCell="A44" zoomScale="70" zoomScaleNormal="70" workbookViewId="0"/>
  </sheetViews>
  <sheetFormatPr baseColWidth="10" defaultRowHeight="12.75" x14ac:dyDescent="0.2"/>
  <cols>
    <col min="1" max="1" width="11.42578125" style="4"/>
    <col min="2" max="2" width="30.7109375" style="4" bestFit="1" customWidth="1"/>
    <col min="3" max="16" width="11.42578125" style="21" bestFit="1" customWidth="1"/>
    <col min="17" max="24" width="11.42578125" style="21" customWidth="1"/>
    <col min="25" max="25" width="11.7109375" style="21" bestFit="1" customWidth="1"/>
    <col min="26" max="89" width="11.42578125" style="21"/>
    <col min="90" max="16384" width="11.42578125" style="4"/>
  </cols>
  <sheetData>
    <row r="1" spans="1:25" x14ac:dyDescent="0.2">
      <c r="A1" s="11" t="s">
        <v>258</v>
      </c>
    </row>
    <row r="2" spans="1:25" ht="18.75" x14ac:dyDescent="0.3">
      <c r="A2" s="333" t="s">
        <v>92</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25"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25" ht="18.75" x14ac:dyDescent="0.3">
      <c r="A4" s="333" t="s">
        <v>834</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25" ht="13.5" thickBot="1" x14ac:dyDescent="0.25">
      <c r="A5" s="335" t="s">
        <v>116</v>
      </c>
      <c r="B5" s="335"/>
      <c r="C5" s="335"/>
      <c r="D5" s="335"/>
      <c r="E5" s="335"/>
      <c r="F5" s="335"/>
      <c r="G5" s="335"/>
      <c r="H5" s="335"/>
      <c r="I5" s="335"/>
      <c r="J5" s="335"/>
      <c r="K5" s="335"/>
      <c r="L5" s="335"/>
      <c r="M5" s="335"/>
      <c r="N5" s="335"/>
      <c r="O5" s="335"/>
      <c r="P5" s="335"/>
      <c r="Q5" s="335"/>
      <c r="R5" s="335"/>
      <c r="S5" s="335"/>
      <c r="T5" s="335"/>
      <c r="U5" s="335"/>
      <c r="V5" s="335"/>
      <c r="W5" s="335"/>
      <c r="X5" s="335"/>
      <c r="Y5" s="335"/>
    </row>
    <row r="6" spans="1:25"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25"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25" ht="13.5" thickTop="1" x14ac:dyDescent="0.2">
      <c r="A8" s="148"/>
      <c r="C8" s="22"/>
      <c r="D8" s="22"/>
      <c r="E8" s="22"/>
      <c r="F8" s="22"/>
      <c r="G8" s="22"/>
      <c r="H8" s="22"/>
      <c r="I8" s="22"/>
      <c r="J8" s="22"/>
      <c r="K8" s="22"/>
      <c r="L8" s="22"/>
      <c r="M8" s="22"/>
      <c r="N8" s="22"/>
      <c r="O8" s="22"/>
      <c r="P8" s="22"/>
      <c r="Q8" s="22"/>
      <c r="R8" s="22"/>
      <c r="S8" s="22"/>
      <c r="T8" s="22"/>
      <c r="U8" s="22"/>
      <c r="V8" s="22"/>
      <c r="W8" s="22"/>
      <c r="X8" s="22"/>
      <c r="Y8" s="22"/>
    </row>
    <row r="9" spans="1:25" x14ac:dyDescent="0.2">
      <c r="A9" s="143"/>
      <c r="B9" s="80" t="s">
        <v>326</v>
      </c>
      <c r="C9" s="75">
        <v>377.141391</v>
      </c>
      <c r="D9" s="75">
        <v>470.98357399999998</v>
      </c>
      <c r="E9" s="75">
        <v>533.17090599999995</v>
      </c>
      <c r="F9" s="75">
        <v>644.74835599999994</v>
      </c>
      <c r="G9" s="75">
        <v>717.42071499999997</v>
      </c>
      <c r="H9" s="75">
        <v>837.85892999999999</v>
      </c>
      <c r="I9" s="75">
        <v>900.398011</v>
      </c>
      <c r="J9" s="75">
        <v>887.39401199999998</v>
      </c>
      <c r="K9" s="75">
        <v>855.55995199999995</v>
      </c>
      <c r="L9" s="75">
        <v>1012.866598</v>
      </c>
      <c r="M9" s="75">
        <v>1209.7747830000001</v>
      </c>
      <c r="N9" s="75">
        <v>1430.514156</v>
      </c>
      <c r="O9" s="75">
        <v>1489.4212640000001</v>
      </c>
      <c r="P9" s="75">
        <v>1400.358575</v>
      </c>
      <c r="Q9" s="27">
        <v>969.58559500000001</v>
      </c>
      <c r="R9" s="27">
        <v>1456.149447</v>
      </c>
      <c r="S9" s="27">
        <v>1547.6736109999999</v>
      </c>
      <c r="T9" s="27">
        <v>1721.1967910000001</v>
      </c>
      <c r="U9" s="27">
        <v>1912.764799</v>
      </c>
      <c r="V9" s="27">
        <v>1997.2823539999999</v>
      </c>
      <c r="W9" s="27">
        <v>2006.566104</v>
      </c>
      <c r="X9" s="27">
        <v>2005.722724</v>
      </c>
      <c r="Y9" s="75">
        <f>SUM(C9:X9)</f>
        <v>26384.552647999997</v>
      </c>
    </row>
    <row r="10" spans="1:25" x14ac:dyDescent="0.2">
      <c r="A10" s="143"/>
      <c r="B10" s="80" t="s">
        <v>67</v>
      </c>
      <c r="C10" s="75">
        <v>17.728663999999998</v>
      </c>
      <c r="D10" s="75">
        <v>26.665911000000001</v>
      </c>
      <c r="E10" s="75">
        <v>34.401311999999997</v>
      </c>
      <c r="F10" s="75">
        <v>40.636012999999998</v>
      </c>
      <c r="G10" s="75">
        <v>53.893617999999996</v>
      </c>
      <c r="H10" s="75">
        <v>47.826312999999999</v>
      </c>
      <c r="I10" s="75">
        <v>24.691856999999999</v>
      </c>
      <c r="J10" s="75">
        <v>27.536836999999998</v>
      </c>
      <c r="K10" s="75">
        <v>32.540909999999997</v>
      </c>
      <c r="L10" s="75">
        <v>56.354779000000001</v>
      </c>
      <c r="M10" s="75">
        <v>63.979840000000003</v>
      </c>
      <c r="N10" s="75">
        <v>75.757721000000004</v>
      </c>
      <c r="O10" s="75">
        <v>97.744229000000004</v>
      </c>
      <c r="P10" s="75">
        <v>95.005521999999999</v>
      </c>
      <c r="Q10" s="27">
        <v>74.598157999999998</v>
      </c>
      <c r="R10" s="27">
        <v>109.481105</v>
      </c>
      <c r="S10" s="27">
        <v>119.870366</v>
      </c>
      <c r="T10" s="27">
        <v>125.993702</v>
      </c>
      <c r="U10" s="27">
        <v>139.88790599999999</v>
      </c>
      <c r="V10" s="27">
        <v>164.54270000000002</v>
      </c>
      <c r="W10" s="27">
        <v>162.76793799999999</v>
      </c>
      <c r="X10" s="27">
        <v>151.93295499999999</v>
      </c>
      <c r="Y10" s="75">
        <f t="shared" ref="Y10:Y28" si="0">SUM(C10:X10)</f>
        <v>1743.838356</v>
      </c>
    </row>
    <row r="11" spans="1:25" x14ac:dyDescent="0.2">
      <c r="A11" s="143"/>
      <c r="B11" s="80" t="s">
        <v>390</v>
      </c>
      <c r="C11" s="75">
        <v>1.2219450000000001</v>
      </c>
      <c r="D11" s="75">
        <v>1.5044660000000001</v>
      </c>
      <c r="E11" s="75">
        <v>2.2464270000000002</v>
      </c>
      <c r="F11" s="75">
        <v>4.5580059999999998</v>
      </c>
      <c r="G11" s="75">
        <v>3.21488</v>
      </c>
      <c r="H11" s="75">
        <v>3.3544079999999998</v>
      </c>
      <c r="I11" s="75">
        <v>3.9382190000000001</v>
      </c>
      <c r="J11" s="75">
        <v>3.6462119999999998</v>
      </c>
      <c r="K11" s="75">
        <v>3.5470920000000001</v>
      </c>
      <c r="L11" s="75">
        <v>5.3497839999999997</v>
      </c>
      <c r="M11" s="75">
        <v>7.3591889999999998</v>
      </c>
      <c r="N11" s="75">
        <v>8.3213950000000008</v>
      </c>
      <c r="O11" s="75">
        <v>8.7032360000000004</v>
      </c>
      <c r="P11" s="75">
        <v>8.0301530000000003</v>
      </c>
      <c r="Q11" s="27">
        <v>6.0672810000000004</v>
      </c>
      <c r="R11" s="27">
        <v>6.7539069999999999</v>
      </c>
      <c r="S11" s="27">
        <v>11.629257000000001</v>
      </c>
      <c r="T11" s="27">
        <v>16.370721</v>
      </c>
      <c r="U11" s="27">
        <v>21.428920999999999</v>
      </c>
      <c r="V11" s="27">
        <v>24.421615000000003</v>
      </c>
      <c r="W11" s="27">
        <v>18.747796000000001</v>
      </c>
      <c r="X11" s="27">
        <v>17.340971</v>
      </c>
      <c r="Y11" s="75">
        <f t="shared" si="0"/>
        <v>187.75588099999999</v>
      </c>
    </row>
    <row r="12" spans="1:25" x14ac:dyDescent="0.2">
      <c r="A12" s="143"/>
      <c r="B12" s="80" t="s">
        <v>61</v>
      </c>
      <c r="C12" s="75">
        <v>0</v>
      </c>
      <c r="D12" s="75">
        <v>3.8920000000000001E-3</v>
      </c>
      <c r="E12" s="75">
        <v>1.2024E-2</v>
      </c>
      <c r="F12" s="75">
        <v>2.9243000000000002E-2</v>
      </c>
      <c r="G12" s="75">
        <v>2.4364E-2</v>
      </c>
      <c r="H12" s="75">
        <v>3.8037000000000001E-2</v>
      </c>
      <c r="I12" s="75">
        <v>2.0767000000000001E-2</v>
      </c>
      <c r="J12" s="75">
        <v>9.9476999999999996E-2</v>
      </c>
      <c r="K12" s="75">
        <v>0.10764899999999999</v>
      </c>
      <c r="L12" s="75">
        <v>6.6955000000000001E-2</v>
      </c>
      <c r="M12" s="75">
        <v>0.124135</v>
      </c>
      <c r="N12" s="75">
        <v>5.4567999999999998E-2</v>
      </c>
      <c r="O12" s="75">
        <v>1.9375E-2</v>
      </c>
      <c r="P12" s="75">
        <v>0.23736399999999999</v>
      </c>
      <c r="Q12" s="19">
        <v>4.2802E-2</v>
      </c>
      <c r="R12" s="19">
        <v>0.29369200000000001</v>
      </c>
      <c r="S12" s="19">
        <v>0.22081500000000001</v>
      </c>
      <c r="T12" s="19">
        <v>0.23284299999999999</v>
      </c>
      <c r="U12" s="19">
        <v>0.191414</v>
      </c>
      <c r="V12" s="19">
        <v>0.164746</v>
      </c>
      <c r="W12" s="19">
        <v>1.7688060000000001</v>
      </c>
      <c r="X12" s="19">
        <v>26.358208999999999</v>
      </c>
      <c r="Y12" s="75">
        <f t="shared" si="0"/>
        <v>30.111176999999998</v>
      </c>
    </row>
    <row r="13" spans="1:25" x14ac:dyDescent="0.2">
      <c r="A13" s="143"/>
      <c r="B13" s="80" t="s">
        <v>391</v>
      </c>
      <c r="C13" s="75">
        <v>0.332959</v>
      </c>
      <c r="D13" s="75">
        <v>0.39698499999999998</v>
      </c>
      <c r="E13" s="75">
        <v>0.28488599999999997</v>
      </c>
      <c r="F13" s="75">
        <v>0.68190499999999998</v>
      </c>
      <c r="G13" s="75">
        <v>1.3077920000000001</v>
      </c>
      <c r="H13" s="75">
        <v>0.414935</v>
      </c>
      <c r="I13" s="75">
        <v>0.18881500000000001</v>
      </c>
      <c r="J13" s="75">
        <v>0.234707</v>
      </c>
      <c r="K13" s="75">
        <v>1.691864</v>
      </c>
      <c r="L13" s="75">
        <v>8.1027830000000005</v>
      </c>
      <c r="M13" s="75">
        <v>10.692119999999999</v>
      </c>
      <c r="N13" s="75">
        <v>6.2730199999999998</v>
      </c>
      <c r="O13" s="75">
        <v>7.6712680000000004</v>
      </c>
      <c r="P13" s="75">
        <v>4.9427989999999999</v>
      </c>
      <c r="Q13" s="27">
        <v>3.1788259999999999</v>
      </c>
      <c r="R13" s="27">
        <v>6.6151540000000004</v>
      </c>
      <c r="S13" s="27">
        <v>7.0324479999999996</v>
      </c>
      <c r="T13" s="27">
        <v>10.057802000000001</v>
      </c>
      <c r="U13" s="27">
        <v>11.384205</v>
      </c>
      <c r="V13" s="27">
        <v>12.510918999999999</v>
      </c>
      <c r="W13" s="27">
        <v>13.108084</v>
      </c>
      <c r="X13" s="27">
        <v>10.005485999999999</v>
      </c>
      <c r="Y13" s="75">
        <f t="shared" si="0"/>
        <v>117.109762</v>
      </c>
    </row>
    <row r="14" spans="1:25" x14ac:dyDescent="0.2">
      <c r="A14" s="143"/>
      <c r="B14" s="80" t="s">
        <v>382</v>
      </c>
      <c r="C14" s="75">
        <v>9.4816680000000009</v>
      </c>
      <c r="D14" s="75">
        <v>3.7900100000000001</v>
      </c>
      <c r="E14" s="75">
        <v>6.1376429999999997</v>
      </c>
      <c r="F14" s="75">
        <v>6.9382609999999998</v>
      </c>
      <c r="G14" s="75">
        <v>11.414567999999999</v>
      </c>
      <c r="H14" s="75">
        <v>14.105453000000001</v>
      </c>
      <c r="I14" s="75">
        <v>34.010326999999997</v>
      </c>
      <c r="J14" s="75">
        <v>72.872011000000001</v>
      </c>
      <c r="K14" s="75">
        <v>61.892223000000001</v>
      </c>
      <c r="L14" s="75">
        <v>104.844983</v>
      </c>
      <c r="M14" s="75">
        <v>140.02197200000001</v>
      </c>
      <c r="N14" s="75">
        <v>134.62442300000001</v>
      </c>
      <c r="O14" s="75">
        <v>131.37099799999999</v>
      </c>
      <c r="P14" s="75">
        <v>121.23067899999999</v>
      </c>
      <c r="Q14" s="27">
        <v>108.922758</v>
      </c>
      <c r="R14" s="27">
        <v>167.52912699999999</v>
      </c>
      <c r="S14" s="27">
        <v>161.54484099999999</v>
      </c>
      <c r="T14" s="27">
        <v>225.27846700000001</v>
      </c>
      <c r="U14" s="27">
        <v>231.32388700000001</v>
      </c>
      <c r="V14" s="27">
        <v>237.00377799999998</v>
      </c>
      <c r="W14" s="27">
        <v>261.19829399999998</v>
      </c>
      <c r="X14" s="27">
        <v>275.36179499999997</v>
      </c>
      <c r="Y14" s="75">
        <f t="shared" si="0"/>
        <v>2520.8981659999999</v>
      </c>
    </row>
    <row r="15" spans="1:25" x14ac:dyDescent="0.2">
      <c r="A15" s="143"/>
      <c r="B15" s="80" t="s">
        <v>71</v>
      </c>
      <c r="C15" s="75">
        <v>0.60370599999999996</v>
      </c>
      <c r="D15" s="75">
        <v>0.93192699999999995</v>
      </c>
      <c r="E15" s="75">
        <v>0.609649</v>
      </c>
      <c r="F15" s="75">
        <v>1.1957549999999999</v>
      </c>
      <c r="G15" s="75">
        <v>1.1542330000000001</v>
      </c>
      <c r="H15" s="75">
        <v>1.9711650000000001</v>
      </c>
      <c r="I15" s="75">
        <v>2.2737440000000002</v>
      </c>
      <c r="J15" s="75">
        <v>3.8534009999999999</v>
      </c>
      <c r="K15" s="75">
        <v>8.7607049999999997</v>
      </c>
      <c r="L15" s="75">
        <v>26.554086999999999</v>
      </c>
      <c r="M15" s="75">
        <v>52.108212999999999</v>
      </c>
      <c r="N15" s="75">
        <v>74.727436999999995</v>
      </c>
      <c r="O15" s="75">
        <v>90.310085999999998</v>
      </c>
      <c r="P15" s="75">
        <v>114.64733699999999</v>
      </c>
      <c r="Q15" s="27">
        <v>102.790741</v>
      </c>
      <c r="R15" s="27">
        <v>197.55729400000001</v>
      </c>
      <c r="S15" s="27">
        <v>229.66086100000001</v>
      </c>
      <c r="T15" s="27">
        <v>0</v>
      </c>
      <c r="U15" s="27">
        <v>316.10157700000002</v>
      </c>
      <c r="V15" s="27">
        <v>356.05739500000004</v>
      </c>
      <c r="W15" s="27">
        <v>398.54642999999999</v>
      </c>
      <c r="X15" s="27">
        <v>477.67492700000003</v>
      </c>
      <c r="Y15" s="75">
        <f t="shared" si="0"/>
        <v>2458.09067</v>
      </c>
    </row>
    <row r="16" spans="1:25" x14ac:dyDescent="0.2">
      <c r="A16" s="143"/>
      <c r="B16" s="8" t="s">
        <v>15</v>
      </c>
      <c r="C16" s="75">
        <v>0.88404300000000025</v>
      </c>
      <c r="D16" s="75">
        <v>0.98012100000000002</v>
      </c>
      <c r="E16" s="75">
        <v>1.1713970000000005</v>
      </c>
      <c r="F16" s="75">
        <v>1.5632169999999996</v>
      </c>
      <c r="G16" s="75">
        <v>1.502759</v>
      </c>
      <c r="H16" s="75">
        <v>1.3456199999999998</v>
      </c>
      <c r="I16" s="75">
        <v>1.2149589999999999</v>
      </c>
      <c r="J16" s="75">
        <v>2.8844179999999997</v>
      </c>
      <c r="K16" s="75">
        <v>3.1715589999999994</v>
      </c>
      <c r="L16" s="75">
        <v>2.9232890000000005</v>
      </c>
      <c r="M16" s="75">
        <v>5.4225349999999981</v>
      </c>
      <c r="N16" s="75">
        <v>5.5066800000000002</v>
      </c>
      <c r="O16" s="75">
        <v>5.1446150000000008</v>
      </c>
      <c r="P16" s="75">
        <v>6.1546330000000005</v>
      </c>
      <c r="Q16" s="19">
        <v>3.4103059999999998</v>
      </c>
      <c r="R16" s="19">
        <v>7.542745</v>
      </c>
      <c r="S16" s="19">
        <v>8.7194319999999994</v>
      </c>
      <c r="T16" s="19">
        <v>8.8785520000000027</v>
      </c>
      <c r="U16" s="19">
        <v>9.427441</v>
      </c>
      <c r="V16" s="19">
        <v>11.666359</v>
      </c>
      <c r="W16" s="19">
        <v>11.531435999999999</v>
      </c>
      <c r="X16" s="19">
        <v>35.487412000000006</v>
      </c>
      <c r="Y16" s="75">
        <f t="shared" si="0"/>
        <v>136.53352799999999</v>
      </c>
    </row>
    <row r="17" spans="1:25" x14ac:dyDescent="0.2">
      <c r="A17" s="143"/>
      <c r="B17" s="8" t="s">
        <v>26</v>
      </c>
      <c r="C17" s="75">
        <v>3.6038000000000001E-2</v>
      </c>
      <c r="D17" s="75">
        <v>0.111569</v>
      </c>
      <c r="E17" s="75">
        <v>0.16226399999999999</v>
      </c>
      <c r="F17" s="75">
        <v>2.7587E-2</v>
      </c>
      <c r="G17" s="75">
        <v>2.6499999999999999E-2</v>
      </c>
      <c r="H17" s="75">
        <v>1.0629999999999999E-3</v>
      </c>
      <c r="I17" s="75">
        <v>4.0053999999999999E-2</v>
      </c>
      <c r="J17" s="75">
        <v>0.154949</v>
      </c>
      <c r="K17" s="75">
        <v>4.8516999999999998E-2</v>
      </c>
      <c r="L17" s="75">
        <v>0.128409</v>
      </c>
      <c r="M17" s="75">
        <v>0.123792</v>
      </c>
      <c r="N17" s="75">
        <v>0.18537300000000001</v>
      </c>
      <c r="O17" s="75">
        <v>0.138514</v>
      </c>
      <c r="P17" s="75">
        <v>0.15118500000000001</v>
      </c>
      <c r="Q17" s="19">
        <v>9.9390999999999993E-2</v>
      </c>
      <c r="R17" s="19">
        <v>6.9239999999999996E-2</v>
      </c>
      <c r="S17" s="19">
        <v>0.17813799999999999</v>
      </c>
      <c r="T17" s="19">
        <v>0.119188</v>
      </c>
      <c r="U17" s="19">
        <v>0.14161499999999999</v>
      </c>
      <c r="V17" s="19">
        <v>0.165437</v>
      </c>
      <c r="W17" s="19">
        <v>0.10770100000000001</v>
      </c>
      <c r="X17" s="19">
        <v>0.10119400000000001</v>
      </c>
      <c r="Y17" s="75">
        <f t="shared" si="0"/>
        <v>2.3177180000000002</v>
      </c>
    </row>
    <row r="18" spans="1:25" x14ac:dyDescent="0.2">
      <c r="A18" s="143"/>
      <c r="B18" s="8" t="s">
        <v>27</v>
      </c>
      <c r="C18" s="75">
        <v>0.82608700000000002</v>
      </c>
      <c r="D18" s="75">
        <v>0.83748</v>
      </c>
      <c r="E18" s="75">
        <v>0.57100799999999996</v>
      </c>
      <c r="F18" s="75">
        <v>0.766953</v>
      </c>
      <c r="G18" s="75">
        <v>1.1732830000000001</v>
      </c>
      <c r="H18" s="75">
        <v>0.42363299999999998</v>
      </c>
      <c r="I18" s="75">
        <v>0.76478000000000002</v>
      </c>
      <c r="J18" s="75">
        <v>1.2370730000000001</v>
      </c>
      <c r="K18" s="75">
        <v>1.539917</v>
      </c>
      <c r="L18" s="75">
        <v>2.117667</v>
      </c>
      <c r="M18" s="75">
        <v>4.3481990000000001</v>
      </c>
      <c r="N18" s="75">
        <v>3.9741599999999999</v>
      </c>
      <c r="O18" s="75">
        <v>3.900039</v>
      </c>
      <c r="P18" s="75">
        <v>5.0465200000000001</v>
      </c>
      <c r="Q18" s="19">
        <v>1.609548</v>
      </c>
      <c r="R18" s="19">
        <v>2.444502</v>
      </c>
      <c r="S18" s="19">
        <v>3.166722</v>
      </c>
      <c r="T18" s="19">
        <v>2.8686850000000002</v>
      </c>
      <c r="U18" s="19">
        <v>4.0163010000000003</v>
      </c>
      <c r="V18" s="19">
        <v>4.7072780000000005</v>
      </c>
      <c r="W18" s="19">
        <v>4.8428319999999996</v>
      </c>
      <c r="X18" s="19">
        <v>5.3156270000000001</v>
      </c>
      <c r="Y18" s="75">
        <f t="shared" si="0"/>
        <v>56.498294000000008</v>
      </c>
    </row>
    <row r="19" spans="1:25" x14ac:dyDescent="0.2">
      <c r="A19" s="143"/>
      <c r="B19" s="8" t="s">
        <v>16</v>
      </c>
      <c r="C19" s="75">
        <f>SUM(C20:C25)</f>
        <v>6.2000000000000003E-5</v>
      </c>
      <c r="D19" s="75">
        <f t="shared" ref="D19:X19" si="1">SUM(D20:D25)</f>
        <v>3.8920000000000001E-3</v>
      </c>
      <c r="E19" s="75">
        <f t="shared" si="1"/>
        <v>2.2069999999999999E-2</v>
      </c>
      <c r="F19" s="75">
        <f t="shared" si="1"/>
        <v>3.9536000000000002E-2</v>
      </c>
      <c r="G19" s="75">
        <f t="shared" si="1"/>
        <v>2.6126999999999997E-2</v>
      </c>
      <c r="H19" s="75">
        <f t="shared" si="1"/>
        <v>4.0309000000000005E-2</v>
      </c>
      <c r="I19" s="75">
        <f t="shared" si="1"/>
        <v>2.281E-2</v>
      </c>
      <c r="J19" s="75">
        <f t="shared" si="1"/>
        <v>9.9678000000000003E-2</v>
      </c>
      <c r="K19" s="75">
        <f t="shared" si="1"/>
        <v>0.13782800000000001</v>
      </c>
      <c r="L19" s="75">
        <f t="shared" si="1"/>
        <v>8.9564000000000005E-2</v>
      </c>
      <c r="M19" s="75">
        <f t="shared" si="1"/>
        <v>0.137568</v>
      </c>
      <c r="N19" s="75">
        <f t="shared" si="1"/>
        <v>0.109169</v>
      </c>
      <c r="O19" s="75">
        <f t="shared" si="1"/>
        <v>4.3199000000000001E-2</v>
      </c>
      <c r="P19" s="75">
        <f t="shared" si="1"/>
        <v>0.244835</v>
      </c>
      <c r="Q19" s="75">
        <f t="shared" si="1"/>
        <v>7.5636000000000009E-2</v>
      </c>
      <c r="R19" s="75">
        <f t="shared" si="1"/>
        <v>4.4259889999999995</v>
      </c>
      <c r="S19" s="75">
        <f t="shared" si="1"/>
        <v>4.2949650000000004</v>
      </c>
      <c r="T19" s="75">
        <f t="shared" si="1"/>
        <v>4.815199999999999</v>
      </c>
      <c r="U19" s="75">
        <f t="shared" si="1"/>
        <v>4.2885789999999995</v>
      </c>
      <c r="V19" s="75">
        <f t="shared" si="1"/>
        <v>5.7808580000000003</v>
      </c>
      <c r="W19" s="75">
        <f t="shared" si="1"/>
        <v>5.9791879999999997</v>
      </c>
      <c r="X19" s="75">
        <f t="shared" si="1"/>
        <v>29.626287999999999</v>
      </c>
      <c r="Y19" s="75">
        <f t="shared" si="0"/>
        <v>60.303349999999995</v>
      </c>
    </row>
    <row r="20" spans="1:25" x14ac:dyDescent="0.2">
      <c r="A20" s="143"/>
      <c r="B20" s="8" t="s">
        <v>19</v>
      </c>
      <c r="C20" s="75">
        <v>1.2E-5</v>
      </c>
      <c r="D20" s="75">
        <v>0</v>
      </c>
      <c r="E20" s="75">
        <v>0</v>
      </c>
      <c r="F20" s="75">
        <v>4.1100000000000002E-4</v>
      </c>
      <c r="G20" s="75">
        <v>1E-4</v>
      </c>
      <c r="H20" s="75">
        <v>0</v>
      </c>
      <c r="I20" s="75">
        <v>1E-4</v>
      </c>
      <c r="J20" s="75">
        <v>0</v>
      </c>
      <c r="K20" s="75">
        <v>1.94E-4</v>
      </c>
      <c r="L20" s="75">
        <v>1.76E-4</v>
      </c>
      <c r="M20" s="75">
        <v>2.14E-3</v>
      </c>
      <c r="N20" s="75">
        <v>2.2752000000000001E-2</v>
      </c>
      <c r="O20" s="75">
        <v>1.7752E-2</v>
      </c>
      <c r="P20" s="75">
        <v>1.4300000000000001E-4</v>
      </c>
      <c r="Q20" s="19">
        <v>4.4200000000000003E-3</v>
      </c>
      <c r="R20" s="19">
        <v>8.2000000000000001E-5</v>
      </c>
      <c r="S20" s="19">
        <v>5.0900000000000001E-4</v>
      </c>
      <c r="T20" s="19">
        <v>0</v>
      </c>
      <c r="U20" s="19">
        <v>1.0886E-2</v>
      </c>
      <c r="V20" s="19">
        <v>2.02E-4</v>
      </c>
      <c r="W20" s="19">
        <v>4.2099999999999999E-4</v>
      </c>
      <c r="X20" s="19">
        <v>1.3669999999999999E-3</v>
      </c>
      <c r="Y20" s="75">
        <f t="shared" si="0"/>
        <v>6.1667E-2</v>
      </c>
    </row>
    <row r="21" spans="1:25" x14ac:dyDescent="0.2">
      <c r="A21" s="143"/>
      <c r="B21" s="8" t="s">
        <v>18</v>
      </c>
      <c r="C21" s="75">
        <v>0</v>
      </c>
      <c r="D21" s="75">
        <v>0</v>
      </c>
      <c r="E21" s="75">
        <v>1.0045999999999999E-2</v>
      </c>
      <c r="F21" s="75">
        <v>9.8820000000000002E-3</v>
      </c>
      <c r="G21" s="75">
        <v>1.217E-3</v>
      </c>
      <c r="H21" s="75">
        <v>5.9599999999999996E-4</v>
      </c>
      <c r="I21" s="75">
        <v>4.3999999999999999E-5</v>
      </c>
      <c r="J21" s="75">
        <v>7.6000000000000004E-5</v>
      </c>
      <c r="K21" s="75">
        <v>2.8074999999999999E-2</v>
      </c>
      <c r="L21" s="75">
        <v>0</v>
      </c>
      <c r="M21" s="75">
        <v>4.4900000000000002E-4</v>
      </c>
      <c r="N21" s="75">
        <v>3.114E-3</v>
      </c>
      <c r="O21" s="75">
        <v>2.3479999999999998E-3</v>
      </c>
      <c r="P21" s="75">
        <v>7.9600000000000005E-4</v>
      </c>
      <c r="Q21" s="19">
        <v>0</v>
      </c>
      <c r="R21" s="19">
        <v>4.8840000000000003E-3</v>
      </c>
      <c r="S21" s="19">
        <v>3.7360000000000002E-3</v>
      </c>
      <c r="T21" s="19">
        <v>4.6379999999999998E-3</v>
      </c>
      <c r="U21" s="19">
        <v>7.2459999999999998E-3</v>
      </c>
      <c r="V21" s="19">
        <v>1.2782E-2</v>
      </c>
      <c r="W21" s="19">
        <v>8.8766999999999999E-2</v>
      </c>
      <c r="X21" s="19">
        <v>1.7437999999999999E-2</v>
      </c>
      <c r="Y21" s="75">
        <f t="shared" si="0"/>
        <v>0.196134</v>
      </c>
    </row>
    <row r="22" spans="1:25" x14ac:dyDescent="0.2">
      <c r="A22" s="143"/>
      <c r="B22" s="8" t="s">
        <v>20</v>
      </c>
      <c r="C22" s="75">
        <v>0</v>
      </c>
      <c r="D22" s="75">
        <v>0</v>
      </c>
      <c r="E22" s="75">
        <v>0</v>
      </c>
      <c r="F22" s="75">
        <v>0</v>
      </c>
      <c r="G22" s="75">
        <v>0</v>
      </c>
      <c r="H22" s="75">
        <v>5.8E-5</v>
      </c>
      <c r="I22" s="75">
        <v>1.8979999999999999E-3</v>
      </c>
      <c r="J22" s="75">
        <v>8.6000000000000003E-5</v>
      </c>
      <c r="K22" s="75">
        <v>1.8159999999999999E-3</v>
      </c>
      <c r="L22" s="75">
        <v>3.9100000000000002E-4</v>
      </c>
      <c r="M22" s="75">
        <v>1.4300000000000001E-4</v>
      </c>
      <c r="N22" s="75">
        <v>6.502E-3</v>
      </c>
      <c r="O22" s="75">
        <v>4.8999999999999998E-5</v>
      </c>
      <c r="P22" s="75">
        <v>6.0029999999999997E-3</v>
      </c>
      <c r="Q22" s="19">
        <v>2.6703000000000001E-2</v>
      </c>
      <c r="R22" s="19">
        <v>4.104387</v>
      </c>
      <c r="S22" s="19">
        <v>4.0484410000000004</v>
      </c>
      <c r="T22" s="19">
        <v>4.5313939999999997</v>
      </c>
      <c r="U22" s="19">
        <v>4.0710920000000002</v>
      </c>
      <c r="V22" s="19">
        <v>5.5709979999999995</v>
      </c>
      <c r="W22" s="19">
        <v>4.0996509999999997</v>
      </c>
      <c r="X22" s="19">
        <v>3.2266219999999999</v>
      </c>
      <c r="Y22" s="75">
        <f t="shared" si="0"/>
        <v>29.696233999999997</v>
      </c>
    </row>
    <row r="23" spans="1:25" x14ac:dyDescent="0.2">
      <c r="A23" s="143"/>
      <c r="B23" s="8" t="s">
        <v>21</v>
      </c>
      <c r="C23" s="75">
        <v>0</v>
      </c>
      <c r="D23" s="75">
        <v>0</v>
      </c>
      <c r="E23" s="75">
        <v>0</v>
      </c>
      <c r="F23" s="75">
        <v>0</v>
      </c>
      <c r="G23" s="75">
        <v>0</v>
      </c>
      <c r="H23" s="75">
        <v>0</v>
      </c>
      <c r="I23" s="75">
        <v>0</v>
      </c>
      <c r="J23" s="75">
        <v>1.9000000000000001E-5</v>
      </c>
      <c r="K23" s="75">
        <v>6.0000000000000002E-6</v>
      </c>
      <c r="L23" s="75">
        <v>1.4217E-2</v>
      </c>
      <c r="M23" s="75">
        <v>1.6969999999999999E-3</v>
      </c>
      <c r="N23" s="75">
        <v>1.0618000000000001E-2</v>
      </c>
      <c r="O23" s="75">
        <v>5.8E-5</v>
      </c>
      <c r="P23" s="75">
        <v>5.0900000000000001E-4</v>
      </c>
      <c r="Q23" s="19">
        <v>1.7110000000000001E-3</v>
      </c>
      <c r="R23" s="19">
        <v>1.9392E-2</v>
      </c>
      <c r="S23" s="19">
        <v>1.3161000000000001E-2</v>
      </c>
      <c r="T23" s="19">
        <v>1.1398999999999999E-2</v>
      </c>
      <c r="U23" s="19">
        <v>4.5380000000000004E-3</v>
      </c>
      <c r="V23" s="19">
        <v>2.9099E-2</v>
      </c>
      <c r="W23" s="19">
        <v>1.5590000000000001E-3</v>
      </c>
      <c r="X23" s="19">
        <v>2.0067999999999999E-2</v>
      </c>
      <c r="Y23" s="75">
        <f t="shared" si="0"/>
        <v>0.128051</v>
      </c>
    </row>
    <row r="24" spans="1:25" x14ac:dyDescent="0.2">
      <c r="A24" s="143"/>
      <c r="B24" s="8" t="s">
        <v>17</v>
      </c>
      <c r="C24" s="75">
        <v>0</v>
      </c>
      <c r="D24" s="75">
        <v>3.8920000000000001E-3</v>
      </c>
      <c r="E24" s="75">
        <v>1.2024E-2</v>
      </c>
      <c r="F24" s="75">
        <v>2.9243000000000002E-2</v>
      </c>
      <c r="G24" s="75">
        <v>2.4364E-2</v>
      </c>
      <c r="H24" s="75">
        <v>3.8037000000000001E-2</v>
      </c>
      <c r="I24" s="75">
        <v>2.0767000000000001E-2</v>
      </c>
      <c r="J24" s="75">
        <v>9.9476999999999996E-2</v>
      </c>
      <c r="K24" s="75">
        <v>0.10764899999999999</v>
      </c>
      <c r="L24" s="75">
        <v>6.6955000000000001E-2</v>
      </c>
      <c r="M24" s="75">
        <v>0.124135</v>
      </c>
      <c r="N24" s="75">
        <v>5.4567999999999998E-2</v>
      </c>
      <c r="O24" s="75">
        <v>1.9375E-2</v>
      </c>
      <c r="P24" s="75">
        <v>0.23736399999999999</v>
      </c>
      <c r="Q24" s="19">
        <v>4.2802E-2</v>
      </c>
      <c r="R24" s="19">
        <v>0.29369200000000001</v>
      </c>
      <c r="S24" s="19">
        <v>0.22081500000000001</v>
      </c>
      <c r="T24" s="19">
        <v>0.23284299999999999</v>
      </c>
      <c r="U24" s="19">
        <v>0.191414</v>
      </c>
      <c r="V24" s="19">
        <v>0.164746</v>
      </c>
      <c r="W24" s="19">
        <v>1.7688060000000001</v>
      </c>
      <c r="X24" s="19">
        <v>26.358208999999999</v>
      </c>
      <c r="Y24" s="75">
        <f t="shared" si="0"/>
        <v>30.111176999999998</v>
      </c>
    </row>
    <row r="25" spans="1:25" x14ac:dyDescent="0.2">
      <c r="A25" s="297"/>
      <c r="B25" s="8" t="s">
        <v>807</v>
      </c>
      <c r="C25" s="75">
        <v>5.0000000000000002E-5</v>
      </c>
      <c r="D25" s="75">
        <v>0</v>
      </c>
      <c r="E25" s="75">
        <v>0</v>
      </c>
      <c r="F25" s="75">
        <v>0</v>
      </c>
      <c r="G25" s="75">
        <v>4.46E-4</v>
      </c>
      <c r="H25" s="75">
        <v>1.6180000000000001E-3</v>
      </c>
      <c r="I25" s="75">
        <v>9.9999999999999995E-7</v>
      </c>
      <c r="J25" s="75">
        <v>2.0000000000000002E-5</v>
      </c>
      <c r="K25" s="75">
        <v>8.7999999999999998E-5</v>
      </c>
      <c r="L25" s="75">
        <v>7.8250000000000004E-3</v>
      </c>
      <c r="M25" s="75">
        <v>9.0039999999999999E-3</v>
      </c>
      <c r="N25" s="75">
        <v>1.1615E-2</v>
      </c>
      <c r="O25" s="75">
        <v>3.617E-3</v>
      </c>
      <c r="P25" s="75">
        <v>2.0000000000000002E-5</v>
      </c>
      <c r="Q25" s="19">
        <v>0</v>
      </c>
      <c r="R25" s="19">
        <v>3.552E-3</v>
      </c>
      <c r="S25" s="19">
        <v>8.3029999999999996E-3</v>
      </c>
      <c r="T25" s="19">
        <v>3.4925999999999999E-2</v>
      </c>
      <c r="U25" s="19">
        <v>3.4030000000000002E-3</v>
      </c>
      <c r="V25" s="19">
        <v>3.0309999999999998E-3</v>
      </c>
      <c r="W25" s="19">
        <v>1.9983999999999998E-2</v>
      </c>
      <c r="X25" s="19">
        <v>2.5839999999999999E-3</v>
      </c>
      <c r="Y25" s="75">
        <f t="shared" si="0"/>
        <v>0.110087</v>
      </c>
    </row>
    <row r="26" spans="1:25" ht="15" x14ac:dyDescent="0.25">
      <c r="A26" s="143"/>
      <c r="B26" s="191" t="s">
        <v>22</v>
      </c>
      <c r="C26" s="211">
        <f>SUM(C9:C11,C13:C16)</f>
        <v>407.39437600000002</v>
      </c>
      <c r="D26" s="211">
        <f t="shared" ref="D26:V26" si="2">SUM(D9:D11,D13:D16)</f>
        <v>505.25299399999989</v>
      </c>
      <c r="E26" s="211">
        <f t="shared" si="2"/>
        <v>578.02221999999995</v>
      </c>
      <c r="F26" s="211">
        <f t="shared" si="2"/>
        <v>700.32151299999998</v>
      </c>
      <c r="G26" s="211">
        <f t="shared" si="2"/>
        <v>789.90856499999984</v>
      </c>
      <c r="H26" s="211">
        <f t="shared" si="2"/>
        <v>906.87682400000017</v>
      </c>
      <c r="I26" s="211">
        <f t="shared" si="2"/>
        <v>966.71593199999995</v>
      </c>
      <c r="J26" s="211">
        <f t="shared" si="2"/>
        <v>998.4215979999999</v>
      </c>
      <c r="K26" s="211">
        <f t="shared" si="2"/>
        <v>967.16430500000001</v>
      </c>
      <c r="L26" s="211">
        <f t="shared" si="2"/>
        <v>1216.9963029999999</v>
      </c>
      <c r="M26" s="211">
        <f t="shared" si="2"/>
        <v>1489.3586519999999</v>
      </c>
      <c r="N26" s="211">
        <f t="shared" si="2"/>
        <v>1735.7248319999999</v>
      </c>
      <c r="O26" s="211">
        <f t="shared" si="2"/>
        <v>1830.3656960000001</v>
      </c>
      <c r="P26" s="211">
        <f t="shared" si="2"/>
        <v>1750.369698</v>
      </c>
      <c r="Q26" s="211">
        <f t="shared" si="2"/>
        <v>1268.5536650000001</v>
      </c>
      <c r="R26" s="211">
        <f t="shared" si="2"/>
        <v>1951.6287790000001</v>
      </c>
      <c r="S26" s="211">
        <f t="shared" si="2"/>
        <v>2086.1308159999999</v>
      </c>
      <c r="T26" s="211">
        <f t="shared" si="2"/>
        <v>2107.7760350000003</v>
      </c>
      <c r="U26" s="211">
        <f t="shared" si="2"/>
        <v>2642.3187359999997</v>
      </c>
      <c r="V26" s="211">
        <f t="shared" si="2"/>
        <v>2803.4851199999994</v>
      </c>
      <c r="W26" s="211">
        <f t="shared" ref="W26:X26" si="3">SUM(W9:W11,W13:W16)</f>
        <v>2872.4660819999999</v>
      </c>
      <c r="X26" s="211">
        <f t="shared" si="3"/>
        <v>2973.5262699999998</v>
      </c>
      <c r="Y26" s="75">
        <f t="shared" si="0"/>
        <v>33548.779010999999</v>
      </c>
    </row>
    <row r="27" spans="1:25" x14ac:dyDescent="0.2">
      <c r="A27" s="143"/>
      <c r="B27" s="8" t="s">
        <v>23</v>
      </c>
      <c r="C27" s="75">
        <v>28.03323899999998</v>
      </c>
      <c r="D27" s="75">
        <v>29.480669000000091</v>
      </c>
      <c r="E27" s="75">
        <v>34.557322999999997</v>
      </c>
      <c r="F27" s="75">
        <v>41.405007000000069</v>
      </c>
      <c r="G27" s="75">
        <v>38.525074000000131</v>
      </c>
      <c r="H27" s="75">
        <v>40.969830999999886</v>
      </c>
      <c r="I27" s="75">
        <v>59.778781000000095</v>
      </c>
      <c r="J27" s="75">
        <v>48.601187000000209</v>
      </c>
      <c r="K27" s="75">
        <v>65.000686999999971</v>
      </c>
      <c r="L27" s="75">
        <v>101.62366700000007</v>
      </c>
      <c r="M27" s="75">
        <v>129.01202699999999</v>
      </c>
      <c r="N27" s="75">
        <v>167.303853</v>
      </c>
      <c r="O27" s="75">
        <v>191.50981100000001</v>
      </c>
      <c r="P27" s="75">
        <v>206.45526100000006</v>
      </c>
      <c r="Q27" s="88">
        <f t="shared" ref="Q27:V27" si="4">Q28-Q26</f>
        <v>171.32536499999992</v>
      </c>
      <c r="R27" s="88">
        <f t="shared" si="4"/>
        <v>297.3685089999999</v>
      </c>
      <c r="S27" s="88">
        <f t="shared" si="4"/>
        <v>354.14277200000015</v>
      </c>
      <c r="T27" s="88">
        <f t="shared" si="4"/>
        <v>684.58999699999958</v>
      </c>
      <c r="U27" s="88">
        <f t="shared" si="4"/>
        <v>463.15153000000009</v>
      </c>
      <c r="V27" s="88">
        <f t="shared" si="4"/>
        <v>514.95013700000072</v>
      </c>
      <c r="W27" s="88">
        <f t="shared" ref="W27:X27" si="5">W28-W26</f>
        <v>497.87822600000027</v>
      </c>
      <c r="X27" s="88">
        <f t="shared" si="5"/>
        <v>552.22305400000005</v>
      </c>
      <c r="Y27" s="75">
        <f t="shared" si="0"/>
        <v>4717.886007000001</v>
      </c>
    </row>
    <row r="28" spans="1:25" ht="13.5" thickBot="1" x14ac:dyDescent="0.25">
      <c r="A28" s="143"/>
      <c r="B28" s="30" t="s">
        <v>7</v>
      </c>
      <c r="C28" s="258">
        <v>435.427615</v>
      </c>
      <c r="D28" s="258">
        <v>534.73366299999998</v>
      </c>
      <c r="E28" s="258">
        <v>612.57954299999994</v>
      </c>
      <c r="F28" s="258">
        <v>741.72652000000005</v>
      </c>
      <c r="G28" s="258">
        <v>828.43363899999997</v>
      </c>
      <c r="H28" s="258">
        <v>947.84665500000006</v>
      </c>
      <c r="I28" s="258">
        <v>1026.494713</v>
      </c>
      <c r="J28" s="258">
        <v>1047.0227850000001</v>
      </c>
      <c r="K28" s="258">
        <v>1032.164992</v>
      </c>
      <c r="L28" s="258">
        <v>1318.61997</v>
      </c>
      <c r="M28" s="258">
        <v>1618.3706790000001</v>
      </c>
      <c r="N28" s="258">
        <v>1903.028685</v>
      </c>
      <c r="O28" s="258">
        <v>2021.875507</v>
      </c>
      <c r="P28" s="258">
        <v>1956.824959</v>
      </c>
      <c r="Q28" s="259">
        <v>1439.8790300000001</v>
      </c>
      <c r="R28" s="259">
        <v>2248.997288</v>
      </c>
      <c r="S28" s="259">
        <v>2440.273588</v>
      </c>
      <c r="T28" s="259">
        <v>2792.3660319999999</v>
      </c>
      <c r="U28" s="27">
        <v>3105.4702659999998</v>
      </c>
      <c r="V28" s="27">
        <v>3318.4352570000001</v>
      </c>
      <c r="W28" s="27">
        <v>3370.3443080000002</v>
      </c>
      <c r="X28" s="27">
        <v>3525.7493239999999</v>
      </c>
      <c r="Y28" s="75">
        <f t="shared" si="0"/>
        <v>38266.665018</v>
      </c>
    </row>
    <row r="29" spans="1:25" ht="26.25" customHeight="1" thickTop="1" thickBot="1" x14ac:dyDescent="0.25">
      <c r="A29" s="143"/>
      <c r="B29" s="344" t="s">
        <v>250</v>
      </c>
      <c r="C29" s="344"/>
      <c r="D29" s="344"/>
      <c r="E29" s="344"/>
      <c r="F29" s="344"/>
      <c r="G29" s="344"/>
      <c r="H29" s="344"/>
      <c r="I29" s="344"/>
      <c r="J29" s="344"/>
      <c r="K29" s="344"/>
      <c r="L29" s="344"/>
      <c r="M29" s="344"/>
      <c r="N29" s="344"/>
      <c r="O29" s="344"/>
      <c r="P29" s="344"/>
      <c r="Q29" s="344"/>
      <c r="R29" s="344"/>
      <c r="S29" s="344"/>
      <c r="T29" s="344"/>
      <c r="U29" s="344"/>
      <c r="V29" s="344"/>
      <c r="W29" s="344"/>
      <c r="X29" s="344"/>
      <c r="Y29" s="344"/>
    </row>
    <row r="30" spans="1:25" ht="13.5" thickTop="1" x14ac:dyDescent="0.2">
      <c r="A30" s="143"/>
      <c r="B30" s="32"/>
      <c r="C30" s="18"/>
      <c r="D30" s="18"/>
      <c r="E30" s="18"/>
      <c r="F30" s="18"/>
      <c r="G30" s="18"/>
      <c r="H30" s="18"/>
      <c r="I30" s="18"/>
      <c r="J30" s="18"/>
      <c r="K30" s="18"/>
      <c r="L30" s="18"/>
      <c r="M30" s="18"/>
      <c r="N30" s="18"/>
      <c r="O30" s="18"/>
      <c r="P30" s="18"/>
      <c r="Q30" s="18"/>
      <c r="R30" s="18"/>
      <c r="S30" s="18"/>
      <c r="T30" s="18"/>
      <c r="U30" s="18"/>
      <c r="V30" s="18"/>
      <c r="W30" s="18"/>
      <c r="X30" s="18"/>
      <c r="Y30" s="18"/>
    </row>
    <row r="31" spans="1:25" x14ac:dyDescent="0.2">
      <c r="A31" s="143"/>
      <c r="B31" s="80" t="s">
        <v>326</v>
      </c>
      <c r="C31" s="18">
        <f t="shared" ref="C31:C50" si="6">C9/C$28*100</f>
        <v>86.61402676539015</v>
      </c>
      <c r="D31" s="18">
        <f t="shared" ref="D31:Y31" si="7">D9/D$28*100</f>
        <v>88.078160510347374</v>
      </c>
      <c r="E31" s="18">
        <f t="shared" si="7"/>
        <v>87.037008024931708</v>
      </c>
      <c r="F31" s="18">
        <f t="shared" si="7"/>
        <v>86.925347633518598</v>
      </c>
      <c r="G31" s="18">
        <f t="shared" si="7"/>
        <v>86.599660036257902</v>
      </c>
      <c r="H31" s="18">
        <f t="shared" si="7"/>
        <v>88.396042290195126</v>
      </c>
      <c r="I31" s="18">
        <f t="shared" si="7"/>
        <v>87.715796252717766</v>
      </c>
      <c r="J31" s="18">
        <f t="shared" si="7"/>
        <v>84.754030639361872</v>
      </c>
      <c r="K31" s="18">
        <f t="shared" si="7"/>
        <v>82.889844029897105</v>
      </c>
      <c r="L31" s="18">
        <f t="shared" si="7"/>
        <v>76.812623882831076</v>
      </c>
      <c r="M31" s="18">
        <f t="shared" si="7"/>
        <v>74.752638483757408</v>
      </c>
      <c r="N31" s="18">
        <f t="shared" si="7"/>
        <v>75.170393766292591</v>
      </c>
      <c r="O31" s="18">
        <f t="shared" si="7"/>
        <v>73.665329979191455</v>
      </c>
      <c r="P31" s="18">
        <f t="shared" si="7"/>
        <v>71.562791989101967</v>
      </c>
      <c r="Q31" s="18">
        <f t="shared" ref="Q31:V40" si="8">Q9/Q$28*100</f>
        <v>67.337989844883012</v>
      </c>
      <c r="R31" s="18">
        <f t="shared" si="8"/>
        <v>64.746607511249252</v>
      </c>
      <c r="S31" s="18">
        <f t="shared" si="8"/>
        <v>63.422135067586524</v>
      </c>
      <c r="T31" s="18">
        <f t="shared" si="8"/>
        <v>61.639368595499377</v>
      </c>
      <c r="U31" s="18">
        <f t="shared" si="8"/>
        <v>61.593402453140733</v>
      </c>
      <c r="V31" s="18">
        <f t="shared" si="8"/>
        <v>60.187473894115506</v>
      </c>
      <c r="W31" s="18">
        <f t="shared" ref="W31:X31" si="9">W9/W$28*100</f>
        <v>59.535938189968448</v>
      </c>
      <c r="X31" s="18">
        <f t="shared" si="9"/>
        <v>56.887842545892809</v>
      </c>
      <c r="Y31" s="18">
        <f t="shared" si="7"/>
        <v>68.949182364308854</v>
      </c>
    </row>
    <row r="32" spans="1:25" x14ac:dyDescent="0.2">
      <c r="A32" s="143"/>
      <c r="B32" s="80" t="s">
        <v>67</v>
      </c>
      <c r="C32" s="18">
        <f t="shared" si="6"/>
        <v>4.0715525128097347</v>
      </c>
      <c r="D32" s="18">
        <f t="shared" ref="D32:P32" si="10">D10/D$28*100</f>
        <v>4.9867649720043907</v>
      </c>
      <c r="E32" s="18">
        <f t="shared" si="10"/>
        <v>5.6158114310389236</v>
      </c>
      <c r="F32" s="18">
        <f t="shared" si="10"/>
        <v>5.4785708619397884</v>
      </c>
      <c r="G32" s="18">
        <f t="shared" si="10"/>
        <v>6.5054840198250323</v>
      </c>
      <c r="H32" s="18">
        <f t="shared" si="10"/>
        <v>5.0457859135452665</v>
      </c>
      <c r="I32" s="18">
        <f t="shared" si="10"/>
        <v>2.4054538895613384</v>
      </c>
      <c r="J32" s="18">
        <f t="shared" si="10"/>
        <v>2.6300131567814922</v>
      </c>
      <c r="K32" s="18">
        <f t="shared" si="10"/>
        <v>3.1526849149326699</v>
      </c>
      <c r="L32" s="18">
        <f t="shared" si="10"/>
        <v>4.2737695683465198</v>
      </c>
      <c r="M32" s="18">
        <f t="shared" si="10"/>
        <v>3.9533489348394206</v>
      </c>
      <c r="N32" s="18">
        <f t="shared" si="10"/>
        <v>3.9809027366290071</v>
      </c>
      <c r="O32" s="18">
        <f t="shared" si="10"/>
        <v>4.8343346888370018</v>
      </c>
      <c r="P32" s="18">
        <f t="shared" si="10"/>
        <v>4.8550853546221555</v>
      </c>
      <c r="Q32" s="18">
        <f t="shared" si="8"/>
        <v>5.18086286734796</v>
      </c>
      <c r="R32" s="18">
        <f t="shared" si="8"/>
        <v>4.867996310362825</v>
      </c>
      <c r="S32" s="18">
        <f t="shared" si="8"/>
        <v>4.9121691350289698</v>
      </c>
      <c r="T32" s="18">
        <f t="shared" si="8"/>
        <v>4.5120768751709273</v>
      </c>
      <c r="U32" s="18">
        <f t="shared" si="8"/>
        <v>4.5045643338322012</v>
      </c>
      <c r="V32" s="18">
        <f t="shared" si="8"/>
        <v>4.9584423759031928</v>
      </c>
      <c r="W32" s="18">
        <f t="shared" ref="W32:X32" si="11">W10/W$28*100</f>
        <v>4.8294157250832424</v>
      </c>
      <c r="X32" s="18">
        <f t="shared" si="11"/>
        <v>4.3092387188670136</v>
      </c>
      <c r="Y32" s="18">
        <f t="shared" ref="Y32:Y50" si="12">Y10/Y$28*100</f>
        <v>4.5570690708995087</v>
      </c>
    </row>
    <row r="33" spans="1:25" x14ac:dyDescent="0.2">
      <c r="A33" s="143"/>
      <c r="B33" s="80" t="s">
        <v>390</v>
      </c>
      <c r="C33" s="18">
        <f t="shared" si="6"/>
        <v>0.28063102979814453</v>
      </c>
      <c r="D33" s="18">
        <f t="shared" ref="D33:P33" si="13">D11/D$28*100</f>
        <v>0.28134866085661042</v>
      </c>
      <c r="E33" s="18">
        <f t="shared" si="13"/>
        <v>0.36671596785594918</v>
      </c>
      <c r="F33" s="18">
        <f t="shared" si="13"/>
        <v>0.61451301485081045</v>
      </c>
      <c r="G33" s="18">
        <f t="shared" si="13"/>
        <v>0.38806729334176637</v>
      </c>
      <c r="H33" s="18">
        <f t="shared" si="13"/>
        <v>0.35389775153028308</v>
      </c>
      <c r="I33" s="18">
        <f t="shared" si="13"/>
        <v>0.38365701743268499</v>
      </c>
      <c r="J33" s="18">
        <f t="shared" si="13"/>
        <v>0.34824571654379033</v>
      </c>
      <c r="K33" s="18">
        <f t="shared" si="13"/>
        <v>0.34365552285656287</v>
      </c>
      <c r="L33" s="18">
        <f t="shared" si="13"/>
        <v>0.40571082811676207</v>
      </c>
      <c r="M33" s="18">
        <f t="shared" si="13"/>
        <v>0.45472827056822868</v>
      </c>
      <c r="N33" s="18">
        <f t="shared" si="13"/>
        <v>0.43727112815432945</v>
      </c>
      <c r="O33" s="18">
        <f t="shared" si="13"/>
        <v>0.43045360457991844</v>
      </c>
      <c r="P33" s="18">
        <f t="shared" si="13"/>
        <v>0.41036644402285549</v>
      </c>
      <c r="Q33" s="18">
        <f t="shared" si="8"/>
        <v>0.42137435670550738</v>
      </c>
      <c r="R33" s="18">
        <f t="shared" si="8"/>
        <v>0.30030747640456912</v>
      </c>
      <c r="S33" s="18">
        <f t="shared" si="8"/>
        <v>0.47655545907584523</v>
      </c>
      <c r="T33" s="18">
        <f t="shared" si="8"/>
        <v>0.58626701558443828</v>
      </c>
      <c r="U33" s="18">
        <f t="shared" si="8"/>
        <v>0.6900378739610834</v>
      </c>
      <c r="V33" s="18">
        <f t="shared" si="8"/>
        <v>0.73593766666034433</v>
      </c>
      <c r="W33" s="18">
        <f t="shared" ref="W33:X33" si="14">W11/W$28*100</f>
        <v>0.55625758933588454</v>
      </c>
      <c r="X33" s="18">
        <f t="shared" si="14"/>
        <v>0.49183788767848313</v>
      </c>
      <c r="Y33" s="18">
        <f t="shared" si="12"/>
        <v>0.49065127810767617</v>
      </c>
    </row>
    <row r="34" spans="1:25" x14ac:dyDescent="0.2">
      <c r="A34" s="143"/>
      <c r="B34" s="80" t="s">
        <v>61</v>
      </c>
      <c r="C34" s="18">
        <f t="shared" si="6"/>
        <v>0</v>
      </c>
      <c r="D34" s="18">
        <f t="shared" ref="D34:P34" si="15">D12/D$28*100</f>
        <v>7.2783897280093255E-4</v>
      </c>
      <c r="E34" s="18">
        <f t="shared" si="15"/>
        <v>1.9628471334701427E-3</v>
      </c>
      <c r="F34" s="18">
        <f t="shared" si="15"/>
        <v>3.9425582356149265E-3</v>
      </c>
      <c r="G34" s="18">
        <f t="shared" si="15"/>
        <v>2.940971835645124E-3</v>
      </c>
      <c r="H34" s="18">
        <f t="shared" si="15"/>
        <v>4.0129908988284606E-3</v>
      </c>
      <c r="I34" s="18">
        <f t="shared" si="15"/>
        <v>2.0230985836553451E-3</v>
      </c>
      <c r="J34" s="18">
        <f t="shared" si="15"/>
        <v>9.5009393706747252E-3</v>
      </c>
      <c r="K34" s="18">
        <f t="shared" si="15"/>
        <v>1.0429437234778837E-2</v>
      </c>
      <c r="L34" s="18">
        <f t="shared" si="15"/>
        <v>5.0776570599033169E-3</v>
      </c>
      <c r="M34" s="18">
        <f t="shared" si="15"/>
        <v>7.6703688228399987E-3</v>
      </c>
      <c r="N34" s="18">
        <f t="shared" si="15"/>
        <v>2.8674291895920633E-3</v>
      </c>
      <c r="O34" s="18">
        <f t="shared" si="15"/>
        <v>9.582686932465026E-4</v>
      </c>
      <c r="P34" s="18">
        <f t="shared" si="15"/>
        <v>1.2130057872999565E-2</v>
      </c>
      <c r="Q34" s="18">
        <f t="shared" si="8"/>
        <v>2.9726108310640514E-3</v>
      </c>
      <c r="R34" s="18">
        <f t="shared" si="8"/>
        <v>1.3058797427949588E-2</v>
      </c>
      <c r="S34" s="18">
        <f t="shared" si="8"/>
        <v>9.0487804763307554E-3</v>
      </c>
      <c r="T34" s="18">
        <f t="shared" si="8"/>
        <v>8.3385558100786978E-3</v>
      </c>
      <c r="U34" s="18">
        <f t="shared" si="8"/>
        <v>6.1637685633535548E-3</v>
      </c>
      <c r="V34" s="18">
        <f t="shared" si="8"/>
        <v>4.9645687572924674E-3</v>
      </c>
      <c r="W34" s="18">
        <f t="shared" ref="W34:X34" si="16">W12/W$28*100</f>
        <v>5.2481462971052634E-2</v>
      </c>
      <c r="X34" s="18">
        <f t="shared" si="16"/>
        <v>0.74759169123505165</v>
      </c>
      <c r="Y34" s="18">
        <f t="shared" si="12"/>
        <v>7.8687748163672494E-2</v>
      </c>
    </row>
    <row r="35" spans="1:25" x14ac:dyDescent="0.2">
      <c r="A35" s="143"/>
      <c r="B35" s="80" t="s">
        <v>391</v>
      </c>
      <c r="C35" s="18">
        <f t="shared" si="6"/>
        <v>7.6467129904014011E-2</v>
      </c>
      <c r="D35" s="18">
        <f t="shared" ref="D35:P35" si="17">D13/D$28*100</f>
        <v>7.4239762234680928E-2</v>
      </c>
      <c r="E35" s="18">
        <f t="shared" si="17"/>
        <v>4.6505960451245429E-2</v>
      </c>
      <c r="F35" s="18">
        <f t="shared" si="17"/>
        <v>9.1934827947098341E-2</v>
      </c>
      <c r="G35" s="18">
        <f t="shared" si="17"/>
        <v>0.15786321781653292</v>
      </c>
      <c r="H35" s="18">
        <f t="shared" si="17"/>
        <v>4.3776595909387893E-2</v>
      </c>
      <c r="I35" s="18">
        <f t="shared" si="17"/>
        <v>1.8394152216154668E-2</v>
      </c>
      <c r="J35" s="18">
        <f t="shared" si="17"/>
        <v>2.2416608631874231E-2</v>
      </c>
      <c r="K35" s="18">
        <f t="shared" si="17"/>
        <v>0.16391410415128668</v>
      </c>
      <c r="L35" s="18">
        <f t="shared" si="17"/>
        <v>0.61448963191418982</v>
      </c>
      <c r="M35" s="18">
        <f t="shared" si="17"/>
        <v>0.66067188059825188</v>
      </c>
      <c r="N35" s="18">
        <f t="shared" si="17"/>
        <v>0.32963349682771598</v>
      </c>
      <c r="O35" s="18">
        <f t="shared" si="17"/>
        <v>0.37941346900148193</v>
      </c>
      <c r="P35" s="18">
        <f t="shared" si="17"/>
        <v>0.25259280229775521</v>
      </c>
      <c r="Q35" s="18">
        <f t="shared" si="8"/>
        <v>0.22077035179823404</v>
      </c>
      <c r="R35" s="18">
        <f t="shared" si="8"/>
        <v>0.29413792694622409</v>
      </c>
      <c r="S35" s="18">
        <f t="shared" si="8"/>
        <v>0.28818276911990248</v>
      </c>
      <c r="T35" s="18">
        <f t="shared" si="8"/>
        <v>0.36018924040542838</v>
      </c>
      <c r="U35" s="18">
        <f t="shared" si="8"/>
        <v>0.36658554179826114</v>
      </c>
      <c r="V35" s="18">
        <f t="shared" si="8"/>
        <v>0.37701259874240778</v>
      </c>
      <c r="W35" s="18">
        <f t="shared" ref="W35:X35" si="18">W13/W$28*100</f>
        <v>0.38892418109586202</v>
      </c>
      <c r="X35" s="18">
        <f t="shared" si="18"/>
        <v>0.28378324947528233</v>
      </c>
      <c r="Y35" s="18">
        <f t="shared" si="12"/>
        <v>0.306035976599773</v>
      </c>
    </row>
    <row r="36" spans="1:25" x14ac:dyDescent="0.2">
      <c r="A36" s="143"/>
      <c r="B36" s="80" t="s">
        <v>382</v>
      </c>
      <c r="C36" s="18">
        <f t="shared" si="6"/>
        <v>2.1775532082410529</v>
      </c>
      <c r="D36" s="18">
        <f t="shared" ref="D36:P36" si="19">D14/D$28*100</f>
        <v>0.70876592633742608</v>
      </c>
      <c r="E36" s="18">
        <f t="shared" si="19"/>
        <v>1.0019340459758057</v>
      </c>
      <c r="F36" s="18">
        <f t="shared" si="19"/>
        <v>0.93542037569318659</v>
      </c>
      <c r="G36" s="18">
        <f t="shared" si="19"/>
        <v>1.3778494091305242</v>
      </c>
      <c r="H36" s="18">
        <f t="shared" si="19"/>
        <v>1.488157702049389</v>
      </c>
      <c r="I36" s="18">
        <f t="shared" si="19"/>
        <v>3.3132491155850694</v>
      </c>
      <c r="J36" s="18">
        <f t="shared" si="19"/>
        <v>6.959925996261866</v>
      </c>
      <c r="K36" s="18">
        <f t="shared" si="19"/>
        <v>5.9963497580045804</v>
      </c>
      <c r="L36" s="18">
        <f t="shared" si="19"/>
        <v>7.9511144518765331</v>
      </c>
      <c r="M36" s="18">
        <f t="shared" si="19"/>
        <v>8.6520334195945967</v>
      </c>
      <c r="N36" s="18">
        <f t="shared" si="19"/>
        <v>7.0742193252856831</v>
      </c>
      <c r="O36" s="18">
        <f t="shared" si="19"/>
        <v>6.497482043042524</v>
      </c>
      <c r="P36" s="18">
        <f t="shared" si="19"/>
        <v>6.1952745667120235</v>
      </c>
      <c r="Q36" s="18">
        <f t="shared" si="8"/>
        <v>7.5647159053354649</v>
      </c>
      <c r="R36" s="18">
        <f t="shared" si="8"/>
        <v>7.4490586491094062</v>
      </c>
      <c r="S36" s="18">
        <f t="shared" si="8"/>
        <v>6.6199479351165271</v>
      </c>
      <c r="T36" s="18">
        <f t="shared" si="8"/>
        <v>8.0676553295073177</v>
      </c>
      <c r="U36" s="18">
        <f t="shared" si="8"/>
        <v>7.448916498497236</v>
      </c>
      <c r="V36" s="18">
        <f t="shared" si="8"/>
        <v>7.1420341108074226</v>
      </c>
      <c r="W36" s="18">
        <f t="shared" ref="W36:X36" si="20">W14/W$28*100</f>
        <v>7.7498994206618006</v>
      </c>
      <c r="X36" s="18">
        <f t="shared" si="20"/>
        <v>7.8100219186200999</v>
      </c>
      <c r="Y36" s="18">
        <f t="shared" si="12"/>
        <v>6.5877132611744758</v>
      </c>
    </row>
    <row r="37" spans="1:25" x14ac:dyDescent="0.2">
      <c r="A37" s="143"/>
      <c r="B37" s="80" t="s">
        <v>71</v>
      </c>
      <c r="C37" s="18">
        <f t="shared" si="6"/>
        <v>0.13864669561667556</v>
      </c>
      <c r="D37" s="18">
        <f t="shared" ref="D37:P37" si="21">D15/D$28*100</f>
        <v>0.17427872312575915</v>
      </c>
      <c r="E37" s="18">
        <f t="shared" si="21"/>
        <v>9.9521606127157283E-2</v>
      </c>
      <c r="F37" s="18">
        <f t="shared" si="21"/>
        <v>0.16121238323796211</v>
      </c>
      <c r="G37" s="18">
        <f t="shared" si="21"/>
        <v>0.13932715255180506</v>
      </c>
      <c r="H37" s="18">
        <f t="shared" si="21"/>
        <v>0.20796243670871004</v>
      </c>
      <c r="I37" s="18">
        <f t="shared" si="21"/>
        <v>0.2215056708236548</v>
      </c>
      <c r="J37" s="18">
        <f t="shared" si="21"/>
        <v>0.36803411112013185</v>
      </c>
      <c r="K37" s="18">
        <f t="shared" si="21"/>
        <v>0.84876982535753343</v>
      </c>
      <c r="L37" s="18">
        <f t="shared" si="21"/>
        <v>2.0137786173525036</v>
      </c>
      <c r="M37" s="18">
        <f t="shared" si="21"/>
        <v>3.2197946784477049</v>
      </c>
      <c r="N37" s="18">
        <f t="shared" si="21"/>
        <v>3.926763563209243</v>
      </c>
      <c r="O37" s="18">
        <f t="shared" si="21"/>
        <v>4.4666491921651241</v>
      </c>
      <c r="P37" s="18">
        <f t="shared" si="21"/>
        <v>5.8588447818341622</v>
      </c>
      <c r="Q37" s="18">
        <f t="shared" si="8"/>
        <v>7.1388456153847866</v>
      </c>
      <c r="R37" s="18">
        <f t="shared" si="8"/>
        <v>8.7842388718789781</v>
      </c>
      <c r="S37" s="18">
        <f t="shared" si="8"/>
        <v>9.4112751180586063</v>
      </c>
      <c r="T37" s="18">
        <f t="shared" si="8"/>
        <v>0</v>
      </c>
      <c r="U37" s="18">
        <f t="shared" si="8"/>
        <v>10.178863422419901</v>
      </c>
      <c r="V37" s="18">
        <f t="shared" si="8"/>
        <v>10.729677315503523</v>
      </c>
      <c r="W37" s="18">
        <f t="shared" ref="W37:X37" si="22">W15/W$28*100</f>
        <v>11.82509540802678</v>
      </c>
      <c r="X37" s="18">
        <f t="shared" si="22"/>
        <v>13.548181765176453</v>
      </c>
      <c r="Y37" s="18">
        <f t="shared" si="12"/>
        <v>6.4235821669950992</v>
      </c>
    </row>
    <row r="38" spans="1:25" x14ac:dyDescent="0.2">
      <c r="A38" s="143"/>
      <c r="B38" s="8" t="s">
        <v>15</v>
      </c>
      <c r="C38" s="18">
        <f t="shared" si="6"/>
        <v>0.20302869398855197</v>
      </c>
      <c r="D38" s="18">
        <f t="shared" ref="D38:P38" si="23">D16/D$28*100</f>
        <v>0.18329143418823812</v>
      </c>
      <c r="E38" s="18">
        <f t="shared" si="23"/>
        <v>0.19122365632115151</v>
      </c>
      <c r="F38" s="18">
        <f t="shared" si="23"/>
        <v>0.21075382339032445</v>
      </c>
      <c r="G38" s="18">
        <f t="shared" si="23"/>
        <v>0.18139763153678504</v>
      </c>
      <c r="H38" s="18">
        <f t="shared" si="23"/>
        <v>0.14196600187400563</v>
      </c>
      <c r="I38" s="18">
        <f t="shared" si="23"/>
        <v>0.11835998613662609</v>
      </c>
      <c r="J38" s="18">
        <f t="shared" si="23"/>
        <v>0.27548760555387525</v>
      </c>
      <c r="K38" s="18">
        <f t="shared" si="23"/>
        <v>0.30727248304116084</v>
      </c>
      <c r="L38" s="18">
        <f t="shared" si="23"/>
        <v>0.22169306293761049</v>
      </c>
      <c r="M38" s="18">
        <f t="shared" si="23"/>
        <v>0.33506137193183777</v>
      </c>
      <c r="N38" s="18">
        <f t="shared" si="23"/>
        <v>0.28936400399030243</v>
      </c>
      <c r="O38" s="18">
        <f t="shared" si="23"/>
        <v>0.25444766417065068</v>
      </c>
      <c r="P38" s="18">
        <f t="shared" si="23"/>
        <v>0.31452138688711406</v>
      </c>
      <c r="Q38" s="18">
        <f t="shared" si="8"/>
        <v>0.23684670232331945</v>
      </c>
      <c r="R38" s="18">
        <f t="shared" si="8"/>
        <v>0.33538257428080986</v>
      </c>
      <c r="S38" s="18">
        <f t="shared" si="8"/>
        <v>0.35731370625316949</v>
      </c>
      <c r="T38" s="18">
        <f t="shared" si="8"/>
        <v>0.31795802907833121</v>
      </c>
      <c r="U38" s="18">
        <f t="shared" si="8"/>
        <v>0.30357531041966834</v>
      </c>
      <c r="V38" s="18">
        <f t="shared" si="8"/>
        <v>0.35156204947469311</v>
      </c>
      <c r="W38" s="18">
        <f t="shared" ref="W38:X38" si="24">W16/W$28*100</f>
        <v>0.34214415342160936</v>
      </c>
      <c r="X38" s="18">
        <f t="shared" si="24"/>
        <v>1.006521131789913</v>
      </c>
      <c r="Y38" s="18">
        <f t="shared" si="12"/>
        <v>0.35679494916992871</v>
      </c>
    </row>
    <row r="39" spans="1:25" x14ac:dyDescent="0.2">
      <c r="A39" s="143"/>
      <c r="B39" s="8" t="s">
        <v>26</v>
      </c>
      <c r="C39" s="18">
        <f t="shared" si="6"/>
        <v>8.2764617489866823E-3</v>
      </c>
      <c r="D39" s="18">
        <f t="shared" ref="D39:P39" si="25">D17/D$28*100</f>
        <v>2.086440553865037E-2</v>
      </c>
      <c r="E39" s="18">
        <f t="shared" si="25"/>
        <v>2.6488641655472326E-2</v>
      </c>
      <c r="F39" s="18">
        <f t="shared" si="25"/>
        <v>3.7192953543039014E-3</v>
      </c>
      <c r="G39" s="18">
        <f t="shared" si="25"/>
        <v>3.1988078166391306E-3</v>
      </c>
      <c r="H39" s="18">
        <f t="shared" si="25"/>
        <v>1.1214894248901473E-4</v>
      </c>
      <c r="I39" s="18">
        <f t="shared" si="25"/>
        <v>3.9020171748317617E-3</v>
      </c>
      <c r="J39" s="18">
        <f t="shared" si="25"/>
        <v>1.4799009364442818E-2</v>
      </c>
      <c r="K39" s="18">
        <f t="shared" si="25"/>
        <v>4.7005081916205891E-3</v>
      </c>
      <c r="L39" s="18">
        <f t="shared" si="25"/>
        <v>9.738135544845419E-3</v>
      </c>
      <c r="M39" s="18">
        <f t="shared" si="25"/>
        <v>7.6491746672333284E-3</v>
      </c>
      <c r="N39" s="18">
        <f t="shared" si="25"/>
        <v>9.7409461802200857E-3</v>
      </c>
      <c r="O39" s="18">
        <f t="shared" si="25"/>
        <v>6.8507679884565707E-3</v>
      </c>
      <c r="P39" s="18">
        <f t="shared" si="25"/>
        <v>7.726035959662962E-3</v>
      </c>
      <c r="Q39" s="18">
        <f t="shared" si="8"/>
        <v>6.9027326552564628E-3</v>
      </c>
      <c r="R39" s="18">
        <f t="shared" si="8"/>
        <v>3.0787053576918316E-3</v>
      </c>
      <c r="S39" s="18">
        <f t="shared" si="8"/>
        <v>7.2999191925032627E-3</v>
      </c>
      <c r="T39" s="18">
        <f t="shared" si="8"/>
        <v>4.2683515926682783E-3</v>
      </c>
      <c r="U39" s="18">
        <f t="shared" si="8"/>
        <v>4.5601789059280598E-3</v>
      </c>
      <c r="V39" s="18">
        <f t="shared" si="8"/>
        <v>4.9853918243853807E-3</v>
      </c>
      <c r="W39" s="18">
        <f t="shared" ref="W39:X39" si="26">W17/W$28*100</f>
        <v>3.1955488863365114E-3</v>
      </c>
      <c r="X39" s="18">
        <f t="shared" si="26"/>
        <v>2.870141655028224E-3</v>
      </c>
      <c r="Y39" s="18">
        <f t="shared" si="12"/>
        <v>6.0567546163476337E-3</v>
      </c>
    </row>
    <row r="40" spans="1:25" x14ac:dyDescent="0.2">
      <c r="A40" s="143"/>
      <c r="B40" s="8" t="s">
        <v>27</v>
      </c>
      <c r="C40" s="18">
        <f t="shared" si="6"/>
        <v>0.18971855976566851</v>
      </c>
      <c r="D40" s="18">
        <f t="shared" ref="D40:P40" si="27">D18/D$28*100</f>
        <v>0.1566162854422726</v>
      </c>
      <c r="E40" s="18">
        <f t="shared" si="27"/>
        <v>9.3213690617807654E-2</v>
      </c>
      <c r="F40" s="18">
        <f t="shared" si="27"/>
        <v>0.10340104867761772</v>
      </c>
      <c r="G40" s="18">
        <f t="shared" si="27"/>
        <v>0.14162667288791736</v>
      </c>
      <c r="H40" s="18">
        <f t="shared" si="27"/>
        <v>4.4694254895059994E-2</v>
      </c>
      <c r="I40" s="18">
        <f t="shared" si="27"/>
        <v>7.4504036924347997E-2</v>
      </c>
      <c r="J40" s="18">
        <f t="shared" si="27"/>
        <v>0.11815148798313876</v>
      </c>
      <c r="K40" s="18">
        <f t="shared" si="27"/>
        <v>0.14919291120464587</v>
      </c>
      <c r="L40" s="18">
        <f t="shared" si="27"/>
        <v>0.1605972189242667</v>
      </c>
      <c r="M40" s="18">
        <f t="shared" si="27"/>
        <v>0.26867756913927626</v>
      </c>
      <c r="N40" s="18">
        <f t="shared" si="27"/>
        <v>0.20883342596593599</v>
      </c>
      <c r="O40" s="18">
        <f t="shared" si="27"/>
        <v>0.19289214328466564</v>
      </c>
      <c r="P40" s="18">
        <f t="shared" si="27"/>
        <v>0.25789327639090071</v>
      </c>
      <c r="Q40" s="18">
        <f t="shared" si="8"/>
        <v>0.11178355726175135</v>
      </c>
      <c r="R40" s="18">
        <f t="shared" si="8"/>
        <v>0.10869297233229921</v>
      </c>
      <c r="S40" s="18">
        <f t="shared" si="8"/>
        <v>0.12976913800043965</v>
      </c>
      <c r="T40" s="18">
        <f t="shared" si="8"/>
        <v>0.10273312907854483</v>
      </c>
      <c r="U40" s="18">
        <f t="shared" si="8"/>
        <v>0.12932988101583712</v>
      </c>
      <c r="V40" s="18">
        <f t="shared" si="8"/>
        <v>0.14185233808827027</v>
      </c>
      <c r="W40" s="18">
        <f t="shared" ref="W40:X40" si="28">W18/W$28*100</f>
        <v>0.14368953309918031</v>
      </c>
      <c r="X40" s="18">
        <f t="shared" si="28"/>
        <v>0.15076588014400766</v>
      </c>
      <c r="Y40" s="18">
        <f t="shared" si="12"/>
        <v>0.14764363179656276</v>
      </c>
    </row>
    <row r="41" spans="1:25" x14ac:dyDescent="0.2">
      <c r="A41" s="143"/>
      <c r="B41" s="8" t="s">
        <v>16</v>
      </c>
      <c r="C41" s="18">
        <f t="shared" si="6"/>
        <v>1.4238876420366678E-5</v>
      </c>
      <c r="D41" s="18">
        <f t="shared" ref="D41:P41" si="29">D19/D$28*100</f>
        <v>7.2783897280093255E-4</v>
      </c>
      <c r="E41" s="18">
        <f t="shared" si="29"/>
        <v>3.6027974247909225E-3</v>
      </c>
      <c r="F41" s="18">
        <f t="shared" si="29"/>
        <v>5.3302664707202321E-3</v>
      </c>
      <c r="G41" s="18">
        <f t="shared" si="29"/>
        <v>3.1537830877483236E-3</v>
      </c>
      <c r="H41" s="18">
        <f t="shared" si="29"/>
        <v>4.2526921192753489E-3</v>
      </c>
      <c r="I41" s="18">
        <f t="shared" si="29"/>
        <v>2.2221254246245687E-3</v>
      </c>
      <c r="J41" s="18">
        <f t="shared" si="29"/>
        <v>9.520136660636282E-3</v>
      </c>
      <c r="K41" s="18">
        <f t="shared" si="29"/>
        <v>1.3353291486173561E-2</v>
      </c>
      <c r="L41" s="18">
        <f t="shared" si="29"/>
        <v>6.7922526609391484E-3</v>
      </c>
      <c r="M41" s="18">
        <f t="shared" si="29"/>
        <v>8.5004011618033028E-3</v>
      </c>
      <c r="N41" s="18">
        <f t="shared" si="29"/>
        <v>5.7365924570916289E-3</v>
      </c>
      <c r="O41" s="18">
        <f t="shared" si="29"/>
        <v>2.1365806079770666E-3</v>
      </c>
      <c r="P41" s="18">
        <f t="shared" si="29"/>
        <v>1.2511849814360427E-2</v>
      </c>
      <c r="Q41" s="18">
        <f t="shared" ref="Q41:V49" si="30">Q19/Q$28*100</f>
        <v>5.2529412835465774E-3</v>
      </c>
      <c r="R41" s="18">
        <f t="shared" si="30"/>
        <v>0.19679832535218242</v>
      </c>
      <c r="S41" s="18">
        <f t="shared" si="30"/>
        <v>0.17600342113771222</v>
      </c>
      <c r="T41" s="18">
        <f t="shared" si="30"/>
        <v>0.1724415762410334</v>
      </c>
      <c r="U41" s="18">
        <f t="shared" si="30"/>
        <v>0.1380975708237549</v>
      </c>
      <c r="V41" s="18">
        <f t="shared" si="30"/>
        <v>0.17420433283444953</v>
      </c>
      <c r="W41" s="18">
        <f t="shared" ref="W41:X41" si="31">W19/W$28*100</f>
        <v>0.17740585096328382</v>
      </c>
      <c r="X41" s="18">
        <f t="shared" si="31"/>
        <v>0.84028344835328972</v>
      </c>
      <c r="Y41" s="18">
        <f t="shared" si="12"/>
        <v>0.15758715835737006</v>
      </c>
    </row>
    <row r="42" spans="1:25" x14ac:dyDescent="0.2">
      <c r="A42" s="143"/>
      <c r="B42" s="8" t="s">
        <v>19</v>
      </c>
      <c r="C42" s="18">
        <f t="shared" si="6"/>
        <v>2.7559115652322603E-6</v>
      </c>
      <c r="D42" s="18">
        <f t="shared" ref="D42:P42" si="32">D20/D$28*100</f>
        <v>0</v>
      </c>
      <c r="E42" s="18">
        <f t="shared" si="32"/>
        <v>0</v>
      </c>
      <c r="F42" s="18">
        <f t="shared" si="32"/>
        <v>5.5411258586250904E-5</v>
      </c>
      <c r="G42" s="18">
        <f t="shared" si="32"/>
        <v>1.2070972892977853E-5</v>
      </c>
      <c r="H42" s="18">
        <f t="shared" si="32"/>
        <v>0</v>
      </c>
      <c r="I42" s="18">
        <f t="shared" si="32"/>
        <v>9.7418913837113929E-6</v>
      </c>
      <c r="J42" s="18">
        <f t="shared" si="32"/>
        <v>0</v>
      </c>
      <c r="K42" s="18">
        <f t="shared" si="32"/>
        <v>1.879544467247345E-5</v>
      </c>
      <c r="L42" s="18">
        <f t="shared" si="32"/>
        <v>1.3347287619191751E-5</v>
      </c>
      <c r="M42" s="18">
        <f t="shared" si="32"/>
        <v>1.3223175801246705E-4</v>
      </c>
      <c r="N42" s="18">
        <f t="shared" si="32"/>
        <v>1.1955678954991686E-3</v>
      </c>
      <c r="O42" s="18">
        <f t="shared" si="32"/>
        <v>8.7799668864577628E-4</v>
      </c>
      <c r="P42" s="18">
        <f t="shared" si="32"/>
        <v>7.3077563397943152E-6</v>
      </c>
      <c r="Q42" s="18">
        <f t="shared" si="30"/>
        <v>3.0697023207567654E-4</v>
      </c>
      <c r="R42" s="18">
        <f t="shared" si="30"/>
        <v>3.6460693144241801E-6</v>
      </c>
      <c r="S42" s="18">
        <f t="shared" si="30"/>
        <v>2.0858316973268819E-5</v>
      </c>
      <c r="T42" s="18">
        <f t="shared" si="30"/>
        <v>0</v>
      </c>
      <c r="U42" s="18">
        <f t="shared" si="30"/>
        <v>3.5054272195694563E-4</v>
      </c>
      <c r="V42" s="18">
        <f t="shared" si="30"/>
        <v>6.0872062992308063E-6</v>
      </c>
      <c r="W42" s="18">
        <f t="shared" ref="W42:X42" si="33">W20/W$28*100</f>
        <v>1.2491305383865249E-5</v>
      </c>
      <c r="X42" s="18">
        <f t="shared" si="33"/>
        <v>3.8771899938964575E-5</v>
      </c>
      <c r="Y42" s="18">
        <f t="shared" si="12"/>
        <v>1.6115070380706779E-4</v>
      </c>
    </row>
    <row r="43" spans="1:25" x14ac:dyDescent="0.2">
      <c r="A43" s="143"/>
      <c r="B43" s="8" t="s">
        <v>18</v>
      </c>
      <c r="C43" s="18">
        <f t="shared" si="6"/>
        <v>0</v>
      </c>
      <c r="D43" s="18">
        <f t="shared" ref="D43:P43" si="34">D21/D$28*100</f>
        <v>0</v>
      </c>
      <c r="E43" s="18">
        <f t="shared" si="34"/>
        <v>1.6399502913207796E-3</v>
      </c>
      <c r="F43" s="18">
        <f t="shared" si="34"/>
        <v>1.3322969765190544E-3</v>
      </c>
      <c r="G43" s="18">
        <f t="shared" si="34"/>
        <v>1.4690374010754045E-4</v>
      </c>
      <c r="H43" s="18">
        <f t="shared" si="34"/>
        <v>6.2879369448215217E-5</v>
      </c>
      <c r="I43" s="18">
        <f t="shared" si="34"/>
        <v>4.286432208833013E-6</v>
      </c>
      <c r="J43" s="18">
        <f t="shared" si="34"/>
        <v>7.2586768013840308E-6</v>
      </c>
      <c r="K43" s="18">
        <f t="shared" si="34"/>
        <v>2.7200108720602683E-3</v>
      </c>
      <c r="L43" s="18">
        <f t="shared" si="34"/>
        <v>0</v>
      </c>
      <c r="M43" s="18">
        <f t="shared" si="34"/>
        <v>2.7743952966167151E-5</v>
      </c>
      <c r="N43" s="18">
        <f t="shared" si="34"/>
        <v>1.636338970896805E-4</v>
      </c>
      <c r="O43" s="18">
        <f t="shared" si="34"/>
        <v>1.1612980086414389E-4</v>
      </c>
      <c r="P43" s="18">
        <f t="shared" si="34"/>
        <v>4.0678140185148773E-5</v>
      </c>
      <c r="Q43" s="18">
        <f t="shared" si="30"/>
        <v>0</v>
      </c>
      <c r="R43" s="18">
        <f t="shared" si="30"/>
        <v>2.1716344550789873E-4</v>
      </c>
      <c r="S43" s="18">
        <f t="shared" si="30"/>
        <v>1.53097587843089E-4</v>
      </c>
      <c r="T43" s="18">
        <f t="shared" si="30"/>
        <v>1.6609570331573207E-4</v>
      </c>
      <c r="U43" s="18">
        <f t="shared" si="30"/>
        <v>2.3333020056035534E-4</v>
      </c>
      <c r="V43" s="18">
        <f t="shared" si="30"/>
        <v>3.8518153919192159E-4</v>
      </c>
      <c r="W43" s="18">
        <f t="shared" ref="W43:X43" si="35">W21/W$28*100</f>
        <v>2.6337665202127475E-3</v>
      </c>
      <c r="X43" s="18">
        <f t="shared" si="35"/>
        <v>4.9458989841672581E-4</v>
      </c>
      <c r="Y43" s="18">
        <f t="shared" si="12"/>
        <v>5.1254531824955702E-4</v>
      </c>
    </row>
    <row r="44" spans="1:25" x14ac:dyDescent="0.2">
      <c r="A44" s="143"/>
      <c r="B44" s="8" t="s">
        <v>20</v>
      </c>
      <c r="C44" s="18">
        <f t="shared" si="6"/>
        <v>0</v>
      </c>
      <c r="D44" s="18">
        <f t="shared" ref="D44:P44" si="36">D22/D$28*100</f>
        <v>0</v>
      </c>
      <c r="E44" s="18">
        <f t="shared" si="36"/>
        <v>0</v>
      </c>
      <c r="F44" s="18">
        <f t="shared" si="36"/>
        <v>0</v>
      </c>
      <c r="G44" s="18">
        <f t="shared" si="36"/>
        <v>0</v>
      </c>
      <c r="H44" s="18">
        <f t="shared" si="36"/>
        <v>6.1191332684504754E-6</v>
      </c>
      <c r="I44" s="18">
        <f t="shared" si="36"/>
        <v>1.8490109846284225E-4</v>
      </c>
      <c r="J44" s="18">
        <f t="shared" si="36"/>
        <v>8.2137658541977196E-6</v>
      </c>
      <c r="K44" s="18">
        <f t="shared" si="36"/>
        <v>1.7594086353201949E-4</v>
      </c>
      <c r="L44" s="18">
        <f t="shared" si="36"/>
        <v>2.9652212835818041E-5</v>
      </c>
      <c r="M44" s="18">
        <f t="shared" si="36"/>
        <v>8.8360473812069103E-6</v>
      </c>
      <c r="N44" s="18">
        <f t="shared" si="36"/>
        <v>3.4166589559316078E-4</v>
      </c>
      <c r="O44" s="18">
        <f t="shared" si="36"/>
        <v>2.4234924371137355E-6</v>
      </c>
      <c r="P44" s="18">
        <f t="shared" si="36"/>
        <v>3.0677245669779907E-4</v>
      </c>
      <c r="Q44" s="18">
        <f t="shared" si="30"/>
        <v>1.8545307934653371E-3</v>
      </c>
      <c r="R44" s="18">
        <f t="shared" si="30"/>
        <v>0.18249853042953068</v>
      </c>
      <c r="S44" s="18">
        <f t="shared" si="30"/>
        <v>0.1659011112486786</v>
      </c>
      <c r="T44" s="18">
        <f t="shared" si="30"/>
        <v>0.16227793735029936</v>
      </c>
      <c r="U44" s="18">
        <f t="shared" si="30"/>
        <v>0.13109421927403508</v>
      </c>
      <c r="V44" s="18">
        <f t="shared" si="30"/>
        <v>0.16788026791387239</v>
      </c>
      <c r="W44" s="18">
        <f t="shared" ref="W44:X44" si="37">W22/W$28*100</f>
        <v>0.12163893731180178</v>
      </c>
      <c r="X44" s="18">
        <f t="shared" si="37"/>
        <v>9.1515921964053962E-2</v>
      </c>
      <c r="Y44" s="18">
        <f t="shared" si="12"/>
        <v>7.7603402298139612E-2</v>
      </c>
    </row>
    <row r="45" spans="1:25" x14ac:dyDescent="0.2">
      <c r="A45" s="143"/>
      <c r="B45" s="8" t="s">
        <v>21</v>
      </c>
      <c r="C45" s="18">
        <f t="shared" si="6"/>
        <v>0</v>
      </c>
      <c r="D45" s="18">
        <f t="shared" ref="D45:P45" si="38">D23/D$28*100</f>
        <v>0</v>
      </c>
      <c r="E45" s="18">
        <f t="shared" si="38"/>
        <v>0</v>
      </c>
      <c r="F45" s="18">
        <f t="shared" si="38"/>
        <v>0</v>
      </c>
      <c r="G45" s="18">
        <f t="shared" si="38"/>
        <v>0</v>
      </c>
      <c r="H45" s="18">
        <f t="shared" si="38"/>
        <v>0</v>
      </c>
      <c r="I45" s="18">
        <f t="shared" si="38"/>
        <v>0</v>
      </c>
      <c r="J45" s="18">
        <f t="shared" si="38"/>
        <v>1.8146692003460077E-6</v>
      </c>
      <c r="K45" s="18">
        <f t="shared" si="38"/>
        <v>5.8130241255072527E-7</v>
      </c>
      <c r="L45" s="18">
        <f t="shared" si="38"/>
        <v>1.0781726595570974E-3</v>
      </c>
      <c r="M45" s="18">
        <f t="shared" si="38"/>
        <v>1.0485854829306382E-4</v>
      </c>
      <c r="N45" s="18">
        <f t="shared" si="38"/>
        <v>5.5795270369243019E-4</v>
      </c>
      <c r="O45" s="18">
        <f t="shared" si="38"/>
        <v>2.8686237010734016E-6</v>
      </c>
      <c r="P45" s="18">
        <f t="shared" si="38"/>
        <v>2.6011524314372771E-5</v>
      </c>
      <c r="Q45" s="18">
        <f t="shared" si="30"/>
        <v>1.1882942694151187E-4</v>
      </c>
      <c r="R45" s="18">
        <f t="shared" si="30"/>
        <v>8.6225092860138649E-4</v>
      </c>
      <c r="S45" s="18">
        <f t="shared" si="30"/>
        <v>5.3932477344831222E-4</v>
      </c>
      <c r="T45" s="18">
        <f t="shared" si="30"/>
        <v>4.0822012119362441E-4</v>
      </c>
      <c r="U45" s="18">
        <f t="shared" si="30"/>
        <v>1.4612923684003486E-4</v>
      </c>
      <c r="V45" s="18">
        <f t="shared" si="30"/>
        <v>8.7688918862038239E-4</v>
      </c>
      <c r="W45" s="18">
        <f t="shared" ref="W45:X45" si="39">W23/W$28*100</f>
        <v>4.6256401647139957E-5</v>
      </c>
      <c r="X45" s="18">
        <f t="shared" si="39"/>
        <v>5.6918397072065914E-4</v>
      </c>
      <c r="Y45" s="18">
        <f t="shared" si="12"/>
        <v>3.3462806319747737E-4</v>
      </c>
    </row>
    <row r="46" spans="1:25" x14ac:dyDescent="0.2">
      <c r="A46" s="143"/>
      <c r="B46" s="8" t="s">
        <v>17</v>
      </c>
      <c r="C46" s="18">
        <f t="shared" si="6"/>
        <v>0</v>
      </c>
      <c r="D46" s="18">
        <f t="shared" ref="D46:P46" si="40">D24/D$28*100</f>
        <v>7.2783897280093255E-4</v>
      </c>
      <c r="E46" s="18">
        <f t="shared" si="40"/>
        <v>1.9628471334701427E-3</v>
      </c>
      <c r="F46" s="18">
        <f t="shared" si="40"/>
        <v>3.9425582356149265E-3</v>
      </c>
      <c r="G46" s="18">
        <f t="shared" si="40"/>
        <v>2.940971835645124E-3</v>
      </c>
      <c r="H46" s="18">
        <f t="shared" si="40"/>
        <v>4.0129908988284606E-3</v>
      </c>
      <c r="I46" s="18">
        <f t="shared" si="40"/>
        <v>2.0230985836553451E-3</v>
      </c>
      <c r="J46" s="18">
        <f t="shared" si="40"/>
        <v>9.5009393706747252E-3</v>
      </c>
      <c r="K46" s="18">
        <f t="shared" si="40"/>
        <v>1.0429437234778837E-2</v>
      </c>
      <c r="L46" s="18">
        <f t="shared" si="40"/>
        <v>5.0776570599033169E-3</v>
      </c>
      <c r="M46" s="18">
        <f t="shared" si="40"/>
        <v>7.6703688228399987E-3</v>
      </c>
      <c r="N46" s="18">
        <f t="shared" si="40"/>
        <v>2.8674291895920633E-3</v>
      </c>
      <c r="O46" s="18">
        <f t="shared" si="40"/>
        <v>9.582686932465026E-4</v>
      </c>
      <c r="P46" s="18">
        <f t="shared" si="40"/>
        <v>1.2130057872999565E-2</v>
      </c>
      <c r="Q46" s="18">
        <f t="shared" si="30"/>
        <v>2.9726108310640514E-3</v>
      </c>
      <c r="R46" s="18">
        <f t="shared" si="30"/>
        <v>1.3058797427949588E-2</v>
      </c>
      <c r="S46" s="18">
        <f t="shared" si="30"/>
        <v>9.0487804763307554E-3</v>
      </c>
      <c r="T46" s="18">
        <f t="shared" si="30"/>
        <v>8.3385558100786978E-3</v>
      </c>
      <c r="U46" s="18">
        <f t="shared" si="30"/>
        <v>6.1637685633535548E-3</v>
      </c>
      <c r="V46" s="18">
        <f t="shared" si="30"/>
        <v>4.9645687572924674E-3</v>
      </c>
      <c r="W46" s="18">
        <f t="shared" ref="W46:X46" si="41">W24/W$28*100</f>
        <v>5.2481462971052634E-2</v>
      </c>
      <c r="X46" s="18">
        <f t="shared" si="41"/>
        <v>0.74759169123505165</v>
      </c>
      <c r="Y46" s="18">
        <f t="shared" si="12"/>
        <v>7.8687748163672494E-2</v>
      </c>
    </row>
    <row r="47" spans="1:25" x14ac:dyDescent="0.2">
      <c r="A47" s="297"/>
      <c r="B47" s="8" t="s">
        <v>807</v>
      </c>
      <c r="C47" s="18">
        <f t="shared" si="6"/>
        <v>1.1482964855134419E-5</v>
      </c>
      <c r="D47" s="18">
        <f t="shared" ref="D47:P47" si="42">D25/D$28*100</f>
        <v>0</v>
      </c>
      <c r="E47" s="18">
        <f t="shared" si="42"/>
        <v>0</v>
      </c>
      <c r="F47" s="18">
        <f t="shared" si="42"/>
        <v>0</v>
      </c>
      <c r="G47" s="18">
        <f t="shared" si="42"/>
        <v>5.3836539102681222E-5</v>
      </c>
      <c r="H47" s="18">
        <f t="shared" si="42"/>
        <v>1.7070271773022189E-4</v>
      </c>
      <c r="I47" s="18">
        <f t="shared" si="42"/>
        <v>9.7418913837113936E-8</v>
      </c>
      <c r="J47" s="18">
        <f t="shared" si="42"/>
        <v>1.9101781056273766E-6</v>
      </c>
      <c r="K47" s="18">
        <f t="shared" si="42"/>
        <v>8.5257687174106362E-6</v>
      </c>
      <c r="L47" s="18">
        <f t="shared" si="42"/>
        <v>5.9342344102372431E-4</v>
      </c>
      <c r="M47" s="18">
        <f t="shared" si="42"/>
        <v>5.5636203231039874E-4</v>
      </c>
      <c r="N47" s="18">
        <f t="shared" si="42"/>
        <v>6.1034287562512486E-4</v>
      </c>
      <c r="O47" s="18">
        <f t="shared" si="42"/>
        <v>1.788933090824568E-4</v>
      </c>
      <c r="P47" s="18">
        <f t="shared" si="42"/>
        <v>1.0220638237474567E-6</v>
      </c>
      <c r="Q47" s="18">
        <f t="shared" si="30"/>
        <v>0</v>
      </c>
      <c r="R47" s="18">
        <f t="shared" si="30"/>
        <v>1.5793705127847181E-4</v>
      </c>
      <c r="S47" s="18">
        <f t="shared" si="30"/>
        <v>3.4024873443821416E-4</v>
      </c>
      <c r="T47" s="18">
        <f t="shared" si="30"/>
        <v>1.2507672561460237E-3</v>
      </c>
      <c r="U47" s="18">
        <f t="shared" si="30"/>
        <v>1.0958082700895518E-4</v>
      </c>
      <c r="V47" s="18">
        <f t="shared" si="30"/>
        <v>9.1338229173111747E-5</v>
      </c>
      <c r="W47" s="18">
        <f t="shared" ref="W47:X47" si="43">W25/W$28*100</f>
        <v>5.9293645318566062E-4</v>
      </c>
      <c r="X47" s="18">
        <f t="shared" si="43"/>
        <v>7.3289385107742851E-5</v>
      </c>
      <c r="Y47" s="18">
        <f t="shared" si="12"/>
        <v>2.8768381030386871E-4</v>
      </c>
    </row>
    <row r="48" spans="1:25" ht="15" x14ac:dyDescent="0.25">
      <c r="A48" s="143"/>
      <c r="B48" s="191" t="s">
        <v>22</v>
      </c>
      <c r="C48" s="18">
        <f t="shared" si="6"/>
        <v>93.561906035748336</v>
      </c>
      <c r="D48" s="18">
        <f t="shared" ref="D48:P48" si="44">D26/D$28*100</f>
        <v>94.486849989094452</v>
      </c>
      <c r="E48" s="18">
        <f t="shared" si="44"/>
        <v>94.358720692701951</v>
      </c>
      <c r="F48" s="18">
        <f t="shared" si="44"/>
        <v>94.417752920577783</v>
      </c>
      <c r="G48" s="18">
        <f t="shared" si="44"/>
        <v>95.349648760460326</v>
      </c>
      <c r="H48" s="18">
        <f t="shared" si="44"/>
        <v>95.67758869181219</v>
      </c>
      <c r="I48" s="18">
        <f t="shared" si="44"/>
        <v>94.176416084473288</v>
      </c>
      <c r="J48" s="18">
        <f t="shared" si="44"/>
        <v>95.358153834254892</v>
      </c>
      <c r="K48" s="18">
        <f t="shared" si="44"/>
        <v>93.702490638240903</v>
      </c>
      <c r="L48" s="18">
        <f t="shared" si="44"/>
        <v>92.293180043375187</v>
      </c>
      <c r="M48" s="18">
        <f t="shared" si="44"/>
        <v>92.028277039737432</v>
      </c>
      <c r="N48" s="18">
        <f t="shared" si="44"/>
        <v>91.208548020388875</v>
      </c>
      <c r="O48" s="18">
        <f t="shared" si="44"/>
        <v>90.528110640988146</v>
      </c>
      <c r="P48" s="18">
        <f t="shared" si="44"/>
        <v>89.449477325478043</v>
      </c>
      <c r="Q48" s="18">
        <f t="shared" si="30"/>
        <v>88.101405643778293</v>
      </c>
      <c r="R48" s="18">
        <f t="shared" si="30"/>
        <v>86.777729320232069</v>
      </c>
      <c r="S48" s="18">
        <f t="shared" si="30"/>
        <v>85.487579190239543</v>
      </c>
      <c r="T48" s="18">
        <f t="shared" si="30"/>
        <v>75.483515085245827</v>
      </c>
      <c r="U48" s="18">
        <f t="shared" si="30"/>
        <v>85.085945434069075</v>
      </c>
      <c r="V48" s="18">
        <f t="shared" si="30"/>
        <v>84.482140011207079</v>
      </c>
      <c r="W48" s="18">
        <f t="shared" ref="W48:X48" si="45">W26/W$28*100</f>
        <v>85.227674667593618</v>
      </c>
      <c r="X48" s="18">
        <f t="shared" si="45"/>
        <v>84.33742721750005</v>
      </c>
      <c r="Y48" s="18">
        <f t="shared" si="12"/>
        <v>87.671029067255319</v>
      </c>
    </row>
    <row r="49" spans="1:25" x14ac:dyDescent="0.2">
      <c r="A49" s="143"/>
      <c r="B49" s="8" t="s">
        <v>23</v>
      </c>
      <c r="C49" s="18">
        <f t="shared" si="6"/>
        <v>6.4380939642516664</v>
      </c>
      <c r="D49" s="18">
        <f t="shared" ref="D49:P49" si="46">D27/D$28*100</f>
        <v>5.51315001090554</v>
      </c>
      <c r="E49" s="18">
        <f t="shared" si="46"/>
        <v>5.6412793072980563</v>
      </c>
      <c r="F49" s="18">
        <f t="shared" si="46"/>
        <v>5.5822470794222196</v>
      </c>
      <c r="G49" s="18">
        <f t="shared" si="46"/>
        <v>4.6503512395396749</v>
      </c>
      <c r="H49" s="18">
        <f t="shared" si="46"/>
        <v>4.3224113081878084</v>
      </c>
      <c r="I49" s="18">
        <f t="shared" si="46"/>
        <v>5.8235839155267133</v>
      </c>
      <c r="J49" s="18">
        <f t="shared" si="46"/>
        <v>4.6418461657451138</v>
      </c>
      <c r="K49" s="18">
        <f t="shared" si="46"/>
        <v>6.29750936175909</v>
      </c>
      <c r="L49" s="18">
        <f t="shared" si="46"/>
        <v>7.706819956624809</v>
      </c>
      <c r="M49" s="18">
        <f t="shared" si="46"/>
        <v>7.9717229602625537</v>
      </c>
      <c r="N49" s="18">
        <f t="shared" si="46"/>
        <v>8.7914519796111215</v>
      </c>
      <c r="O49" s="18">
        <f t="shared" si="46"/>
        <v>9.4718893590118558</v>
      </c>
      <c r="P49" s="18">
        <f t="shared" si="46"/>
        <v>10.550522674521961</v>
      </c>
      <c r="Q49" s="18">
        <f t="shared" si="30"/>
        <v>11.898594356221711</v>
      </c>
      <c r="R49" s="18">
        <f t="shared" si="30"/>
        <v>13.222270679767931</v>
      </c>
      <c r="S49" s="18">
        <f t="shared" si="30"/>
        <v>14.512420809760457</v>
      </c>
      <c r="T49" s="18">
        <f t="shared" si="30"/>
        <v>24.516484914754169</v>
      </c>
      <c r="U49" s="18">
        <f t="shared" si="30"/>
        <v>14.91405456593092</v>
      </c>
      <c r="V49" s="18">
        <f t="shared" si="30"/>
        <v>15.517859988792926</v>
      </c>
      <c r="W49" s="18">
        <f t="shared" ref="W49:X49" si="47">W27/W$28*100</f>
        <v>14.772325332406371</v>
      </c>
      <c r="X49" s="18">
        <f t="shared" si="47"/>
        <v>15.662572782499954</v>
      </c>
      <c r="Y49" s="18">
        <f t="shared" si="12"/>
        <v>12.328970932744692</v>
      </c>
    </row>
    <row r="50" spans="1:25" ht="13.5" thickBot="1" x14ac:dyDescent="0.25">
      <c r="A50" s="143"/>
      <c r="B50" s="30" t="s">
        <v>7</v>
      </c>
      <c r="C50" s="78">
        <f t="shared" si="6"/>
        <v>100</v>
      </c>
      <c r="D50" s="78">
        <f t="shared" ref="D50:R50" si="48">D28/D$28*100</f>
        <v>100</v>
      </c>
      <c r="E50" s="78">
        <f t="shared" si="48"/>
        <v>100</v>
      </c>
      <c r="F50" s="78">
        <f t="shared" si="48"/>
        <v>100</v>
      </c>
      <c r="G50" s="78">
        <f t="shared" si="48"/>
        <v>100</v>
      </c>
      <c r="H50" s="78">
        <f t="shared" si="48"/>
        <v>100</v>
      </c>
      <c r="I50" s="78">
        <f t="shared" si="48"/>
        <v>100</v>
      </c>
      <c r="J50" s="78">
        <f t="shared" si="48"/>
        <v>100</v>
      </c>
      <c r="K50" s="78">
        <f t="shared" si="48"/>
        <v>100</v>
      </c>
      <c r="L50" s="78">
        <f t="shared" si="48"/>
        <v>100</v>
      </c>
      <c r="M50" s="78">
        <f t="shared" si="48"/>
        <v>100</v>
      </c>
      <c r="N50" s="78">
        <f t="shared" si="48"/>
        <v>100</v>
      </c>
      <c r="O50" s="78">
        <f t="shared" si="48"/>
        <v>100</v>
      </c>
      <c r="P50" s="78">
        <f t="shared" si="48"/>
        <v>100</v>
      </c>
      <c r="Q50" s="78">
        <f t="shared" si="48"/>
        <v>100</v>
      </c>
      <c r="R50" s="78">
        <f t="shared" si="48"/>
        <v>100</v>
      </c>
      <c r="S50" s="78">
        <f>S28/S$28*100</f>
        <v>100</v>
      </c>
      <c r="T50" s="18">
        <f>T28/T$28*100</f>
        <v>100</v>
      </c>
      <c r="U50" s="18">
        <f>U28/U$28*100</f>
        <v>100</v>
      </c>
      <c r="V50" s="18">
        <f>V28/V$28*100</f>
        <v>100</v>
      </c>
      <c r="W50" s="18">
        <f t="shared" ref="W50:X50" si="49">W28/W$28*100</f>
        <v>100</v>
      </c>
      <c r="X50" s="18">
        <f t="shared" si="49"/>
        <v>100</v>
      </c>
      <c r="Y50" s="78">
        <f t="shared" si="12"/>
        <v>100</v>
      </c>
    </row>
    <row r="51" spans="1:25" ht="29.25" customHeight="1" thickTop="1" thickBot="1" x14ac:dyDescent="0.25">
      <c r="A51" s="143"/>
      <c r="B51" s="344" t="s">
        <v>56</v>
      </c>
      <c r="C51" s="344"/>
      <c r="D51" s="344"/>
      <c r="E51" s="344"/>
      <c r="F51" s="344"/>
      <c r="G51" s="344"/>
      <c r="H51" s="344"/>
      <c r="I51" s="344"/>
      <c r="J51" s="344"/>
      <c r="K51" s="344"/>
      <c r="L51" s="344"/>
      <c r="M51" s="344"/>
      <c r="N51" s="344"/>
      <c r="O51" s="344"/>
      <c r="P51" s="344"/>
      <c r="Q51" s="344"/>
      <c r="R51" s="344"/>
      <c r="S51" s="344"/>
      <c r="T51" s="344"/>
      <c r="U51" s="344"/>
      <c r="V51" s="344"/>
      <c r="W51" s="344"/>
      <c r="X51" s="344"/>
      <c r="Y51" s="344"/>
    </row>
    <row r="52" spans="1:25" ht="13.5" thickTop="1" x14ac:dyDescent="0.2">
      <c r="A52" s="143"/>
      <c r="B52" s="8"/>
      <c r="C52" s="18"/>
      <c r="D52" s="18"/>
      <c r="E52" s="18"/>
      <c r="F52" s="18"/>
      <c r="G52" s="18"/>
      <c r="H52" s="18"/>
      <c r="I52" s="18"/>
      <c r="J52" s="18"/>
      <c r="K52" s="18"/>
      <c r="L52" s="18"/>
      <c r="M52" s="18"/>
      <c r="N52" s="18"/>
      <c r="O52" s="18"/>
      <c r="P52" s="18"/>
      <c r="Q52" s="18"/>
      <c r="R52" s="18"/>
      <c r="S52" s="18"/>
      <c r="T52" s="18"/>
      <c r="U52" s="18"/>
      <c r="V52" s="18"/>
      <c r="W52" s="18"/>
      <c r="X52" s="18"/>
      <c r="Y52" s="18"/>
    </row>
    <row r="53" spans="1:25" x14ac:dyDescent="0.2">
      <c r="A53" s="143"/>
      <c r="B53" s="80" t="s">
        <v>326</v>
      </c>
      <c r="C53" s="33" t="s">
        <v>10</v>
      </c>
      <c r="D53" s="18">
        <f t="shared" ref="D53:V53" si="50">IF(C9=0,"--",(D9/C9)*100-100)</f>
        <v>24.882493738270156</v>
      </c>
      <c r="E53" s="18">
        <f t="shared" si="50"/>
        <v>13.203715677778604</v>
      </c>
      <c r="F53" s="18">
        <f t="shared" si="50"/>
        <v>20.92714526324886</v>
      </c>
      <c r="G53" s="18">
        <f t="shared" si="50"/>
        <v>11.271429903421108</v>
      </c>
      <c r="H53" s="18">
        <f t="shared" si="50"/>
        <v>16.787669003953994</v>
      </c>
      <c r="I53" s="18">
        <f t="shared" si="50"/>
        <v>7.464154019340711</v>
      </c>
      <c r="J53" s="18">
        <f t="shared" si="50"/>
        <v>-1.4442500806457303</v>
      </c>
      <c r="K53" s="18">
        <f t="shared" si="50"/>
        <v>-3.5873647522426637</v>
      </c>
      <c r="L53" s="18">
        <f t="shared" si="50"/>
        <v>18.386396608708949</v>
      </c>
      <c r="M53" s="18">
        <f t="shared" si="50"/>
        <v>19.440683046396614</v>
      </c>
      <c r="N53" s="18">
        <f t="shared" si="50"/>
        <v>18.246319571367692</v>
      </c>
      <c r="O53" s="18">
        <f t="shared" si="50"/>
        <v>4.1178975931783839</v>
      </c>
      <c r="P53" s="18">
        <f t="shared" si="50"/>
        <v>-5.9796842674860642</v>
      </c>
      <c r="Q53" s="18">
        <f t="shared" si="50"/>
        <v>-30.761619751569697</v>
      </c>
      <c r="R53" s="18">
        <f t="shared" si="50"/>
        <v>50.182660974867304</v>
      </c>
      <c r="S53" s="18">
        <f t="shared" si="50"/>
        <v>6.2853551322332066</v>
      </c>
      <c r="T53" s="18">
        <f t="shared" si="50"/>
        <v>11.211871725840268</v>
      </c>
      <c r="U53" s="18">
        <f t="shared" si="50"/>
        <v>11.129930580959353</v>
      </c>
      <c r="V53" s="18">
        <f t="shared" si="50"/>
        <v>4.4186067750821252</v>
      </c>
      <c r="W53" s="18">
        <f t="shared" ref="W53:X53" si="51">IF(V9=0,"--",(W9/V9)*100-100)</f>
        <v>0.46481910689328743</v>
      </c>
      <c r="X53" s="18">
        <f t="shared" si="51"/>
        <v>-4.2031010008528824E-2</v>
      </c>
      <c r="Y53" s="18">
        <f>IFERROR((POWER(U9/C9,1/21)*100)-100,"--")</f>
        <v>8.0385936981045347</v>
      </c>
    </row>
    <row r="54" spans="1:25" x14ac:dyDescent="0.2">
      <c r="A54" s="143"/>
      <c r="B54" s="80" t="s">
        <v>67</v>
      </c>
      <c r="C54" s="33" t="s">
        <v>10</v>
      </c>
      <c r="D54" s="18">
        <f t="shared" ref="D54:V54" si="52">IF(C10=0,"--",(D10/C10)*100-100)</f>
        <v>50.411283106273572</v>
      </c>
      <c r="E54" s="18">
        <f t="shared" si="52"/>
        <v>29.008575780516168</v>
      </c>
      <c r="F54" s="18">
        <f t="shared" si="52"/>
        <v>18.123439594396856</v>
      </c>
      <c r="G54" s="18">
        <f t="shared" si="52"/>
        <v>32.625260258677457</v>
      </c>
      <c r="H54" s="18">
        <f t="shared" si="52"/>
        <v>-11.257928536176578</v>
      </c>
      <c r="I54" s="18">
        <f t="shared" si="52"/>
        <v>-48.371815740845427</v>
      </c>
      <c r="J54" s="18">
        <f t="shared" si="52"/>
        <v>11.521936158953139</v>
      </c>
      <c r="K54" s="18">
        <f t="shared" si="52"/>
        <v>18.172286817109736</v>
      </c>
      <c r="L54" s="18">
        <f t="shared" si="52"/>
        <v>73.18132467715256</v>
      </c>
      <c r="M54" s="18">
        <f t="shared" si="52"/>
        <v>13.530460300447643</v>
      </c>
      <c r="N54" s="18">
        <f t="shared" si="52"/>
        <v>18.408737814911703</v>
      </c>
      <c r="O54" s="18">
        <f t="shared" si="52"/>
        <v>29.02213491876293</v>
      </c>
      <c r="P54" s="18">
        <f t="shared" si="52"/>
        <v>-2.8019117118413135</v>
      </c>
      <c r="Q54" s="18">
        <f t="shared" si="52"/>
        <v>-21.480187225327811</v>
      </c>
      <c r="R54" s="18">
        <f t="shared" si="52"/>
        <v>46.761137185183571</v>
      </c>
      <c r="S54" s="18">
        <f t="shared" si="52"/>
        <v>9.4895470775527855</v>
      </c>
      <c r="T54" s="18">
        <f t="shared" si="52"/>
        <v>5.1082984096336048</v>
      </c>
      <c r="U54" s="18">
        <f t="shared" si="52"/>
        <v>11.027697241565292</v>
      </c>
      <c r="V54" s="18">
        <f t="shared" si="52"/>
        <v>17.62467871954567</v>
      </c>
      <c r="W54" s="18">
        <f t="shared" ref="W54:X54" si="53">IF(V10=0,"--",(W10/V10)*100-100)</f>
        <v>-1.0786026970506981</v>
      </c>
      <c r="X54" s="18">
        <f t="shared" si="53"/>
        <v>-6.6567059416824463</v>
      </c>
      <c r="Y54" s="18">
        <f t="shared" ref="Y54:Y72" si="54">IFERROR((POWER(U10/C10,1/21)*100)-100,"--")</f>
        <v>10.336510719521755</v>
      </c>
    </row>
    <row r="55" spans="1:25" x14ac:dyDescent="0.2">
      <c r="A55" s="143"/>
      <c r="B55" s="80" t="s">
        <v>390</v>
      </c>
      <c r="C55" s="33" t="s">
        <v>10</v>
      </c>
      <c r="D55" s="18">
        <f t="shared" ref="D55:V55" si="55">IF(C11=0,"--",(D11/C11)*100-100)</f>
        <v>23.120598717618222</v>
      </c>
      <c r="E55" s="18">
        <f t="shared" si="55"/>
        <v>49.317232825467642</v>
      </c>
      <c r="F55" s="18">
        <f t="shared" si="55"/>
        <v>102.90025004151033</v>
      </c>
      <c r="G55" s="18">
        <f t="shared" si="55"/>
        <v>-29.467403070553218</v>
      </c>
      <c r="H55" s="18">
        <f t="shared" si="55"/>
        <v>4.3400686806350279</v>
      </c>
      <c r="I55" s="18">
        <f t="shared" si="55"/>
        <v>17.404293097321499</v>
      </c>
      <c r="J55" s="18">
        <f t="shared" si="55"/>
        <v>-7.414696846467919</v>
      </c>
      <c r="K55" s="18">
        <f t="shared" si="55"/>
        <v>-2.7184376552981462</v>
      </c>
      <c r="L55" s="18">
        <f t="shared" si="55"/>
        <v>50.821687173605881</v>
      </c>
      <c r="M55" s="18">
        <f t="shared" si="55"/>
        <v>37.560488423457855</v>
      </c>
      <c r="N55" s="18">
        <f t="shared" si="55"/>
        <v>13.074891812127689</v>
      </c>
      <c r="O55" s="18">
        <f t="shared" si="55"/>
        <v>4.5886657225140652</v>
      </c>
      <c r="P55" s="18">
        <f t="shared" si="55"/>
        <v>-7.7337096224898403</v>
      </c>
      <c r="Q55" s="18">
        <f t="shared" si="55"/>
        <v>-24.443768381499069</v>
      </c>
      <c r="R55" s="18">
        <f t="shared" si="55"/>
        <v>11.316865000978197</v>
      </c>
      <c r="S55" s="18">
        <f t="shared" si="55"/>
        <v>72.185625298068231</v>
      </c>
      <c r="T55" s="18">
        <f t="shared" si="55"/>
        <v>40.771856705892731</v>
      </c>
      <c r="U55" s="18">
        <f t="shared" si="55"/>
        <v>30.897845000229353</v>
      </c>
      <c r="V55" s="18">
        <f t="shared" si="55"/>
        <v>13.96567750658096</v>
      </c>
      <c r="W55" s="18">
        <f t="shared" ref="W55:X55" si="56">IF(V11=0,"--",(W11/V11)*100-100)</f>
        <v>-23.232775555588773</v>
      </c>
      <c r="X55" s="18">
        <f t="shared" si="56"/>
        <v>-7.5039487308268207</v>
      </c>
      <c r="Y55" s="18">
        <f t="shared" si="54"/>
        <v>14.6134669599506</v>
      </c>
    </row>
    <row r="56" spans="1:25" x14ac:dyDescent="0.2">
      <c r="A56" s="143"/>
      <c r="B56" s="80" t="s">
        <v>61</v>
      </c>
      <c r="C56" s="33" t="s">
        <v>10</v>
      </c>
      <c r="D56" s="18" t="str">
        <f t="shared" ref="D56:V56" si="57">IF(C12=0,"--",(D12/C12)*100-100)</f>
        <v>--</v>
      </c>
      <c r="E56" s="18">
        <f t="shared" si="57"/>
        <v>208.94141829393629</v>
      </c>
      <c r="F56" s="18">
        <f t="shared" si="57"/>
        <v>143.20525615435798</v>
      </c>
      <c r="G56" s="18">
        <f t="shared" si="57"/>
        <v>-16.684334712580792</v>
      </c>
      <c r="H56" s="18">
        <f t="shared" si="57"/>
        <v>56.119684780824173</v>
      </c>
      <c r="I56" s="18">
        <f t="shared" si="57"/>
        <v>-45.403160080973791</v>
      </c>
      <c r="J56" s="18">
        <f t="shared" si="57"/>
        <v>379.0147830692926</v>
      </c>
      <c r="K56" s="18">
        <f t="shared" si="57"/>
        <v>8.2149642630959789</v>
      </c>
      <c r="L56" s="18">
        <f t="shared" si="57"/>
        <v>-37.802487714702401</v>
      </c>
      <c r="M56" s="18">
        <f t="shared" si="57"/>
        <v>85.400642222388171</v>
      </c>
      <c r="N56" s="18">
        <f t="shared" si="57"/>
        <v>-56.041406533209809</v>
      </c>
      <c r="O56" s="18">
        <f t="shared" si="57"/>
        <v>-64.493842545081364</v>
      </c>
      <c r="P56" s="18">
        <f t="shared" si="57"/>
        <v>1125.1045161290324</v>
      </c>
      <c r="Q56" s="18">
        <f t="shared" si="57"/>
        <v>-81.967779444229109</v>
      </c>
      <c r="R56" s="18">
        <f t="shared" si="57"/>
        <v>586.16419793467594</v>
      </c>
      <c r="S56" s="18">
        <f t="shared" si="57"/>
        <v>-24.814090952426355</v>
      </c>
      <c r="T56" s="18">
        <f t="shared" si="57"/>
        <v>5.4470937209881498</v>
      </c>
      <c r="U56" s="18">
        <f t="shared" si="57"/>
        <v>-17.792675751472018</v>
      </c>
      <c r="V56" s="18">
        <f t="shared" si="57"/>
        <v>-13.932105279655616</v>
      </c>
      <c r="W56" s="18">
        <f t="shared" ref="W56:X56" si="58">IF(V12=0,"--",(W12/V12)*100-100)</f>
        <v>973.65641654425599</v>
      </c>
      <c r="X56" s="18">
        <f t="shared" si="58"/>
        <v>1390.1695833234396</v>
      </c>
      <c r="Y56" s="18" t="str">
        <f t="shared" si="54"/>
        <v>--</v>
      </c>
    </row>
    <row r="57" spans="1:25" x14ac:dyDescent="0.2">
      <c r="A57" s="143"/>
      <c r="B57" s="80" t="s">
        <v>391</v>
      </c>
      <c r="C57" s="33" t="s">
        <v>10</v>
      </c>
      <c r="D57" s="18">
        <f t="shared" ref="D57:V57" si="59">IF(C13=0,"--",(D13/C13)*100-100)</f>
        <v>19.229394610147182</v>
      </c>
      <c r="E57" s="18">
        <f t="shared" si="59"/>
        <v>-28.237590840963762</v>
      </c>
      <c r="F57" s="18">
        <f t="shared" si="59"/>
        <v>139.3606565433191</v>
      </c>
      <c r="G57" s="18">
        <f t="shared" si="59"/>
        <v>91.785072700742774</v>
      </c>
      <c r="H57" s="18">
        <f t="shared" si="59"/>
        <v>-68.272095256738083</v>
      </c>
      <c r="I57" s="18">
        <f t="shared" si="59"/>
        <v>-54.495282393627917</v>
      </c>
      <c r="J57" s="18">
        <f t="shared" si="59"/>
        <v>24.305272356539447</v>
      </c>
      <c r="K57" s="18">
        <f t="shared" si="59"/>
        <v>620.84087820133186</v>
      </c>
      <c r="L57" s="18">
        <f t="shared" si="59"/>
        <v>378.92637942529666</v>
      </c>
      <c r="M57" s="18">
        <f t="shared" si="59"/>
        <v>31.956143956958954</v>
      </c>
      <c r="N57" s="18">
        <f t="shared" si="59"/>
        <v>-41.330437742935921</v>
      </c>
      <c r="O57" s="18">
        <f t="shared" si="59"/>
        <v>22.289869950996504</v>
      </c>
      <c r="P57" s="18">
        <f t="shared" si="59"/>
        <v>-35.567379473641125</v>
      </c>
      <c r="Q57" s="18">
        <f t="shared" si="59"/>
        <v>-35.687734823932757</v>
      </c>
      <c r="R57" s="18">
        <f t="shared" si="59"/>
        <v>108.10053774569604</v>
      </c>
      <c r="S57" s="18">
        <f t="shared" si="59"/>
        <v>6.3081524632684136</v>
      </c>
      <c r="T57" s="18">
        <f t="shared" si="59"/>
        <v>43.019927058116906</v>
      </c>
      <c r="U57" s="18">
        <f t="shared" si="59"/>
        <v>13.187801867644637</v>
      </c>
      <c r="V57" s="18">
        <f t="shared" si="59"/>
        <v>9.8971689283529258</v>
      </c>
      <c r="W57" s="18">
        <f t="shared" ref="W57:X57" si="60">IF(V13=0,"--",(W13/V13)*100-100)</f>
        <v>4.7731505575249855</v>
      </c>
      <c r="X57" s="18">
        <f t="shared" si="60"/>
        <v>-23.669347861975865</v>
      </c>
      <c r="Y57" s="18">
        <f t="shared" si="54"/>
        <v>18.315985680980546</v>
      </c>
    </row>
    <row r="58" spans="1:25" x14ac:dyDescent="0.2">
      <c r="A58" s="143"/>
      <c r="B58" s="80" t="s">
        <v>382</v>
      </c>
      <c r="C58" s="33" t="s">
        <v>10</v>
      </c>
      <c r="D58" s="18">
        <f t="shared" ref="D58:V58" si="61">IF(C14=0,"--",(D14/C14)*100-100)</f>
        <v>-60.02802460495348</v>
      </c>
      <c r="E58" s="18">
        <f t="shared" si="61"/>
        <v>61.942659781900289</v>
      </c>
      <c r="F58" s="18">
        <f t="shared" si="61"/>
        <v>13.044388538075609</v>
      </c>
      <c r="G58" s="18">
        <f t="shared" si="61"/>
        <v>64.516267116500813</v>
      </c>
      <c r="H58" s="18">
        <f t="shared" si="61"/>
        <v>23.574129130423515</v>
      </c>
      <c r="I58" s="18">
        <f t="shared" si="61"/>
        <v>141.11474477281939</v>
      </c>
      <c r="J58" s="18">
        <f t="shared" si="61"/>
        <v>114.26436446788651</v>
      </c>
      <c r="K58" s="18">
        <f t="shared" si="61"/>
        <v>-15.067222448410263</v>
      </c>
      <c r="L58" s="18">
        <f t="shared" si="61"/>
        <v>69.399284624176431</v>
      </c>
      <c r="M58" s="18">
        <f t="shared" si="61"/>
        <v>33.55142801635057</v>
      </c>
      <c r="N58" s="18">
        <f t="shared" si="61"/>
        <v>-3.8547871615463407</v>
      </c>
      <c r="O58" s="18">
        <f t="shared" si="61"/>
        <v>-2.4166677394041756</v>
      </c>
      <c r="P58" s="18">
        <f t="shared" si="61"/>
        <v>-7.7188414142975432</v>
      </c>
      <c r="Q58" s="18">
        <f t="shared" si="61"/>
        <v>-10.152480462474344</v>
      </c>
      <c r="R58" s="18">
        <f t="shared" si="61"/>
        <v>53.805439814515154</v>
      </c>
      <c r="S58" s="18">
        <f t="shared" si="61"/>
        <v>-3.5720869004468625</v>
      </c>
      <c r="T58" s="18">
        <f t="shared" si="61"/>
        <v>39.452591370590426</v>
      </c>
      <c r="U58" s="18">
        <f t="shared" si="61"/>
        <v>2.6835321105057091</v>
      </c>
      <c r="V58" s="18">
        <f t="shared" si="61"/>
        <v>2.4553845578429048</v>
      </c>
      <c r="W58" s="18">
        <f t="shared" ref="W58:X58" si="62">IF(V14=0,"--",(W14/V14)*100-100)</f>
        <v>10.208493807216868</v>
      </c>
      <c r="X58" s="18">
        <f t="shared" si="62"/>
        <v>5.4225090000013694</v>
      </c>
      <c r="Y58" s="18">
        <f t="shared" si="54"/>
        <v>16.429653911101667</v>
      </c>
    </row>
    <row r="59" spans="1:25" x14ac:dyDescent="0.2">
      <c r="A59" s="143"/>
      <c r="B59" s="80" t="s">
        <v>71</v>
      </c>
      <c r="C59" s="33" t="s">
        <v>10</v>
      </c>
      <c r="D59" s="18">
        <f t="shared" ref="D59:V59" si="63">IF(C15=0,"--",(D15/C15)*100-100)</f>
        <v>54.367688908177172</v>
      </c>
      <c r="E59" s="18">
        <f t="shared" si="63"/>
        <v>-34.58189321695798</v>
      </c>
      <c r="F59" s="18">
        <f t="shared" si="63"/>
        <v>96.138269725694613</v>
      </c>
      <c r="G59" s="18">
        <f t="shared" si="63"/>
        <v>-3.4724504601695116</v>
      </c>
      <c r="H59" s="18">
        <f t="shared" si="63"/>
        <v>70.777044149664761</v>
      </c>
      <c r="I59" s="18">
        <f t="shared" si="63"/>
        <v>15.350262408271263</v>
      </c>
      <c r="J59" s="18">
        <f t="shared" si="63"/>
        <v>69.473828188221688</v>
      </c>
      <c r="K59" s="18">
        <f t="shared" si="63"/>
        <v>127.34994359528119</v>
      </c>
      <c r="L59" s="18">
        <f t="shared" si="63"/>
        <v>203.10445335164235</v>
      </c>
      <c r="M59" s="18">
        <f t="shared" si="63"/>
        <v>96.234248234556134</v>
      </c>
      <c r="N59" s="18">
        <f t="shared" si="63"/>
        <v>43.408174446511907</v>
      </c>
      <c r="O59" s="18">
        <f t="shared" si="63"/>
        <v>20.852647468693462</v>
      </c>
      <c r="P59" s="18">
        <f t="shared" si="63"/>
        <v>26.948541495132659</v>
      </c>
      <c r="Q59" s="18">
        <f t="shared" si="63"/>
        <v>-10.341797995709229</v>
      </c>
      <c r="R59" s="18">
        <f t="shared" si="63"/>
        <v>92.193666548235143</v>
      </c>
      <c r="S59" s="18">
        <f t="shared" si="63"/>
        <v>16.250256495211971</v>
      </c>
      <c r="T59" s="18">
        <f t="shared" si="63"/>
        <v>-100</v>
      </c>
      <c r="U59" s="18" t="str">
        <f t="shared" si="63"/>
        <v>--</v>
      </c>
      <c r="V59" s="18">
        <f t="shared" si="63"/>
        <v>12.640183063686521</v>
      </c>
      <c r="W59" s="18">
        <f t="shared" ref="W59:X59" si="64">IF(V15=0,"--",(W15/V15)*100-100)</f>
        <v>11.933198297987872</v>
      </c>
      <c r="X59" s="18">
        <f t="shared" si="64"/>
        <v>19.854273189700905</v>
      </c>
      <c r="Y59" s="18">
        <f t="shared" si="54"/>
        <v>34.73370305541917</v>
      </c>
    </row>
    <row r="60" spans="1:25" x14ac:dyDescent="0.2">
      <c r="A60" s="143"/>
      <c r="B60" s="8" t="s">
        <v>15</v>
      </c>
      <c r="C60" s="33" t="s">
        <v>10</v>
      </c>
      <c r="D60" s="18">
        <f t="shared" ref="D60:V60" si="65">IF(C16=0,"--",(D16/C16)*100-100)</f>
        <v>10.868023388002584</v>
      </c>
      <c r="E60" s="18">
        <f t="shared" si="65"/>
        <v>19.515549610711375</v>
      </c>
      <c r="F60" s="18">
        <f t="shared" si="65"/>
        <v>33.448950270488922</v>
      </c>
      <c r="G60" s="18">
        <f t="shared" si="65"/>
        <v>-3.8675372645000436</v>
      </c>
      <c r="H60" s="18">
        <f t="shared" si="65"/>
        <v>-10.456699976509881</v>
      </c>
      <c r="I60" s="18">
        <f t="shared" si="65"/>
        <v>-9.7100964611108651</v>
      </c>
      <c r="J60" s="18">
        <f t="shared" si="65"/>
        <v>137.4086697575803</v>
      </c>
      <c r="K60" s="18">
        <f t="shared" si="65"/>
        <v>9.9549025141293583</v>
      </c>
      <c r="L60" s="18">
        <f t="shared" si="65"/>
        <v>-7.8280113975492469</v>
      </c>
      <c r="M60" s="18">
        <f t="shared" si="65"/>
        <v>85.494318214859959</v>
      </c>
      <c r="N60" s="18">
        <f t="shared" si="65"/>
        <v>1.5517649955233423</v>
      </c>
      <c r="O60" s="18">
        <f t="shared" si="65"/>
        <v>-6.5750143462122281</v>
      </c>
      <c r="P60" s="18">
        <f t="shared" si="65"/>
        <v>19.632528381618442</v>
      </c>
      <c r="Q60" s="18">
        <f t="shared" si="65"/>
        <v>-44.589612410683145</v>
      </c>
      <c r="R60" s="18">
        <f t="shared" si="65"/>
        <v>121.17502065797029</v>
      </c>
      <c r="S60" s="18">
        <f t="shared" si="65"/>
        <v>15.600248980974428</v>
      </c>
      <c r="T60" s="18">
        <f t="shared" si="65"/>
        <v>1.8248895111516674</v>
      </c>
      <c r="U60" s="18">
        <f t="shared" si="65"/>
        <v>6.1821905193549327</v>
      </c>
      <c r="V60" s="18">
        <f t="shared" si="65"/>
        <v>23.748947354854849</v>
      </c>
      <c r="W60" s="18">
        <f t="shared" ref="W60:X60" si="66">IF(V16=0,"--",(W16/V16)*100-100)</f>
        <v>-1.1565133560522298</v>
      </c>
      <c r="X60" s="18">
        <f t="shared" si="66"/>
        <v>207.74495041207365</v>
      </c>
      <c r="Y60" s="18">
        <f t="shared" si="54"/>
        <v>11.930538217565939</v>
      </c>
    </row>
    <row r="61" spans="1:25" x14ac:dyDescent="0.2">
      <c r="A61" s="143"/>
      <c r="B61" s="8" t="s">
        <v>26</v>
      </c>
      <c r="C61" s="33" t="s">
        <v>10</v>
      </c>
      <c r="D61" s="18">
        <f t="shared" ref="D61:V61" si="67">IF(C17=0,"--",(D17/C17)*100-100)</f>
        <v>209.58710250291358</v>
      </c>
      <c r="E61" s="18">
        <f t="shared" si="67"/>
        <v>45.438248975970026</v>
      </c>
      <c r="F61" s="18">
        <f t="shared" si="67"/>
        <v>-82.998693487156729</v>
      </c>
      <c r="G61" s="18">
        <f t="shared" si="67"/>
        <v>-3.9402617174756216</v>
      </c>
      <c r="H61" s="18">
        <f t="shared" si="67"/>
        <v>-95.988679245283024</v>
      </c>
      <c r="I61" s="18">
        <f t="shared" si="67"/>
        <v>3668.0150517403576</v>
      </c>
      <c r="J61" s="18">
        <f t="shared" si="67"/>
        <v>286.85025215958461</v>
      </c>
      <c r="K61" s="18">
        <f t="shared" si="67"/>
        <v>-68.688407153321421</v>
      </c>
      <c r="L61" s="18">
        <f t="shared" si="67"/>
        <v>164.66805449636206</v>
      </c>
      <c r="M61" s="18">
        <f t="shared" si="67"/>
        <v>-3.595542368525571</v>
      </c>
      <c r="N61" s="18">
        <f t="shared" si="67"/>
        <v>49.745540907328433</v>
      </c>
      <c r="O61" s="18">
        <f t="shared" si="67"/>
        <v>-25.278222826409461</v>
      </c>
      <c r="P61" s="18">
        <f t="shared" si="67"/>
        <v>9.1478117735391322</v>
      </c>
      <c r="Q61" s="18">
        <f t="shared" si="67"/>
        <v>-34.258689684823239</v>
      </c>
      <c r="R61" s="18">
        <f t="shared" si="67"/>
        <v>-30.335744685132454</v>
      </c>
      <c r="S61" s="18">
        <f t="shared" si="67"/>
        <v>157.27614095898326</v>
      </c>
      <c r="T61" s="18">
        <f t="shared" si="67"/>
        <v>-33.092321683189425</v>
      </c>
      <c r="U61" s="18">
        <f t="shared" si="67"/>
        <v>18.816491593113383</v>
      </c>
      <c r="V61" s="18">
        <f t="shared" si="67"/>
        <v>16.821664371712046</v>
      </c>
      <c r="W61" s="18">
        <f t="shared" ref="W61:X61" si="68">IF(V17=0,"--",(W17/V17)*100-100)</f>
        <v>-34.899085452468299</v>
      </c>
      <c r="X61" s="18">
        <f t="shared" si="68"/>
        <v>-6.0417266320646945</v>
      </c>
      <c r="Y61" s="18">
        <f t="shared" si="54"/>
        <v>6.7338839085558249</v>
      </c>
    </row>
    <row r="62" spans="1:25" x14ac:dyDescent="0.2">
      <c r="A62" s="143"/>
      <c r="B62" s="8" t="s">
        <v>27</v>
      </c>
      <c r="C62" s="33" t="s">
        <v>10</v>
      </c>
      <c r="D62" s="18">
        <f t="shared" ref="D62:V62" si="69">IF(C18=0,"--",(D18/C18)*100-100)</f>
        <v>1.3791525589919758</v>
      </c>
      <c r="E62" s="18">
        <f t="shared" si="69"/>
        <v>-31.81831207909444</v>
      </c>
      <c r="F62" s="18">
        <f t="shared" si="69"/>
        <v>34.31563130464022</v>
      </c>
      <c r="G62" s="18">
        <f t="shared" si="69"/>
        <v>52.979778421885072</v>
      </c>
      <c r="H62" s="18">
        <f t="shared" si="69"/>
        <v>-63.893365880184064</v>
      </c>
      <c r="I62" s="18">
        <f t="shared" si="69"/>
        <v>80.528901195138246</v>
      </c>
      <c r="J62" s="18">
        <f t="shared" si="69"/>
        <v>61.755406783650216</v>
      </c>
      <c r="K62" s="18">
        <f t="shared" si="69"/>
        <v>24.480689498517876</v>
      </c>
      <c r="L62" s="18">
        <f t="shared" si="69"/>
        <v>37.518255854049301</v>
      </c>
      <c r="M62" s="18">
        <f t="shared" si="69"/>
        <v>105.32968592323533</v>
      </c>
      <c r="N62" s="18">
        <f t="shared" si="69"/>
        <v>-8.6021591928060417</v>
      </c>
      <c r="O62" s="18">
        <f t="shared" si="69"/>
        <v>-1.8650733739960117</v>
      </c>
      <c r="P62" s="18">
        <f t="shared" si="69"/>
        <v>29.396654751401201</v>
      </c>
      <c r="Q62" s="18">
        <f t="shared" si="69"/>
        <v>-68.105783787639808</v>
      </c>
      <c r="R62" s="18">
        <f t="shared" si="69"/>
        <v>51.875060576012629</v>
      </c>
      <c r="S62" s="18">
        <f t="shared" si="69"/>
        <v>29.544667993726335</v>
      </c>
      <c r="T62" s="18">
        <f t="shared" si="69"/>
        <v>-9.4115302827340059</v>
      </c>
      <c r="U62" s="18">
        <f t="shared" si="69"/>
        <v>40.004950003224479</v>
      </c>
      <c r="V62" s="18">
        <f t="shared" si="69"/>
        <v>17.20431312294572</v>
      </c>
      <c r="W62" s="18">
        <f t="shared" ref="W62:X62" si="70">IF(V18=0,"--",(W18/V18)*100-100)</f>
        <v>2.8796684623257676</v>
      </c>
      <c r="X62" s="18">
        <f t="shared" si="70"/>
        <v>9.7627792993851585</v>
      </c>
      <c r="Y62" s="18">
        <f t="shared" si="54"/>
        <v>7.8213546855195375</v>
      </c>
    </row>
    <row r="63" spans="1:25" x14ac:dyDescent="0.2">
      <c r="A63" s="143"/>
      <c r="B63" s="8" t="s">
        <v>16</v>
      </c>
      <c r="C63" s="33" t="s">
        <v>10</v>
      </c>
      <c r="D63" s="18">
        <f t="shared" ref="D63:V63" si="71">IF(C19=0,"--",(D19/C19)*100-100)</f>
        <v>6177.4193548387093</v>
      </c>
      <c r="E63" s="18">
        <f t="shared" si="71"/>
        <v>467.0606372045221</v>
      </c>
      <c r="F63" s="18">
        <f t="shared" si="71"/>
        <v>79.139102854553698</v>
      </c>
      <c r="G63" s="18">
        <f t="shared" si="71"/>
        <v>-33.91592472683125</v>
      </c>
      <c r="H63" s="18">
        <f t="shared" si="71"/>
        <v>54.28101197994414</v>
      </c>
      <c r="I63" s="18">
        <f t="shared" si="71"/>
        <v>-43.412141209159252</v>
      </c>
      <c r="J63" s="18">
        <f t="shared" si="71"/>
        <v>336.99254712845243</v>
      </c>
      <c r="K63" s="18">
        <f t="shared" si="71"/>
        <v>38.27323983225989</v>
      </c>
      <c r="L63" s="18">
        <f t="shared" si="71"/>
        <v>-35.017558115912578</v>
      </c>
      <c r="M63" s="18">
        <f t="shared" si="71"/>
        <v>53.597427537850024</v>
      </c>
      <c r="N63" s="18">
        <f t="shared" si="71"/>
        <v>-20.64360897883229</v>
      </c>
      <c r="O63" s="18">
        <f t="shared" si="71"/>
        <v>-60.429242733743095</v>
      </c>
      <c r="P63" s="18">
        <f t="shared" si="71"/>
        <v>466.76080464825566</v>
      </c>
      <c r="Q63" s="18">
        <f t="shared" si="71"/>
        <v>-69.107358016623436</v>
      </c>
      <c r="R63" s="18">
        <f t="shared" si="71"/>
        <v>5751.6962821936631</v>
      </c>
      <c r="S63" s="18">
        <f t="shared" si="71"/>
        <v>-2.9603327075598145</v>
      </c>
      <c r="T63" s="18">
        <f t="shared" si="71"/>
        <v>12.112671465308765</v>
      </c>
      <c r="U63" s="18">
        <f t="shared" si="71"/>
        <v>-10.936638145871399</v>
      </c>
      <c r="V63" s="18">
        <f t="shared" si="71"/>
        <v>34.796584136610306</v>
      </c>
      <c r="W63" s="18">
        <f t="shared" ref="W63:X63" si="72">IF(V19=0,"--",(W19/V19)*100-100)</f>
        <v>3.4308056001375604</v>
      </c>
      <c r="X63" s="18">
        <f t="shared" si="72"/>
        <v>395.49015685741944</v>
      </c>
      <c r="Y63" s="18">
        <f t="shared" si="54"/>
        <v>70.009215409423575</v>
      </c>
    </row>
    <row r="64" spans="1:25" x14ac:dyDescent="0.2">
      <c r="A64" s="143"/>
      <c r="B64" s="8" t="s">
        <v>19</v>
      </c>
      <c r="C64" s="33" t="s">
        <v>10</v>
      </c>
      <c r="D64" s="18">
        <f t="shared" ref="D64:V64" si="73">IF(C20=0,"--",(D20/C20)*100-100)</f>
        <v>-100</v>
      </c>
      <c r="E64" s="18" t="str">
        <f t="shared" si="73"/>
        <v>--</v>
      </c>
      <c r="F64" s="18" t="str">
        <f t="shared" si="73"/>
        <v>--</v>
      </c>
      <c r="G64" s="18">
        <f t="shared" si="73"/>
        <v>-75.669099756690997</v>
      </c>
      <c r="H64" s="18">
        <f t="shared" si="73"/>
        <v>-100</v>
      </c>
      <c r="I64" s="18" t="str">
        <f t="shared" si="73"/>
        <v>--</v>
      </c>
      <c r="J64" s="18">
        <f t="shared" si="73"/>
        <v>-100</v>
      </c>
      <c r="K64" s="18" t="str">
        <f t="shared" si="73"/>
        <v>--</v>
      </c>
      <c r="L64" s="18">
        <f t="shared" si="73"/>
        <v>-9.278350515463913</v>
      </c>
      <c r="M64" s="18">
        <f t="shared" si="73"/>
        <v>1115.909090909091</v>
      </c>
      <c r="N64" s="18">
        <f t="shared" si="73"/>
        <v>963.17757009345814</v>
      </c>
      <c r="O64" s="18">
        <f t="shared" si="73"/>
        <v>-21.976090014064695</v>
      </c>
      <c r="P64" s="18">
        <f t="shared" si="73"/>
        <v>-99.194456962595766</v>
      </c>
      <c r="Q64" s="18">
        <f t="shared" si="73"/>
        <v>2990.909090909091</v>
      </c>
      <c r="R64" s="18">
        <f t="shared" si="73"/>
        <v>-98.144796380090497</v>
      </c>
      <c r="S64" s="18">
        <f t="shared" si="73"/>
        <v>520.73170731707319</v>
      </c>
      <c r="T64" s="18">
        <f t="shared" si="73"/>
        <v>-100</v>
      </c>
      <c r="U64" s="18" t="str">
        <f t="shared" si="73"/>
        <v>--</v>
      </c>
      <c r="V64" s="18">
        <f t="shared" si="73"/>
        <v>-98.144405658644132</v>
      </c>
      <c r="W64" s="18">
        <f t="shared" ref="W64:X64" si="74">IF(V20=0,"--",(W20/V20)*100-100)</f>
        <v>108.41584158415841</v>
      </c>
      <c r="X64" s="18">
        <f t="shared" si="74"/>
        <v>224.70308788598572</v>
      </c>
      <c r="Y64" s="18">
        <f t="shared" si="54"/>
        <v>38.306388836185704</v>
      </c>
    </row>
    <row r="65" spans="1:25" x14ac:dyDescent="0.2">
      <c r="A65" s="143"/>
      <c r="B65" s="8" t="s">
        <v>18</v>
      </c>
      <c r="C65" s="33" t="s">
        <v>10</v>
      </c>
      <c r="D65" s="18" t="str">
        <f t="shared" ref="D65:V65" si="75">IF(C21=0,"--",(D21/C21)*100-100)</f>
        <v>--</v>
      </c>
      <c r="E65" s="18" t="str">
        <f t="shared" si="75"/>
        <v>--</v>
      </c>
      <c r="F65" s="18">
        <f t="shared" si="75"/>
        <v>-1.6324905434998982</v>
      </c>
      <c r="G65" s="18">
        <f t="shared" si="75"/>
        <v>-87.684679214733862</v>
      </c>
      <c r="H65" s="18">
        <f t="shared" si="75"/>
        <v>-51.027115858668857</v>
      </c>
      <c r="I65" s="18">
        <f t="shared" si="75"/>
        <v>-92.617449664429529</v>
      </c>
      <c r="J65" s="18">
        <f t="shared" si="75"/>
        <v>72.727272727272748</v>
      </c>
      <c r="K65" s="18">
        <f t="shared" si="75"/>
        <v>36840.789473684206</v>
      </c>
      <c r="L65" s="18">
        <f t="shared" si="75"/>
        <v>-100</v>
      </c>
      <c r="M65" s="18" t="str">
        <f t="shared" si="75"/>
        <v>--</v>
      </c>
      <c r="N65" s="18">
        <f t="shared" si="75"/>
        <v>593.54120267260578</v>
      </c>
      <c r="O65" s="18">
        <f t="shared" si="75"/>
        <v>-24.598587026332694</v>
      </c>
      <c r="P65" s="18">
        <f t="shared" si="75"/>
        <v>-66.098807495741056</v>
      </c>
      <c r="Q65" s="18">
        <f t="shared" si="75"/>
        <v>-100</v>
      </c>
      <c r="R65" s="18" t="str">
        <f t="shared" si="75"/>
        <v>--</v>
      </c>
      <c r="S65" s="18">
        <f t="shared" si="75"/>
        <v>-23.505323505323503</v>
      </c>
      <c r="T65" s="18">
        <f t="shared" si="75"/>
        <v>24.143468950749451</v>
      </c>
      <c r="U65" s="18">
        <f t="shared" si="75"/>
        <v>56.231134109529989</v>
      </c>
      <c r="V65" s="18">
        <f t="shared" si="75"/>
        <v>76.400772840187699</v>
      </c>
      <c r="W65" s="18">
        <f t="shared" ref="W65:X65" si="76">IF(V21=0,"--",(W21/V21)*100-100)</f>
        <v>594.46878422782038</v>
      </c>
      <c r="X65" s="18">
        <f t="shared" si="76"/>
        <v>-80.355312221884262</v>
      </c>
      <c r="Y65" s="18" t="str">
        <f t="shared" si="54"/>
        <v>--</v>
      </c>
    </row>
    <row r="66" spans="1:25" x14ac:dyDescent="0.2">
      <c r="A66" s="143"/>
      <c r="B66" s="8" t="s">
        <v>20</v>
      </c>
      <c r="C66" s="33" t="s">
        <v>10</v>
      </c>
      <c r="D66" s="18" t="str">
        <f t="shared" ref="D66:V66" si="77">IF(C22=0,"--",(D22/C22)*100-100)</f>
        <v>--</v>
      </c>
      <c r="E66" s="18" t="str">
        <f t="shared" si="77"/>
        <v>--</v>
      </c>
      <c r="F66" s="18" t="str">
        <f t="shared" si="77"/>
        <v>--</v>
      </c>
      <c r="G66" s="18" t="str">
        <f t="shared" si="77"/>
        <v>--</v>
      </c>
      <c r="H66" s="18" t="str">
        <f t="shared" si="77"/>
        <v>--</v>
      </c>
      <c r="I66" s="18">
        <f t="shared" si="77"/>
        <v>3172.4137931034484</v>
      </c>
      <c r="J66" s="18">
        <f t="shared" si="77"/>
        <v>-95.468914646996836</v>
      </c>
      <c r="K66" s="18">
        <f t="shared" si="77"/>
        <v>2011.6279069767438</v>
      </c>
      <c r="L66" s="18">
        <f t="shared" si="77"/>
        <v>-78.469162995594715</v>
      </c>
      <c r="M66" s="18">
        <f t="shared" si="77"/>
        <v>-63.427109974424553</v>
      </c>
      <c r="N66" s="18">
        <f t="shared" si="77"/>
        <v>4446.8531468531464</v>
      </c>
      <c r="O66" s="18">
        <f t="shared" si="77"/>
        <v>-99.246385727468464</v>
      </c>
      <c r="P66" s="18">
        <f t="shared" si="77"/>
        <v>12151.020408163266</v>
      </c>
      <c r="Q66" s="18">
        <f t="shared" si="77"/>
        <v>344.82758620689663</v>
      </c>
      <c r="R66" s="18">
        <f t="shared" si="77"/>
        <v>15270.508931580722</v>
      </c>
      <c r="S66" s="18">
        <f t="shared" si="77"/>
        <v>-1.3630780918076084</v>
      </c>
      <c r="T66" s="18">
        <f t="shared" si="77"/>
        <v>11.929357498355529</v>
      </c>
      <c r="U66" s="18">
        <f t="shared" si="77"/>
        <v>-10.158066149180584</v>
      </c>
      <c r="V66" s="18">
        <f t="shared" si="77"/>
        <v>36.842842166180446</v>
      </c>
      <c r="W66" s="18">
        <f t="shared" ref="W66:X66" si="78">IF(V22=0,"--",(W22/V22)*100-100)</f>
        <v>-26.410833391072842</v>
      </c>
      <c r="X66" s="18">
        <f t="shared" si="78"/>
        <v>-21.295202933127726</v>
      </c>
      <c r="Y66" s="18" t="str">
        <f t="shared" si="54"/>
        <v>--</v>
      </c>
    </row>
    <row r="67" spans="1:25" x14ac:dyDescent="0.2">
      <c r="A67" s="143"/>
      <c r="B67" s="8" t="s">
        <v>21</v>
      </c>
      <c r="C67" s="33" t="s">
        <v>10</v>
      </c>
      <c r="D67" s="18" t="str">
        <f t="shared" ref="D67:V67" si="79">IF(C23=0,"--",(D23/C23)*100-100)</f>
        <v>--</v>
      </c>
      <c r="E67" s="18" t="str">
        <f t="shared" si="79"/>
        <v>--</v>
      </c>
      <c r="F67" s="18" t="str">
        <f t="shared" si="79"/>
        <v>--</v>
      </c>
      <c r="G67" s="18" t="str">
        <f t="shared" si="79"/>
        <v>--</v>
      </c>
      <c r="H67" s="18" t="str">
        <f t="shared" si="79"/>
        <v>--</v>
      </c>
      <c r="I67" s="18" t="str">
        <f t="shared" si="79"/>
        <v>--</v>
      </c>
      <c r="J67" s="18" t="str">
        <f t="shared" si="79"/>
        <v>--</v>
      </c>
      <c r="K67" s="18">
        <f t="shared" si="79"/>
        <v>-68.421052631578945</v>
      </c>
      <c r="L67" s="18">
        <f t="shared" si="79"/>
        <v>236850</v>
      </c>
      <c r="M67" s="18">
        <f t="shared" si="79"/>
        <v>-88.063585847928536</v>
      </c>
      <c r="N67" s="18">
        <f t="shared" si="79"/>
        <v>525.69239835002952</v>
      </c>
      <c r="O67" s="18">
        <f t="shared" si="79"/>
        <v>-99.453757769824833</v>
      </c>
      <c r="P67" s="18">
        <f t="shared" si="79"/>
        <v>777.58620689655174</v>
      </c>
      <c r="Q67" s="18">
        <f t="shared" si="79"/>
        <v>236.14931237721021</v>
      </c>
      <c r="R67" s="18">
        <f t="shared" si="79"/>
        <v>1033.3722969023961</v>
      </c>
      <c r="S67" s="18">
        <f t="shared" si="79"/>
        <v>-32.13180693069306</v>
      </c>
      <c r="T67" s="18">
        <f t="shared" si="79"/>
        <v>-13.388040422460307</v>
      </c>
      <c r="U67" s="18">
        <f t="shared" si="79"/>
        <v>-60.189490306167201</v>
      </c>
      <c r="V67" s="18">
        <f t="shared" si="79"/>
        <v>541.22961657117662</v>
      </c>
      <c r="W67" s="18">
        <f t="shared" ref="W67:X67" si="80">IF(V23=0,"--",(W23/V23)*100-100)</f>
        <v>-94.642427574830748</v>
      </c>
      <c r="X67" s="18">
        <f t="shared" si="80"/>
        <v>1187.2354073123797</v>
      </c>
      <c r="Y67" s="18" t="str">
        <f t="shared" si="54"/>
        <v>--</v>
      </c>
    </row>
    <row r="68" spans="1:25" x14ac:dyDescent="0.2">
      <c r="A68" s="143"/>
      <c r="B68" s="8" t="s">
        <v>17</v>
      </c>
      <c r="C68" s="33" t="s">
        <v>10</v>
      </c>
      <c r="D68" s="18" t="str">
        <f t="shared" ref="D68:V68" si="81">IF(C24=0,"--",(D24/C24)*100-100)</f>
        <v>--</v>
      </c>
      <c r="E68" s="18">
        <f t="shared" si="81"/>
        <v>208.94141829393629</v>
      </c>
      <c r="F68" s="18">
        <f t="shared" si="81"/>
        <v>143.20525615435798</v>
      </c>
      <c r="G68" s="18">
        <f t="shared" si="81"/>
        <v>-16.684334712580792</v>
      </c>
      <c r="H68" s="18">
        <f t="shared" si="81"/>
        <v>56.119684780824173</v>
      </c>
      <c r="I68" s="18">
        <f t="shared" si="81"/>
        <v>-45.403160080973791</v>
      </c>
      <c r="J68" s="18">
        <f t="shared" si="81"/>
        <v>379.0147830692926</v>
      </c>
      <c r="K68" s="18">
        <f t="shared" si="81"/>
        <v>8.2149642630959789</v>
      </c>
      <c r="L68" s="18">
        <f t="shared" si="81"/>
        <v>-37.802487714702401</v>
      </c>
      <c r="M68" s="18">
        <f t="shared" si="81"/>
        <v>85.400642222388171</v>
      </c>
      <c r="N68" s="18">
        <f t="shared" si="81"/>
        <v>-56.041406533209809</v>
      </c>
      <c r="O68" s="18">
        <f t="shared" si="81"/>
        <v>-64.493842545081364</v>
      </c>
      <c r="P68" s="18">
        <f t="shared" si="81"/>
        <v>1125.1045161290324</v>
      </c>
      <c r="Q68" s="18">
        <f t="shared" si="81"/>
        <v>-81.967779444229109</v>
      </c>
      <c r="R68" s="18">
        <f t="shared" si="81"/>
        <v>586.16419793467594</v>
      </c>
      <c r="S68" s="18">
        <f t="shared" si="81"/>
        <v>-24.814090952426355</v>
      </c>
      <c r="T68" s="18">
        <f t="shared" si="81"/>
        <v>5.4470937209881498</v>
      </c>
      <c r="U68" s="18">
        <f t="shared" si="81"/>
        <v>-17.792675751472018</v>
      </c>
      <c r="V68" s="18">
        <f t="shared" si="81"/>
        <v>-13.932105279655616</v>
      </c>
      <c r="W68" s="18">
        <f t="shared" ref="W68:X68" si="82">IF(V24=0,"--",(W24/V24)*100-100)</f>
        <v>973.65641654425599</v>
      </c>
      <c r="X68" s="18">
        <f t="shared" si="82"/>
        <v>1390.1695833234396</v>
      </c>
      <c r="Y68" s="18" t="str">
        <f t="shared" si="54"/>
        <v>--</v>
      </c>
    </row>
    <row r="69" spans="1:25" x14ac:dyDescent="0.2">
      <c r="A69" s="297"/>
      <c r="B69" s="8" t="s">
        <v>807</v>
      </c>
      <c r="C69" s="33" t="s">
        <v>10</v>
      </c>
      <c r="D69" s="18">
        <f t="shared" ref="D69:V69" si="83">IF(C25=0,"--",(D25/C25)*100-100)</f>
        <v>-100</v>
      </c>
      <c r="E69" s="18" t="str">
        <f t="shared" si="83"/>
        <v>--</v>
      </c>
      <c r="F69" s="18" t="str">
        <f t="shared" si="83"/>
        <v>--</v>
      </c>
      <c r="G69" s="18" t="str">
        <f t="shared" si="83"/>
        <v>--</v>
      </c>
      <c r="H69" s="18">
        <f t="shared" si="83"/>
        <v>262.78026905829597</v>
      </c>
      <c r="I69" s="18">
        <f t="shared" si="83"/>
        <v>-99.938195302843013</v>
      </c>
      <c r="J69" s="18">
        <f t="shared" si="83"/>
        <v>1900.0000000000005</v>
      </c>
      <c r="K69" s="18">
        <f t="shared" si="83"/>
        <v>339.99999999999994</v>
      </c>
      <c r="L69" s="18">
        <f t="shared" si="83"/>
        <v>8792.045454545454</v>
      </c>
      <c r="M69" s="18">
        <f t="shared" si="83"/>
        <v>15.067092651757179</v>
      </c>
      <c r="N69" s="18">
        <f t="shared" si="83"/>
        <v>28.998223011994696</v>
      </c>
      <c r="O69" s="18">
        <f t="shared" si="83"/>
        <v>-68.859233749461907</v>
      </c>
      <c r="P69" s="18">
        <f t="shared" si="83"/>
        <v>-99.447055570915126</v>
      </c>
      <c r="Q69" s="18">
        <f t="shared" si="83"/>
        <v>-100</v>
      </c>
      <c r="R69" s="18" t="str">
        <f t="shared" si="83"/>
        <v>--</v>
      </c>
      <c r="S69" s="18">
        <f t="shared" si="83"/>
        <v>133.75563063063063</v>
      </c>
      <c r="T69" s="18">
        <f t="shared" si="83"/>
        <v>320.64314103336142</v>
      </c>
      <c r="U69" s="18">
        <f t="shared" si="83"/>
        <v>-90.256542403939761</v>
      </c>
      <c r="V69" s="18">
        <f t="shared" si="83"/>
        <v>-10.931531002057014</v>
      </c>
      <c r="W69" s="18">
        <f t="shared" ref="W69:X72" si="84">IF(V25=0,"--",(W25/V25)*100-100)</f>
        <v>559.32035631804683</v>
      </c>
      <c r="X69" s="18">
        <f t="shared" si="84"/>
        <v>-87.069655724579661</v>
      </c>
      <c r="Y69" s="18">
        <f t="shared" si="54"/>
        <v>22.258923873441617</v>
      </c>
    </row>
    <row r="70" spans="1:25" ht="15" x14ac:dyDescent="0.25">
      <c r="A70" s="143"/>
      <c r="B70" s="191" t="s">
        <v>22</v>
      </c>
      <c r="C70" s="33" t="s">
        <v>10</v>
      </c>
      <c r="D70" s="18">
        <f t="shared" ref="D70:D72" si="85">IF(C26=0,"--",(D26/C26)*100-100)</f>
        <v>24.020610927628482</v>
      </c>
      <c r="E70" s="18">
        <f t="shared" ref="E70:E72" si="86">IF(D26=0,"--",(E26/D26)*100-100)</f>
        <v>14.402532367774555</v>
      </c>
      <c r="F70" s="18">
        <f t="shared" ref="F70:F72" si="87">IF(E26=0,"--",(F26/E26)*100-100)</f>
        <v>21.158233847826821</v>
      </c>
      <c r="G70" s="18">
        <f t="shared" ref="G70:G72" si="88">IF(F26=0,"--",(G26/F26)*100-100)</f>
        <v>12.792274739102567</v>
      </c>
      <c r="H70" s="18">
        <f t="shared" ref="H70:H72" si="89">IF(G26=0,"--",(H26/G26)*100-100)</f>
        <v>14.807822599062504</v>
      </c>
      <c r="I70" s="18">
        <f t="shared" ref="I70:I72" si="90">IF(H26=0,"--",(I26/H26)*100-100)</f>
        <v>6.5983721731982143</v>
      </c>
      <c r="J70" s="18">
        <f t="shared" ref="J70:J72" si="91">IF(I26=0,"--",(J26/I26)*100-100)</f>
        <v>3.279729334180459</v>
      </c>
      <c r="K70" s="18">
        <f t="shared" ref="K70:K72" si="92">IF(J26=0,"--",(K26/J26)*100-100)</f>
        <v>-3.1306707569841592</v>
      </c>
      <c r="L70" s="18">
        <f t="shared" ref="L70:L72" si="93">IF(K26=0,"--",(L26/K26)*100-100)</f>
        <v>25.831391492472406</v>
      </c>
      <c r="M70" s="18">
        <f t="shared" ref="M70:M72" si="94">IF(L26=0,"--",(M26/L26)*100-100)</f>
        <v>22.379883022537001</v>
      </c>
      <c r="N70" s="18">
        <f t="shared" ref="N70:N72" si="95">IF(M26=0,"--",(N26/M26)*100-100)</f>
        <v>16.541763105157031</v>
      </c>
      <c r="O70" s="18">
        <f t="shared" ref="O70:O72" si="96">IF(N26=0,"--",(O26/N26)*100-100)</f>
        <v>5.4525269360207176</v>
      </c>
      <c r="P70" s="18">
        <f t="shared" ref="P70:P72" si="97">IF(O26=0,"--",(P26/O26)*100-100)</f>
        <v>-4.3704926384284732</v>
      </c>
      <c r="Q70" s="18">
        <f t="shared" ref="Q70:Q72" si="98">IF(P26=0,"--",(Q26/P26)*100-100)</f>
        <v>-27.526529598320309</v>
      </c>
      <c r="R70" s="18">
        <f t="shared" ref="R70:R72" si="99">IF(Q26=0,"--",(R26/Q26)*100-100)</f>
        <v>53.846765245047777</v>
      </c>
      <c r="S70" s="18">
        <f t="shared" ref="S70:S72" si="100">IF(R26=0,"--",(S26/R26)*100-100)</f>
        <v>6.8917838498424544</v>
      </c>
      <c r="T70" s="18">
        <f t="shared" ref="T70:T72" si="101">IF(S26=0,"--",(T26/S26)*100-100)</f>
        <v>1.0375772618854029</v>
      </c>
      <c r="U70" s="18">
        <f t="shared" ref="U70:V72" si="102">IF(T26=0,"--",(U26/T26)*100-100)</f>
        <v>25.360507574041151</v>
      </c>
      <c r="V70" s="18">
        <f t="shared" si="102"/>
        <v>6.0994300878317631</v>
      </c>
      <c r="W70" s="18">
        <f t="shared" si="84"/>
        <v>2.4605431827653348</v>
      </c>
      <c r="X70" s="18">
        <f t="shared" si="84"/>
        <v>3.5182378177860016</v>
      </c>
      <c r="Y70" s="18">
        <f t="shared" si="54"/>
        <v>9.3113471134574439</v>
      </c>
    </row>
    <row r="71" spans="1:25" x14ac:dyDescent="0.2">
      <c r="A71" s="143"/>
      <c r="B71" s="8" t="s">
        <v>23</v>
      </c>
      <c r="C71" s="33" t="s">
        <v>10</v>
      </c>
      <c r="D71" s="18">
        <f t="shared" si="85"/>
        <v>5.1632635101499034</v>
      </c>
      <c r="E71" s="18">
        <f t="shared" si="86"/>
        <v>17.220280855905571</v>
      </c>
      <c r="F71" s="18">
        <f t="shared" si="87"/>
        <v>19.815435356494703</v>
      </c>
      <c r="G71" s="18">
        <f t="shared" si="88"/>
        <v>-6.9555186888386089</v>
      </c>
      <c r="H71" s="18">
        <f t="shared" si="89"/>
        <v>6.3458852798043779</v>
      </c>
      <c r="I71" s="18">
        <f t="shared" si="90"/>
        <v>45.909269188833747</v>
      </c>
      <c r="J71" s="18">
        <f t="shared" si="91"/>
        <v>-18.698263519291018</v>
      </c>
      <c r="K71" s="18">
        <f t="shared" si="92"/>
        <v>33.743003025830831</v>
      </c>
      <c r="L71" s="18">
        <f t="shared" si="93"/>
        <v>56.342450657483226</v>
      </c>
      <c r="M71" s="18">
        <f t="shared" si="94"/>
        <v>26.950769253386511</v>
      </c>
      <c r="N71" s="18">
        <f t="shared" si="95"/>
        <v>29.680818827844632</v>
      </c>
      <c r="O71" s="18">
        <f t="shared" si="96"/>
        <v>14.468260931205208</v>
      </c>
      <c r="P71" s="18">
        <f t="shared" si="97"/>
        <v>7.8040127145235516</v>
      </c>
      <c r="Q71" s="18">
        <f t="shared" si="98"/>
        <v>-17.015742698850445</v>
      </c>
      <c r="R71" s="18">
        <f t="shared" si="99"/>
        <v>73.569458906449739</v>
      </c>
      <c r="S71" s="18">
        <f t="shared" si="100"/>
        <v>19.092224388830715</v>
      </c>
      <c r="T71" s="18">
        <f t="shared" si="101"/>
        <v>93.309041190878588</v>
      </c>
      <c r="U71" s="18">
        <f t="shared" si="102"/>
        <v>-32.346144111129874</v>
      </c>
      <c r="V71" s="18">
        <f t="shared" si="102"/>
        <v>11.18394383799199</v>
      </c>
      <c r="W71" s="18">
        <f t="shared" si="84"/>
        <v>-3.3152551622683433</v>
      </c>
      <c r="X71" s="18">
        <f t="shared" si="84"/>
        <v>10.915285136410006</v>
      </c>
      <c r="Y71" s="18">
        <f t="shared" si="54"/>
        <v>14.288457833101702</v>
      </c>
    </row>
    <row r="72" spans="1:25" ht="13.5" thickBot="1" x14ac:dyDescent="0.25">
      <c r="A72" s="143"/>
      <c r="B72" s="30" t="s">
        <v>7</v>
      </c>
      <c r="C72" s="33" t="s">
        <v>10</v>
      </c>
      <c r="D72" s="18">
        <f t="shared" si="85"/>
        <v>22.806557181725822</v>
      </c>
      <c r="E72" s="18">
        <f t="shared" si="86"/>
        <v>14.557879068855243</v>
      </c>
      <c r="F72" s="18">
        <f t="shared" si="87"/>
        <v>21.0824828343966</v>
      </c>
      <c r="G72" s="18">
        <f t="shared" si="88"/>
        <v>11.689904117220976</v>
      </c>
      <c r="H72" s="18">
        <f t="shared" si="89"/>
        <v>14.414312792047326</v>
      </c>
      <c r="I72" s="18">
        <f t="shared" si="90"/>
        <v>8.2975508311521082</v>
      </c>
      <c r="J72" s="18">
        <f t="shared" si="91"/>
        <v>1.9998224774100777</v>
      </c>
      <c r="K72" s="18">
        <f t="shared" si="92"/>
        <v>-1.4190515443272034</v>
      </c>
      <c r="L72" s="18">
        <f t="shared" si="93"/>
        <v>27.752828299760822</v>
      </c>
      <c r="M72" s="18">
        <f t="shared" si="94"/>
        <v>22.732152994770743</v>
      </c>
      <c r="N72" s="18">
        <f t="shared" si="95"/>
        <v>17.589172226964195</v>
      </c>
      <c r="O72" s="18">
        <f t="shared" si="96"/>
        <v>6.245140860816818</v>
      </c>
      <c r="P72" s="18">
        <f t="shared" si="97"/>
        <v>-3.2173369613898757</v>
      </c>
      <c r="Q72" s="18">
        <f t="shared" si="98"/>
        <v>-26.417586643221057</v>
      </c>
      <c r="R72" s="18">
        <f t="shared" si="99"/>
        <v>56.19348855993826</v>
      </c>
      <c r="S72" s="18">
        <f t="shared" si="100"/>
        <v>8.5049591220316358</v>
      </c>
      <c r="T72" s="18">
        <f t="shared" si="101"/>
        <v>14.428400394587243</v>
      </c>
      <c r="U72" s="18">
        <f t="shared" si="102"/>
        <v>11.212865018836467</v>
      </c>
      <c r="V72" s="18">
        <f t="shared" si="102"/>
        <v>6.8577372429429175</v>
      </c>
      <c r="W72" s="18">
        <f t="shared" si="84"/>
        <v>1.5642628823479896</v>
      </c>
      <c r="X72" s="18">
        <f t="shared" si="84"/>
        <v>4.6109537126851876</v>
      </c>
      <c r="Y72" s="18">
        <f t="shared" si="54"/>
        <v>9.806769437579149</v>
      </c>
    </row>
    <row r="73" spans="1:25" ht="14.25" thickTop="1" thickBot="1" x14ac:dyDescent="0.25">
      <c r="A73" s="144"/>
      <c r="B73" s="144"/>
      <c r="C73" s="78"/>
      <c r="D73" s="78"/>
      <c r="E73" s="78"/>
      <c r="F73" s="78"/>
      <c r="G73" s="78"/>
      <c r="H73" s="78"/>
      <c r="I73" s="78"/>
      <c r="J73" s="78"/>
      <c r="K73" s="78"/>
      <c r="L73" s="78"/>
      <c r="M73" s="78"/>
      <c r="N73" s="78"/>
      <c r="O73" s="78"/>
      <c r="P73" s="78"/>
      <c r="Q73" s="78"/>
      <c r="R73" s="78"/>
      <c r="S73" s="78"/>
      <c r="T73" s="78"/>
      <c r="U73" s="78"/>
      <c r="V73" s="271"/>
      <c r="W73" s="271"/>
      <c r="X73" s="271"/>
      <c r="Y73" s="78"/>
    </row>
    <row r="74" spans="1:25" ht="13.5" thickTop="1" x14ac:dyDescent="0.2">
      <c r="A74" s="79" t="s">
        <v>868</v>
      </c>
      <c r="B74" s="79"/>
      <c r="C74" s="36"/>
      <c r="D74" s="36"/>
      <c r="E74" s="36"/>
      <c r="F74" s="36"/>
      <c r="G74" s="36"/>
      <c r="H74" s="36"/>
      <c r="I74" s="36"/>
      <c r="J74" s="36"/>
      <c r="K74" s="36"/>
      <c r="L74" s="36"/>
      <c r="M74" s="36"/>
      <c r="N74" s="36"/>
      <c r="O74" s="36"/>
      <c r="P74" s="36"/>
      <c r="Q74" s="36"/>
      <c r="R74" s="36"/>
      <c r="S74" s="36"/>
      <c r="T74" s="36"/>
      <c r="U74" s="36"/>
      <c r="V74" s="36"/>
      <c r="W74" s="36"/>
      <c r="X74" s="36"/>
      <c r="Y74" s="36"/>
    </row>
  </sheetData>
  <mergeCells count="6">
    <mergeCell ref="B51:Y51"/>
    <mergeCell ref="A2:Y2"/>
    <mergeCell ref="A4:Y4"/>
    <mergeCell ref="C7:Y7"/>
    <mergeCell ref="A5:Y5"/>
    <mergeCell ref="B29:Y29"/>
  </mergeCells>
  <phoneticPr fontId="4" type="noConversion"/>
  <hyperlinks>
    <hyperlink ref="A1" location="INDICE!A1" display="INDICE"/>
  </hyperlinks>
  <pageMargins left="0.75" right="0.75" top="1" bottom="1" header="0" footer="0"/>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72"/>
  <sheetViews>
    <sheetView topLeftCell="A42" zoomScale="70" zoomScaleNormal="70" workbookViewId="0"/>
  </sheetViews>
  <sheetFormatPr baseColWidth="10" defaultRowHeight="12.75" x14ac:dyDescent="0.2"/>
  <cols>
    <col min="1" max="1" width="11.42578125" style="4"/>
    <col min="2" max="2" width="32" style="4" bestFit="1" customWidth="1"/>
    <col min="3" max="16" width="11.7109375" style="21" bestFit="1" customWidth="1"/>
    <col min="17" max="24" width="11.7109375" style="21" customWidth="1"/>
    <col min="25" max="25" width="12.7109375" style="21" bestFit="1" customWidth="1"/>
    <col min="26" max="26" width="12.7109375" style="21" customWidth="1"/>
    <col min="27" max="90" width="11.42578125" style="21"/>
    <col min="91" max="16384" width="11.42578125" style="4"/>
  </cols>
  <sheetData>
    <row r="1" spans="1:90" x14ac:dyDescent="0.2">
      <c r="A1" s="11" t="s">
        <v>258</v>
      </c>
    </row>
    <row r="2" spans="1:90" ht="18.75" x14ac:dyDescent="0.3">
      <c r="A2" s="333" t="s">
        <v>140</v>
      </c>
      <c r="B2" s="333"/>
      <c r="C2" s="333"/>
      <c r="D2" s="333"/>
      <c r="E2" s="333"/>
      <c r="F2" s="333"/>
      <c r="G2" s="333"/>
      <c r="H2" s="333"/>
      <c r="I2" s="333"/>
      <c r="J2" s="333"/>
      <c r="K2" s="333"/>
      <c r="L2" s="333"/>
      <c r="M2" s="333"/>
      <c r="N2" s="333"/>
      <c r="O2" s="333"/>
      <c r="P2" s="333"/>
      <c r="Q2" s="333"/>
      <c r="R2" s="333"/>
      <c r="S2" s="333"/>
      <c r="T2" s="333"/>
      <c r="U2" s="333"/>
      <c r="V2" s="333"/>
      <c r="W2" s="333"/>
      <c r="X2" s="333"/>
      <c r="Y2" s="333"/>
      <c r="Z2" s="143"/>
    </row>
    <row r="3" spans="1:90" ht="18.75" x14ac:dyDescent="0.3">
      <c r="A3" s="141"/>
      <c r="B3" s="141"/>
      <c r="C3" s="73"/>
      <c r="D3" s="73"/>
      <c r="E3" s="73"/>
      <c r="F3" s="73"/>
      <c r="G3" s="73"/>
      <c r="H3" s="73"/>
      <c r="I3" s="73"/>
      <c r="J3" s="73"/>
      <c r="K3" s="73"/>
      <c r="L3" s="73"/>
      <c r="M3" s="73"/>
      <c r="N3" s="73"/>
      <c r="O3" s="73"/>
      <c r="P3" s="73"/>
      <c r="Q3" s="73"/>
      <c r="R3" s="73"/>
      <c r="S3" s="73"/>
      <c r="T3" s="73"/>
      <c r="U3" s="73"/>
      <c r="V3" s="73"/>
      <c r="W3" s="73"/>
      <c r="X3" s="73"/>
      <c r="Y3" s="73"/>
      <c r="Z3" s="22"/>
    </row>
    <row r="4" spans="1:90" ht="18.75" x14ac:dyDescent="0.3">
      <c r="A4" s="333" t="s">
        <v>835</v>
      </c>
      <c r="B4" s="333"/>
      <c r="C4" s="333"/>
      <c r="D4" s="333"/>
      <c r="E4" s="333"/>
      <c r="F4" s="333"/>
      <c r="G4" s="333"/>
      <c r="H4" s="333"/>
      <c r="I4" s="333"/>
      <c r="J4" s="333"/>
      <c r="K4" s="333"/>
      <c r="L4" s="333"/>
      <c r="M4" s="333"/>
      <c r="N4" s="333"/>
      <c r="O4" s="333"/>
      <c r="P4" s="333"/>
      <c r="Q4" s="333"/>
      <c r="R4" s="333"/>
      <c r="S4" s="333"/>
      <c r="T4" s="333"/>
      <c r="U4" s="333"/>
      <c r="V4" s="333"/>
      <c r="W4" s="333"/>
      <c r="X4" s="333"/>
      <c r="Y4" s="333"/>
      <c r="Z4" s="143"/>
    </row>
    <row r="5" spans="1:90" s="148" customFormat="1" ht="13.5" thickBot="1" x14ac:dyDescent="0.25">
      <c r="A5" s="335" t="s">
        <v>117</v>
      </c>
      <c r="B5" s="335"/>
      <c r="C5" s="335"/>
      <c r="D5" s="335"/>
      <c r="E5" s="335"/>
      <c r="F5" s="335"/>
      <c r="G5" s="335"/>
      <c r="H5" s="335"/>
      <c r="I5" s="335"/>
      <c r="J5" s="335"/>
      <c r="K5" s="335"/>
      <c r="L5" s="335"/>
      <c r="M5" s="335"/>
      <c r="N5" s="335"/>
      <c r="O5" s="335"/>
      <c r="P5" s="335"/>
      <c r="Q5" s="335"/>
      <c r="R5" s="335"/>
      <c r="S5" s="335"/>
      <c r="T5" s="335"/>
      <c r="U5" s="335"/>
      <c r="V5" s="335"/>
      <c r="W5" s="335"/>
      <c r="X5" s="335"/>
      <c r="Y5" s="335"/>
      <c r="Z5" s="94"/>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row>
    <row r="6" spans="1:90"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c r="Z6" s="94"/>
    </row>
    <row r="7" spans="1:90"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c r="Z7" s="140"/>
    </row>
    <row r="8" spans="1:90" ht="13.5" thickTop="1" x14ac:dyDescent="0.2">
      <c r="A8" s="148"/>
      <c r="B8" s="80"/>
      <c r="C8" s="81"/>
      <c r="D8" s="81"/>
      <c r="E8" s="81"/>
      <c r="F8" s="81"/>
      <c r="G8" s="81"/>
      <c r="H8" s="81"/>
      <c r="I8" s="81"/>
      <c r="J8" s="81"/>
      <c r="K8" s="81"/>
      <c r="L8" s="81"/>
      <c r="M8" s="81"/>
      <c r="N8" s="81"/>
      <c r="O8" s="81"/>
      <c r="P8" s="81"/>
      <c r="Q8" s="81"/>
      <c r="R8" s="81"/>
      <c r="S8" s="81"/>
      <c r="T8" s="81"/>
      <c r="U8" s="81"/>
      <c r="V8" s="81"/>
      <c r="W8" s="81"/>
      <c r="X8" s="81"/>
      <c r="Y8" s="22"/>
      <c r="Z8" s="22"/>
    </row>
    <row r="9" spans="1:90" x14ac:dyDescent="0.2">
      <c r="A9" s="143"/>
      <c r="B9" s="27" t="s">
        <v>58</v>
      </c>
      <c r="C9" s="75">
        <v>0.63413299999999995</v>
      </c>
      <c r="D9" s="75">
        <v>19.123934999999999</v>
      </c>
      <c r="E9" s="75">
        <v>0.43778499999999998</v>
      </c>
      <c r="F9" s="75">
        <v>0.458928</v>
      </c>
      <c r="G9" s="75">
        <v>0</v>
      </c>
      <c r="H9" s="75">
        <v>0.17200599999999999</v>
      </c>
      <c r="I9" s="75">
        <v>5.0056000000000003E-2</v>
      </c>
      <c r="J9" s="75">
        <v>1.5433829999999999</v>
      </c>
      <c r="K9" s="75">
        <v>27.873259999999998</v>
      </c>
      <c r="L9" s="75">
        <v>58.065905000000001</v>
      </c>
      <c r="M9" s="75">
        <v>90.024192999999997</v>
      </c>
      <c r="N9" s="75">
        <v>60.862575</v>
      </c>
      <c r="O9" s="75">
        <v>32.407254000000002</v>
      </c>
      <c r="P9" s="75">
        <v>25.857676999999999</v>
      </c>
      <c r="Q9" s="27">
        <v>4.4430339999999999</v>
      </c>
      <c r="R9" s="27">
        <v>3.6600000000000001E-4</v>
      </c>
      <c r="S9" s="27">
        <v>4.3100000000000001E-4</v>
      </c>
      <c r="T9" s="27">
        <v>0</v>
      </c>
      <c r="U9" s="27">
        <v>0</v>
      </c>
      <c r="V9" s="27">
        <v>0</v>
      </c>
      <c r="W9" s="27">
        <v>0</v>
      </c>
      <c r="X9" s="27">
        <v>0</v>
      </c>
      <c r="Y9" s="18">
        <f>SUM(C9:X9)</f>
        <v>321.95492100000001</v>
      </c>
      <c r="Z9" s="103"/>
      <c r="AA9" s="82"/>
      <c r="AB9" s="45"/>
    </row>
    <row r="10" spans="1:90" x14ac:dyDescent="0.2">
      <c r="A10" s="143"/>
      <c r="B10" s="27" t="s">
        <v>326</v>
      </c>
      <c r="C10" s="75">
        <v>160.57622699999999</v>
      </c>
      <c r="D10" s="75">
        <v>204.492559</v>
      </c>
      <c r="E10" s="75">
        <v>290.67530299999999</v>
      </c>
      <c r="F10" s="75">
        <v>310.61015600000002</v>
      </c>
      <c r="G10" s="75">
        <v>335.63357300000001</v>
      </c>
      <c r="H10" s="75">
        <v>502.589673</v>
      </c>
      <c r="I10" s="75">
        <v>527.70010200000002</v>
      </c>
      <c r="J10" s="75">
        <v>571.99605399999996</v>
      </c>
      <c r="K10" s="75">
        <v>561.94671600000004</v>
      </c>
      <c r="L10" s="75">
        <v>554.91739500000006</v>
      </c>
      <c r="M10" s="75">
        <v>443.07761299999999</v>
      </c>
      <c r="N10" s="75">
        <v>271.45752499999998</v>
      </c>
      <c r="O10" s="75">
        <v>91.946849999999998</v>
      </c>
      <c r="P10" s="75">
        <v>85.948186000000007</v>
      </c>
      <c r="Q10" s="27">
        <v>3.988</v>
      </c>
      <c r="R10" s="27">
        <v>0.934971</v>
      </c>
      <c r="S10" s="27">
        <v>2.1155949999999999</v>
      </c>
      <c r="T10" s="27">
        <v>4.1893229999999999</v>
      </c>
      <c r="U10" s="27">
        <v>2.5284870000000002</v>
      </c>
      <c r="V10" s="27">
        <v>1.9754229999999999</v>
      </c>
      <c r="W10" s="27">
        <v>1.592247</v>
      </c>
      <c r="X10" s="27">
        <v>2.111631</v>
      </c>
      <c r="Y10" s="18">
        <f t="shared" ref="Y10:Y28" si="0">SUM(C10:X10)</f>
        <v>4933.0036089999985</v>
      </c>
      <c r="Z10" s="103"/>
      <c r="AA10" s="45"/>
      <c r="AB10" s="45"/>
    </row>
    <row r="11" spans="1:90" x14ac:dyDescent="0.2">
      <c r="A11" s="143"/>
      <c r="B11" s="27" t="s">
        <v>392</v>
      </c>
      <c r="C11" s="75">
        <v>0</v>
      </c>
      <c r="D11" s="75">
        <v>0</v>
      </c>
      <c r="E11" s="75">
        <v>0</v>
      </c>
      <c r="F11" s="75">
        <v>0</v>
      </c>
      <c r="G11" s="75">
        <v>0</v>
      </c>
      <c r="H11" s="75">
        <v>0</v>
      </c>
      <c r="I11" s="75">
        <v>0</v>
      </c>
      <c r="J11" s="75">
        <v>0</v>
      </c>
      <c r="K11" s="75">
        <v>0</v>
      </c>
      <c r="L11" s="75">
        <v>0</v>
      </c>
      <c r="M11" s="75">
        <v>0</v>
      </c>
      <c r="N11" s="75">
        <v>0</v>
      </c>
      <c r="O11" s="75">
        <v>6.0098409999999998</v>
      </c>
      <c r="P11" s="75">
        <v>2.5551370000000002</v>
      </c>
      <c r="Q11" s="27">
        <v>0</v>
      </c>
      <c r="R11" s="27">
        <v>0</v>
      </c>
      <c r="S11" s="27">
        <v>0</v>
      </c>
      <c r="T11" s="27">
        <v>0</v>
      </c>
      <c r="U11" s="27">
        <v>0</v>
      </c>
      <c r="V11" s="27">
        <v>0</v>
      </c>
      <c r="W11" s="27">
        <v>0</v>
      </c>
      <c r="X11" s="27">
        <v>0</v>
      </c>
      <c r="Y11" s="18">
        <f t="shared" si="0"/>
        <v>8.564978</v>
      </c>
      <c r="Z11" s="103"/>
      <c r="AA11" s="45"/>
      <c r="AB11" s="45"/>
    </row>
    <row r="12" spans="1:90" x14ac:dyDescent="0.2">
      <c r="A12" s="143"/>
      <c r="B12" s="27" t="s">
        <v>71</v>
      </c>
      <c r="C12" s="75">
        <v>0</v>
      </c>
      <c r="D12" s="75">
        <v>0</v>
      </c>
      <c r="E12" s="75">
        <v>0</v>
      </c>
      <c r="F12" s="75">
        <v>0</v>
      </c>
      <c r="G12" s="75">
        <v>0</v>
      </c>
      <c r="H12" s="75">
        <v>0.21110300000000001</v>
      </c>
      <c r="I12" s="75">
        <v>1.343E-3</v>
      </c>
      <c r="J12" s="75">
        <v>0.24951400000000001</v>
      </c>
      <c r="K12" s="75">
        <v>3.0109999999999998E-3</v>
      </c>
      <c r="L12" s="75">
        <v>1.7336000000000001E-2</v>
      </c>
      <c r="M12" s="75">
        <v>2.8693E-2</v>
      </c>
      <c r="N12" s="75">
        <v>3.1710000000000002E-3</v>
      </c>
      <c r="O12" s="75">
        <v>6.4000000000000005E-4</v>
      </c>
      <c r="P12" s="75">
        <v>0.29873499999999997</v>
      </c>
      <c r="Q12" s="27">
        <v>4.3000000000000002E-5</v>
      </c>
      <c r="R12" s="27">
        <v>8.4099999999999995E-4</v>
      </c>
      <c r="S12" s="27">
        <v>0</v>
      </c>
      <c r="T12" s="27">
        <v>1.9000000000000001E-5</v>
      </c>
      <c r="U12" s="27">
        <v>3.0488999999999999E-2</v>
      </c>
      <c r="V12" s="27">
        <v>7.6439999999999998E-3</v>
      </c>
      <c r="W12" s="27">
        <v>2.2586999999999999E-2</v>
      </c>
      <c r="X12" s="27">
        <v>5.0000000000000002E-5</v>
      </c>
      <c r="Y12" s="18">
        <f t="shared" si="0"/>
        <v>0.87521899999999997</v>
      </c>
      <c r="Z12" s="103"/>
      <c r="AA12" s="45"/>
      <c r="AB12" s="45"/>
    </row>
    <row r="13" spans="1:90" x14ac:dyDescent="0.2">
      <c r="A13" s="143"/>
      <c r="B13" s="27" t="s">
        <v>384</v>
      </c>
      <c r="C13" s="75">
        <v>0</v>
      </c>
      <c r="D13" s="75">
        <v>0</v>
      </c>
      <c r="E13" s="75">
        <v>0</v>
      </c>
      <c r="F13" s="75">
        <v>0</v>
      </c>
      <c r="G13" s="75">
        <v>0</v>
      </c>
      <c r="H13" s="75">
        <v>0</v>
      </c>
      <c r="I13" s="75">
        <v>0</v>
      </c>
      <c r="J13" s="75">
        <v>0</v>
      </c>
      <c r="K13" s="75">
        <v>0</v>
      </c>
      <c r="L13" s="75">
        <v>0</v>
      </c>
      <c r="M13" s="75">
        <v>2.5202680000000002</v>
      </c>
      <c r="N13" s="75">
        <v>1.3189839999999999</v>
      </c>
      <c r="O13" s="75">
        <v>0</v>
      </c>
      <c r="P13" s="75">
        <v>0.248978</v>
      </c>
      <c r="Q13" s="27">
        <v>0</v>
      </c>
      <c r="R13" s="27">
        <v>0</v>
      </c>
      <c r="S13" s="27">
        <v>0</v>
      </c>
      <c r="T13" s="27">
        <v>0</v>
      </c>
      <c r="U13" s="27">
        <v>0</v>
      </c>
      <c r="V13" s="27">
        <v>0</v>
      </c>
      <c r="W13" s="27">
        <v>0</v>
      </c>
      <c r="X13" s="27">
        <v>0</v>
      </c>
      <c r="Y13" s="18">
        <f t="shared" si="0"/>
        <v>4.0882300000000003</v>
      </c>
      <c r="Z13" s="103"/>
      <c r="AA13" s="45"/>
      <c r="AB13" s="45"/>
    </row>
    <row r="14" spans="1:90" x14ac:dyDescent="0.2">
      <c r="A14" s="143"/>
      <c r="B14" s="27" t="s">
        <v>67</v>
      </c>
      <c r="C14" s="75">
        <v>2.784E-3</v>
      </c>
      <c r="D14" s="75">
        <v>1.256E-3</v>
      </c>
      <c r="E14" s="75">
        <v>1.2650000000000001E-3</v>
      </c>
      <c r="F14" s="75">
        <v>4.6290000000000003E-3</v>
      </c>
      <c r="G14" s="75">
        <v>8.2399999999999997E-4</v>
      </c>
      <c r="H14" s="75">
        <v>3.1049E-2</v>
      </c>
      <c r="I14" s="75">
        <v>0</v>
      </c>
      <c r="J14" s="75">
        <v>2.8170000000000001E-3</v>
      </c>
      <c r="K14" s="75">
        <v>1.6622999999999999E-2</v>
      </c>
      <c r="L14" s="75">
        <v>2.7293000000000001E-2</v>
      </c>
      <c r="M14" s="75">
        <v>8.2520000000000007E-3</v>
      </c>
      <c r="N14" s="75">
        <v>2.2169999999999999E-2</v>
      </c>
      <c r="O14" s="75">
        <v>0</v>
      </c>
      <c r="P14" s="75">
        <v>0.12817999999999999</v>
      </c>
      <c r="Q14" s="27">
        <v>0</v>
      </c>
      <c r="R14" s="27">
        <v>3.1799999999999998E-4</v>
      </c>
      <c r="S14" s="27">
        <v>6.1973E-2</v>
      </c>
      <c r="T14" s="27">
        <v>7.0129999999999998E-2</v>
      </c>
      <c r="U14" s="27">
        <v>2.0939999999999999E-3</v>
      </c>
      <c r="V14" s="27">
        <v>3.0349999999999999E-3</v>
      </c>
      <c r="W14" s="27">
        <v>9.8999999999999994E-5</v>
      </c>
      <c r="X14" s="27">
        <v>1.9000000000000001E-4</v>
      </c>
      <c r="Y14" s="18">
        <f t="shared" si="0"/>
        <v>0.38498100000000002</v>
      </c>
      <c r="Z14" s="103"/>
      <c r="AA14" s="45"/>
      <c r="AB14" s="45"/>
    </row>
    <row r="15" spans="1:90" x14ac:dyDescent="0.2">
      <c r="A15" s="143"/>
      <c r="B15" s="27" t="s">
        <v>66</v>
      </c>
      <c r="C15" s="75">
        <v>0</v>
      </c>
      <c r="D15" s="75">
        <v>1.387E-3</v>
      </c>
      <c r="E15" s="75">
        <v>1.4437999999999999E-2</v>
      </c>
      <c r="F15" s="75">
        <v>0</v>
      </c>
      <c r="G15" s="75">
        <v>1.702E-3</v>
      </c>
      <c r="H15" s="75">
        <v>9.7649999999999994E-3</v>
      </c>
      <c r="I15" s="75">
        <v>1.2187E-2</v>
      </c>
      <c r="J15" s="75">
        <v>0</v>
      </c>
      <c r="K15" s="75">
        <v>8.7999999999999998E-5</v>
      </c>
      <c r="L15" s="75">
        <v>2.0000000000000002E-5</v>
      </c>
      <c r="M15" s="75">
        <v>4.8099999999999998E-4</v>
      </c>
      <c r="N15" s="75">
        <v>2.9E-5</v>
      </c>
      <c r="O15" s="75">
        <v>7.6400000000000003E-4</v>
      </c>
      <c r="P15" s="75">
        <v>6.3006999999999994E-2</v>
      </c>
      <c r="Q15" s="264">
        <v>0</v>
      </c>
      <c r="R15" s="264">
        <v>0</v>
      </c>
      <c r="S15" s="264">
        <v>0</v>
      </c>
      <c r="T15" s="264">
        <v>0</v>
      </c>
      <c r="U15" s="264">
        <v>0</v>
      </c>
      <c r="V15" s="264">
        <v>0</v>
      </c>
      <c r="W15" s="264">
        <v>0</v>
      </c>
      <c r="X15" s="264">
        <v>0</v>
      </c>
      <c r="Y15" s="18">
        <f t="shared" si="0"/>
        <v>0.10386799999999999</v>
      </c>
      <c r="Z15" s="103"/>
      <c r="AA15" s="45"/>
      <c r="AB15" s="45"/>
    </row>
    <row r="16" spans="1:90" x14ac:dyDescent="0.2">
      <c r="A16" s="143"/>
      <c r="B16" s="76" t="s">
        <v>15</v>
      </c>
      <c r="C16" s="189">
        <v>0.65465399999999985</v>
      </c>
      <c r="D16" s="189">
        <v>19.191755000000008</v>
      </c>
      <c r="E16" s="189">
        <v>0.84438399999999991</v>
      </c>
      <c r="F16" s="189">
        <v>0.54530100000000004</v>
      </c>
      <c r="G16" s="189">
        <v>4.5843000000000009E-2</v>
      </c>
      <c r="H16" s="189">
        <v>0.27279200000000009</v>
      </c>
      <c r="I16" s="189">
        <v>9.6750000000000003E-2</v>
      </c>
      <c r="J16" s="189">
        <v>1.552629</v>
      </c>
      <c r="K16" s="189">
        <v>28.580573999999995</v>
      </c>
      <c r="L16" s="189">
        <v>61.352935000000009</v>
      </c>
      <c r="M16" s="189">
        <v>94.690129999999982</v>
      </c>
      <c r="N16" s="189">
        <v>61.075012999999998</v>
      </c>
      <c r="O16" s="189">
        <v>32.42373400000001</v>
      </c>
      <c r="P16" s="189">
        <v>25.956431999999996</v>
      </c>
      <c r="Q16" s="264">
        <v>4.4808530000000015</v>
      </c>
      <c r="R16" s="264">
        <v>8.2013000000000003E-2</v>
      </c>
      <c r="S16" s="264">
        <v>0</v>
      </c>
      <c r="T16" s="264">
        <v>1.5503720000000001</v>
      </c>
      <c r="U16" s="264">
        <v>0.90027199999999996</v>
      </c>
      <c r="V16" s="264">
        <v>3.1861E-2</v>
      </c>
      <c r="W16" s="264">
        <v>8.7672000000000014E-2</v>
      </c>
      <c r="X16" s="264">
        <v>1.0122000000000001E-2</v>
      </c>
      <c r="Y16" s="18">
        <f t="shared" si="0"/>
        <v>334.42609100000004</v>
      </c>
      <c r="Z16" s="103"/>
      <c r="AA16" s="45"/>
      <c r="AB16" s="45"/>
    </row>
    <row r="17" spans="1:28" x14ac:dyDescent="0.2">
      <c r="A17" s="143"/>
      <c r="B17" s="76" t="s">
        <v>26</v>
      </c>
      <c r="C17" s="18">
        <v>1.0000000000000001E-5</v>
      </c>
      <c r="D17" s="18">
        <v>7.5139999999999998E-3</v>
      </c>
      <c r="E17" s="18">
        <v>4.7930000000000004E-3</v>
      </c>
      <c r="F17" s="18">
        <v>1.6344000000000001E-2</v>
      </c>
      <c r="G17" s="18">
        <v>2.6408999999999998E-2</v>
      </c>
      <c r="H17" s="18">
        <v>1.0399E-2</v>
      </c>
      <c r="I17" s="18">
        <v>0.147313</v>
      </c>
      <c r="J17" s="18">
        <v>2.6809999999999998E-3</v>
      </c>
      <c r="K17" s="18">
        <v>2.2520000000000001E-3</v>
      </c>
      <c r="L17" s="18">
        <v>5.0721000000000002E-2</v>
      </c>
      <c r="M17" s="18">
        <v>0.13860600000000001</v>
      </c>
      <c r="N17" s="18">
        <v>0.18876999999999999</v>
      </c>
      <c r="O17" s="18">
        <v>0.242232</v>
      </c>
      <c r="P17" s="18">
        <v>0.34920099999999998</v>
      </c>
      <c r="Q17" s="264">
        <v>1.1199999999999999E-3</v>
      </c>
      <c r="R17" s="264">
        <v>0</v>
      </c>
      <c r="S17" s="264">
        <v>0</v>
      </c>
      <c r="T17" s="264">
        <v>0</v>
      </c>
      <c r="U17" s="264">
        <v>0</v>
      </c>
      <c r="V17" s="264">
        <v>7.5730000000000007E-3</v>
      </c>
      <c r="W17" s="264">
        <v>2.349E-3</v>
      </c>
      <c r="X17" s="264">
        <v>0</v>
      </c>
      <c r="Y17" s="18">
        <f t="shared" si="0"/>
        <v>1.1982869999999999</v>
      </c>
      <c r="Z17" s="103"/>
      <c r="AA17" s="45"/>
      <c r="AB17" s="45"/>
    </row>
    <row r="18" spans="1:28" x14ac:dyDescent="0.2">
      <c r="A18" s="143"/>
      <c r="B18" s="76" t="s">
        <v>27</v>
      </c>
      <c r="C18" s="18">
        <v>0.63413299999999995</v>
      </c>
      <c r="D18" s="18">
        <v>19.123934999999999</v>
      </c>
      <c r="E18" s="18">
        <v>0.43778499999999998</v>
      </c>
      <c r="F18" s="18">
        <v>0.458928</v>
      </c>
      <c r="G18" s="18">
        <v>0</v>
      </c>
      <c r="H18" s="18">
        <v>0.17200599999999999</v>
      </c>
      <c r="I18" s="18">
        <v>5.0056000000000003E-2</v>
      </c>
      <c r="J18" s="18">
        <v>1.5433829999999999</v>
      </c>
      <c r="K18" s="18">
        <v>27.873259999999998</v>
      </c>
      <c r="L18" s="18">
        <v>58.065905000000001</v>
      </c>
      <c r="M18" s="18">
        <v>90.024192999999997</v>
      </c>
      <c r="N18" s="18">
        <v>60.862575</v>
      </c>
      <c r="O18" s="18">
        <v>32.407254000000002</v>
      </c>
      <c r="P18" s="75">
        <v>25.857676999999999</v>
      </c>
      <c r="Q18" s="264">
        <v>4.4430339999999999</v>
      </c>
      <c r="R18" s="264">
        <v>3.6600000000000001E-4</v>
      </c>
      <c r="S18" s="264">
        <v>0</v>
      </c>
      <c r="T18" s="264">
        <v>0</v>
      </c>
      <c r="U18" s="264">
        <v>0</v>
      </c>
      <c r="V18" s="264">
        <v>0</v>
      </c>
      <c r="W18" s="264">
        <v>0</v>
      </c>
      <c r="X18" s="264">
        <v>0</v>
      </c>
      <c r="Y18" s="18">
        <f t="shared" si="0"/>
        <v>321.95449000000002</v>
      </c>
      <c r="Z18" s="103"/>
      <c r="AA18" s="45"/>
      <c r="AB18" s="45"/>
    </row>
    <row r="19" spans="1:28" x14ac:dyDescent="0.2">
      <c r="A19" s="143"/>
      <c r="B19" s="76" t="s">
        <v>16</v>
      </c>
      <c r="C19" s="18">
        <f>SUM(C20:C25)</f>
        <v>5.1999999999999998E-3</v>
      </c>
      <c r="D19" s="18">
        <f t="shared" ref="D19:X19" si="1">SUM(D20:D25)</f>
        <v>1.8576000000000002E-2</v>
      </c>
      <c r="E19" s="18">
        <f t="shared" si="1"/>
        <v>0.30603399999999997</v>
      </c>
      <c r="F19" s="18">
        <f t="shared" si="1"/>
        <v>1.4385E-2</v>
      </c>
      <c r="G19" s="18">
        <f t="shared" si="1"/>
        <v>3.4038999999999993E-2</v>
      </c>
      <c r="H19" s="18">
        <f t="shared" si="1"/>
        <v>3.3036999999999997E-2</v>
      </c>
      <c r="I19" s="18">
        <f t="shared" si="1"/>
        <v>1.4345999999999999E-2</v>
      </c>
      <c r="J19" s="18">
        <f t="shared" si="1"/>
        <v>5.4289999999999998E-3</v>
      </c>
      <c r="K19" s="18">
        <f t="shared" si="1"/>
        <v>1.1054000000000001E-2</v>
      </c>
      <c r="L19" s="18">
        <f t="shared" si="1"/>
        <v>1.1439999999999999E-2</v>
      </c>
      <c r="M19" s="18">
        <f t="shared" si="1"/>
        <v>0.10211200000000001</v>
      </c>
      <c r="N19" s="18">
        <f t="shared" si="1"/>
        <v>3.5659000000000003E-2</v>
      </c>
      <c r="O19" s="18">
        <f t="shared" si="1"/>
        <v>6.0860000000000003E-3</v>
      </c>
      <c r="P19" s="18">
        <f t="shared" si="1"/>
        <v>1.4683E-2</v>
      </c>
      <c r="Q19" s="18">
        <f t="shared" si="1"/>
        <v>1.2385999999999999E-2</v>
      </c>
      <c r="R19" s="18">
        <f t="shared" si="1"/>
        <v>5.3297999999999998E-2</v>
      </c>
      <c r="S19" s="18">
        <f t="shared" si="1"/>
        <v>3.6499999999999998E-4</v>
      </c>
      <c r="T19" s="18">
        <f t="shared" si="1"/>
        <v>8.9312000000000002E-2</v>
      </c>
      <c r="U19" s="18">
        <f t="shared" si="1"/>
        <v>2.5139999999999996E-2</v>
      </c>
      <c r="V19" s="18">
        <f t="shared" si="1"/>
        <v>1.4027000000000001E-2</v>
      </c>
      <c r="W19" s="18">
        <f t="shared" si="1"/>
        <v>9.7400000000000004E-3</v>
      </c>
      <c r="X19" s="18">
        <f t="shared" si="1"/>
        <v>6.5339999999999999E-3</v>
      </c>
      <c r="Y19" s="18">
        <f t="shared" si="0"/>
        <v>0.822882</v>
      </c>
      <c r="Z19" s="103"/>
      <c r="AA19" s="45"/>
      <c r="AB19" s="45"/>
    </row>
    <row r="20" spans="1:28" x14ac:dyDescent="0.2">
      <c r="A20" s="143"/>
      <c r="B20" s="76" t="s">
        <v>19</v>
      </c>
      <c r="C20" s="190">
        <v>1.1839999999999999E-3</v>
      </c>
      <c r="D20" s="190">
        <v>7.3999999999999999E-4</v>
      </c>
      <c r="E20" s="190">
        <v>0</v>
      </c>
      <c r="F20" s="190">
        <v>3.4819999999999999E-3</v>
      </c>
      <c r="G20" s="190">
        <v>1.0815999999999999E-2</v>
      </c>
      <c r="H20" s="190">
        <v>1.08E-4</v>
      </c>
      <c r="I20" s="190">
        <v>9.41E-4</v>
      </c>
      <c r="J20" s="190">
        <v>5.8E-4</v>
      </c>
      <c r="K20" s="190">
        <v>8.8999999999999995E-5</v>
      </c>
      <c r="L20" s="190">
        <v>0</v>
      </c>
      <c r="M20" s="190">
        <v>3.8295000000000003E-2</v>
      </c>
      <c r="N20" s="190">
        <v>2.7476E-2</v>
      </c>
      <c r="O20" s="190">
        <v>4.5399999999999998E-4</v>
      </c>
      <c r="P20" s="190">
        <v>0</v>
      </c>
      <c r="Q20" s="264">
        <v>5.372E-3</v>
      </c>
      <c r="R20" s="264">
        <v>1.057E-3</v>
      </c>
      <c r="S20" s="264">
        <v>0</v>
      </c>
      <c r="T20" s="264">
        <v>8.0599999999999997E-4</v>
      </c>
      <c r="U20" s="264">
        <v>5.8399999999999999E-4</v>
      </c>
      <c r="V20" s="264">
        <v>3.398E-3</v>
      </c>
      <c r="W20" s="264">
        <v>2.1299999999999999E-3</v>
      </c>
      <c r="X20" s="264">
        <v>1.3730000000000001E-3</v>
      </c>
      <c r="Y20" s="18">
        <f t="shared" si="0"/>
        <v>9.8885000000000015E-2</v>
      </c>
      <c r="Z20" s="103"/>
      <c r="AA20" s="45"/>
      <c r="AB20" s="45"/>
    </row>
    <row r="21" spans="1:28" x14ac:dyDescent="0.2">
      <c r="A21" s="143"/>
      <c r="B21" s="76" t="s">
        <v>18</v>
      </c>
      <c r="C21" s="190">
        <v>2.049E-3</v>
      </c>
      <c r="D21" s="190">
        <v>1.4170000000000001E-3</v>
      </c>
      <c r="E21" s="190">
        <v>0</v>
      </c>
      <c r="F21" s="190">
        <v>2.7070000000000002E-3</v>
      </c>
      <c r="G21" s="190">
        <v>3.8899999999999998E-3</v>
      </c>
      <c r="H21" s="190">
        <v>1.8309999999999999E-3</v>
      </c>
      <c r="I21" s="190">
        <v>0</v>
      </c>
      <c r="J21" s="190">
        <v>4.6000000000000001E-4</v>
      </c>
      <c r="K21" s="190">
        <v>0</v>
      </c>
      <c r="L21" s="190">
        <v>0</v>
      </c>
      <c r="M21" s="190">
        <v>1.1022000000000001E-2</v>
      </c>
      <c r="N21" s="190">
        <v>0</v>
      </c>
      <c r="O21" s="190">
        <v>0</v>
      </c>
      <c r="P21" s="190">
        <v>2.598E-3</v>
      </c>
      <c r="Q21" s="264">
        <v>2.8909999999999999E-3</v>
      </c>
      <c r="R21" s="264">
        <v>8.7999999999999998E-5</v>
      </c>
      <c r="S21" s="264">
        <v>0</v>
      </c>
      <c r="T21" s="264">
        <v>0</v>
      </c>
      <c r="U21" s="264">
        <v>1.9680000000000001E-3</v>
      </c>
      <c r="V21" s="264">
        <v>1.0920000000000001E-3</v>
      </c>
      <c r="W21" s="264">
        <v>8.6700000000000004E-4</v>
      </c>
      <c r="X21" s="264">
        <v>1.083E-3</v>
      </c>
      <c r="Y21" s="18">
        <f t="shared" si="0"/>
        <v>3.3963000000000007E-2</v>
      </c>
      <c r="Z21" s="103"/>
      <c r="AA21" s="45"/>
      <c r="AB21" s="45"/>
    </row>
    <row r="22" spans="1:28" x14ac:dyDescent="0.2">
      <c r="A22" s="143"/>
      <c r="B22" s="76" t="s">
        <v>20</v>
      </c>
      <c r="C22" s="190">
        <v>1.45E-4</v>
      </c>
      <c r="D22" s="190">
        <v>4.1599999999999997E-4</v>
      </c>
      <c r="E22" s="190">
        <v>1.4729999999999999E-3</v>
      </c>
      <c r="F22" s="190">
        <v>1.3300000000000001E-4</v>
      </c>
      <c r="G22" s="190">
        <v>2.0899999999999998E-3</v>
      </c>
      <c r="H22" s="190">
        <v>5.6740000000000002E-3</v>
      </c>
      <c r="I22" s="190">
        <v>7.9999999999999996E-6</v>
      </c>
      <c r="J22" s="190">
        <v>0</v>
      </c>
      <c r="K22" s="190">
        <v>2.186E-3</v>
      </c>
      <c r="L22" s="190">
        <v>0</v>
      </c>
      <c r="M22" s="190">
        <v>8.4699999999999999E-4</v>
      </c>
      <c r="N22" s="190">
        <v>7.2999999999999999E-5</v>
      </c>
      <c r="O22" s="190">
        <v>2.8299999999999999E-4</v>
      </c>
      <c r="P22" s="190">
        <v>0</v>
      </c>
      <c r="Q22" s="264">
        <v>0</v>
      </c>
      <c r="R22" s="264">
        <v>5.2111999999999999E-2</v>
      </c>
      <c r="S22" s="264">
        <v>0</v>
      </c>
      <c r="T22" s="264">
        <v>8.7539000000000006E-2</v>
      </c>
      <c r="U22" s="264">
        <v>1.7798999999999999E-2</v>
      </c>
      <c r="V22" s="264">
        <v>0</v>
      </c>
      <c r="W22" s="264">
        <v>9.3300000000000002E-4</v>
      </c>
      <c r="X22" s="264">
        <v>9.8700000000000003E-4</v>
      </c>
      <c r="Y22" s="18">
        <f t="shared" si="0"/>
        <v>0.17269799999999999</v>
      </c>
      <c r="Z22" s="103"/>
      <c r="AA22" s="45"/>
      <c r="AB22" s="45"/>
    </row>
    <row r="23" spans="1:28" x14ac:dyDescent="0.2">
      <c r="A23" s="143"/>
      <c r="B23" s="76" t="s">
        <v>21</v>
      </c>
      <c r="C23" s="190">
        <v>0</v>
      </c>
      <c r="D23" s="190">
        <v>1.1789999999999999E-3</v>
      </c>
      <c r="E23" s="190">
        <v>0</v>
      </c>
      <c r="F23" s="190">
        <v>2.8499999999999999E-4</v>
      </c>
      <c r="G23" s="190">
        <v>6.5399999999999996E-4</v>
      </c>
      <c r="H23" s="190">
        <v>4.3550000000000004E-3</v>
      </c>
      <c r="I23" s="190">
        <v>3.2000000000000003E-4</v>
      </c>
      <c r="J23" s="190">
        <v>6.2799999999999998E-4</v>
      </c>
      <c r="K23" s="190">
        <v>5.0280000000000004E-3</v>
      </c>
      <c r="L23" s="190">
        <v>1.12E-4</v>
      </c>
      <c r="M23" s="190">
        <v>8.1919999999999996E-3</v>
      </c>
      <c r="N23" s="190">
        <v>2.9260000000000002E-3</v>
      </c>
      <c r="O23" s="190">
        <v>0</v>
      </c>
      <c r="P23" s="190">
        <v>6.4000000000000005E-4</v>
      </c>
      <c r="Q23" s="264">
        <v>0</v>
      </c>
      <c r="R23" s="264">
        <v>0</v>
      </c>
      <c r="S23" s="264">
        <v>0</v>
      </c>
      <c r="T23" s="264">
        <v>9.2800000000000001E-4</v>
      </c>
      <c r="U23" s="264">
        <v>0</v>
      </c>
      <c r="V23" s="264">
        <v>2.0639999999999999E-3</v>
      </c>
      <c r="W23" s="264">
        <v>0</v>
      </c>
      <c r="X23" s="264">
        <v>0</v>
      </c>
      <c r="Y23" s="18">
        <f t="shared" si="0"/>
        <v>2.7311000000000005E-2</v>
      </c>
      <c r="Z23" s="103"/>
      <c r="AA23" s="45"/>
      <c r="AB23" s="45"/>
    </row>
    <row r="24" spans="1:28" x14ac:dyDescent="0.2">
      <c r="A24" s="143"/>
      <c r="B24" s="76" t="s">
        <v>17</v>
      </c>
      <c r="C24" s="190">
        <v>1.8220000000000001E-3</v>
      </c>
      <c r="D24" s="190">
        <v>8.0500000000000005E-4</v>
      </c>
      <c r="E24" s="190">
        <v>0.30441499999999999</v>
      </c>
      <c r="F24" s="190">
        <v>5.4419999999999998E-3</v>
      </c>
      <c r="G24" s="190">
        <v>1.6483999999999999E-2</v>
      </c>
      <c r="H24" s="190">
        <v>2.0889000000000001E-2</v>
      </c>
      <c r="I24" s="190">
        <v>1.2957E-2</v>
      </c>
      <c r="J24" s="190">
        <v>2.5609999999999999E-3</v>
      </c>
      <c r="K24" s="190">
        <v>3.751E-3</v>
      </c>
      <c r="L24" s="190">
        <v>7.6000000000000004E-4</v>
      </c>
      <c r="M24" s="190">
        <v>5.44E-4</v>
      </c>
      <c r="N24" s="190">
        <v>1.183E-3</v>
      </c>
      <c r="O24" s="190">
        <v>3.7399999999999998E-4</v>
      </c>
      <c r="P24" s="190">
        <v>1.0292000000000001E-2</v>
      </c>
      <c r="Q24" s="264">
        <v>3.7420000000000001E-3</v>
      </c>
      <c r="R24" s="264">
        <v>4.1E-5</v>
      </c>
      <c r="S24" s="264">
        <v>0</v>
      </c>
      <c r="T24" s="264">
        <v>0</v>
      </c>
      <c r="U24" s="264">
        <v>4.7889999999999999E-3</v>
      </c>
      <c r="V24" s="264">
        <v>6.6760000000000005E-3</v>
      </c>
      <c r="W24" s="264">
        <v>5.8100000000000001E-3</v>
      </c>
      <c r="X24" s="264">
        <v>1.653E-3</v>
      </c>
      <c r="Y24" s="18">
        <f t="shared" si="0"/>
        <v>0.40498999999999996</v>
      </c>
      <c r="Z24" s="103"/>
      <c r="AA24" s="45"/>
      <c r="AB24" s="45"/>
    </row>
    <row r="25" spans="1:28" x14ac:dyDescent="0.2">
      <c r="A25" s="297"/>
      <c r="B25" s="76" t="s">
        <v>807</v>
      </c>
      <c r="C25" s="190">
        <v>0</v>
      </c>
      <c r="D25" s="190">
        <v>1.4019E-2</v>
      </c>
      <c r="E25" s="190">
        <v>1.46E-4</v>
      </c>
      <c r="F25" s="190">
        <v>2.336E-3</v>
      </c>
      <c r="G25" s="190">
        <v>1.05E-4</v>
      </c>
      <c r="H25" s="190">
        <v>1.8000000000000001E-4</v>
      </c>
      <c r="I25" s="190">
        <v>1.2E-4</v>
      </c>
      <c r="J25" s="190">
        <v>1.2000000000000001E-3</v>
      </c>
      <c r="K25" s="190">
        <v>0</v>
      </c>
      <c r="L25" s="190">
        <v>1.0567999999999999E-2</v>
      </c>
      <c r="M25" s="190">
        <v>4.3212E-2</v>
      </c>
      <c r="N25" s="190">
        <v>4.0010000000000002E-3</v>
      </c>
      <c r="O25" s="190">
        <v>4.9750000000000003E-3</v>
      </c>
      <c r="P25" s="190">
        <v>1.1529999999999999E-3</v>
      </c>
      <c r="Q25" s="264">
        <v>3.8099999999999999E-4</v>
      </c>
      <c r="R25" s="264">
        <v>0</v>
      </c>
      <c r="S25" s="264">
        <v>3.6499999999999998E-4</v>
      </c>
      <c r="T25" s="264">
        <v>3.8999999999999999E-5</v>
      </c>
      <c r="U25" s="264">
        <v>0</v>
      </c>
      <c r="V25" s="264">
        <v>7.9699999999999997E-4</v>
      </c>
      <c r="W25" s="264">
        <v>0</v>
      </c>
      <c r="X25" s="264">
        <v>1.438E-3</v>
      </c>
      <c r="Y25" s="18">
        <f t="shared" si="0"/>
        <v>8.5035000000000027E-2</v>
      </c>
      <c r="Z25" s="103"/>
      <c r="AA25" s="45"/>
      <c r="AB25" s="45"/>
    </row>
    <row r="26" spans="1:28" ht="15" x14ac:dyDescent="0.25">
      <c r="A26" s="143"/>
      <c r="B26" s="185" t="s">
        <v>22</v>
      </c>
      <c r="C26" s="211">
        <f>SUM(C9:C14,C16)</f>
        <v>161.86779799999996</v>
      </c>
      <c r="D26" s="211">
        <f t="shared" ref="D26:V26" si="2">SUM(D9:D14,D16)</f>
        <v>242.809505</v>
      </c>
      <c r="E26" s="211">
        <f t="shared" si="2"/>
        <v>291.95873699999999</v>
      </c>
      <c r="F26" s="211">
        <f t="shared" si="2"/>
        <v>311.61901400000005</v>
      </c>
      <c r="G26" s="211">
        <f t="shared" si="2"/>
        <v>335.68024000000003</v>
      </c>
      <c r="H26" s="211">
        <f t="shared" si="2"/>
        <v>503.27662299999997</v>
      </c>
      <c r="I26" s="211">
        <f t="shared" si="2"/>
        <v>527.84825100000012</v>
      </c>
      <c r="J26" s="211">
        <f t="shared" si="2"/>
        <v>575.34439699999996</v>
      </c>
      <c r="K26" s="211">
        <f t="shared" si="2"/>
        <v>618.42018399999995</v>
      </c>
      <c r="L26" s="211">
        <f t="shared" si="2"/>
        <v>674.38086400000009</v>
      </c>
      <c r="M26" s="211">
        <f t="shared" si="2"/>
        <v>630.3491489999999</v>
      </c>
      <c r="N26" s="211">
        <f t="shared" si="2"/>
        <v>394.73943800000001</v>
      </c>
      <c r="O26" s="211">
        <f t="shared" si="2"/>
        <v>162.788319</v>
      </c>
      <c r="P26" s="211">
        <f t="shared" si="2"/>
        <v>140.993325</v>
      </c>
      <c r="Q26" s="253">
        <f t="shared" si="2"/>
        <v>12.911930000000002</v>
      </c>
      <c r="R26" s="253">
        <f t="shared" si="2"/>
        <v>1.0185089999999999</v>
      </c>
      <c r="S26" s="253">
        <f t="shared" si="2"/>
        <v>2.1779989999999998</v>
      </c>
      <c r="T26" s="253">
        <f t="shared" si="2"/>
        <v>5.809844</v>
      </c>
      <c r="U26" s="253">
        <f t="shared" si="2"/>
        <v>3.4613420000000001</v>
      </c>
      <c r="V26" s="253">
        <f t="shared" si="2"/>
        <v>2.017963</v>
      </c>
      <c r="W26" s="253">
        <f t="shared" ref="W26:X26" si="3">SUM(W9:W14,W16)</f>
        <v>1.7026049999999999</v>
      </c>
      <c r="X26" s="253">
        <f t="shared" si="3"/>
        <v>2.1219929999999998</v>
      </c>
      <c r="Y26" s="18">
        <f t="shared" si="0"/>
        <v>5603.2980290000005</v>
      </c>
      <c r="Z26" s="103"/>
      <c r="AA26" s="45"/>
      <c r="AB26" s="45"/>
    </row>
    <row r="27" spans="1:28" x14ac:dyDescent="0.2">
      <c r="A27" s="143"/>
      <c r="B27" s="76" t="s">
        <v>23</v>
      </c>
      <c r="C27" s="18">
        <f>C28-C26</f>
        <v>-0.56341499999996358</v>
      </c>
      <c r="D27" s="18">
        <f t="shared" ref="D27:V27" si="4">D28-D26</f>
        <v>12.654640999999998</v>
      </c>
      <c r="E27" s="18">
        <f t="shared" si="4"/>
        <v>2.0225230000000352</v>
      </c>
      <c r="F27" s="18">
        <f t="shared" si="4"/>
        <v>-0.39740900000003876</v>
      </c>
      <c r="G27" s="18">
        <f t="shared" si="4"/>
        <v>35.210970999999972</v>
      </c>
      <c r="H27" s="18">
        <f t="shared" si="4"/>
        <v>7.9268680000000131</v>
      </c>
      <c r="I27" s="18">
        <f t="shared" si="4"/>
        <v>2.2830509999998867</v>
      </c>
      <c r="J27" s="18">
        <f t="shared" si="4"/>
        <v>0.52460600000006252</v>
      </c>
      <c r="K27" s="18">
        <f t="shared" si="4"/>
        <v>-12.796182999999928</v>
      </c>
      <c r="L27" s="18">
        <f t="shared" si="4"/>
        <v>-31.914536000000112</v>
      </c>
      <c r="M27" s="18">
        <f t="shared" si="4"/>
        <v>-87.389761999999905</v>
      </c>
      <c r="N27" s="18">
        <f t="shared" si="4"/>
        <v>-60.246633000000031</v>
      </c>
      <c r="O27" s="18">
        <f t="shared" si="4"/>
        <v>-32.300885999999991</v>
      </c>
      <c r="P27" s="18">
        <f t="shared" si="4"/>
        <v>-25.851951999999997</v>
      </c>
      <c r="Q27" s="88">
        <f t="shared" si="4"/>
        <v>-4.4090830000000025</v>
      </c>
      <c r="R27" s="88">
        <f t="shared" si="4"/>
        <v>0.15101100000000001</v>
      </c>
      <c r="S27" s="88">
        <f t="shared" si="4"/>
        <v>0.41336700000000004</v>
      </c>
      <c r="T27" s="88">
        <f t="shared" si="4"/>
        <v>0.1151390000000001</v>
      </c>
      <c r="U27" s="88">
        <f t="shared" si="4"/>
        <v>0.22198899999999977</v>
      </c>
      <c r="V27" s="88">
        <f t="shared" si="4"/>
        <v>0.11191400000000007</v>
      </c>
      <c r="W27" s="88">
        <f t="shared" ref="W27:X27" si="5">W28-W26</f>
        <v>9.8240000000000549E-3</v>
      </c>
      <c r="X27" s="88">
        <f t="shared" si="5"/>
        <v>6.3504000000000005E-2</v>
      </c>
      <c r="Y27" s="18">
        <f t="shared" si="0"/>
        <v>-194.16045099999999</v>
      </c>
      <c r="Z27" s="103"/>
      <c r="AA27" s="45"/>
      <c r="AB27" s="45"/>
    </row>
    <row r="28" spans="1:28" ht="13.5" thickBot="1" x14ac:dyDescent="0.25">
      <c r="A28" s="143"/>
      <c r="B28" s="77" t="s">
        <v>7</v>
      </c>
      <c r="C28" s="258">
        <v>161.304383</v>
      </c>
      <c r="D28" s="258">
        <v>255.464146</v>
      </c>
      <c r="E28" s="258">
        <v>293.98126000000002</v>
      </c>
      <c r="F28" s="258">
        <v>311.22160500000001</v>
      </c>
      <c r="G28" s="258">
        <v>370.891211</v>
      </c>
      <c r="H28" s="258">
        <v>511.20349099999999</v>
      </c>
      <c r="I28" s="258">
        <v>530.13130200000001</v>
      </c>
      <c r="J28" s="258">
        <v>575.86900300000002</v>
      </c>
      <c r="K28" s="258">
        <v>605.62400100000002</v>
      </c>
      <c r="L28" s="258">
        <v>642.46632799999998</v>
      </c>
      <c r="M28" s="258">
        <v>542.95938699999999</v>
      </c>
      <c r="N28" s="258">
        <v>334.49280499999998</v>
      </c>
      <c r="O28" s="258">
        <v>130.48743300000001</v>
      </c>
      <c r="P28" s="258">
        <v>115.141373</v>
      </c>
      <c r="Q28" s="259">
        <v>8.5028469999999992</v>
      </c>
      <c r="R28" s="259">
        <v>1.1695199999999999</v>
      </c>
      <c r="S28" s="259">
        <v>2.5913659999999998</v>
      </c>
      <c r="T28" s="259">
        <v>5.9249830000000001</v>
      </c>
      <c r="U28" s="259">
        <v>3.6833309999999999</v>
      </c>
      <c r="V28" s="270">
        <v>2.129877</v>
      </c>
      <c r="W28" s="270">
        <v>1.712429</v>
      </c>
      <c r="X28" s="270">
        <v>2.1854969999999998</v>
      </c>
      <c r="Y28" s="270">
        <f t="shared" si="0"/>
        <v>5409.1375780000017</v>
      </c>
      <c r="Z28" s="103"/>
      <c r="AA28" s="45"/>
      <c r="AB28" s="45"/>
    </row>
    <row r="29" spans="1:28" ht="24.75" customHeight="1" thickTop="1" thickBot="1" x14ac:dyDescent="0.25">
      <c r="A29" s="143"/>
      <c r="B29" s="344" t="s">
        <v>250</v>
      </c>
      <c r="C29" s="344"/>
      <c r="D29" s="344"/>
      <c r="E29" s="344"/>
      <c r="F29" s="344"/>
      <c r="G29" s="344"/>
      <c r="H29" s="344"/>
      <c r="I29" s="344"/>
      <c r="J29" s="344"/>
      <c r="K29" s="344"/>
      <c r="L29" s="344"/>
      <c r="M29" s="344"/>
      <c r="N29" s="344"/>
      <c r="O29" s="344"/>
      <c r="P29" s="344"/>
      <c r="Q29" s="345"/>
      <c r="R29" s="345"/>
      <c r="S29" s="345"/>
      <c r="T29" s="345"/>
      <c r="U29" s="345"/>
      <c r="V29" s="345"/>
      <c r="W29" s="345"/>
      <c r="X29" s="345"/>
      <c r="Y29" s="345"/>
      <c r="Z29" s="106"/>
    </row>
    <row r="30" spans="1:28" ht="13.5" thickTop="1" x14ac:dyDescent="0.2">
      <c r="A30" s="143"/>
      <c r="B30" s="96"/>
      <c r="C30" s="18"/>
      <c r="D30" s="18"/>
      <c r="E30" s="18"/>
      <c r="F30" s="18"/>
      <c r="G30" s="18"/>
      <c r="H30" s="18"/>
      <c r="I30" s="18"/>
      <c r="J30" s="18"/>
      <c r="K30" s="18"/>
      <c r="L30" s="18"/>
      <c r="M30" s="18"/>
      <c r="N30" s="18"/>
      <c r="O30" s="18"/>
      <c r="P30" s="18"/>
      <c r="Q30" s="18"/>
      <c r="R30" s="18"/>
      <c r="S30" s="18"/>
      <c r="T30" s="18"/>
      <c r="U30" s="18"/>
      <c r="V30" s="18"/>
      <c r="W30" s="18"/>
      <c r="X30" s="18"/>
      <c r="Y30" s="18"/>
      <c r="Z30" s="36"/>
    </row>
    <row r="31" spans="1:28" x14ac:dyDescent="0.2">
      <c r="A31" s="143"/>
      <c r="B31" s="27" t="s">
        <v>58</v>
      </c>
      <c r="C31" s="84">
        <f>C9/C$28*100</f>
        <v>0.39312818920735715</v>
      </c>
      <c r="D31" s="84">
        <f t="shared" ref="D31:Y31" si="6">D9/D$28*100</f>
        <v>7.4859565615912294</v>
      </c>
      <c r="E31" s="84">
        <f t="shared" si="6"/>
        <v>0.14891595471085467</v>
      </c>
      <c r="F31" s="84">
        <f t="shared" si="6"/>
        <v>0.14746019962206672</v>
      </c>
      <c r="G31" s="84">
        <f t="shared" si="6"/>
        <v>0</v>
      </c>
      <c r="H31" s="84">
        <f t="shared" si="6"/>
        <v>3.3647266309454839E-2</v>
      </c>
      <c r="I31" s="84">
        <f t="shared" si="6"/>
        <v>9.4421890975228615E-3</v>
      </c>
      <c r="J31" s="84">
        <f t="shared" si="6"/>
        <v>0.26800938962849508</v>
      </c>
      <c r="K31" s="84">
        <f t="shared" si="6"/>
        <v>4.6024034638613998</v>
      </c>
      <c r="L31" s="84">
        <f t="shared" si="6"/>
        <v>9.0379686015233478</v>
      </c>
      <c r="M31" s="84">
        <f t="shared" si="6"/>
        <v>16.580281169353832</v>
      </c>
      <c r="N31" s="84">
        <f t="shared" si="6"/>
        <v>18.195481065728757</v>
      </c>
      <c r="O31" s="84">
        <f t="shared" si="6"/>
        <v>24.835536461200828</v>
      </c>
      <c r="P31" s="84">
        <f t="shared" si="6"/>
        <v>22.457329043661829</v>
      </c>
      <c r="Q31" s="84">
        <f t="shared" si="6"/>
        <v>52.253486391087598</v>
      </c>
      <c r="R31" s="84">
        <f t="shared" si="6"/>
        <v>3.1294890211368769E-2</v>
      </c>
      <c r="S31" s="84">
        <f t="shared" si="6"/>
        <v>1.6632154624240655E-2</v>
      </c>
      <c r="T31" s="84">
        <f t="shared" si="6"/>
        <v>0</v>
      </c>
      <c r="U31" s="84">
        <f t="shared" si="6"/>
        <v>0</v>
      </c>
      <c r="V31" s="84">
        <f t="shared" si="6"/>
        <v>0</v>
      </c>
      <c r="W31" s="84">
        <f t="shared" ref="W31:X31" si="7">W9/W$28*100</f>
        <v>0</v>
      </c>
      <c r="X31" s="84">
        <f t="shared" si="7"/>
        <v>0</v>
      </c>
      <c r="Y31" s="84">
        <f t="shared" si="6"/>
        <v>5.9520564296506766</v>
      </c>
      <c r="Z31" s="90"/>
    </row>
    <row r="32" spans="1:28" x14ac:dyDescent="0.2">
      <c r="A32" s="143"/>
      <c r="B32" s="27" t="s">
        <v>326</v>
      </c>
      <c r="C32" s="84">
        <f t="shared" ref="C32:Y32" si="8">C10/C$28*100</f>
        <v>99.548582632128472</v>
      </c>
      <c r="D32" s="84">
        <f t="shared" si="8"/>
        <v>80.047459575795031</v>
      </c>
      <c r="E32" s="84">
        <f t="shared" si="8"/>
        <v>98.875453149632719</v>
      </c>
      <c r="F32" s="84">
        <f t="shared" si="8"/>
        <v>99.803532598580361</v>
      </c>
      <c r="G32" s="84">
        <f t="shared" si="8"/>
        <v>90.493806012566864</v>
      </c>
      <c r="H32" s="84">
        <f t="shared" si="8"/>
        <v>98.3149923363884</v>
      </c>
      <c r="I32" s="84">
        <f t="shared" si="8"/>
        <v>99.541396633092987</v>
      </c>
      <c r="J32" s="84">
        <f t="shared" si="8"/>
        <v>99.327460068205809</v>
      </c>
      <c r="K32" s="84">
        <f t="shared" si="8"/>
        <v>92.788052499920653</v>
      </c>
      <c r="L32" s="84">
        <f t="shared" si="8"/>
        <v>86.372992764844184</v>
      </c>
      <c r="M32" s="84">
        <f t="shared" si="8"/>
        <v>81.604190591146363</v>
      </c>
      <c r="N32" s="84">
        <f t="shared" si="8"/>
        <v>81.154966845998374</v>
      </c>
      <c r="O32" s="84">
        <f t="shared" si="8"/>
        <v>70.464141937714402</v>
      </c>
      <c r="P32" s="84">
        <f t="shared" si="8"/>
        <v>74.64578870359658</v>
      </c>
      <c r="Q32" s="84">
        <f t="shared" si="8"/>
        <v>46.901937668642049</v>
      </c>
      <c r="R32" s="84">
        <f t="shared" si="8"/>
        <v>79.944849168889803</v>
      </c>
      <c r="S32" s="84">
        <f t="shared" si="8"/>
        <v>81.640146548191183</v>
      </c>
      <c r="T32" s="84">
        <f t="shared" si="8"/>
        <v>70.706076287476264</v>
      </c>
      <c r="U32" s="84">
        <f t="shared" si="8"/>
        <v>68.646749368981503</v>
      </c>
      <c r="V32" s="84">
        <f t="shared" si="8"/>
        <v>92.748219732876592</v>
      </c>
      <c r="W32" s="84">
        <f t="shared" ref="W32:X32" si="9">W10/W$28*100</f>
        <v>92.98178201840777</v>
      </c>
      <c r="X32" s="84">
        <f t="shared" si="9"/>
        <v>96.62017380943557</v>
      </c>
      <c r="Y32" s="84">
        <f t="shared" si="8"/>
        <v>91.197599208115335</v>
      </c>
      <c r="Z32" s="90"/>
    </row>
    <row r="33" spans="1:26" x14ac:dyDescent="0.2">
      <c r="A33" s="143"/>
      <c r="B33" s="27" t="s">
        <v>392</v>
      </c>
      <c r="C33" s="84">
        <f t="shared" ref="C33:Y33" si="10">C11/C$28*100</f>
        <v>0</v>
      </c>
      <c r="D33" s="84">
        <f t="shared" si="10"/>
        <v>0</v>
      </c>
      <c r="E33" s="84">
        <f t="shared" si="10"/>
        <v>0</v>
      </c>
      <c r="F33" s="84">
        <f t="shared" si="10"/>
        <v>0</v>
      </c>
      <c r="G33" s="84">
        <f t="shared" si="10"/>
        <v>0</v>
      </c>
      <c r="H33" s="84">
        <f t="shared" si="10"/>
        <v>0</v>
      </c>
      <c r="I33" s="84">
        <f t="shared" si="10"/>
        <v>0</v>
      </c>
      <c r="J33" s="84">
        <f t="shared" si="10"/>
        <v>0</v>
      </c>
      <c r="K33" s="84">
        <f t="shared" si="10"/>
        <v>0</v>
      </c>
      <c r="L33" s="84">
        <f t="shared" si="10"/>
        <v>0</v>
      </c>
      <c r="M33" s="84">
        <f t="shared" si="10"/>
        <v>0</v>
      </c>
      <c r="N33" s="84">
        <f t="shared" si="10"/>
        <v>0</v>
      </c>
      <c r="O33" s="84">
        <f t="shared" si="10"/>
        <v>4.6056856678297899</v>
      </c>
      <c r="P33" s="84">
        <f t="shared" si="10"/>
        <v>2.2191302165556079</v>
      </c>
      <c r="Q33" s="84">
        <f t="shared" si="10"/>
        <v>0</v>
      </c>
      <c r="R33" s="84">
        <f t="shared" si="10"/>
        <v>0</v>
      </c>
      <c r="S33" s="84">
        <f t="shared" si="10"/>
        <v>0</v>
      </c>
      <c r="T33" s="84">
        <f t="shared" si="10"/>
        <v>0</v>
      </c>
      <c r="U33" s="84">
        <f t="shared" si="10"/>
        <v>0</v>
      </c>
      <c r="V33" s="84">
        <f t="shared" si="10"/>
        <v>0</v>
      </c>
      <c r="W33" s="84">
        <f t="shared" ref="W33:X33" si="11">W11/W$28*100</f>
        <v>0</v>
      </c>
      <c r="X33" s="84">
        <f t="shared" si="11"/>
        <v>0</v>
      </c>
      <c r="Y33" s="84">
        <f t="shared" si="10"/>
        <v>0.15834276493235086</v>
      </c>
      <c r="Z33" s="90"/>
    </row>
    <row r="34" spans="1:26" x14ac:dyDescent="0.2">
      <c r="A34" s="143"/>
      <c r="B34" s="27" t="s">
        <v>71</v>
      </c>
      <c r="C34" s="84">
        <f t="shared" ref="C34:Y34" si="12">C12/C$28*100</f>
        <v>0</v>
      </c>
      <c r="D34" s="84">
        <f t="shared" si="12"/>
        <v>0</v>
      </c>
      <c r="E34" s="84">
        <f t="shared" si="12"/>
        <v>0</v>
      </c>
      <c r="F34" s="84">
        <f t="shared" si="12"/>
        <v>0</v>
      </c>
      <c r="G34" s="84">
        <f t="shared" si="12"/>
        <v>0</v>
      </c>
      <c r="H34" s="84">
        <f t="shared" si="12"/>
        <v>4.1295297022922721E-2</v>
      </c>
      <c r="I34" s="84">
        <f t="shared" si="12"/>
        <v>2.5333346567790483E-4</v>
      </c>
      <c r="J34" s="84">
        <f t="shared" si="12"/>
        <v>4.3328256721607221E-2</v>
      </c>
      <c r="K34" s="84">
        <f t="shared" si="12"/>
        <v>4.971731627260921E-4</v>
      </c>
      <c r="L34" s="84">
        <f t="shared" si="12"/>
        <v>2.6983515313506053E-3</v>
      </c>
      <c r="M34" s="84">
        <f t="shared" si="12"/>
        <v>5.2845573144129103E-3</v>
      </c>
      <c r="N34" s="84">
        <f t="shared" si="12"/>
        <v>9.4800245404381739E-4</v>
      </c>
      <c r="O34" s="84">
        <f t="shared" si="12"/>
        <v>4.9046868750954743E-4</v>
      </c>
      <c r="P34" s="84">
        <f t="shared" si="12"/>
        <v>0.25945061468044156</v>
      </c>
      <c r="Q34" s="84">
        <f t="shared" si="12"/>
        <v>5.0571296884443541E-4</v>
      </c>
      <c r="R34" s="84">
        <f t="shared" si="12"/>
        <v>7.1909843354538622E-2</v>
      </c>
      <c r="S34" s="84">
        <f t="shared" si="12"/>
        <v>0</v>
      </c>
      <c r="T34" s="84">
        <f t="shared" si="12"/>
        <v>3.2067602556834344E-4</v>
      </c>
      <c r="U34" s="84">
        <f t="shared" si="12"/>
        <v>0.82775618047902844</v>
      </c>
      <c r="V34" s="84">
        <f t="shared" si="12"/>
        <v>0.35889396429934683</v>
      </c>
      <c r="W34" s="84">
        <f t="shared" ref="W34:X34" si="13">W12/W$28*100</f>
        <v>1.3190035908058086</v>
      </c>
      <c r="X34" s="84">
        <f t="shared" si="13"/>
        <v>2.2878091344897752E-3</v>
      </c>
      <c r="Y34" s="84">
        <f t="shared" si="12"/>
        <v>1.6180379725590326E-2</v>
      </c>
      <c r="Z34" s="90"/>
    </row>
    <row r="35" spans="1:26" x14ac:dyDescent="0.2">
      <c r="A35" s="143"/>
      <c r="B35" s="27" t="s">
        <v>384</v>
      </c>
      <c r="C35" s="84">
        <f t="shared" ref="C35:Y35" si="14">C13/C$28*100</f>
        <v>0</v>
      </c>
      <c r="D35" s="84">
        <f t="shared" si="14"/>
        <v>0</v>
      </c>
      <c r="E35" s="84">
        <f t="shared" si="14"/>
        <v>0</v>
      </c>
      <c r="F35" s="84">
        <f t="shared" si="14"/>
        <v>0</v>
      </c>
      <c r="G35" s="84">
        <f t="shared" si="14"/>
        <v>0</v>
      </c>
      <c r="H35" s="84">
        <f t="shared" si="14"/>
        <v>0</v>
      </c>
      <c r="I35" s="84">
        <f t="shared" si="14"/>
        <v>0</v>
      </c>
      <c r="J35" s="84">
        <f t="shared" si="14"/>
        <v>0</v>
      </c>
      <c r="K35" s="84">
        <f t="shared" si="14"/>
        <v>0</v>
      </c>
      <c r="L35" s="84">
        <f t="shared" si="14"/>
        <v>0</v>
      </c>
      <c r="M35" s="84">
        <f t="shared" si="14"/>
        <v>0.46417247041720272</v>
      </c>
      <c r="N35" s="84">
        <f t="shared" si="14"/>
        <v>0.39432357894813319</v>
      </c>
      <c r="O35" s="84">
        <f t="shared" si="14"/>
        <v>0</v>
      </c>
      <c r="P35" s="84">
        <f t="shared" si="14"/>
        <v>0.2162367822381274</v>
      </c>
      <c r="Q35" s="84">
        <f t="shared" si="14"/>
        <v>0</v>
      </c>
      <c r="R35" s="84">
        <f t="shared" si="14"/>
        <v>0</v>
      </c>
      <c r="S35" s="84">
        <f t="shared" si="14"/>
        <v>0</v>
      </c>
      <c r="T35" s="84">
        <f t="shared" si="14"/>
        <v>0</v>
      </c>
      <c r="U35" s="84">
        <f t="shared" si="14"/>
        <v>0</v>
      </c>
      <c r="V35" s="84">
        <f t="shared" si="14"/>
        <v>0</v>
      </c>
      <c r="W35" s="84">
        <f t="shared" ref="W35:X35" si="15">W13/W$28*100</f>
        <v>0</v>
      </c>
      <c r="X35" s="84">
        <f t="shared" si="15"/>
        <v>0</v>
      </c>
      <c r="Y35" s="84">
        <f t="shared" si="14"/>
        <v>7.5580070594388551E-2</v>
      </c>
      <c r="Z35" s="90"/>
    </row>
    <row r="36" spans="1:26" x14ac:dyDescent="0.2">
      <c r="A36" s="143"/>
      <c r="B36" s="27" t="s">
        <v>67</v>
      </c>
      <c r="C36" s="84">
        <f t="shared" ref="C36:Y36" si="16">C14/C$28*100</f>
        <v>1.7259295427824797E-3</v>
      </c>
      <c r="D36" s="84">
        <f t="shared" si="16"/>
        <v>4.9165412041813489E-4</v>
      </c>
      <c r="E36" s="84">
        <f t="shared" si="16"/>
        <v>4.3029953677999744E-4</v>
      </c>
      <c r="F36" s="84">
        <f t="shared" si="16"/>
        <v>1.4873646063228805E-3</v>
      </c>
      <c r="G36" s="84">
        <f t="shared" si="16"/>
        <v>2.2216757247450652E-4</v>
      </c>
      <c r="H36" s="84">
        <f t="shared" si="16"/>
        <v>6.0737065662957298E-3</v>
      </c>
      <c r="I36" s="84">
        <f t="shared" si="16"/>
        <v>0</v>
      </c>
      <c r="J36" s="84">
        <f t="shared" si="16"/>
        <v>4.8917375051006173E-4</v>
      </c>
      <c r="K36" s="84">
        <f t="shared" si="16"/>
        <v>2.7447723294572661E-3</v>
      </c>
      <c r="L36" s="84">
        <f t="shared" si="16"/>
        <v>4.2481603798541802E-3</v>
      </c>
      <c r="M36" s="84">
        <f t="shared" si="16"/>
        <v>1.5198190136456746E-3</v>
      </c>
      <c r="N36" s="84">
        <f t="shared" si="16"/>
        <v>6.6279452558030364E-3</v>
      </c>
      <c r="O36" s="84">
        <f t="shared" si="16"/>
        <v>0</v>
      </c>
      <c r="P36" s="84">
        <f t="shared" si="16"/>
        <v>0.1113240155647614</v>
      </c>
      <c r="Q36" s="84">
        <f t="shared" si="16"/>
        <v>0</v>
      </c>
      <c r="R36" s="84">
        <f t="shared" si="16"/>
        <v>2.7190642314795815E-2</v>
      </c>
      <c r="S36" s="84">
        <f t="shared" si="16"/>
        <v>2.3915186044734709</v>
      </c>
      <c r="T36" s="84">
        <f t="shared" si="16"/>
        <v>1.1836320880583115</v>
      </c>
      <c r="U36" s="84">
        <f t="shared" si="16"/>
        <v>5.685071474705912E-2</v>
      </c>
      <c r="V36" s="84">
        <f t="shared" si="16"/>
        <v>0.14249649158143873</v>
      </c>
      <c r="W36" s="84">
        <f t="shared" ref="W36:X36" si="17">W14/W$28*100</f>
        <v>5.7812615880716801E-3</v>
      </c>
      <c r="X36" s="84">
        <f t="shared" si="17"/>
        <v>8.6936747110611459E-3</v>
      </c>
      <c r="Y36" s="84">
        <f t="shared" si="16"/>
        <v>7.1172343917779322E-3</v>
      </c>
      <c r="Z36" s="90"/>
    </row>
    <row r="37" spans="1:26" x14ac:dyDescent="0.2">
      <c r="A37" s="143"/>
      <c r="B37" s="27" t="s">
        <v>66</v>
      </c>
      <c r="C37" s="84">
        <f t="shared" ref="C37:Y37" si="18">C15/C$28*100</f>
        <v>0</v>
      </c>
      <c r="D37" s="84">
        <f t="shared" si="18"/>
        <v>5.4293333202225561E-4</v>
      </c>
      <c r="E37" s="84">
        <f t="shared" si="18"/>
        <v>4.9111974008139159E-3</v>
      </c>
      <c r="F37" s="84">
        <f t="shared" si="18"/>
        <v>0</v>
      </c>
      <c r="G37" s="84">
        <f t="shared" si="18"/>
        <v>4.5889467032962395E-4</v>
      </c>
      <c r="H37" s="84">
        <f t="shared" si="18"/>
        <v>1.9101982228051724E-3</v>
      </c>
      <c r="I37" s="84">
        <f t="shared" si="18"/>
        <v>2.2988644424546734E-3</v>
      </c>
      <c r="J37" s="84">
        <f t="shared" si="18"/>
        <v>0</v>
      </c>
      <c r="K37" s="84">
        <f t="shared" si="18"/>
        <v>1.4530467724973799E-5</v>
      </c>
      <c r="L37" s="84">
        <f t="shared" si="18"/>
        <v>3.1130036125410767E-6</v>
      </c>
      <c r="M37" s="84">
        <f t="shared" si="18"/>
        <v>8.8588577988799006E-5</v>
      </c>
      <c r="N37" s="84">
        <f t="shared" si="18"/>
        <v>8.6698426891424478E-6</v>
      </c>
      <c r="O37" s="84">
        <f t="shared" si="18"/>
        <v>5.8549699571452214E-4</v>
      </c>
      <c r="P37" s="84">
        <f t="shared" si="18"/>
        <v>5.4721424939061639E-2</v>
      </c>
      <c r="Q37" s="84">
        <f t="shared" si="18"/>
        <v>0</v>
      </c>
      <c r="R37" s="84">
        <f t="shared" si="18"/>
        <v>0</v>
      </c>
      <c r="S37" s="84">
        <f t="shared" si="18"/>
        <v>0</v>
      </c>
      <c r="T37" s="84">
        <f t="shared" si="18"/>
        <v>0</v>
      </c>
      <c r="U37" s="84">
        <f t="shared" si="18"/>
        <v>0</v>
      </c>
      <c r="V37" s="84">
        <f t="shared" si="18"/>
        <v>0</v>
      </c>
      <c r="W37" s="84">
        <f t="shared" ref="W37:X37" si="19">W15/W$28*100</f>
        <v>0</v>
      </c>
      <c r="X37" s="84">
        <f t="shared" si="19"/>
        <v>0</v>
      </c>
      <c r="Y37" s="84">
        <f t="shared" si="18"/>
        <v>1.9202321719908001E-3</v>
      </c>
      <c r="Z37" s="90"/>
    </row>
    <row r="38" spans="1:26" x14ac:dyDescent="0.2">
      <c r="A38" s="143"/>
      <c r="B38" s="76" t="s">
        <v>15</v>
      </c>
      <c r="C38" s="84">
        <f t="shared" ref="C38:Y38" si="20">C16/C$28*100</f>
        <v>0.40585010017985673</v>
      </c>
      <c r="D38" s="84">
        <f t="shared" si="20"/>
        <v>7.512504318316358</v>
      </c>
      <c r="E38" s="84">
        <f t="shared" si="20"/>
        <v>0.28722375024857022</v>
      </c>
      <c r="F38" s="84">
        <f t="shared" si="20"/>
        <v>0.17521309293421322</v>
      </c>
      <c r="G38" s="84">
        <f t="shared" si="20"/>
        <v>1.2360228185617482E-2</v>
      </c>
      <c r="H38" s="84">
        <f t="shared" si="20"/>
        <v>5.3362702877160148E-2</v>
      </c>
      <c r="I38" s="84">
        <f t="shared" si="20"/>
        <v>1.8250195684540057E-2</v>
      </c>
      <c r="J38" s="84">
        <f t="shared" si="20"/>
        <v>0.26961496310993494</v>
      </c>
      <c r="K38" s="84">
        <f t="shared" si="20"/>
        <v>4.719194409866196</v>
      </c>
      <c r="L38" s="84">
        <f t="shared" si="20"/>
        <v>9.5495954147498932</v>
      </c>
      <c r="M38" s="84">
        <f t="shared" si="20"/>
        <v>17.439634025518743</v>
      </c>
      <c r="N38" s="84">
        <f t="shared" si="20"/>
        <v>18.258991549907925</v>
      </c>
      <c r="O38" s="84">
        <f t="shared" si="20"/>
        <v>24.848166029904203</v>
      </c>
      <c r="P38" s="84">
        <f t="shared" si="20"/>
        <v>22.54309751890834</v>
      </c>
      <c r="Q38" s="84">
        <f t="shared" si="20"/>
        <v>52.698266827569661</v>
      </c>
      <c r="R38" s="84">
        <f t="shared" si="20"/>
        <v>7.012535057117451</v>
      </c>
      <c r="S38" s="84">
        <f t="shared" si="20"/>
        <v>0</v>
      </c>
      <c r="T38" s="84">
        <f t="shared" si="20"/>
        <v>26.166691111181251</v>
      </c>
      <c r="U38" s="84">
        <f t="shared" si="20"/>
        <v>24.441789239142501</v>
      </c>
      <c r="V38" s="84">
        <f t="shared" si="20"/>
        <v>1.4959079796626755</v>
      </c>
      <c r="W38" s="84">
        <f t="shared" ref="W38:X38" si="21">W16/W$28*100</f>
        <v>5.1197451106002063</v>
      </c>
      <c r="X38" s="84">
        <f t="shared" si="21"/>
        <v>0.46314408118611017</v>
      </c>
      <c r="Y38" s="84">
        <f t="shared" si="20"/>
        <v>6.1826138858100972</v>
      </c>
      <c r="Z38" s="90"/>
    </row>
    <row r="39" spans="1:26" x14ac:dyDescent="0.2">
      <c r="A39" s="143"/>
      <c r="B39" s="76" t="s">
        <v>26</v>
      </c>
      <c r="C39" s="84">
        <f t="shared" ref="C39:Y39" si="22">C17/C$28*100</f>
        <v>6.1994595645922412E-6</v>
      </c>
      <c r="D39" s="84">
        <f t="shared" si="22"/>
        <v>2.9413129465142239E-3</v>
      </c>
      <c r="E39" s="84">
        <f t="shared" si="22"/>
        <v>1.6303760314518006E-3</v>
      </c>
      <c r="F39" s="84">
        <f t="shared" si="22"/>
        <v>5.2515634317868128E-3</v>
      </c>
      <c r="G39" s="84">
        <f t="shared" si="22"/>
        <v>7.1204167736398588E-3</v>
      </c>
      <c r="H39" s="84">
        <f t="shared" si="22"/>
        <v>2.0342192850948274E-3</v>
      </c>
      <c r="I39" s="84">
        <f t="shared" si="22"/>
        <v>2.7788021466425311E-2</v>
      </c>
      <c r="J39" s="84">
        <f t="shared" si="22"/>
        <v>4.6555726841230938E-4</v>
      </c>
      <c r="K39" s="84">
        <f t="shared" si="22"/>
        <v>3.7184787859819313E-4</v>
      </c>
      <c r="L39" s="84">
        <f t="shared" si="22"/>
        <v>7.8947328115847974E-3</v>
      </c>
      <c r="M39" s="84">
        <f t="shared" si="22"/>
        <v>2.5527876176123652E-2</v>
      </c>
      <c r="N39" s="84">
        <f t="shared" si="22"/>
        <v>5.6434696704462751E-2</v>
      </c>
      <c r="O39" s="84">
        <f t="shared" si="22"/>
        <v>0.18563626736376981</v>
      </c>
      <c r="P39" s="84">
        <f t="shared" si="22"/>
        <v>0.30328021188352511</v>
      </c>
      <c r="Q39" s="84">
        <f t="shared" si="22"/>
        <v>1.3172058723389942E-2</v>
      </c>
      <c r="R39" s="84">
        <f t="shared" si="22"/>
        <v>0</v>
      </c>
      <c r="S39" s="84">
        <f t="shared" si="22"/>
        <v>0</v>
      </c>
      <c r="T39" s="84">
        <f t="shared" si="22"/>
        <v>0</v>
      </c>
      <c r="U39" s="84">
        <f t="shared" si="22"/>
        <v>0</v>
      </c>
      <c r="V39" s="84">
        <f t="shared" si="22"/>
        <v>0.35556043846663449</v>
      </c>
      <c r="W39" s="84">
        <f t="shared" ref="W39:X39" si="23">W17/W$28*100</f>
        <v>0.13717357040788261</v>
      </c>
      <c r="X39" s="84">
        <f t="shared" si="23"/>
        <v>0</v>
      </c>
      <c r="Y39" s="84">
        <f t="shared" si="22"/>
        <v>2.215301390879135E-2</v>
      </c>
      <c r="Z39" s="90"/>
    </row>
    <row r="40" spans="1:26" x14ac:dyDescent="0.2">
      <c r="A40" s="143"/>
      <c r="B40" s="76" t="s">
        <v>27</v>
      </c>
      <c r="C40" s="84">
        <f t="shared" ref="C40:Y40" si="24">C18/C$28*100</f>
        <v>0.39312818920735715</v>
      </c>
      <c r="D40" s="84">
        <f t="shared" si="24"/>
        <v>7.4859565615912294</v>
      </c>
      <c r="E40" s="84">
        <f t="shared" si="24"/>
        <v>0.14891595471085467</v>
      </c>
      <c r="F40" s="84">
        <f t="shared" si="24"/>
        <v>0.14746019962206672</v>
      </c>
      <c r="G40" s="84">
        <f t="shared" si="24"/>
        <v>0</v>
      </c>
      <c r="H40" s="84">
        <f t="shared" si="24"/>
        <v>3.3647266309454839E-2</v>
      </c>
      <c r="I40" s="84">
        <f t="shared" si="24"/>
        <v>9.4421890975228615E-3</v>
      </c>
      <c r="J40" s="84">
        <f t="shared" si="24"/>
        <v>0.26800938962849508</v>
      </c>
      <c r="K40" s="84">
        <f t="shared" si="24"/>
        <v>4.6024034638613998</v>
      </c>
      <c r="L40" s="84">
        <f t="shared" si="24"/>
        <v>9.0379686015233478</v>
      </c>
      <c r="M40" s="84">
        <f t="shared" si="24"/>
        <v>16.580281169353832</v>
      </c>
      <c r="N40" s="84">
        <f t="shared" si="24"/>
        <v>18.195481065728757</v>
      </c>
      <c r="O40" s="84">
        <f t="shared" si="24"/>
        <v>24.835536461200828</v>
      </c>
      <c r="P40" s="84">
        <f t="shared" si="24"/>
        <v>22.457329043661829</v>
      </c>
      <c r="Q40" s="84">
        <f t="shared" si="24"/>
        <v>52.253486391087598</v>
      </c>
      <c r="R40" s="84">
        <f t="shared" si="24"/>
        <v>3.1294890211368769E-2</v>
      </c>
      <c r="S40" s="84">
        <f t="shared" si="24"/>
        <v>0</v>
      </c>
      <c r="T40" s="84">
        <f t="shared" si="24"/>
        <v>0</v>
      </c>
      <c r="U40" s="84">
        <f t="shared" si="24"/>
        <v>0</v>
      </c>
      <c r="V40" s="84">
        <f t="shared" si="24"/>
        <v>0</v>
      </c>
      <c r="W40" s="84">
        <f t="shared" ref="W40:X40" si="25">W18/W$28*100</f>
        <v>0</v>
      </c>
      <c r="X40" s="84">
        <f t="shared" si="25"/>
        <v>0</v>
      </c>
      <c r="Y40" s="84">
        <f t="shared" si="24"/>
        <v>5.9520484616521969</v>
      </c>
      <c r="Z40" s="90"/>
    </row>
    <row r="41" spans="1:26" x14ac:dyDescent="0.2">
      <c r="A41" s="143"/>
      <c r="B41" s="76" t="s">
        <v>16</v>
      </c>
      <c r="C41" s="84">
        <f t="shared" ref="C41:Y41" si="26">C19/C$28*100</f>
        <v>3.2237189735879646E-3</v>
      </c>
      <c r="D41" s="84">
        <f t="shared" si="26"/>
        <v>7.2714704943370031E-3</v>
      </c>
      <c r="E41" s="84">
        <f t="shared" si="26"/>
        <v>0.10409983275804721</v>
      </c>
      <c r="F41" s="84">
        <f t="shared" si="26"/>
        <v>4.6221084169269034E-3</v>
      </c>
      <c r="G41" s="84">
        <f t="shared" si="26"/>
        <v>9.1776237857520964E-3</v>
      </c>
      <c r="H41" s="84">
        <f t="shared" si="26"/>
        <v>6.462592799468969E-3</v>
      </c>
      <c r="I41" s="84">
        <f t="shared" si="26"/>
        <v>2.706122039177381E-3</v>
      </c>
      <c r="J41" s="84">
        <f t="shared" si="26"/>
        <v>9.4274912726983486E-4</v>
      </c>
      <c r="K41" s="84">
        <f t="shared" si="26"/>
        <v>1.8252248889984134E-3</v>
      </c>
      <c r="L41" s="84">
        <f t="shared" si="26"/>
        <v>1.7806380663734954E-3</v>
      </c>
      <c r="M41" s="84">
        <f t="shared" si="26"/>
        <v>1.8806563150919428E-2</v>
      </c>
      <c r="N41" s="84">
        <f t="shared" si="26"/>
        <v>1.0660617946625192E-2</v>
      </c>
      <c r="O41" s="84">
        <f t="shared" si="26"/>
        <v>4.6640506752861025E-3</v>
      </c>
      <c r="P41" s="84">
        <f t="shared" si="26"/>
        <v>1.2752149481490027E-2</v>
      </c>
      <c r="Q41" s="84">
        <f t="shared" si="26"/>
        <v>0.145668856560632</v>
      </c>
      <c r="R41" s="84">
        <f t="shared" si="26"/>
        <v>4.5572542581571929</v>
      </c>
      <c r="S41" s="84">
        <f t="shared" si="26"/>
        <v>1.4085235354635356E-2</v>
      </c>
      <c r="T41" s="84">
        <f t="shared" si="26"/>
        <v>1.5073798523978887</v>
      </c>
      <c r="U41" s="84">
        <f t="shared" si="26"/>
        <v>0.68253436902629705</v>
      </c>
      <c r="V41" s="84">
        <f t="shared" si="26"/>
        <v>0.65858263176699883</v>
      </c>
      <c r="W41" s="84">
        <f t="shared" ref="W41:X41" si="27">W19/W$28*100</f>
        <v>0.56878270573553713</v>
      </c>
      <c r="X41" s="84">
        <f t="shared" si="27"/>
        <v>0.29897089769512386</v>
      </c>
      <c r="Y41" s="84">
        <f t="shared" si="26"/>
        <v>1.5212813283707528E-2</v>
      </c>
      <c r="Z41" s="90"/>
    </row>
    <row r="42" spans="1:26" x14ac:dyDescent="0.2">
      <c r="A42" s="143"/>
      <c r="B42" s="76" t="s">
        <v>19</v>
      </c>
      <c r="C42" s="84">
        <f t="shared" ref="C42:Y42" si="28">C20/C$28*100</f>
        <v>7.3401601244772123E-4</v>
      </c>
      <c r="D42" s="84">
        <f t="shared" si="28"/>
        <v>2.8966882890877379E-4</v>
      </c>
      <c r="E42" s="84">
        <f t="shared" si="28"/>
        <v>0</v>
      </c>
      <c r="F42" s="84">
        <f t="shared" si="28"/>
        <v>1.1188169278929076E-3</v>
      </c>
      <c r="G42" s="84">
        <f t="shared" si="28"/>
        <v>2.91621900956828E-3</v>
      </c>
      <c r="H42" s="84">
        <f t="shared" si="28"/>
        <v>2.1126616289089464E-5</v>
      </c>
      <c r="I42" s="84">
        <f t="shared" si="28"/>
        <v>1.7750319523671517E-4</v>
      </c>
      <c r="J42" s="84">
        <f t="shared" si="28"/>
        <v>1.0071735012276741E-4</v>
      </c>
      <c r="K42" s="84">
        <f t="shared" si="28"/>
        <v>1.4695586676393954E-5</v>
      </c>
      <c r="L42" s="84">
        <f t="shared" si="28"/>
        <v>0</v>
      </c>
      <c r="M42" s="84">
        <f t="shared" si="28"/>
        <v>7.0530137091082291E-3</v>
      </c>
      <c r="N42" s="84">
        <f t="shared" si="28"/>
        <v>8.2142275078233747E-3</v>
      </c>
      <c r="O42" s="84">
        <f t="shared" si="28"/>
        <v>3.4792622520208509E-4</v>
      </c>
      <c r="P42" s="84">
        <f t="shared" si="28"/>
        <v>0</v>
      </c>
      <c r="Q42" s="84">
        <f t="shared" si="28"/>
        <v>6.3178838805402482E-2</v>
      </c>
      <c r="R42" s="84">
        <f t="shared" si="28"/>
        <v>9.0378958889116914E-2</v>
      </c>
      <c r="S42" s="84">
        <f t="shared" si="28"/>
        <v>0</v>
      </c>
      <c r="T42" s="84">
        <f t="shared" si="28"/>
        <v>1.3603414558320252E-2</v>
      </c>
      <c r="U42" s="84">
        <f t="shared" si="28"/>
        <v>1.5855213663936257E-2</v>
      </c>
      <c r="V42" s="84">
        <f t="shared" si="28"/>
        <v>0.15953972928953175</v>
      </c>
      <c r="W42" s="84">
        <f t="shared" ref="W42:X42" si="29">W20/W$28*100</f>
        <v>0.12438471901608768</v>
      </c>
      <c r="X42" s="84">
        <f t="shared" si="29"/>
        <v>6.282323883308924E-2</v>
      </c>
      <c r="Y42" s="84">
        <f t="shared" si="28"/>
        <v>1.8281102777304879E-3</v>
      </c>
      <c r="Z42" s="90"/>
    </row>
    <row r="43" spans="1:26" x14ac:dyDescent="0.2">
      <c r="A43" s="143"/>
      <c r="B43" s="76" t="s">
        <v>18</v>
      </c>
      <c r="C43" s="84">
        <f t="shared" ref="C43:Y43" si="30">C21/C$28*100</f>
        <v>1.2702692647849501E-3</v>
      </c>
      <c r="D43" s="84">
        <f t="shared" si="30"/>
        <v>5.5467666292396273E-4</v>
      </c>
      <c r="E43" s="84">
        <f t="shared" si="30"/>
        <v>0</v>
      </c>
      <c r="F43" s="84">
        <f t="shared" si="30"/>
        <v>8.6979822625103426E-4</v>
      </c>
      <c r="G43" s="84">
        <f t="shared" si="30"/>
        <v>1.0488250690847457E-3</v>
      </c>
      <c r="H43" s="84">
        <f t="shared" si="30"/>
        <v>3.5817439282706309E-4</v>
      </c>
      <c r="I43" s="84">
        <f t="shared" si="30"/>
        <v>0</v>
      </c>
      <c r="J43" s="84">
        <f t="shared" si="30"/>
        <v>7.9879277683574159E-5</v>
      </c>
      <c r="K43" s="84">
        <f t="shared" si="30"/>
        <v>0</v>
      </c>
      <c r="L43" s="84">
        <f t="shared" si="30"/>
        <v>0</v>
      </c>
      <c r="M43" s="84">
        <f t="shared" si="30"/>
        <v>2.0299860843919805E-3</v>
      </c>
      <c r="N43" s="84">
        <f t="shared" si="30"/>
        <v>0</v>
      </c>
      <c r="O43" s="84">
        <f t="shared" si="30"/>
        <v>0</v>
      </c>
      <c r="P43" s="84">
        <f t="shared" si="30"/>
        <v>2.2563566269094256E-3</v>
      </c>
      <c r="Q43" s="84">
        <f t="shared" si="30"/>
        <v>3.4000376579750288E-2</v>
      </c>
      <c r="R43" s="84">
        <f t="shared" si="30"/>
        <v>7.5244544770504138E-3</v>
      </c>
      <c r="S43" s="84">
        <f t="shared" si="30"/>
        <v>0</v>
      </c>
      <c r="T43" s="84">
        <f t="shared" si="30"/>
        <v>0</v>
      </c>
      <c r="U43" s="84">
        <f t="shared" si="30"/>
        <v>5.3429898100387938E-2</v>
      </c>
      <c r="V43" s="84">
        <f t="shared" si="30"/>
        <v>5.127056632847813E-2</v>
      </c>
      <c r="W43" s="84">
        <f t="shared" ref="W43:X43" si="31">W21/W$28*100</f>
        <v>5.0629836331900484E-2</v>
      </c>
      <c r="X43" s="84">
        <f t="shared" si="31"/>
        <v>4.955394585304853E-2</v>
      </c>
      <c r="Y43" s="84">
        <f t="shared" si="30"/>
        <v>6.2788197767670083E-4</v>
      </c>
      <c r="Z43" s="90"/>
    </row>
    <row r="44" spans="1:26" x14ac:dyDescent="0.2">
      <c r="A44" s="143"/>
      <c r="B44" s="76" t="s">
        <v>20</v>
      </c>
      <c r="C44" s="84">
        <f t="shared" ref="C44:Y44" si="32">C22/C$28*100</f>
        <v>8.9892163686587491E-5</v>
      </c>
      <c r="D44" s="84">
        <f t="shared" si="32"/>
        <v>1.6284085517033768E-4</v>
      </c>
      <c r="E44" s="84">
        <f t="shared" si="32"/>
        <v>5.0105234598967288E-4</v>
      </c>
      <c r="F44" s="84">
        <f t="shared" si="32"/>
        <v>4.2734822346282806E-5</v>
      </c>
      <c r="G44" s="84">
        <f t="shared" si="32"/>
        <v>5.6350755639771673E-4</v>
      </c>
      <c r="H44" s="84">
        <f t="shared" si="32"/>
        <v>1.1099298224471633E-3</v>
      </c>
      <c r="I44" s="84">
        <f t="shared" si="32"/>
        <v>1.5090601082823815E-6</v>
      </c>
      <c r="J44" s="84">
        <f t="shared" si="32"/>
        <v>0</v>
      </c>
      <c r="K44" s="84">
        <f t="shared" si="32"/>
        <v>3.609500278044628E-4</v>
      </c>
      <c r="L44" s="84">
        <f t="shared" si="32"/>
        <v>0</v>
      </c>
      <c r="M44" s="84">
        <f t="shared" si="32"/>
        <v>1.5599693462892467E-4</v>
      </c>
      <c r="N44" s="84">
        <f t="shared" si="32"/>
        <v>2.1824086769220643E-5</v>
      </c>
      <c r="O44" s="84">
        <f t="shared" si="32"/>
        <v>2.1687912275812797E-4</v>
      </c>
      <c r="P44" s="84">
        <f t="shared" si="32"/>
        <v>0</v>
      </c>
      <c r="Q44" s="84">
        <f t="shared" si="32"/>
        <v>0</v>
      </c>
      <c r="R44" s="84">
        <f t="shared" si="32"/>
        <v>4.4558451330460356</v>
      </c>
      <c r="S44" s="84">
        <f t="shared" si="32"/>
        <v>0</v>
      </c>
      <c r="T44" s="84">
        <f t="shared" si="32"/>
        <v>1.4774557159066954</v>
      </c>
      <c r="U44" s="84">
        <f t="shared" si="32"/>
        <v>0.48323107535000248</v>
      </c>
      <c r="V44" s="84">
        <f t="shared" si="32"/>
        <v>0</v>
      </c>
      <c r="W44" s="84">
        <f t="shared" ref="W44:X44" si="33">W22/W$28*100</f>
        <v>5.4484010723948269E-2</v>
      </c>
      <c r="X44" s="84">
        <f t="shared" si="33"/>
        <v>4.5161352314828165E-2</v>
      </c>
      <c r="Y44" s="84">
        <f t="shared" si="32"/>
        <v>3.1927085881933532E-3</v>
      </c>
      <c r="Z44" s="90"/>
    </row>
    <row r="45" spans="1:26" x14ac:dyDescent="0.2">
      <c r="A45" s="143"/>
      <c r="B45" s="76" t="s">
        <v>21</v>
      </c>
      <c r="C45" s="84">
        <f t="shared" ref="C45:Y45" si="34">C23/C$28*100</f>
        <v>0</v>
      </c>
      <c r="D45" s="84">
        <f t="shared" si="34"/>
        <v>4.6151290443708682E-4</v>
      </c>
      <c r="E45" s="84">
        <f t="shared" si="34"/>
        <v>0</v>
      </c>
      <c r="F45" s="84">
        <f t="shared" si="34"/>
        <v>9.1574619313463144E-5</v>
      </c>
      <c r="G45" s="84">
        <f t="shared" si="34"/>
        <v>1.7633202960962049E-4</v>
      </c>
      <c r="H45" s="84">
        <f t="shared" si="34"/>
        <v>8.5191124017578357E-4</v>
      </c>
      <c r="I45" s="84">
        <f t="shared" si="34"/>
        <v>6.0362404331295275E-5</v>
      </c>
      <c r="J45" s="84">
        <f t="shared" si="34"/>
        <v>1.0905257909844471E-4</v>
      </c>
      <c r="K45" s="84">
        <f t="shared" si="34"/>
        <v>8.3021808774054852E-4</v>
      </c>
      <c r="L45" s="84">
        <f t="shared" si="34"/>
        <v>1.7432820230230028E-5</v>
      </c>
      <c r="M45" s="84">
        <f t="shared" si="34"/>
        <v>1.5087684633768013E-3</v>
      </c>
      <c r="N45" s="84">
        <f t="shared" si="34"/>
        <v>8.7475723132520008E-4</v>
      </c>
      <c r="O45" s="84">
        <f t="shared" si="34"/>
        <v>0</v>
      </c>
      <c r="P45" s="84">
        <f t="shared" si="34"/>
        <v>5.5583843003157525E-4</v>
      </c>
      <c r="Q45" s="84">
        <f t="shared" si="34"/>
        <v>0</v>
      </c>
      <c r="R45" s="84">
        <f t="shared" si="34"/>
        <v>0</v>
      </c>
      <c r="S45" s="84">
        <f t="shared" si="34"/>
        <v>0</v>
      </c>
      <c r="T45" s="84">
        <f t="shared" si="34"/>
        <v>1.5662492196180142E-2</v>
      </c>
      <c r="U45" s="84">
        <f t="shared" si="34"/>
        <v>0</v>
      </c>
      <c r="V45" s="84">
        <f t="shared" si="34"/>
        <v>9.6907004488991616E-2</v>
      </c>
      <c r="W45" s="84">
        <f t="shared" ref="W45:X45" si="35">W23/W$28*100</f>
        <v>0</v>
      </c>
      <c r="X45" s="84">
        <f t="shared" si="35"/>
        <v>0</v>
      </c>
      <c r="Y45" s="84">
        <f t="shared" si="34"/>
        <v>5.0490488744599649E-4</v>
      </c>
      <c r="Z45" s="90"/>
    </row>
    <row r="46" spans="1:26" x14ac:dyDescent="0.2">
      <c r="A46" s="143"/>
      <c r="B46" s="76" t="s">
        <v>17</v>
      </c>
      <c r="C46" s="84">
        <f t="shared" ref="C46:Y47" si="36">C24/C$28*100</f>
        <v>1.1295415326687062E-3</v>
      </c>
      <c r="D46" s="84">
        <f t="shared" si="36"/>
        <v>3.1511271252913909E-4</v>
      </c>
      <c r="E46" s="84">
        <f t="shared" si="36"/>
        <v>0.10354911738251614</v>
      </c>
      <c r="F46" s="84">
        <f t="shared" si="36"/>
        <v>1.7485932572065489E-3</v>
      </c>
      <c r="G46" s="84">
        <f t="shared" si="36"/>
        <v>4.4444299328516576E-3</v>
      </c>
      <c r="H46" s="84">
        <f t="shared" si="36"/>
        <v>4.0862397005813882E-3</v>
      </c>
      <c r="I46" s="84">
        <f t="shared" si="36"/>
        <v>2.4441114778768524E-3</v>
      </c>
      <c r="J46" s="84">
        <f t="shared" si="36"/>
        <v>4.4471919597311609E-4</v>
      </c>
      <c r="K46" s="84">
        <f t="shared" si="36"/>
        <v>6.1936118677700816E-4</v>
      </c>
      <c r="L46" s="84">
        <f t="shared" si="36"/>
        <v>1.182941372765609E-4</v>
      </c>
      <c r="M46" s="84">
        <f t="shared" si="36"/>
        <v>1.0019165577111572E-4</v>
      </c>
      <c r="N46" s="84">
        <f t="shared" si="36"/>
        <v>3.5366978969846605E-4</v>
      </c>
      <c r="O46" s="84">
        <f t="shared" si="36"/>
        <v>2.866176392633917E-4</v>
      </c>
      <c r="P46" s="84">
        <f t="shared" si="36"/>
        <v>8.9385767529452688E-3</v>
      </c>
      <c r="Q46" s="84">
        <f t="shared" si="36"/>
        <v>4.400878905618319E-2</v>
      </c>
      <c r="R46" s="84">
        <f t="shared" si="36"/>
        <v>3.5057117449893973E-3</v>
      </c>
      <c r="S46" s="84">
        <f t="shared" si="36"/>
        <v>0</v>
      </c>
      <c r="T46" s="84">
        <f t="shared" si="36"/>
        <v>0</v>
      </c>
      <c r="U46" s="84">
        <f t="shared" si="36"/>
        <v>0.13001818191197045</v>
      </c>
      <c r="V46" s="84">
        <f t="shared" si="36"/>
        <v>0.3134453304110989</v>
      </c>
      <c r="W46" s="84">
        <f t="shared" ref="W46:X46" si="37">W24/W$28*100</f>
        <v>0.33928413966360066</v>
      </c>
      <c r="X46" s="84">
        <f t="shared" si="37"/>
        <v>7.5634969986231967E-2</v>
      </c>
      <c r="Y46" s="84">
        <f t="shared" si="36"/>
        <v>7.4871454859490334E-3</v>
      </c>
      <c r="Z46" s="90"/>
    </row>
    <row r="47" spans="1:26" x14ac:dyDescent="0.2">
      <c r="A47" s="297"/>
      <c r="B47" s="76" t="s">
        <v>807</v>
      </c>
      <c r="C47" s="84">
        <f t="shared" si="36"/>
        <v>0</v>
      </c>
      <c r="D47" s="84">
        <f t="shared" si="36"/>
        <v>5.4876585303677023E-3</v>
      </c>
      <c r="E47" s="84">
        <f t="shared" si="36"/>
        <v>4.9663029541406819E-5</v>
      </c>
      <c r="F47" s="84">
        <f t="shared" si="36"/>
        <v>7.5059056391666638E-4</v>
      </c>
      <c r="G47" s="84">
        <f t="shared" si="36"/>
        <v>2.8310188240076685E-5</v>
      </c>
      <c r="H47" s="84">
        <f t="shared" si="36"/>
        <v>3.5211027148482449E-5</v>
      </c>
      <c r="I47" s="84">
        <f t="shared" si="36"/>
        <v>2.2635901624235724E-5</v>
      </c>
      <c r="J47" s="84">
        <f t="shared" si="36"/>
        <v>2.0838072439193259E-4</v>
      </c>
      <c r="K47" s="84">
        <f t="shared" si="36"/>
        <v>0</v>
      </c>
      <c r="L47" s="84">
        <f t="shared" si="36"/>
        <v>1.6449111088667047E-3</v>
      </c>
      <c r="M47" s="84">
        <f t="shared" si="36"/>
        <v>7.9586063036423751E-3</v>
      </c>
      <c r="N47" s="84">
        <f t="shared" si="36"/>
        <v>1.1961393310089287E-3</v>
      </c>
      <c r="O47" s="84">
        <f t="shared" si="36"/>
        <v>3.812627688062497E-3</v>
      </c>
      <c r="P47" s="84">
        <f t="shared" si="36"/>
        <v>1.0013776716037595E-3</v>
      </c>
      <c r="Q47" s="84">
        <f t="shared" si="36"/>
        <v>4.4808521192960431E-3</v>
      </c>
      <c r="R47" s="84">
        <f t="shared" si="36"/>
        <v>0</v>
      </c>
      <c r="S47" s="84">
        <f t="shared" si="36"/>
        <v>1.4085235354635356E-2</v>
      </c>
      <c r="T47" s="84">
        <f t="shared" si="36"/>
        <v>6.5822973669291541E-4</v>
      </c>
      <c r="U47" s="84">
        <f t="shared" si="36"/>
        <v>0</v>
      </c>
      <c r="V47" s="84">
        <f t="shared" si="36"/>
        <v>3.7420001248898403E-2</v>
      </c>
      <c r="W47" s="84">
        <f t="shared" ref="W47:X47" si="38">W25/W$28*100</f>
        <v>0</v>
      </c>
      <c r="X47" s="84">
        <f t="shared" si="38"/>
        <v>6.5797390707925937E-2</v>
      </c>
      <c r="Y47" s="84">
        <f t="shared" si="36"/>
        <v>1.572062066711959E-3</v>
      </c>
      <c r="Z47" s="90"/>
    </row>
    <row r="48" spans="1:26" ht="15" x14ac:dyDescent="0.25">
      <c r="A48" s="143"/>
      <c r="B48" s="185" t="s">
        <v>22</v>
      </c>
      <c r="C48" s="84">
        <f t="shared" ref="C48:Y48" si="39">C26/C$28*100</f>
        <v>100.34928685105847</v>
      </c>
      <c r="D48" s="84">
        <f t="shared" si="39"/>
        <v>95.046412109823038</v>
      </c>
      <c r="E48" s="84">
        <f t="shared" si="39"/>
        <v>99.312023154128923</v>
      </c>
      <c r="F48" s="84">
        <f t="shared" si="39"/>
        <v>100.12769325574298</v>
      </c>
      <c r="G48" s="84">
        <f t="shared" si="39"/>
        <v>90.506388408324938</v>
      </c>
      <c r="H48" s="84">
        <f t="shared" si="39"/>
        <v>98.449371309164235</v>
      </c>
      <c r="I48" s="84">
        <f t="shared" si="39"/>
        <v>99.569342351340751</v>
      </c>
      <c r="J48" s="84">
        <f t="shared" si="39"/>
        <v>99.90890185141636</v>
      </c>
      <c r="K48" s="84">
        <f t="shared" si="39"/>
        <v>102.11289231914043</v>
      </c>
      <c r="L48" s="84">
        <f t="shared" si="39"/>
        <v>104.96750329302861</v>
      </c>
      <c r="M48" s="84">
        <f t="shared" si="39"/>
        <v>116.09508263276417</v>
      </c>
      <c r="N48" s="84">
        <f t="shared" si="39"/>
        <v>118.01133898829306</v>
      </c>
      <c r="O48" s="84">
        <f t="shared" si="39"/>
        <v>124.75402056533673</v>
      </c>
      <c r="P48" s="84">
        <f t="shared" si="39"/>
        <v>122.45235689520568</v>
      </c>
      <c r="Q48" s="84">
        <f t="shared" si="39"/>
        <v>151.85419660026815</v>
      </c>
      <c r="R48" s="84">
        <f t="shared" si="39"/>
        <v>87.087779601887945</v>
      </c>
      <c r="S48" s="84">
        <f t="shared" si="39"/>
        <v>84.048297307288905</v>
      </c>
      <c r="T48" s="84">
        <f t="shared" si="39"/>
        <v>98.056720162741399</v>
      </c>
      <c r="U48" s="84">
        <f t="shared" si="39"/>
        <v>93.973145503350096</v>
      </c>
      <c r="V48" s="84">
        <f t="shared" si="39"/>
        <v>94.745518168420048</v>
      </c>
      <c r="W48" s="84">
        <f t="shared" ref="W48:X48" si="40">W26/W$28*100</f>
        <v>99.426311981401852</v>
      </c>
      <c r="X48" s="84">
        <f t="shared" si="40"/>
        <v>97.094299374467226</v>
      </c>
      <c r="Y48" s="84">
        <f t="shared" si="39"/>
        <v>103.58948997322027</v>
      </c>
      <c r="Z48" s="90"/>
    </row>
    <row r="49" spans="1:26" x14ac:dyDescent="0.2">
      <c r="A49" s="143"/>
      <c r="B49" s="76" t="s">
        <v>23</v>
      </c>
      <c r="C49" s="84">
        <f t="shared" ref="C49:Y49" si="41">C27/C$28*100</f>
        <v>-0.34928685105845114</v>
      </c>
      <c r="D49" s="84">
        <f t="shared" si="41"/>
        <v>4.9535878901769639</v>
      </c>
      <c r="E49" s="84">
        <f t="shared" si="41"/>
        <v>0.68797684587107188</v>
      </c>
      <c r="F49" s="84">
        <f t="shared" si="41"/>
        <v>-0.12769325574297413</v>
      </c>
      <c r="G49" s="84">
        <f t="shared" si="41"/>
        <v>9.4936115916750516</v>
      </c>
      <c r="H49" s="84">
        <f t="shared" si="41"/>
        <v>1.550628690835762</v>
      </c>
      <c r="I49" s="84">
        <f t="shared" si="41"/>
        <v>0.43065764865925354</v>
      </c>
      <c r="J49" s="84">
        <f t="shared" si="41"/>
        <v>9.1098148583639335E-2</v>
      </c>
      <c r="K49" s="84">
        <f t="shared" si="41"/>
        <v>-2.1128923191404243</v>
      </c>
      <c r="L49" s="84">
        <f t="shared" si="41"/>
        <v>-4.9675032930286296</v>
      </c>
      <c r="M49" s="84">
        <f t="shared" si="41"/>
        <v>-16.095082632764189</v>
      </c>
      <c r="N49" s="84">
        <f t="shared" si="41"/>
        <v>-18.011338988293048</v>
      </c>
      <c r="O49" s="84">
        <f t="shared" si="41"/>
        <v>-24.754020565336731</v>
      </c>
      <c r="P49" s="84">
        <f t="shared" si="41"/>
        <v>-22.452356895205686</v>
      </c>
      <c r="Q49" s="84">
        <f t="shared" si="41"/>
        <v>-51.854196600268153</v>
      </c>
      <c r="R49" s="84">
        <f t="shared" si="41"/>
        <v>12.912220398112048</v>
      </c>
      <c r="S49" s="84">
        <f t="shared" si="41"/>
        <v>15.951702692711105</v>
      </c>
      <c r="T49" s="84">
        <f t="shared" si="41"/>
        <v>1.9432798372586064</v>
      </c>
      <c r="U49" s="84">
        <f t="shared" si="41"/>
        <v>6.0268544966499009</v>
      </c>
      <c r="V49" s="84">
        <f t="shared" si="41"/>
        <v>5.2544818315799491</v>
      </c>
      <c r="W49" s="84">
        <f t="shared" ref="W49:X49" si="42">W27/W$28*100</f>
        <v>0.57368801859814655</v>
      </c>
      <c r="X49" s="84">
        <f t="shared" si="42"/>
        <v>2.905700625532774</v>
      </c>
      <c r="Y49" s="84">
        <f t="shared" si="41"/>
        <v>-3.5894899732202732</v>
      </c>
      <c r="Z49" s="90"/>
    </row>
    <row r="50" spans="1:26" ht="13.5" thickBot="1" x14ac:dyDescent="0.25">
      <c r="A50" s="143"/>
      <c r="B50" s="77" t="s">
        <v>7</v>
      </c>
      <c r="C50" s="84">
        <f t="shared" ref="C50:Y50" si="43">C28/C$28*100</f>
        <v>100</v>
      </c>
      <c r="D50" s="84">
        <f t="shared" si="43"/>
        <v>100</v>
      </c>
      <c r="E50" s="84">
        <f t="shared" si="43"/>
        <v>100</v>
      </c>
      <c r="F50" s="84">
        <f t="shared" si="43"/>
        <v>100</v>
      </c>
      <c r="G50" s="84">
        <f t="shared" si="43"/>
        <v>100</v>
      </c>
      <c r="H50" s="84">
        <f t="shared" si="43"/>
        <v>100</v>
      </c>
      <c r="I50" s="84">
        <f t="shared" si="43"/>
        <v>100</v>
      </c>
      <c r="J50" s="84">
        <f t="shared" si="43"/>
        <v>100</v>
      </c>
      <c r="K50" s="84">
        <f t="shared" si="43"/>
        <v>100</v>
      </c>
      <c r="L50" s="84">
        <f t="shared" si="43"/>
        <v>100</v>
      </c>
      <c r="M50" s="84">
        <f t="shared" si="43"/>
        <v>100</v>
      </c>
      <c r="N50" s="84">
        <f t="shared" si="43"/>
        <v>100</v>
      </c>
      <c r="O50" s="84">
        <f t="shared" si="43"/>
        <v>100</v>
      </c>
      <c r="P50" s="84">
        <f t="shared" si="43"/>
        <v>100</v>
      </c>
      <c r="Q50" s="84">
        <f t="shared" si="43"/>
        <v>100</v>
      </c>
      <c r="R50" s="84">
        <f t="shared" si="43"/>
        <v>100</v>
      </c>
      <c r="S50" s="84">
        <f t="shared" si="43"/>
        <v>100</v>
      </c>
      <c r="T50" s="84">
        <f t="shared" si="43"/>
        <v>100</v>
      </c>
      <c r="U50" s="84">
        <f t="shared" si="43"/>
        <v>100</v>
      </c>
      <c r="V50" s="84">
        <f t="shared" si="43"/>
        <v>100</v>
      </c>
      <c r="W50" s="84">
        <f t="shared" ref="W50:X50" si="44">W28/W$28*100</f>
        <v>100</v>
      </c>
      <c r="X50" s="84">
        <f t="shared" si="44"/>
        <v>100</v>
      </c>
      <c r="Y50" s="84">
        <f t="shared" si="43"/>
        <v>100</v>
      </c>
      <c r="Z50" s="90"/>
    </row>
    <row r="51" spans="1:26" ht="27" customHeight="1" thickTop="1" thickBot="1" x14ac:dyDescent="0.25">
      <c r="A51" s="143"/>
      <c r="B51" s="346" t="s">
        <v>255</v>
      </c>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98"/>
    </row>
    <row r="52" spans="1:26" ht="13.5" thickTop="1" x14ac:dyDescent="0.2">
      <c r="A52" s="143"/>
      <c r="B52" s="27" t="s">
        <v>58</v>
      </c>
      <c r="C52" s="33" t="s">
        <v>10</v>
      </c>
      <c r="D52" s="18">
        <f t="shared" ref="D52:V52" si="45">IF(C9=0,"--",((D9/C9)*100-100))</f>
        <v>2915.7608892771709</v>
      </c>
      <c r="E52" s="18">
        <f t="shared" si="45"/>
        <v>-97.710800627590501</v>
      </c>
      <c r="F52" s="18">
        <f t="shared" si="45"/>
        <v>4.8295396141941893</v>
      </c>
      <c r="G52" s="18">
        <f t="shared" si="45"/>
        <v>-100</v>
      </c>
      <c r="H52" s="18" t="str">
        <f t="shared" si="45"/>
        <v>--</v>
      </c>
      <c r="I52" s="18">
        <f t="shared" si="45"/>
        <v>-70.898689580596027</v>
      </c>
      <c r="J52" s="18">
        <f t="shared" si="45"/>
        <v>2983.3126897874381</v>
      </c>
      <c r="K52" s="18">
        <f t="shared" si="45"/>
        <v>1705.9846454185383</v>
      </c>
      <c r="L52" s="18">
        <f t="shared" si="45"/>
        <v>108.32118309806606</v>
      </c>
      <c r="M52" s="18">
        <f t="shared" si="45"/>
        <v>55.037957300415798</v>
      </c>
      <c r="N52" s="18">
        <f t="shared" si="45"/>
        <v>-32.393090155220833</v>
      </c>
      <c r="O52" s="18">
        <f t="shared" si="45"/>
        <v>-46.753396483799769</v>
      </c>
      <c r="P52" s="18">
        <f t="shared" si="45"/>
        <v>-20.210218983688037</v>
      </c>
      <c r="Q52" s="18">
        <f t="shared" si="45"/>
        <v>-82.817350529979933</v>
      </c>
      <c r="R52" s="18">
        <f t="shared" si="45"/>
        <v>-99.991762385793137</v>
      </c>
      <c r="S52" s="18">
        <f t="shared" si="45"/>
        <v>17.759562841530069</v>
      </c>
      <c r="T52" s="18">
        <f t="shared" si="45"/>
        <v>-100</v>
      </c>
      <c r="U52" s="18" t="str">
        <f t="shared" si="45"/>
        <v>--</v>
      </c>
      <c r="V52" s="18" t="str">
        <f t="shared" si="45"/>
        <v>--</v>
      </c>
      <c r="W52" s="18" t="str">
        <f t="shared" ref="W52:X52" si="46">IF(V9=0,"--",((W9/V9)*100-100))</f>
        <v>--</v>
      </c>
      <c r="X52" s="18" t="str">
        <f t="shared" si="46"/>
        <v>--</v>
      </c>
      <c r="Y52" s="18">
        <f>IFERROR((POWER(U9/C9,1/21)*100)-100,"--")</f>
        <v>-100</v>
      </c>
      <c r="Z52" s="93"/>
    </row>
    <row r="53" spans="1:26" x14ac:dyDescent="0.2">
      <c r="A53" s="143"/>
      <c r="B53" s="27" t="s">
        <v>326</v>
      </c>
      <c r="C53" s="33" t="s">
        <v>10</v>
      </c>
      <c r="D53" s="18">
        <f t="shared" ref="D53:V53" si="47">IF(C10=0,"--",((D10/C10)*100-100))</f>
        <v>27.349211536773765</v>
      </c>
      <c r="E53" s="18">
        <f t="shared" si="47"/>
        <v>42.144684589721436</v>
      </c>
      <c r="F53" s="18">
        <f t="shared" si="47"/>
        <v>6.8581172167901912</v>
      </c>
      <c r="G53" s="18">
        <f t="shared" si="47"/>
        <v>8.056213396963102</v>
      </c>
      <c r="H53" s="18">
        <f t="shared" si="47"/>
        <v>49.743563645225663</v>
      </c>
      <c r="I53" s="18">
        <f t="shared" si="47"/>
        <v>4.9962087064212284</v>
      </c>
      <c r="J53" s="18">
        <f t="shared" si="47"/>
        <v>8.3941526317915987</v>
      </c>
      <c r="K53" s="18">
        <f t="shared" si="47"/>
        <v>-1.7568893928068832</v>
      </c>
      <c r="L53" s="18">
        <f t="shared" si="47"/>
        <v>-1.2508874595861101</v>
      </c>
      <c r="M53" s="18">
        <f t="shared" si="47"/>
        <v>-20.154311796262945</v>
      </c>
      <c r="N53" s="18">
        <f t="shared" si="47"/>
        <v>-38.733640103816299</v>
      </c>
      <c r="O53" s="18">
        <f t="shared" si="47"/>
        <v>-66.128457849897501</v>
      </c>
      <c r="P53" s="18">
        <f t="shared" si="47"/>
        <v>-6.5240560171446731</v>
      </c>
      <c r="Q53" s="18">
        <f t="shared" si="47"/>
        <v>-95.359995148705053</v>
      </c>
      <c r="R53" s="18">
        <f t="shared" si="47"/>
        <v>-76.555391173520562</v>
      </c>
      <c r="S53" s="18">
        <f t="shared" si="47"/>
        <v>126.2738630396023</v>
      </c>
      <c r="T53" s="18">
        <f t="shared" si="47"/>
        <v>98.021029544879809</v>
      </c>
      <c r="U53" s="18">
        <f t="shared" si="47"/>
        <v>-39.644496258703363</v>
      </c>
      <c r="V53" s="18">
        <f t="shared" si="47"/>
        <v>-21.873317916999383</v>
      </c>
      <c r="W53" s="18">
        <f t="shared" ref="W53:X53" si="48">IF(V10=0,"--",((W10/V10)*100-100))</f>
        <v>-19.397162025550983</v>
      </c>
      <c r="X53" s="18">
        <f t="shared" si="48"/>
        <v>32.619562165920229</v>
      </c>
      <c r="Y53" s="18">
        <f t="shared" ref="Y53:Y71" si="49">IFERROR((POWER(U10/C10,1/21)*100)-100,"--")</f>
        <v>-17.936241510489424</v>
      </c>
      <c r="Z53" s="93"/>
    </row>
    <row r="54" spans="1:26" x14ac:dyDescent="0.2">
      <c r="A54" s="143"/>
      <c r="B54" s="27" t="s">
        <v>392</v>
      </c>
      <c r="C54" s="33" t="s">
        <v>10</v>
      </c>
      <c r="D54" s="18" t="str">
        <f t="shared" ref="D54:V54" si="50">IF(C11=0,"--",((D11/C11)*100-100))</f>
        <v>--</v>
      </c>
      <c r="E54" s="18" t="str">
        <f t="shared" si="50"/>
        <v>--</v>
      </c>
      <c r="F54" s="18" t="str">
        <f t="shared" si="50"/>
        <v>--</v>
      </c>
      <c r="G54" s="18" t="str">
        <f t="shared" si="50"/>
        <v>--</v>
      </c>
      <c r="H54" s="18" t="str">
        <f t="shared" si="50"/>
        <v>--</v>
      </c>
      <c r="I54" s="18" t="str">
        <f t="shared" si="50"/>
        <v>--</v>
      </c>
      <c r="J54" s="18" t="str">
        <f t="shared" si="50"/>
        <v>--</v>
      </c>
      <c r="K54" s="18" t="str">
        <f t="shared" si="50"/>
        <v>--</v>
      </c>
      <c r="L54" s="18" t="str">
        <f t="shared" si="50"/>
        <v>--</v>
      </c>
      <c r="M54" s="18" t="str">
        <f t="shared" si="50"/>
        <v>--</v>
      </c>
      <c r="N54" s="18" t="str">
        <f t="shared" si="50"/>
        <v>--</v>
      </c>
      <c r="O54" s="18" t="str">
        <f t="shared" si="50"/>
        <v>--</v>
      </c>
      <c r="P54" s="18">
        <f t="shared" si="50"/>
        <v>-57.484116468305899</v>
      </c>
      <c r="Q54" s="18">
        <f t="shared" si="50"/>
        <v>-100</v>
      </c>
      <c r="R54" s="18" t="str">
        <f t="shared" si="50"/>
        <v>--</v>
      </c>
      <c r="S54" s="18" t="str">
        <f t="shared" si="50"/>
        <v>--</v>
      </c>
      <c r="T54" s="18" t="str">
        <f t="shared" si="50"/>
        <v>--</v>
      </c>
      <c r="U54" s="18" t="str">
        <f t="shared" si="50"/>
        <v>--</v>
      </c>
      <c r="V54" s="18" t="str">
        <f t="shared" si="50"/>
        <v>--</v>
      </c>
      <c r="W54" s="18" t="str">
        <f t="shared" ref="W54:X54" si="51">IF(V11=0,"--",((W11/V11)*100-100))</f>
        <v>--</v>
      </c>
      <c r="X54" s="18" t="str">
        <f t="shared" si="51"/>
        <v>--</v>
      </c>
      <c r="Y54" s="18" t="str">
        <f t="shared" si="49"/>
        <v>--</v>
      </c>
      <c r="Z54" s="93"/>
    </row>
    <row r="55" spans="1:26" x14ac:dyDescent="0.2">
      <c r="A55" s="143"/>
      <c r="B55" s="27" t="s">
        <v>71</v>
      </c>
      <c r="C55" s="33" t="s">
        <v>10</v>
      </c>
      <c r="D55" s="18" t="str">
        <f t="shared" ref="D55:V55" si="52">IF(C12=0,"--",((D12/C12)*100-100))</f>
        <v>--</v>
      </c>
      <c r="E55" s="18" t="str">
        <f t="shared" si="52"/>
        <v>--</v>
      </c>
      <c r="F55" s="18" t="str">
        <f t="shared" si="52"/>
        <v>--</v>
      </c>
      <c r="G55" s="18" t="str">
        <f t="shared" si="52"/>
        <v>--</v>
      </c>
      <c r="H55" s="18" t="str">
        <f t="shared" si="52"/>
        <v>--</v>
      </c>
      <c r="I55" s="18">
        <f t="shared" si="52"/>
        <v>-99.36381766246808</v>
      </c>
      <c r="J55" s="18">
        <f t="shared" si="52"/>
        <v>18478.853313477292</v>
      </c>
      <c r="K55" s="18">
        <f t="shared" si="52"/>
        <v>-98.793254085943076</v>
      </c>
      <c r="L55" s="18">
        <f t="shared" si="52"/>
        <v>475.75556293590171</v>
      </c>
      <c r="M55" s="18">
        <f t="shared" si="52"/>
        <v>65.511075219197039</v>
      </c>
      <c r="N55" s="18">
        <f t="shared" si="52"/>
        <v>-88.948524030251278</v>
      </c>
      <c r="O55" s="18">
        <f t="shared" si="52"/>
        <v>-79.817092399873857</v>
      </c>
      <c r="P55" s="18">
        <f t="shared" si="52"/>
        <v>46577.343749999993</v>
      </c>
      <c r="Q55" s="18">
        <f t="shared" si="52"/>
        <v>-99.98560597184796</v>
      </c>
      <c r="R55" s="18">
        <f t="shared" si="52"/>
        <v>1855.8139534883719</v>
      </c>
      <c r="S55" s="18">
        <f t="shared" si="52"/>
        <v>-100</v>
      </c>
      <c r="T55" s="18" t="str">
        <f t="shared" si="52"/>
        <v>--</v>
      </c>
      <c r="U55" s="18">
        <f t="shared" si="52"/>
        <v>160368.42105263157</v>
      </c>
      <c r="V55" s="18">
        <f t="shared" si="52"/>
        <v>-74.928662796418379</v>
      </c>
      <c r="W55" s="18">
        <f t="shared" ref="W55:X55" si="53">IF(V12=0,"--",((W12/V12)*100-100))</f>
        <v>195.48665620094192</v>
      </c>
      <c r="X55" s="18">
        <f t="shared" si="53"/>
        <v>-99.778633727365303</v>
      </c>
      <c r="Y55" s="18" t="str">
        <f t="shared" si="49"/>
        <v>--</v>
      </c>
      <c r="Z55" s="93"/>
    </row>
    <row r="56" spans="1:26" x14ac:dyDescent="0.2">
      <c r="A56" s="143"/>
      <c r="B56" s="27" t="s">
        <v>384</v>
      </c>
      <c r="C56" s="33" t="s">
        <v>10</v>
      </c>
      <c r="D56" s="18" t="str">
        <f t="shared" ref="D56:V56" si="54">IF(C13=0,"--",((D13/C13)*100-100))</f>
        <v>--</v>
      </c>
      <c r="E56" s="18" t="str">
        <f t="shared" si="54"/>
        <v>--</v>
      </c>
      <c r="F56" s="18" t="str">
        <f t="shared" si="54"/>
        <v>--</v>
      </c>
      <c r="G56" s="18" t="str">
        <f t="shared" si="54"/>
        <v>--</v>
      </c>
      <c r="H56" s="18" t="str">
        <f t="shared" si="54"/>
        <v>--</v>
      </c>
      <c r="I56" s="18" t="str">
        <f t="shared" si="54"/>
        <v>--</v>
      </c>
      <c r="J56" s="18" t="str">
        <f t="shared" si="54"/>
        <v>--</v>
      </c>
      <c r="K56" s="18" t="str">
        <f t="shared" si="54"/>
        <v>--</v>
      </c>
      <c r="L56" s="18" t="str">
        <f t="shared" si="54"/>
        <v>--</v>
      </c>
      <c r="M56" s="18" t="str">
        <f t="shared" si="54"/>
        <v>--</v>
      </c>
      <c r="N56" s="18">
        <f t="shared" si="54"/>
        <v>-47.664930872431036</v>
      </c>
      <c r="O56" s="18">
        <f t="shared" si="54"/>
        <v>-100</v>
      </c>
      <c r="P56" s="18" t="str">
        <f t="shared" si="54"/>
        <v>--</v>
      </c>
      <c r="Q56" s="18">
        <f t="shared" si="54"/>
        <v>-100</v>
      </c>
      <c r="R56" s="18" t="str">
        <f t="shared" si="54"/>
        <v>--</v>
      </c>
      <c r="S56" s="18" t="str">
        <f t="shared" si="54"/>
        <v>--</v>
      </c>
      <c r="T56" s="18" t="str">
        <f t="shared" si="54"/>
        <v>--</v>
      </c>
      <c r="U56" s="18" t="str">
        <f t="shared" si="54"/>
        <v>--</v>
      </c>
      <c r="V56" s="18" t="str">
        <f t="shared" si="54"/>
        <v>--</v>
      </c>
      <c r="W56" s="18" t="str">
        <f t="shared" ref="W56:X56" si="55">IF(V13=0,"--",((W13/V13)*100-100))</f>
        <v>--</v>
      </c>
      <c r="X56" s="18" t="str">
        <f t="shared" si="55"/>
        <v>--</v>
      </c>
      <c r="Y56" s="18" t="str">
        <f t="shared" si="49"/>
        <v>--</v>
      </c>
      <c r="Z56" s="93"/>
    </row>
    <row r="57" spans="1:26" x14ac:dyDescent="0.2">
      <c r="A57" s="143"/>
      <c r="B57" s="27" t="s">
        <v>67</v>
      </c>
      <c r="C57" s="33" t="s">
        <v>10</v>
      </c>
      <c r="D57" s="18">
        <f t="shared" ref="D57:V57" si="56">IF(C14=0,"--",((D14/C14)*100-100))</f>
        <v>-54.885057471264368</v>
      </c>
      <c r="E57" s="18">
        <f t="shared" si="56"/>
        <v>0.71656050955415651</v>
      </c>
      <c r="F57" s="18">
        <f t="shared" si="56"/>
        <v>265.92885375494075</v>
      </c>
      <c r="G57" s="18">
        <f t="shared" si="56"/>
        <v>-82.199179088356018</v>
      </c>
      <c r="H57" s="18">
        <f t="shared" si="56"/>
        <v>3668.0825242718447</v>
      </c>
      <c r="I57" s="18">
        <f t="shared" si="56"/>
        <v>-100</v>
      </c>
      <c r="J57" s="18" t="str">
        <f t="shared" si="56"/>
        <v>--</v>
      </c>
      <c r="K57" s="18">
        <f t="shared" si="56"/>
        <v>490.09584664536737</v>
      </c>
      <c r="L57" s="18">
        <f t="shared" si="56"/>
        <v>64.188173013294858</v>
      </c>
      <c r="M57" s="18">
        <f t="shared" si="56"/>
        <v>-69.765141245007882</v>
      </c>
      <c r="N57" s="18">
        <f t="shared" si="56"/>
        <v>168.66214251090639</v>
      </c>
      <c r="O57" s="18">
        <f t="shared" si="56"/>
        <v>-100</v>
      </c>
      <c r="P57" s="18" t="str">
        <f t="shared" si="56"/>
        <v>--</v>
      </c>
      <c r="Q57" s="18">
        <f t="shared" si="56"/>
        <v>-100</v>
      </c>
      <c r="R57" s="18" t="str">
        <f t="shared" si="56"/>
        <v>--</v>
      </c>
      <c r="S57" s="18">
        <f t="shared" si="56"/>
        <v>19388.364779874213</v>
      </c>
      <c r="T57" s="18">
        <f t="shared" si="56"/>
        <v>13.162183531537934</v>
      </c>
      <c r="U57" s="18">
        <f t="shared" si="56"/>
        <v>-97.014116640524733</v>
      </c>
      <c r="V57" s="18">
        <f t="shared" si="56"/>
        <v>44.937917860553966</v>
      </c>
      <c r="W57" s="18">
        <f t="shared" ref="W57:X57" si="57">IF(V14=0,"--",((W14/V14)*100-100))</f>
        <v>-96.738056013179573</v>
      </c>
      <c r="X57" s="18">
        <f t="shared" si="57"/>
        <v>91.919191919191945</v>
      </c>
      <c r="Y57" s="18">
        <f t="shared" si="49"/>
        <v>-1.3470949783346384</v>
      </c>
      <c r="Z57" s="93"/>
    </row>
    <row r="58" spans="1:26" x14ac:dyDescent="0.2">
      <c r="A58" s="143"/>
      <c r="B58" s="27" t="s">
        <v>66</v>
      </c>
      <c r="C58" s="33" t="s">
        <v>10</v>
      </c>
      <c r="D58" s="18" t="str">
        <f t="shared" ref="D58:V58" si="58">IF(C15=0,"--",((D15/C15)*100-100))</f>
        <v>--</v>
      </c>
      <c r="E58" s="18">
        <f t="shared" si="58"/>
        <v>940.95169430425381</v>
      </c>
      <c r="F58" s="18">
        <f t="shared" si="58"/>
        <v>-100</v>
      </c>
      <c r="G58" s="18" t="str">
        <f t="shared" si="58"/>
        <v>--</v>
      </c>
      <c r="H58" s="18">
        <f t="shared" si="58"/>
        <v>473.73678025851939</v>
      </c>
      <c r="I58" s="18">
        <f t="shared" si="58"/>
        <v>24.802867383512563</v>
      </c>
      <c r="J58" s="18">
        <f t="shared" si="58"/>
        <v>-100</v>
      </c>
      <c r="K58" s="18" t="str">
        <f t="shared" si="58"/>
        <v>--</v>
      </c>
      <c r="L58" s="18">
        <f t="shared" si="58"/>
        <v>-77.272727272727266</v>
      </c>
      <c r="M58" s="18">
        <f t="shared" si="58"/>
        <v>2304.9999999999995</v>
      </c>
      <c r="N58" s="18">
        <f t="shared" si="58"/>
        <v>-93.970893970893968</v>
      </c>
      <c r="O58" s="18">
        <f t="shared" si="58"/>
        <v>2534.4827586206898</v>
      </c>
      <c r="P58" s="18">
        <f t="shared" si="58"/>
        <v>8146.9895287958116</v>
      </c>
      <c r="Q58" s="18">
        <f t="shared" si="58"/>
        <v>-100</v>
      </c>
      <c r="R58" s="18" t="str">
        <f t="shared" si="58"/>
        <v>--</v>
      </c>
      <c r="S58" s="18" t="str">
        <f t="shared" si="58"/>
        <v>--</v>
      </c>
      <c r="T58" s="18" t="str">
        <f t="shared" si="58"/>
        <v>--</v>
      </c>
      <c r="U58" s="18" t="str">
        <f t="shared" si="58"/>
        <v>--</v>
      </c>
      <c r="V58" s="18" t="str">
        <f t="shared" si="58"/>
        <v>--</v>
      </c>
      <c r="W58" s="18" t="str">
        <f t="shared" ref="W58:X58" si="59">IF(V15=0,"--",((W15/V15)*100-100))</f>
        <v>--</v>
      </c>
      <c r="X58" s="18" t="str">
        <f t="shared" si="59"/>
        <v>--</v>
      </c>
      <c r="Y58" s="18" t="str">
        <f t="shared" si="49"/>
        <v>--</v>
      </c>
      <c r="Z58" s="93"/>
    </row>
    <row r="59" spans="1:26" x14ac:dyDescent="0.2">
      <c r="A59" s="143"/>
      <c r="B59" s="76" t="s">
        <v>15</v>
      </c>
      <c r="C59" s="33" t="s">
        <v>10</v>
      </c>
      <c r="D59" s="18">
        <f t="shared" ref="D59:V59" si="60">IF(C16=0,"--",((D16/C16)*100-100))</f>
        <v>2831.5875256242248</v>
      </c>
      <c r="E59" s="18">
        <f t="shared" si="60"/>
        <v>-95.600277306582953</v>
      </c>
      <c r="F59" s="18">
        <f t="shared" si="60"/>
        <v>-35.420259029067338</v>
      </c>
      <c r="G59" s="18">
        <f t="shared" si="60"/>
        <v>-91.593083452992019</v>
      </c>
      <c r="H59" s="18">
        <f t="shared" si="60"/>
        <v>495.05704251466977</v>
      </c>
      <c r="I59" s="18">
        <f t="shared" si="60"/>
        <v>-64.533417402269862</v>
      </c>
      <c r="J59" s="18">
        <f t="shared" si="60"/>
        <v>1504.7844961240312</v>
      </c>
      <c r="K59" s="18">
        <f t="shared" si="60"/>
        <v>1740.785789779786</v>
      </c>
      <c r="L59" s="18">
        <f t="shared" si="60"/>
        <v>114.66655988084779</v>
      </c>
      <c r="M59" s="18">
        <f t="shared" si="60"/>
        <v>54.336756668609212</v>
      </c>
      <c r="N59" s="18">
        <f t="shared" si="60"/>
        <v>-35.500127626818113</v>
      </c>
      <c r="O59" s="18">
        <f t="shared" si="60"/>
        <v>-46.911621615209462</v>
      </c>
      <c r="P59" s="18">
        <f t="shared" si="60"/>
        <v>-19.946197436729562</v>
      </c>
      <c r="Q59" s="18">
        <f t="shared" si="60"/>
        <v>-82.737022561498435</v>
      </c>
      <c r="R59" s="18">
        <f t="shared" si="60"/>
        <v>-98.169701170736914</v>
      </c>
      <c r="S59" s="18">
        <f t="shared" si="60"/>
        <v>-100</v>
      </c>
      <c r="T59" s="18" t="str">
        <f t="shared" si="60"/>
        <v>--</v>
      </c>
      <c r="U59" s="18">
        <f t="shared" si="60"/>
        <v>-41.931871834630662</v>
      </c>
      <c r="V59" s="18">
        <f t="shared" si="60"/>
        <v>-96.460958465885867</v>
      </c>
      <c r="W59" s="18">
        <f t="shared" ref="W59:X59" si="61">IF(V16=0,"--",((W16/V16)*100-100))</f>
        <v>175.17027086406586</v>
      </c>
      <c r="X59" s="18">
        <f t="shared" si="61"/>
        <v>-88.454694771420748</v>
      </c>
      <c r="Y59" s="18">
        <f t="shared" si="49"/>
        <v>1.5286619704282884</v>
      </c>
      <c r="Z59" s="93"/>
    </row>
    <row r="60" spans="1:26" x14ac:dyDescent="0.2">
      <c r="A60" s="143"/>
      <c r="B60" s="76" t="s">
        <v>26</v>
      </c>
      <c r="C60" s="33" t="s">
        <v>10</v>
      </c>
      <c r="D60" s="18">
        <f t="shared" ref="D60:V60" si="62">IF(C17=0,"--",((D17/C17)*100-100))</f>
        <v>75040</v>
      </c>
      <c r="E60" s="18">
        <f t="shared" si="62"/>
        <v>-36.212403513441572</v>
      </c>
      <c r="F60" s="18">
        <f t="shared" si="62"/>
        <v>240.99728771124558</v>
      </c>
      <c r="G60" s="18">
        <f t="shared" si="62"/>
        <v>61.582232011747408</v>
      </c>
      <c r="H60" s="18">
        <f t="shared" si="62"/>
        <v>-60.623272369268051</v>
      </c>
      <c r="I60" s="18">
        <f t="shared" si="62"/>
        <v>1316.6073660928935</v>
      </c>
      <c r="J60" s="18">
        <f t="shared" si="62"/>
        <v>-98.180065574660759</v>
      </c>
      <c r="K60" s="18">
        <f t="shared" si="62"/>
        <v>-16.001491980604243</v>
      </c>
      <c r="L60" s="18">
        <f t="shared" si="62"/>
        <v>2152.264653641208</v>
      </c>
      <c r="M60" s="18">
        <f t="shared" si="62"/>
        <v>173.2714260365529</v>
      </c>
      <c r="N60" s="18">
        <f t="shared" si="62"/>
        <v>36.191795448970453</v>
      </c>
      <c r="O60" s="18">
        <f t="shared" si="62"/>
        <v>28.321237484769824</v>
      </c>
      <c r="P60" s="18">
        <f t="shared" si="62"/>
        <v>44.159731166815277</v>
      </c>
      <c r="Q60" s="18">
        <f t="shared" si="62"/>
        <v>-99.679267814238784</v>
      </c>
      <c r="R60" s="18">
        <f t="shared" si="62"/>
        <v>-100</v>
      </c>
      <c r="S60" s="18" t="str">
        <f t="shared" si="62"/>
        <v>--</v>
      </c>
      <c r="T60" s="18" t="str">
        <f t="shared" si="62"/>
        <v>--</v>
      </c>
      <c r="U60" s="18" t="str">
        <f t="shared" si="62"/>
        <v>--</v>
      </c>
      <c r="V60" s="18" t="str">
        <f t="shared" si="62"/>
        <v>--</v>
      </c>
      <c r="W60" s="18">
        <f t="shared" ref="W60:X60" si="63">IF(V17=0,"--",((W17/V17)*100-100))</f>
        <v>-68.981909415027076</v>
      </c>
      <c r="X60" s="18">
        <f t="shared" si="63"/>
        <v>-100</v>
      </c>
      <c r="Y60" s="18">
        <f t="shared" si="49"/>
        <v>-100</v>
      </c>
      <c r="Z60" s="93"/>
    </row>
    <row r="61" spans="1:26" x14ac:dyDescent="0.2">
      <c r="A61" s="143"/>
      <c r="B61" s="76" t="s">
        <v>27</v>
      </c>
      <c r="C61" s="33" t="s">
        <v>10</v>
      </c>
      <c r="D61" s="18">
        <f t="shared" ref="D61:V61" si="64">IF(C18=0,"--",((D18/C18)*100-100))</f>
        <v>2915.7608892771709</v>
      </c>
      <c r="E61" s="18">
        <f t="shared" si="64"/>
        <v>-97.710800627590501</v>
      </c>
      <c r="F61" s="18">
        <f t="shared" si="64"/>
        <v>4.8295396141941893</v>
      </c>
      <c r="G61" s="18">
        <f t="shared" si="64"/>
        <v>-100</v>
      </c>
      <c r="H61" s="18" t="str">
        <f t="shared" si="64"/>
        <v>--</v>
      </c>
      <c r="I61" s="18">
        <f t="shared" si="64"/>
        <v>-70.898689580596027</v>
      </c>
      <c r="J61" s="18">
        <f t="shared" si="64"/>
        <v>2983.3126897874381</v>
      </c>
      <c r="K61" s="18">
        <f t="shared" si="64"/>
        <v>1705.9846454185383</v>
      </c>
      <c r="L61" s="18">
        <f t="shared" si="64"/>
        <v>108.32118309806606</v>
      </c>
      <c r="M61" s="18">
        <f t="shared" si="64"/>
        <v>55.037957300415798</v>
      </c>
      <c r="N61" s="18">
        <f t="shared" si="64"/>
        <v>-32.393090155220833</v>
      </c>
      <c r="O61" s="18">
        <f t="shared" si="64"/>
        <v>-46.753396483799769</v>
      </c>
      <c r="P61" s="18">
        <f t="shared" si="64"/>
        <v>-20.210218983688037</v>
      </c>
      <c r="Q61" s="18">
        <f t="shared" si="64"/>
        <v>-82.817350529979933</v>
      </c>
      <c r="R61" s="18">
        <f t="shared" si="64"/>
        <v>-99.991762385793137</v>
      </c>
      <c r="S61" s="18">
        <f t="shared" si="64"/>
        <v>-100</v>
      </c>
      <c r="T61" s="18" t="str">
        <f t="shared" si="64"/>
        <v>--</v>
      </c>
      <c r="U61" s="18" t="str">
        <f t="shared" si="64"/>
        <v>--</v>
      </c>
      <c r="V61" s="18" t="str">
        <f t="shared" si="64"/>
        <v>--</v>
      </c>
      <c r="W61" s="18" t="str">
        <f t="shared" ref="W61:X61" si="65">IF(V18=0,"--",((W18/V18)*100-100))</f>
        <v>--</v>
      </c>
      <c r="X61" s="18" t="str">
        <f t="shared" si="65"/>
        <v>--</v>
      </c>
      <c r="Y61" s="18">
        <f t="shared" si="49"/>
        <v>-100</v>
      </c>
      <c r="Z61" s="93"/>
    </row>
    <row r="62" spans="1:26" x14ac:dyDescent="0.2">
      <c r="A62" s="143"/>
      <c r="B62" s="76" t="s">
        <v>16</v>
      </c>
      <c r="C62" s="33" t="s">
        <v>10</v>
      </c>
      <c r="D62" s="18">
        <f t="shared" ref="D62:V62" si="66">IF(C19=0,"--",((D19/C19)*100-100))</f>
        <v>257.23076923076928</v>
      </c>
      <c r="E62" s="18">
        <f t="shared" si="66"/>
        <v>1547.4698535745044</v>
      </c>
      <c r="F62" s="18">
        <f t="shared" si="66"/>
        <v>-95.299541880967467</v>
      </c>
      <c r="G62" s="18">
        <f t="shared" si="66"/>
        <v>136.62843239485571</v>
      </c>
      <c r="H62" s="18">
        <f t="shared" si="66"/>
        <v>-2.9436822468344985</v>
      </c>
      <c r="I62" s="18">
        <f t="shared" si="66"/>
        <v>-56.575960286950995</v>
      </c>
      <c r="J62" s="18">
        <f t="shared" si="66"/>
        <v>-62.156698731353686</v>
      </c>
      <c r="K62" s="18">
        <f t="shared" si="66"/>
        <v>103.61024129673976</v>
      </c>
      <c r="L62" s="18">
        <f t="shared" si="66"/>
        <v>3.4919486158856188</v>
      </c>
      <c r="M62" s="18">
        <f t="shared" si="66"/>
        <v>792.5874125874127</v>
      </c>
      <c r="N62" s="18">
        <f t="shared" si="66"/>
        <v>-65.078541209652144</v>
      </c>
      <c r="O62" s="18">
        <f t="shared" si="66"/>
        <v>-82.932779943352315</v>
      </c>
      <c r="P62" s="18">
        <f t="shared" si="66"/>
        <v>141.25862635557013</v>
      </c>
      <c r="Q62" s="18">
        <f t="shared" si="66"/>
        <v>-15.643941973711094</v>
      </c>
      <c r="R62" s="18">
        <f t="shared" si="66"/>
        <v>330.30841272404325</v>
      </c>
      <c r="S62" s="18">
        <f t="shared" si="66"/>
        <v>-99.315171300986904</v>
      </c>
      <c r="T62" s="18">
        <f t="shared" si="66"/>
        <v>24369.041095890414</v>
      </c>
      <c r="U62" s="18">
        <f t="shared" si="66"/>
        <v>-71.851486922250103</v>
      </c>
      <c r="V62" s="18">
        <f t="shared" si="66"/>
        <v>-44.204455051710411</v>
      </c>
      <c r="W62" s="18">
        <f t="shared" ref="W62:X62" si="67">IF(V19=0,"--",((W19/V19)*100-100))</f>
        <v>-30.56248663292223</v>
      </c>
      <c r="X62" s="18">
        <f t="shared" si="67"/>
        <v>-32.915811088295683</v>
      </c>
      <c r="Y62" s="18">
        <f t="shared" si="49"/>
        <v>7.792529489670045</v>
      </c>
      <c r="Z62" s="93"/>
    </row>
    <row r="63" spans="1:26" x14ac:dyDescent="0.2">
      <c r="A63" s="143"/>
      <c r="B63" s="76" t="s">
        <v>19</v>
      </c>
      <c r="C63" s="33" t="s">
        <v>10</v>
      </c>
      <c r="D63" s="18">
        <f t="shared" ref="D63:V63" si="68">IF(C20=0,"--",((D20/C20)*100-100))</f>
        <v>-37.5</v>
      </c>
      <c r="E63" s="18">
        <f t="shared" si="68"/>
        <v>-100</v>
      </c>
      <c r="F63" s="18" t="str">
        <f t="shared" si="68"/>
        <v>--</v>
      </c>
      <c r="G63" s="18">
        <f t="shared" si="68"/>
        <v>210.62607696726019</v>
      </c>
      <c r="H63" s="18">
        <f t="shared" si="68"/>
        <v>-99.001479289940832</v>
      </c>
      <c r="I63" s="18">
        <f t="shared" si="68"/>
        <v>771.29629629629642</v>
      </c>
      <c r="J63" s="18">
        <f t="shared" si="68"/>
        <v>-38.363443145589791</v>
      </c>
      <c r="K63" s="18">
        <f t="shared" si="68"/>
        <v>-84.65517241379311</v>
      </c>
      <c r="L63" s="18">
        <f t="shared" si="68"/>
        <v>-100</v>
      </c>
      <c r="M63" s="18" t="str">
        <f t="shared" si="68"/>
        <v>--</v>
      </c>
      <c r="N63" s="18">
        <f t="shared" si="68"/>
        <v>-28.251729990860426</v>
      </c>
      <c r="O63" s="18">
        <f t="shared" si="68"/>
        <v>-98.347648857184453</v>
      </c>
      <c r="P63" s="18">
        <f t="shared" si="68"/>
        <v>-100</v>
      </c>
      <c r="Q63" s="18" t="str">
        <f t="shared" si="68"/>
        <v>--</v>
      </c>
      <c r="R63" s="18">
        <f t="shared" si="68"/>
        <v>-80.323901712583762</v>
      </c>
      <c r="S63" s="18">
        <f t="shared" si="68"/>
        <v>-100</v>
      </c>
      <c r="T63" s="18" t="str">
        <f t="shared" si="68"/>
        <v>--</v>
      </c>
      <c r="U63" s="18">
        <f t="shared" si="68"/>
        <v>-27.543424317617863</v>
      </c>
      <c r="V63" s="18">
        <f t="shared" si="68"/>
        <v>481.84931506849318</v>
      </c>
      <c r="W63" s="18">
        <f t="shared" ref="W63:X63" si="69">IF(V20=0,"--",((W20/V20)*100-100))</f>
        <v>-37.316068275456146</v>
      </c>
      <c r="X63" s="18">
        <f t="shared" si="69"/>
        <v>-35.539906103286384</v>
      </c>
      <c r="Y63" s="18">
        <f t="shared" si="49"/>
        <v>-3.3094870870602193</v>
      </c>
      <c r="Z63" s="93"/>
    </row>
    <row r="64" spans="1:26" x14ac:dyDescent="0.2">
      <c r="A64" s="143"/>
      <c r="B64" s="76" t="s">
        <v>18</v>
      </c>
      <c r="C64" s="33" t="s">
        <v>10</v>
      </c>
      <c r="D64" s="18">
        <f t="shared" ref="D64:V64" si="70">IF(C21=0,"--",((D21/C21)*100-100))</f>
        <v>-30.844314299658365</v>
      </c>
      <c r="E64" s="18">
        <f t="shared" si="70"/>
        <v>-100</v>
      </c>
      <c r="F64" s="18" t="str">
        <f t="shared" si="70"/>
        <v>--</v>
      </c>
      <c r="G64" s="18">
        <f t="shared" si="70"/>
        <v>43.701514591799025</v>
      </c>
      <c r="H64" s="18">
        <f t="shared" si="70"/>
        <v>-52.930591259640103</v>
      </c>
      <c r="I64" s="18">
        <f t="shared" si="70"/>
        <v>-100</v>
      </c>
      <c r="J64" s="18" t="str">
        <f t="shared" si="70"/>
        <v>--</v>
      </c>
      <c r="K64" s="18">
        <f t="shared" si="70"/>
        <v>-100</v>
      </c>
      <c r="L64" s="18" t="str">
        <f t="shared" si="70"/>
        <v>--</v>
      </c>
      <c r="M64" s="18" t="str">
        <f t="shared" si="70"/>
        <v>--</v>
      </c>
      <c r="N64" s="18">
        <f t="shared" si="70"/>
        <v>-100</v>
      </c>
      <c r="O64" s="18" t="str">
        <f t="shared" si="70"/>
        <v>--</v>
      </c>
      <c r="P64" s="18" t="str">
        <f t="shared" si="70"/>
        <v>--</v>
      </c>
      <c r="Q64" s="18">
        <f t="shared" si="70"/>
        <v>11.277906081601216</v>
      </c>
      <c r="R64" s="18">
        <f t="shared" si="70"/>
        <v>-96.956070563818741</v>
      </c>
      <c r="S64" s="18">
        <f t="shared" si="70"/>
        <v>-100</v>
      </c>
      <c r="T64" s="18" t="str">
        <f t="shared" si="70"/>
        <v>--</v>
      </c>
      <c r="U64" s="18" t="str">
        <f t="shared" si="70"/>
        <v>--</v>
      </c>
      <c r="V64" s="18">
        <f t="shared" si="70"/>
        <v>-44.512195121951216</v>
      </c>
      <c r="W64" s="18">
        <f t="shared" ref="W64:X64" si="71">IF(V21=0,"--",((W21/V21)*100-100))</f>
        <v>-20.604395604395606</v>
      </c>
      <c r="X64" s="18">
        <f t="shared" si="71"/>
        <v>24.913494809688558</v>
      </c>
      <c r="Y64" s="18">
        <f t="shared" si="49"/>
        <v>-0.19188267234777356</v>
      </c>
      <c r="Z64" s="93"/>
    </row>
    <row r="65" spans="1:26" x14ac:dyDescent="0.2">
      <c r="A65" s="143"/>
      <c r="B65" s="76" t="s">
        <v>20</v>
      </c>
      <c r="C65" s="33" t="s">
        <v>10</v>
      </c>
      <c r="D65" s="18">
        <f t="shared" ref="D65:V65" si="72">IF(C22=0,"--",((D22/C22)*100-100))</f>
        <v>186.89655172413791</v>
      </c>
      <c r="E65" s="18">
        <f t="shared" si="72"/>
        <v>254.08653846153845</v>
      </c>
      <c r="F65" s="18">
        <f t="shared" si="72"/>
        <v>-90.970807875084859</v>
      </c>
      <c r="G65" s="18">
        <f t="shared" si="72"/>
        <v>1471.4285714285711</v>
      </c>
      <c r="H65" s="18">
        <f t="shared" si="72"/>
        <v>171.48325358851679</v>
      </c>
      <c r="I65" s="18">
        <f t="shared" si="72"/>
        <v>-99.859005992245329</v>
      </c>
      <c r="J65" s="18">
        <f t="shared" si="72"/>
        <v>-100</v>
      </c>
      <c r="K65" s="18" t="str">
        <f t="shared" si="72"/>
        <v>--</v>
      </c>
      <c r="L65" s="18">
        <f t="shared" si="72"/>
        <v>-100</v>
      </c>
      <c r="M65" s="18" t="str">
        <f t="shared" si="72"/>
        <v>--</v>
      </c>
      <c r="N65" s="18">
        <f t="shared" si="72"/>
        <v>-91.381345926800478</v>
      </c>
      <c r="O65" s="18">
        <f t="shared" si="72"/>
        <v>287.67123287671234</v>
      </c>
      <c r="P65" s="18">
        <f t="shared" si="72"/>
        <v>-100</v>
      </c>
      <c r="Q65" s="18" t="str">
        <f t="shared" si="72"/>
        <v>--</v>
      </c>
      <c r="R65" s="18" t="str">
        <f t="shared" si="72"/>
        <v>--</v>
      </c>
      <c r="S65" s="18">
        <f t="shared" si="72"/>
        <v>-100</v>
      </c>
      <c r="T65" s="18" t="str">
        <f t="shared" si="72"/>
        <v>--</v>
      </c>
      <c r="U65" s="18">
        <f t="shared" si="72"/>
        <v>-79.667348267629279</v>
      </c>
      <c r="V65" s="18">
        <f t="shared" si="72"/>
        <v>-100</v>
      </c>
      <c r="W65" s="18" t="str">
        <f t="shared" ref="W65:X65" si="73">IF(V22=0,"--",((W22/V22)*100-100))</f>
        <v>--</v>
      </c>
      <c r="X65" s="18">
        <f t="shared" si="73"/>
        <v>5.7877813504823195</v>
      </c>
      <c r="Y65" s="18">
        <f t="shared" si="49"/>
        <v>25.741172238785623</v>
      </c>
      <c r="Z65" s="93"/>
    </row>
    <row r="66" spans="1:26" x14ac:dyDescent="0.2">
      <c r="A66" s="143"/>
      <c r="B66" s="76" t="s">
        <v>21</v>
      </c>
      <c r="C66" s="33" t="s">
        <v>10</v>
      </c>
      <c r="D66" s="18" t="str">
        <f t="shared" ref="D66:V66" si="74">IF(C23=0,"--",((D23/C23)*100-100))</f>
        <v>--</v>
      </c>
      <c r="E66" s="18">
        <f t="shared" si="74"/>
        <v>-100</v>
      </c>
      <c r="F66" s="18" t="str">
        <f t="shared" si="74"/>
        <v>--</v>
      </c>
      <c r="G66" s="18">
        <f t="shared" si="74"/>
        <v>129.47368421052633</v>
      </c>
      <c r="H66" s="18">
        <f t="shared" si="74"/>
        <v>565.90214067278305</v>
      </c>
      <c r="I66" s="18">
        <f t="shared" si="74"/>
        <v>-92.652123995407578</v>
      </c>
      <c r="J66" s="18">
        <f t="shared" si="74"/>
        <v>96.249999999999972</v>
      </c>
      <c r="K66" s="18">
        <f t="shared" si="74"/>
        <v>700.63694267515939</v>
      </c>
      <c r="L66" s="18">
        <f t="shared" si="74"/>
        <v>-97.772474144789186</v>
      </c>
      <c r="M66" s="18">
        <f t="shared" si="74"/>
        <v>7214.2857142857138</v>
      </c>
      <c r="N66" s="18">
        <f t="shared" si="74"/>
        <v>-64.2822265625</v>
      </c>
      <c r="O66" s="18">
        <f t="shared" si="74"/>
        <v>-100</v>
      </c>
      <c r="P66" s="18" t="str">
        <f t="shared" si="74"/>
        <v>--</v>
      </c>
      <c r="Q66" s="18">
        <f t="shared" si="74"/>
        <v>-100</v>
      </c>
      <c r="R66" s="18" t="str">
        <f t="shared" si="74"/>
        <v>--</v>
      </c>
      <c r="S66" s="18" t="str">
        <f t="shared" si="74"/>
        <v>--</v>
      </c>
      <c r="T66" s="18" t="str">
        <f t="shared" si="74"/>
        <v>--</v>
      </c>
      <c r="U66" s="18">
        <f t="shared" si="74"/>
        <v>-100</v>
      </c>
      <c r="V66" s="18" t="str">
        <f t="shared" si="74"/>
        <v>--</v>
      </c>
      <c r="W66" s="18">
        <f t="shared" ref="W66:X66" si="75">IF(V23=0,"--",((W23/V23)*100-100))</f>
        <v>-100</v>
      </c>
      <c r="X66" s="18" t="str">
        <f t="shared" si="75"/>
        <v>--</v>
      </c>
      <c r="Y66" s="18" t="str">
        <f t="shared" si="49"/>
        <v>--</v>
      </c>
      <c r="Z66" s="93"/>
    </row>
    <row r="67" spans="1:26" x14ac:dyDescent="0.2">
      <c r="A67" s="143"/>
      <c r="B67" s="76" t="s">
        <v>17</v>
      </c>
      <c r="C67" s="33" t="s">
        <v>10</v>
      </c>
      <c r="D67" s="18">
        <f>IF(C24=0,"--",((D24/C24)*100-100))</f>
        <v>-55.817782656421514</v>
      </c>
      <c r="E67" s="18">
        <f t="shared" ref="E67:U67" si="76">IF(D24=0,"--",((E24/D24)*100-100))</f>
        <v>37715.527950310556</v>
      </c>
      <c r="F67" s="18">
        <f t="shared" si="76"/>
        <v>-98.212308854688501</v>
      </c>
      <c r="G67" s="18">
        <f t="shared" si="76"/>
        <v>202.90334435869164</v>
      </c>
      <c r="H67" s="18">
        <f t="shared" si="76"/>
        <v>26.722882795438025</v>
      </c>
      <c r="I67" s="18">
        <f t="shared" si="76"/>
        <v>-37.972138446072101</v>
      </c>
      <c r="J67" s="18">
        <f t="shared" si="76"/>
        <v>-80.234622211931779</v>
      </c>
      <c r="K67" s="18">
        <f t="shared" si="76"/>
        <v>46.466224131198771</v>
      </c>
      <c r="L67" s="18">
        <f t="shared" si="76"/>
        <v>-79.7387363369768</v>
      </c>
      <c r="M67" s="18">
        <f t="shared" si="76"/>
        <v>-28.421052631578945</v>
      </c>
      <c r="N67" s="18">
        <f t="shared" si="76"/>
        <v>117.46323529411765</v>
      </c>
      <c r="O67" s="18">
        <f t="shared" si="76"/>
        <v>-68.385460693153007</v>
      </c>
      <c r="P67" s="18">
        <f t="shared" si="76"/>
        <v>2651.8716577540113</v>
      </c>
      <c r="Q67" s="18">
        <f t="shared" si="76"/>
        <v>-63.641663427905172</v>
      </c>
      <c r="R67" s="18">
        <f t="shared" si="76"/>
        <v>-98.904329235702832</v>
      </c>
      <c r="S67" s="18">
        <f t="shared" si="76"/>
        <v>-100</v>
      </c>
      <c r="T67" s="18" t="str">
        <f t="shared" si="76"/>
        <v>--</v>
      </c>
      <c r="U67" s="18" t="str">
        <f t="shared" si="76"/>
        <v>--</v>
      </c>
      <c r="V67" s="18">
        <f>IF(U24=0,"--",((V24/U24)*100-100))</f>
        <v>39.402798078930914</v>
      </c>
      <c r="W67" s="18">
        <f t="shared" ref="W67:X67" si="77">IF(V24=0,"--",((W24/V24)*100-100))</f>
        <v>-12.971839424805282</v>
      </c>
      <c r="X67" s="18">
        <f t="shared" si="77"/>
        <v>-71.549053356282272</v>
      </c>
      <c r="Y67" s="18">
        <f t="shared" si="49"/>
        <v>4.7093698371008657</v>
      </c>
      <c r="Z67" s="93"/>
    </row>
    <row r="68" spans="1:26" x14ac:dyDescent="0.2">
      <c r="A68" s="297"/>
      <c r="B68" s="76" t="s">
        <v>807</v>
      </c>
      <c r="C68" s="33" t="s">
        <v>10</v>
      </c>
      <c r="D68" s="18" t="str">
        <f>IF(C25=0,"--",((D25/C25)*100-100))</f>
        <v>--</v>
      </c>
      <c r="E68" s="18">
        <f t="shared" ref="E68" si="78">IF(D25=0,"--",((E25/D25)*100-100))</f>
        <v>-98.958556245095934</v>
      </c>
      <c r="F68" s="18">
        <f t="shared" ref="F68" si="79">IF(E25=0,"--",((F25/E25)*100-100))</f>
        <v>1500</v>
      </c>
      <c r="G68" s="18">
        <f t="shared" ref="G68" si="80">IF(F25=0,"--",((G25/F25)*100-100))</f>
        <v>-95.505136986301366</v>
      </c>
      <c r="H68" s="18">
        <f t="shared" ref="H68" si="81">IF(G25=0,"--",((H25/G25)*100-100))</f>
        <v>71.428571428571445</v>
      </c>
      <c r="I68" s="18">
        <f t="shared" ref="I68" si="82">IF(H25=0,"--",((I25/H25)*100-100))</f>
        <v>-33.333333333333343</v>
      </c>
      <c r="J68" s="18">
        <f t="shared" ref="J68" si="83">IF(I25=0,"--",((J25/I25)*100-100))</f>
        <v>900</v>
      </c>
      <c r="K68" s="18">
        <f t="shared" ref="K68" si="84">IF(J25=0,"--",((K25/J25)*100-100))</f>
        <v>-100</v>
      </c>
      <c r="L68" s="18" t="str">
        <f t="shared" ref="L68" si="85">IF(K25=0,"--",((L25/K25)*100-100))</f>
        <v>--</v>
      </c>
      <c r="M68" s="18">
        <f t="shared" ref="M68" si="86">IF(L25=0,"--",((M25/L25)*100-100))</f>
        <v>308.89477668433011</v>
      </c>
      <c r="N68" s="18">
        <f t="shared" ref="N68" si="87">IF(M25=0,"--",((N25/M25)*100-100))</f>
        <v>-90.740997870961763</v>
      </c>
      <c r="O68" s="18">
        <f t="shared" ref="O68" si="88">IF(N25=0,"--",((O25/N25)*100-100))</f>
        <v>24.343914021494626</v>
      </c>
      <c r="P68" s="18">
        <f t="shared" ref="P68" si="89">IF(O25=0,"--",((P25/O25)*100-100))</f>
        <v>-76.824120603015075</v>
      </c>
      <c r="Q68" s="18">
        <f t="shared" ref="Q68" si="90">IF(P25=0,"--",((Q25/P25)*100-100))</f>
        <v>-66.955767562879444</v>
      </c>
      <c r="R68" s="18">
        <f t="shared" ref="R68" si="91">IF(Q25=0,"--",((R25/Q25)*100-100))</f>
        <v>-100</v>
      </c>
      <c r="S68" s="18" t="str">
        <f t="shared" ref="S68" si="92">IF(R25=0,"--",((S25/R25)*100-100))</f>
        <v>--</v>
      </c>
      <c r="T68" s="18">
        <f t="shared" ref="T68" si="93">IF(S25=0,"--",((T25/S25)*100-100))</f>
        <v>-89.31506849315069</v>
      </c>
      <c r="U68" s="18">
        <f t="shared" ref="U68" si="94">IF(T25=0,"--",((U25/T25)*100-100))</f>
        <v>-100</v>
      </c>
      <c r="V68" s="18" t="str">
        <f>IF(U25=0,"--",((V25/U25)*100-100))</f>
        <v>--</v>
      </c>
      <c r="W68" s="18">
        <f t="shared" ref="W68:X71" si="95">IF(V25=0,"--",((W25/V25)*100-100))</f>
        <v>-100</v>
      </c>
      <c r="X68" s="18" t="str">
        <f t="shared" si="95"/>
        <v>--</v>
      </c>
      <c r="Y68" s="18" t="str">
        <f t="shared" si="49"/>
        <v>--</v>
      </c>
      <c r="Z68" s="93"/>
    </row>
    <row r="69" spans="1:26" ht="15" x14ac:dyDescent="0.25">
      <c r="A69" s="143"/>
      <c r="B69" s="185" t="s">
        <v>22</v>
      </c>
      <c r="C69" s="33" t="s">
        <v>10</v>
      </c>
      <c r="D69" s="18">
        <f t="shared" ref="D69:D71" si="96">IF(C26=0,"--",((D26/C26)*100-100))</f>
        <v>50.004823689514865</v>
      </c>
      <c r="E69" s="18">
        <f t="shared" ref="E69:U69" si="97">IF(D26=0,"--",((E26/D26)*100-100))</f>
        <v>20.241889624543319</v>
      </c>
      <c r="F69" s="18">
        <f t="shared" si="97"/>
        <v>6.7339231570932725</v>
      </c>
      <c r="G69" s="18">
        <f t="shared" si="97"/>
        <v>7.7213600322860714</v>
      </c>
      <c r="H69" s="18">
        <f t="shared" si="97"/>
        <v>49.927390125793494</v>
      </c>
      <c r="I69" s="18">
        <f t="shared" si="97"/>
        <v>4.882330487263701</v>
      </c>
      <c r="J69" s="18">
        <f t="shared" si="97"/>
        <v>8.9980682724664121</v>
      </c>
      <c r="K69" s="18">
        <f t="shared" si="97"/>
        <v>7.486956894793579</v>
      </c>
      <c r="L69" s="18">
        <f t="shared" si="97"/>
        <v>9.0489737314266137</v>
      </c>
      <c r="M69" s="18">
        <f t="shared" si="97"/>
        <v>-6.5292058761620098</v>
      </c>
      <c r="N69" s="18">
        <f t="shared" si="97"/>
        <v>-37.377651952695814</v>
      </c>
      <c r="O69" s="18">
        <f t="shared" si="97"/>
        <v>-58.760563721530154</v>
      </c>
      <c r="P69" s="18">
        <f t="shared" si="97"/>
        <v>-13.388549088709496</v>
      </c>
      <c r="Q69" s="18">
        <f t="shared" si="97"/>
        <v>-90.84216930127721</v>
      </c>
      <c r="R69" s="18">
        <f t="shared" si="97"/>
        <v>-92.111876380990296</v>
      </c>
      <c r="S69" s="18">
        <f t="shared" si="97"/>
        <v>113.84190026794067</v>
      </c>
      <c r="T69" s="18">
        <f t="shared" si="97"/>
        <v>166.75145397220115</v>
      </c>
      <c r="U69" s="18">
        <f t="shared" si="97"/>
        <v>-40.422806533187462</v>
      </c>
      <c r="V69" s="18">
        <f t="shared" ref="V69:V71" si="98">IF(U26=0,"--",((V26/U26)*100-100))</f>
        <v>-41.699982261215453</v>
      </c>
      <c r="W69" s="18">
        <f t="shared" si="95"/>
        <v>-15.627541238367598</v>
      </c>
      <c r="X69" s="18">
        <f t="shared" si="95"/>
        <v>24.632137225016962</v>
      </c>
      <c r="Y69" s="18">
        <f t="shared" si="49"/>
        <v>-16.731605131365129</v>
      </c>
      <c r="Z69" s="93"/>
    </row>
    <row r="70" spans="1:26" x14ac:dyDescent="0.2">
      <c r="A70" s="143"/>
      <c r="B70" s="76" t="s">
        <v>23</v>
      </c>
      <c r="C70" s="33" t="s">
        <v>10</v>
      </c>
      <c r="D70" s="18">
        <f t="shared" si="96"/>
        <v>-2346.0603640302115</v>
      </c>
      <c r="E70" s="18">
        <f t="shared" ref="E70:U70" si="99">IF(D27=0,"--",((E27/D27)*100-100))</f>
        <v>-84.017539494008275</v>
      </c>
      <c r="F70" s="18">
        <f t="shared" si="99"/>
        <v>-119.64917086233541</v>
      </c>
      <c r="G70" s="18">
        <f t="shared" si="99"/>
        <v>-8960.1342697313194</v>
      </c>
      <c r="H70" s="18">
        <f t="shared" si="99"/>
        <v>-77.487505243749112</v>
      </c>
      <c r="I70" s="18">
        <f t="shared" si="99"/>
        <v>-71.198574266660131</v>
      </c>
      <c r="J70" s="18">
        <f t="shared" si="99"/>
        <v>-77.021713487780673</v>
      </c>
      <c r="K70" s="18">
        <f t="shared" si="99"/>
        <v>-2539.1987510623976</v>
      </c>
      <c r="L70" s="18">
        <f t="shared" si="99"/>
        <v>149.40668635326873</v>
      </c>
      <c r="M70" s="18">
        <f t="shared" si="99"/>
        <v>173.82432255947447</v>
      </c>
      <c r="N70" s="18">
        <f t="shared" si="99"/>
        <v>-31.059850008516904</v>
      </c>
      <c r="O70" s="18">
        <f t="shared" si="99"/>
        <v>-46.385574775606173</v>
      </c>
      <c r="P70" s="18">
        <f t="shared" si="99"/>
        <v>-19.965192286056791</v>
      </c>
      <c r="Q70" s="18">
        <f t="shared" si="99"/>
        <v>-82.944873949943883</v>
      </c>
      <c r="R70" s="18">
        <f t="shared" si="99"/>
        <v>-103.42499789638798</v>
      </c>
      <c r="S70" s="18">
        <f t="shared" si="99"/>
        <v>173.73303931501681</v>
      </c>
      <c r="T70" s="18">
        <f t="shared" si="99"/>
        <v>-72.146059070994994</v>
      </c>
      <c r="U70" s="18">
        <f t="shared" si="99"/>
        <v>92.800875463569753</v>
      </c>
      <c r="V70" s="18">
        <f t="shared" si="98"/>
        <v>-49.585790286906025</v>
      </c>
      <c r="W70" s="18">
        <f t="shared" si="95"/>
        <v>-91.221831048841025</v>
      </c>
      <c r="X70" s="18">
        <f t="shared" si="95"/>
        <v>546.4169381107456</v>
      </c>
      <c r="Y70" s="18">
        <f t="shared" si="49"/>
        <v>-195.66173216498345</v>
      </c>
      <c r="Z70" s="93"/>
    </row>
    <row r="71" spans="1:26" ht="13.5" thickBot="1" x14ac:dyDescent="0.25">
      <c r="A71" s="143"/>
      <c r="B71" s="77" t="s">
        <v>7</v>
      </c>
      <c r="C71" s="88"/>
      <c r="D71" s="18">
        <f t="shared" si="96"/>
        <v>58.373964333008843</v>
      </c>
      <c r="E71" s="18">
        <f t="shared" ref="E71:U71" si="100">IF(D28=0,"--",((E28/D28)*100-100))</f>
        <v>15.077307169359116</v>
      </c>
      <c r="F71" s="18">
        <f t="shared" si="100"/>
        <v>5.8644367331441458</v>
      </c>
      <c r="G71" s="18">
        <f t="shared" si="100"/>
        <v>19.172706856260817</v>
      </c>
      <c r="H71" s="18">
        <f t="shared" si="100"/>
        <v>37.831114849469969</v>
      </c>
      <c r="I71" s="18">
        <f t="shared" si="100"/>
        <v>3.7025981499019309</v>
      </c>
      <c r="J71" s="18">
        <f t="shared" si="100"/>
        <v>8.6276175029559141</v>
      </c>
      <c r="K71" s="18">
        <f t="shared" si="100"/>
        <v>5.166973364600409</v>
      </c>
      <c r="L71" s="18">
        <f t="shared" si="100"/>
        <v>6.0833664021185285</v>
      </c>
      <c r="M71" s="18">
        <f t="shared" si="100"/>
        <v>-15.488273340295592</v>
      </c>
      <c r="N71" s="18">
        <f t="shared" si="100"/>
        <v>-38.394507396185787</v>
      </c>
      <c r="O71" s="18">
        <f t="shared" si="100"/>
        <v>-60.989464930344312</v>
      </c>
      <c r="P71" s="18">
        <f t="shared" si="100"/>
        <v>-11.760565479129326</v>
      </c>
      <c r="Q71" s="18">
        <f t="shared" si="100"/>
        <v>-92.615298238627048</v>
      </c>
      <c r="R71" s="18">
        <f t="shared" si="100"/>
        <v>-86.245548108768745</v>
      </c>
      <c r="S71" s="18">
        <f t="shared" si="100"/>
        <v>121.57517614063892</v>
      </c>
      <c r="T71" s="18">
        <f t="shared" si="100"/>
        <v>128.64323295126971</v>
      </c>
      <c r="U71" s="18">
        <f t="shared" si="100"/>
        <v>-37.833897582490962</v>
      </c>
      <c r="V71" s="18">
        <f t="shared" si="98"/>
        <v>-42.175248436808964</v>
      </c>
      <c r="W71" s="18">
        <f t="shared" si="95"/>
        <v>-19.599629462170824</v>
      </c>
      <c r="X71" s="18">
        <f t="shared" si="95"/>
        <v>27.625554110564579</v>
      </c>
      <c r="Y71" s="18">
        <f t="shared" si="49"/>
        <v>-16.47089325030484</v>
      </c>
      <c r="Z71" s="93"/>
    </row>
    <row r="72" spans="1:26" ht="19.5" thickTop="1" x14ac:dyDescent="0.3">
      <c r="A72" s="79" t="s">
        <v>868</v>
      </c>
      <c r="B72" s="34"/>
      <c r="C72" s="107"/>
      <c r="D72" s="89"/>
      <c r="E72" s="89"/>
      <c r="F72" s="89"/>
      <c r="G72" s="89"/>
      <c r="H72" s="89"/>
      <c r="I72" s="89"/>
      <c r="J72" s="89"/>
      <c r="K72" s="89"/>
      <c r="L72" s="89"/>
      <c r="M72" s="89"/>
      <c r="N72" s="89"/>
      <c r="O72" s="89"/>
      <c r="P72" s="89"/>
      <c r="Q72" s="89"/>
      <c r="R72" s="89"/>
      <c r="S72" s="89"/>
      <c r="T72" s="89"/>
      <c r="U72" s="89"/>
      <c r="V72" s="89"/>
      <c r="W72" s="89"/>
      <c r="X72" s="89"/>
      <c r="Y72" s="89"/>
      <c r="Z72" s="98"/>
    </row>
  </sheetData>
  <mergeCells count="6">
    <mergeCell ref="B29:Y29"/>
    <mergeCell ref="B51:Y51"/>
    <mergeCell ref="C7:Y7"/>
    <mergeCell ref="A2:Y2"/>
    <mergeCell ref="A4:Y4"/>
    <mergeCell ref="A5:Y5"/>
  </mergeCells>
  <phoneticPr fontId="4" type="noConversion"/>
  <hyperlinks>
    <hyperlink ref="A1" location="INDICE!A1" display="INDICE"/>
  </hyperlinks>
  <pageMargins left="0.75" right="0.75" top="1" bottom="1" header="0" footer="0"/>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4"/>
  <sheetViews>
    <sheetView topLeftCell="A44" zoomScale="70" zoomScaleNormal="70" workbookViewId="0"/>
  </sheetViews>
  <sheetFormatPr baseColWidth="10" defaultRowHeight="12.75" x14ac:dyDescent="0.2"/>
  <cols>
    <col min="1" max="1" width="11.42578125" style="4"/>
    <col min="2" max="2" width="30" style="4" bestFit="1" customWidth="1"/>
    <col min="3" max="89" width="11.42578125" style="21"/>
    <col min="90" max="16384" width="11.42578125" style="4"/>
  </cols>
  <sheetData>
    <row r="1" spans="1:25" x14ac:dyDescent="0.2">
      <c r="A1" s="11" t="s">
        <v>258</v>
      </c>
    </row>
    <row r="2" spans="1:25" ht="18.75" x14ac:dyDescent="0.3">
      <c r="A2" s="333" t="s">
        <v>93</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25"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25" ht="18.75" x14ac:dyDescent="0.3">
      <c r="A4" s="333" t="s">
        <v>836</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25" ht="13.5" thickBot="1" x14ac:dyDescent="0.25">
      <c r="A5" s="335" t="s">
        <v>117</v>
      </c>
      <c r="B5" s="335"/>
      <c r="C5" s="335"/>
      <c r="D5" s="335"/>
      <c r="E5" s="335"/>
      <c r="F5" s="335"/>
      <c r="G5" s="335"/>
      <c r="H5" s="335"/>
      <c r="I5" s="335"/>
      <c r="J5" s="335"/>
      <c r="K5" s="335"/>
      <c r="L5" s="335"/>
      <c r="M5" s="335"/>
      <c r="N5" s="335"/>
      <c r="O5" s="335"/>
      <c r="P5" s="335"/>
      <c r="Q5" s="335"/>
      <c r="R5" s="335"/>
      <c r="S5" s="335"/>
      <c r="T5" s="335"/>
      <c r="U5" s="335"/>
      <c r="V5" s="335"/>
      <c r="W5" s="335"/>
      <c r="X5" s="335"/>
      <c r="Y5" s="335"/>
    </row>
    <row r="6" spans="1:25"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25"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25" ht="13.5" thickTop="1" x14ac:dyDescent="0.2">
      <c r="A8" s="148"/>
    </row>
    <row r="9" spans="1:25" x14ac:dyDescent="0.2">
      <c r="A9" s="143"/>
      <c r="B9" s="76" t="s">
        <v>326</v>
      </c>
      <c r="C9" s="18">
        <v>1127.8146609999999</v>
      </c>
      <c r="D9" s="18">
        <v>1507.5145990000001</v>
      </c>
      <c r="E9" s="18">
        <v>1786.9975770000001</v>
      </c>
      <c r="F9" s="18">
        <v>2356.696504</v>
      </c>
      <c r="G9" s="18">
        <v>2655.7851730000002</v>
      </c>
      <c r="H9" s="18">
        <v>2826.436921</v>
      </c>
      <c r="I9" s="18">
        <v>2294.8732</v>
      </c>
      <c r="J9" s="18">
        <v>1864.5349040000001</v>
      </c>
      <c r="K9" s="18">
        <v>1174.5380789999999</v>
      </c>
      <c r="L9" s="18">
        <v>927.42828599999996</v>
      </c>
      <c r="M9" s="18">
        <v>639.49917400000004</v>
      </c>
      <c r="N9" s="18">
        <v>328.29808800000001</v>
      </c>
      <c r="O9" s="18">
        <v>79.869574</v>
      </c>
      <c r="P9" s="18">
        <v>26.354482999999998</v>
      </c>
      <c r="Q9" s="27">
        <v>7.4545260000000004</v>
      </c>
      <c r="R9" s="27">
        <v>2.5443280000000001</v>
      </c>
      <c r="S9" s="27">
        <v>4.1243080000000001</v>
      </c>
      <c r="T9" s="27">
        <v>6.6469009999999997</v>
      </c>
      <c r="U9" s="27">
        <v>2.7195550000000002</v>
      </c>
      <c r="V9" s="27">
        <v>2.5615790000000001</v>
      </c>
      <c r="W9" s="27">
        <v>2.8206929999999999</v>
      </c>
      <c r="X9" s="27">
        <v>2.3457430000000001</v>
      </c>
      <c r="Y9" s="18">
        <f>SUM(C9:X9)</f>
        <v>19627.858855999999</v>
      </c>
    </row>
    <row r="10" spans="1:25" x14ac:dyDescent="0.2">
      <c r="A10" s="143"/>
      <c r="B10" s="76" t="s">
        <v>58</v>
      </c>
      <c r="C10" s="18">
        <v>0.36837300000000001</v>
      </c>
      <c r="D10" s="18">
        <v>0.148844</v>
      </c>
      <c r="E10" s="18">
        <v>0.67181999999999997</v>
      </c>
      <c r="F10" s="18">
        <v>0.47500500000000001</v>
      </c>
      <c r="G10" s="18">
        <v>0.71309599999999995</v>
      </c>
      <c r="H10" s="18">
        <v>1.104865</v>
      </c>
      <c r="I10" s="18">
        <v>5.5985560000000003</v>
      </c>
      <c r="J10" s="18">
        <v>14.161529</v>
      </c>
      <c r="K10" s="18">
        <v>39.492156999999999</v>
      </c>
      <c r="L10" s="18">
        <v>47.856136999999997</v>
      </c>
      <c r="M10" s="18">
        <v>40.329512000000001</v>
      </c>
      <c r="N10" s="18">
        <v>22.073481999999998</v>
      </c>
      <c r="O10" s="18">
        <v>2.0161950000000002</v>
      </c>
      <c r="P10" s="18">
        <v>0.15565399999999999</v>
      </c>
      <c r="Q10" s="27">
        <v>1.2663000000000001E-2</v>
      </c>
      <c r="R10" s="27">
        <v>1.382E-3</v>
      </c>
      <c r="S10" s="27">
        <v>0</v>
      </c>
      <c r="T10" s="27">
        <v>1.725E-3</v>
      </c>
      <c r="U10" s="27">
        <v>0</v>
      </c>
      <c r="V10" s="27">
        <v>1.0560000000000001E-3</v>
      </c>
      <c r="W10" s="27">
        <v>1.39E-3</v>
      </c>
      <c r="X10" s="27">
        <v>0</v>
      </c>
      <c r="Y10" s="18">
        <f t="shared" ref="Y10:Y28" si="0">SUM(C10:X10)</f>
        <v>175.18344100000002</v>
      </c>
    </row>
    <row r="11" spans="1:25" x14ac:dyDescent="0.2">
      <c r="A11" s="143"/>
      <c r="B11" s="76" t="s">
        <v>392</v>
      </c>
      <c r="C11" s="18">
        <v>7.4299999999999995E-4</v>
      </c>
      <c r="D11" s="18">
        <v>9.3599999999999998E-4</v>
      </c>
      <c r="E11" s="18">
        <v>3.5990000000000002E-3</v>
      </c>
      <c r="F11" s="18">
        <v>6.9499999999999998E-4</v>
      </c>
      <c r="G11" s="18">
        <v>0.55743500000000001</v>
      </c>
      <c r="H11" s="18">
        <v>0</v>
      </c>
      <c r="I11" s="18">
        <v>8.0002000000000004E-2</v>
      </c>
      <c r="J11" s="18">
        <v>3.9077000000000001E-2</v>
      </c>
      <c r="K11" s="18">
        <v>2.0937999999999998E-2</v>
      </c>
      <c r="L11" s="18">
        <v>0.114985</v>
      </c>
      <c r="M11" s="18">
        <v>1.7274000000000001E-2</v>
      </c>
      <c r="N11" s="18">
        <v>1.4970000000000001E-3</v>
      </c>
      <c r="O11" s="18">
        <v>3.9105000000000001E-2</v>
      </c>
      <c r="P11" s="18">
        <v>0.253193</v>
      </c>
      <c r="Q11" s="27">
        <v>6.9041000000000005E-2</v>
      </c>
      <c r="R11" s="27">
        <v>0.44933800000000002</v>
      </c>
      <c r="S11" s="27">
        <v>0.32524599999999998</v>
      </c>
      <c r="T11" s="27">
        <v>0</v>
      </c>
      <c r="U11" s="27">
        <v>2.7759999999999998E-3</v>
      </c>
      <c r="V11" s="27">
        <v>1.1519E-2</v>
      </c>
      <c r="W11" s="27">
        <v>4.2900000000000002E-4</v>
      </c>
      <c r="X11" s="27">
        <v>8.2299999999999995E-4</v>
      </c>
      <c r="Y11" s="18">
        <f t="shared" si="0"/>
        <v>1.9886509999999999</v>
      </c>
    </row>
    <row r="12" spans="1:25" x14ac:dyDescent="0.2">
      <c r="A12" s="143"/>
      <c r="B12" s="76" t="s">
        <v>71</v>
      </c>
      <c r="C12" s="18">
        <v>13.190353</v>
      </c>
      <c r="D12" s="18">
        <v>1.0371729999999999</v>
      </c>
      <c r="E12" s="18">
        <v>0.52568700000000002</v>
      </c>
      <c r="F12" s="18">
        <v>1.129016</v>
      </c>
      <c r="G12" s="18">
        <v>8.8717059999999996</v>
      </c>
      <c r="H12" s="18">
        <v>2.8790900000000001</v>
      </c>
      <c r="I12" s="18">
        <v>11.700709</v>
      </c>
      <c r="J12" s="18">
        <v>25.982695</v>
      </c>
      <c r="K12" s="18">
        <v>19.828471</v>
      </c>
      <c r="L12" s="18">
        <v>70.829209000000006</v>
      </c>
      <c r="M12" s="18">
        <v>96.036771999999999</v>
      </c>
      <c r="N12" s="18">
        <v>51.376361000000003</v>
      </c>
      <c r="O12" s="18">
        <v>28.669879000000002</v>
      </c>
      <c r="P12" s="18">
        <v>10.926389</v>
      </c>
      <c r="Q12" s="27">
        <v>7.4723709999999999</v>
      </c>
      <c r="R12" s="27">
        <v>9.5844079999999998</v>
      </c>
      <c r="S12" s="27">
        <v>8.457414</v>
      </c>
      <c r="T12" s="27">
        <v>7.4666689999999996</v>
      </c>
      <c r="U12" s="27">
        <v>7.2586449999999996</v>
      </c>
      <c r="V12" s="27">
        <v>1.823383</v>
      </c>
      <c r="W12" s="27">
        <v>1.1103510000000001</v>
      </c>
      <c r="X12" s="27">
        <v>1.38154</v>
      </c>
      <c r="Y12" s="18">
        <f t="shared" si="0"/>
        <v>387.53829099999996</v>
      </c>
    </row>
    <row r="13" spans="1:25" x14ac:dyDescent="0.2">
      <c r="A13" s="143"/>
      <c r="B13" s="76" t="s">
        <v>384</v>
      </c>
      <c r="C13" s="18">
        <v>0</v>
      </c>
      <c r="D13" s="18">
        <v>0</v>
      </c>
      <c r="E13" s="18">
        <v>7.5519999999999997E-3</v>
      </c>
      <c r="F13" s="18">
        <v>3.3700000000000001E-4</v>
      </c>
      <c r="G13" s="18">
        <v>0</v>
      </c>
      <c r="H13" s="18">
        <v>0</v>
      </c>
      <c r="I13" s="18">
        <v>4.0530000000000002E-3</v>
      </c>
      <c r="J13" s="18">
        <v>6.2645000000000006E-2</v>
      </c>
      <c r="K13" s="18">
        <v>1.2396000000000001E-2</v>
      </c>
      <c r="L13" s="18">
        <v>5.8149999999999999E-3</v>
      </c>
      <c r="M13" s="18">
        <v>2.5387E-2</v>
      </c>
      <c r="N13" s="18">
        <v>1.7181999999999999E-2</v>
      </c>
      <c r="O13" s="18">
        <v>0.52433600000000002</v>
      </c>
      <c r="P13" s="18">
        <v>3.1147999999999999E-2</v>
      </c>
      <c r="Q13" s="27">
        <v>9.7420000000000007E-3</v>
      </c>
      <c r="R13" s="27">
        <v>3.6080000000000001E-3</v>
      </c>
      <c r="S13" s="27">
        <v>4.2110000000000003E-3</v>
      </c>
      <c r="T13" s="27">
        <v>0</v>
      </c>
      <c r="U13" s="27">
        <v>1.175E-3</v>
      </c>
      <c r="V13" s="27">
        <v>1.8799999999999999E-3</v>
      </c>
      <c r="W13" s="27">
        <v>1.2916E-2</v>
      </c>
      <c r="X13" s="27">
        <v>9.3970000000000008E-3</v>
      </c>
      <c r="Y13" s="18">
        <f t="shared" si="0"/>
        <v>0.7337800000000001</v>
      </c>
    </row>
    <row r="14" spans="1:25" x14ac:dyDescent="0.2">
      <c r="A14" s="143"/>
      <c r="B14" s="76" t="s">
        <v>67</v>
      </c>
      <c r="C14" s="18">
        <v>0.344279</v>
      </c>
      <c r="D14" s="18">
        <v>0.53225</v>
      </c>
      <c r="E14" s="18">
        <v>10.59807</v>
      </c>
      <c r="F14" s="18">
        <v>4.2203780000000002</v>
      </c>
      <c r="G14" s="18">
        <v>0.26715899999999998</v>
      </c>
      <c r="H14" s="18">
        <v>0.20732100000000001</v>
      </c>
      <c r="I14" s="18">
        <v>0.150977</v>
      </c>
      <c r="J14" s="18">
        <v>0.87806700000000004</v>
      </c>
      <c r="K14" s="18">
        <v>18.658194999999999</v>
      </c>
      <c r="L14" s="18">
        <v>8.3797809999999995</v>
      </c>
      <c r="M14" s="18">
        <v>2.408938</v>
      </c>
      <c r="N14" s="18">
        <v>0.26277400000000001</v>
      </c>
      <c r="O14" s="18">
        <v>0.36710199999999998</v>
      </c>
      <c r="P14" s="18">
        <v>0.36380099999999999</v>
      </c>
      <c r="Q14" s="27">
        <v>0.19781199999999999</v>
      </c>
      <c r="R14" s="27">
        <v>7.4168999999999999E-2</v>
      </c>
      <c r="S14" s="27">
        <v>0.21412800000000001</v>
      </c>
      <c r="T14" s="27">
        <v>0.47187400000000002</v>
      </c>
      <c r="U14" s="27">
        <v>0.40705400000000003</v>
      </c>
      <c r="V14" s="27">
        <v>0.47114899999999998</v>
      </c>
      <c r="W14" s="27">
        <v>0.55965299999999996</v>
      </c>
      <c r="X14" s="27">
        <v>0.44045200000000001</v>
      </c>
      <c r="Y14" s="18">
        <f t="shared" si="0"/>
        <v>50.475383000000001</v>
      </c>
    </row>
    <row r="15" spans="1:25" x14ac:dyDescent="0.2">
      <c r="A15" s="143"/>
      <c r="B15" s="76" t="s">
        <v>66</v>
      </c>
      <c r="C15" s="18">
        <v>9.0000000000000002E-6</v>
      </c>
      <c r="D15" s="18">
        <v>2.5000000000000001E-2</v>
      </c>
      <c r="E15" s="18">
        <v>0</v>
      </c>
      <c r="F15" s="18">
        <v>0</v>
      </c>
      <c r="G15" s="18">
        <v>2.5000000000000001E-5</v>
      </c>
      <c r="H15" s="18">
        <v>0</v>
      </c>
      <c r="I15" s="18">
        <v>0</v>
      </c>
      <c r="J15" s="18">
        <v>0</v>
      </c>
      <c r="K15" s="18">
        <v>0</v>
      </c>
      <c r="L15" s="18">
        <v>6.9999999999999999E-6</v>
      </c>
      <c r="M15" s="18">
        <v>0</v>
      </c>
      <c r="N15" s="18">
        <v>1.1360000000000001E-3</v>
      </c>
      <c r="O15" s="18">
        <v>0</v>
      </c>
      <c r="P15" s="18">
        <v>0</v>
      </c>
      <c r="Q15" s="28">
        <v>0</v>
      </c>
      <c r="R15" s="28">
        <v>0</v>
      </c>
      <c r="S15" s="28">
        <v>0</v>
      </c>
      <c r="T15" s="28">
        <v>0</v>
      </c>
      <c r="U15" s="28">
        <v>0</v>
      </c>
      <c r="V15" s="28">
        <v>0</v>
      </c>
      <c r="W15" s="28">
        <v>0</v>
      </c>
      <c r="X15" s="28">
        <v>0</v>
      </c>
      <c r="Y15" s="18">
        <f t="shared" si="0"/>
        <v>2.6177000000000002E-2</v>
      </c>
    </row>
    <row r="16" spans="1:25" x14ac:dyDescent="0.2">
      <c r="A16" s="143"/>
      <c r="B16" s="76" t="s">
        <v>15</v>
      </c>
      <c r="C16" s="18">
        <v>0.37607299999999999</v>
      </c>
      <c r="D16" s="18">
        <v>0.186643</v>
      </c>
      <c r="E16" s="18">
        <v>0.68274799999999991</v>
      </c>
      <c r="F16" s="18">
        <v>0.51849099999999992</v>
      </c>
      <c r="G16" s="18">
        <v>0.81887100000000002</v>
      </c>
      <c r="H16" s="18">
        <v>1.1771910000000001</v>
      </c>
      <c r="I16" s="18">
        <v>5.9964949999999995</v>
      </c>
      <c r="J16" s="18">
        <v>14.253289000000001</v>
      </c>
      <c r="K16" s="18">
        <v>39.508062999999993</v>
      </c>
      <c r="L16" s="18">
        <v>47.879125999999992</v>
      </c>
      <c r="M16" s="18">
        <v>40.336387999999999</v>
      </c>
      <c r="N16" s="18">
        <v>22.076170999999999</v>
      </c>
      <c r="O16" s="18">
        <v>2.1016940000000002</v>
      </c>
      <c r="P16" s="18">
        <v>0.17063399999999998</v>
      </c>
      <c r="Q16" s="19">
        <v>1.4781000000000001E-2</v>
      </c>
      <c r="R16" s="19">
        <v>1.382E-3</v>
      </c>
      <c r="S16" s="19">
        <v>5.0299999999999997E-4</v>
      </c>
      <c r="T16" s="19">
        <v>2.0140000000000002E-3</v>
      </c>
      <c r="U16" s="19">
        <v>3.8000000000000002E-5</v>
      </c>
      <c r="V16" s="19">
        <v>1.289E-3</v>
      </c>
      <c r="W16" s="19">
        <v>1.743E-3</v>
      </c>
      <c r="X16" s="19">
        <v>2.696E-3</v>
      </c>
      <c r="Y16" s="18">
        <f t="shared" si="0"/>
        <v>176.106323</v>
      </c>
    </row>
    <row r="17" spans="1:25" x14ac:dyDescent="0.2">
      <c r="A17" s="143"/>
      <c r="B17" s="76" t="s">
        <v>26</v>
      </c>
      <c r="C17" s="18">
        <v>4.35E-4</v>
      </c>
      <c r="D17" s="18">
        <v>1.2279E-2</v>
      </c>
      <c r="E17" s="18">
        <v>0</v>
      </c>
      <c r="F17" s="18">
        <v>0</v>
      </c>
      <c r="G17" s="18">
        <v>9.8999999999999999E-4</v>
      </c>
      <c r="H17" s="18">
        <v>1.459E-3</v>
      </c>
      <c r="I17" s="18">
        <v>0</v>
      </c>
      <c r="J17" s="18">
        <v>7.76E-4</v>
      </c>
      <c r="K17" s="18">
        <v>0</v>
      </c>
      <c r="L17" s="18">
        <v>1.6100000000000001E-4</v>
      </c>
      <c r="M17" s="18">
        <v>1.0219999999999999E-3</v>
      </c>
      <c r="N17" s="18">
        <v>1.5529999999999999E-3</v>
      </c>
      <c r="O17" s="18">
        <v>8.5493E-2</v>
      </c>
      <c r="P17" s="18">
        <v>1.4562E-2</v>
      </c>
      <c r="Q17" s="19">
        <v>1.1460000000000001E-3</v>
      </c>
      <c r="R17" s="19">
        <v>0</v>
      </c>
      <c r="S17" s="19">
        <v>0</v>
      </c>
      <c r="T17" s="19">
        <v>0</v>
      </c>
      <c r="U17" s="19">
        <v>0</v>
      </c>
      <c r="V17" s="19">
        <v>0</v>
      </c>
      <c r="W17" s="19">
        <v>3.5300000000000002E-4</v>
      </c>
      <c r="X17" s="19">
        <v>0</v>
      </c>
      <c r="Y17" s="18">
        <f t="shared" si="0"/>
        <v>0.120229</v>
      </c>
    </row>
    <row r="18" spans="1:25" x14ac:dyDescent="0.2">
      <c r="A18" s="143"/>
      <c r="B18" s="76" t="s">
        <v>27</v>
      </c>
      <c r="C18" s="18">
        <v>0.36837300000000001</v>
      </c>
      <c r="D18" s="18">
        <v>0.148844</v>
      </c>
      <c r="E18" s="18">
        <v>0.67181999999999997</v>
      </c>
      <c r="F18" s="18">
        <v>0.47500500000000001</v>
      </c>
      <c r="G18" s="18">
        <v>0.71309599999999995</v>
      </c>
      <c r="H18" s="18">
        <v>1.104865</v>
      </c>
      <c r="I18" s="18">
        <v>5.5985560000000003</v>
      </c>
      <c r="J18" s="18">
        <v>14.161529</v>
      </c>
      <c r="K18" s="18">
        <v>39.492156999999999</v>
      </c>
      <c r="L18" s="18">
        <v>47.856136999999997</v>
      </c>
      <c r="M18" s="18">
        <v>40.329512000000001</v>
      </c>
      <c r="N18" s="18">
        <v>22.073481999999998</v>
      </c>
      <c r="O18" s="18">
        <v>2.0161950000000002</v>
      </c>
      <c r="P18" s="18">
        <v>0.15565399999999999</v>
      </c>
      <c r="Q18" s="19">
        <v>1.2663000000000001E-2</v>
      </c>
      <c r="R18" s="19">
        <v>1.382E-3</v>
      </c>
      <c r="S18" s="19">
        <v>5.0299999999999997E-4</v>
      </c>
      <c r="T18" s="19">
        <v>1.725E-3</v>
      </c>
      <c r="U18" s="19">
        <v>0</v>
      </c>
      <c r="V18" s="19">
        <v>1.0560000000000001E-3</v>
      </c>
      <c r="W18" s="19">
        <v>1.39E-3</v>
      </c>
      <c r="X18" s="19">
        <v>0</v>
      </c>
      <c r="Y18" s="18">
        <f t="shared" si="0"/>
        <v>175.18394400000003</v>
      </c>
    </row>
    <row r="19" spans="1:25" x14ac:dyDescent="0.2">
      <c r="A19" s="143"/>
      <c r="B19" s="76" t="s">
        <v>16</v>
      </c>
      <c r="C19" s="18">
        <f>SUM(C20:C25)</f>
        <v>7.2560000000000003E-3</v>
      </c>
      <c r="D19" s="18">
        <f t="shared" ref="D19:X19" si="1">SUM(D20:D25)</f>
        <v>0</v>
      </c>
      <c r="E19" s="18">
        <f t="shared" si="1"/>
        <v>1.0728000000000001E-2</v>
      </c>
      <c r="F19" s="18">
        <f t="shared" si="1"/>
        <v>3.8169000000000002E-2</v>
      </c>
      <c r="G19" s="18">
        <f t="shared" si="1"/>
        <v>0.10428999999999999</v>
      </c>
      <c r="H19" s="18">
        <f t="shared" si="1"/>
        <v>7.0851999999999998E-2</v>
      </c>
      <c r="I19" s="18">
        <f t="shared" si="1"/>
        <v>0.39654400000000001</v>
      </c>
      <c r="J19" s="18">
        <f t="shared" si="1"/>
        <v>8.7018999999999999E-2</v>
      </c>
      <c r="K19" s="18">
        <f t="shared" si="1"/>
        <v>1.5899E-2</v>
      </c>
      <c r="L19" s="18">
        <f t="shared" si="1"/>
        <v>2.2821000000000001E-2</v>
      </c>
      <c r="M19" s="18">
        <f t="shared" si="1"/>
        <v>5.457E-3</v>
      </c>
      <c r="N19" s="18">
        <f t="shared" si="1"/>
        <v>0</v>
      </c>
      <c r="O19" s="18">
        <f t="shared" si="1"/>
        <v>6.0000000000000002E-6</v>
      </c>
      <c r="P19" s="18">
        <f t="shared" si="1"/>
        <v>4.1800000000000002E-4</v>
      </c>
      <c r="Q19" s="18">
        <f t="shared" si="1"/>
        <v>9.6000000000000002E-4</v>
      </c>
      <c r="R19" s="18">
        <f t="shared" si="1"/>
        <v>0</v>
      </c>
      <c r="S19" s="18">
        <f t="shared" si="1"/>
        <v>0</v>
      </c>
      <c r="T19" s="18">
        <f t="shared" si="1"/>
        <v>0</v>
      </c>
      <c r="U19" s="18">
        <f t="shared" si="1"/>
        <v>0</v>
      </c>
      <c r="V19" s="18">
        <f t="shared" si="1"/>
        <v>2.3300000000000003E-4</v>
      </c>
      <c r="W19" s="18">
        <f t="shared" si="1"/>
        <v>0</v>
      </c>
      <c r="X19" s="18">
        <f t="shared" si="1"/>
        <v>4.8000000000000001E-5</v>
      </c>
      <c r="Y19" s="18">
        <f t="shared" si="0"/>
        <v>0.76070000000000004</v>
      </c>
    </row>
    <row r="20" spans="1:25" x14ac:dyDescent="0.2">
      <c r="A20" s="143"/>
      <c r="B20" s="76" t="s">
        <v>19</v>
      </c>
      <c r="C20" s="18">
        <v>0</v>
      </c>
      <c r="D20" s="18">
        <v>0</v>
      </c>
      <c r="E20" s="18">
        <v>0</v>
      </c>
      <c r="F20" s="18">
        <v>0</v>
      </c>
      <c r="G20" s="18">
        <v>0</v>
      </c>
      <c r="H20" s="18">
        <v>0</v>
      </c>
      <c r="I20" s="18">
        <v>0</v>
      </c>
      <c r="J20" s="18">
        <v>0</v>
      </c>
      <c r="K20" s="18">
        <v>0</v>
      </c>
      <c r="L20" s="18">
        <v>0</v>
      </c>
      <c r="M20" s="18">
        <v>0</v>
      </c>
      <c r="N20" s="18">
        <v>0</v>
      </c>
      <c r="O20" s="18">
        <v>0</v>
      </c>
      <c r="P20" s="18">
        <v>0</v>
      </c>
      <c r="Q20" s="19">
        <v>0</v>
      </c>
      <c r="R20" s="28" t="s">
        <v>364</v>
      </c>
      <c r="S20" s="19">
        <v>0</v>
      </c>
      <c r="T20" s="19">
        <v>0</v>
      </c>
      <c r="U20" s="19">
        <v>0</v>
      </c>
      <c r="V20" s="19">
        <v>0</v>
      </c>
      <c r="W20" s="19">
        <v>0</v>
      </c>
      <c r="X20" s="19">
        <v>0</v>
      </c>
      <c r="Y20" s="18">
        <f t="shared" si="0"/>
        <v>0</v>
      </c>
    </row>
    <row r="21" spans="1:25" x14ac:dyDescent="0.2">
      <c r="A21" s="143"/>
      <c r="B21" s="76" t="s">
        <v>18</v>
      </c>
      <c r="C21" s="18">
        <v>0</v>
      </c>
      <c r="D21" s="18">
        <v>0</v>
      </c>
      <c r="E21" s="18">
        <v>3.0140000000000002E-3</v>
      </c>
      <c r="F21" s="18">
        <v>0</v>
      </c>
      <c r="G21" s="18">
        <v>0</v>
      </c>
      <c r="H21" s="18">
        <v>0</v>
      </c>
      <c r="I21" s="18">
        <v>0</v>
      </c>
      <c r="J21" s="18">
        <v>0</v>
      </c>
      <c r="K21" s="18">
        <v>0</v>
      </c>
      <c r="L21" s="18">
        <v>2.1122999999999999E-2</v>
      </c>
      <c r="M21" s="18">
        <v>5.457E-3</v>
      </c>
      <c r="N21" s="18">
        <v>0</v>
      </c>
      <c r="O21" s="18">
        <v>0</v>
      </c>
      <c r="P21" s="18">
        <v>0</v>
      </c>
      <c r="Q21" s="19">
        <v>0</v>
      </c>
      <c r="R21" s="19">
        <v>0</v>
      </c>
      <c r="S21" s="19">
        <v>0</v>
      </c>
      <c r="T21" s="19">
        <v>0</v>
      </c>
      <c r="U21" s="19">
        <v>0</v>
      </c>
      <c r="V21" s="19">
        <v>2.3300000000000003E-4</v>
      </c>
      <c r="W21" s="19">
        <v>0</v>
      </c>
      <c r="X21" s="19">
        <v>4.8000000000000001E-5</v>
      </c>
      <c r="Y21" s="18">
        <f t="shared" si="0"/>
        <v>2.9874999999999999E-2</v>
      </c>
    </row>
    <row r="22" spans="1:25" x14ac:dyDescent="0.2">
      <c r="A22" s="143"/>
      <c r="B22" s="76" t="s">
        <v>20</v>
      </c>
      <c r="C22" s="18">
        <v>0</v>
      </c>
      <c r="D22" s="18">
        <v>0</v>
      </c>
      <c r="E22" s="18">
        <v>0</v>
      </c>
      <c r="F22" s="18">
        <v>0</v>
      </c>
      <c r="G22" s="18">
        <v>0</v>
      </c>
      <c r="H22" s="18">
        <v>0</v>
      </c>
      <c r="I22" s="18">
        <v>0</v>
      </c>
      <c r="J22" s="18">
        <v>0</v>
      </c>
      <c r="K22" s="18">
        <v>0</v>
      </c>
      <c r="L22" s="18">
        <v>0</v>
      </c>
      <c r="M22" s="18">
        <v>0</v>
      </c>
      <c r="N22" s="18">
        <v>0</v>
      </c>
      <c r="O22" s="18">
        <v>0</v>
      </c>
      <c r="P22" s="18">
        <v>0</v>
      </c>
      <c r="Q22" s="19">
        <v>0</v>
      </c>
      <c r="R22" s="28" t="s">
        <v>364</v>
      </c>
      <c r="S22" s="19">
        <v>0</v>
      </c>
      <c r="T22" s="19">
        <v>0</v>
      </c>
      <c r="U22" s="19">
        <v>0</v>
      </c>
      <c r="V22" s="19">
        <v>0</v>
      </c>
      <c r="W22" s="19">
        <v>0</v>
      </c>
      <c r="X22" s="19">
        <v>0</v>
      </c>
      <c r="Y22" s="18">
        <f t="shared" si="0"/>
        <v>0</v>
      </c>
    </row>
    <row r="23" spans="1:25" x14ac:dyDescent="0.2">
      <c r="A23" s="143"/>
      <c r="B23" s="76" t="s">
        <v>21</v>
      </c>
      <c r="C23" s="18">
        <v>0</v>
      </c>
      <c r="D23" s="18">
        <v>0</v>
      </c>
      <c r="E23" s="18">
        <v>0</v>
      </c>
      <c r="F23" s="18">
        <v>0</v>
      </c>
      <c r="G23" s="18">
        <v>0</v>
      </c>
      <c r="H23" s="18">
        <v>0</v>
      </c>
      <c r="I23" s="18">
        <v>0</v>
      </c>
      <c r="J23" s="18">
        <v>0</v>
      </c>
      <c r="K23" s="18">
        <v>0</v>
      </c>
      <c r="L23" s="18">
        <v>0</v>
      </c>
      <c r="M23" s="18">
        <v>0</v>
      </c>
      <c r="N23" s="18">
        <v>0</v>
      </c>
      <c r="O23" s="18">
        <v>0</v>
      </c>
      <c r="P23" s="18">
        <v>0</v>
      </c>
      <c r="Q23" s="19">
        <v>0</v>
      </c>
      <c r="R23" s="28" t="s">
        <v>364</v>
      </c>
      <c r="S23" s="19">
        <v>0</v>
      </c>
      <c r="T23" s="19">
        <v>0</v>
      </c>
      <c r="U23" s="19">
        <v>0</v>
      </c>
      <c r="V23" s="19">
        <v>0</v>
      </c>
      <c r="W23" s="19">
        <v>0</v>
      </c>
      <c r="X23" s="19">
        <v>0</v>
      </c>
      <c r="Y23" s="18">
        <f t="shared" si="0"/>
        <v>0</v>
      </c>
    </row>
    <row r="24" spans="1:25" x14ac:dyDescent="0.2">
      <c r="A24" s="143"/>
      <c r="B24" s="76" t="s">
        <v>17</v>
      </c>
      <c r="C24" s="18">
        <v>6.8240000000000002E-3</v>
      </c>
      <c r="D24" s="18">
        <v>0</v>
      </c>
      <c r="E24" s="18">
        <v>7.7140000000000004E-3</v>
      </c>
      <c r="F24" s="18">
        <v>3.8169000000000002E-2</v>
      </c>
      <c r="G24" s="18">
        <v>0.10428999999999999</v>
      </c>
      <c r="H24" s="18">
        <v>7.0810999999999999E-2</v>
      </c>
      <c r="I24" s="18">
        <v>0.39654400000000001</v>
      </c>
      <c r="J24" s="18">
        <v>8.7018999999999999E-2</v>
      </c>
      <c r="K24" s="18">
        <v>1.5899E-2</v>
      </c>
      <c r="L24" s="18">
        <v>1.6980000000000001E-3</v>
      </c>
      <c r="M24" s="18">
        <v>0</v>
      </c>
      <c r="N24" s="18">
        <v>0</v>
      </c>
      <c r="O24" s="18">
        <v>6.0000000000000002E-6</v>
      </c>
      <c r="P24" s="18">
        <v>4.1800000000000002E-4</v>
      </c>
      <c r="Q24" s="19">
        <v>9.6000000000000002E-4</v>
      </c>
      <c r="R24" s="19">
        <v>0</v>
      </c>
      <c r="S24" s="19">
        <v>0</v>
      </c>
      <c r="T24" s="19">
        <v>0</v>
      </c>
      <c r="U24" s="19">
        <v>0</v>
      </c>
      <c r="V24" s="19">
        <v>0</v>
      </c>
      <c r="W24" s="19">
        <v>0</v>
      </c>
      <c r="X24" s="19">
        <v>0</v>
      </c>
      <c r="Y24" s="18">
        <f t="shared" si="0"/>
        <v>0.73035199999999989</v>
      </c>
    </row>
    <row r="25" spans="1:25" x14ac:dyDescent="0.2">
      <c r="A25" s="297"/>
      <c r="B25" s="76" t="s">
        <v>807</v>
      </c>
      <c r="C25" s="18">
        <v>4.3199999999999998E-4</v>
      </c>
      <c r="D25" s="18">
        <v>0</v>
      </c>
      <c r="E25" s="18">
        <v>0</v>
      </c>
      <c r="F25" s="18">
        <v>0</v>
      </c>
      <c r="G25" s="18">
        <v>0</v>
      </c>
      <c r="H25" s="18">
        <v>4.1E-5</v>
      </c>
      <c r="I25" s="18">
        <v>0</v>
      </c>
      <c r="J25" s="18">
        <v>0</v>
      </c>
      <c r="K25" s="18">
        <v>0</v>
      </c>
      <c r="L25" s="18">
        <v>0</v>
      </c>
      <c r="M25" s="18">
        <v>0</v>
      </c>
      <c r="N25" s="18">
        <v>0</v>
      </c>
      <c r="O25" s="18">
        <v>0</v>
      </c>
      <c r="P25" s="18">
        <v>0</v>
      </c>
      <c r="Q25" s="19">
        <v>0</v>
      </c>
      <c r="R25" s="19">
        <v>0</v>
      </c>
      <c r="S25" s="19">
        <v>0</v>
      </c>
      <c r="T25" s="19">
        <v>0</v>
      </c>
      <c r="U25" s="19">
        <v>0</v>
      </c>
      <c r="V25" s="19">
        <v>0</v>
      </c>
      <c r="W25" s="19">
        <v>0</v>
      </c>
      <c r="X25" s="19">
        <v>0</v>
      </c>
      <c r="Y25" s="18">
        <f t="shared" si="0"/>
        <v>4.73E-4</v>
      </c>
    </row>
    <row r="26" spans="1:25" ht="15" x14ac:dyDescent="0.25">
      <c r="A26" s="143"/>
      <c r="B26" s="185" t="s">
        <v>22</v>
      </c>
      <c r="C26" s="211">
        <f>SUM(C9,C11:C14,C16)</f>
        <v>1141.7261089999997</v>
      </c>
      <c r="D26" s="211">
        <f t="shared" ref="D26:V26" si="2">SUM(D9,D11:D14,D16)</f>
        <v>1509.2716009999999</v>
      </c>
      <c r="E26" s="211">
        <f t="shared" si="2"/>
        <v>1798.815233</v>
      </c>
      <c r="F26" s="211">
        <f t="shared" si="2"/>
        <v>2362.5654209999998</v>
      </c>
      <c r="G26" s="211">
        <f t="shared" si="2"/>
        <v>2666.3003440000002</v>
      </c>
      <c r="H26" s="211">
        <f t="shared" si="2"/>
        <v>2830.700523</v>
      </c>
      <c r="I26" s="211">
        <f t="shared" si="2"/>
        <v>2312.8054360000001</v>
      </c>
      <c r="J26" s="211">
        <f t="shared" si="2"/>
        <v>1905.750677</v>
      </c>
      <c r="K26" s="211">
        <f t="shared" si="2"/>
        <v>1252.5661419999999</v>
      </c>
      <c r="L26" s="211">
        <f t="shared" si="2"/>
        <v>1054.6372019999999</v>
      </c>
      <c r="M26" s="211">
        <f t="shared" si="2"/>
        <v>778.32393300000012</v>
      </c>
      <c r="N26" s="211">
        <f t="shared" si="2"/>
        <v>402.03207299999991</v>
      </c>
      <c r="O26" s="211">
        <f t="shared" si="2"/>
        <v>111.57169000000002</v>
      </c>
      <c r="P26" s="211">
        <f t="shared" si="2"/>
        <v>38.099648000000002</v>
      </c>
      <c r="Q26" s="211">
        <f t="shared" si="2"/>
        <v>15.218273</v>
      </c>
      <c r="R26" s="211">
        <f t="shared" si="2"/>
        <v>12.657233</v>
      </c>
      <c r="S26" s="211">
        <f t="shared" si="2"/>
        <v>13.12581</v>
      </c>
      <c r="T26" s="211">
        <f t="shared" si="2"/>
        <v>14.587458</v>
      </c>
      <c r="U26" s="211">
        <f t="shared" si="2"/>
        <v>10.389243</v>
      </c>
      <c r="V26" s="211">
        <f t="shared" si="2"/>
        <v>4.870798999999999</v>
      </c>
      <c r="W26" s="211">
        <f t="shared" ref="W26:X26" si="3">SUM(W9,W11:W14,W16)</f>
        <v>4.5057850000000004</v>
      </c>
      <c r="X26" s="211">
        <f t="shared" si="3"/>
        <v>4.1806510000000001</v>
      </c>
      <c r="Y26" s="18">
        <f t="shared" si="0"/>
        <v>20244.701284000002</v>
      </c>
    </row>
    <row r="27" spans="1:25" x14ac:dyDescent="0.2">
      <c r="A27" s="143"/>
      <c r="B27" s="76" t="s">
        <v>23</v>
      </c>
      <c r="C27" s="18">
        <f>C28-C26</f>
        <v>222.61186100000032</v>
      </c>
      <c r="D27" s="18">
        <f t="shared" ref="D27:V27" si="4">D28-D26</f>
        <v>213.05635400000006</v>
      </c>
      <c r="E27" s="18">
        <f t="shared" si="4"/>
        <v>309.90615599999978</v>
      </c>
      <c r="F27" s="18">
        <f t="shared" si="4"/>
        <v>404.5480690000004</v>
      </c>
      <c r="G27" s="18">
        <f t="shared" si="4"/>
        <v>500.06403399999999</v>
      </c>
      <c r="H27" s="18">
        <f t="shared" si="4"/>
        <v>557.73280900000009</v>
      </c>
      <c r="I27" s="18">
        <f t="shared" si="4"/>
        <v>766.1911399999999</v>
      </c>
      <c r="J27" s="18">
        <f t="shared" si="4"/>
        <v>839.51674400000002</v>
      </c>
      <c r="K27" s="18">
        <f t="shared" si="4"/>
        <v>624.50220800000011</v>
      </c>
      <c r="L27" s="18">
        <f t="shared" si="4"/>
        <v>638.92207300000018</v>
      </c>
      <c r="M27" s="18">
        <f t="shared" si="4"/>
        <v>315.14623499999993</v>
      </c>
      <c r="N27" s="18">
        <f t="shared" si="4"/>
        <v>274.35912400000012</v>
      </c>
      <c r="O27" s="18">
        <f t="shared" si="4"/>
        <v>243.79697400000001</v>
      </c>
      <c r="P27" s="18">
        <f t="shared" si="4"/>
        <v>61.009051999999997</v>
      </c>
      <c r="Q27" s="18">
        <f t="shared" si="4"/>
        <v>36.320689999999999</v>
      </c>
      <c r="R27" s="18">
        <f t="shared" si="4"/>
        <v>38.749047000000004</v>
      </c>
      <c r="S27" s="18">
        <f t="shared" si="4"/>
        <v>23.260401000000002</v>
      </c>
      <c r="T27" s="18">
        <f t="shared" si="4"/>
        <v>22.898759000000005</v>
      </c>
      <c r="U27" s="18">
        <f t="shared" si="4"/>
        <v>10.247951</v>
      </c>
      <c r="V27" s="18">
        <f t="shared" si="4"/>
        <v>8.5471230000000027</v>
      </c>
      <c r="W27" s="18">
        <f t="shared" ref="W27:X27" si="5">W28-W26</f>
        <v>7.414822</v>
      </c>
      <c r="X27" s="18">
        <f t="shared" si="5"/>
        <v>6.5987499999999999</v>
      </c>
      <c r="Y27" s="18">
        <f t="shared" si="0"/>
        <v>6125.4003760000005</v>
      </c>
    </row>
    <row r="28" spans="1:25" ht="13.5" thickBot="1" x14ac:dyDescent="0.25">
      <c r="A28" s="143"/>
      <c r="B28" s="77" t="s">
        <v>7</v>
      </c>
      <c r="C28" s="260">
        <v>1364.33797</v>
      </c>
      <c r="D28" s="260">
        <v>1722.327955</v>
      </c>
      <c r="E28" s="260">
        <v>2108.7213889999998</v>
      </c>
      <c r="F28" s="260">
        <v>2767.1134900000002</v>
      </c>
      <c r="G28" s="260">
        <v>3166.3643780000002</v>
      </c>
      <c r="H28" s="260">
        <v>3388.4333320000001</v>
      </c>
      <c r="I28" s="260">
        <v>3078.996576</v>
      </c>
      <c r="J28" s="260">
        <v>2745.267421</v>
      </c>
      <c r="K28" s="260">
        <v>1877.06835</v>
      </c>
      <c r="L28" s="260">
        <v>1693.5592750000001</v>
      </c>
      <c r="M28" s="260">
        <v>1093.4701680000001</v>
      </c>
      <c r="N28" s="260">
        <v>676.39119700000003</v>
      </c>
      <c r="O28" s="260">
        <v>355.36866400000002</v>
      </c>
      <c r="P28" s="260">
        <v>99.108699999999999</v>
      </c>
      <c r="Q28" s="259">
        <v>51.538963000000003</v>
      </c>
      <c r="R28" s="259">
        <v>51.406280000000002</v>
      </c>
      <c r="S28" s="259">
        <v>36.386211000000003</v>
      </c>
      <c r="T28" s="259">
        <v>37.486217000000003</v>
      </c>
      <c r="U28" s="27">
        <v>20.637194000000001</v>
      </c>
      <c r="V28" s="27">
        <v>13.417922000000001</v>
      </c>
      <c r="W28" s="27">
        <v>11.920607</v>
      </c>
      <c r="X28" s="27">
        <v>10.779401</v>
      </c>
      <c r="Y28" s="18">
        <f t="shared" si="0"/>
        <v>26370.101660000004</v>
      </c>
    </row>
    <row r="29" spans="1:25" ht="20.25" thickTop="1" thickBot="1" x14ac:dyDescent="0.35">
      <c r="A29" s="143"/>
      <c r="B29" s="334" t="s">
        <v>253</v>
      </c>
      <c r="C29" s="334"/>
      <c r="D29" s="334"/>
      <c r="E29" s="334"/>
      <c r="F29" s="334"/>
      <c r="G29" s="334"/>
      <c r="H29" s="334"/>
      <c r="I29" s="334"/>
      <c r="J29" s="334"/>
      <c r="K29" s="334"/>
      <c r="L29" s="334"/>
      <c r="M29" s="334"/>
      <c r="N29" s="334"/>
      <c r="O29" s="334"/>
      <c r="P29" s="334"/>
      <c r="Q29" s="334"/>
      <c r="R29" s="334"/>
      <c r="S29" s="334"/>
      <c r="T29" s="334"/>
      <c r="U29" s="334"/>
      <c r="V29" s="334"/>
      <c r="W29" s="334"/>
      <c r="X29" s="334"/>
      <c r="Y29" s="334"/>
    </row>
    <row r="30" spans="1:25" ht="13.5" thickTop="1" x14ac:dyDescent="0.2">
      <c r="A30" s="143"/>
      <c r="B30" s="19"/>
      <c r="C30" s="18"/>
      <c r="D30" s="18"/>
      <c r="E30" s="18"/>
      <c r="F30" s="18"/>
      <c r="G30" s="18"/>
      <c r="H30" s="18"/>
      <c r="I30" s="18"/>
      <c r="J30" s="18"/>
      <c r="K30" s="18"/>
      <c r="L30" s="18"/>
      <c r="M30" s="18"/>
      <c r="N30" s="18"/>
      <c r="O30" s="18"/>
      <c r="P30" s="18"/>
      <c r="Q30" s="18"/>
      <c r="R30" s="18"/>
      <c r="S30" s="18"/>
      <c r="T30" s="18"/>
      <c r="U30" s="18"/>
      <c r="V30" s="18"/>
      <c r="W30" s="18"/>
      <c r="X30" s="18"/>
      <c r="Y30" s="18"/>
    </row>
    <row r="31" spans="1:25" x14ac:dyDescent="0.2">
      <c r="A31" s="143"/>
      <c r="B31" s="76" t="s">
        <v>326</v>
      </c>
      <c r="C31" s="18">
        <f t="shared" ref="C31:C50" si="6">C9/C$28*100</f>
        <v>82.663876971774073</v>
      </c>
      <c r="D31" s="18">
        <f t="shared" ref="D31:Y31" si="7">D9/D$28*100</f>
        <v>87.527732138563593</v>
      </c>
      <c r="E31" s="18">
        <f t="shared" si="7"/>
        <v>84.743180693369453</v>
      </c>
      <c r="F31" s="18">
        <f t="shared" si="7"/>
        <v>85.168046504662868</v>
      </c>
      <c r="G31" s="18">
        <f t="shared" si="7"/>
        <v>83.874906863293418</v>
      </c>
      <c r="H31" s="18">
        <f t="shared" si="7"/>
        <v>83.414269783838847</v>
      </c>
      <c r="I31" s="18">
        <f t="shared" si="7"/>
        <v>74.533152062849197</v>
      </c>
      <c r="J31" s="18">
        <f t="shared" si="7"/>
        <v>67.918152152944671</v>
      </c>
      <c r="K31" s="18">
        <f t="shared" si="7"/>
        <v>62.573005346342335</v>
      </c>
      <c r="L31" s="18">
        <f t="shared" si="7"/>
        <v>54.762080057693872</v>
      </c>
      <c r="M31" s="18">
        <f t="shared" si="7"/>
        <v>58.483458690937049</v>
      </c>
      <c r="N31" s="18">
        <f t="shared" si="7"/>
        <v>48.536718020001082</v>
      </c>
      <c r="O31" s="18">
        <f t="shared" si="7"/>
        <v>22.47513134697774</v>
      </c>
      <c r="P31" s="18">
        <f t="shared" si="7"/>
        <v>26.591492976903137</v>
      </c>
      <c r="Q31" s="18">
        <f t="shared" ref="Q31:V40" si="8">Q9/Q$28*100</f>
        <v>14.463864940394707</v>
      </c>
      <c r="R31" s="18">
        <f t="shared" si="8"/>
        <v>4.9494497559442161</v>
      </c>
      <c r="S31" s="18">
        <f t="shared" si="8"/>
        <v>11.334810321415439</v>
      </c>
      <c r="T31" s="18">
        <f t="shared" si="8"/>
        <v>17.731586518853046</v>
      </c>
      <c r="U31" s="18">
        <f t="shared" si="8"/>
        <v>13.177930100380895</v>
      </c>
      <c r="V31" s="18">
        <f t="shared" si="8"/>
        <v>19.090728057593417</v>
      </c>
      <c r="W31" s="18">
        <f t="shared" ref="W31:X31" si="9">W9/W$28*100</f>
        <v>23.662326926808337</v>
      </c>
      <c r="X31" s="18">
        <f t="shared" si="9"/>
        <v>21.761348334661641</v>
      </c>
      <c r="Y31" s="18">
        <f t="shared" si="7"/>
        <v>74.432245688961046</v>
      </c>
    </row>
    <row r="32" spans="1:25" x14ac:dyDescent="0.2">
      <c r="A32" s="143"/>
      <c r="B32" s="76" t="s">
        <v>58</v>
      </c>
      <c r="C32" s="18">
        <f t="shared" si="6"/>
        <v>2.7000128128076655E-2</v>
      </c>
      <c r="D32" s="18">
        <f t="shared" ref="D32:P32" si="10">D10/D$28*100</f>
        <v>8.6420242769618179E-3</v>
      </c>
      <c r="E32" s="18">
        <f t="shared" si="10"/>
        <v>3.1859116311168598E-2</v>
      </c>
      <c r="F32" s="18">
        <f t="shared" si="10"/>
        <v>1.716608305790884E-2</v>
      </c>
      <c r="G32" s="18">
        <f t="shared" si="10"/>
        <v>2.2520970895030704E-2</v>
      </c>
      <c r="H32" s="18">
        <f t="shared" si="10"/>
        <v>3.2606957013607843E-2</v>
      </c>
      <c r="I32" s="18">
        <f t="shared" si="10"/>
        <v>0.1818305367287294</v>
      </c>
      <c r="J32" s="18">
        <f t="shared" si="10"/>
        <v>0.51585244088320825</v>
      </c>
      <c r="K32" s="18">
        <f t="shared" si="10"/>
        <v>2.1039274888418418</v>
      </c>
      <c r="L32" s="18">
        <f t="shared" si="10"/>
        <v>2.8257727796389056</v>
      </c>
      <c r="M32" s="18">
        <f t="shared" si="10"/>
        <v>3.688213284662742</v>
      </c>
      <c r="N32" s="18">
        <f t="shared" si="10"/>
        <v>3.2634194675954658</v>
      </c>
      <c r="O32" s="18">
        <f t="shared" si="10"/>
        <v>0.56735306295886578</v>
      </c>
      <c r="P32" s="18">
        <f t="shared" si="10"/>
        <v>0.15705382070393417</v>
      </c>
      <c r="Q32" s="18">
        <f t="shared" si="8"/>
        <v>2.4569760939893184E-2</v>
      </c>
      <c r="R32" s="18">
        <f t="shared" si="8"/>
        <v>2.6883874888437753E-3</v>
      </c>
      <c r="S32" s="18">
        <f t="shared" si="8"/>
        <v>0</v>
      </c>
      <c r="T32" s="18">
        <f t="shared" si="8"/>
        <v>4.6016913363116901E-3</v>
      </c>
      <c r="U32" s="18">
        <f t="shared" si="8"/>
        <v>0</v>
      </c>
      <c r="V32" s="18">
        <f t="shared" si="8"/>
        <v>7.8700710885038685E-3</v>
      </c>
      <c r="W32" s="18">
        <f t="shared" ref="W32:X32" si="11">W10/W$28*100</f>
        <v>1.1660480040991199E-2</v>
      </c>
      <c r="X32" s="18">
        <f t="shared" si="11"/>
        <v>0</v>
      </c>
      <c r="Y32" s="18">
        <f t="shared" ref="Y32:Y46" si="12">Y10/Y$28*100</f>
        <v>0.66432599789985036</v>
      </c>
    </row>
    <row r="33" spans="1:25" x14ac:dyDescent="0.2">
      <c r="A33" s="143"/>
      <c r="B33" s="76" t="s">
        <v>392</v>
      </c>
      <c r="C33" s="18">
        <f t="shared" si="6"/>
        <v>5.4458647075548294E-5</v>
      </c>
      <c r="D33" s="18">
        <f t="shared" ref="D33:P33" si="13">D11/D$28*100</f>
        <v>5.4345050678806409E-5</v>
      </c>
      <c r="E33" s="18">
        <f t="shared" si="13"/>
        <v>1.7067214373477389E-4</v>
      </c>
      <c r="F33" s="18">
        <f t="shared" si="13"/>
        <v>2.5116425564460673E-5</v>
      </c>
      <c r="G33" s="18">
        <f t="shared" si="13"/>
        <v>1.7604891081805872E-2</v>
      </c>
      <c r="H33" s="18">
        <f t="shared" si="13"/>
        <v>0</v>
      </c>
      <c r="I33" s="18">
        <f t="shared" si="13"/>
        <v>2.5983140294339839E-3</v>
      </c>
      <c r="J33" s="18">
        <f t="shared" si="13"/>
        <v>1.4234314552046695E-3</v>
      </c>
      <c r="K33" s="18">
        <f t="shared" si="13"/>
        <v>1.1154628439609031E-3</v>
      </c>
      <c r="L33" s="18">
        <f t="shared" si="13"/>
        <v>6.7895468258706206E-3</v>
      </c>
      <c r="M33" s="18">
        <f t="shared" si="13"/>
        <v>1.5797413139852575E-3</v>
      </c>
      <c r="N33" s="18">
        <f t="shared" si="13"/>
        <v>2.2132162669172051E-4</v>
      </c>
      <c r="O33" s="18">
        <f t="shared" si="13"/>
        <v>1.1004065344377128E-2</v>
      </c>
      <c r="P33" s="18">
        <f t="shared" si="13"/>
        <v>0.25547000414696186</v>
      </c>
      <c r="Q33" s="18">
        <f t="shared" si="8"/>
        <v>0.13395884585415505</v>
      </c>
      <c r="R33" s="18">
        <f t="shared" si="8"/>
        <v>0.8740916479465155</v>
      </c>
      <c r="S33" s="18">
        <f t="shared" si="8"/>
        <v>0.89387158228703711</v>
      </c>
      <c r="T33" s="18">
        <f t="shared" si="8"/>
        <v>0</v>
      </c>
      <c r="U33" s="18">
        <f t="shared" si="8"/>
        <v>1.3451441121307479E-2</v>
      </c>
      <c r="V33" s="18">
        <f t="shared" si="8"/>
        <v>8.5847868246662934E-2</v>
      </c>
      <c r="W33" s="18">
        <f t="shared" ref="W33:X33" si="14">W11/W$28*100</f>
        <v>3.5988100270397307E-3</v>
      </c>
      <c r="X33" s="18">
        <f t="shared" si="14"/>
        <v>7.6349325904101718E-3</v>
      </c>
      <c r="Y33" s="18">
        <f t="shared" si="12"/>
        <v>7.5413095696044413E-3</v>
      </c>
    </row>
    <row r="34" spans="1:25" x14ac:dyDescent="0.2">
      <c r="A34" s="143"/>
      <c r="B34" s="76" t="s">
        <v>71</v>
      </c>
      <c r="C34" s="18">
        <f t="shared" si="6"/>
        <v>0.96679512628384878</v>
      </c>
      <c r="D34" s="18">
        <f t="shared" ref="D34:P34" si="15">D12/D$28*100</f>
        <v>6.0219251333001794E-2</v>
      </c>
      <c r="E34" s="18">
        <f t="shared" si="15"/>
        <v>2.4929182334954728E-2</v>
      </c>
      <c r="F34" s="18">
        <f t="shared" si="15"/>
        <v>4.0801217733935441E-2</v>
      </c>
      <c r="G34" s="18">
        <f t="shared" si="15"/>
        <v>0.28018588326854904</v>
      </c>
      <c r="H34" s="18">
        <f t="shared" si="15"/>
        <v>8.4968176083329836E-2</v>
      </c>
      <c r="I34" s="18">
        <f t="shared" si="15"/>
        <v>0.38001695393895757</v>
      </c>
      <c r="J34" s="18">
        <f t="shared" si="15"/>
        <v>0.94645406131456078</v>
      </c>
      <c r="K34" s="18">
        <f t="shared" si="15"/>
        <v>1.0563531690255179</v>
      </c>
      <c r="L34" s="18">
        <f t="shared" si="15"/>
        <v>4.1822692624679458</v>
      </c>
      <c r="M34" s="18">
        <f t="shared" si="15"/>
        <v>8.7827519040281672</v>
      </c>
      <c r="N34" s="18">
        <f t="shared" si="15"/>
        <v>7.5956578423654442</v>
      </c>
      <c r="O34" s="18">
        <f t="shared" si="15"/>
        <v>8.0676440846793405</v>
      </c>
      <c r="P34" s="18">
        <f t="shared" si="15"/>
        <v>11.024651720787379</v>
      </c>
      <c r="Q34" s="18">
        <f t="shared" si="8"/>
        <v>14.498489230371202</v>
      </c>
      <c r="R34" s="18">
        <f t="shared" si="8"/>
        <v>18.644430213584798</v>
      </c>
      <c r="S34" s="18">
        <f t="shared" si="8"/>
        <v>23.243458902604612</v>
      </c>
      <c r="T34" s="18">
        <f t="shared" si="8"/>
        <v>19.918438288931632</v>
      </c>
      <c r="U34" s="18">
        <f t="shared" si="8"/>
        <v>35.172635388318781</v>
      </c>
      <c r="V34" s="18">
        <f t="shared" si="8"/>
        <v>13.589160825349856</v>
      </c>
      <c r="W34" s="18">
        <f t="shared" ref="W34:X34" si="16">W12/W$28*100</f>
        <v>9.314550844600447</v>
      </c>
      <c r="X34" s="18">
        <f t="shared" si="16"/>
        <v>12.816482103226329</v>
      </c>
      <c r="Y34" s="18">
        <f t="shared" si="12"/>
        <v>1.469612426970067</v>
      </c>
    </row>
    <row r="35" spans="1:25" x14ac:dyDescent="0.2">
      <c r="A35" s="143"/>
      <c r="B35" s="76" t="s">
        <v>384</v>
      </c>
      <c r="C35" s="18">
        <f t="shared" si="6"/>
        <v>0</v>
      </c>
      <c r="D35" s="18">
        <f t="shared" ref="D35:P35" si="17">D13/D$28*100</f>
        <v>0</v>
      </c>
      <c r="E35" s="18">
        <f t="shared" si="17"/>
        <v>3.5813171144345995E-4</v>
      </c>
      <c r="F35" s="18">
        <f t="shared" si="17"/>
        <v>1.2178755993126974E-5</v>
      </c>
      <c r="G35" s="18">
        <f t="shared" si="17"/>
        <v>0</v>
      </c>
      <c r="H35" s="18">
        <f t="shared" si="17"/>
        <v>0</v>
      </c>
      <c r="I35" s="18">
        <f t="shared" si="17"/>
        <v>1.3163379367135745E-4</v>
      </c>
      <c r="J35" s="18">
        <f t="shared" si="17"/>
        <v>2.2819270545665362E-3</v>
      </c>
      <c r="K35" s="18">
        <f t="shared" si="17"/>
        <v>6.6039150891868169E-4</v>
      </c>
      <c r="L35" s="18">
        <f t="shared" si="17"/>
        <v>3.4335969728606044E-4</v>
      </c>
      <c r="M35" s="18">
        <f t="shared" si="17"/>
        <v>2.3216911391770131E-3</v>
      </c>
      <c r="N35" s="18">
        <f t="shared" si="17"/>
        <v>2.5402459517816578E-3</v>
      </c>
      <c r="O35" s="18">
        <f t="shared" si="17"/>
        <v>0.14754705552766464</v>
      </c>
      <c r="P35" s="18">
        <f t="shared" si="17"/>
        <v>3.142811882307002E-2</v>
      </c>
      <c r="Q35" s="18">
        <f t="shared" si="8"/>
        <v>1.8902204144076395E-2</v>
      </c>
      <c r="R35" s="18">
        <f t="shared" si="8"/>
        <v>7.0185977277484385E-3</v>
      </c>
      <c r="S35" s="18">
        <f t="shared" si="8"/>
        <v>1.1573065412059529E-2</v>
      </c>
      <c r="T35" s="18">
        <f t="shared" si="8"/>
        <v>0</v>
      </c>
      <c r="U35" s="18">
        <f t="shared" si="8"/>
        <v>5.6936035005534184E-3</v>
      </c>
      <c r="V35" s="18">
        <f t="shared" si="8"/>
        <v>1.4011111407563705E-2</v>
      </c>
      <c r="W35" s="18">
        <f t="shared" ref="W35:X35" si="18">W13/W$28*100</f>
        <v>0.10835018720103766</v>
      </c>
      <c r="X35" s="18">
        <f t="shared" si="18"/>
        <v>8.7175530439956739E-2</v>
      </c>
      <c r="Y35" s="18">
        <f t="shared" si="12"/>
        <v>2.7826210511469069E-3</v>
      </c>
    </row>
    <row r="36" spans="1:25" x14ac:dyDescent="0.2">
      <c r="A36" s="143"/>
      <c r="B36" s="76" t="s">
        <v>67</v>
      </c>
      <c r="C36" s="18">
        <f t="shared" si="6"/>
        <v>2.523414341389326E-2</v>
      </c>
      <c r="D36" s="18">
        <f t="shared" ref="D36:P36" si="19">D14/D$28*100</f>
        <v>3.0902941478413153E-2</v>
      </c>
      <c r="E36" s="18">
        <f t="shared" si="19"/>
        <v>0.50258275252881224</v>
      </c>
      <c r="F36" s="18">
        <f t="shared" si="19"/>
        <v>0.15251915092214016</v>
      </c>
      <c r="G36" s="18">
        <f t="shared" si="19"/>
        <v>8.4374054311698674E-3</v>
      </c>
      <c r="H36" s="18">
        <f t="shared" si="19"/>
        <v>6.1184913405874855E-3</v>
      </c>
      <c r="I36" s="18">
        <f t="shared" si="19"/>
        <v>4.9034481290699556E-3</v>
      </c>
      <c r="J36" s="18">
        <f t="shared" si="19"/>
        <v>3.1984752861714011E-2</v>
      </c>
      <c r="K36" s="18">
        <f t="shared" si="19"/>
        <v>0.99400722408430131</v>
      </c>
      <c r="L36" s="18">
        <f t="shared" si="19"/>
        <v>0.49480293507884449</v>
      </c>
      <c r="M36" s="18">
        <f t="shared" si="19"/>
        <v>0.22030212350521114</v>
      </c>
      <c r="N36" s="18">
        <f t="shared" si="19"/>
        <v>3.8849411578016149E-2</v>
      </c>
      <c r="O36" s="18">
        <f t="shared" si="19"/>
        <v>0.10330173624987936</v>
      </c>
      <c r="P36" s="18">
        <f t="shared" si="19"/>
        <v>0.36707271914574602</v>
      </c>
      <c r="Q36" s="18">
        <f t="shared" si="8"/>
        <v>0.38381059393841505</v>
      </c>
      <c r="R36" s="18">
        <f t="shared" si="8"/>
        <v>0.14428003738064688</v>
      </c>
      <c r="S36" s="18">
        <f t="shared" si="8"/>
        <v>0.58848666600652644</v>
      </c>
      <c r="T36" s="18">
        <f t="shared" si="8"/>
        <v>1.2587933319598505</v>
      </c>
      <c r="U36" s="18">
        <f t="shared" si="8"/>
        <v>1.97242900367172</v>
      </c>
      <c r="V36" s="18">
        <f t="shared" si="8"/>
        <v>3.5113410258309741</v>
      </c>
      <c r="W36" s="18">
        <f t="shared" ref="W36:X36" si="20">W14/W$28*100</f>
        <v>4.6948364290509703</v>
      </c>
      <c r="X36" s="18">
        <f t="shared" si="20"/>
        <v>4.0860526480089199</v>
      </c>
      <c r="Y36" s="18">
        <f t="shared" si="12"/>
        <v>0.19141140846098656</v>
      </c>
    </row>
    <row r="37" spans="1:25" x14ac:dyDescent="0.2">
      <c r="A37" s="143"/>
      <c r="B37" s="76" t="s">
        <v>66</v>
      </c>
      <c r="C37" s="18">
        <f t="shared" si="6"/>
        <v>6.5966059714661464E-7</v>
      </c>
      <c r="D37" s="18">
        <f t="shared" ref="D37:P37" si="21">D15/D$28*100</f>
        <v>1.4515237894980344E-3</v>
      </c>
      <c r="E37" s="18">
        <f t="shared" si="21"/>
        <v>0</v>
      </c>
      <c r="F37" s="18">
        <f t="shared" si="21"/>
        <v>0</v>
      </c>
      <c r="G37" s="18">
        <f t="shared" si="21"/>
        <v>7.8954905423080153E-7</v>
      </c>
      <c r="H37" s="18">
        <f t="shared" si="21"/>
        <v>0</v>
      </c>
      <c r="I37" s="18">
        <f t="shared" si="21"/>
        <v>0</v>
      </c>
      <c r="J37" s="18">
        <f t="shared" si="21"/>
        <v>0</v>
      </c>
      <c r="K37" s="18">
        <f t="shared" si="21"/>
        <v>0</v>
      </c>
      <c r="L37" s="18">
        <f t="shared" si="21"/>
        <v>4.1333067601073479E-7</v>
      </c>
      <c r="M37" s="18">
        <f t="shared" si="21"/>
        <v>0</v>
      </c>
      <c r="N37" s="18">
        <f t="shared" si="21"/>
        <v>1.6795014557234104E-4</v>
      </c>
      <c r="O37" s="18">
        <f t="shared" si="21"/>
        <v>0</v>
      </c>
      <c r="P37" s="18">
        <f t="shared" si="21"/>
        <v>0</v>
      </c>
      <c r="Q37" s="18">
        <f t="shared" si="8"/>
        <v>0</v>
      </c>
      <c r="R37" s="18">
        <f t="shared" si="8"/>
        <v>0</v>
      </c>
      <c r="S37" s="18">
        <f t="shared" si="8"/>
        <v>0</v>
      </c>
      <c r="T37" s="18">
        <f t="shared" si="8"/>
        <v>0</v>
      </c>
      <c r="U37" s="18">
        <f t="shared" si="8"/>
        <v>0</v>
      </c>
      <c r="V37" s="18">
        <f t="shared" si="8"/>
        <v>0</v>
      </c>
      <c r="W37" s="18">
        <f t="shared" ref="W37:X37" si="22">W15/W$28*100</f>
        <v>0</v>
      </c>
      <c r="X37" s="18">
        <f t="shared" si="22"/>
        <v>0</v>
      </c>
      <c r="Y37" s="18">
        <f t="shared" si="12"/>
        <v>9.926772500732178E-5</v>
      </c>
    </row>
    <row r="38" spans="1:25" x14ac:dyDescent="0.2">
      <c r="A38" s="143"/>
      <c r="B38" s="76" t="s">
        <v>15</v>
      </c>
      <c r="C38" s="18">
        <f t="shared" si="6"/>
        <v>2.7564504416746533E-2</v>
      </c>
      <c r="D38" s="18">
        <f t="shared" ref="D38:P38" si="23">D16/D$28*100</f>
        <v>1.0836670185731265E-2</v>
      </c>
      <c r="E38" s="18">
        <f t="shared" si="23"/>
        <v>3.2377345037685294E-2</v>
      </c>
      <c r="F38" s="18">
        <f t="shared" si="23"/>
        <v>1.8737612384665869E-2</v>
      </c>
      <c r="G38" s="18">
        <f t="shared" si="23"/>
        <v>2.5861552943481227E-2</v>
      </c>
      <c r="H38" s="18">
        <f t="shared" si="23"/>
        <v>3.4741453782865812E-2</v>
      </c>
      <c r="I38" s="18">
        <f t="shared" si="23"/>
        <v>0.19475484470301663</v>
      </c>
      <c r="J38" s="18">
        <f t="shared" si="23"/>
        <v>0.51919492035526549</v>
      </c>
      <c r="K38" s="18">
        <f t="shared" si="23"/>
        <v>2.104774874074244</v>
      </c>
      <c r="L38" s="18">
        <f t="shared" si="23"/>
        <v>2.8271302166261636</v>
      </c>
      <c r="M38" s="18">
        <f t="shared" si="23"/>
        <v>3.6888421084021745</v>
      </c>
      <c r="N38" s="18">
        <f t="shared" si="23"/>
        <v>3.2638170186002582</v>
      </c>
      <c r="O38" s="18">
        <f t="shared" si="23"/>
        <v>0.59141230302737102</v>
      </c>
      <c r="P38" s="18">
        <f t="shared" si="23"/>
        <v>0.17216853818080549</v>
      </c>
      <c r="Q38" s="18">
        <f t="shared" si="8"/>
        <v>2.8679273193758282E-2</v>
      </c>
      <c r="R38" s="18">
        <f t="shared" si="8"/>
        <v>2.6883874888437753E-3</v>
      </c>
      <c r="S38" s="18">
        <f t="shared" si="8"/>
        <v>1.3823918077097942E-3</v>
      </c>
      <c r="T38" s="18">
        <f t="shared" si="8"/>
        <v>5.3726413630908656E-3</v>
      </c>
      <c r="U38" s="18">
        <f t="shared" si="8"/>
        <v>1.8413356001789778E-4</v>
      </c>
      <c r="V38" s="18">
        <f t="shared" si="8"/>
        <v>9.606554576781709E-3</v>
      </c>
      <c r="W38" s="18">
        <f t="shared" ref="W38:X38" si="24">W16/W$28*100</f>
        <v>1.4621738641329252E-2</v>
      </c>
      <c r="X38" s="18">
        <f t="shared" si="24"/>
        <v>2.5010666177090916E-2</v>
      </c>
      <c r="Y38" s="18">
        <f t="shared" si="12"/>
        <v>0.66782572653912164</v>
      </c>
    </row>
    <row r="39" spans="1:25" x14ac:dyDescent="0.2">
      <c r="A39" s="143"/>
      <c r="B39" s="76" t="s">
        <v>26</v>
      </c>
      <c r="C39" s="18">
        <f t="shared" si="6"/>
        <v>3.188359552875304E-5</v>
      </c>
      <c r="D39" s="18">
        <f t="shared" ref="D39:P39" si="25">D17/D$28*100</f>
        <v>7.1293042444985457E-4</v>
      </c>
      <c r="E39" s="18">
        <f t="shared" si="25"/>
        <v>0</v>
      </c>
      <c r="F39" s="18">
        <f t="shared" si="25"/>
        <v>0</v>
      </c>
      <c r="G39" s="18">
        <f t="shared" si="25"/>
        <v>3.1266142547539739E-5</v>
      </c>
      <c r="H39" s="18">
        <f t="shared" si="25"/>
        <v>4.3058247191153533E-5</v>
      </c>
      <c r="I39" s="18">
        <f t="shared" si="25"/>
        <v>0</v>
      </c>
      <c r="J39" s="18">
        <f t="shared" si="25"/>
        <v>2.826682727023117E-5</v>
      </c>
      <c r="K39" s="18">
        <f t="shared" si="25"/>
        <v>0</v>
      </c>
      <c r="L39" s="18">
        <f t="shared" si="25"/>
        <v>9.5066055482469016E-6</v>
      </c>
      <c r="M39" s="18">
        <f t="shared" si="25"/>
        <v>9.3463912405518851E-5</v>
      </c>
      <c r="N39" s="18">
        <f t="shared" si="25"/>
        <v>2.2960085921993448E-4</v>
      </c>
      <c r="O39" s="18">
        <f t="shared" si="25"/>
        <v>2.4057551681033979E-2</v>
      </c>
      <c r="P39" s="18">
        <f t="shared" si="25"/>
        <v>1.4692958337663597E-2</v>
      </c>
      <c r="Q39" s="18">
        <f t="shared" si="8"/>
        <v>2.2235604546408899E-3</v>
      </c>
      <c r="R39" s="18">
        <f t="shared" si="8"/>
        <v>0</v>
      </c>
      <c r="S39" s="18">
        <f t="shared" si="8"/>
        <v>0</v>
      </c>
      <c r="T39" s="18">
        <f t="shared" si="8"/>
        <v>0</v>
      </c>
      <c r="U39" s="18">
        <f t="shared" si="8"/>
        <v>0</v>
      </c>
      <c r="V39" s="18">
        <f t="shared" si="8"/>
        <v>0</v>
      </c>
      <c r="W39" s="18">
        <f t="shared" ref="W39:X39" si="26">W17/W$28*100</f>
        <v>2.9612586003380532E-3</v>
      </c>
      <c r="X39" s="18">
        <f t="shared" si="26"/>
        <v>0</v>
      </c>
      <c r="Y39" s="18">
        <f t="shared" si="12"/>
        <v>4.5592922450644804E-4</v>
      </c>
    </row>
    <row r="40" spans="1:25" x14ac:dyDescent="0.2">
      <c r="A40" s="143"/>
      <c r="B40" s="76" t="s">
        <v>27</v>
      </c>
      <c r="C40" s="18">
        <f t="shared" si="6"/>
        <v>2.7000128128076655E-2</v>
      </c>
      <c r="D40" s="18">
        <f t="shared" ref="D40:P40" si="27">D18/D$28*100</f>
        <v>8.6420242769618179E-3</v>
      </c>
      <c r="E40" s="18">
        <f t="shared" si="27"/>
        <v>3.1859116311168598E-2</v>
      </c>
      <c r="F40" s="18">
        <f t="shared" si="27"/>
        <v>1.716608305790884E-2</v>
      </c>
      <c r="G40" s="18">
        <f t="shared" si="27"/>
        <v>2.2520970895030704E-2</v>
      </c>
      <c r="H40" s="18">
        <f t="shared" si="27"/>
        <v>3.2606957013607843E-2</v>
      </c>
      <c r="I40" s="18">
        <f t="shared" si="27"/>
        <v>0.1818305367287294</v>
      </c>
      <c r="J40" s="18">
        <f t="shared" si="27"/>
        <v>0.51585244088320825</v>
      </c>
      <c r="K40" s="18">
        <f t="shared" si="27"/>
        <v>2.1039274888418418</v>
      </c>
      <c r="L40" s="18">
        <f t="shared" si="27"/>
        <v>2.8257727796389056</v>
      </c>
      <c r="M40" s="18">
        <f t="shared" si="27"/>
        <v>3.688213284662742</v>
      </c>
      <c r="N40" s="18">
        <f t="shared" si="27"/>
        <v>3.2634194675954658</v>
      </c>
      <c r="O40" s="18">
        <f t="shared" si="27"/>
        <v>0.56735306295886578</v>
      </c>
      <c r="P40" s="18">
        <f t="shared" si="27"/>
        <v>0.15705382070393417</v>
      </c>
      <c r="Q40" s="18">
        <f t="shared" si="8"/>
        <v>2.4569760939893184E-2</v>
      </c>
      <c r="R40" s="18">
        <f t="shared" si="8"/>
        <v>2.6883874888437753E-3</v>
      </c>
      <c r="S40" s="18">
        <f t="shared" si="8"/>
        <v>1.3823918077097942E-3</v>
      </c>
      <c r="T40" s="18">
        <f t="shared" si="8"/>
        <v>4.6016913363116901E-3</v>
      </c>
      <c r="U40" s="18">
        <f t="shared" si="8"/>
        <v>0</v>
      </c>
      <c r="V40" s="18">
        <f t="shared" si="8"/>
        <v>7.8700710885038685E-3</v>
      </c>
      <c r="W40" s="18">
        <f t="shared" ref="W40:X40" si="28">W18/W$28*100</f>
        <v>1.1660480040991199E-2</v>
      </c>
      <c r="X40" s="18">
        <f t="shared" si="28"/>
        <v>0</v>
      </c>
      <c r="Y40" s="18">
        <f t="shared" si="12"/>
        <v>0.66432790536310737</v>
      </c>
    </row>
    <row r="41" spans="1:25" x14ac:dyDescent="0.2">
      <c r="A41" s="143"/>
      <c r="B41" s="76" t="s">
        <v>16</v>
      </c>
      <c r="C41" s="18">
        <f t="shared" si="6"/>
        <v>5.3183303254398183E-4</v>
      </c>
      <c r="D41" s="18">
        <f t="shared" ref="D41:P41" si="29">D19/D$28*100</f>
        <v>0</v>
      </c>
      <c r="E41" s="18">
        <f t="shared" si="29"/>
        <v>5.0874430619245745E-4</v>
      </c>
      <c r="F41" s="18">
        <f t="shared" si="29"/>
        <v>1.3793796365034524E-3</v>
      </c>
      <c r="G41" s="18">
        <f t="shared" si="29"/>
        <v>3.2936828346292108E-3</v>
      </c>
      <c r="H41" s="18">
        <f t="shared" si="29"/>
        <v>2.0909958396076833E-3</v>
      </c>
      <c r="I41" s="18">
        <f t="shared" si="29"/>
        <v>1.2879001006073221E-2</v>
      </c>
      <c r="J41" s="18">
        <f t="shared" si="29"/>
        <v>3.1697822709126884E-3</v>
      </c>
      <c r="K41" s="18">
        <f t="shared" si="29"/>
        <v>8.4701231044676667E-4</v>
      </c>
      <c r="L41" s="18">
        <f t="shared" si="29"/>
        <v>1.3475170510344257E-3</v>
      </c>
      <c r="M41" s="18">
        <f t="shared" si="29"/>
        <v>4.9905339530030969E-4</v>
      </c>
      <c r="N41" s="18">
        <f t="shared" si="29"/>
        <v>0</v>
      </c>
      <c r="O41" s="18">
        <f t="shared" si="29"/>
        <v>1.6883874713275226E-6</v>
      </c>
      <c r="P41" s="18">
        <f t="shared" si="29"/>
        <v>4.2175913920775878E-4</v>
      </c>
      <c r="Q41" s="18">
        <f t="shared" ref="Q41:V50" si="30">Q19/Q$28*100</f>
        <v>1.8626684436782322E-3</v>
      </c>
      <c r="R41" s="18">
        <f t="shared" si="30"/>
        <v>0</v>
      </c>
      <c r="S41" s="18">
        <f t="shared" si="30"/>
        <v>0</v>
      </c>
      <c r="T41" s="18">
        <f t="shared" si="30"/>
        <v>0</v>
      </c>
      <c r="U41" s="18">
        <f t="shared" si="30"/>
        <v>0</v>
      </c>
      <c r="V41" s="18">
        <f t="shared" si="30"/>
        <v>1.7364834882778422E-3</v>
      </c>
      <c r="W41" s="18">
        <f t="shared" ref="W41:X41" si="31">W19/W$28*100</f>
        <v>0</v>
      </c>
      <c r="X41" s="18">
        <f t="shared" si="31"/>
        <v>4.4529375982951184E-4</v>
      </c>
      <c r="Y41" s="18">
        <f t="shared" si="12"/>
        <v>2.8847063610447981E-3</v>
      </c>
    </row>
    <row r="42" spans="1:25" x14ac:dyDescent="0.2">
      <c r="A42" s="143"/>
      <c r="B42" s="76" t="s">
        <v>19</v>
      </c>
      <c r="C42" s="18">
        <f t="shared" si="6"/>
        <v>0</v>
      </c>
      <c r="D42" s="18">
        <f t="shared" ref="D42:P42" si="32">D20/D$28*100</f>
        <v>0</v>
      </c>
      <c r="E42" s="18">
        <f t="shared" si="32"/>
        <v>0</v>
      </c>
      <c r="F42" s="18">
        <f t="shared" si="32"/>
        <v>0</v>
      </c>
      <c r="G42" s="18">
        <f t="shared" si="32"/>
        <v>0</v>
      </c>
      <c r="H42" s="18">
        <f t="shared" si="32"/>
        <v>0</v>
      </c>
      <c r="I42" s="18">
        <f t="shared" si="32"/>
        <v>0</v>
      </c>
      <c r="J42" s="18">
        <f t="shared" si="32"/>
        <v>0</v>
      </c>
      <c r="K42" s="18">
        <f t="shared" si="32"/>
        <v>0</v>
      </c>
      <c r="L42" s="18">
        <f t="shared" si="32"/>
        <v>0</v>
      </c>
      <c r="M42" s="18">
        <f t="shared" si="32"/>
        <v>0</v>
      </c>
      <c r="N42" s="18">
        <f t="shared" si="32"/>
        <v>0</v>
      </c>
      <c r="O42" s="18">
        <f t="shared" si="32"/>
        <v>0</v>
      </c>
      <c r="P42" s="18">
        <f t="shared" si="32"/>
        <v>0</v>
      </c>
      <c r="Q42" s="18">
        <f t="shared" si="30"/>
        <v>0</v>
      </c>
      <c r="R42" s="18" t="str">
        <f>IFERROR(((R20/R$28)*100)-100,"--")</f>
        <v>--</v>
      </c>
      <c r="S42" s="18">
        <f t="shared" si="30"/>
        <v>0</v>
      </c>
      <c r="T42" s="18">
        <f t="shared" si="30"/>
        <v>0</v>
      </c>
      <c r="U42" s="18">
        <f t="shared" si="30"/>
        <v>0</v>
      </c>
      <c r="V42" s="18">
        <f t="shared" si="30"/>
        <v>0</v>
      </c>
      <c r="W42" s="18">
        <f t="shared" ref="W42:X42" si="33">W20/W$28*100</f>
        <v>0</v>
      </c>
      <c r="X42" s="18">
        <f t="shared" si="33"/>
        <v>0</v>
      </c>
      <c r="Y42" s="18">
        <f t="shared" si="12"/>
        <v>0</v>
      </c>
    </row>
    <row r="43" spans="1:25" x14ac:dyDescent="0.2">
      <c r="A43" s="143"/>
      <c r="B43" s="76" t="s">
        <v>18</v>
      </c>
      <c r="C43" s="18">
        <f t="shared" si="6"/>
        <v>0</v>
      </c>
      <c r="D43" s="18">
        <f t="shared" ref="D43:P43" si="34">D21/D$28*100</f>
        <v>0</v>
      </c>
      <c r="E43" s="18">
        <f t="shared" si="34"/>
        <v>1.429302142863597E-4</v>
      </c>
      <c r="F43" s="18">
        <f t="shared" si="34"/>
        <v>0</v>
      </c>
      <c r="G43" s="18">
        <f t="shared" si="34"/>
        <v>0</v>
      </c>
      <c r="H43" s="18">
        <f t="shared" si="34"/>
        <v>0</v>
      </c>
      <c r="I43" s="18">
        <f t="shared" si="34"/>
        <v>0</v>
      </c>
      <c r="J43" s="18">
        <f t="shared" si="34"/>
        <v>0</v>
      </c>
      <c r="K43" s="18">
        <f t="shared" si="34"/>
        <v>0</v>
      </c>
      <c r="L43" s="18">
        <f t="shared" si="34"/>
        <v>1.2472548384821075E-3</v>
      </c>
      <c r="M43" s="18">
        <f t="shared" si="34"/>
        <v>4.9905339530030969E-4</v>
      </c>
      <c r="N43" s="18">
        <f t="shared" si="34"/>
        <v>0</v>
      </c>
      <c r="O43" s="18">
        <f t="shared" si="34"/>
        <v>0</v>
      </c>
      <c r="P43" s="18">
        <f t="shared" si="34"/>
        <v>0</v>
      </c>
      <c r="Q43" s="18">
        <f t="shared" si="30"/>
        <v>0</v>
      </c>
      <c r="R43" s="18">
        <f t="shared" si="30"/>
        <v>0</v>
      </c>
      <c r="S43" s="18">
        <f t="shared" si="30"/>
        <v>0</v>
      </c>
      <c r="T43" s="18">
        <f t="shared" si="30"/>
        <v>0</v>
      </c>
      <c r="U43" s="18">
        <f t="shared" si="30"/>
        <v>0</v>
      </c>
      <c r="V43" s="18">
        <f t="shared" si="30"/>
        <v>1.7364834882778422E-3</v>
      </c>
      <c r="W43" s="18">
        <f t="shared" ref="W43:X43" si="35">W21/W$28*100</f>
        <v>0</v>
      </c>
      <c r="X43" s="18">
        <f t="shared" si="35"/>
        <v>4.4529375982951184E-4</v>
      </c>
      <c r="Y43" s="18">
        <f t="shared" si="12"/>
        <v>1.1329118251112572E-4</v>
      </c>
    </row>
    <row r="44" spans="1:25" x14ac:dyDescent="0.2">
      <c r="A44" s="143"/>
      <c r="B44" s="76" t="s">
        <v>20</v>
      </c>
      <c r="C44" s="18">
        <f t="shared" si="6"/>
        <v>0</v>
      </c>
      <c r="D44" s="18">
        <f t="shared" ref="D44:P44" si="36">D22/D$28*100</f>
        <v>0</v>
      </c>
      <c r="E44" s="18">
        <f t="shared" si="36"/>
        <v>0</v>
      </c>
      <c r="F44" s="18">
        <f t="shared" si="36"/>
        <v>0</v>
      </c>
      <c r="G44" s="18">
        <f t="shared" si="36"/>
        <v>0</v>
      </c>
      <c r="H44" s="18">
        <f t="shared" si="36"/>
        <v>0</v>
      </c>
      <c r="I44" s="18">
        <f t="shared" si="36"/>
        <v>0</v>
      </c>
      <c r="J44" s="18">
        <f t="shared" si="36"/>
        <v>0</v>
      </c>
      <c r="K44" s="18">
        <f t="shared" si="36"/>
        <v>0</v>
      </c>
      <c r="L44" s="18">
        <f t="shared" si="36"/>
        <v>0</v>
      </c>
      <c r="M44" s="18">
        <f t="shared" si="36"/>
        <v>0</v>
      </c>
      <c r="N44" s="18">
        <f t="shared" si="36"/>
        <v>0</v>
      </c>
      <c r="O44" s="18">
        <f t="shared" si="36"/>
        <v>0</v>
      </c>
      <c r="P44" s="18">
        <f t="shared" si="36"/>
        <v>0</v>
      </c>
      <c r="Q44" s="18">
        <f t="shared" si="30"/>
        <v>0</v>
      </c>
      <c r="R44" s="18" t="str">
        <f t="shared" ref="R44:R45" si="37">IFERROR(((R22/R$28)*100)-100,"--")</f>
        <v>--</v>
      </c>
      <c r="S44" s="18">
        <f t="shared" si="30"/>
        <v>0</v>
      </c>
      <c r="T44" s="18">
        <f t="shared" si="30"/>
        <v>0</v>
      </c>
      <c r="U44" s="18">
        <f t="shared" si="30"/>
        <v>0</v>
      </c>
      <c r="V44" s="18">
        <f t="shared" si="30"/>
        <v>0</v>
      </c>
      <c r="W44" s="18">
        <f t="shared" ref="W44:X44" si="38">W22/W$28*100</f>
        <v>0</v>
      </c>
      <c r="X44" s="18">
        <f t="shared" si="38"/>
        <v>0</v>
      </c>
      <c r="Y44" s="18">
        <f t="shared" si="12"/>
        <v>0</v>
      </c>
    </row>
    <row r="45" spans="1:25" x14ac:dyDescent="0.2">
      <c r="A45" s="143"/>
      <c r="B45" s="76" t="s">
        <v>21</v>
      </c>
      <c r="C45" s="18">
        <f t="shared" si="6"/>
        <v>0</v>
      </c>
      <c r="D45" s="18">
        <f t="shared" ref="D45:P45" si="39">D23/D$28*100</f>
        <v>0</v>
      </c>
      <c r="E45" s="18">
        <f t="shared" si="39"/>
        <v>0</v>
      </c>
      <c r="F45" s="18">
        <f t="shared" si="39"/>
        <v>0</v>
      </c>
      <c r="G45" s="18">
        <f t="shared" si="39"/>
        <v>0</v>
      </c>
      <c r="H45" s="18">
        <f t="shared" si="39"/>
        <v>0</v>
      </c>
      <c r="I45" s="18">
        <f t="shared" si="39"/>
        <v>0</v>
      </c>
      <c r="J45" s="18">
        <f t="shared" si="39"/>
        <v>0</v>
      </c>
      <c r="K45" s="18">
        <f t="shared" si="39"/>
        <v>0</v>
      </c>
      <c r="L45" s="18">
        <f t="shared" si="39"/>
        <v>0</v>
      </c>
      <c r="M45" s="18">
        <f t="shared" si="39"/>
        <v>0</v>
      </c>
      <c r="N45" s="18">
        <f t="shared" si="39"/>
        <v>0</v>
      </c>
      <c r="O45" s="18">
        <f t="shared" si="39"/>
        <v>0</v>
      </c>
      <c r="P45" s="18">
        <f t="shared" si="39"/>
        <v>0</v>
      </c>
      <c r="Q45" s="18">
        <f t="shared" si="30"/>
        <v>0</v>
      </c>
      <c r="R45" s="18" t="str">
        <f t="shared" si="37"/>
        <v>--</v>
      </c>
      <c r="S45" s="18">
        <f t="shared" si="30"/>
        <v>0</v>
      </c>
      <c r="T45" s="18">
        <f t="shared" si="30"/>
        <v>0</v>
      </c>
      <c r="U45" s="18">
        <f t="shared" si="30"/>
        <v>0</v>
      </c>
      <c r="V45" s="18">
        <f t="shared" si="30"/>
        <v>0</v>
      </c>
      <c r="W45" s="18">
        <f t="shared" ref="W45:X45" si="40">W23/W$28*100</f>
        <v>0</v>
      </c>
      <c r="X45" s="18">
        <f t="shared" si="40"/>
        <v>0</v>
      </c>
      <c r="Y45" s="18">
        <f t="shared" si="12"/>
        <v>0</v>
      </c>
    </row>
    <row r="46" spans="1:25" x14ac:dyDescent="0.2">
      <c r="A46" s="143"/>
      <c r="B46" s="76" t="s">
        <v>17</v>
      </c>
      <c r="C46" s="18">
        <f t="shared" si="6"/>
        <v>5.0016932388094427E-4</v>
      </c>
      <c r="D46" s="18">
        <f t="shared" ref="D46:P46" si="41">D24/D$28*100</f>
        <v>0</v>
      </c>
      <c r="E46" s="18">
        <f t="shared" si="41"/>
        <v>3.6581409190609775E-4</v>
      </c>
      <c r="F46" s="18">
        <f t="shared" si="41"/>
        <v>1.3793796365034524E-3</v>
      </c>
      <c r="G46" s="18">
        <f t="shared" si="41"/>
        <v>3.2936828346292108E-3</v>
      </c>
      <c r="H46" s="18">
        <f t="shared" si="41"/>
        <v>2.0897858408860676E-3</v>
      </c>
      <c r="I46" s="18">
        <f t="shared" si="41"/>
        <v>1.2879001006073221E-2</v>
      </c>
      <c r="J46" s="18">
        <f t="shared" si="41"/>
        <v>3.1697822709126884E-3</v>
      </c>
      <c r="K46" s="18">
        <f t="shared" si="41"/>
        <v>8.4701231044676667E-4</v>
      </c>
      <c r="L46" s="18">
        <f t="shared" si="41"/>
        <v>1.0026221255231824E-4</v>
      </c>
      <c r="M46" s="18">
        <f t="shared" si="41"/>
        <v>0</v>
      </c>
      <c r="N46" s="18">
        <f t="shared" si="41"/>
        <v>0</v>
      </c>
      <c r="O46" s="18">
        <f t="shared" si="41"/>
        <v>1.6883874713275226E-6</v>
      </c>
      <c r="P46" s="18">
        <f t="shared" si="41"/>
        <v>4.2175913920775878E-4</v>
      </c>
      <c r="Q46" s="18">
        <f t="shared" si="30"/>
        <v>1.8626684436782322E-3</v>
      </c>
      <c r="R46" s="18">
        <f t="shared" si="30"/>
        <v>0</v>
      </c>
      <c r="S46" s="18">
        <f t="shared" si="30"/>
        <v>0</v>
      </c>
      <c r="T46" s="18">
        <f t="shared" si="30"/>
        <v>0</v>
      </c>
      <c r="U46" s="18">
        <f t="shared" si="30"/>
        <v>0</v>
      </c>
      <c r="V46" s="18">
        <f t="shared" si="30"/>
        <v>0</v>
      </c>
      <c r="W46" s="18">
        <f t="shared" ref="W46:X46" si="42">W24/W$28*100</f>
        <v>0</v>
      </c>
      <c r="X46" s="18">
        <f t="shared" si="42"/>
        <v>0</v>
      </c>
      <c r="Y46" s="18">
        <f t="shared" si="12"/>
        <v>2.7696214804808598E-3</v>
      </c>
    </row>
    <row r="47" spans="1:25" x14ac:dyDescent="0.2">
      <c r="A47" s="297"/>
      <c r="B47" s="76" t="s">
        <v>807</v>
      </c>
      <c r="C47" s="18">
        <f t="shared" si="6"/>
        <v>3.1663708663037504E-5</v>
      </c>
      <c r="D47" s="18">
        <f t="shared" ref="D47:P47" si="43">D25/D$28*100</f>
        <v>0</v>
      </c>
      <c r="E47" s="18">
        <f t="shared" si="43"/>
        <v>0</v>
      </c>
      <c r="F47" s="18">
        <f t="shared" si="43"/>
        <v>0</v>
      </c>
      <c r="G47" s="18">
        <f t="shared" si="43"/>
        <v>0</v>
      </c>
      <c r="H47" s="18">
        <f t="shared" si="43"/>
        <v>1.2099987216156919E-6</v>
      </c>
      <c r="I47" s="18">
        <f t="shared" si="43"/>
        <v>0</v>
      </c>
      <c r="J47" s="18">
        <f t="shared" si="43"/>
        <v>0</v>
      </c>
      <c r="K47" s="18">
        <f t="shared" si="43"/>
        <v>0</v>
      </c>
      <c r="L47" s="18">
        <f t="shared" si="43"/>
        <v>0</v>
      </c>
      <c r="M47" s="18">
        <f t="shared" si="43"/>
        <v>0</v>
      </c>
      <c r="N47" s="18">
        <f t="shared" si="43"/>
        <v>0</v>
      </c>
      <c r="O47" s="18">
        <f t="shared" si="43"/>
        <v>0</v>
      </c>
      <c r="P47" s="18">
        <f t="shared" si="43"/>
        <v>0</v>
      </c>
      <c r="Q47" s="18">
        <f t="shared" si="30"/>
        <v>0</v>
      </c>
      <c r="R47" s="18">
        <f t="shared" si="30"/>
        <v>0</v>
      </c>
      <c r="S47" s="18">
        <f t="shared" si="30"/>
        <v>0</v>
      </c>
      <c r="T47" s="18">
        <f t="shared" si="30"/>
        <v>0</v>
      </c>
      <c r="U47" s="18">
        <f t="shared" si="30"/>
        <v>0</v>
      </c>
      <c r="V47" s="18">
        <f t="shared" si="30"/>
        <v>0</v>
      </c>
      <c r="W47" s="18">
        <f t="shared" ref="W47:X47" si="44">W25/W$28*100</f>
        <v>0</v>
      </c>
      <c r="X47" s="18">
        <f t="shared" si="44"/>
        <v>0</v>
      </c>
      <c r="Y47" s="18"/>
    </row>
    <row r="48" spans="1:25" ht="15" x14ac:dyDescent="0.25">
      <c r="A48" s="143"/>
      <c r="B48" s="185" t="s">
        <v>22</v>
      </c>
      <c r="C48" s="18">
        <f t="shared" si="6"/>
        <v>83.683525204535627</v>
      </c>
      <c r="D48" s="18">
        <f t="shared" ref="D48:P48" si="45">D26/D$28*100</f>
        <v>87.629745346611415</v>
      </c>
      <c r="E48" s="18">
        <f t="shared" si="45"/>
        <v>85.303598777126084</v>
      </c>
      <c r="F48" s="18">
        <f t="shared" si="45"/>
        <v>85.380141780885168</v>
      </c>
      <c r="G48" s="18">
        <f t="shared" si="45"/>
        <v>84.206996596018428</v>
      </c>
      <c r="H48" s="18">
        <f t="shared" si="45"/>
        <v>83.540097905045627</v>
      </c>
      <c r="I48" s="18">
        <f t="shared" si="45"/>
        <v>75.115557257443342</v>
      </c>
      <c r="J48" s="18">
        <f t="shared" si="45"/>
        <v>69.419491245985981</v>
      </c>
      <c r="K48" s="18">
        <f t="shared" si="45"/>
        <v>66.729916467879278</v>
      </c>
      <c r="L48" s="18">
        <f t="shared" si="45"/>
        <v>62.273415378389984</v>
      </c>
      <c r="M48" s="18">
        <f t="shared" si="45"/>
        <v>71.179256259325768</v>
      </c>
      <c r="N48" s="18">
        <f t="shared" si="45"/>
        <v>59.437803860123253</v>
      </c>
      <c r="O48" s="18">
        <f t="shared" si="45"/>
        <v>31.396040591806372</v>
      </c>
      <c r="P48" s="18">
        <f t="shared" si="45"/>
        <v>38.442284077987097</v>
      </c>
      <c r="Q48" s="18">
        <f t="shared" si="30"/>
        <v>29.527705087896315</v>
      </c>
      <c r="R48" s="18">
        <f t="shared" si="30"/>
        <v>24.621958640072766</v>
      </c>
      <c r="S48" s="18">
        <f t="shared" si="30"/>
        <v>36.07358292953338</v>
      </c>
      <c r="T48" s="18">
        <f t="shared" si="30"/>
        <v>38.914190781107621</v>
      </c>
      <c r="U48" s="18">
        <f t="shared" si="30"/>
        <v>50.34232367055327</v>
      </c>
      <c r="V48" s="18">
        <f t="shared" si="30"/>
        <v>36.300695443005246</v>
      </c>
      <c r="W48" s="18">
        <f t="shared" ref="W48:X48" si="46">W26/W$28*100</f>
        <v>37.798284936329168</v>
      </c>
      <c r="X48" s="18">
        <f t="shared" si="46"/>
        <v>38.783704215104351</v>
      </c>
      <c r="Y48" s="18">
        <f>Y26/Y$28*100</f>
        <v>76.771419181551991</v>
      </c>
    </row>
    <row r="49" spans="1:25" x14ac:dyDescent="0.2">
      <c r="A49" s="143"/>
      <c r="B49" s="76" t="s">
        <v>23</v>
      </c>
      <c r="C49" s="18">
        <f t="shared" si="6"/>
        <v>16.316474795464377</v>
      </c>
      <c r="D49" s="18">
        <f t="shared" ref="D49:P49" si="47">D27/D$28*100</f>
        <v>12.37025465338859</v>
      </c>
      <c r="E49" s="18">
        <f t="shared" si="47"/>
        <v>14.696401222873915</v>
      </c>
      <c r="F49" s="18">
        <f t="shared" si="47"/>
        <v>14.619858219114834</v>
      </c>
      <c r="G49" s="18">
        <f t="shared" si="47"/>
        <v>15.793003403981572</v>
      </c>
      <c r="H49" s="18">
        <f t="shared" si="47"/>
        <v>16.459902094954369</v>
      </c>
      <c r="I49" s="18">
        <f t="shared" si="47"/>
        <v>24.884442742556658</v>
      </c>
      <c r="J49" s="18">
        <f t="shared" si="47"/>
        <v>30.580508754014023</v>
      </c>
      <c r="K49" s="18">
        <f t="shared" si="47"/>
        <v>33.270083532120722</v>
      </c>
      <c r="L49" s="18">
        <f t="shared" si="47"/>
        <v>37.726584621610023</v>
      </c>
      <c r="M49" s="18">
        <f t="shared" si="47"/>
        <v>28.820743740674224</v>
      </c>
      <c r="N49" s="18">
        <f t="shared" si="47"/>
        <v>40.562196139876747</v>
      </c>
      <c r="O49" s="18">
        <f t="shared" si="47"/>
        <v>68.603959408193631</v>
      </c>
      <c r="P49" s="18">
        <f t="shared" si="47"/>
        <v>61.557715922012903</v>
      </c>
      <c r="Q49" s="18">
        <f t="shared" si="30"/>
        <v>70.472294912103678</v>
      </c>
      <c r="R49" s="18">
        <f t="shared" si="30"/>
        <v>75.378041359927238</v>
      </c>
      <c r="S49" s="18">
        <f t="shared" si="30"/>
        <v>63.926417070466613</v>
      </c>
      <c r="T49" s="18">
        <f t="shared" si="30"/>
        <v>61.085809218892386</v>
      </c>
      <c r="U49" s="18">
        <f t="shared" si="30"/>
        <v>49.657676329446723</v>
      </c>
      <c r="V49" s="18">
        <f t="shared" si="30"/>
        <v>63.699304556994761</v>
      </c>
      <c r="W49" s="18">
        <f t="shared" ref="W49:X49" si="48">W27/W$28*100</f>
        <v>62.201715063670839</v>
      </c>
      <c r="X49" s="18">
        <f t="shared" si="48"/>
        <v>61.216295784895657</v>
      </c>
      <c r="Y49" s="18">
        <f>Y27/Y$28*100</f>
        <v>23.228580818448009</v>
      </c>
    </row>
    <row r="50" spans="1:25" ht="13.5" thickBot="1" x14ac:dyDescent="0.25">
      <c r="A50" s="143"/>
      <c r="B50" s="77" t="s">
        <v>7</v>
      </c>
      <c r="C50" s="78">
        <f t="shared" si="6"/>
        <v>100</v>
      </c>
      <c r="D50" s="78">
        <f t="shared" ref="D50:P50" si="49">D28/D$28*100</f>
        <v>100</v>
      </c>
      <c r="E50" s="78">
        <f t="shared" si="49"/>
        <v>100</v>
      </c>
      <c r="F50" s="78">
        <f t="shared" si="49"/>
        <v>100</v>
      </c>
      <c r="G50" s="78">
        <f t="shared" si="49"/>
        <v>100</v>
      </c>
      <c r="H50" s="78">
        <f t="shared" si="49"/>
        <v>100</v>
      </c>
      <c r="I50" s="78">
        <f t="shared" si="49"/>
        <v>100</v>
      </c>
      <c r="J50" s="78">
        <f t="shared" si="49"/>
        <v>100</v>
      </c>
      <c r="K50" s="78">
        <f t="shared" si="49"/>
        <v>100</v>
      </c>
      <c r="L50" s="78">
        <f t="shared" si="49"/>
        <v>100</v>
      </c>
      <c r="M50" s="78">
        <f t="shared" si="49"/>
        <v>100</v>
      </c>
      <c r="N50" s="78">
        <f t="shared" si="49"/>
        <v>100</v>
      </c>
      <c r="O50" s="78">
        <f t="shared" si="49"/>
        <v>100</v>
      </c>
      <c r="P50" s="78">
        <f t="shared" si="49"/>
        <v>100</v>
      </c>
      <c r="Q50" s="78">
        <f t="shared" si="30"/>
        <v>100</v>
      </c>
      <c r="R50" s="78">
        <f t="shared" si="30"/>
        <v>100</v>
      </c>
      <c r="S50" s="78">
        <f t="shared" si="30"/>
        <v>100</v>
      </c>
      <c r="T50" s="18">
        <f t="shared" si="30"/>
        <v>100</v>
      </c>
      <c r="U50" s="18">
        <f t="shared" si="30"/>
        <v>100</v>
      </c>
      <c r="V50" s="18">
        <f t="shared" si="30"/>
        <v>100</v>
      </c>
      <c r="W50" s="18">
        <f t="shared" ref="W50:X50" si="50">W28/W$28*100</f>
        <v>100</v>
      </c>
      <c r="X50" s="18">
        <f t="shared" si="50"/>
        <v>100</v>
      </c>
      <c r="Y50" s="78">
        <f>Y28/Y$28*100</f>
        <v>100</v>
      </c>
    </row>
    <row r="51" spans="1:25" ht="20.25" thickTop="1" thickBot="1" x14ac:dyDescent="0.35">
      <c r="A51" s="143"/>
      <c r="B51" s="99"/>
      <c r="C51" s="334" t="s">
        <v>9</v>
      </c>
      <c r="D51" s="334"/>
      <c r="E51" s="334"/>
      <c r="F51" s="334"/>
      <c r="G51" s="334"/>
      <c r="H51" s="334"/>
      <c r="I51" s="334"/>
      <c r="J51" s="334"/>
      <c r="K51" s="334"/>
      <c r="L51" s="334"/>
      <c r="M51" s="334"/>
      <c r="N51" s="334"/>
      <c r="O51" s="334"/>
      <c r="P51" s="334"/>
      <c r="Q51" s="334"/>
      <c r="R51" s="334"/>
      <c r="S51" s="334"/>
      <c r="T51" s="334"/>
      <c r="U51" s="334"/>
      <c r="V51" s="334"/>
      <c r="W51" s="334"/>
      <c r="X51" s="334"/>
      <c r="Y51" s="334"/>
    </row>
    <row r="52" spans="1:25" ht="13.5" thickTop="1" x14ac:dyDescent="0.2">
      <c r="A52" s="143"/>
      <c r="B52" s="76"/>
      <c r="C52" s="18"/>
      <c r="D52" s="18"/>
      <c r="E52" s="18"/>
      <c r="F52" s="18"/>
      <c r="G52" s="18"/>
      <c r="H52" s="18"/>
      <c r="I52" s="18"/>
      <c r="J52" s="18"/>
      <c r="K52" s="18"/>
      <c r="L52" s="18"/>
      <c r="M52" s="18"/>
      <c r="N52" s="18"/>
      <c r="O52" s="18"/>
      <c r="P52" s="18"/>
      <c r="Q52" s="18"/>
      <c r="R52" s="18"/>
      <c r="S52" s="18"/>
      <c r="T52" s="18"/>
      <c r="U52" s="18"/>
      <c r="V52" s="18"/>
      <c r="W52" s="18"/>
      <c r="X52" s="18"/>
      <c r="Y52" s="18"/>
    </row>
    <row r="53" spans="1:25" x14ac:dyDescent="0.2">
      <c r="A53" s="143"/>
      <c r="B53" s="76" t="s">
        <v>326</v>
      </c>
      <c r="C53" s="33" t="s">
        <v>10</v>
      </c>
      <c r="D53" s="18">
        <f t="shared" ref="D53:V53" si="51">IF(C9=0,"--",(D9/C9)*100-100)</f>
        <v>33.66687374531304</v>
      </c>
      <c r="E53" s="18">
        <f t="shared" si="51"/>
        <v>18.539321488852806</v>
      </c>
      <c r="F53" s="18">
        <f t="shared" si="51"/>
        <v>31.880229404474449</v>
      </c>
      <c r="G53" s="18">
        <f t="shared" si="51"/>
        <v>12.691013394909348</v>
      </c>
      <c r="H53" s="18">
        <f t="shared" si="51"/>
        <v>6.4256608454225983</v>
      </c>
      <c r="I53" s="18">
        <f t="shared" si="51"/>
        <v>-18.806848900485335</v>
      </c>
      <c r="J53" s="18">
        <f t="shared" si="51"/>
        <v>-18.752160075772366</v>
      </c>
      <c r="K53" s="18">
        <f t="shared" si="51"/>
        <v>-37.006377489621947</v>
      </c>
      <c r="L53" s="18">
        <f t="shared" si="51"/>
        <v>-21.038891579435969</v>
      </c>
      <c r="M53" s="18">
        <f t="shared" si="51"/>
        <v>-31.045970491350744</v>
      </c>
      <c r="N53" s="18">
        <f t="shared" si="51"/>
        <v>-48.663250658084515</v>
      </c>
      <c r="O53" s="18">
        <f t="shared" si="51"/>
        <v>-75.671629863406338</v>
      </c>
      <c r="P53" s="18">
        <f t="shared" si="51"/>
        <v>-67.003100579953013</v>
      </c>
      <c r="Q53" s="18">
        <f t="shared" si="51"/>
        <v>-71.71439105824993</v>
      </c>
      <c r="R53" s="18">
        <f t="shared" si="51"/>
        <v>-65.868681657291148</v>
      </c>
      <c r="S53" s="18">
        <f t="shared" si="51"/>
        <v>62.098125713351436</v>
      </c>
      <c r="T53" s="18">
        <f t="shared" si="51"/>
        <v>61.164030426437591</v>
      </c>
      <c r="U53" s="18">
        <f t="shared" si="51"/>
        <v>-59.085369257041734</v>
      </c>
      <c r="V53" s="18">
        <f t="shared" si="51"/>
        <v>-5.8088915282095854</v>
      </c>
      <c r="W53" s="18">
        <f t="shared" ref="W53:X53" si="52">IF(V9=0,"--",(W9/V9)*100-100)</f>
        <v>10.115401476979628</v>
      </c>
      <c r="X53" s="18">
        <f t="shared" si="52"/>
        <v>-16.838060717703058</v>
      </c>
      <c r="Y53" s="18">
        <f>IFERROR((POWER(U9/C9,1/21)*100)-100,"--")</f>
        <v>-24.95086007118303</v>
      </c>
    </row>
    <row r="54" spans="1:25" x14ac:dyDescent="0.2">
      <c r="A54" s="143"/>
      <c r="B54" s="76" t="s">
        <v>58</v>
      </c>
      <c r="C54" s="33" t="s">
        <v>10</v>
      </c>
      <c r="D54" s="18">
        <f t="shared" ref="D54:V54" si="53">IF(C10=0,"--",(D10/C10)*100-100)</f>
        <v>-59.594215645554911</v>
      </c>
      <c r="E54" s="18">
        <f t="shared" si="53"/>
        <v>351.35846926983953</v>
      </c>
      <c r="F54" s="18">
        <f t="shared" si="53"/>
        <v>-29.295793516120384</v>
      </c>
      <c r="G54" s="18">
        <f t="shared" si="53"/>
        <v>50.123893432700697</v>
      </c>
      <c r="H54" s="18">
        <f t="shared" si="53"/>
        <v>54.93916667601556</v>
      </c>
      <c r="I54" s="18">
        <f t="shared" si="53"/>
        <v>406.71855837591016</v>
      </c>
      <c r="J54" s="18">
        <f t="shared" si="53"/>
        <v>152.94967130810156</v>
      </c>
      <c r="K54" s="18">
        <f t="shared" si="53"/>
        <v>178.86930147161371</v>
      </c>
      <c r="L54" s="18">
        <f t="shared" si="53"/>
        <v>21.17883811714816</v>
      </c>
      <c r="M54" s="18">
        <f t="shared" si="53"/>
        <v>-15.727606680831755</v>
      </c>
      <c r="N54" s="18">
        <f t="shared" si="53"/>
        <v>-45.267173081588496</v>
      </c>
      <c r="O54" s="18">
        <f t="shared" si="53"/>
        <v>-90.86598571081808</v>
      </c>
      <c r="P54" s="18">
        <f t="shared" si="53"/>
        <v>-92.279814204479237</v>
      </c>
      <c r="Q54" s="18">
        <f t="shared" si="53"/>
        <v>-91.86464851529675</v>
      </c>
      <c r="R54" s="18">
        <f t="shared" si="53"/>
        <v>-89.086314459448786</v>
      </c>
      <c r="S54" s="18">
        <f t="shared" si="53"/>
        <v>-100</v>
      </c>
      <c r="T54" s="18" t="str">
        <f t="shared" si="53"/>
        <v>--</v>
      </c>
      <c r="U54" s="18">
        <f t="shared" si="53"/>
        <v>-100</v>
      </c>
      <c r="V54" s="18" t="str">
        <f t="shared" si="53"/>
        <v>--</v>
      </c>
      <c r="W54" s="18">
        <f t="shared" ref="W54:X54" si="54">IF(V10=0,"--",(W10/V10)*100-100)</f>
        <v>31.628787878787875</v>
      </c>
      <c r="X54" s="18">
        <f t="shared" si="54"/>
        <v>-100</v>
      </c>
      <c r="Y54" s="18">
        <f t="shared" ref="Y54:Y72" si="55">IFERROR((POWER(U10/C10,1/21)*100)-100,"--")</f>
        <v>-100</v>
      </c>
    </row>
    <row r="55" spans="1:25" x14ac:dyDescent="0.2">
      <c r="A55" s="143"/>
      <c r="B55" s="76" t="s">
        <v>392</v>
      </c>
      <c r="C55" s="33" t="s">
        <v>10</v>
      </c>
      <c r="D55" s="18">
        <f t="shared" ref="D55:V55" si="56">IF(C11=0,"--",(D11/C11)*100-100)</f>
        <v>25.975773889636613</v>
      </c>
      <c r="E55" s="18">
        <f t="shared" si="56"/>
        <v>284.508547008547</v>
      </c>
      <c r="F55" s="18">
        <f t="shared" si="56"/>
        <v>-80.689080300083361</v>
      </c>
      <c r="G55" s="18">
        <f t="shared" si="56"/>
        <v>80106.474820143892</v>
      </c>
      <c r="H55" s="18">
        <f t="shared" si="56"/>
        <v>-100</v>
      </c>
      <c r="I55" s="18" t="str">
        <f t="shared" si="56"/>
        <v>--</v>
      </c>
      <c r="J55" s="18">
        <f t="shared" si="56"/>
        <v>-51.154971125721858</v>
      </c>
      <c r="K55" s="18">
        <f t="shared" si="56"/>
        <v>-46.418609412186207</v>
      </c>
      <c r="L55" s="18">
        <f t="shared" si="56"/>
        <v>449.16897506925216</v>
      </c>
      <c r="M55" s="18">
        <f t="shared" si="56"/>
        <v>-84.977170935339387</v>
      </c>
      <c r="N55" s="18">
        <f t="shared" si="56"/>
        <v>-91.333796457103162</v>
      </c>
      <c r="O55" s="18">
        <f t="shared" si="56"/>
        <v>2512.2244488977954</v>
      </c>
      <c r="P55" s="18">
        <f t="shared" si="56"/>
        <v>547.46963303925327</v>
      </c>
      <c r="Q55" s="18">
        <f t="shared" si="56"/>
        <v>-72.731868574565652</v>
      </c>
      <c r="R55" s="18">
        <f t="shared" si="56"/>
        <v>550.827769006822</v>
      </c>
      <c r="S55" s="18">
        <f t="shared" si="56"/>
        <v>-27.616627127017978</v>
      </c>
      <c r="T55" s="18">
        <f t="shared" si="56"/>
        <v>-100</v>
      </c>
      <c r="U55" s="18" t="str">
        <f t="shared" si="56"/>
        <v>--</v>
      </c>
      <c r="V55" s="18">
        <f t="shared" si="56"/>
        <v>314.94956772334291</v>
      </c>
      <c r="W55" s="18">
        <f t="shared" ref="W55:X55" si="57">IF(V11=0,"--",(W11/V11)*100-100)</f>
        <v>-96.275718378331447</v>
      </c>
      <c r="X55" s="18">
        <f t="shared" si="57"/>
        <v>91.84149184149183</v>
      </c>
      <c r="Y55" s="18">
        <f t="shared" si="55"/>
        <v>6.4776854888397821</v>
      </c>
    </row>
    <row r="56" spans="1:25" x14ac:dyDescent="0.2">
      <c r="A56" s="143"/>
      <c r="B56" s="76" t="s">
        <v>71</v>
      </c>
      <c r="C56" s="33" t="s">
        <v>10</v>
      </c>
      <c r="D56" s="18">
        <f t="shared" ref="D56:V56" si="58">IF(C12=0,"--",(D12/C12)*100-100)</f>
        <v>-92.136882159256842</v>
      </c>
      <c r="E56" s="18">
        <f t="shared" si="58"/>
        <v>-49.315398684693868</v>
      </c>
      <c r="F56" s="18">
        <f t="shared" si="58"/>
        <v>114.76962527131164</v>
      </c>
      <c r="G56" s="18">
        <f t="shared" si="58"/>
        <v>685.79098967596565</v>
      </c>
      <c r="H56" s="18">
        <f t="shared" si="58"/>
        <v>-67.547504392052673</v>
      </c>
      <c r="I56" s="18">
        <f t="shared" si="58"/>
        <v>306.40303012410169</v>
      </c>
      <c r="J56" s="18">
        <f t="shared" si="58"/>
        <v>122.06085973080775</v>
      </c>
      <c r="K56" s="18">
        <f t="shared" si="58"/>
        <v>-23.685857067559766</v>
      </c>
      <c r="L56" s="18">
        <f t="shared" si="58"/>
        <v>257.20963557906208</v>
      </c>
      <c r="M56" s="18">
        <f t="shared" si="58"/>
        <v>35.589219978441378</v>
      </c>
      <c r="N56" s="18">
        <f t="shared" si="58"/>
        <v>-46.503448699837605</v>
      </c>
      <c r="O56" s="18">
        <f t="shared" si="58"/>
        <v>-44.196361046279634</v>
      </c>
      <c r="P56" s="18">
        <f t="shared" si="58"/>
        <v>-61.888960187100892</v>
      </c>
      <c r="Q56" s="18">
        <f t="shared" si="58"/>
        <v>-31.611706301139392</v>
      </c>
      <c r="R56" s="18">
        <f t="shared" si="58"/>
        <v>28.264616411578061</v>
      </c>
      <c r="S56" s="18">
        <f t="shared" si="58"/>
        <v>-11.758618790018119</v>
      </c>
      <c r="T56" s="18">
        <f t="shared" si="58"/>
        <v>-11.714514625865547</v>
      </c>
      <c r="U56" s="18">
        <f t="shared" si="58"/>
        <v>-2.7860348436498157</v>
      </c>
      <c r="V56" s="18">
        <f t="shared" si="58"/>
        <v>-74.879843276534388</v>
      </c>
      <c r="W56" s="18">
        <f t="shared" ref="W56:X56" si="59">IF(V12=0,"--",(W12/V12)*100-100)</f>
        <v>-39.104894583310248</v>
      </c>
      <c r="X56" s="18">
        <f t="shared" si="59"/>
        <v>24.423718265665542</v>
      </c>
      <c r="Y56" s="18">
        <f t="shared" si="55"/>
        <v>-2.8041822492822206</v>
      </c>
    </row>
    <row r="57" spans="1:25" x14ac:dyDescent="0.2">
      <c r="A57" s="143"/>
      <c r="B57" s="76" t="s">
        <v>384</v>
      </c>
      <c r="C57" s="33" t="s">
        <v>10</v>
      </c>
      <c r="D57" s="18" t="str">
        <f t="shared" ref="D57:V57" si="60">IF(C13=0,"--",(D13/C13)*100-100)</f>
        <v>--</v>
      </c>
      <c r="E57" s="18" t="str">
        <f t="shared" si="60"/>
        <v>--</v>
      </c>
      <c r="F57" s="18">
        <f t="shared" si="60"/>
        <v>-95.537605932203391</v>
      </c>
      <c r="G57" s="18">
        <f t="shared" si="60"/>
        <v>-100</v>
      </c>
      <c r="H57" s="18" t="str">
        <f t="shared" si="60"/>
        <v>--</v>
      </c>
      <c r="I57" s="18" t="str">
        <f t="shared" si="60"/>
        <v>--</v>
      </c>
      <c r="J57" s="18">
        <f t="shared" si="60"/>
        <v>1445.6452010856158</v>
      </c>
      <c r="K57" s="18">
        <f t="shared" si="60"/>
        <v>-80.212307446723599</v>
      </c>
      <c r="L57" s="18">
        <f t="shared" si="60"/>
        <v>-53.089706356889323</v>
      </c>
      <c r="M57" s="18">
        <f t="shared" si="60"/>
        <v>336.57781599312131</v>
      </c>
      <c r="N57" s="18">
        <f t="shared" si="60"/>
        <v>-32.319691180525467</v>
      </c>
      <c r="O57" s="18">
        <f t="shared" si="60"/>
        <v>2951.6587126062159</v>
      </c>
      <c r="P57" s="18">
        <f t="shared" si="60"/>
        <v>-94.05953434438986</v>
      </c>
      <c r="Q57" s="18">
        <f t="shared" si="60"/>
        <v>-68.723513548221391</v>
      </c>
      <c r="R57" s="18">
        <f t="shared" si="60"/>
        <v>-62.964483678916032</v>
      </c>
      <c r="S57" s="18">
        <f t="shared" si="60"/>
        <v>16.712860310421291</v>
      </c>
      <c r="T57" s="18">
        <f t="shared" si="60"/>
        <v>-100</v>
      </c>
      <c r="U57" s="18" t="str">
        <f t="shared" si="60"/>
        <v>--</v>
      </c>
      <c r="V57" s="18">
        <f t="shared" si="60"/>
        <v>60</v>
      </c>
      <c r="W57" s="18">
        <f t="shared" ref="W57:X57" si="61">IF(V13=0,"--",(W13/V13)*100-100)</f>
        <v>587.02127659574467</v>
      </c>
      <c r="X57" s="18">
        <f t="shared" si="61"/>
        <v>-27.245277175596158</v>
      </c>
      <c r="Y57" s="18" t="str">
        <f t="shared" si="55"/>
        <v>--</v>
      </c>
    </row>
    <row r="58" spans="1:25" x14ac:dyDescent="0.2">
      <c r="A58" s="143"/>
      <c r="B58" s="76" t="s">
        <v>67</v>
      </c>
      <c r="C58" s="33" t="s">
        <v>10</v>
      </c>
      <c r="D58" s="18">
        <f t="shared" ref="D58:V58" si="62">IF(C14=0,"--",(D14/C14)*100-100)</f>
        <v>54.598450675179151</v>
      </c>
      <c r="E58" s="18">
        <f t="shared" si="62"/>
        <v>1891.1827148896193</v>
      </c>
      <c r="F58" s="18">
        <f t="shared" si="62"/>
        <v>-60.177862573091133</v>
      </c>
      <c r="G58" s="18">
        <f t="shared" si="62"/>
        <v>-93.669785028734395</v>
      </c>
      <c r="H58" s="18">
        <f t="shared" si="62"/>
        <v>-22.397897881037139</v>
      </c>
      <c r="I58" s="18">
        <f t="shared" si="62"/>
        <v>-27.177179349897017</v>
      </c>
      <c r="J58" s="18">
        <f t="shared" si="62"/>
        <v>481.58991104605343</v>
      </c>
      <c r="K58" s="18">
        <f t="shared" si="62"/>
        <v>2024.9170051943643</v>
      </c>
      <c r="L58" s="18">
        <f t="shared" si="62"/>
        <v>-55.087933211117154</v>
      </c>
      <c r="M58" s="18">
        <f t="shared" si="62"/>
        <v>-71.252971885542109</v>
      </c>
      <c r="N58" s="18">
        <f t="shared" si="62"/>
        <v>-89.091707632159896</v>
      </c>
      <c r="O58" s="18">
        <f t="shared" si="62"/>
        <v>39.702558091744237</v>
      </c>
      <c r="P58" s="18">
        <f t="shared" si="62"/>
        <v>-0.89920512555093524</v>
      </c>
      <c r="Q58" s="18">
        <f t="shared" si="62"/>
        <v>-45.626317684668273</v>
      </c>
      <c r="R58" s="18">
        <f t="shared" si="62"/>
        <v>-62.505308070288962</v>
      </c>
      <c r="S58" s="18">
        <f t="shared" si="62"/>
        <v>188.70282732678072</v>
      </c>
      <c r="T58" s="18">
        <f t="shared" si="62"/>
        <v>120.37005903011283</v>
      </c>
      <c r="U58" s="18">
        <f t="shared" si="62"/>
        <v>-13.736717852647104</v>
      </c>
      <c r="V58" s="18">
        <f t="shared" si="62"/>
        <v>15.746068089246123</v>
      </c>
      <c r="W58" s="18">
        <f t="shared" ref="W58:X58" si="63">IF(V14=0,"--",(W14/V14)*100-100)</f>
        <v>18.784715663197844</v>
      </c>
      <c r="X58" s="18">
        <f t="shared" si="63"/>
        <v>-21.2990906865504</v>
      </c>
      <c r="Y58" s="18">
        <f t="shared" si="55"/>
        <v>0.80077720448615253</v>
      </c>
    </row>
    <row r="59" spans="1:25" x14ac:dyDescent="0.2">
      <c r="A59" s="143"/>
      <c r="B59" s="76" t="s">
        <v>66</v>
      </c>
      <c r="C59" s="33" t="s">
        <v>10</v>
      </c>
      <c r="D59" s="18">
        <f t="shared" ref="D59:V59" si="64">IF(C15=0,"--",(D15/C15)*100-100)</f>
        <v>277677.77777777781</v>
      </c>
      <c r="E59" s="18">
        <f t="shared" si="64"/>
        <v>-100</v>
      </c>
      <c r="F59" s="18" t="str">
        <f t="shared" si="64"/>
        <v>--</v>
      </c>
      <c r="G59" s="18" t="str">
        <f t="shared" si="64"/>
        <v>--</v>
      </c>
      <c r="H59" s="18">
        <f t="shared" si="64"/>
        <v>-100</v>
      </c>
      <c r="I59" s="18" t="str">
        <f t="shared" si="64"/>
        <v>--</v>
      </c>
      <c r="J59" s="18" t="str">
        <f t="shared" si="64"/>
        <v>--</v>
      </c>
      <c r="K59" s="18" t="str">
        <f t="shared" si="64"/>
        <v>--</v>
      </c>
      <c r="L59" s="18" t="str">
        <f t="shared" si="64"/>
        <v>--</v>
      </c>
      <c r="M59" s="18">
        <f t="shared" si="64"/>
        <v>-100</v>
      </c>
      <c r="N59" s="18" t="str">
        <f t="shared" si="64"/>
        <v>--</v>
      </c>
      <c r="O59" s="18">
        <f t="shared" si="64"/>
        <v>-100</v>
      </c>
      <c r="P59" s="18" t="str">
        <f t="shared" si="64"/>
        <v>--</v>
      </c>
      <c r="Q59" s="18" t="str">
        <f t="shared" si="64"/>
        <v>--</v>
      </c>
      <c r="R59" s="18" t="str">
        <f t="shared" si="64"/>
        <v>--</v>
      </c>
      <c r="S59" s="18" t="str">
        <f t="shared" si="64"/>
        <v>--</v>
      </c>
      <c r="T59" s="18" t="str">
        <f t="shared" si="64"/>
        <v>--</v>
      </c>
      <c r="U59" s="18" t="str">
        <f t="shared" si="64"/>
        <v>--</v>
      </c>
      <c r="V59" s="18" t="str">
        <f t="shared" si="64"/>
        <v>--</v>
      </c>
      <c r="W59" s="18" t="str">
        <f t="shared" ref="W59:X59" si="65">IF(V15=0,"--",(W15/V15)*100-100)</f>
        <v>--</v>
      </c>
      <c r="X59" s="18" t="str">
        <f t="shared" si="65"/>
        <v>--</v>
      </c>
      <c r="Y59" s="18">
        <f t="shared" si="55"/>
        <v>-100</v>
      </c>
    </row>
    <row r="60" spans="1:25" x14ac:dyDescent="0.2">
      <c r="A60" s="143"/>
      <c r="B60" s="76" t="s">
        <v>15</v>
      </c>
      <c r="C60" s="33" t="s">
        <v>10</v>
      </c>
      <c r="D60" s="18">
        <f t="shared" ref="D60:V60" si="66">IF(C16=0,"--",(D16/C16)*100-100)</f>
        <v>-50.370539762227011</v>
      </c>
      <c r="E60" s="18">
        <f t="shared" si="66"/>
        <v>265.80423589419365</v>
      </c>
      <c r="F60" s="18">
        <f t="shared" si="66"/>
        <v>-24.058217673285014</v>
      </c>
      <c r="G60" s="18">
        <f t="shared" si="66"/>
        <v>57.933503185204785</v>
      </c>
      <c r="H60" s="18">
        <f t="shared" si="66"/>
        <v>43.757808006389297</v>
      </c>
      <c r="I60" s="18">
        <f t="shared" si="66"/>
        <v>409.39014994168315</v>
      </c>
      <c r="J60" s="18">
        <f t="shared" si="66"/>
        <v>137.6936693851992</v>
      </c>
      <c r="K60" s="18">
        <f t="shared" si="66"/>
        <v>177.18558853328517</v>
      </c>
      <c r="L60" s="18">
        <f t="shared" si="66"/>
        <v>21.188239474053688</v>
      </c>
      <c r="M60" s="18">
        <f t="shared" si="66"/>
        <v>-15.753708620328595</v>
      </c>
      <c r="N60" s="18">
        <f t="shared" si="66"/>
        <v>-45.269836753851145</v>
      </c>
      <c r="O60" s="18">
        <f t="shared" si="66"/>
        <v>-90.479807390511695</v>
      </c>
      <c r="P60" s="18">
        <f t="shared" si="66"/>
        <v>-91.881120657907388</v>
      </c>
      <c r="Q60" s="18">
        <f t="shared" si="66"/>
        <v>-91.337599774956928</v>
      </c>
      <c r="R60" s="18">
        <f t="shared" si="66"/>
        <v>-90.650158987889853</v>
      </c>
      <c r="S60" s="18">
        <f t="shared" si="66"/>
        <v>-63.603473227206948</v>
      </c>
      <c r="T60" s="18">
        <f t="shared" si="66"/>
        <v>300.3976143141154</v>
      </c>
      <c r="U60" s="18">
        <f t="shared" si="66"/>
        <v>-98.113207547169807</v>
      </c>
      <c r="V60" s="18">
        <f t="shared" si="66"/>
        <v>3292.1052631578946</v>
      </c>
      <c r="W60" s="18">
        <f t="shared" ref="W60:X60" si="67">IF(V16=0,"--",(W16/V16)*100-100)</f>
        <v>35.22110162916988</v>
      </c>
      <c r="X60" s="18">
        <f t="shared" si="67"/>
        <v>54.675846242111305</v>
      </c>
      <c r="Y60" s="18">
        <f t="shared" si="55"/>
        <v>-35.47342109905621</v>
      </c>
    </row>
    <row r="61" spans="1:25" x14ac:dyDescent="0.2">
      <c r="A61" s="143"/>
      <c r="B61" s="76" t="s">
        <v>26</v>
      </c>
      <c r="C61" s="33" t="s">
        <v>10</v>
      </c>
      <c r="D61" s="18">
        <f t="shared" ref="D61:V61" si="68">IF(C17=0,"--",(D17/C17)*100-100)</f>
        <v>2722.7586206896549</v>
      </c>
      <c r="E61" s="18">
        <f t="shared" si="68"/>
        <v>-100</v>
      </c>
      <c r="F61" s="18" t="str">
        <f t="shared" si="68"/>
        <v>--</v>
      </c>
      <c r="G61" s="18" t="str">
        <f t="shared" si="68"/>
        <v>--</v>
      </c>
      <c r="H61" s="18">
        <f t="shared" si="68"/>
        <v>47.373737373737384</v>
      </c>
      <c r="I61" s="18">
        <f t="shared" si="68"/>
        <v>-100</v>
      </c>
      <c r="J61" s="18" t="str">
        <f t="shared" si="68"/>
        <v>--</v>
      </c>
      <c r="K61" s="18">
        <f t="shared" si="68"/>
        <v>-100</v>
      </c>
      <c r="L61" s="18" t="str">
        <f t="shared" si="68"/>
        <v>--</v>
      </c>
      <c r="M61" s="18">
        <f t="shared" si="68"/>
        <v>534.78260869565202</v>
      </c>
      <c r="N61" s="18">
        <f t="shared" si="68"/>
        <v>51.956947162426616</v>
      </c>
      <c r="O61" s="18">
        <f t="shared" si="68"/>
        <v>5405.0225370251128</v>
      </c>
      <c r="P61" s="18">
        <f t="shared" si="68"/>
        <v>-82.967026540184577</v>
      </c>
      <c r="Q61" s="18">
        <f t="shared" si="68"/>
        <v>-92.130201895344044</v>
      </c>
      <c r="R61" s="18">
        <f t="shared" si="68"/>
        <v>-100</v>
      </c>
      <c r="S61" s="18" t="str">
        <f t="shared" si="68"/>
        <v>--</v>
      </c>
      <c r="T61" s="18" t="str">
        <f t="shared" si="68"/>
        <v>--</v>
      </c>
      <c r="U61" s="18" t="str">
        <f t="shared" si="68"/>
        <v>--</v>
      </c>
      <c r="V61" s="18" t="str">
        <f t="shared" si="68"/>
        <v>--</v>
      </c>
      <c r="W61" s="18" t="str">
        <f t="shared" ref="W61:X61" si="69">IF(V17=0,"--",(W17/V17)*100-100)</f>
        <v>--</v>
      </c>
      <c r="X61" s="18">
        <f t="shared" si="69"/>
        <v>-100</v>
      </c>
      <c r="Y61" s="18">
        <f t="shared" si="55"/>
        <v>-100</v>
      </c>
    </row>
    <row r="62" spans="1:25" x14ac:dyDescent="0.2">
      <c r="A62" s="143"/>
      <c r="B62" s="76" t="s">
        <v>27</v>
      </c>
      <c r="C62" s="33" t="s">
        <v>10</v>
      </c>
      <c r="D62" s="18">
        <f t="shared" ref="D62:V62" si="70">IF(C18=0,"--",(D18/C18)*100-100)</f>
        <v>-59.594215645554911</v>
      </c>
      <c r="E62" s="18">
        <f t="shared" si="70"/>
        <v>351.35846926983953</v>
      </c>
      <c r="F62" s="18">
        <f t="shared" si="70"/>
        <v>-29.295793516120384</v>
      </c>
      <c r="G62" s="18">
        <f t="shared" si="70"/>
        <v>50.123893432700697</v>
      </c>
      <c r="H62" s="18">
        <f t="shared" si="70"/>
        <v>54.93916667601556</v>
      </c>
      <c r="I62" s="18">
        <f t="shared" si="70"/>
        <v>406.71855837591016</v>
      </c>
      <c r="J62" s="18">
        <f t="shared" si="70"/>
        <v>152.94967130810156</v>
      </c>
      <c r="K62" s="18">
        <f t="shared" si="70"/>
        <v>178.86930147161371</v>
      </c>
      <c r="L62" s="18">
        <f t="shared" si="70"/>
        <v>21.17883811714816</v>
      </c>
      <c r="M62" s="18">
        <f t="shared" si="70"/>
        <v>-15.727606680831755</v>
      </c>
      <c r="N62" s="18">
        <f t="shared" si="70"/>
        <v>-45.267173081588496</v>
      </c>
      <c r="O62" s="18">
        <f t="shared" si="70"/>
        <v>-90.86598571081808</v>
      </c>
      <c r="P62" s="18">
        <f t="shared" si="70"/>
        <v>-92.279814204479237</v>
      </c>
      <c r="Q62" s="18">
        <f t="shared" si="70"/>
        <v>-91.86464851529675</v>
      </c>
      <c r="R62" s="18">
        <f t="shared" si="70"/>
        <v>-89.086314459448786</v>
      </c>
      <c r="S62" s="18">
        <f t="shared" si="70"/>
        <v>-63.603473227206948</v>
      </c>
      <c r="T62" s="18">
        <f t="shared" si="70"/>
        <v>242.94234592445332</v>
      </c>
      <c r="U62" s="18">
        <f t="shared" si="70"/>
        <v>-100</v>
      </c>
      <c r="V62" s="18" t="str">
        <f t="shared" si="70"/>
        <v>--</v>
      </c>
      <c r="W62" s="18">
        <f t="shared" ref="W62:X62" si="71">IF(V18=0,"--",(W18/V18)*100-100)</f>
        <v>31.628787878787875</v>
      </c>
      <c r="X62" s="18">
        <f t="shared" si="71"/>
        <v>-100</v>
      </c>
      <c r="Y62" s="18">
        <f t="shared" si="55"/>
        <v>-100</v>
      </c>
    </row>
    <row r="63" spans="1:25" x14ac:dyDescent="0.2">
      <c r="A63" s="143"/>
      <c r="B63" s="76" t="s">
        <v>16</v>
      </c>
      <c r="C63" s="33" t="s">
        <v>10</v>
      </c>
      <c r="D63" s="18">
        <f t="shared" ref="D63:V63" si="72">IF(C19=0,"--",(D19/C19)*100-100)</f>
        <v>-100</v>
      </c>
      <c r="E63" s="18" t="str">
        <f t="shared" si="72"/>
        <v>--</v>
      </c>
      <c r="F63" s="18">
        <f t="shared" si="72"/>
        <v>255.78859060402681</v>
      </c>
      <c r="G63" s="18">
        <f t="shared" si="72"/>
        <v>173.23220414472473</v>
      </c>
      <c r="H63" s="18">
        <f t="shared" si="72"/>
        <v>-32.062517978713203</v>
      </c>
      <c r="I63" s="18">
        <f t="shared" si="72"/>
        <v>459.67933156438778</v>
      </c>
      <c r="J63" s="18">
        <f t="shared" si="72"/>
        <v>-78.055650823111691</v>
      </c>
      <c r="K63" s="18">
        <f t="shared" si="72"/>
        <v>-81.729277514106116</v>
      </c>
      <c r="L63" s="18">
        <f t="shared" si="72"/>
        <v>43.537329391785647</v>
      </c>
      <c r="M63" s="18">
        <f t="shared" si="72"/>
        <v>-76.087813855659263</v>
      </c>
      <c r="N63" s="18">
        <f t="shared" si="72"/>
        <v>-100</v>
      </c>
      <c r="O63" s="18" t="str">
        <f t="shared" si="72"/>
        <v>--</v>
      </c>
      <c r="P63" s="18">
        <f t="shared" si="72"/>
        <v>6866.666666666667</v>
      </c>
      <c r="Q63" s="18">
        <f t="shared" si="72"/>
        <v>129.66507177033492</v>
      </c>
      <c r="R63" s="18">
        <f t="shared" si="72"/>
        <v>-100</v>
      </c>
      <c r="S63" s="18" t="str">
        <f t="shared" si="72"/>
        <v>--</v>
      </c>
      <c r="T63" s="18" t="str">
        <f t="shared" si="72"/>
        <v>--</v>
      </c>
      <c r="U63" s="18" t="str">
        <f t="shared" si="72"/>
        <v>--</v>
      </c>
      <c r="V63" s="18" t="str">
        <f t="shared" si="72"/>
        <v>--</v>
      </c>
      <c r="W63" s="18">
        <f t="shared" ref="W63:X63" si="73">IF(V19=0,"--",(W19/V19)*100-100)</f>
        <v>-100</v>
      </c>
      <c r="X63" s="18" t="str">
        <f t="shared" si="73"/>
        <v>--</v>
      </c>
      <c r="Y63" s="18">
        <f t="shared" si="55"/>
        <v>-100</v>
      </c>
    </row>
    <row r="64" spans="1:25" x14ac:dyDescent="0.2">
      <c r="A64" s="143"/>
      <c r="B64" s="76" t="s">
        <v>19</v>
      </c>
      <c r="C64" s="33" t="s">
        <v>10</v>
      </c>
      <c r="D64" s="18" t="str">
        <f t="shared" ref="D64:V64" si="74">IF(C20=0,"--",(D20/C20)*100-100)</f>
        <v>--</v>
      </c>
      <c r="E64" s="18" t="str">
        <f t="shared" si="74"/>
        <v>--</v>
      </c>
      <c r="F64" s="18" t="str">
        <f t="shared" si="74"/>
        <v>--</v>
      </c>
      <c r="G64" s="18" t="str">
        <f t="shared" si="74"/>
        <v>--</v>
      </c>
      <c r="H64" s="18" t="str">
        <f t="shared" si="74"/>
        <v>--</v>
      </c>
      <c r="I64" s="18" t="str">
        <f t="shared" si="74"/>
        <v>--</v>
      </c>
      <c r="J64" s="18" t="str">
        <f t="shared" si="74"/>
        <v>--</v>
      </c>
      <c r="K64" s="18" t="str">
        <f t="shared" si="74"/>
        <v>--</v>
      </c>
      <c r="L64" s="18" t="str">
        <f t="shared" si="74"/>
        <v>--</v>
      </c>
      <c r="M64" s="18" t="str">
        <f t="shared" si="74"/>
        <v>--</v>
      </c>
      <c r="N64" s="18" t="str">
        <f t="shared" si="74"/>
        <v>--</v>
      </c>
      <c r="O64" s="18" t="str">
        <f t="shared" si="74"/>
        <v>--</v>
      </c>
      <c r="P64" s="18" t="str">
        <f t="shared" si="74"/>
        <v>--</v>
      </c>
      <c r="Q64" s="18" t="str">
        <f t="shared" si="74"/>
        <v>--</v>
      </c>
      <c r="R64" s="18" t="str">
        <f t="shared" si="74"/>
        <v>--</v>
      </c>
      <c r="S64" s="18" t="str">
        <f>IFERROR(((S20/R20)*100)-100,"--")</f>
        <v>--</v>
      </c>
      <c r="T64" s="18" t="str">
        <f t="shared" si="74"/>
        <v>--</v>
      </c>
      <c r="U64" s="18" t="str">
        <f t="shared" si="74"/>
        <v>--</v>
      </c>
      <c r="V64" s="18" t="str">
        <f t="shared" si="74"/>
        <v>--</v>
      </c>
      <c r="W64" s="18" t="str">
        <f t="shared" ref="W64:X64" si="75">IF(V20=0,"--",(W20/V20)*100-100)</f>
        <v>--</v>
      </c>
      <c r="X64" s="18" t="str">
        <f t="shared" si="75"/>
        <v>--</v>
      </c>
      <c r="Y64" s="18" t="str">
        <f t="shared" si="55"/>
        <v>--</v>
      </c>
    </row>
    <row r="65" spans="1:25" x14ac:dyDescent="0.2">
      <c r="A65" s="143"/>
      <c r="B65" s="76" t="s">
        <v>18</v>
      </c>
      <c r="C65" s="33" t="s">
        <v>10</v>
      </c>
      <c r="D65" s="18" t="str">
        <f t="shared" ref="D65:V65" si="76">IF(C21=0,"--",(D21/C21)*100-100)</f>
        <v>--</v>
      </c>
      <c r="E65" s="18" t="str">
        <f t="shared" si="76"/>
        <v>--</v>
      </c>
      <c r="F65" s="18">
        <f t="shared" si="76"/>
        <v>-100</v>
      </c>
      <c r="G65" s="18" t="str">
        <f t="shared" si="76"/>
        <v>--</v>
      </c>
      <c r="H65" s="18" t="str">
        <f t="shared" si="76"/>
        <v>--</v>
      </c>
      <c r="I65" s="18" t="str">
        <f t="shared" si="76"/>
        <v>--</v>
      </c>
      <c r="J65" s="18" t="str">
        <f t="shared" si="76"/>
        <v>--</v>
      </c>
      <c r="K65" s="18" t="str">
        <f t="shared" si="76"/>
        <v>--</v>
      </c>
      <c r="L65" s="18" t="str">
        <f t="shared" si="76"/>
        <v>--</v>
      </c>
      <c r="M65" s="18">
        <f t="shared" si="76"/>
        <v>-74.165601477062921</v>
      </c>
      <c r="N65" s="18">
        <f t="shared" si="76"/>
        <v>-100</v>
      </c>
      <c r="O65" s="18" t="str">
        <f t="shared" si="76"/>
        <v>--</v>
      </c>
      <c r="P65" s="18" t="str">
        <f t="shared" si="76"/>
        <v>--</v>
      </c>
      <c r="Q65" s="18" t="str">
        <f t="shared" si="76"/>
        <v>--</v>
      </c>
      <c r="R65" s="18" t="str">
        <f t="shared" si="76"/>
        <v>--</v>
      </c>
      <c r="S65" s="18" t="str">
        <f t="shared" si="76"/>
        <v>--</v>
      </c>
      <c r="T65" s="18" t="str">
        <f t="shared" si="76"/>
        <v>--</v>
      </c>
      <c r="U65" s="18" t="str">
        <f t="shared" si="76"/>
        <v>--</v>
      </c>
      <c r="V65" s="18" t="str">
        <f t="shared" si="76"/>
        <v>--</v>
      </c>
      <c r="W65" s="18">
        <f t="shared" ref="W65:X65" si="77">IF(V21=0,"--",(W21/V21)*100-100)</f>
        <v>-100</v>
      </c>
      <c r="X65" s="18" t="str">
        <f t="shared" si="77"/>
        <v>--</v>
      </c>
      <c r="Y65" s="18" t="str">
        <f t="shared" si="55"/>
        <v>--</v>
      </c>
    </row>
    <row r="66" spans="1:25" x14ac:dyDescent="0.2">
      <c r="A66" s="143"/>
      <c r="B66" s="76" t="s">
        <v>20</v>
      </c>
      <c r="C66" s="33" t="s">
        <v>10</v>
      </c>
      <c r="D66" s="18" t="str">
        <f t="shared" ref="D66:V66" si="78">IF(C22=0,"--",(D22/C22)*100-100)</f>
        <v>--</v>
      </c>
      <c r="E66" s="18" t="str">
        <f t="shared" si="78"/>
        <v>--</v>
      </c>
      <c r="F66" s="18" t="str">
        <f t="shared" si="78"/>
        <v>--</v>
      </c>
      <c r="G66" s="18" t="str">
        <f t="shared" si="78"/>
        <v>--</v>
      </c>
      <c r="H66" s="18" t="str">
        <f t="shared" si="78"/>
        <v>--</v>
      </c>
      <c r="I66" s="18" t="str">
        <f t="shared" si="78"/>
        <v>--</v>
      </c>
      <c r="J66" s="18" t="str">
        <f t="shared" si="78"/>
        <v>--</v>
      </c>
      <c r="K66" s="18" t="str">
        <f t="shared" si="78"/>
        <v>--</v>
      </c>
      <c r="L66" s="18" t="str">
        <f t="shared" si="78"/>
        <v>--</v>
      </c>
      <c r="M66" s="18" t="str">
        <f t="shared" si="78"/>
        <v>--</v>
      </c>
      <c r="N66" s="18" t="str">
        <f t="shared" si="78"/>
        <v>--</v>
      </c>
      <c r="O66" s="18" t="str">
        <f t="shared" si="78"/>
        <v>--</v>
      </c>
      <c r="P66" s="18" t="str">
        <f t="shared" si="78"/>
        <v>--</v>
      </c>
      <c r="Q66" s="18" t="str">
        <f t="shared" si="78"/>
        <v>--</v>
      </c>
      <c r="R66" s="18" t="str">
        <f t="shared" si="78"/>
        <v>--</v>
      </c>
      <c r="S66" s="18" t="str">
        <f t="shared" ref="S66:S67" si="79">IFERROR(((S22/R22)*100)-100,"--")</f>
        <v>--</v>
      </c>
      <c r="T66" s="18" t="str">
        <f t="shared" si="78"/>
        <v>--</v>
      </c>
      <c r="U66" s="18" t="str">
        <f t="shared" si="78"/>
        <v>--</v>
      </c>
      <c r="V66" s="18" t="str">
        <f t="shared" si="78"/>
        <v>--</v>
      </c>
      <c r="W66" s="18" t="str">
        <f t="shared" ref="W66:X66" si="80">IF(V22=0,"--",(W22/V22)*100-100)</f>
        <v>--</v>
      </c>
      <c r="X66" s="18" t="str">
        <f t="shared" si="80"/>
        <v>--</v>
      </c>
      <c r="Y66" s="18" t="str">
        <f t="shared" si="55"/>
        <v>--</v>
      </c>
    </row>
    <row r="67" spans="1:25" x14ac:dyDescent="0.2">
      <c r="A67" s="143"/>
      <c r="B67" s="76" t="s">
        <v>21</v>
      </c>
      <c r="C67" s="33" t="s">
        <v>10</v>
      </c>
      <c r="D67" s="18" t="str">
        <f t="shared" ref="D67:V67" si="81">IF(C23=0,"--",(D23/C23)*100-100)</f>
        <v>--</v>
      </c>
      <c r="E67" s="18" t="str">
        <f t="shared" si="81"/>
        <v>--</v>
      </c>
      <c r="F67" s="18" t="str">
        <f t="shared" si="81"/>
        <v>--</v>
      </c>
      <c r="G67" s="18" t="str">
        <f t="shared" si="81"/>
        <v>--</v>
      </c>
      <c r="H67" s="18" t="str">
        <f t="shared" si="81"/>
        <v>--</v>
      </c>
      <c r="I67" s="18" t="str">
        <f t="shared" si="81"/>
        <v>--</v>
      </c>
      <c r="J67" s="18" t="str">
        <f t="shared" si="81"/>
        <v>--</v>
      </c>
      <c r="K67" s="18" t="str">
        <f t="shared" si="81"/>
        <v>--</v>
      </c>
      <c r="L67" s="18" t="str">
        <f t="shared" si="81"/>
        <v>--</v>
      </c>
      <c r="M67" s="18" t="str">
        <f t="shared" si="81"/>
        <v>--</v>
      </c>
      <c r="N67" s="18" t="str">
        <f t="shared" si="81"/>
        <v>--</v>
      </c>
      <c r="O67" s="18" t="str">
        <f t="shared" si="81"/>
        <v>--</v>
      </c>
      <c r="P67" s="18" t="str">
        <f t="shared" si="81"/>
        <v>--</v>
      </c>
      <c r="Q67" s="18" t="str">
        <f t="shared" si="81"/>
        <v>--</v>
      </c>
      <c r="R67" s="18" t="str">
        <f t="shared" si="81"/>
        <v>--</v>
      </c>
      <c r="S67" s="18" t="str">
        <f t="shared" si="79"/>
        <v>--</v>
      </c>
      <c r="T67" s="18" t="str">
        <f t="shared" si="81"/>
        <v>--</v>
      </c>
      <c r="U67" s="18" t="str">
        <f t="shared" si="81"/>
        <v>--</v>
      </c>
      <c r="V67" s="18" t="str">
        <f t="shared" si="81"/>
        <v>--</v>
      </c>
      <c r="W67" s="18" t="str">
        <f t="shared" ref="W67:X67" si="82">IF(V23=0,"--",(W23/V23)*100-100)</f>
        <v>--</v>
      </c>
      <c r="X67" s="18" t="str">
        <f t="shared" si="82"/>
        <v>--</v>
      </c>
      <c r="Y67" s="18" t="str">
        <f t="shared" si="55"/>
        <v>--</v>
      </c>
    </row>
    <row r="68" spans="1:25" x14ac:dyDescent="0.2">
      <c r="A68" s="143"/>
      <c r="B68" s="76" t="s">
        <v>17</v>
      </c>
      <c r="C68" s="33" t="s">
        <v>10</v>
      </c>
      <c r="D68" s="18">
        <f t="shared" ref="D68:V68" si="83">IF(C24=0,"--",(D24/C24)*100-100)</f>
        <v>-100</v>
      </c>
      <c r="E68" s="18" t="str">
        <f t="shared" si="83"/>
        <v>--</v>
      </c>
      <c r="F68" s="18">
        <f t="shared" si="83"/>
        <v>394.80165932071554</v>
      </c>
      <c r="G68" s="18">
        <f t="shared" si="83"/>
        <v>173.23220414472473</v>
      </c>
      <c r="H68" s="18">
        <f t="shared" si="83"/>
        <v>-32.101831431584998</v>
      </c>
      <c r="I68" s="18">
        <f t="shared" si="83"/>
        <v>460.00338930392172</v>
      </c>
      <c r="J68" s="18">
        <f t="shared" si="83"/>
        <v>-78.055650823111691</v>
      </c>
      <c r="K68" s="18">
        <f t="shared" si="83"/>
        <v>-81.729277514106116</v>
      </c>
      <c r="L68" s="18">
        <f t="shared" si="83"/>
        <v>-89.32008302408957</v>
      </c>
      <c r="M68" s="18">
        <f t="shared" si="83"/>
        <v>-100</v>
      </c>
      <c r="N68" s="18" t="str">
        <f t="shared" si="83"/>
        <v>--</v>
      </c>
      <c r="O68" s="18" t="str">
        <f t="shared" si="83"/>
        <v>--</v>
      </c>
      <c r="P68" s="18">
        <f t="shared" si="83"/>
        <v>6866.666666666667</v>
      </c>
      <c r="Q68" s="18">
        <f t="shared" si="83"/>
        <v>129.66507177033492</v>
      </c>
      <c r="R68" s="18">
        <f t="shared" si="83"/>
        <v>-100</v>
      </c>
      <c r="S68" s="18" t="str">
        <f t="shared" si="83"/>
        <v>--</v>
      </c>
      <c r="T68" s="18" t="str">
        <f t="shared" si="83"/>
        <v>--</v>
      </c>
      <c r="U68" s="18" t="str">
        <f t="shared" si="83"/>
        <v>--</v>
      </c>
      <c r="V68" s="18" t="str">
        <f t="shared" si="83"/>
        <v>--</v>
      </c>
      <c r="W68" s="18" t="str">
        <f t="shared" ref="W68:X68" si="84">IF(V24=0,"--",(W24/V24)*100-100)</f>
        <v>--</v>
      </c>
      <c r="X68" s="18" t="str">
        <f t="shared" si="84"/>
        <v>--</v>
      </c>
      <c r="Y68" s="18">
        <f t="shared" si="55"/>
        <v>-100</v>
      </c>
    </row>
    <row r="69" spans="1:25" x14ac:dyDescent="0.2">
      <c r="A69" s="297"/>
      <c r="B69" s="76" t="s">
        <v>807</v>
      </c>
      <c r="C69" s="33" t="s">
        <v>10</v>
      </c>
      <c r="D69" s="18">
        <f t="shared" ref="D69:V69" si="85">IF(C25=0,"--",(D25/C25)*100-100)</f>
        <v>-100</v>
      </c>
      <c r="E69" s="18" t="str">
        <f t="shared" si="85"/>
        <v>--</v>
      </c>
      <c r="F69" s="18" t="str">
        <f t="shared" si="85"/>
        <v>--</v>
      </c>
      <c r="G69" s="18" t="str">
        <f t="shared" si="85"/>
        <v>--</v>
      </c>
      <c r="H69" s="18" t="str">
        <f t="shared" si="85"/>
        <v>--</v>
      </c>
      <c r="I69" s="18">
        <f t="shared" si="85"/>
        <v>-100</v>
      </c>
      <c r="J69" s="18" t="str">
        <f t="shared" si="85"/>
        <v>--</v>
      </c>
      <c r="K69" s="18" t="str">
        <f t="shared" si="85"/>
        <v>--</v>
      </c>
      <c r="L69" s="18" t="str">
        <f t="shared" si="85"/>
        <v>--</v>
      </c>
      <c r="M69" s="18" t="str">
        <f t="shared" si="85"/>
        <v>--</v>
      </c>
      <c r="N69" s="18" t="str">
        <f t="shared" si="85"/>
        <v>--</v>
      </c>
      <c r="O69" s="18" t="str">
        <f t="shared" si="85"/>
        <v>--</v>
      </c>
      <c r="P69" s="18" t="str">
        <f t="shared" si="85"/>
        <v>--</v>
      </c>
      <c r="Q69" s="18" t="str">
        <f t="shared" si="85"/>
        <v>--</v>
      </c>
      <c r="R69" s="18" t="str">
        <f t="shared" si="85"/>
        <v>--</v>
      </c>
      <c r="S69" s="18" t="str">
        <f t="shared" si="85"/>
        <v>--</v>
      </c>
      <c r="T69" s="18" t="str">
        <f t="shared" si="85"/>
        <v>--</v>
      </c>
      <c r="U69" s="18" t="str">
        <f t="shared" si="85"/>
        <v>--</v>
      </c>
      <c r="V69" s="18" t="str">
        <f t="shared" si="85"/>
        <v>--</v>
      </c>
      <c r="W69" s="18" t="str">
        <f t="shared" ref="W69:X72" si="86">IF(V25=0,"--",(W25/V25)*100-100)</f>
        <v>--</v>
      </c>
      <c r="X69" s="18" t="str">
        <f t="shared" si="86"/>
        <v>--</v>
      </c>
      <c r="Y69" s="18">
        <f t="shared" si="55"/>
        <v>-100</v>
      </c>
    </row>
    <row r="70" spans="1:25" ht="15" x14ac:dyDescent="0.25">
      <c r="A70" s="143"/>
      <c r="B70" s="185" t="s">
        <v>22</v>
      </c>
      <c r="C70" s="33" t="s">
        <v>10</v>
      </c>
      <c r="D70" s="18">
        <f t="shared" ref="D70:D72" si="87">IF(C26=0,"--",(D26/C26)*100-100)</f>
        <v>32.192089600361442</v>
      </c>
      <c r="E70" s="18">
        <f t="shared" ref="E70:E72" si="88">IF(D26=0,"--",(E26/D26)*100-100)</f>
        <v>19.184329169657531</v>
      </c>
      <c r="F70" s="18">
        <f t="shared" ref="F70:F72" si="89">IF(E26=0,"--",(F26/E26)*100-100)</f>
        <v>31.34008305343275</v>
      </c>
      <c r="G70" s="18">
        <f t="shared" ref="G70:G72" si="90">IF(F26=0,"--",(G26/F26)*100-100)</f>
        <v>12.856148672126039</v>
      </c>
      <c r="H70" s="18">
        <f t="shared" ref="H70:H72" si="91">IF(G26=0,"--",(H26/G26)*100-100)</f>
        <v>6.1658537219916383</v>
      </c>
      <c r="I70" s="18">
        <f t="shared" ref="I70:I72" si="92">IF(H26=0,"--",(I26/H26)*100-100)</f>
        <v>-18.295650945481526</v>
      </c>
      <c r="J70" s="18">
        <f t="shared" ref="J70:J72" si="93">IF(I26=0,"--",(J26/I26)*100-100)</f>
        <v>-17.600043335422185</v>
      </c>
      <c r="K70" s="18">
        <f t="shared" ref="K70:K72" si="94">IF(J26=0,"--",(K26/J26)*100-100)</f>
        <v>-34.27439606256533</v>
      </c>
      <c r="L70" s="18">
        <f t="shared" ref="L70:L72" si="95">IF(K26=0,"--",(L26/K26)*100-100)</f>
        <v>-15.801875315259807</v>
      </c>
      <c r="M70" s="18">
        <f t="shared" ref="M70:M72" si="96">IF(L26=0,"--",(M26/L26)*100-100)</f>
        <v>-26.199840900359192</v>
      </c>
      <c r="N70" s="18">
        <f t="shared" ref="N70:N72" si="97">IF(M26=0,"--",(N26/M26)*100-100)</f>
        <v>-48.346433155358227</v>
      </c>
      <c r="O70" s="18">
        <f t="shared" ref="O70:O72" si="98">IF(N26=0,"--",(O26/N26)*100-100)</f>
        <v>-72.248062407697489</v>
      </c>
      <c r="P70" s="18">
        <f t="shared" ref="P70:P72" si="99">IF(O26=0,"--",(P26/O26)*100-100)</f>
        <v>-65.851867978337509</v>
      </c>
      <c r="Q70" s="18">
        <f t="shared" ref="Q70:Q72" si="100">IF(P26=0,"--",(Q26/P26)*100-100)</f>
        <v>-60.056657216360634</v>
      </c>
      <c r="R70" s="18">
        <f t="shared" ref="R70:R72" si="101">IF(Q26=0,"--",(R26/Q26)*100-100)</f>
        <v>-16.828716372744793</v>
      </c>
      <c r="S70" s="18">
        <f t="shared" ref="S70:S72" si="102">IF(R26=0,"--",(S26/R26)*100-100)</f>
        <v>3.7020492551571067</v>
      </c>
      <c r="T70" s="18">
        <f t="shared" ref="T70:T72" si="103">IF(S26=0,"--",(T26/S26)*100-100)</f>
        <v>11.135678483842142</v>
      </c>
      <c r="U70" s="18">
        <f t="shared" ref="U70:V72" si="104">IF(T26=0,"--",(U26/T26)*100-100)</f>
        <v>-28.779620136695499</v>
      </c>
      <c r="V70" s="18">
        <f t="shared" si="104"/>
        <v>-53.116901780043079</v>
      </c>
      <c r="W70" s="18">
        <f t="shared" si="86"/>
        <v>-7.4939245080734906</v>
      </c>
      <c r="X70" s="18">
        <f t="shared" si="86"/>
        <v>-7.2159235294183048</v>
      </c>
      <c r="Y70" s="18">
        <f t="shared" si="55"/>
        <v>-20.051453942785642</v>
      </c>
    </row>
    <row r="71" spans="1:25" x14ac:dyDescent="0.2">
      <c r="A71" s="143"/>
      <c r="B71" s="76" t="s">
        <v>23</v>
      </c>
      <c r="C71" s="33" t="s">
        <v>10</v>
      </c>
      <c r="D71" s="18">
        <f t="shared" si="87"/>
        <v>-4.2924518743411681</v>
      </c>
      <c r="E71" s="18">
        <f t="shared" si="88"/>
        <v>45.457363829665326</v>
      </c>
      <c r="F71" s="18">
        <f t="shared" si="89"/>
        <v>30.53889416769141</v>
      </c>
      <c r="G71" s="18">
        <f t="shared" si="90"/>
        <v>23.610535389800489</v>
      </c>
      <c r="H71" s="18">
        <f t="shared" si="91"/>
        <v>11.532278084210333</v>
      </c>
      <c r="I71" s="18">
        <f t="shared" si="92"/>
        <v>37.376020853741778</v>
      </c>
      <c r="J71" s="18">
        <f t="shared" si="93"/>
        <v>9.5701451207071102</v>
      </c>
      <c r="K71" s="18">
        <f t="shared" si="94"/>
        <v>-25.611703106186042</v>
      </c>
      <c r="L71" s="18">
        <f t="shared" si="95"/>
        <v>2.3090174566684709</v>
      </c>
      <c r="M71" s="18">
        <f t="shared" si="96"/>
        <v>-50.675325158159026</v>
      </c>
      <c r="N71" s="18">
        <f t="shared" si="97"/>
        <v>-12.942280906513076</v>
      </c>
      <c r="O71" s="18">
        <f t="shared" si="98"/>
        <v>-11.139469157949378</v>
      </c>
      <c r="P71" s="18">
        <f t="shared" si="99"/>
        <v>-74.975467907161146</v>
      </c>
      <c r="Q71" s="18">
        <f t="shared" si="100"/>
        <v>-40.466719594331671</v>
      </c>
      <c r="R71" s="18">
        <f t="shared" si="101"/>
        <v>6.6858779389929168</v>
      </c>
      <c r="S71" s="18">
        <f t="shared" si="102"/>
        <v>-39.971682400343944</v>
      </c>
      <c r="T71" s="18">
        <f t="shared" si="103"/>
        <v>-1.5547539356694529</v>
      </c>
      <c r="U71" s="18">
        <f t="shared" si="104"/>
        <v>-55.246696993492101</v>
      </c>
      <c r="V71" s="18">
        <f t="shared" si="104"/>
        <v>-16.596761635569862</v>
      </c>
      <c r="W71" s="18">
        <f t="shared" si="86"/>
        <v>-13.247744299456116</v>
      </c>
      <c r="X71" s="18">
        <f t="shared" si="86"/>
        <v>-11.00595536885443</v>
      </c>
      <c r="Y71" s="18">
        <f t="shared" si="55"/>
        <v>-13.635043414758684</v>
      </c>
    </row>
    <row r="72" spans="1:25" ht="13.5" thickBot="1" x14ac:dyDescent="0.25">
      <c r="A72" s="143"/>
      <c r="B72" s="77" t="s">
        <v>7</v>
      </c>
      <c r="C72" s="33" t="s">
        <v>10</v>
      </c>
      <c r="D72" s="18">
        <f t="shared" si="87"/>
        <v>26.239098586400829</v>
      </c>
      <c r="E72" s="18">
        <f t="shared" si="88"/>
        <v>22.434370462273549</v>
      </c>
      <c r="F72" s="18">
        <f t="shared" si="89"/>
        <v>31.222337120231117</v>
      </c>
      <c r="G72" s="18">
        <f t="shared" si="90"/>
        <v>14.428424762585365</v>
      </c>
      <c r="H72" s="18">
        <f t="shared" si="91"/>
        <v>7.0133733041889172</v>
      </c>
      <c r="I72" s="18">
        <f t="shared" si="92"/>
        <v>-9.132148272705038</v>
      </c>
      <c r="J72" s="18">
        <f t="shared" si="93"/>
        <v>-10.838893346011957</v>
      </c>
      <c r="K72" s="18">
        <f t="shared" si="94"/>
        <v>-31.625300484706415</v>
      </c>
      <c r="L72" s="18">
        <f t="shared" si="95"/>
        <v>-9.7763661616264415</v>
      </c>
      <c r="M72" s="18">
        <f t="shared" si="96"/>
        <v>-35.433605180426881</v>
      </c>
      <c r="N72" s="18">
        <f t="shared" si="97"/>
        <v>-38.142693162160413</v>
      </c>
      <c r="O72" s="18">
        <f t="shared" si="98"/>
        <v>-47.461074955415185</v>
      </c>
      <c r="P72" s="18">
        <f t="shared" si="99"/>
        <v>-72.111018770073656</v>
      </c>
      <c r="Q72" s="18">
        <f t="shared" si="100"/>
        <v>-47.997539065692521</v>
      </c>
      <c r="R72" s="18">
        <f t="shared" si="101"/>
        <v>-0.25744212199224137</v>
      </c>
      <c r="S72" s="18">
        <f t="shared" si="102"/>
        <v>-29.218354255550096</v>
      </c>
      <c r="T72" s="18">
        <f t="shared" si="103"/>
        <v>3.0231397272994371</v>
      </c>
      <c r="U72" s="18">
        <f t="shared" si="104"/>
        <v>-44.947248211255882</v>
      </c>
      <c r="V72" s="18">
        <f t="shared" si="104"/>
        <v>-34.981848792040239</v>
      </c>
      <c r="W72" s="18">
        <f t="shared" si="86"/>
        <v>-11.159067700646943</v>
      </c>
      <c r="X72" s="18">
        <f t="shared" si="86"/>
        <v>-9.5733883350067686</v>
      </c>
      <c r="Y72" s="18">
        <f t="shared" si="55"/>
        <v>-18.093114287213268</v>
      </c>
    </row>
    <row r="73" spans="1:25" ht="14.25" thickTop="1" thickBot="1" x14ac:dyDescent="0.25">
      <c r="A73" s="144"/>
      <c r="B73" s="144"/>
      <c r="C73" s="24"/>
      <c r="D73" s="24"/>
      <c r="E73" s="24"/>
      <c r="F73" s="24"/>
      <c r="G73" s="24"/>
      <c r="H73" s="24"/>
      <c r="I73" s="24"/>
      <c r="J73" s="24"/>
      <c r="K73" s="24"/>
      <c r="L73" s="24"/>
      <c r="M73" s="24"/>
      <c r="N73" s="24"/>
      <c r="O73" s="24"/>
      <c r="P73" s="24"/>
      <c r="Q73" s="24"/>
      <c r="R73" s="24"/>
      <c r="S73" s="24"/>
      <c r="T73" s="24"/>
      <c r="U73" s="24"/>
      <c r="V73" s="24"/>
      <c r="W73" s="24"/>
      <c r="X73" s="24"/>
      <c r="Y73" s="24"/>
    </row>
    <row r="74" spans="1:25" ht="13.5" thickTop="1" x14ac:dyDescent="0.2">
      <c r="A74" s="79" t="s">
        <v>868</v>
      </c>
      <c r="B74" s="79"/>
      <c r="C74" s="36"/>
      <c r="D74" s="36"/>
      <c r="E74" s="36"/>
      <c r="F74" s="36"/>
      <c r="G74" s="36"/>
      <c r="H74" s="36"/>
      <c r="I74" s="36"/>
      <c r="J74" s="36"/>
      <c r="K74" s="36"/>
      <c r="L74" s="36"/>
      <c r="M74" s="36"/>
      <c r="N74" s="36"/>
      <c r="O74" s="36"/>
      <c r="P74" s="36"/>
      <c r="Q74" s="36"/>
      <c r="R74" s="36"/>
      <c r="S74" s="36"/>
      <c r="T74" s="36"/>
      <c r="U74" s="36"/>
      <c r="V74" s="36"/>
      <c r="W74" s="36"/>
      <c r="X74" s="36"/>
      <c r="Y74" s="36"/>
    </row>
  </sheetData>
  <mergeCells count="6">
    <mergeCell ref="C51:Y51"/>
    <mergeCell ref="A2:Y2"/>
    <mergeCell ref="A4:Y4"/>
    <mergeCell ref="C7:Y7"/>
    <mergeCell ref="A5:Y5"/>
    <mergeCell ref="B29:Y29"/>
  </mergeCells>
  <phoneticPr fontId="4" type="noConversion"/>
  <hyperlinks>
    <hyperlink ref="A1" location="INDICE!A1" display="INDICE"/>
  </hyperlinks>
  <pageMargins left="0.75" right="0.75" top="1" bottom="1" header="0" footer="0"/>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5"/>
  <sheetViews>
    <sheetView topLeftCell="B75" zoomScale="70" zoomScaleNormal="70" workbookViewId="0"/>
  </sheetViews>
  <sheetFormatPr baseColWidth="10" defaultRowHeight="12.75" x14ac:dyDescent="0.2"/>
  <cols>
    <col min="1" max="1" width="11.42578125" style="4"/>
    <col min="2" max="2" width="33.42578125" style="4" customWidth="1"/>
    <col min="3" max="16" width="11.7109375" style="21" bestFit="1" customWidth="1"/>
    <col min="17" max="24" width="11.7109375" style="21" customWidth="1"/>
    <col min="25" max="25" width="12.7109375" style="21" bestFit="1" customWidth="1"/>
    <col min="26" max="89" width="11.42578125" style="21"/>
    <col min="90" max="16384" width="11.42578125" style="4"/>
  </cols>
  <sheetData>
    <row r="1" spans="1:89" x14ac:dyDescent="0.2">
      <c r="A1" s="11" t="s">
        <v>258</v>
      </c>
    </row>
    <row r="2" spans="1:89" ht="18.75" x14ac:dyDescent="0.3">
      <c r="A2" s="333" t="s">
        <v>141</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89"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89" ht="18.75" x14ac:dyDescent="0.3">
      <c r="A4" s="333" t="s">
        <v>837</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89" s="148" customFormat="1" ht="13.5" thickBot="1" x14ac:dyDescent="0.25">
      <c r="A5" s="335" t="s">
        <v>118</v>
      </c>
      <c r="B5" s="335"/>
      <c r="C5" s="335"/>
      <c r="D5" s="335"/>
      <c r="E5" s="335"/>
      <c r="F5" s="335"/>
      <c r="G5" s="335"/>
      <c r="H5" s="335"/>
      <c r="I5" s="335"/>
      <c r="J5" s="335"/>
      <c r="K5" s="335"/>
      <c r="L5" s="335"/>
      <c r="M5" s="335"/>
      <c r="N5" s="335"/>
      <c r="O5" s="335"/>
      <c r="P5" s="335"/>
      <c r="Q5" s="335"/>
      <c r="R5" s="335"/>
      <c r="S5" s="335"/>
      <c r="T5" s="335"/>
      <c r="U5" s="335"/>
      <c r="V5" s="335"/>
      <c r="W5" s="335"/>
      <c r="X5" s="335"/>
      <c r="Y5" s="335"/>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row>
    <row r="6" spans="1:89" ht="13.5" thickTop="1" x14ac:dyDescent="0.2">
      <c r="A6" s="148"/>
      <c r="C6" s="104">
        <v>1995</v>
      </c>
      <c r="D6" s="104">
        <v>1996</v>
      </c>
      <c r="E6" s="104">
        <v>1997</v>
      </c>
      <c r="F6" s="104">
        <v>1998</v>
      </c>
      <c r="G6" s="104">
        <v>1999</v>
      </c>
      <c r="H6" s="104">
        <v>2000</v>
      </c>
      <c r="I6" s="104">
        <v>2001</v>
      </c>
      <c r="J6" s="104">
        <v>2002</v>
      </c>
      <c r="K6" s="104">
        <v>2003</v>
      </c>
      <c r="L6" s="104">
        <v>2004</v>
      </c>
      <c r="M6" s="104">
        <v>2005</v>
      </c>
      <c r="N6" s="104">
        <v>2006</v>
      </c>
      <c r="O6" s="104">
        <v>2007</v>
      </c>
      <c r="P6" s="104">
        <v>2008</v>
      </c>
      <c r="Q6" s="104">
        <v>2009</v>
      </c>
      <c r="R6" s="104">
        <v>2010</v>
      </c>
      <c r="S6" s="104">
        <v>2011</v>
      </c>
      <c r="T6" s="104">
        <v>2012</v>
      </c>
      <c r="U6" s="104">
        <v>2013</v>
      </c>
      <c r="V6" s="104">
        <v>2014</v>
      </c>
      <c r="W6" s="104">
        <v>2015</v>
      </c>
      <c r="X6" s="104">
        <v>2016</v>
      </c>
      <c r="Y6" s="104" t="s">
        <v>806</v>
      </c>
    </row>
    <row r="7" spans="1:89" ht="13.5" thickBot="1" x14ac:dyDescent="0.25">
      <c r="A7" s="328" t="s">
        <v>25</v>
      </c>
      <c r="B7" s="328"/>
      <c r="C7" s="328"/>
      <c r="D7" s="328"/>
      <c r="E7" s="328"/>
      <c r="F7" s="328"/>
      <c r="G7" s="328"/>
      <c r="H7" s="328"/>
      <c r="I7" s="328"/>
      <c r="J7" s="328"/>
      <c r="K7" s="328"/>
      <c r="L7" s="328"/>
      <c r="M7" s="328"/>
      <c r="N7" s="328"/>
      <c r="O7" s="328"/>
      <c r="P7" s="328"/>
      <c r="Q7" s="328"/>
      <c r="R7" s="328"/>
      <c r="S7" s="328"/>
      <c r="T7" s="328"/>
      <c r="U7" s="328"/>
      <c r="V7" s="328"/>
      <c r="W7" s="328"/>
      <c r="X7" s="328"/>
      <c r="Y7" s="328"/>
    </row>
    <row r="8" spans="1:89" ht="13.5" thickTop="1" x14ac:dyDescent="0.2">
      <c r="A8" s="148"/>
      <c r="B8" s="80"/>
      <c r="C8" s="75"/>
      <c r="D8" s="75"/>
      <c r="E8" s="75"/>
      <c r="F8" s="75"/>
      <c r="G8" s="75"/>
      <c r="H8" s="75"/>
      <c r="I8" s="75"/>
      <c r="J8" s="75"/>
      <c r="K8" s="75"/>
      <c r="L8" s="75"/>
      <c r="M8" s="75"/>
      <c r="N8" s="75"/>
      <c r="O8" s="75"/>
      <c r="P8" s="75"/>
      <c r="Q8" s="75"/>
      <c r="R8" s="75"/>
      <c r="S8" s="75"/>
      <c r="T8" s="75"/>
      <c r="U8" s="75"/>
      <c r="V8" s="75"/>
      <c r="W8" s="75"/>
      <c r="X8" s="75"/>
      <c r="Y8" s="18"/>
    </row>
    <row r="9" spans="1:89" x14ac:dyDescent="0.2">
      <c r="A9" s="143"/>
      <c r="B9" s="27" t="s">
        <v>326</v>
      </c>
      <c r="C9" s="75">
        <v>336.74357600000002</v>
      </c>
      <c r="D9" s="75">
        <v>1492.7102970000001</v>
      </c>
      <c r="E9" s="75">
        <v>1440.2088679999999</v>
      </c>
      <c r="F9" s="75">
        <v>1608.385904</v>
      </c>
      <c r="G9" s="75">
        <v>1747.4469059999999</v>
      </c>
      <c r="H9" s="75">
        <v>2380.8006420000002</v>
      </c>
      <c r="I9" s="75">
        <v>1329.7308230000001</v>
      </c>
      <c r="J9" s="75">
        <v>1116.669956</v>
      </c>
      <c r="K9" s="75">
        <v>1409.2293070000001</v>
      </c>
      <c r="L9" s="75">
        <v>1713.447815</v>
      </c>
      <c r="M9" s="75">
        <v>1440.7765609999999</v>
      </c>
      <c r="N9" s="75">
        <v>1567.1586850000001</v>
      </c>
      <c r="O9" s="75">
        <v>1483.280665</v>
      </c>
      <c r="P9" s="75">
        <v>1440.620735</v>
      </c>
      <c r="Q9" s="27">
        <v>1489.9015039999999</v>
      </c>
      <c r="R9" s="27">
        <v>1843.931922</v>
      </c>
      <c r="S9" s="27">
        <v>2319.0741670000002</v>
      </c>
      <c r="T9" s="27">
        <v>2369.3916629999999</v>
      </c>
      <c r="U9" s="27">
        <v>2410.9288700000002</v>
      </c>
      <c r="V9" s="27">
        <v>2400.1739680000001</v>
      </c>
      <c r="W9" s="27">
        <v>2961.9449049999998</v>
      </c>
      <c r="X9" s="27">
        <v>2911.903249</v>
      </c>
      <c r="Y9" s="18">
        <f>SUM(C9:X9)</f>
        <v>39214.460987999999</v>
      </c>
      <c r="Z9" s="82"/>
      <c r="AA9" s="45"/>
    </row>
    <row r="10" spans="1:89" x14ac:dyDescent="0.2">
      <c r="A10" s="143"/>
      <c r="B10" s="27" t="s">
        <v>391</v>
      </c>
      <c r="C10" s="75">
        <v>4.5894570000000003</v>
      </c>
      <c r="D10" s="75">
        <v>19.401454999999999</v>
      </c>
      <c r="E10" s="75">
        <v>28.661484000000002</v>
      </c>
      <c r="F10" s="75">
        <v>36.493130999999998</v>
      </c>
      <c r="G10" s="75">
        <v>61.597883000000003</v>
      </c>
      <c r="H10" s="75">
        <v>75.109155999999999</v>
      </c>
      <c r="I10" s="75">
        <v>99.187590999999998</v>
      </c>
      <c r="J10" s="75">
        <v>83.293640999999994</v>
      </c>
      <c r="K10" s="75">
        <v>45.430684999999997</v>
      </c>
      <c r="L10" s="75">
        <v>38.464258999999998</v>
      </c>
      <c r="M10" s="75">
        <v>75.302875999999998</v>
      </c>
      <c r="N10" s="75">
        <v>64.728695000000002</v>
      </c>
      <c r="O10" s="75">
        <v>69.542012</v>
      </c>
      <c r="P10" s="75">
        <v>80.628272999999993</v>
      </c>
      <c r="Q10" s="27">
        <v>106.579493</v>
      </c>
      <c r="R10" s="27">
        <v>98.810828000000001</v>
      </c>
      <c r="S10" s="27">
        <v>96.241332</v>
      </c>
      <c r="T10" s="27">
        <v>95.188064999999995</v>
      </c>
      <c r="U10" s="27">
        <v>95.296537999999998</v>
      </c>
      <c r="V10" s="27">
        <v>90.103391000000002</v>
      </c>
      <c r="W10" s="27">
        <v>70.325440999999998</v>
      </c>
      <c r="X10" s="27">
        <v>58.326307</v>
      </c>
      <c r="Y10" s="18">
        <f t="shared" ref="Y10:Y29" si="0">SUM(C10:X10)</f>
        <v>1493.301993</v>
      </c>
      <c r="Z10" s="45"/>
      <c r="AA10" s="45"/>
    </row>
    <row r="11" spans="1:89" x14ac:dyDescent="0.2">
      <c r="A11" s="143"/>
      <c r="B11" s="27" t="s">
        <v>60</v>
      </c>
      <c r="C11" s="75">
        <v>1.145E-3</v>
      </c>
      <c r="D11" s="75">
        <v>2.7604E-2</v>
      </c>
      <c r="E11" s="75">
        <v>7.5146000000000004E-2</v>
      </c>
      <c r="F11" s="75">
        <v>0.179286</v>
      </c>
      <c r="G11" s="75">
        <v>0.43194900000000003</v>
      </c>
      <c r="H11" s="75">
        <v>0.93037199999999998</v>
      </c>
      <c r="I11" s="75">
        <v>0.91968099999999997</v>
      </c>
      <c r="J11" s="75">
        <v>0.64302199999999998</v>
      </c>
      <c r="K11" s="75">
        <v>6.238302</v>
      </c>
      <c r="L11" s="75">
        <v>13.913284000000001</v>
      </c>
      <c r="M11" s="75">
        <v>48.579495999999999</v>
      </c>
      <c r="N11" s="75">
        <v>21.859470000000002</v>
      </c>
      <c r="O11" s="75">
        <v>35.677940999999997</v>
      </c>
      <c r="P11" s="75">
        <v>28.570851999999999</v>
      </c>
      <c r="Q11" s="27">
        <v>26.130386999999999</v>
      </c>
      <c r="R11" s="27">
        <v>24.782696999999999</v>
      </c>
      <c r="S11" s="27">
        <v>24.756359</v>
      </c>
      <c r="T11" s="27">
        <v>23.619095000000002</v>
      </c>
      <c r="U11" s="27">
        <v>29.12124</v>
      </c>
      <c r="V11" s="27">
        <v>25.778072000000002</v>
      </c>
      <c r="W11" s="27">
        <v>22.809318000000001</v>
      </c>
      <c r="X11" s="27">
        <v>16.466021000000001</v>
      </c>
      <c r="Y11" s="18">
        <f t="shared" si="0"/>
        <v>351.510739</v>
      </c>
      <c r="Z11" s="45"/>
      <c r="AA11" s="45"/>
    </row>
    <row r="12" spans="1:89" x14ac:dyDescent="0.2">
      <c r="A12" s="143"/>
      <c r="B12" s="27" t="s">
        <v>332</v>
      </c>
      <c r="C12" s="75">
        <v>5.7407339999999998</v>
      </c>
      <c r="D12" s="75">
        <v>11.657261999999999</v>
      </c>
      <c r="E12" s="75">
        <v>16.021841999999999</v>
      </c>
      <c r="F12" s="75">
        <v>12.030844</v>
      </c>
      <c r="G12" s="75">
        <v>27.316763000000002</v>
      </c>
      <c r="H12" s="75">
        <v>30.868438999999999</v>
      </c>
      <c r="I12" s="75">
        <v>21.566389000000001</v>
      </c>
      <c r="J12" s="75">
        <v>36.553739</v>
      </c>
      <c r="K12" s="75">
        <v>14.790931</v>
      </c>
      <c r="L12" s="75">
        <v>9.9459060000000008</v>
      </c>
      <c r="M12" s="75">
        <v>20.574259999999999</v>
      </c>
      <c r="N12" s="75">
        <v>21.767845000000001</v>
      </c>
      <c r="O12" s="75">
        <v>20.756298000000001</v>
      </c>
      <c r="P12" s="75">
        <v>20.911517</v>
      </c>
      <c r="Q12" s="27">
        <v>16.317072</v>
      </c>
      <c r="R12" s="27">
        <v>21.352124</v>
      </c>
      <c r="S12" s="27">
        <v>14.849221</v>
      </c>
      <c r="T12" s="27">
        <v>7.6679510000000004</v>
      </c>
      <c r="U12" s="27">
        <v>9.1721559999999993</v>
      </c>
      <c r="V12" s="27">
        <v>13.249422000000001</v>
      </c>
      <c r="W12" s="27">
        <v>17.866215</v>
      </c>
      <c r="X12" s="27">
        <v>19.53406</v>
      </c>
      <c r="Y12" s="18">
        <f t="shared" si="0"/>
        <v>390.51098999999999</v>
      </c>
      <c r="Z12" s="45"/>
      <c r="AA12" s="45"/>
    </row>
    <row r="13" spans="1:89" x14ac:dyDescent="0.2">
      <c r="A13" s="143"/>
      <c r="B13" s="27" t="s">
        <v>381</v>
      </c>
      <c r="C13" s="75">
        <v>9.6550999999999998E-2</v>
      </c>
      <c r="D13" s="75">
        <v>2.6499999999999999E-4</v>
      </c>
      <c r="E13" s="75">
        <v>2.6499999999999999E-4</v>
      </c>
      <c r="F13" s="75">
        <v>1.6088999999999999E-2</v>
      </c>
      <c r="G13" s="75">
        <v>0.32910699999999998</v>
      </c>
      <c r="H13" s="75">
        <v>0.31078</v>
      </c>
      <c r="I13" s="75">
        <v>0.12559400000000001</v>
      </c>
      <c r="J13" s="75">
        <v>0.110873</v>
      </c>
      <c r="K13" s="75">
        <v>3.3776E-2</v>
      </c>
      <c r="L13" s="75">
        <v>3.9573999999999998E-2</v>
      </c>
      <c r="M13" s="75">
        <v>1.661111</v>
      </c>
      <c r="N13" s="75">
        <v>7.0580049999999996</v>
      </c>
      <c r="O13" s="75">
        <v>15.854054</v>
      </c>
      <c r="P13" s="75">
        <v>14.526854999999999</v>
      </c>
      <c r="Q13" s="27">
        <v>5.75258</v>
      </c>
      <c r="R13" s="27">
        <v>11.24652</v>
      </c>
      <c r="S13" s="27">
        <v>12.848459</v>
      </c>
      <c r="T13" s="27">
        <v>14.548966</v>
      </c>
      <c r="U13" s="27">
        <v>17.545207000000001</v>
      </c>
      <c r="V13" s="27">
        <v>15.147544</v>
      </c>
      <c r="W13" s="27">
        <v>23.801386999999998</v>
      </c>
      <c r="X13" s="27">
        <v>17.358425</v>
      </c>
      <c r="Y13" s="18">
        <f t="shared" si="0"/>
        <v>158.41198700000001</v>
      </c>
      <c r="Z13" s="45"/>
      <c r="AA13" s="45"/>
    </row>
    <row r="14" spans="1:89" x14ac:dyDescent="0.2">
      <c r="A14" s="143"/>
      <c r="B14" s="27" t="s">
        <v>57</v>
      </c>
      <c r="C14" s="75">
        <v>6.0325999999999998E-2</v>
      </c>
      <c r="D14" s="75">
        <v>0.23056599999999999</v>
      </c>
      <c r="E14" s="75">
        <v>0.36845499999999998</v>
      </c>
      <c r="F14" s="75">
        <v>0.37869900000000001</v>
      </c>
      <c r="G14" s="75">
        <v>1.102897</v>
      </c>
      <c r="H14" s="75">
        <v>0.97753000000000001</v>
      </c>
      <c r="I14" s="75">
        <v>0.45799000000000001</v>
      </c>
      <c r="J14" s="75">
        <v>0.14818799999999999</v>
      </c>
      <c r="K14" s="75">
        <v>0.485066</v>
      </c>
      <c r="L14" s="75">
        <v>11.962448</v>
      </c>
      <c r="M14" s="75">
        <v>18.824182</v>
      </c>
      <c r="N14" s="75">
        <v>11.780499000000001</v>
      </c>
      <c r="O14" s="75">
        <v>9.8350039999999996</v>
      </c>
      <c r="P14" s="75">
        <v>13.604634000000001</v>
      </c>
      <c r="Q14" s="27">
        <v>4.8535550000000001</v>
      </c>
      <c r="R14" s="27">
        <v>0.62554900000000002</v>
      </c>
      <c r="S14" s="27">
        <v>9.5415019999999995</v>
      </c>
      <c r="T14" s="27">
        <v>7.4680629999999999</v>
      </c>
      <c r="U14" s="27">
        <v>4.6146339999999997</v>
      </c>
      <c r="V14" s="27">
        <v>8.0770529999999994</v>
      </c>
      <c r="W14" s="27">
        <v>6.9460059999999997</v>
      </c>
      <c r="X14" s="27">
        <v>1.885853</v>
      </c>
      <c r="Y14" s="18">
        <f t="shared" si="0"/>
        <v>114.22869899999999</v>
      </c>
      <c r="Z14" s="45"/>
      <c r="AA14" s="45"/>
    </row>
    <row r="15" spans="1:89" x14ac:dyDescent="0.2">
      <c r="A15" s="143"/>
      <c r="B15" s="27" t="s">
        <v>389</v>
      </c>
      <c r="C15" s="75">
        <v>1.905E-3</v>
      </c>
      <c r="D15" s="75">
        <v>4.0000000000000003E-5</v>
      </c>
      <c r="E15" s="75">
        <v>0</v>
      </c>
      <c r="F15" s="75">
        <v>7.7499999999999997E-4</v>
      </c>
      <c r="G15" s="75">
        <v>7.8270000000000006E-3</v>
      </c>
      <c r="H15" s="75">
        <v>3.5469999999999998E-3</v>
      </c>
      <c r="I15" s="75">
        <v>3.8091E-2</v>
      </c>
      <c r="J15" s="75">
        <v>1.629807</v>
      </c>
      <c r="K15" s="75">
        <v>1.451079</v>
      </c>
      <c r="L15" s="75">
        <v>2.856897</v>
      </c>
      <c r="M15" s="75">
        <v>3.8974299999999999</v>
      </c>
      <c r="N15" s="75">
        <v>2.7464240000000002</v>
      </c>
      <c r="O15" s="75">
        <v>7.9509689999999997</v>
      </c>
      <c r="P15" s="75">
        <v>13.077095</v>
      </c>
      <c r="Q15" s="27">
        <v>10.012003</v>
      </c>
      <c r="R15" s="27">
        <v>10.047174</v>
      </c>
      <c r="S15" s="27">
        <v>4.1042519999999998</v>
      </c>
      <c r="T15" s="27">
        <v>5.7581369999999996</v>
      </c>
      <c r="U15" s="27">
        <v>2.7614709999999998</v>
      </c>
      <c r="V15" s="27">
        <v>5.1660119999999994</v>
      </c>
      <c r="W15" s="27">
        <v>3.7877459999999998</v>
      </c>
      <c r="X15" s="27">
        <v>4.2566459999999999</v>
      </c>
      <c r="Y15" s="18">
        <f t="shared" si="0"/>
        <v>79.555326999999991</v>
      </c>
      <c r="Z15" s="45"/>
      <c r="AA15" s="45"/>
    </row>
    <row r="16" spans="1:89" x14ac:dyDescent="0.2">
      <c r="A16" s="143"/>
      <c r="B16" s="27" t="s">
        <v>14</v>
      </c>
      <c r="C16" s="75">
        <v>5.7567E-2</v>
      </c>
      <c r="D16" s="75">
        <v>0.14274700000000001</v>
      </c>
      <c r="E16" s="75">
        <v>8.1582000000000002E-2</v>
      </c>
      <c r="F16" s="75">
        <v>0.12228899999999999</v>
      </c>
      <c r="G16" s="75">
        <v>0.18066299999999999</v>
      </c>
      <c r="H16" s="75">
        <v>6.6600000000000001E-3</v>
      </c>
      <c r="I16" s="75">
        <v>1.8638490000000001</v>
      </c>
      <c r="J16" s="75">
        <v>0.788883</v>
      </c>
      <c r="K16" s="75">
        <v>4.9706E-2</v>
      </c>
      <c r="L16" s="75">
        <v>0.287435</v>
      </c>
      <c r="M16" s="75">
        <v>0.42342600000000002</v>
      </c>
      <c r="N16" s="75">
        <v>2.0493540000000001</v>
      </c>
      <c r="O16" s="75">
        <v>4.1801069999999996</v>
      </c>
      <c r="P16" s="75">
        <v>6.7761490000000002</v>
      </c>
      <c r="Q16" s="27">
        <v>0.63091900000000001</v>
      </c>
      <c r="R16" s="27">
        <v>1.4018999999999999</v>
      </c>
      <c r="S16" s="27">
        <v>4.4981989999999996</v>
      </c>
      <c r="T16" s="27">
        <v>31.801231999999999</v>
      </c>
      <c r="U16" s="27">
        <v>22.392150000000001</v>
      </c>
      <c r="V16" s="27">
        <v>29.434776999999997</v>
      </c>
      <c r="W16" s="27">
        <v>28.031987999999998</v>
      </c>
      <c r="X16" s="27">
        <v>29.563914</v>
      </c>
      <c r="Y16" s="18">
        <f t="shared" si="0"/>
        <v>164.76549599999998</v>
      </c>
      <c r="Z16" s="45"/>
      <c r="AA16" s="45"/>
    </row>
    <row r="17" spans="1:27" x14ac:dyDescent="0.2">
      <c r="A17" s="143"/>
      <c r="B17" s="76" t="s">
        <v>15</v>
      </c>
      <c r="C17" s="189">
        <v>0.37149900000000002</v>
      </c>
      <c r="D17" s="189">
        <v>3.5185730000000004</v>
      </c>
      <c r="E17" s="189">
        <v>7.0010879999999993</v>
      </c>
      <c r="F17" s="189">
        <v>6.2556010000000004</v>
      </c>
      <c r="G17" s="189">
        <v>14.611255999999997</v>
      </c>
      <c r="H17" s="189">
        <v>26.083947999999996</v>
      </c>
      <c r="I17" s="189">
        <v>32.633727999999991</v>
      </c>
      <c r="J17" s="189">
        <v>40.176438000000005</v>
      </c>
      <c r="K17" s="189">
        <v>44.017389999999992</v>
      </c>
      <c r="L17" s="189">
        <v>69.583032999999986</v>
      </c>
      <c r="M17" s="189">
        <v>115.41156199999999</v>
      </c>
      <c r="N17" s="189">
        <v>101.78383499999998</v>
      </c>
      <c r="O17" s="189">
        <v>133.01616399999997</v>
      </c>
      <c r="P17" s="189">
        <v>126.95197600000002</v>
      </c>
      <c r="Q17" s="19">
        <v>105.40268499999999</v>
      </c>
      <c r="R17" s="19">
        <v>84.657662999999999</v>
      </c>
      <c r="S17" s="19">
        <v>139.53734599999999</v>
      </c>
      <c r="T17" s="19">
        <v>136.36479599999998</v>
      </c>
      <c r="U17" s="19">
        <v>127.56431200000002</v>
      </c>
      <c r="V17" s="19">
        <v>206.35135399999999</v>
      </c>
      <c r="W17" s="19">
        <v>69.668216000000015</v>
      </c>
      <c r="X17" s="19">
        <v>105.743109</v>
      </c>
      <c r="Y17" s="18">
        <f t="shared" si="0"/>
        <v>1696.7055720000001</v>
      </c>
      <c r="Z17" s="45"/>
      <c r="AA17" s="45"/>
    </row>
    <row r="18" spans="1:27" x14ac:dyDescent="0.2">
      <c r="A18" s="143"/>
      <c r="B18" s="76" t="s">
        <v>26</v>
      </c>
      <c r="C18" s="18">
        <v>6.0325999999999998E-2</v>
      </c>
      <c r="D18" s="18">
        <v>0.23056599999999999</v>
      </c>
      <c r="E18" s="18">
        <v>0.36845499999999998</v>
      </c>
      <c r="F18" s="18">
        <v>0.37869900000000001</v>
      </c>
      <c r="G18" s="18">
        <v>1.102897</v>
      </c>
      <c r="H18" s="18">
        <v>0.97753000000000001</v>
      </c>
      <c r="I18" s="18">
        <v>0.45799000000000001</v>
      </c>
      <c r="J18" s="18">
        <v>0.14818799999999999</v>
      </c>
      <c r="K18" s="18">
        <v>0.485066</v>
      </c>
      <c r="L18" s="18">
        <v>11.962448</v>
      </c>
      <c r="M18" s="18">
        <v>18.824182</v>
      </c>
      <c r="N18" s="18">
        <v>11.780499000000001</v>
      </c>
      <c r="O18" s="18">
        <v>9.8350039999999996</v>
      </c>
      <c r="P18" s="18">
        <v>13.604634000000001</v>
      </c>
      <c r="Q18" s="19">
        <v>4.8535550000000001</v>
      </c>
      <c r="R18" s="19">
        <v>0.62554900000000002</v>
      </c>
      <c r="S18" s="19">
        <v>9.5415019999999995</v>
      </c>
      <c r="T18" s="19">
        <v>7.4680629999999999</v>
      </c>
      <c r="U18" s="19">
        <v>4.6146339999999997</v>
      </c>
      <c r="V18" s="19">
        <v>8.0770529999999994</v>
      </c>
      <c r="W18" s="19">
        <v>6.9460059999999997</v>
      </c>
      <c r="X18" s="19">
        <v>1.885853</v>
      </c>
      <c r="Y18" s="18">
        <f t="shared" si="0"/>
        <v>114.22869899999999</v>
      </c>
      <c r="Z18" s="45"/>
      <c r="AA18" s="45"/>
    </row>
    <row r="19" spans="1:27" x14ac:dyDescent="0.2">
      <c r="A19" s="143"/>
      <c r="B19" s="76" t="s">
        <v>27</v>
      </c>
      <c r="C19" s="18">
        <v>0.18032200000000001</v>
      </c>
      <c r="D19" s="18">
        <v>2.9980169999999999</v>
      </c>
      <c r="E19" s="18">
        <v>5.9324009999999996</v>
      </c>
      <c r="F19" s="18">
        <v>1.185705</v>
      </c>
      <c r="G19" s="18">
        <v>0.453181</v>
      </c>
      <c r="H19" s="18">
        <v>0.229328</v>
      </c>
      <c r="I19" s="18">
        <v>0.13874800000000001</v>
      </c>
      <c r="J19" s="18">
        <v>6.4981200000000001</v>
      </c>
      <c r="K19" s="18">
        <v>2.903127</v>
      </c>
      <c r="L19" s="18">
        <v>3.2487490000000001</v>
      </c>
      <c r="M19" s="18">
        <v>4.8901969999999997</v>
      </c>
      <c r="N19" s="18">
        <v>3.3603459999999998</v>
      </c>
      <c r="O19" s="18">
        <v>5.0927759999999997</v>
      </c>
      <c r="P19" s="75">
        <v>3.904541</v>
      </c>
      <c r="Q19" s="19">
        <v>2.4794330000000002</v>
      </c>
      <c r="R19" s="19">
        <v>3.1078139999999999</v>
      </c>
      <c r="S19" s="19">
        <v>9.732704</v>
      </c>
      <c r="T19" s="19">
        <v>20.41356</v>
      </c>
      <c r="U19" s="19">
        <v>7.1275729999999999</v>
      </c>
      <c r="V19" s="19">
        <v>35.309739</v>
      </c>
      <c r="W19" s="19">
        <v>3.34979</v>
      </c>
      <c r="X19" s="19">
        <v>2.6118929999999998</v>
      </c>
      <c r="Y19" s="18">
        <f t="shared" si="0"/>
        <v>125.14806400000001</v>
      </c>
      <c r="Z19" s="45"/>
      <c r="AA19" s="45"/>
    </row>
    <row r="20" spans="1:27" x14ac:dyDescent="0.2">
      <c r="A20" s="143"/>
      <c r="B20" s="76" t="s">
        <v>16</v>
      </c>
      <c r="C20" s="18">
        <f>SUM(C21:C26)</f>
        <v>4.8150000000000007E-3</v>
      </c>
      <c r="D20" s="18">
        <f t="shared" ref="D20:X20" si="1">SUM(D21:D26)</f>
        <v>3.3744999999999997E-2</v>
      </c>
      <c r="E20" s="18">
        <f t="shared" si="1"/>
        <v>8.9124000000000009E-2</v>
      </c>
      <c r="F20" s="18">
        <f t="shared" si="1"/>
        <v>1.2536529999999999</v>
      </c>
      <c r="G20" s="18">
        <f t="shared" si="1"/>
        <v>3.671853</v>
      </c>
      <c r="H20" s="18">
        <f t="shared" si="1"/>
        <v>5.3719059999999992</v>
      </c>
      <c r="I20" s="18">
        <f t="shared" si="1"/>
        <v>7.313947999999999</v>
      </c>
      <c r="J20" s="18">
        <f t="shared" si="1"/>
        <v>6.3217619999999997</v>
      </c>
      <c r="K20" s="18">
        <f t="shared" si="1"/>
        <v>3.8017729999999998</v>
      </c>
      <c r="L20" s="18">
        <f t="shared" si="1"/>
        <v>6.8732639999999998</v>
      </c>
      <c r="M20" s="18">
        <f t="shared" si="1"/>
        <v>8.9266849999999991</v>
      </c>
      <c r="N20" s="18">
        <f t="shared" si="1"/>
        <v>11.946545999999998</v>
      </c>
      <c r="O20" s="18">
        <f t="shared" si="1"/>
        <v>17.834993999999998</v>
      </c>
      <c r="P20" s="18">
        <f t="shared" si="1"/>
        <v>13.456834000000001</v>
      </c>
      <c r="Q20" s="18">
        <f t="shared" si="1"/>
        <v>15.338396000000001</v>
      </c>
      <c r="R20" s="18">
        <f t="shared" si="1"/>
        <v>13.463949</v>
      </c>
      <c r="S20" s="18">
        <f t="shared" si="1"/>
        <v>16.719583</v>
      </c>
      <c r="T20" s="18">
        <f t="shared" si="1"/>
        <v>14.632293000000001</v>
      </c>
      <c r="U20" s="18">
        <f t="shared" si="1"/>
        <v>15.475273</v>
      </c>
      <c r="V20" s="18">
        <f t="shared" si="1"/>
        <v>16.232239000000003</v>
      </c>
      <c r="W20" s="18">
        <f t="shared" si="1"/>
        <v>14.117576000000001</v>
      </c>
      <c r="X20" s="18">
        <f t="shared" si="1"/>
        <v>18.701236999999999</v>
      </c>
      <c r="Y20" s="18">
        <f t="shared" si="0"/>
        <v>211.58144799999999</v>
      </c>
      <c r="Z20" s="45"/>
      <c r="AA20" s="45"/>
    </row>
    <row r="21" spans="1:27" x14ac:dyDescent="0.2">
      <c r="A21" s="143"/>
      <c r="B21" s="76" t="s">
        <v>19</v>
      </c>
      <c r="C21" s="190">
        <v>3.63E-3</v>
      </c>
      <c r="D21" s="190">
        <v>3.63E-3</v>
      </c>
      <c r="E21" s="190">
        <v>3.63E-3</v>
      </c>
      <c r="F21" s="190">
        <v>3.63E-3</v>
      </c>
      <c r="G21" s="190">
        <v>3.63E-3</v>
      </c>
      <c r="H21" s="190">
        <v>3.63E-3</v>
      </c>
      <c r="I21" s="190">
        <v>3.63E-3</v>
      </c>
      <c r="J21" s="190">
        <v>3.63E-3</v>
      </c>
      <c r="K21" s="190">
        <v>3.63E-3</v>
      </c>
      <c r="L21" s="190">
        <v>3.63E-3</v>
      </c>
      <c r="M21" s="190">
        <v>3.63E-3</v>
      </c>
      <c r="N21" s="190">
        <v>3.63E-3</v>
      </c>
      <c r="O21" s="190">
        <v>3.63E-3</v>
      </c>
      <c r="P21" s="190">
        <v>3.63E-3</v>
      </c>
      <c r="Q21" s="190">
        <v>3.63E-3</v>
      </c>
      <c r="R21" s="190">
        <v>3.63E-3</v>
      </c>
      <c r="S21" s="190">
        <v>3.63E-3</v>
      </c>
      <c r="T21" s="190">
        <v>3.63E-3</v>
      </c>
      <c r="U21" s="190">
        <v>3.63E-3</v>
      </c>
      <c r="V21" s="190">
        <v>3.63E-3</v>
      </c>
      <c r="W21" s="190">
        <v>3.63E-3</v>
      </c>
      <c r="X21" s="190">
        <v>3.63E-3</v>
      </c>
      <c r="Y21" s="18">
        <f t="shared" si="0"/>
        <v>7.9859999999999987E-2</v>
      </c>
      <c r="Z21" s="45"/>
      <c r="AA21" s="45"/>
    </row>
    <row r="22" spans="1:27" x14ac:dyDescent="0.2">
      <c r="A22" s="143"/>
      <c r="B22" s="76" t="s">
        <v>18</v>
      </c>
      <c r="C22" s="190">
        <v>2.2800000000000001E-4</v>
      </c>
      <c r="D22" s="190">
        <v>6.0590000000000001E-3</v>
      </c>
      <c r="E22" s="190">
        <v>2.8271999999999999E-2</v>
      </c>
      <c r="F22" s="190">
        <v>6.5729999999999998E-3</v>
      </c>
      <c r="G22" s="190">
        <v>0.84865400000000002</v>
      </c>
      <c r="H22" s="190">
        <v>2.6225849999999999</v>
      </c>
      <c r="I22" s="190">
        <v>3.1600139999999999</v>
      </c>
      <c r="J22" s="190">
        <v>1.4987029999999999</v>
      </c>
      <c r="K22" s="190">
        <v>1.8313999999999999</v>
      </c>
      <c r="L22" s="190">
        <v>3.068867</v>
      </c>
      <c r="M22" s="190">
        <v>2.484013</v>
      </c>
      <c r="N22" s="190">
        <v>2.7222089999999999</v>
      </c>
      <c r="O22" s="190">
        <v>8.1981249999999992</v>
      </c>
      <c r="P22" s="190">
        <v>1.8299570000000001</v>
      </c>
      <c r="Q22" s="19">
        <v>2.123275</v>
      </c>
      <c r="R22" s="19">
        <v>2.487609</v>
      </c>
      <c r="S22" s="19">
        <v>3</v>
      </c>
      <c r="T22" s="19">
        <v>2.8722400000000001</v>
      </c>
      <c r="U22" s="19">
        <v>3.274905</v>
      </c>
      <c r="V22" s="19">
        <v>3.7421190000000002</v>
      </c>
      <c r="W22" s="19">
        <v>3.468092</v>
      </c>
      <c r="X22" s="19">
        <v>2.2641740000000001</v>
      </c>
      <c r="Y22" s="18">
        <f t="shared" si="0"/>
        <v>51.53807299999999</v>
      </c>
      <c r="Z22" s="45"/>
      <c r="AA22" s="45"/>
    </row>
    <row r="23" spans="1:27" x14ac:dyDescent="0.2">
      <c r="A23" s="143"/>
      <c r="B23" s="76" t="s">
        <v>20</v>
      </c>
      <c r="C23" s="190">
        <v>3.1799999999999998E-4</v>
      </c>
      <c r="D23" s="190">
        <v>0</v>
      </c>
      <c r="E23" s="190">
        <v>1.1323E-2</v>
      </c>
      <c r="F23" s="190">
        <v>1.1147000000000001E-2</v>
      </c>
      <c r="G23" s="190">
        <v>1.5002E-2</v>
      </c>
      <c r="H23" s="190">
        <v>5.3480000000000003E-3</v>
      </c>
      <c r="I23" s="190">
        <v>2.0827999999999999E-2</v>
      </c>
      <c r="J23" s="190">
        <v>2.0778999999999999E-2</v>
      </c>
      <c r="K23" s="190">
        <v>0.18395300000000001</v>
      </c>
      <c r="L23" s="190">
        <v>0.55954899999999996</v>
      </c>
      <c r="M23" s="190">
        <v>0.63563000000000003</v>
      </c>
      <c r="N23" s="190">
        <v>0.93808199999999997</v>
      </c>
      <c r="O23" s="190">
        <v>2.1900620000000002</v>
      </c>
      <c r="P23" s="190">
        <v>2.8600319999999999</v>
      </c>
      <c r="Q23" s="19">
        <v>4.7286869999999999</v>
      </c>
      <c r="R23" s="19">
        <v>4.2196400000000001</v>
      </c>
      <c r="S23" s="19">
        <v>3</v>
      </c>
      <c r="T23" s="19">
        <v>0.76860499999999998</v>
      </c>
      <c r="U23" s="19">
        <v>0.64897400000000005</v>
      </c>
      <c r="V23" s="19">
        <v>2.109035</v>
      </c>
      <c r="W23" s="19">
        <v>1.5505310000000001</v>
      </c>
      <c r="X23" s="19">
        <v>2.5579860000000001</v>
      </c>
      <c r="Y23" s="18">
        <f t="shared" si="0"/>
        <v>27.035510999999996</v>
      </c>
      <c r="Z23" s="45"/>
      <c r="AA23" s="45"/>
    </row>
    <row r="24" spans="1:27" x14ac:dyDescent="0.2">
      <c r="A24" s="143"/>
      <c r="B24" s="76" t="s">
        <v>21</v>
      </c>
      <c r="C24" s="190">
        <v>1.13E-4</v>
      </c>
      <c r="D24" s="190">
        <v>1.7103E-2</v>
      </c>
      <c r="E24" s="190">
        <v>2.8860000000000001E-3</v>
      </c>
      <c r="F24" s="190">
        <v>2.3834000000000001E-2</v>
      </c>
      <c r="G24" s="190">
        <v>4.8860000000000001E-2</v>
      </c>
      <c r="H24" s="190">
        <v>7.8763E-2</v>
      </c>
      <c r="I24" s="190">
        <v>6.3170000000000004E-2</v>
      </c>
      <c r="J24" s="190">
        <v>0.233377</v>
      </c>
      <c r="K24" s="190">
        <v>0.79322599999999999</v>
      </c>
      <c r="L24" s="190">
        <v>1.108411</v>
      </c>
      <c r="M24" s="190">
        <v>1.328884</v>
      </c>
      <c r="N24" s="190">
        <v>2.3019810000000001</v>
      </c>
      <c r="O24" s="190">
        <v>1.6533549999999999</v>
      </c>
      <c r="P24" s="190">
        <v>1.5137590000000001</v>
      </c>
      <c r="Q24" s="19">
        <v>1.357086</v>
      </c>
      <c r="R24" s="19">
        <v>1.876018</v>
      </c>
      <c r="S24" s="19">
        <v>3</v>
      </c>
      <c r="T24" s="19">
        <v>3.7767710000000001</v>
      </c>
      <c r="U24" s="19">
        <v>4.5469580000000001</v>
      </c>
      <c r="V24" s="19">
        <v>3.2235469999999999</v>
      </c>
      <c r="W24" s="19">
        <v>2.0499230000000002</v>
      </c>
      <c r="X24" s="19">
        <v>2.9082020000000002</v>
      </c>
      <c r="Y24" s="18">
        <f t="shared" si="0"/>
        <v>31.906226999999998</v>
      </c>
      <c r="Z24" s="45"/>
      <c r="AA24" s="45"/>
    </row>
    <row r="25" spans="1:27" x14ac:dyDescent="0.2">
      <c r="A25" s="143"/>
      <c r="B25" s="76" t="s">
        <v>17</v>
      </c>
      <c r="C25" s="190">
        <v>5.0600000000000005E-4</v>
      </c>
      <c r="D25" s="190">
        <v>1.315E-3</v>
      </c>
      <c r="E25" s="190">
        <v>2.2952E-2</v>
      </c>
      <c r="F25" s="190">
        <v>1.1982930000000001</v>
      </c>
      <c r="G25" s="190">
        <v>1.952717</v>
      </c>
      <c r="H25" s="190">
        <v>1.8924700000000001</v>
      </c>
      <c r="I25" s="190">
        <v>2.710896</v>
      </c>
      <c r="J25" s="190">
        <v>3.3680629999999998</v>
      </c>
      <c r="K25" s="190">
        <v>7.0674000000000001E-2</v>
      </c>
      <c r="L25" s="190">
        <v>5.2275000000000002E-2</v>
      </c>
      <c r="M25" s="190">
        <v>1.0878859999999999</v>
      </c>
      <c r="N25" s="190">
        <v>2.0807129999999998</v>
      </c>
      <c r="O25" s="190">
        <v>0.92433900000000002</v>
      </c>
      <c r="P25" s="190">
        <v>0.64598100000000003</v>
      </c>
      <c r="Q25" s="19">
        <v>0.68681199999999998</v>
      </c>
      <c r="R25" s="19">
        <v>1.0369729999999999</v>
      </c>
      <c r="S25" s="19">
        <v>3</v>
      </c>
      <c r="T25" s="19">
        <v>3.9030879999999999</v>
      </c>
      <c r="U25" s="19">
        <v>5.0543699999999996</v>
      </c>
      <c r="V25" s="19">
        <v>4.5130360000000005</v>
      </c>
      <c r="W25" s="19">
        <v>4.0426609999999998</v>
      </c>
      <c r="X25" s="19">
        <v>8.6084790000000009</v>
      </c>
      <c r="Y25" s="18">
        <f t="shared" si="0"/>
        <v>46.854499000000004</v>
      </c>
      <c r="Z25" s="45"/>
      <c r="AA25" s="45"/>
    </row>
    <row r="26" spans="1:27" x14ac:dyDescent="0.2">
      <c r="A26" s="297"/>
      <c r="B26" s="76" t="s">
        <v>807</v>
      </c>
      <c r="C26" s="190">
        <v>2.0000000000000002E-5</v>
      </c>
      <c r="D26" s="190">
        <v>5.6379999999999998E-3</v>
      </c>
      <c r="E26" s="190">
        <v>2.0061000000000002E-2</v>
      </c>
      <c r="F26" s="190">
        <v>1.0176000000000001E-2</v>
      </c>
      <c r="G26" s="190">
        <v>0.80298999999999987</v>
      </c>
      <c r="H26" s="190">
        <v>0.76910999999999985</v>
      </c>
      <c r="I26" s="190">
        <v>1.35541</v>
      </c>
      <c r="J26" s="190">
        <v>1.1972099999999999</v>
      </c>
      <c r="K26" s="190">
        <v>0.91888999999999998</v>
      </c>
      <c r="L26" s="190">
        <v>2.0805319999999998</v>
      </c>
      <c r="M26" s="190">
        <v>3.3866420000000002</v>
      </c>
      <c r="N26" s="190">
        <v>3.8999309999999996</v>
      </c>
      <c r="O26" s="190">
        <v>4.8654829999999993</v>
      </c>
      <c r="P26" s="190">
        <v>6.6034750000000004</v>
      </c>
      <c r="Q26" s="19">
        <v>6.4389060000000011</v>
      </c>
      <c r="R26" s="19">
        <v>3.8400789999999998</v>
      </c>
      <c r="S26" s="19">
        <v>4.715952999999999</v>
      </c>
      <c r="T26" s="19">
        <v>3.3079589999999999</v>
      </c>
      <c r="U26" s="19">
        <v>1.9464360000000003</v>
      </c>
      <c r="V26" s="19">
        <v>2.6408720000000012</v>
      </c>
      <c r="W26" s="19">
        <v>3.0027389999999996</v>
      </c>
      <c r="X26" s="19">
        <v>2.3587660000000006</v>
      </c>
      <c r="Y26" s="18">
        <f t="shared" si="0"/>
        <v>54.167277999999996</v>
      </c>
      <c r="Z26" s="45"/>
      <c r="AA26" s="45"/>
    </row>
    <row r="27" spans="1:27" ht="15" x14ac:dyDescent="0.25">
      <c r="A27" s="143"/>
      <c r="B27" s="185" t="s">
        <v>22</v>
      </c>
      <c r="C27" s="211">
        <f>SUM(C9:C10,C12,C16:C17)</f>
        <v>347.50283300000001</v>
      </c>
      <c r="D27" s="211">
        <f t="shared" ref="D27:V27" si="2">SUM(D9:D10,D12,D16:D17)</f>
        <v>1527.4303340000001</v>
      </c>
      <c r="E27" s="211">
        <f t="shared" si="2"/>
        <v>1491.974864</v>
      </c>
      <c r="F27" s="211">
        <f t="shared" si="2"/>
        <v>1663.2877689999998</v>
      </c>
      <c r="G27" s="211">
        <f t="shared" si="2"/>
        <v>1851.1534709999999</v>
      </c>
      <c r="H27" s="211">
        <f t="shared" si="2"/>
        <v>2512.868845</v>
      </c>
      <c r="I27" s="211">
        <f t="shared" si="2"/>
        <v>1484.9823800000004</v>
      </c>
      <c r="J27" s="211">
        <f t="shared" si="2"/>
        <v>1277.4826569999998</v>
      </c>
      <c r="K27" s="211">
        <f t="shared" si="2"/>
        <v>1513.5180190000001</v>
      </c>
      <c r="L27" s="211">
        <f t="shared" si="2"/>
        <v>1831.7284479999998</v>
      </c>
      <c r="M27" s="211">
        <f t="shared" si="2"/>
        <v>1652.488685</v>
      </c>
      <c r="N27" s="211">
        <f t="shared" si="2"/>
        <v>1757.4884140000001</v>
      </c>
      <c r="O27" s="211">
        <f t="shared" si="2"/>
        <v>1710.7752459999999</v>
      </c>
      <c r="P27" s="211">
        <f t="shared" si="2"/>
        <v>1675.8886500000001</v>
      </c>
      <c r="Q27" s="211">
        <f t="shared" si="2"/>
        <v>1718.8316729999999</v>
      </c>
      <c r="R27" s="211">
        <f t="shared" si="2"/>
        <v>2050.1544370000001</v>
      </c>
      <c r="S27" s="211">
        <f t="shared" si="2"/>
        <v>2574.2002650000004</v>
      </c>
      <c r="T27" s="211">
        <f t="shared" si="2"/>
        <v>2640.4137069999992</v>
      </c>
      <c r="U27" s="211">
        <f t="shared" si="2"/>
        <v>2665.3540260000004</v>
      </c>
      <c r="V27" s="211">
        <f t="shared" si="2"/>
        <v>2739.3129119999999</v>
      </c>
      <c r="W27" s="211">
        <f t="shared" ref="W27:X27" si="3">SUM(W9:W10,W12,W16:W17)</f>
        <v>3147.836765</v>
      </c>
      <c r="X27" s="211">
        <f t="shared" si="3"/>
        <v>3125.0706389999996</v>
      </c>
      <c r="Y27" s="18">
        <f t="shared" si="0"/>
        <v>42959.745039000001</v>
      </c>
      <c r="Z27" s="45"/>
      <c r="AA27" s="45"/>
    </row>
    <row r="28" spans="1:27" x14ac:dyDescent="0.2">
      <c r="A28" s="143"/>
      <c r="B28" s="76" t="s">
        <v>23</v>
      </c>
      <c r="C28" s="18">
        <f>C29-C27</f>
        <v>87.513240999999994</v>
      </c>
      <c r="D28" s="18">
        <f t="shared" ref="D28:V28" si="4">D29-D27</f>
        <v>94.019766999999774</v>
      </c>
      <c r="E28" s="18">
        <f t="shared" si="4"/>
        <v>86.008960999999999</v>
      </c>
      <c r="F28" s="18">
        <f t="shared" si="4"/>
        <v>98.23335800000018</v>
      </c>
      <c r="G28" s="18">
        <f t="shared" si="4"/>
        <v>120.86266400000022</v>
      </c>
      <c r="H28" s="18">
        <f t="shared" si="4"/>
        <v>41.381898999999976</v>
      </c>
      <c r="I28" s="18">
        <f t="shared" si="4"/>
        <v>28.795649999999569</v>
      </c>
      <c r="J28" s="18">
        <f t="shared" si="4"/>
        <v>38.777210000000196</v>
      </c>
      <c r="K28" s="18">
        <f t="shared" si="4"/>
        <v>43.106648999999834</v>
      </c>
      <c r="L28" s="18">
        <f t="shared" si="4"/>
        <v>48.806489000000056</v>
      </c>
      <c r="M28" s="18">
        <f t="shared" si="4"/>
        <v>37.639840000000049</v>
      </c>
      <c r="N28" s="18">
        <f t="shared" si="4"/>
        <v>65.896985999999742</v>
      </c>
      <c r="O28" s="18">
        <f t="shared" si="4"/>
        <v>55.542839000000185</v>
      </c>
      <c r="P28" s="18">
        <f t="shared" si="4"/>
        <v>40.008444999999938</v>
      </c>
      <c r="Q28" s="18">
        <f t="shared" si="4"/>
        <v>52.674892</v>
      </c>
      <c r="R28" s="18">
        <f t="shared" si="4"/>
        <v>94.55500499999971</v>
      </c>
      <c r="S28" s="18">
        <f t="shared" si="4"/>
        <v>53.233398999999736</v>
      </c>
      <c r="T28" s="18">
        <f t="shared" si="4"/>
        <v>157.52451600000086</v>
      </c>
      <c r="U28" s="18">
        <f t="shared" si="4"/>
        <v>255.97101399999974</v>
      </c>
      <c r="V28" s="18">
        <f t="shared" si="4"/>
        <v>181.15103200000021</v>
      </c>
      <c r="W28" s="18">
        <f t="shared" ref="W28:X28" si="5">W29-W27</f>
        <v>164.08367399999997</v>
      </c>
      <c r="X28" s="18">
        <f t="shared" si="5"/>
        <v>183.17021300000033</v>
      </c>
      <c r="Y28" s="18">
        <f t="shared" si="0"/>
        <v>2028.9577430000004</v>
      </c>
      <c r="Z28" s="45"/>
      <c r="AA28" s="45"/>
    </row>
    <row r="29" spans="1:27" ht="13.5" thickBot="1" x14ac:dyDescent="0.25">
      <c r="A29" s="143"/>
      <c r="B29" s="77" t="s">
        <v>7</v>
      </c>
      <c r="C29" s="258">
        <v>435.016074</v>
      </c>
      <c r="D29" s="258">
        <v>1621.4501009999999</v>
      </c>
      <c r="E29" s="258">
        <v>1577.983825</v>
      </c>
      <c r="F29" s="258">
        <v>1761.521127</v>
      </c>
      <c r="G29" s="258">
        <v>1972.0161350000001</v>
      </c>
      <c r="H29" s="258">
        <v>2554.2507439999999</v>
      </c>
      <c r="I29" s="258">
        <v>1513.7780299999999</v>
      </c>
      <c r="J29" s="258">
        <v>1316.259867</v>
      </c>
      <c r="K29" s="258">
        <v>1556.6246679999999</v>
      </c>
      <c r="L29" s="258">
        <v>1880.5349369999999</v>
      </c>
      <c r="M29" s="258">
        <v>1690.1285250000001</v>
      </c>
      <c r="N29" s="258">
        <v>1823.3853999999999</v>
      </c>
      <c r="O29" s="258">
        <v>1766.3180850000001</v>
      </c>
      <c r="P29" s="258">
        <v>1715.897095</v>
      </c>
      <c r="Q29" s="259">
        <v>1771.5065649999999</v>
      </c>
      <c r="R29" s="259">
        <v>2144.7094419999999</v>
      </c>
      <c r="S29" s="259">
        <v>2627.4336640000001</v>
      </c>
      <c r="T29" s="259">
        <v>2797.9382230000001</v>
      </c>
      <c r="U29" s="27">
        <v>2921.3250400000002</v>
      </c>
      <c r="V29" s="27">
        <v>2920.4639440000001</v>
      </c>
      <c r="W29" s="27">
        <v>3311.920439</v>
      </c>
      <c r="X29" s="27">
        <v>3308.2408519999999</v>
      </c>
      <c r="Y29" s="18">
        <f t="shared" si="0"/>
        <v>44988.702782000008</v>
      </c>
      <c r="Z29" s="45"/>
      <c r="AA29" s="45"/>
    </row>
    <row r="30" spans="1:27" ht="20.25" thickTop="1" thickBot="1" x14ac:dyDescent="0.35">
      <c r="A30" s="143"/>
      <c r="B30" s="334" t="s">
        <v>253</v>
      </c>
      <c r="C30" s="334"/>
      <c r="D30" s="334"/>
      <c r="E30" s="334"/>
      <c r="F30" s="334"/>
      <c r="G30" s="334"/>
      <c r="H30" s="334"/>
      <c r="I30" s="334"/>
      <c r="J30" s="334"/>
      <c r="K30" s="334"/>
      <c r="L30" s="334"/>
      <c r="M30" s="334"/>
      <c r="N30" s="334"/>
      <c r="O30" s="334"/>
      <c r="P30" s="334"/>
      <c r="Q30" s="334"/>
      <c r="R30" s="334"/>
      <c r="S30" s="334"/>
      <c r="T30" s="334"/>
      <c r="U30" s="334"/>
      <c r="V30" s="334"/>
      <c r="W30" s="334"/>
      <c r="X30" s="334"/>
      <c r="Y30" s="334"/>
    </row>
    <row r="31" spans="1:27" ht="13.5" thickTop="1" x14ac:dyDescent="0.2">
      <c r="A31" s="143"/>
      <c r="B31" s="96"/>
      <c r="C31" s="18"/>
      <c r="D31" s="18"/>
      <c r="E31" s="18"/>
      <c r="F31" s="18"/>
      <c r="G31" s="18"/>
      <c r="H31" s="18"/>
      <c r="I31" s="18"/>
      <c r="J31" s="18"/>
      <c r="K31" s="18"/>
      <c r="L31" s="18"/>
      <c r="M31" s="18"/>
      <c r="N31" s="18"/>
      <c r="O31" s="18"/>
      <c r="P31" s="18"/>
      <c r="Q31" s="18"/>
      <c r="R31" s="18"/>
      <c r="S31" s="18"/>
      <c r="T31" s="18"/>
      <c r="U31" s="18"/>
      <c r="V31" s="18"/>
      <c r="W31" s="18"/>
      <c r="X31" s="18"/>
      <c r="Y31" s="18"/>
    </row>
    <row r="32" spans="1:27" x14ac:dyDescent="0.2">
      <c r="A32" s="143"/>
      <c r="B32" s="27" t="s">
        <v>326</v>
      </c>
      <c r="C32" s="84">
        <f>C9/C$29*100</f>
        <v>77.409455908978657</v>
      </c>
      <c r="D32" s="84">
        <f t="shared" ref="D32:Y32" si="6">D9/D$29*100</f>
        <v>92.060205619611608</v>
      </c>
      <c r="E32" s="84">
        <f t="shared" si="6"/>
        <v>91.268924635523433</v>
      </c>
      <c r="F32" s="84">
        <f t="shared" si="6"/>
        <v>91.306648517988506</v>
      </c>
      <c r="G32" s="84">
        <f t="shared" si="6"/>
        <v>88.612201238404154</v>
      </c>
      <c r="H32" s="84">
        <f t="shared" si="6"/>
        <v>93.209354938725625</v>
      </c>
      <c r="I32" s="84">
        <f t="shared" si="6"/>
        <v>87.841862984363701</v>
      </c>
      <c r="J32" s="84">
        <f t="shared" si="6"/>
        <v>84.83658766753237</v>
      </c>
      <c r="K32" s="84">
        <f t="shared" si="6"/>
        <v>90.531091789173686</v>
      </c>
      <c r="L32" s="84">
        <f t="shared" si="6"/>
        <v>91.114915298167631</v>
      </c>
      <c r="M32" s="84">
        <f t="shared" si="6"/>
        <v>85.246567920034352</v>
      </c>
      <c r="N32" s="84">
        <f t="shared" si="6"/>
        <v>85.947747799231038</v>
      </c>
      <c r="O32" s="84">
        <f t="shared" si="6"/>
        <v>83.975852231621118</v>
      </c>
      <c r="P32" s="84">
        <f t="shared" si="6"/>
        <v>83.957292030965291</v>
      </c>
      <c r="Q32" s="84">
        <f t="shared" si="6"/>
        <v>84.103639999776121</v>
      </c>
      <c r="R32" s="84">
        <f t="shared" si="6"/>
        <v>85.975838306585871</v>
      </c>
      <c r="S32" s="84">
        <f t="shared" si="6"/>
        <v>88.263852243921008</v>
      </c>
      <c r="T32" s="84">
        <f t="shared" si="6"/>
        <v>84.68348741665551</v>
      </c>
      <c r="U32" s="84">
        <f t="shared" si="6"/>
        <v>82.528607292531888</v>
      </c>
      <c r="V32" s="84">
        <f t="shared" si="6"/>
        <v>82.184680722769428</v>
      </c>
      <c r="W32" s="84">
        <f t="shared" ref="W32:X32" si="7">W9/W$29*100</f>
        <v>89.432852013025055</v>
      </c>
      <c r="X32" s="84">
        <f t="shared" si="7"/>
        <v>88.019687177238211</v>
      </c>
      <c r="Y32" s="84">
        <f t="shared" si="6"/>
        <v>87.165129383747683</v>
      </c>
    </row>
    <row r="33" spans="1:25" x14ac:dyDescent="0.2">
      <c r="A33" s="143"/>
      <c r="B33" s="27" t="s">
        <v>391</v>
      </c>
      <c r="C33" s="84">
        <f t="shared" ref="C33:Y33" si="8">C10/C$29*100</f>
        <v>1.0550086018200791</v>
      </c>
      <c r="D33" s="84">
        <f t="shared" si="8"/>
        <v>1.1965496186428743</v>
      </c>
      <c r="E33" s="84">
        <f t="shared" si="8"/>
        <v>1.8163357282828929</v>
      </c>
      <c r="F33" s="84">
        <f t="shared" si="8"/>
        <v>2.0716828450505433</v>
      </c>
      <c r="G33" s="84">
        <f t="shared" si="8"/>
        <v>3.123599341138251</v>
      </c>
      <c r="H33" s="84">
        <f t="shared" si="8"/>
        <v>2.9405553145646848</v>
      </c>
      <c r="I33" s="84">
        <f t="shared" si="8"/>
        <v>6.5523206860123349</v>
      </c>
      <c r="J33" s="84">
        <f t="shared" si="8"/>
        <v>6.3280544433707941</v>
      </c>
      <c r="K33" s="84">
        <f t="shared" si="8"/>
        <v>2.9185381636262235</v>
      </c>
      <c r="L33" s="84">
        <f t="shared" si="8"/>
        <v>2.0453892263954256</v>
      </c>
      <c r="M33" s="84">
        <f t="shared" si="8"/>
        <v>4.455452640798427</v>
      </c>
      <c r="N33" s="84">
        <f t="shared" si="8"/>
        <v>3.5499184648511504</v>
      </c>
      <c r="O33" s="84">
        <f t="shared" si="8"/>
        <v>3.9371171359545918</v>
      </c>
      <c r="P33" s="84">
        <f t="shared" si="8"/>
        <v>4.698899091032029</v>
      </c>
      <c r="Q33" s="84">
        <f t="shared" si="8"/>
        <v>6.0163193919634166</v>
      </c>
      <c r="R33" s="84">
        <f t="shared" si="8"/>
        <v>4.6071894898665722</v>
      </c>
      <c r="S33" s="84">
        <f t="shared" si="8"/>
        <v>3.6629405080196151</v>
      </c>
      <c r="T33" s="84">
        <f t="shared" si="8"/>
        <v>3.4020788671287252</v>
      </c>
      <c r="U33" s="84">
        <f t="shared" si="8"/>
        <v>3.2620997901691893</v>
      </c>
      <c r="V33" s="84">
        <f t="shared" si="8"/>
        <v>3.085242369970516</v>
      </c>
      <c r="W33" s="84">
        <f t="shared" ref="W33:X33" si="9">W10/W$29*100</f>
        <v>2.1234036956888382</v>
      </c>
      <c r="X33" s="84">
        <f t="shared" si="9"/>
        <v>1.7630610831958857</v>
      </c>
      <c r="Y33" s="84">
        <f t="shared" si="8"/>
        <v>3.3192821767634308</v>
      </c>
    </row>
    <row r="34" spans="1:25" x14ac:dyDescent="0.2">
      <c r="A34" s="143"/>
      <c r="B34" s="27" t="s">
        <v>60</v>
      </c>
      <c r="C34" s="84">
        <f t="shared" ref="C34:Y34" si="10">C11/C$29*100</f>
        <v>2.6320866479062562E-4</v>
      </c>
      <c r="D34" s="84">
        <f t="shared" si="10"/>
        <v>1.7024267341298836E-3</v>
      </c>
      <c r="E34" s="84">
        <f t="shared" si="10"/>
        <v>4.7621527425986132E-3</v>
      </c>
      <c r="F34" s="84">
        <f t="shared" si="10"/>
        <v>1.0177908016654745E-2</v>
      </c>
      <c r="G34" s="84">
        <f t="shared" si="10"/>
        <v>2.190392828606344E-2</v>
      </c>
      <c r="H34" s="84">
        <f t="shared" si="10"/>
        <v>3.6424458412529288E-2</v>
      </c>
      <c r="I34" s="84">
        <f t="shared" si="10"/>
        <v>6.0754019530855533E-2</v>
      </c>
      <c r="J34" s="84">
        <f t="shared" si="10"/>
        <v>4.8852207388618951E-2</v>
      </c>
      <c r="K34" s="84">
        <f t="shared" si="10"/>
        <v>0.40075826422660804</v>
      </c>
      <c r="L34" s="84">
        <f t="shared" si="10"/>
        <v>0.73985777803180486</v>
      </c>
      <c r="M34" s="84">
        <f t="shared" si="10"/>
        <v>2.8743077985740757</v>
      </c>
      <c r="N34" s="84">
        <f t="shared" si="10"/>
        <v>1.1988398064391654</v>
      </c>
      <c r="O34" s="84">
        <f t="shared" si="10"/>
        <v>2.0199046424868596</v>
      </c>
      <c r="P34" s="84">
        <f t="shared" si="10"/>
        <v>1.6650679159754624</v>
      </c>
      <c r="Q34" s="84">
        <f t="shared" si="10"/>
        <v>1.475037548054472</v>
      </c>
      <c r="R34" s="84">
        <f t="shared" si="10"/>
        <v>1.1555270152067527</v>
      </c>
      <c r="S34" s="84">
        <f t="shared" si="10"/>
        <v>0.94222584338479409</v>
      </c>
      <c r="T34" s="84">
        <f t="shared" si="10"/>
        <v>0.84416070397276954</v>
      </c>
      <c r="U34" s="84">
        <f t="shared" si="10"/>
        <v>0.9968503881375691</v>
      </c>
      <c r="V34" s="84">
        <f t="shared" si="10"/>
        <v>0.88267044189880262</v>
      </c>
      <c r="W34" s="84">
        <f t="shared" ref="W34:X34" si="11">W11/W$29*100</f>
        <v>0.68870368174928254</v>
      </c>
      <c r="X34" s="84">
        <f t="shared" si="11"/>
        <v>0.49772739460748311</v>
      </c>
      <c r="Y34" s="84">
        <f t="shared" si="10"/>
        <v>0.78133112817967165</v>
      </c>
    </row>
    <row r="35" spans="1:25" x14ac:dyDescent="0.2">
      <c r="A35" s="143"/>
      <c r="B35" s="27" t="s">
        <v>332</v>
      </c>
      <c r="C35" s="84">
        <f t="shared" ref="C35:Y35" si="12">C12/C$29*100</f>
        <v>1.3196602017975088</v>
      </c>
      <c r="D35" s="84">
        <f t="shared" si="12"/>
        <v>0.71894053309507311</v>
      </c>
      <c r="E35" s="84">
        <f t="shared" si="12"/>
        <v>1.0153362630317202</v>
      </c>
      <c r="F35" s="84">
        <f t="shared" si="12"/>
        <v>0.68298039777072739</v>
      </c>
      <c r="G35" s="84">
        <f t="shared" si="12"/>
        <v>1.3852200555144039</v>
      </c>
      <c r="H35" s="84">
        <f t="shared" si="12"/>
        <v>1.2085124795406539</v>
      </c>
      <c r="I35" s="84">
        <f t="shared" si="12"/>
        <v>1.4246731404867861</v>
      </c>
      <c r="J35" s="84">
        <f t="shared" si="12"/>
        <v>2.7770913568391888</v>
      </c>
      <c r="K35" s="84">
        <f t="shared" si="12"/>
        <v>0.95019250973350255</v>
      </c>
      <c r="L35" s="84">
        <f t="shared" si="12"/>
        <v>0.52888706316015666</v>
      </c>
      <c r="M35" s="84">
        <f t="shared" si="12"/>
        <v>1.2173192568298909</v>
      </c>
      <c r="N35" s="84">
        <f t="shared" si="12"/>
        <v>1.1938148128201531</v>
      </c>
      <c r="O35" s="84">
        <f t="shared" si="12"/>
        <v>1.1751166551635006</v>
      </c>
      <c r="P35" s="84">
        <f t="shared" si="12"/>
        <v>1.2186929543114589</v>
      </c>
      <c r="Q35" s="84">
        <f t="shared" si="12"/>
        <v>0.92108447817126782</v>
      </c>
      <c r="R35" s="84">
        <f t="shared" si="12"/>
        <v>0.99557187476586873</v>
      </c>
      <c r="S35" s="84">
        <f t="shared" si="12"/>
        <v>0.56516064338589511</v>
      </c>
      <c r="T35" s="84">
        <f t="shared" si="12"/>
        <v>0.27405719457873823</v>
      </c>
      <c r="U35" s="84">
        <f t="shared" si="12"/>
        <v>0.3139724568273306</v>
      </c>
      <c r="V35" s="84">
        <f t="shared" si="12"/>
        <v>0.45367524660663988</v>
      </c>
      <c r="W35" s="84">
        <f t="shared" ref="W35:X35" si="13">W12/W$29*100</f>
        <v>0.53945181742936188</v>
      </c>
      <c r="X35" s="84">
        <f t="shared" si="13"/>
        <v>0.59046668226077514</v>
      </c>
      <c r="Y35" s="84">
        <f t="shared" si="12"/>
        <v>0.86802011583282079</v>
      </c>
    </row>
    <row r="36" spans="1:25" x14ac:dyDescent="0.2">
      <c r="A36" s="143"/>
      <c r="B36" s="27" t="s">
        <v>381</v>
      </c>
      <c r="C36" s="84">
        <f t="shared" ref="C36:Y36" si="14">C13/C$29*100</f>
        <v>2.219481204733598E-2</v>
      </c>
      <c r="D36" s="84">
        <f t="shared" si="14"/>
        <v>1.6343395324750731E-5</v>
      </c>
      <c r="E36" s="84">
        <f t="shared" si="14"/>
        <v>1.6793581518492434E-5</v>
      </c>
      <c r="F36" s="84">
        <f t="shared" si="14"/>
        <v>9.1335833294266245E-4</v>
      </c>
      <c r="G36" s="84">
        <f t="shared" si="14"/>
        <v>1.6688859394144863E-2</v>
      </c>
      <c r="H36" s="84">
        <f t="shared" si="14"/>
        <v>1.2167168815748811E-2</v>
      </c>
      <c r="I36" s="84">
        <f t="shared" si="14"/>
        <v>8.2967249828563051E-3</v>
      </c>
      <c r="J36" s="84">
        <f t="shared" si="14"/>
        <v>8.423336666239024E-3</v>
      </c>
      <c r="K36" s="84">
        <f t="shared" si="14"/>
        <v>2.1698229955070965E-3</v>
      </c>
      <c r="L36" s="84">
        <f t="shared" si="14"/>
        <v>2.104401211664381E-3</v>
      </c>
      <c r="M36" s="84">
        <f t="shared" si="14"/>
        <v>9.8283117255831179E-2</v>
      </c>
      <c r="N36" s="84">
        <f t="shared" si="14"/>
        <v>0.38708245662162266</v>
      </c>
      <c r="O36" s="84">
        <f t="shared" si="14"/>
        <v>0.89757638415393326</v>
      </c>
      <c r="P36" s="84">
        <f t="shared" si="14"/>
        <v>0.84660409078902243</v>
      </c>
      <c r="Q36" s="84">
        <f t="shared" si="14"/>
        <v>0.32472812202081791</v>
      </c>
      <c r="R36" s="84">
        <f t="shared" si="14"/>
        <v>0.52438431890859372</v>
      </c>
      <c r="S36" s="84">
        <f t="shared" si="14"/>
        <v>0.48901173704380146</v>
      </c>
      <c r="T36" s="84">
        <f t="shared" si="14"/>
        <v>0.5199888217832177</v>
      </c>
      <c r="U36" s="84">
        <f t="shared" si="14"/>
        <v>0.60059071687551757</v>
      </c>
      <c r="V36" s="84">
        <f t="shared" si="14"/>
        <v>0.51866909814518158</v>
      </c>
      <c r="W36" s="84">
        <f t="shared" ref="W36:X36" si="15">W13/W$29*100</f>
        <v>0.7186581754719501</v>
      </c>
      <c r="X36" s="84">
        <f t="shared" si="15"/>
        <v>0.52470257688481026</v>
      </c>
      <c r="Y36" s="84">
        <f t="shared" si="14"/>
        <v>0.35211503600717442</v>
      </c>
    </row>
    <row r="37" spans="1:25" x14ac:dyDescent="0.2">
      <c r="A37" s="143"/>
      <c r="B37" s="27" t="s">
        <v>57</v>
      </c>
      <c r="C37" s="84">
        <f t="shared" ref="C37:Y37" si="16">C14/C$29*100</f>
        <v>1.3867533547737364E-2</v>
      </c>
      <c r="D37" s="84">
        <f t="shared" si="16"/>
        <v>1.4219740703571611E-2</v>
      </c>
      <c r="E37" s="84">
        <f t="shared" si="16"/>
        <v>2.3349732371306151E-2</v>
      </c>
      <c r="F37" s="84">
        <f t="shared" si="16"/>
        <v>2.1498408063089898E-2</v>
      </c>
      <c r="G37" s="84">
        <f t="shared" si="16"/>
        <v>5.5927382156028854E-2</v>
      </c>
      <c r="H37" s="84">
        <f t="shared" si="16"/>
        <v>3.8270714114353996E-2</v>
      </c>
      <c r="I37" s="84">
        <f t="shared" si="16"/>
        <v>3.0254765951385886E-2</v>
      </c>
      <c r="J37" s="84">
        <f t="shared" si="16"/>
        <v>1.1258263183070976E-2</v>
      </c>
      <c r="K37" s="84">
        <f t="shared" si="16"/>
        <v>3.1161397475682303E-2</v>
      </c>
      <c r="L37" s="84">
        <f t="shared" si="16"/>
        <v>0.63611942350210116</v>
      </c>
      <c r="M37" s="84">
        <f t="shared" si="16"/>
        <v>1.1137722203700455</v>
      </c>
      <c r="N37" s="84">
        <f t="shared" si="16"/>
        <v>0.64607838803579332</v>
      </c>
      <c r="O37" s="84">
        <f t="shared" si="16"/>
        <v>0.55680820365942185</v>
      </c>
      <c r="P37" s="84">
        <f t="shared" si="16"/>
        <v>0.7928583852518265</v>
      </c>
      <c r="Q37" s="84">
        <f t="shared" si="16"/>
        <v>0.27397894514717758</v>
      </c>
      <c r="R37" s="84">
        <f t="shared" si="16"/>
        <v>2.9167074464719032E-2</v>
      </c>
      <c r="S37" s="84">
        <f t="shared" si="16"/>
        <v>0.36314911126905614</v>
      </c>
      <c r="T37" s="84">
        <f t="shared" si="16"/>
        <v>0.26691307687246246</v>
      </c>
      <c r="U37" s="84">
        <f t="shared" si="16"/>
        <v>0.15796373004764985</v>
      </c>
      <c r="V37" s="84">
        <f t="shared" si="16"/>
        <v>0.27656746170737861</v>
      </c>
      <c r="W37" s="84">
        <f t="shared" ref="W37:X37" si="17">W14/W$29*100</f>
        <v>0.2097274414628533</v>
      </c>
      <c r="X37" s="84">
        <f t="shared" si="17"/>
        <v>5.7004706862860549E-2</v>
      </c>
      <c r="Y37" s="84">
        <f t="shared" si="16"/>
        <v>0.25390529607735862</v>
      </c>
    </row>
    <row r="38" spans="1:25" x14ac:dyDescent="0.2">
      <c r="A38" s="143"/>
      <c r="B38" s="27" t="s">
        <v>389</v>
      </c>
      <c r="C38" s="84">
        <f t="shared" ref="C38:Y38" si="18">C15/C$29*100</f>
        <v>4.3791485277392301E-4</v>
      </c>
      <c r="D38" s="84">
        <f t="shared" si="18"/>
        <v>2.4669275961887899E-6</v>
      </c>
      <c r="E38" s="84">
        <f t="shared" si="18"/>
        <v>0</v>
      </c>
      <c r="F38" s="84">
        <f t="shared" si="18"/>
        <v>4.3996066134039614E-5</v>
      </c>
      <c r="G38" s="84">
        <f t="shared" si="18"/>
        <v>3.9690344622864864E-4</v>
      </c>
      <c r="H38" s="84">
        <f t="shared" si="18"/>
        <v>1.3886655444192366E-4</v>
      </c>
      <c r="I38" s="84">
        <f t="shared" si="18"/>
        <v>2.5162870146820666E-3</v>
      </c>
      <c r="J38" s="84">
        <f t="shared" si="18"/>
        <v>0.12382106610259508</v>
      </c>
      <c r="K38" s="84">
        <f t="shared" si="18"/>
        <v>9.3219581433486576E-2</v>
      </c>
      <c r="L38" s="84">
        <f t="shared" si="18"/>
        <v>0.15191937909739564</v>
      </c>
      <c r="M38" s="84">
        <f t="shared" si="18"/>
        <v>0.23059962259379058</v>
      </c>
      <c r="N38" s="84">
        <f t="shared" si="18"/>
        <v>0.15062224365732008</v>
      </c>
      <c r="O38" s="84">
        <f t="shared" si="18"/>
        <v>0.45014366707341946</v>
      </c>
      <c r="P38" s="84">
        <f t="shared" si="18"/>
        <v>0.76211417561727379</v>
      </c>
      <c r="Q38" s="84">
        <f t="shared" si="18"/>
        <v>0.5651688341329969</v>
      </c>
      <c r="R38" s="84">
        <f t="shared" si="18"/>
        <v>0.46846317749367189</v>
      </c>
      <c r="S38" s="84">
        <f t="shared" si="18"/>
        <v>0.15620763546706234</v>
      </c>
      <c r="T38" s="84">
        <f t="shared" si="18"/>
        <v>0.20579929008675613</v>
      </c>
      <c r="U38" s="84">
        <f t="shared" si="18"/>
        <v>9.4528029650545145E-2</v>
      </c>
      <c r="V38" s="84">
        <f t="shared" si="18"/>
        <v>0.17689011400443433</v>
      </c>
      <c r="W38" s="84">
        <f t="shared" ref="W38:X38" si="19">W15/W$29*100</f>
        <v>0.11436705892438861</v>
      </c>
      <c r="X38" s="84">
        <f t="shared" si="19"/>
        <v>0.12866795951167342</v>
      </c>
      <c r="Y38" s="84">
        <f t="shared" si="18"/>
        <v>0.17683400960791895</v>
      </c>
    </row>
    <row r="39" spans="1:25" x14ac:dyDescent="0.2">
      <c r="A39" s="143"/>
      <c r="B39" s="27" t="s">
        <v>14</v>
      </c>
      <c r="C39" s="84">
        <f t="shared" ref="C39:Y39" si="20">C16/C$29*100</f>
        <v>1.3233304110045368E-2</v>
      </c>
      <c r="D39" s="84">
        <f t="shared" si="20"/>
        <v>8.8036628393290284E-3</v>
      </c>
      <c r="E39" s="84">
        <f t="shared" si="20"/>
        <v>5.1700149714779238E-3</v>
      </c>
      <c r="F39" s="84">
        <f t="shared" si="20"/>
        <v>6.9422386212458975E-3</v>
      </c>
      <c r="G39" s="84">
        <f t="shared" si="20"/>
        <v>9.1613347778211757E-3</v>
      </c>
      <c r="H39" s="84">
        <f t="shared" si="20"/>
        <v>2.607418248049652E-4</v>
      </c>
      <c r="I39" s="84">
        <f t="shared" si="20"/>
        <v>0.12312564742401499</v>
      </c>
      <c r="J39" s="84">
        <f t="shared" si="20"/>
        <v>5.9933681773494354E-2</v>
      </c>
      <c r="K39" s="84">
        <f t="shared" si="20"/>
        <v>3.1931910769385295E-3</v>
      </c>
      <c r="L39" s="84">
        <f t="shared" si="20"/>
        <v>1.5284746608246609E-2</v>
      </c>
      <c r="M39" s="84">
        <f t="shared" si="20"/>
        <v>2.5052887619892696E-2</v>
      </c>
      <c r="N39" s="84">
        <f t="shared" si="20"/>
        <v>0.11239280516340651</v>
      </c>
      <c r="O39" s="84">
        <f t="shared" si="20"/>
        <v>0.23665652497692674</v>
      </c>
      <c r="P39" s="84">
        <f t="shared" si="20"/>
        <v>0.39490415944786011</v>
      </c>
      <c r="Q39" s="84">
        <f t="shared" si="20"/>
        <v>3.5614827089280363E-2</v>
      </c>
      <c r="R39" s="84">
        <f t="shared" si="20"/>
        <v>6.5365497654203922E-2</v>
      </c>
      <c r="S39" s="84">
        <f t="shared" si="20"/>
        <v>0.17120123950729738</v>
      </c>
      <c r="T39" s="84">
        <f t="shared" si="20"/>
        <v>1.1365952163840893</v>
      </c>
      <c r="U39" s="84">
        <f t="shared" si="20"/>
        <v>0.766506626048021</v>
      </c>
      <c r="V39" s="84">
        <f t="shared" si="20"/>
        <v>1.0078801712472023</v>
      </c>
      <c r="W39" s="84">
        <f t="shared" ref="W39:X39" si="21">W16/W$29*100</f>
        <v>0.84639678145360175</v>
      </c>
      <c r="X39" s="84">
        <f t="shared" si="21"/>
        <v>0.89364454773983915</v>
      </c>
      <c r="Y39" s="84">
        <f t="shared" si="20"/>
        <v>0.36623749032817793</v>
      </c>
    </row>
    <row r="40" spans="1:25" x14ac:dyDescent="0.2">
      <c r="A40" s="143"/>
      <c r="B40" s="76" t="s">
        <v>15</v>
      </c>
      <c r="C40" s="84">
        <f t="shared" ref="C40:Y40" si="22">C17/C$29*100</f>
        <v>8.5398913328430248E-2</v>
      </c>
      <c r="D40" s="84">
        <f t="shared" si="22"/>
        <v>0.21700162082261948</v>
      </c>
      <c r="E40" s="84">
        <f t="shared" si="22"/>
        <v>0.44367298885335527</v>
      </c>
      <c r="F40" s="84">
        <f t="shared" si="22"/>
        <v>0.35512494877956696</v>
      </c>
      <c r="G40" s="84">
        <f t="shared" si="22"/>
        <v>0.74092984031289366</v>
      </c>
      <c r="H40" s="84">
        <f t="shared" si="22"/>
        <v>1.0211976275732464</v>
      </c>
      <c r="I40" s="84">
        <f t="shared" si="22"/>
        <v>2.1557802632397824</v>
      </c>
      <c r="J40" s="84">
        <f t="shared" si="22"/>
        <v>3.0523180875801939</v>
      </c>
      <c r="K40" s="84">
        <f t="shared" si="22"/>
        <v>2.8277458853684307</v>
      </c>
      <c r="L40" s="84">
        <f t="shared" si="22"/>
        <v>3.7001723090029457</v>
      </c>
      <c r="M40" s="84">
        <f t="shared" si="22"/>
        <v>6.8285671943203248</v>
      </c>
      <c r="N40" s="84">
        <f t="shared" si="22"/>
        <v>5.5821350220309967</v>
      </c>
      <c r="O40" s="84">
        <f t="shared" si="22"/>
        <v>7.5307027159833426</v>
      </c>
      <c r="P40" s="84">
        <f t="shared" si="22"/>
        <v>7.3985774770485291</v>
      </c>
      <c r="Q40" s="84">
        <f t="shared" si="22"/>
        <v>5.9498896070983509</v>
      </c>
      <c r="R40" s="84">
        <f t="shared" si="22"/>
        <v>3.9472788873934563</v>
      </c>
      <c r="S40" s="84">
        <f t="shared" si="22"/>
        <v>5.3107847369043979</v>
      </c>
      <c r="T40" s="84">
        <f t="shared" si="22"/>
        <v>4.8737600737226847</v>
      </c>
      <c r="U40" s="84">
        <f t="shared" si="22"/>
        <v>4.3666593156645108</v>
      </c>
      <c r="V40" s="84">
        <f t="shared" si="22"/>
        <v>7.0657045577961082</v>
      </c>
      <c r="W40" s="84">
        <f t="shared" ref="W40:X40" si="23">W17/W$29*100</f>
        <v>2.1035594689900106</v>
      </c>
      <c r="X40" s="84">
        <f t="shared" si="23"/>
        <v>3.1963546105197547</v>
      </c>
      <c r="Y40" s="84">
        <f t="shared" si="22"/>
        <v>3.7714036348673123</v>
      </c>
    </row>
    <row r="41" spans="1:25" x14ac:dyDescent="0.2">
      <c r="A41" s="143"/>
      <c r="B41" s="76" t="s">
        <v>26</v>
      </c>
      <c r="C41" s="84">
        <f t="shared" ref="C41:Y41" si="24">C18/C$29*100</f>
        <v>1.3867533547737364E-2</v>
      </c>
      <c r="D41" s="84">
        <f t="shared" si="24"/>
        <v>1.4219740703571611E-2</v>
      </c>
      <c r="E41" s="84">
        <f t="shared" si="24"/>
        <v>2.3349732371306151E-2</v>
      </c>
      <c r="F41" s="84">
        <f t="shared" si="24"/>
        <v>2.1498408063089898E-2</v>
      </c>
      <c r="G41" s="84">
        <f t="shared" si="24"/>
        <v>5.5927382156028854E-2</v>
      </c>
      <c r="H41" s="84">
        <f t="shared" si="24"/>
        <v>3.8270714114353996E-2</v>
      </c>
      <c r="I41" s="84">
        <f t="shared" si="24"/>
        <v>3.0254765951385886E-2</v>
      </c>
      <c r="J41" s="84">
        <f t="shared" si="24"/>
        <v>1.1258263183070976E-2</v>
      </c>
      <c r="K41" s="84">
        <f t="shared" si="24"/>
        <v>3.1161397475682303E-2</v>
      </c>
      <c r="L41" s="84">
        <f t="shared" si="24"/>
        <v>0.63611942350210116</v>
      </c>
      <c r="M41" s="84">
        <f t="shared" si="24"/>
        <v>1.1137722203700455</v>
      </c>
      <c r="N41" s="84">
        <f t="shared" si="24"/>
        <v>0.64607838803579332</v>
      </c>
      <c r="O41" s="84">
        <f t="shared" si="24"/>
        <v>0.55680820365942185</v>
      </c>
      <c r="P41" s="84">
        <f t="shared" si="24"/>
        <v>0.7928583852518265</v>
      </c>
      <c r="Q41" s="84">
        <f t="shared" si="24"/>
        <v>0.27397894514717758</v>
      </c>
      <c r="R41" s="84">
        <f t="shared" si="24"/>
        <v>2.9167074464719032E-2</v>
      </c>
      <c r="S41" s="84">
        <f t="shared" si="24"/>
        <v>0.36314911126905614</v>
      </c>
      <c r="T41" s="84">
        <f t="shared" si="24"/>
        <v>0.26691307687246246</v>
      </c>
      <c r="U41" s="84">
        <f t="shared" si="24"/>
        <v>0.15796373004764985</v>
      </c>
      <c r="V41" s="84">
        <f t="shared" si="24"/>
        <v>0.27656746170737861</v>
      </c>
      <c r="W41" s="84">
        <f t="shared" ref="W41:X41" si="25">W18/W$29*100</f>
        <v>0.2097274414628533</v>
      </c>
      <c r="X41" s="84">
        <f t="shared" si="25"/>
        <v>5.7004706862860549E-2</v>
      </c>
      <c r="Y41" s="84">
        <f t="shared" si="24"/>
        <v>0.25390529607735862</v>
      </c>
    </row>
    <row r="42" spans="1:25" x14ac:dyDescent="0.2">
      <c r="A42" s="143"/>
      <c r="B42" s="76" t="s">
        <v>27</v>
      </c>
      <c r="C42" s="84">
        <f t="shared" ref="C42:Y42" si="26">C19/C$29*100</f>
        <v>4.1451801617794937E-2</v>
      </c>
      <c r="D42" s="84">
        <f t="shared" si="26"/>
        <v>0.18489727177857818</v>
      </c>
      <c r="E42" s="84">
        <f t="shared" si="26"/>
        <v>0.37594815016560762</v>
      </c>
      <c r="F42" s="84">
        <f t="shared" si="26"/>
        <v>6.7311426574788974E-2</v>
      </c>
      <c r="G42" s="84">
        <f t="shared" si="26"/>
        <v>2.2980592904733005E-2</v>
      </c>
      <c r="H42" s="84">
        <f t="shared" si="26"/>
        <v>8.9782884682992579E-3</v>
      </c>
      <c r="I42" s="84">
        <f t="shared" si="26"/>
        <v>9.1656766877505833E-3</v>
      </c>
      <c r="J42" s="84">
        <f t="shared" si="26"/>
        <v>0.49368062970805443</v>
      </c>
      <c r="K42" s="84">
        <f t="shared" si="26"/>
        <v>0.18650141294047642</v>
      </c>
      <c r="L42" s="84">
        <f t="shared" si="26"/>
        <v>0.17275664153215359</v>
      </c>
      <c r="M42" s="84">
        <f t="shared" si="26"/>
        <v>0.28933876493209293</v>
      </c>
      <c r="N42" s="84">
        <f t="shared" si="26"/>
        <v>0.18429159298961154</v>
      </c>
      <c r="O42" s="84">
        <f t="shared" si="26"/>
        <v>0.2883272295771121</v>
      </c>
      <c r="P42" s="84">
        <f t="shared" si="26"/>
        <v>0.22755100007905779</v>
      </c>
      <c r="Q42" s="84">
        <f t="shared" si="26"/>
        <v>0.1399618296080094</v>
      </c>
      <c r="R42" s="84">
        <f t="shared" si="26"/>
        <v>0.1449060622916771</v>
      </c>
      <c r="S42" s="84">
        <f t="shared" si="26"/>
        <v>0.37042625027430565</v>
      </c>
      <c r="T42" s="84">
        <f t="shared" si="26"/>
        <v>0.72959294927220419</v>
      </c>
      <c r="U42" s="84">
        <f t="shared" si="26"/>
        <v>0.2439842503797523</v>
      </c>
      <c r="V42" s="84">
        <f t="shared" si="26"/>
        <v>1.2090455378688283</v>
      </c>
      <c r="W42" s="84">
        <f t="shared" ref="W42:X42" si="27">W19/W$29*100</f>
        <v>0.10114343208713777</v>
      </c>
      <c r="X42" s="84">
        <f t="shared" si="27"/>
        <v>7.8951113804817979E-2</v>
      </c>
      <c r="Y42" s="84">
        <f t="shared" si="26"/>
        <v>0.27817664493778599</v>
      </c>
    </row>
    <row r="43" spans="1:25" x14ac:dyDescent="0.2">
      <c r="A43" s="143"/>
      <c r="B43" s="76" t="s">
        <v>16</v>
      </c>
      <c r="C43" s="84">
        <f t="shared" ref="C43:Y43" si="28">C20/C$29*100</f>
        <v>1.1068556514994433E-3</v>
      </c>
      <c r="D43" s="84">
        <f t="shared" si="28"/>
        <v>2.0811617933347674E-3</v>
      </c>
      <c r="E43" s="84">
        <f t="shared" si="28"/>
        <v>5.6479666386947923E-3</v>
      </c>
      <c r="F43" s="84">
        <f t="shared" si="28"/>
        <v>7.1168774576951185E-2</v>
      </c>
      <c r="G43" s="84">
        <f t="shared" si="28"/>
        <v>0.18619791871023408</v>
      </c>
      <c r="H43" s="84">
        <f t="shared" si="28"/>
        <v>0.21031239836647764</v>
      </c>
      <c r="I43" s="84">
        <f t="shared" si="28"/>
        <v>0.48315855132340629</v>
      </c>
      <c r="J43" s="84">
        <f t="shared" si="28"/>
        <v>0.48028221162804774</v>
      </c>
      <c r="K43" s="84">
        <f t="shared" si="28"/>
        <v>0.24423183559622222</v>
      </c>
      <c r="L43" s="84">
        <f t="shared" si="28"/>
        <v>0.36549515059607746</v>
      </c>
      <c r="M43" s="84">
        <f t="shared" si="28"/>
        <v>0.52816604583370363</v>
      </c>
      <c r="N43" s="84">
        <f t="shared" si="28"/>
        <v>0.65518491044186256</v>
      </c>
      <c r="O43" s="84">
        <f t="shared" si="28"/>
        <v>1.0097271919174173</v>
      </c>
      <c r="P43" s="84">
        <f t="shared" si="28"/>
        <v>0.78424481510063981</v>
      </c>
      <c r="Q43" s="84">
        <f t="shared" si="28"/>
        <v>0.86583907184109143</v>
      </c>
      <c r="R43" s="84">
        <f t="shared" si="28"/>
        <v>0.62777496738413674</v>
      </c>
      <c r="S43" s="84">
        <f t="shared" si="28"/>
        <v>0.63634653194425994</v>
      </c>
      <c r="T43" s="84">
        <f t="shared" si="28"/>
        <v>0.5229669790318312</v>
      </c>
      <c r="U43" s="84">
        <f t="shared" si="28"/>
        <v>0.5297347192834112</v>
      </c>
      <c r="V43" s="84">
        <f t="shared" si="28"/>
        <v>0.55581028601118743</v>
      </c>
      <c r="W43" s="84">
        <f t="shared" ref="W43:X43" si="29">W20/W$29*100</f>
        <v>0.42626555377829839</v>
      </c>
      <c r="X43" s="84">
        <f t="shared" si="29"/>
        <v>0.56529248735605664</v>
      </c>
      <c r="Y43" s="84">
        <f t="shared" si="28"/>
        <v>0.47029906380108782</v>
      </c>
    </row>
    <row r="44" spans="1:25" x14ac:dyDescent="0.2">
      <c r="A44" s="143"/>
      <c r="B44" s="76" t="s">
        <v>19</v>
      </c>
      <c r="C44" s="84">
        <f t="shared" ref="C44:Y44" si="30">C21/C$29*100</f>
        <v>8.3445192418338081E-4</v>
      </c>
      <c r="D44" s="84">
        <f t="shared" si="30"/>
        <v>2.2387367935413266E-4</v>
      </c>
      <c r="E44" s="84">
        <f t="shared" si="30"/>
        <v>2.3004038080048128E-4</v>
      </c>
      <c r="F44" s="84">
        <f t="shared" si="30"/>
        <v>2.0607189686008235E-4</v>
      </c>
      <c r="G44" s="84">
        <f t="shared" si="30"/>
        <v>1.8407557299220575E-4</v>
      </c>
      <c r="H44" s="84">
        <f t="shared" si="30"/>
        <v>1.4211603964594949E-4</v>
      </c>
      <c r="I44" s="84">
        <f t="shared" si="30"/>
        <v>2.3979737636963856E-4</v>
      </c>
      <c r="J44" s="84">
        <f t="shared" si="30"/>
        <v>2.7578140844432508E-4</v>
      </c>
      <c r="K44" s="84">
        <f t="shared" si="30"/>
        <v>2.3319686978004385E-4</v>
      </c>
      <c r="L44" s="84">
        <f t="shared" si="30"/>
        <v>1.930301813903498E-4</v>
      </c>
      <c r="M44" s="84">
        <f t="shared" si="30"/>
        <v>2.1477656558692779E-4</v>
      </c>
      <c r="N44" s="84">
        <f t="shared" si="30"/>
        <v>1.9908023833030582E-4</v>
      </c>
      <c r="O44" s="84">
        <f t="shared" si="30"/>
        <v>2.055122478123752E-4</v>
      </c>
      <c r="P44" s="84">
        <f t="shared" si="30"/>
        <v>2.1155114782684563E-4</v>
      </c>
      <c r="Q44" s="84">
        <f t="shared" si="30"/>
        <v>2.0491033291767679E-4</v>
      </c>
      <c r="R44" s="84">
        <f t="shared" si="30"/>
        <v>1.6925369604448267E-4</v>
      </c>
      <c r="S44" s="84">
        <f t="shared" si="30"/>
        <v>1.3815762695503013E-4</v>
      </c>
      <c r="T44" s="84">
        <f t="shared" si="30"/>
        <v>1.2973838986723044E-4</v>
      </c>
      <c r="U44" s="84">
        <f t="shared" si="30"/>
        <v>1.2425868228617244E-4</v>
      </c>
      <c r="V44" s="84">
        <f t="shared" si="30"/>
        <v>1.2429531983977133E-4</v>
      </c>
      <c r="W44" s="84">
        <f t="shared" ref="W44:X44" si="31">W21/W$29*100</f>
        <v>1.0960408218912531E-4</v>
      </c>
      <c r="X44" s="84">
        <f t="shared" si="31"/>
        <v>1.0972598920074033E-4</v>
      </c>
      <c r="Y44" s="84">
        <f t="shared" si="30"/>
        <v>1.7751123073491239E-4</v>
      </c>
    </row>
    <row r="45" spans="1:25" x14ac:dyDescent="0.2">
      <c r="A45" s="143"/>
      <c r="B45" s="76" t="s">
        <v>18</v>
      </c>
      <c r="C45" s="84">
        <f t="shared" ref="C45:Y45" si="32">C22/C$29*100</f>
        <v>5.2411856394989215E-5</v>
      </c>
      <c r="D45" s="84">
        <f t="shared" si="32"/>
        <v>3.7367785763269695E-4</v>
      </c>
      <c r="E45" s="84">
        <f t="shared" si="32"/>
        <v>1.7916533460030871E-3</v>
      </c>
      <c r="F45" s="84">
        <f t="shared" si="32"/>
        <v>3.7314340993424826E-4</v>
      </c>
      <c r="G45" s="84">
        <f t="shared" si="32"/>
        <v>4.3034840584608096E-2</v>
      </c>
      <c r="H45" s="84">
        <f t="shared" si="32"/>
        <v>0.10267531510602546</v>
      </c>
      <c r="I45" s="84">
        <f t="shared" si="32"/>
        <v>0.20875015605821681</v>
      </c>
      <c r="J45" s="84">
        <f t="shared" si="32"/>
        <v>0.11386072291452763</v>
      </c>
      <c r="K45" s="84">
        <f t="shared" si="32"/>
        <v>0.1176519965055571</v>
      </c>
      <c r="L45" s="84">
        <f t="shared" si="32"/>
        <v>0.16319117181070483</v>
      </c>
      <c r="M45" s="84">
        <f t="shared" si="32"/>
        <v>0.1469718404995265</v>
      </c>
      <c r="N45" s="84">
        <f t="shared" si="32"/>
        <v>0.14929421942283841</v>
      </c>
      <c r="O45" s="84">
        <f t="shared" si="32"/>
        <v>0.4641363902470601</v>
      </c>
      <c r="P45" s="84">
        <f t="shared" si="32"/>
        <v>0.1066472462324438</v>
      </c>
      <c r="Q45" s="84">
        <f t="shared" si="32"/>
        <v>0.11985702124677139</v>
      </c>
      <c r="R45" s="84">
        <f t="shared" si="32"/>
        <v>0.11598815910840758</v>
      </c>
      <c r="S45" s="84">
        <f t="shared" si="32"/>
        <v>0.11417985698762821</v>
      </c>
      <c r="T45" s="84">
        <f t="shared" si="32"/>
        <v>0.10265559033395427</v>
      </c>
      <c r="U45" s="84">
        <f t="shared" si="32"/>
        <v>0.11210341044418665</v>
      </c>
      <c r="V45" s="84">
        <f t="shared" si="32"/>
        <v>0.12813440164834303</v>
      </c>
      <c r="W45" s="84">
        <f t="shared" ref="W45:X45" si="33">W22/W$29*100</f>
        <v>0.10471543818386998</v>
      </c>
      <c r="X45" s="84">
        <f t="shared" si="33"/>
        <v>6.8440422003470266E-2</v>
      </c>
      <c r="Y45" s="84">
        <f t="shared" si="32"/>
        <v>0.11455781076804106</v>
      </c>
    </row>
    <row r="46" spans="1:25" x14ac:dyDescent="0.2">
      <c r="A46" s="143"/>
      <c r="B46" s="76" t="s">
        <v>20</v>
      </c>
      <c r="C46" s="84">
        <f t="shared" ref="C46:Y46" si="34">C23/C$29*100</f>
        <v>7.3100747077221783E-5</v>
      </c>
      <c r="D46" s="84">
        <f t="shared" si="34"/>
        <v>0</v>
      </c>
      <c r="E46" s="84">
        <f t="shared" si="34"/>
        <v>7.1756122088260314E-4</v>
      </c>
      <c r="F46" s="84">
        <f t="shared" si="34"/>
        <v>6.328053538014705E-4</v>
      </c>
      <c r="G46" s="84">
        <f t="shared" si="34"/>
        <v>7.6074428265263659E-4</v>
      </c>
      <c r="H46" s="84">
        <f t="shared" si="34"/>
        <v>2.0937646832686996E-4</v>
      </c>
      <c r="I46" s="84">
        <f t="shared" si="34"/>
        <v>1.3758952493186866E-3</v>
      </c>
      <c r="J46" s="84">
        <f t="shared" si="34"/>
        <v>1.5786396380343334E-3</v>
      </c>
      <c r="K46" s="84">
        <f t="shared" si="34"/>
        <v>1.1817428040399012E-2</v>
      </c>
      <c r="L46" s="84">
        <f t="shared" si="34"/>
        <v>2.9754778227765521E-2</v>
      </c>
      <c r="M46" s="84">
        <f t="shared" si="34"/>
        <v>3.7608382474936336E-2</v>
      </c>
      <c r="N46" s="84">
        <f t="shared" si="34"/>
        <v>5.1447269458228632E-2</v>
      </c>
      <c r="O46" s="84">
        <f t="shared" si="34"/>
        <v>0.12399023814558294</v>
      </c>
      <c r="P46" s="84">
        <f t="shared" si="34"/>
        <v>0.16667852683788126</v>
      </c>
      <c r="Q46" s="84">
        <f t="shared" si="34"/>
        <v>0.2669302554913196</v>
      </c>
      <c r="R46" s="84">
        <f t="shared" si="34"/>
        <v>0.19674646445651264</v>
      </c>
      <c r="S46" s="84">
        <f t="shared" si="34"/>
        <v>0.11417985698762821</v>
      </c>
      <c r="T46" s="84">
        <f t="shared" si="34"/>
        <v>2.7470406375730762E-2</v>
      </c>
      <c r="U46" s="84">
        <f t="shared" si="34"/>
        <v>2.2215056219830987E-2</v>
      </c>
      <c r="V46" s="84">
        <f t="shared" si="34"/>
        <v>7.2215752032581848E-2</v>
      </c>
      <c r="W46" s="84">
        <f t="shared" ref="W46:X46" si="35">W23/W$29*100</f>
        <v>4.6816674148977049E-2</v>
      </c>
      <c r="X46" s="84">
        <f t="shared" si="35"/>
        <v>7.7321637523869141E-2</v>
      </c>
      <c r="Y46" s="84">
        <f t="shared" si="34"/>
        <v>6.0093999889272005E-2</v>
      </c>
    </row>
    <row r="47" spans="1:25" x14ac:dyDescent="0.2">
      <c r="A47" s="143"/>
      <c r="B47" s="76" t="s">
        <v>21</v>
      </c>
      <c r="C47" s="84">
        <f t="shared" ref="C47:Y47" si="36">C24/C$29*100</f>
        <v>2.5976051634358684E-5</v>
      </c>
      <c r="D47" s="84">
        <f t="shared" si="36"/>
        <v>1.0547965669404219E-3</v>
      </c>
      <c r="E47" s="84">
        <f t="shared" si="36"/>
        <v>1.8289160853724213E-4</v>
      </c>
      <c r="F47" s="84">
        <f t="shared" si="36"/>
        <v>1.3530351486950973E-3</v>
      </c>
      <c r="G47" s="84">
        <f t="shared" si="36"/>
        <v>2.4776673543799375E-3</v>
      </c>
      <c r="H47" s="84">
        <f t="shared" si="36"/>
        <v>3.0836048569239452E-3</v>
      </c>
      <c r="I47" s="84">
        <f t="shared" si="36"/>
        <v>4.1730028278980907E-3</v>
      </c>
      <c r="J47" s="84">
        <f t="shared" si="36"/>
        <v>1.7730313432096766E-2</v>
      </c>
      <c r="K47" s="84">
        <f t="shared" si="36"/>
        <v>5.0958077197836106E-2</v>
      </c>
      <c r="L47" s="84">
        <f t="shared" si="36"/>
        <v>5.8941260712137462E-2</v>
      </c>
      <c r="M47" s="84">
        <f t="shared" si="36"/>
        <v>7.8626209802594743E-2</v>
      </c>
      <c r="N47" s="84">
        <f t="shared" si="36"/>
        <v>0.12624763804733768</v>
      </c>
      <c r="O47" s="84">
        <f t="shared" si="36"/>
        <v>9.3604601234663784E-2</v>
      </c>
      <c r="P47" s="84">
        <f t="shared" si="36"/>
        <v>8.8219684292897532E-2</v>
      </c>
      <c r="Q47" s="84">
        <f t="shared" si="36"/>
        <v>7.6606320677112483E-2</v>
      </c>
      <c r="R47" s="84">
        <f t="shared" si="36"/>
        <v>8.7471895412115225E-2</v>
      </c>
      <c r="S47" s="84">
        <f t="shared" si="36"/>
        <v>0.11417985698762821</v>
      </c>
      <c r="T47" s="84">
        <f t="shared" si="36"/>
        <v>0.13498407394965561</v>
      </c>
      <c r="U47" s="84">
        <f t="shared" si="36"/>
        <v>0.15564711005249865</v>
      </c>
      <c r="V47" s="84">
        <f t="shared" si="36"/>
        <v>0.11037790781915573</v>
      </c>
      <c r="W47" s="84">
        <f t="shared" ref="W47:X47" si="37">W24/W$29*100</f>
        <v>6.189529723784528E-2</v>
      </c>
      <c r="X47" s="84">
        <f t="shared" si="37"/>
        <v>8.7907807505667068E-2</v>
      </c>
      <c r="Y47" s="84">
        <f t="shared" si="36"/>
        <v>7.0920531215595953E-2</v>
      </c>
    </row>
    <row r="48" spans="1:25" x14ac:dyDescent="0.2">
      <c r="A48" s="143"/>
      <c r="B48" s="76" t="s">
        <v>17</v>
      </c>
      <c r="C48" s="84">
        <f t="shared" ref="C48:Y49" si="38">C25/C$29*100</f>
        <v>1.1631754094677432E-4</v>
      </c>
      <c r="D48" s="84">
        <f t="shared" si="38"/>
        <v>8.1100244724706462E-5</v>
      </c>
      <c r="E48" s="84">
        <f t="shared" si="38"/>
        <v>1.4545142755186353E-3</v>
      </c>
      <c r="F48" s="84">
        <f t="shared" si="38"/>
        <v>6.8026036227040954E-2</v>
      </c>
      <c r="G48" s="84">
        <f t="shared" si="38"/>
        <v>9.9021350045901124E-2</v>
      </c>
      <c r="H48" s="84">
        <f t="shared" si="38"/>
        <v>7.4091003181479348E-2</v>
      </c>
      <c r="I48" s="84">
        <f t="shared" si="38"/>
        <v>0.17908147339144564</v>
      </c>
      <c r="J48" s="84">
        <f t="shared" si="38"/>
        <v>0.25588131070777376</v>
      </c>
      <c r="K48" s="84">
        <f t="shared" si="38"/>
        <v>4.5402081473374161E-3</v>
      </c>
      <c r="L48" s="84">
        <f t="shared" si="38"/>
        <v>2.7797941410965662E-3</v>
      </c>
      <c r="M48" s="84">
        <f t="shared" si="38"/>
        <v>6.4367057528953303E-2</v>
      </c>
      <c r="N48" s="84">
        <f t="shared" si="38"/>
        <v>0.11411262808180871</v>
      </c>
      <c r="O48" s="84">
        <f t="shared" si="38"/>
        <v>5.233140100017715E-2</v>
      </c>
      <c r="P48" s="84">
        <f t="shared" si="38"/>
        <v>3.764683802323239E-2</v>
      </c>
      <c r="Q48" s="84">
        <f t="shared" si="38"/>
        <v>3.8769938174064857E-2</v>
      </c>
      <c r="R48" s="84">
        <f t="shared" si="38"/>
        <v>4.8350279049128184E-2</v>
      </c>
      <c r="S48" s="84">
        <f t="shared" si="38"/>
        <v>0.11417985698762821</v>
      </c>
      <c r="T48" s="84">
        <f t="shared" si="38"/>
        <v>0.13949871973281233</v>
      </c>
      <c r="U48" s="84">
        <f t="shared" si="38"/>
        <v>0.17301635151150449</v>
      </c>
      <c r="V48" s="84">
        <f t="shared" si="38"/>
        <v>0.15453147467449097</v>
      </c>
      <c r="W48" s="84">
        <f t="shared" ref="W48:X48" si="39">W25/W$29*100</f>
        <v>0.12206395275668636</v>
      </c>
      <c r="X48" s="84">
        <f t="shared" si="39"/>
        <v>0.26021318837157026</v>
      </c>
      <c r="Y48" s="84">
        <f t="shared" si="38"/>
        <v>0.10414725498319215</v>
      </c>
    </row>
    <row r="49" spans="1:25" x14ac:dyDescent="0.2">
      <c r="A49" s="297"/>
      <c r="B49" s="76" t="s">
        <v>807</v>
      </c>
      <c r="C49" s="84">
        <f t="shared" si="38"/>
        <v>4.5975312627183523E-6</v>
      </c>
      <c r="D49" s="84">
        <f t="shared" si="38"/>
        <v>3.4771344468280987E-4</v>
      </c>
      <c r="E49" s="84">
        <f t="shared" si="38"/>
        <v>1.2713058069527424E-3</v>
      </c>
      <c r="F49" s="84">
        <f t="shared" si="38"/>
        <v>5.7768254061933829E-4</v>
      </c>
      <c r="G49" s="84">
        <f t="shared" si="38"/>
        <v>4.071924086970008E-2</v>
      </c>
      <c r="H49" s="84">
        <f t="shared" si="38"/>
        <v>3.0110982714076088E-2</v>
      </c>
      <c r="I49" s="84">
        <f t="shared" si="38"/>
        <v>8.9538226420157518E-2</v>
      </c>
      <c r="J49" s="84">
        <f t="shared" si="38"/>
        <v>9.0955443527170915E-2</v>
      </c>
      <c r="K49" s="84">
        <f t="shared" si="38"/>
        <v>5.9030928835312538E-2</v>
      </c>
      <c r="L49" s="84">
        <f t="shared" si="38"/>
        <v>0.1106351155229827</v>
      </c>
      <c r="M49" s="84">
        <f t="shared" si="38"/>
        <v>0.20037777896210587</v>
      </c>
      <c r="N49" s="84">
        <f t="shared" si="38"/>
        <v>0.21388407519331898</v>
      </c>
      <c r="O49" s="84">
        <f t="shared" si="38"/>
        <v>0.27545904904212076</v>
      </c>
      <c r="P49" s="84">
        <f t="shared" si="38"/>
        <v>0.38484096856635802</v>
      </c>
      <c r="Q49" s="84">
        <f t="shared" si="38"/>
        <v>0.36347062591890544</v>
      </c>
      <c r="R49" s="84">
        <f t="shared" si="38"/>
        <v>0.17904891566192863</v>
      </c>
      <c r="S49" s="84">
        <f t="shared" si="38"/>
        <v>0.17948894636679202</v>
      </c>
      <c r="T49" s="84">
        <f t="shared" si="38"/>
        <v>0.11822845024981096</v>
      </c>
      <c r="U49" s="84">
        <f t="shared" si="38"/>
        <v>6.6628532373104232E-2</v>
      </c>
      <c r="V49" s="84">
        <f t="shared" si="38"/>
        <v>9.0426454516775959E-2</v>
      </c>
      <c r="W49" s="84">
        <f t="shared" ref="W49:X49" si="40">W26/W$29*100</f>
        <v>9.0664587368730551E-2</v>
      </c>
      <c r="X49" s="84">
        <f t="shared" si="40"/>
        <v>7.1299705962279206E-2</v>
      </c>
      <c r="Y49" s="84">
        <f t="shared" si="38"/>
        <v>0.12040195571425176</v>
      </c>
    </row>
    <row r="50" spans="1:25" ht="15" x14ac:dyDescent="0.25">
      <c r="A50" s="143"/>
      <c r="B50" s="185" t="s">
        <v>22</v>
      </c>
      <c r="C50" s="84">
        <f t="shared" ref="C50:Y50" si="41">C27/C$29*100</f>
        <v>79.882756930034731</v>
      </c>
      <c r="D50" s="84">
        <f t="shared" si="41"/>
        <v>94.201501055011519</v>
      </c>
      <c r="E50" s="84">
        <f t="shared" si="41"/>
        <v>94.549439630662874</v>
      </c>
      <c r="F50" s="84">
        <f t="shared" si="41"/>
        <v>94.423378948210583</v>
      </c>
      <c r="G50" s="84">
        <f t="shared" si="41"/>
        <v>93.871111810147525</v>
      </c>
      <c r="H50" s="84">
        <f t="shared" si="41"/>
        <v>98.379881102229021</v>
      </c>
      <c r="I50" s="84">
        <f t="shared" si="41"/>
        <v>98.097762721526649</v>
      </c>
      <c r="J50" s="84">
        <f t="shared" si="41"/>
        <v>97.053985237096029</v>
      </c>
      <c r="K50" s="84">
        <f t="shared" si="41"/>
        <v>97.230761538978783</v>
      </c>
      <c r="L50" s="84">
        <f t="shared" si="41"/>
        <v>97.404648643334397</v>
      </c>
      <c r="M50" s="84">
        <f t="shared" si="41"/>
        <v>97.772959899602895</v>
      </c>
      <c r="N50" s="84">
        <f t="shared" si="41"/>
        <v>96.386008904096755</v>
      </c>
      <c r="O50" s="84">
        <f t="shared" si="41"/>
        <v>96.85544526369948</v>
      </c>
      <c r="P50" s="84">
        <f t="shared" si="41"/>
        <v>97.668365712805169</v>
      </c>
      <c r="Q50" s="84">
        <f t="shared" si="41"/>
        <v>97.026548304098441</v>
      </c>
      <c r="R50" s="84">
        <f t="shared" si="41"/>
        <v>95.591244056265978</v>
      </c>
      <c r="S50" s="84">
        <f t="shared" si="41"/>
        <v>97.973939371738226</v>
      </c>
      <c r="T50" s="84">
        <f t="shared" si="41"/>
        <v>94.369978768469736</v>
      </c>
      <c r="U50" s="84">
        <f t="shared" si="41"/>
        <v>91.237845481240939</v>
      </c>
      <c r="V50" s="84">
        <f t="shared" si="41"/>
        <v>93.797183068389899</v>
      </c>
      <c r="W50" s="84">
        <f t="shared" ref="W50:X50" si="42">W27/W$29*100</f>
        <v>95.045663776586878</v>
      </c>
      <c r="X50" s="84">
        <f t="shared" si="42"/>
        <v>94.463214100954445</v>
      </c>
      <c r="Y50" s="84">
        <f t="shared" si="41"/>
        <v>95.490072801539426</v>
      </c>
    </row>
    <row r="51" spans="1:25" x14ac:dyDescent="0.2">
      <c r="A51" s="143"/>
      <c r="B51" s="76" t="s">
        <v>23</v>
      </c>
      <c r="C51" s="84">
        <f t="shared" ref="C51:Y51" si="43">C28/C$29*100</f>
        <v>20.117243069965269</v>
      </c>
      <c r="D51" s="84">
        <f t="shared" si="43"/>
        <v>5.7984989449884887</v>
      </c>
      <c r="E51" s="84">
        <f t="shared" si="43"/>
        <v>5.4505603693371194</v>
      </c>
      <c r="F51" s="84">
        <f t="shared" si="43"/>
        <v>5.5766210517894166</v>
      </c>
      <c r="G51" s="84">
        <f t="shared" si="43"/>
        <v>6.1288881898524741</v>
      </c>
      <c r="H51" s="84">
        <f t="shared" si="43"/>
        <v>1.6201188977709848</v>
      </c>
      <c r="I51" s="84">
        <f t="shared" si="43"/>
        <v>1.9022372784733552</v>
      </c>
      <c r="J51" s="84">
        <f t="shared" si="43"/>
        <v>2.9460147629039724</v>
      </c>
      <c r="K51" s="84">
        <f t="shared" si="43"/>
        <v>2.7692384610212177</v>
      </c>
      <c r="L51" s="84">
        <f t="shared" si="43"/>
        <v>2.5953513566655988</v>
      </c>
      <c r="M51" s="84">
        <f t="shared" si="43"/>
        <v>2.2270401003971014</v>
      </c>
      <c r="N51" s="84">
        <f t="shared" si="43"/>
        <v>3.613991095903244</v>
      </c>
      <c r="O51" s="84">
        <f t="shared" si="43"/>
        <v>3.1445547363005222</v>
      </c>
      <c r="P51" s="84">
        <f t="shared" si="43"/>
        <v>2.3316342871948237</v>
      </c>
      <c r="Q51" s="84">
        <f t="shared" si="43"/>
        <v>2.9734516959015616</v>
      </c>
      <c r="R51" s="84">
        <f t="shared" si="43"/>
        <v>4.4087559437340191</v>
      </c>
      <c r="S51" s="84">
        <f t="shared" si="43"/>
        <v>2.0260606282617735</v>
      </c>
      <c r="T51" s="84">
        <f t="shared" si="43"/>
        <v>5.6300212315302733</v>
      </c>
      <c r="U51" s="84">
        <f t="shared" si="43"/>
        <v>8.7621545187590542</v>
      </c>
      <c r="V51" s="84">
        <f t="shared" si="43"/>
        <v>6.2028169316101032</v>
      </c>
      <c r="W51" s="84">
        <f t="shared" ref="W51:X51" si="44">W28/W$29*100</f>
        <v>4.9543362234131241</v>
      </c>
      <c r="X51" s="84">
        <f t="shared" si="44"/>
        <v>5.5367858990455492</v>
      </c>
      <c r="Y51" s="84">
        <f t="shared" si="43"/>
        <v>4.5099271984605585</v>
      </c>
    </row>
    <row r="52" spans="1:25" ht="13.5" thickBot="1" x14ac:dyDescent="0.25">
      <c r="A52" s="143"/>
      <c r="B52" s="77" t="s">
        <v>7</v>
      </c>
      <c r="C52" s="84">
        <f t="shared" ref="C52:Y52" si="45">C29/C$29*100</f>
        <v>100</v>
      </c>
      <c r="D52" s="84">
        <f t="shared" si="45"/>
        <v>100</v>
      </c>
      <c r="E52" s="84">
        <f t="shared" si="45"/>
        <v>100</v>
      </c>
      <c r="F52" s="84">
        <f t="shared" si="45"/>
        <v>100</v>
      </c>
      <c r="G52" s="84">
        <f t="shared" si="45"/>
        <v>100</v>
      </c>
      <c r="H52" s="84">
        <f t="shared" si="45"/>
        <v>100</v>
      </c>
      <c r="I52" s="84">
        <f t="shared" si="45"/>
        <v>100</v>
      </c>
      <c r="J52" s="84">
        <f t="shared" si="45"/>
        <v>100</v>
      </c>
      <c r="K52" s="84">
        <f t="shared" si="45"/>
        <v>100</v>
      </c>
      <c r="L52" s="84">
        <f t="shared" si="45"/>
        <v>100</v>
      </c>
      <c r="M52" s="84">
        <f t="shared" si="45"/>
        <v>100</v>
      </c>
      <c r="N52" s="84">
        <f t="shared" si="45"/>
        <v>100</v>
      </c>
      <c r="O52" s="84">
        <f t="shared" si="45"/>
        <v>100</v>
      </c>
      <c r="P52" s="84">
        <f t="shared" si="45"/>
        <v>100</v>
      </c>
      <c r="Q52" s="84">
        <f t="shared" si="45"/>
        <v>100</v>
      </c>
      <c r="R52" s="84">
        <f t="shared" si="45"/>
        <v>100</v>
      </c>
      <c r="S52" s="84">
        <f t="shared" si="45"/>
        <v>100</v>
      </c>
      <c r="T52" s="84">
        <f t="shared" si="45"/>
        <v>100</v>
      </c>
      <c r="U52" s="84">
        <f t="shared" si="45"/>
        <v>100</v>
      </c>
      <c r="V52" s="84">
        <f t="shared" si="45"/>
        <v>100</v>
      </c>
      <c r="W52" s="84">
        <f t="shared" ref="W52:X52" si="46">W29/W$29*100</f>
        <v>100</v>
      </c>
      <c r="X52" s="84">
        <f t="shared" si="46"/>
        <v>100</v>
      </c>
      <c r="Y52" s="84">
        <f t="shared" si="45"/>
        <v>100</v>
      </c>
    </row>
    <row r="53" spans="1:25" ht="20.25" thickTop="1" thickBot="1" x14ac:dyDescent="0.35">
      <c r="A53" s="143"/>
      <c r="B53" s="342" t="s">
        <v>9</v>
      </c>
      <c r="C53" s="342"/>
      <c r="D53" s="342"/>
      <c r="E53" s="342"/>
      <c r="F53" s="342"/>
      <c r="G53" s="342"/>
      <c r="H53" s="342"/>
      <c r="I53" s="342"/>
      <c r="J53" s="342"/>
      <c r="K53" s="342"/>
      <c r="L53" s="342"/>
      <c r="M53" s="342"/>
      <c r="N53" s="342"/>
      <c r="O53" s="342"/>
      <c r="P53" s="342"/>
      <c r="Q53" s="342"/>
      <c r="R53" s="342"/>
      <c r="S53" s="342"/>
      <c r="T53" s="342"/>
      <c r="U53" s="342"/>
      <c r="V53" s="342"/>
      <c r="W53" s="342"/>
      <c r="X53" s="342"/>
      <c r="Y53" s="342"/>
    </row>
    <row r="54" spans="1:25" ht="13.5" thickTop="1" x14ac:dyDescent="0.2">
      <c r="A54" s="143"/>
      <c r="B54" s="27" t="s">
        <v>326</v>
      </c>
      <c r="C54" s="33" t="s">
        <v>10</v>
      </c>
      <c r="D54" s="18">
        <f t="shared" ref="D54:V54" si="47">IF(C9=0,"--",((D9/C9)*100-100))</f>
        <v>343.27803212495434</v>
      </c>
      <c r="E54" s="18">
        <f t="shared" si="47"/>
        <v>-3.5171881044510656</v>
      </c>
      <c r="F54" s="18">
        <f t="shared" si="47"/>
        <v>11.677267078180506</v>
      </c>
      <c r="G54" s="18">
        <f t="shared" si="47"/>
        <v>8.6459973103569325</v>
      </c>
      <c r="H54" s="18">
        <f t="shared" si="47"/>
        <v>36.244519580270463</v>
      </c>
      <c r="I54" s="18">
        <f t="shared" si="47"/>
        <v>-44.147745949742564</v>
      </c>
      <c r="J54" s="18">
        <f t="shared" si="47"/>
        <v>-16.022856905679177</v>
      </c>
      <c r="K54" s="18">
        <f t="shared" si="47"/>
        <v>26.199267691231782</v>
      </c>
      <c r="L54" s="18">
        <f t="shared" si="47"/>
        <v>21.587580281567327</v>
      </c>
      <c r="M54" s="18">
        <f t="shared" si="47"/>
        <v>-15.913601313851515</v>
      </c>
      <c r="N54" s="18">
        <f t="shared" si="47"/>
        <v>8.771805942781441</v>
      </c>
      <c r="O54" s="18">
        <f t="shared" si="47"/>
        <v>-5.3522352779482532</v>
      </c>
      <c r="P54" s="18">
        <f t="shared" si="47"/>
        <v>-2.8760524563299725</v>
      </c>
      <c r="Q54" s="18">
        <f t="shared" si="47"/>
        <v>3.4208010340764758</v>
      </c>
      <c r="R54" s="18">
        <f t="shared" si="47"/>
        <v>23.762001518188953</v>
      </c>
      <c r="S54" s="18">
        <f t="shared" si="47"/>
        <v>25.767884341664995</v>
      </c>
      <c r="T54" s="18">
        <f t="shared" si="47"/>
        <v>2.1697234489525385</v>
      </c>
      <c r="U54" s="18">
        <f t="shared" si="47"/>
        <v>1.7530747511539886</v>
      </c>
      <c r="V54" s="18">
        <f t="shared" si="47"/>
        <v>-0.44608956049376047</v>
      </c>
      <c r="W54" s="18">
        <f t="shared" ref="W54:X54" si="48">IF(V9=0,"--",((W9/V9)*100-100))</f>
        <v>23.405425793702278</v>
      </c>
      <c r="X54" s="18">
        <f t="shared" si="48"/>
        <v>-1.6894863883364479</v>
      </c>
      <c r="Y54" s="18">
        <f>IFERROR((POWER(U9/C9,1/21)*100)-100,"--")</f>
        <v>9.826922244436247</v>
      </c>
    </row>
    <row r="55" spans="1:25" x14ac:dyDescent="0.2">
      <c r="A55" s="143"/>
      <c r="B55" s="27" t="s">
        <v>391</v>
      </c>
      <c r="C55" s="33" t="s">
        <v>10</v>
      </c>
      <c r="D55" s="18">
        <f t="shared" ref="D55:V55" si="49">IF(C10=0,"--",((D10/C10)*100-100))</f>
        <v>322.73966179441265</v>
      </c>
      <c r="E55" s="18">
        <f t="shared" si="49"/>
        <v>47.728528607777122</v>
      </c>
      <c r="F55" s="18">
        <f t="shared" si="49"/>
        <v>27.324638877735708</v>
      </c>
      <c r="G55" s="18">
        <f t="shared" si="49"/>
        <v>68.793088759635367</v>
      </c>
      <c r="H55" s="18">
        <f t="shared" si="49"/>
        <v>21.934638565419533</v>
      </c>
      <c r="I55" s="18">
        <f t="shared" si="49"/>
        <v>32.057922472195003</v>
      </c>
      <c r="J55" s="18">
        <f t="shared" si="49"/>
        <v>-16.024131486367082</v>
      </c>
      <c r="K55" s="18">
        <f t="shared" si="49"/>
        <v>-45.457198827459109</v>
      </c>
      <c r="L55" s="18">
        <f t="shared" si="49"/>
        <v>-15.334186574558586</v>
      </c>
      <c r="M55" s="18">
        <f t="shared" si="49"/>
        <v>95.773629748073404</v>
      </c>
      <c r="N55" s="18">
        <f t="shared" si="49"/>
        <v>-14.042200725507485</v>
      </c>
      <c r="O55" s="18">
        <f t="shared" si="49"/>
        <v>7.4361409572678525</v>
      </c>
      <c r="P55" s="18">
        <f t="shared" si="49"/>
        <v>15.941818019300328</v>
      </c>
      <c r="Q55" s="18">
        <f t="shared" si="49"/>
        <v>32.186253077751047</v>
      </c>
      <c r="R55" s="18">
        <f t="shared" si="49"/>
        <v>-7.2890804612853515</v>
      </c>
      <c r="S55" s="18">
        <f t="shared" si="49"/>
        <v>-2.6004194601020885</v>
      </c>
      <c r="T55" s="18">
        <f t="shared" si="49"/>
        <v>-1.0944019353348153</v>
      </c>
      <c r="U55" s="18">
        <f t="shared" si="49"/>
        <v>0.11395651335071477</v>
      </c>
      <c r="V55" s="18">
        <f t="shared" si="49"/>
        <v>-5.4494602941399677</v>
      </c>
      <c r="W55" s="18">
        <f t="shared" ref="W55:X55" si="50">IF(V10=0,"--",((W10/V10)*100-100))</f>
        <v>-21.950283757910967</v>
      </c>
      <c r="X55" s="18">
        <f t="shared" si="50"/>
        <v>-17.062294710672347</v>
      </c>
      <c r="Y55" s="18">
        <f t="shared" ref="Y55:Y74" si="51">IFERROR((POWER(U10/C10,1/21)*100)-100,"--")</f>
        <v>15.539191632866817</v>
      </c>
    </row>
    <row r="56" spans="1:25" x14ac:dyDescent="0.2">
      <c r="A56" s="143"/>
      <c r="B56" s="27" t="s">
        <v>60</v>
      </c>
      <c r="C56" s="33" t="s">
        <v>10</v>
      </c>
      <c r="D56" s="18">
        <f t="shared" ref="D56:V56" si="52">IF(C11=0,"--",((D11/C11)*100-100))</f>
        <v>2310.8296943231439</v>
      </c>
      <c r="E56" s="18">
        <f t="shared" si="52"/>
        <v>172.22866251267936</v>
      </c>
      <c r="F56" s="18">
        <f t="shared" si="52"/>
        <v>138.58355734170812</v>
      </c>
      <c r="G56" s="18">
        <f t="shared" si="52"/>
        <v>140.92734513570497</v>
      </c>
      <c r="H56" s="18">
        <f t="shared" si="52"/>
        <v>115.38931679434376</v>
      </c>
      <c r="I56" s="18">
        <f t="shared" si="52"/>
        <v>-1.1491102483737734</v>
      </c>
      <c r="J56" s="18">
        <f t="shared" si="52"/>
        <v>-30.082061062477095</v>
      </c>
      <c r="K56" s="18">
        <f t="shared" si="52"/>
        <v>870.15374279573643</v>
      </c>
      <c r="L56" s="18">
        <f t="shared" si="52"/>
        <v>123.02998476187912</v>
      </c>
      <c r="M56" s="18">
        <f t="shared" si="52"/>
        <v>249.1590914122072</v>
      </c>
      <c r="N56" s="18">
        <f t="shared" si="52"/>
        <v>-55.002682613257242</v>
      </c>
      <c r="O56" s="18">
        <f t="shared" si="52"/>
        <v>63.215032203434021</v>
      </c>
      <c r="P56" s="18">
        <f t="shared" si="52"/>
        <v>-19.920120950925948</v>
      </c>
      <c r="Q56" s="18">
        <f t="shared" si="52"/>
        <v>-8.5417998735214553</v>
      </c>
      <c r="R56" s="18">
        <f t="shared" si="52"/>
        <v>-5.1575585160679083</v>
      </c>
      <c r="S56" s="18">
        <f t="shared" si="52"/>
        <v>-0.10627576167355812</v>
      </c>
      <c r="T56" s="18">
        <f t="shared" si="52"/>
        <v>-4.5938257721985707</v>
      </c>
      <c r="U56" s="18">
        <f t="shared" si="52"/>
        <v>23.295325244256816</v>
      </c>
      <c r="V56" s="18">
        <f t="shared" si="52"/>
        <v>-11.480170487245729</v>
      </c>
      <c r="W56" s="18">
        <f t="shared" ref="W56:X56" si="53">IF(V11=0,"--",((W11/V11)*100-100))</f>
        <v>-11.516586655510935</v>
      </c>
      <c r="X56" s="18">
        <f t="shared" si="53"/>
        <v>-27.810112516297067</v>
      </c>
      <c r="Y56" s="18">
        <f t="shared" si="51"/>
        <v>62.099307981070183</v>
      </c>
    </row>
    <row r="57" spans="1:25" x14ac:dyDescent="0.2">
      <c r="A57" s="143"/>
      <c r="B57" s="27" t="s">
        <v>332</v>
      </c>
      <c r="C57" s="33" t="s">
        <v>10</v>
      </c>
      <c r="D57" s="18">
        <f t="shared" ref="D57:V57" si="54">IF(C12=0,"--",((D12/C12)*100-100))</f>
        <v>103.06222166015706</v>
      </c>
      <c r="E57" s="18">
        <f t="shared" si="54"/>
        <v>37.440867332311825</v>
      </c>
      <c r="F57" s="18">
        <f t="shared" si="54"/>
        <v>-24.90973260128267</v>
      </c>
      <c r="G57" s="18">
        <f t="shared" si="54"/>
        <v>127.05608185094914</v>
      </c>
      <c r="H57" s="18">
        <f t="shared" si="54"/>
        <v>13.001818700114626</v>
      </c>
      <c r="I57" s="18">
        <f t="shared" si="54"/>
        <v>-30.1345008084147</v>
      </c>
      <c r="J57" s="18">
        <f t="shared" si="54"/>
        <v>69.49401682404968</v>
      </c>
      <c r="K57" s="18">
        <f t="shared" si="54"/>
        <v>-59.536475871866351</v>
      </c>
      <c r="L57" s="18">
        <f t="shared" si="54"/>
        <v>-32.756727754324586</v>
      </c>
      <c r="M57" s="18">
        <f t="shared" si="54"/>
        <v>106.86159712347973</v>
      </c>
      <c r="N57" s="18">
        <f t="shared" si="54"/>
        <v>5.8013508140754624</v>
      </c>
      <c r="O57" s="18">
        <f t="shared" si="54"/>
        <v>-4.6469781459763198</v>
      </c>
      <c r="P57" s="18">
        <f t="shared" si="54"/>
        <v>0.74781639770252184</v>
      </c>
      <c r="Q57" s="18">
        <f t="shared" si="54"/>
        <v>-21.970883317551753</v>
      </c>
      <c r="R57" s="18">
        <f t="shared" si="54"/>
        <v>30.857570524907885</v>
      </c>
      <c r="S57" s="18">
        <f t="shared" si="54"/>
        <v>-30.455532199044939</v>
      </c>
      <c r="T57" s="18">
        <f t="shared" si="54"/>
        <v>-48.361257469331221</v>
      </c>
      <c r="U57" s="18">
        <f t="shared" si="54"/>
        <v>19.616778980460353</v>
      </c>
      <c r="V57" s="18">
        <f t="shared" si="54"/>
        <v>44.452645593904009</v>
      </c>
      <c r="W57" s="18">
        <f t="shared" ref="W57:X57" si="55">IF(V12=0,"--",((W12/V12)*100-100))</f>
        <v>34.845240796164546</v>
      </c>
      <c r="X57" s="18">
        <f t="shared" si="55"/>
        <v>9.3351893504024304</v>
      </c>
      <c r="Y57" s="18">
        <f t="shared" si="51"/>
        <v>2.2564395610205281</v>
      </c>
    </row>
    <row r="58" spans="1:25" x14ac:dyDescent="0.2">
      <c r="A58" s="143"/>
      <c r="B58" s="27" t="s">
        <v>381</v>
      </c>
      <c r="C58" s="33" t="s">
        <v>10</v>
      </c>
      <c r="D58" s="18">
        <f t="shared" ref="D58:V58" si="56">IF(C13=0,"--",((D13/C13)*100-100))</f>
        <v>-99.725533655788126</v>
      </c>
      <c r="E58" s="18">
        <f t="shared" si="56"/>
        <v>0</v>
      </c>
      <c r="F58" s="18">
        <f t="shared" si="56"/>
        <v>5971.3207547169804</v>
      </c>
      <c r="G58" s="18">
        <f t="shared" si="56"/>
        <v>1945.5404313506122</v>
      </c>
      <c r="H58" s="18">
        <f t="shared" si="56"/>
        <v>-5.5687056185374217</v>
      </c>
      <c r="I58" s="18">
        <f t="shared" si="56"/>
        <v>-59.587489542441595</v>
      </c>
      <c r="J58" s="18">
        <f t="shared" si="56"/>
        <v>-11.721101326496495</v>
      </c>
      <c r="K58" s="18">
        <f t="shared" si="56"/>
        <v>-69.536316325886375</v>
      </c>
      <c r="L58" s="18">
        <f t="shared" si="56"/>
        <v>17.166035054476538</v>
      </c>
      <c r="M58" s="18">
        <f t="shared" si="56"/>
        <v>4097.4806691261938</v>
      </c>
      <c r="N58" s="18">
        <f t="shared" si="56"/>
        <v>324.89665049475923</v>
      </c>
      <c r="O58" s="18">
        <f t="shared" si="56"/>
        <v>124.6251454908292</v>
      </c>
      <c r="P58" s="18">
        <f t="shared" si="56"/>
        <v>-8.3713541028685796</v>
      </c>
      <c r="Q58" s="18">
        <f t="shared" si="56"/>
        <v>-60.400375717937571</v>
      </c>
      <c r="R58" s="18">
        <f t="shared" si="56"/>
        <v>95.503930410354997</v>
      </c>
      <c r="S58" s="18">
        <f t="shared" si="56"/>
        <v>14.243863879671224</v>
      </c>
      <c r="T58" s="18">
        <f t="shared" si="56"/>
        <v>13.235104692321471</v>
      </c>
      <c r="U58" s="18">
        <f t="shared" si="56"/>
        <v>20.594185181269935</v>
      </c>
      <c r="V58" s="18">
        <f t="shared" si="56"/>
        <v>-13.665629593312872</v>
      </c>
      <c r="W58" s="18">
        <f t="shared" ref="W58:X58" si="57">IF(V13=0,"--",((W13/V13)*100-100))</f>
        <v>57.130337432919788</v>
      </c>
      <c r="X58" s="18">
        <f t="shared" si="57"/>
        <v>-27.069691358743071</v>
      </c>
      <c r="Y58" s="18">
        <f t="shared" si="51"/>
        <v>28.112220339690168</v>
      </c>
    </row>
    <row r="59" spans="1:25" x14ac:dyDescent="0.2">
      <c r="A59" s="143"/>
      <c r="B59" s="27" t="s">
        <v>57</v>
      </c>
      <c r="C59" s="33" t="s">
        <v>10</v>
      </c>
      <c r="D59" s="18">
        <f t="shared" ref="D59:V59" si="58">IF(C14=0,"--",((D14/C14)*100-100))</f>
        <v>282.20004641448133</v>
      </c>
      <c r="E59" s="18">
        <f t="shared" si="58"/>
        <v>59.80456788945466</v>
      </c>
      <c r="F59" s="18">
        <f t="shared" si="58"/>
        <v>2.7802581047889277</v>
      </c>
      <c r="G59" s="18">
        <f t="shared" si="58"/>
        <v>191.23314294466053</v>
      </c>
      <c r="H59" s="18">
        <f t="shared" si="58"/>
        <v>-11.367063288774929</v>
      </c>
      <c r="I59" s="18">
        <f t="shared" si="58"/>
        <v>-53.148240974701544</v>
      </c>
      <c r="J59" s="18">
        <f t="shared" si="58"/>
        <v>-67.64383501823184</v>
      </c>
      <c r="K59" s="18">
        <f t="shared" si="58"/>
        <v>227.33149782708455</v>
      </c>
      <c r="L59" s="18">
        <f t="shared" si="58"/>
        <v>2366.1485241183673</v>
      </c>
      <c r="M59" s="18">
        <f t="shared" si="58"/>
        <v>57.360617157959638</v>
      </c>
      <c r="N59" s="18">
        <f t="shared" si="58"/>
        <v>-37.41826869289725</v>
      </c>
      <c r="O59" s="18">
        <f t="shared" si="58"/>
        <v>-16.514538136287783</v>
      </c>
      <c r="P59" s="18">
        <f t="shared" si="58"/>
        <v>38.328708356397243</v>
      </c>
      <c r="Q59" s="18">
        <f t="shared" si="58"/>
        <v>-64.324251574867802</v>
      </c>
      <c r="R59" s="18">
        <f t="shared" si="58"/>
        <v>-87.111529590166384</v>
      </c>
      <c r="S59" s="18">
        <f t="shared" si="58"/>
        <v>1425.3004960442747</v>
      </c>
      <c r="T59" s="18">
        <f t="shared" si="58"/>
        <v>-21.730740086833293</v>
      </c>
      <c r="U59" s="18">
        <f t="shared" si="58"/>
        <v>-38.208421648290866</v>
      </c>
      <c r="V59" s="18">
        <f t="shared" si="58"/>
        <v>75.031280920653728</v>
      </c>
      <c r="W59" s="18">
        <f t="shared" ref="W59:X59" si="59">IF(V14=0,"--",((W14/V14)*100-100))</f>
        <v>-14.003213795922846</v>
      </c>
      <c r="X59" s="18">
        <f t="shared" si="59"/>
        <v>-72.849821897648809</v>
      </c>
      <c r="Y59" s="18">
        <f t="shared" si="51"/>
        <v>22.94101568546327</v>
      </c>
    </row>
    <row r="60" spans="1:25" x14ac:dyDescent="0.2">
      <c r="A60" s="143"/>
      <c r="B60" s="27" t="s">
        <v>389</v>
      </c>
      <c r="C60" s="33" t="s">
        <v>10</v>
      </c>
      <c r="D60" s="18">
        <f t="shared" ref="D60:V60" si="60">IF(C15=0,"--",((D15/C15)*100-100))</f>
        <v>-97.900262467191595</v>
      </c>
      <c r="E60" s="18">
        <f t="shared" si="60"/>
        <v>-100</v>
      </c>
      <c r="F60" s="18" t="str">
        <f t="shared" si="60"/>
        <v>--</v>
      </c>
      <c r="G60" s="18">
        <f t="shared" si="60"/>
        <v>909.93548387096791</v>
      </c>
      <c r="H60" s="18">
        <f t="shared" si="60"/>
        <v>-54.682509262808232</v>
      </c>
      <c r="I60" s="18">
        <f t="shared" si="60"/>
        <v>973.89343106850879</v>
      </c>
      <c r="J60" s="18">
        <f t="shared" si="60"/>
        <v>4178.719382531307</v>
      </c>
      <c r="K60" s="18">
        <f t="shared" si="60"/>
        <v>-10.966206428123087</v>
      </c>
      <c r="L60" s="18">
        <f t="shared" si="60"/>
        <v>96.880872785010325</v>
      </c>
      <c r="M60" s="18">
        <f t="shared" si="60"/>
        <v>36.421789094951606</v>
      </c>
      <c r="N60" s="18">
        <f t="shared" si="60"/>
        <v>-29.532435476711569</v>
      </c>
      <c r="O60" s="18">
        <f t="shared" si="60"/>
        <v>189.50260411356726</v>
      </c>
      <c r="P60" s="18">
        <f t="shared" si="60"/>
        <v>64.471714076611306</v>
      </c>
      <c r="Q60" s="18">
        <f t="shared" si="60"/>
        <v>-23.438630674473188</v>
      </c>
      <c r="R60" s="18">
        <f t="shared" si="60"/>
        <v>0.35128834859519031</v>
      </c>
      <c r="S60" s="18">
        <f t="shared" si="60"/>
        <v>-59.150184917669392</v>
      </c>
      <c r="T60" s="18">
        <f t="shared" si="60"/>
        <v>40.296867736191643</v>
      </c>
      <c r="U60" s="18">
        <f t="shared" si="60"/>
        <v>-52.042283815060323</v>
      </c>
      <c r="V60" s="18">
        <f t="shared" si="60"/>
        <v>87.074642464107001</v>
      </c>
      <c r="W60" s="18">
        <f t="shared" ref="W60:X60" si="61">IF(V15=0,"--",((W15/V15)*100-100))</f>
        <v>-26.679496679450224</v>
      </c>
      <c r="X60" s="18">
        <f t="shared" si="61"/>
        <v>12.379393972035089</v>
      </c>
      <c r="Y60" s="18">
        <f t="shared" si="51"/>
        <v>41.42803271724901</v>
      </c>
    </row>
    <row r="61" spans="1:25" x14ac:dyDescent="0.2">
      <c r="A61" s="143"/>
      <c r="B61" s="27" t="s">
        <v>14</v>
      </c>
      <c r="C61" s="33" t="s">
        <v>10</v>
      </c>
      <c r="D61" s="18">
        <f t="shared" ref="D61:V61" si="62">IF(C16=0,"--",((D16/C16)*100-100))</f>
        <v>147.96671704275019</v>
      </c>
      <c r="E61" s="18">
        <f t="shared" si="62"/>
        <v>-42.848536221426727</v>
      </c>
      <c r="F61" s="18">
        <f t="shared" si="62"/>
        <v>49.897036110906811</v>
      </c>
      <c r="G61" s="18">
        <f t="shared" si="62"/>
        <v>47.73446507862522</v>
      </c>
      <c r="H61" s="18">
        <f t="shared" si="62"/>
        <v>-96.313578319855196</v>
      </c>
      <c r="I61" s="18">
        <f t="shared" si="62"/>
        <v>27885.720720720725</v>
      </c>
      <c r="J61" s="18">
        <f t="shared" si="62"/>
        <v>-57.674521916743259</v>
      </c>
      <c r="K61" s="18">
        <f t="shared" si="62"/>
        <v>-93.699192402422156</v>
      </c>
      <c r="L61" s="18">
        <f t="shared" si="62"/>
        <v>478.2702289462037</v>
      </c>
      <c r="M61" s="18">
        <f t="shared" si="62"/>
        <v>47.311913997947357</v>
      </c>
      <c r="N61" s="18">
        <f t="shared" si="62"/>
        <v>383.99342506128579</v>
      </c>
      <c r="O61" s="18">
        <f t="shared" si="62"/>
        <v>103.97193457060126</v>
      </c>
      <c r="P61" s="18">
        <f t="shared" si="62"/>
        <v>62.104678181682914</v>
      </c>
      <c r="Q61" s="18">
        <f t="shared" si="62"/>
        <v>-90.689121505445058</v>
      </c>
      <c r="R61" s="18">
        <f t="shared" si="62"/>
        <v>122.19968014911581</v>
      </c>
      <c r="S61" s="18">
        <f t="shared" si="62"/>
        <v>220.86446964833442</v>
      </c>
      <c r="T61" s="18">
        <f t="shared" si="62"/>
        <v>606.97699234738172</v>
      </c>
      <c r="U61" s="18">
        <f t="shared" si="62"/>
        <v>-29.587161906180242</v>
      </c>
      <c r="V61" s="18">
        <f t="shared" si="62"/>
        <v>31.451321110299801</v>
      </c>
      <c r="W61" s="18">
        <f t="shared" ref="W61:X61" si="63">IF(V16=0,"--",((W16/V16)*100-100))</f>
        <v>-4.7657537884523435</v>
      </c>
      <c r="X61" s="18">
        <f t="shared" si="63"/>
        <v>5.4649210038189295</v>
      </c>
      <c r="Y61" s="18">
        <f t="shared" si="51"/>
        <v>32.840232926975204</v>
      </c>
    </row>
    <row r="62" spans="1:25" x14ac:dyDescent="0.2">
      <c r="A62" s="143"/>
      <c r="B62" s="76" t="s">
        <v>15</v>
      </c>
      <c r="C62" s="33" t="s">
        <v>10</v>
      </c>
      <c r="D62" s="18">
        <f t="shared" ref="D62:V62" si="64">IF(C17=0,"--",((D17/C17)*100-100))</f>
        <v>847.1285252450208</v>
      </c>
      <c r="E62" s="18">
        <f t="shared" si="64"/>
        <v>98.975209552281513</v>
      </c>
      <c r="F62" s="18">
        <f t="shared" si="64"/>
        <v>-10.648159257532527</v>
      </c>
      <c r="G62" s="18">
        <f t="shared" si="64"/>
        <v>133.57077921050268</v>
      </c>
      <c r="H62" s="18">
        <f t="shared" si="64"/>
        <v>78.519546847991705</v>
      </c>
      <c r="I62" s="18">
        <f t="shared" si="64"/>
        <v>25.110385897104209</v>
      </c>
      <c r="J62" s="18">
        <f t="shared" si="64"/>
        <v>23.113234258739965</v>
      </c>
      <c r="K62" s="18">
        <f t="shared" si="64"/>
        <v>9.56021038998027</v>
      </c>
      <c r="L62" s="18">
        <f t="shared" si="64"/>
        <v>58.080778983033753</v>
      </c>
      <c r="M62" s="18">
        <f t="shared" si="64"/>
        <v>65.861643311811378</v>
      </c>
      <c r="N62" s="18">
        <f t="shared" si="64"/>
        <v>-11.807939138714715</v>
      </c>
      <c r="O62" s="18">
        <f t="shared" si="64"/>
        <v>30.684959944769219</v>
      </c>
      <c r="P62" s="18">
        <f t="shared" si="64"/>
        <v>-4.5589857786005297</v>
      </c>
      <c r="Q62" s="18">
        <f t="shared" si="64"/>
        <v>-16.97436438484425</v>
      </c>
      <c r="R62" s="18">
        <f t="shared" si="64"/>
        <v>-19.681682681992399</v>
      </c>
      <c r="S62" s="18">
        <f t="shared" si="64"/>
        <v>64.825416926522053</v>
      </c>
      <c r="T62" s="18">
        <f t="shared" si="64"/>
        <v>-2.2736207122643748</v>
      </c>
      <c r="U62" s="18">
        <f t="shared" si="64"/>
        <v>-6.4536333849683416</v>
      </c>
      <c r="V62" s="18">
        <f t="shared" si="64"/>
        <v>61.762604889053904</v>
      </c>
      <c r="W62" s="18">
        <f t="shared" ref="W62:X62" si="65">IF(V17=0,"--",((W17/V17)*100-100))</f>
        <v>-66.238062096747854</v>
      </c>
      <c r="X62" s="18">
        <f t="shared" si="65"/>
        <v>51.780991492591085</v>
      </c>
      <c r="Y62" s="18">
        <f t="shared" si="51"/>
        <v>32.053837328350653</v>
      </c>
    </row>
    <row r="63" spans="1:25" x14ac:dyDescent="0.2">
      <c r="A63" s="143"/>
      <c r="B63" s="76" t="s">
        <v>26</v>
      </c>
      <c r="C63" s="33" t="s">
        <v>10</v>
      </c>
      <c r="D63" s="18">
        <f t="shared" ref="D63:V63" si="66">IF(C18=0,"--",((D18/C18)*100-100))</f>
        <v>282.20004641448133</v>
      </c>
      <c r="E63" s="18">
        <f t="shared" si="66"/>
        <v>59.80456788945466</v>
      </c>
      <c r="F63" s="18">
        <f t="shared" si="66"/>
        <v>2.7802581047889277</v>
      </c>
      <c r="G63" s="18">
        <f t="shared" si="66"/>
        <v>191.23314294466053</v>
      </c>
      <c r="H63" s="18">
        <f t="shared" si="66"/>
        <v>-11.367063288774929</v>
      </c>
      <c r="I63" s="18">
        <f t="shared" si="66"/>
        <v>-53.148240974701544</v>
      </c>
      <c r="J63" s="18">
        <f t="shared" si="66"/>
        <v>-67.64383501823184</v>
      </c>
      <c r="K63" s="18">
        <f t="shared" si="66"/>
        <v>227.33149782708455</v>
      </c>
      <c r="L63" s="18">
        <f t="shared" si="66"/>
        <v>2366.1485241183673</v>
      </c>
      <c r="M63" s="18">
        <f t="shared" si="66"/>
        <v>57.360617157959638</v>
      </c>
      <c r="N63" s="18">
        <f t="shared" si="66"/>
        <v>-37.41826869289725</v>
      </c>
      <c r="O63" s="18">
        <f t="shared" si="66"/>
        <v>-16.514538136287783</v>
      </c>
      <c r="P63" s="18">
        <f t="shared" si="66"/>
        <v>38.328708356397243</v>
      </c>
      <c r="Q63" s="18">
        <f t="shared" si="66"/>
        <v>-64.324251574867802</v>
      </c>
      <c r="R63" s="18">
        <f t="shared" si="66"/>
        <v>-87.111529590166384</v>
      </c>
      <c r="S63" s="18">
        <f t="shared" si="66"/>
        <v>1425.3004960442747</v>
      </c>
      <c r="T63" s="18">
        <f t="shared" si="66"/>
        <v>-21.730740086833293</v>
      </c>
      <c r="U63" s="18">
        <f t="shared" si="66"/>
        <v>-38.208421648290866</v>
      </c>
      <c r="V63" s="18">
        <f t="shared" si="66"/>
        <v>75.031280920653728</v>
      </c>
      <c r="W63" s="18">
        <f t="shared" ref="W63:X63" si="67">IF(V18=0,"--",((W18/V18)*100-100))</f>
        <v>-14.003213795922846</v>
      </c>
      <c r="X63" s="18">
        <f t="shared" si="67"/>
        <v>-72.849821897648809</v>
      </c>
      <c r="Y63" s="18">
        <f t="shared" si="51"/>
        <v>22.94101568546327</v>
      </c>
    </row>
    <row r="64" spans="1:25" x14ac:dyDescent="0.2">
      <c r="A64" s="143"/>
      <c r="B64" s="76" t="s">
        <v>27</v>
      </c>
      <c r="C64" s="33" t="s">
        <v>10</v>
      </c>
      <c r="D64" s="18">
        <f t="shared" ref="D64:V64" si="68">IF(C19=0,"--",((D19/C19)*100-100))</f>
        <v>1562.5908097736271</v>
      </c>
      <c r="E64" s="18">
        <f t="shared" si="68"/>
        <v>97.87749702553387</v>
      </c>
      <c r="F64" s="18">
        <f t="shared" si="68"/>
        <v>-80.013067221855025</v>
      </c>
      <c r="G64" s="18">
        <f t="shared" si="68"/>
        <v>-61.779616346393077</v>
      </c>
      <c r="H64" s="18">
        <f t="shared" si="68"/>
        <v>-49.395936722854664</v>
      </c>
      <c r="I64" s="18">
        <f t="shared" si="68"/>
        <v>-39.498011581664684</v>
      </c>
      <c r="J64" s="18">
        <f t="shared" si="68"/>
        <v>4583.3972381583881</v>
      </c>
      <c r="K64" s="18">
        <f t="shared" si="68"/>
        <v>-55.323585898690695</v>
      </c>
      <c r="L64" s="18">
        <f t="shared" si="68"/>
        <v>11.90516295015685</v>
      </c>
      <c r="M64" s="18">
        <f t="shared" si="68"/>
        <v>50.525540754302654</v>
      </c>
      <c r="N64" s="18">
        <f t="shared" si="68"/>
        <v>-31.284036205494374</v>
      </c>
      <c r="O64" s="18">
        <f t="shared" si="68"/>
        <v>51.555107718074282</v>
      </c>
      <c r="P64" s="18">
        <f t="shared" si="68"/>
        <v>-23.331774262209834</v>
      </c>
      <c r="Q64" s="18">
        <f t="shared" si="68"/>
        <v>-36.498733141744445</v>
      </c>
      <c r="R64" s="18">
        <f t="shared" si="68"/>
        <v>25.343737862648425</v>
      </c>
      <c r="S64" s="18">
        <f t="shared" si="68"/>
        <v>213.16880611259234</v>
      </c>
      <c r="T64" s="18">
        <f t="shared" si="68"/>
        <v>109.74191755960109</v>
      </c>
      <c r="U64" s="18">
        <f t="shared" si="68"/>
        <v>-65.084125453864985</v>
      </c>
      <c r="V64" s="18">
        <f t="shared" si="68"/>
        <v>395.39638527728869</v>
      </c>
      <c r="W64" s="18">
        <f t="shared" ref="W64:X64" si="69">IF(V19=0,"--",((W19/V19)*100-100))</f>
        <v>-90.51312727063771</v>
      </c>
      <c r="X64" s="18">
        <f t="shared" si="69"/>
        <v>-22.028156988945582</v>
      </c>
      <c r="Y64" s="18">
        <f t="shared" si="51"/>
        <v>19.135864839633228</v>
      </c>
    </row>
    <row r="65" spans="1:25" x14ac:dyDescent="0.2">
      <c r="A65" s="143"/>
      <c r="B65" s="76" t="s">
        <v>16</v>
      </c>
      <c r="C65" s="33" t="s">
        <v>10</v>
      </c>
      <c r="D65" s="18">
        <f t="shared" ref="D65:V65" si="70">IF(C20=0,"--",((D20/C20)*100-100))</f>
        <v>600.83073727933527</v>
      </c>
      <c r="E65" s="18">
        <f t="shared" si="70"/>
        <v>164.11023855385992</v>
      </c>
      <c r="F65" s="18">
        <f t="shared" si="70"/>
        <v>1306.6390646739371</v>
      </c>
      <c r="G65" s="18">
        <f t="shared" si="70"/>
        <v>192.89229156712423</v>
      </c>
      <c r="H65" s="18">
        <f t="shared" si="70"/>
        <v>46.299593148200614</v>
      </c>
      <c r="I65" s="18">
        <f t="shared" si="70"/>
        <v>36.151823952243376</v>
      </c>
      <c r="J65" s="18">
        <f t="shared" si="70"/>
        <v>-13.565669321138188</v>
      </c>
      <c r="K65" s="18">
        <f t="shared" si="70"/>
        <v>-39.862130209900336</v>
      </c>
      <c r="L65" s="18">
        <f t="shared" si="70"/>
        <v>80.791015139515167</v>
      </c>
      <c r="M65" s="18">
        <f t="shared" si="70"/>
        <v>29.875485649903737</v>
      </c>
      <c r="N65" s="18">
        <f t="shared" si="70"/>
        <v>33.829590715926457</v>
      </c>
      <c r="O65" s="18">
        <f t="shared" si="70"/>
        <v>49.289962136336328</v>
      </c>
      <c r="P65" s="18">
        <f t="shared" si="70"/>
        <v>-24.548143946670237</v>
      </c>
      <c r="Q65" s="18">
        <f t="shared" si="70"/>
        <v>13.982204135088551</v>
      </c>
      <c r="R65" s="18">
        <f t="shared" si="70"/>
        <v>-12.220619418093008</v>
      </c>
      <c r="S65" s="18">
        <f t="shared" si="70"/>
        <v>24.180379768224029</v>
      </c>
      <c r="T65" s="18">
        <f t="shared" si="70"/>
        <v>-12.484103221952353</v>
      </c>
      <c r="U65" s="18">
        <f t="shared" si="70"/>
        <v>5.7610929469496028</v>
      </c>
      <c r="V65" s="18">
        <f t="shared" si="70"/>
        <v>4.8914549035742567</v>
      </c>
      <c r="W65" s="18">
        <f t="shared" ref="W65:X65" si="71">IF(V20=0,"--",((W20/V20)*100-100))</f>
        <v>-13.027549680607848</v>
      </c>
      <c r="X65" s="18">
        <f t="shared" si="71"/>
        <v>32.46776217106958</v>
      </c>
      <c r="Y65" s="18">
        <f t="shared" si="51"/>
        <v>46.8933046777708</v>
      </c>
    </row>
    <row r="66" spans="1:25" x14ac:dyDescent="0.2">
      <c r="A66" s="143"/>
      <c r="B66" s="76" t="s">
        <v>19</v>
      </c>
      <c r="C66" s="33" t="s">
        <v>10</v>
      </c>
      <c r="D66" s="18">
        <f t="shared" ref="D66:V66" si="72">IF(C21=0,"--",((D21/C21)*100-100))</f>
        <v>0</v>
      </c>
      <c r="E66" s="18">
        <f t="shared" si="72"/>
        <v>0</v>
      </c>
      <c r="F66" s="18">
        <f t="shared" si="72"/>
        <v>0</v>
      </c>
      <c r="G66" s="18">
        <f t="shared" si="72"/>
        <v>0</v>
      </c>
      <c r="H66" s="18">
        <f t="shared" si="72"/>
        <v>0</v>
      </c>
      <c r="I66" s="18">
        <f t="shared" si="72"/>
        <v>0</v>
      </c>
      <c r="J66" s="18">
        <f t="shared" si="72"/>
        <v>0</v>
      </c>
      <c r="K66" s="18">
        <f t="shared" si="72"/>
        <v>0</v>
      </c>
      <c r="L66" s="18">
        <f t="shared" si="72"/>
        <v>0</v>
      </c>
      <c r="M66" s="18">
        <f t="shared" si="72"/>
        <v>0</v>
      </c>
      <c r="N66" s="18">
        <f t="shared" si="72"/>
        <v>0</v>
      </c>
      <c r="O66" s="18">
        <f t="shared" si="72"/>
        <v>0</v>
      </c>
      <c r="P66" s="18">
        <f t="shared" si="72"/>
        <v>0</v>
      </c>
      <c r="Q66" s="18">
        <f t="shared" si="72"/>
        <v>0</v>
      </c>
      <c r="R66" s="18">
        <f t="shared" si="72"/>
        <v>0</v>
      </c>
      <c r="S66" s="18">
        <f t="shared" si="72"/>
        <v>0</v>
      </c>
      <c r="T66" s="18">
        <f t="shared" si="72"/>
        <v>0</v>
      </c>
      <c r="U66" s="18">
        <f t="shared" si="72"/>
        <v>0</v>
      </c>
      <c r="V66" s="18">
        <f t="shared" si="72"/>
        <v>0</v>
      </c>
      <c r="W66" s="18">
        <f t="shared" ref="W66:X66" si="73">IF(V21=0,"--",((W21/V21)*100-100))</f>
        <v>0</v>
      </c>
      <c r="X66" s="18">
        <f t="shared" si="73"/>
        <v>0</v>
      </c>
      <c r="Y66" s="18">
        <f t="shared" si="51"/>
        <v>0</v>
      </c>
    </row>
    <row r="67" spans="1:25" x14ac:dyDescent="0.2">
      <c r="A67" s="143"/>
      <c r="B67" s="76" t="s">
        <v>18</v>
      </c>
      <c r="C67" s="33" t="s">
        <v>10</v>
      </c>
      <c r="D67" s="18">
        <f t="shared" ref="D67:V67" si="74">IF(C22=0,"--",((D22/C22)*100-100))</f>
        <v>2557.4561403508769</v>
      </c>
      <c r="E67" s="18">
        <f t="shared" si="74"/>
        <v>366.61165208780318</v>
      </c>
      <c r="F67" s="18">
        <f t="shared" si="74"/>
        <v>-76.750848896434633</v>
      </c>
      <c r="G67" s="18">
        <f t="shared" si="74"/>
        <v>12811.212536132663</v>
      </c>
      <c r="H67" s="18">
        <f t="shared" si="74"/>
        <v>209.02876790776924</v>
      </c>
      <c r="I67" s="18">
        <f t="shared" si="74"/>
        <v>20.492338665858313</v>
      </c>
      <c r="J67" s="18">
        <f t="shared" si="74"/>
        <v>-52.572899993481045</v>
      </c>
      <c r="K67" s="18">
        <f t="shared" si="74"/>
        <v>22.198994730777216</v>
      </c>
      <c r="L67" s="18">
        <f t="shared" si="74"/>
        <v>67.569455061701433</v>
      </c>
      <c r="M67" s="18">
        <f t="shared" si="74"/>
        <v>-19.057652221487615</v>
      </c>
      <c r="N67" s="18">
        <f t="shared" si="74"/>
        <v>9.5891607652616813</v>
      </c>
      <c r="O67" s="18">
        <f t="shared" si="74"/>
        <v>201.15707500783373</v>
      </c>
      <c r="P67" s="18">
        <f t="shared" si="74"/>
        <v>-77.678347183044906</v>
      </c>
      <c r="Q67" s="18">
        <f t="shared" si="74"/>
        <v>16.0286826411768</v>
      </c>
      <c r="R67" s="18">
        <f t="shared" si="74"/>
        <v>17.159058529865405</v>
      </c>
      <c r="S67" s="18">
        <f t="shared" si="74"/>
        <v>20.59773059190573</v>
      </c>
      <c r="T67" s="18">
        <f t="shared" si="74"/>
        <v>-4.2586666666666702</v>
      </c>
      <c r="U67" s="18">
        <f t="shared" si="74"/>
        <v>14.019197560092465</v>
      </c>
      <c r="V67" s="18">
        <f t="shared" si="74"/>
        <v>14.266490172997393</v>
      </c>
      <c r="W67" s="18">
        <f t="shared" ref="W67:X67" si="75">IF(V22=0,"--",((W22/V22)*100-100))</f>
        <v>-7.3227762131562457</v>
      </c>
      <c r="X67" s="18">
        <f t="shared" si="75"/>
        <v>-34.714130997678268</v>
      </c>
      <c r="Y67" s="18">
        <f t="shared" si="51"/>
        <v>57.748393707121181</v>
      </c>
    </row>
    <row r="68" spans="1:25" x14ac:dyDescent="0.2">
      <c r="A68" s="143"/>
      <c r="B68" s="76" t="s">
        <v>20</v>
      </c>
      <c r="C68" s="33" t="s">
        <v>10</v>
      </c>
      <c r="D68" s="18">
        <f t="shared" ref="D68:V68" si="76">IF(C23=0,"--",((D23/C23)*100-100))</f>
        <v>-100</v>
      </c>
      <c r="E68" s="18" t="str">
        <f t="shared" si="76"/>
        <v>--</v>
      </c>
      <c r="F68" s="18">
        <f t="shared" si="76"/>
        <v>-1.5543583855868519</v>
      </c>
      <c r="G68" s="18">
        <f t="shared" si="76"/>
        <v>34.583295954068348</v>
      </c>
      <c r="H68" s="18">
        <f t="shared" si="76"/>
        <v>-64.351419810691908</v>
      </c>
      <c r="I68" s="18">
        <f t="shared" si="76"/>
        <v>289.45400149588625</v>
      </c>
      <c r="J68" s="18">
        <f t="shared" si="76"/>
        <v>-0.23526022661800994</v>
      </c>
      <c r="K68" s="18">
        <f t="shared" si="76"/>
        <v>785.28321863419808</v>
      </c>
      <c r="L68" s="18">
        <f t="shared" si="76"/>
        <v>204.1804156496496</v>
      </c>
      <c r="M68" s="18">
        <f t="shared" si="76"/>
        <v>13.596843171911672</v>
      </c>
      <c r="N68" s="18">
        <f t="shared" si="76"/>
        <v>47.583027862121043</v>
      </c>
      <c r="O68" s="18">
        <f t="shared" si="76"/>
        <v>133.46168032218935</v>
      </c>
      <c r="P68" s="18">
        <f t="shared" si="76"/>
        <v>30.5913713858329</v>
      </c>
      <c r="Q68" s="18">
        <f t="shared" si="76"/>
        <v>65.336856370837808</v>
      </c>
      <c r="R68" s="18">
        <f t="shared" si="76"/>
        <v>-10.765081300580889</v>
      </c>
      <c r="S68" s="18">
        <f t="shared" si="76"/>
        <v>-28.903887535429561</v>
      </c>
      <c r="T68" s="18">
        <f t="shared" si="76"/>
        <v>-74.379833333333337</v>
      </c>
      <c r="U68" s="18">
        <f t="shared" si="76"/>
        <v>-15.564691876841806</v>
      </c>
      <c r="V68" s="18">
        <f t="shared" si="76"/>
        <v>224.97989133617062</v>
      </c>
      <c r="W68" s="18">
        <f t="shared" ref="W68:X68" si="77">IF(V23=0,"--",((W23/V23)*100-100))</f>
        <v>-26.481495091356948</v>
      </c>
      <c r="X68" s="18">
        <f t="shared" si="77"/>
        <v>64.974837652391329</v>
      </c>
      <c r="Y68" s="18">
        <f t="shared" si="51"/>
        <v>43.750555717994246</v>
      </c>
    </row>
    <row r="69" spans="1:25" x14ac:dyDescent="0.2">
      <c r="A69" s="143"/>
      <c r="B69" s="76" t="s">
        <v>21</v>
      </c>
      <c r="C69" s="33" t="s">
        <v>10</v>
      </c>
      <c r="D69" s="18">
        <f t="shared" ref="D69:V69" si="78">IF(C24=0,"--",((D24/C24)*100-100))</f>
        <v>15035.398230088495</v>
      </c>
      <c r="E69" s="18">
        <f t="shared" si="78"/>
        <v>-83.125767409226455</v>
      </c>
      <c r="F69" s="18">
        <f t="shared" si="78"/>
        <v>725.84892584892589</v>
      </c>
      <c r="G69" s="18">
        <f t="shared" si="78"/>
        <v>105.00125870605018</v>
      </c>
      <c r="H69" s="18">
        <f t="shared" si="78"/>
        <v>61.201391731477685</v>
      </c>
      <c r="I69" s="18">
        <f t="shared" si="78"/>
        <v>-19.797366783895981</v>
      </c>
      <c r="J69" s="18">
        <f t="shared" si="78"/>
        <v>269.44277346841852</v>
      </c>
      <c r="K69" s="18">
        <f t="shared" si="78"/>
        <v>239.89039194093675</v>
      </c>
      <c r="L69" s="18">
        <f t="shared" si="78"/>
        <v>39.734577535279982</v>
      </c>
      <c r="M69" s="18">
        <f t="shared" si="78"/>
        <v>19.890906892840277</v>
      </c>
      <c r="N69" s="18">
        <f t="shared" si="78"/>
        <v>73.226632271891305</v>
      </c>
      <c r="O69" s="18">
        <f t="shared" si="78"/>
        <v>-28.176861581394462</v>
      </c>
      <c r="P69" s="18">
        <f t="shared" si="78"/>
        <v>-8.4431958048936764</v>
      </c>
      <c r="Q69" s="18">
        <f t="shared" si="78"/>
        <v>-10.349930206855916</v>
      </c>
      <c r="R69" s="18">
        <f t="shared" si="78"/>
        <v>38.23869673697908</v>
      </c>
      <c r="S69" s="18">
        <f t="shared" si="78"/>
        <v>59.913177805330236</v>
      </c>
      <c r="T69" s="18">
        <f t="shared" si="78"/>
        <v>25.892366666666675</v>
      </c>
      <c r="U69" s="18">
        <f t="shared" si="78"/>
        <v>20.392737605748408</v>
      </c>
      <c r="V69" s="18">
        <f t="shared" si="78"/>
        <v>-29.105415092903868</v>
      </c>
      <c r="W69" s="18">
        <f t="shared" ref="W69:X69" si="79">IF(V24=0,"--",((W24/V24)*100-100))</f>
        <v>-36.407845146976292</v>
      </c>
      <c r="X69" s="18">
        <f t="shared" si="79"/>
        <v>41.868840927195805</v>
      </c>
      <c r="Y69" s="18">
        <f t="shared" si="51"/>
        <v>65.679467648204252</v>
      </c>
    </row>
    <row r="70" spans="1:25" x14ac:dyDescent="0.2">
      <c r="A70" s="143"/>
      <c r="B70" s="76" t="s">
        <v>17</v>
      </c>
      <c r="C70" s="33" t="s">
        <v>10</v>
      </c>
      <c r="D70" s="18">
        <f t="shared" ref="D70:V70" si="80">IF(C25=0,"--",((D25/C25)*100-100))</f>
        <v>159.88142292490119</v>
      </c>
      <c r="E70" s="18">
        <f t="shared" si="80"/>
        <v>1645.399239543726</v>
      </c>
      <c r="F70" s="18">
        <f t="shared" si="80"/>
        <v>5120.8652840711056</v>
      </c>
      <c r="G70" s="18">
        <f t="shared" si="80"/>
        <v>62.958224741361249</v>
      </c>
      <c r="H70" s="18">
        <f t="shared" si="80"/>
        <v>-3.0852909049288684</v>
      </c>
      <c r="I70" s="18">
        <f t="shared" si="80"/>
        <v>43.246445121983442</v>
      </c>
      <c r="J70" s="18">
        <f t="shared" si="80"/>
        <v>24.24168983243915</v>
      </c>
      <c r="K70" s="18">
        <f t="shared" si="80"/>
        <v>-97.901642576163212</v>
      </c>
      <c r="L70" s="18">
        <f t="shared" si="80"/>
        <v>-26.033619152729443</v>
      </c>
      <c r="M70" s="18">
        <f t="shared" si="80"/>
        <v>1981.0827355332376</v>
      </c>
      <c r="N70" s="18">
        <f t="shared" si="80"/>
        <v>91.262044000933912</v>
      </c>
      <c r="O70" s="18">
        <f t="shared" si="80"/>
        <v>-55.57585308497616</v>
      </c>
      <c r="P70" s="18">
        <f t="shared" si="80"/>
        <v>-30.114276255789278</v>
      </c>
      <c r="Q70" s="18">
        <f t="shared" si="80"/>
        <v>6.3207741404158924</v>
      </c>
      <c r="R70" s="18">
        <f t="shared" si="80"/>
        <v>50.983529699539332</v>
      </c>
      <c r="S70" s="18">
        <f t="shared" si="80"/>
        <v>189.30357878170406</v>
      </c>
      <c r="T70" s="18">
        <f t="shared" si="80"/>
        <v>30.10293333333334</v>
      </c>
      <c r="U70" s="18">
        <f t="shared" si="80"/>
        <v>29.4966959494636</v>
      </c>
      <c r="V70" s="18">
        <f t="shared" si="80"/>
        <v>-10.710217099262593</v>
      </c>
      <c r="W70" s="18">
        <f t="shared" ref="W70:X70" si="81">IF(V25=0,"--",((W25/V25)*100-100))</f>
        <v>-10.422584707943855</v>
      </c>
      <c r="X70" s="18">
        <f t="shared" si="81"/>
        <v>112.94090699170673</v>
      </c>
      <c r="Y70" s="18">
        <f t="shared" si="51"/>
        <v>55.043358491154407</v>
      </c>
    </row>
    <row r="71" spans="1:25" x14ac:dyDescent="0.2">
      <c r="A71" s="297"/>
      <c r="B71" s="76" t="s">
        <v>807</v>
      </c>
      <c r="C71" s="33" t="s">
        <v>10</v>
      </c>
      <c r="D71" s="18">
        <f t="shared" ref="D71:V71" si="82">IF(C26=0,"--",((D26/C26)*100-100))</f>
        <v>28089.999999999996</v>
      </c>
      <c r="E71" s="18">
        <f t="shared" si="82"/>
        <v>255.81766583895001</v>
      </c>
      <c r="F71" s="18">
        <f t="shared" si="82"/>
        <v>-49.274712128009568</v>
      </c>
      <c r="G71" s="18">
        <f t="shared" si="82"/>
        <v>7791.0180817610044</v>
      </c>
      <c r="H71" s="18">
        <f t="shared" si="82"/>
        <v>-4.2192306255370653</v>
      </c>
      <c r="I71" s="18">
        <f t="shared" si="82"/>
        <v>76.230968262017171</v>
      </c>
      <c r="J71" s="18">
        <f t="shared" si="82"/>
        <v>-11.671745080824252</v>
      </c>
      <c r="K71" s="18">
        <f t="shared" si="82"/>
        <v>-23.247383499970766</v>
      </c>
      <c r="L71" s="18">
        <f t="shared" si="82"/>
        <v>126.41796080053103</v>
      </c>
      <c r="M71" s="18">
        <f t="shared" si="82"/>
        <v>62.777693397650239</v>
      </c>
      <c r="N71" s="18">
        <f t="shared" si="82"/>
        <v>15.156281650082875</v>
      </c>
      <c r="O71" s="18">
        <f t="shared" si="82"/>
        <v>24.758181619110701</v>
      </c>
      <c r="P71" s="18">
        <f t="shared" si="82"/>
        <v>35.720852379917915</v>
      </c>
      <c r="Q71" s="18">
        <f t="shared" si="82"/>
        <v>-2.492157538265829</v>
      </c>
      <c r="R71" s="18">
        <f t="shared" si="82"/>
        <v>-40.361312931109737</v>
      </c>
      <c r="S71" s="18">
        <f t="shared" si="82"/>
        <v>22.808749507497097</v>
      </c>
      <c r="T71" s="18">
        <f t="shared" si="82"/>
        <v>-29.855980328896393</v>
      </c>
      <c r="U71" s="18">
        <f t="shared" si="82"/>
        <v>-41.159004691412427</v>
      </c>
      <c r="V71" s="18">
        <f t="shared" si="82"/>
        <v>35.677309708616207</v>
      </c>
      <c r="W71" s="18">
        <f t="shared" ref="W71:X74" si="83">IF(V26=0,"--",((W26/V26)*100-100))</f>
        <v>13.702557337121917</v>
      </c>
      <c r="X71" s="18">
        <f t="shared" si="83"/>
        <v>-21.446186298576038</v>
      </c>
      <c r="Y71" s="18">
        <f t="shared" si="51"/>
        <v>72.796052094949914</v>
      </c>
    </row>
    <row r="72" spans="1:25" ht="15" x14ac:dyDescent="0.25">
      <c r="A72" s="143"/>
      <c r="B72" s="185" t="s">
        <v>22</v>
      </c>
      <c r="C72" s="33" t="s">
        <v>10</v>
      </c>
      <c r="D72" s="18">
        <f t="shared" ref="D72:D74" si="84">IF(C27=0,"--",((D27/C27)*100-100))</f>
        <v>339.54471415776919</v>
      </c>
      <c r="E72" s="18">
        <f t="shared" ref="E72:E74" si="85">IF(D27=0,"--",((E27/D27)*100-100))</f>
        <v>-2.3212495660702217</v>
      </c>
      <c r="F72" s="18">
        <f t="shared" ref="F72:F74" si="86">IF(E27=0,"--",((F27/E27)*100-100))</f>
        <v>11.482291634639736</v>
      </c>
      <c r="G72" s="18">
        <f t="shared" ref="G72:G74" si="87">IF(F27=0,"--",((G27/F27)*100-100))</f>
        <v>11.294840586301461</v>
      </c>
      <c r="H72" s="18">
        <f t="shared" ref="H72:H74" si="88">IF(G27=0,"--",((H27/G27)*100-100))</f>
        <v>35.746110971692644</v>
      </c>
      <c r="I72" s="18">
        <f t="shared" ref="I72:I74" si="89">IF(H27=0,"--",((I27/H27)*100-100))</f>
        <v>-40.904899077611809</v>
      </c>
      <c r="J72" s="18">
        <f t="shared" ref="J72:J74" si="90">IF(I27=0,"--",((J27/I27)*100-100))</f>
        <v>-13.973211116484791</v>
      </c>
      <c r="K72" s="18">
        <f t="shared" ref="K72:K74" si="91">IF(J27=0,"--",((K27/J27)*100-100))</f>
        <v>18.476600109335209</v>
      </c>
      <c r="L72" s="18">
        <f t="shared" ref="L72:L74" si="92">IF(K27=0,"--",((L27/K27)*100-100))</f>
        <v>21.024555043635701</v>
      </c>
      <c r="M72" s="18">
        <f t="shared" ref="M72:M74" si="93">IF(L27=0,"--",((M27/L27)*100-100))</f>
        <v>-9.7852803015482692</v>
      </c>
      <c r="N72" s="18">
        <f t="shared" ref="N72:N74" si="94">IF(M27=0,"--",((N27/M27)*100-100))</f>
        <v>6.3540361851252243</v>
      </c>
      <c r="O72" s="18">
        <f t="shared" ref="O72:O74" si="95">IF(N27=0,"--",((O27/N27)*100-100))</f>
        <v>-2.6579502674320423</v>
      </c>
      <c r="P72" s="18">
        <f t="shared" ref="P72:P74" si="96">IF(O27=0,"--",((P27/O27)*100-100))</f>
        <v>-2.0392273082959917</v>
      </c>
      <c r="Q72" s="18">
        <f t="shared" ref="Q72:Q74" si="97">IF(P27=0,"--",((Q27/P27)*100-100))</f>
        <v>2.5624031166987038</v>
      </c>
      <c r="R72" s="18">
        <f t="shared" ref="R72:R74" si="98">IF(Q27=0,"--",((R27/Q27)*100-100))</f>
        <v>19.27604483932501</v>
      </c>
      <c r="S72" s="18">
        <f t="shared" ref="S72:S74" si="99">IF(R27=0,"--",((S27/R27)*100-100))</f>
        <v>25.561285459393915</v>
      </c>
      <c r="T72" s="18">
        <f t="shared" ref="T72:T74" si="100">IF(S27=0,"--",((T27/S27)*100-100))</f>
        <v>2.572194669554932</v>
      </c>
      <c r="U72" s="18">
        <f t="shared" ref="U72:V74" si="101">IF(T27=0,"--",((U27/T27)*100-100))</f>
        <v>0.94456103351841136</v>
      </c>
      <c r="V72" s="18">
        <f t="shared" si="101"/>
        <v>2.7748241051111791</v>
      </c>
      <c r="W72" s="18">
        <f t="shared" si="83"/>
        <v>14.913369378518084</v>
      </c>
      <c r="X72" s="18">
        <f t="shared" si="83"/>
        <v>-0.72323083118956788</v>
      </c>
      <c r="Y72" s="18">
        <f t="shared" si="51"/>
        <v>10.187713005731098</v>
      </c>
    </row>
    <row r="73" spans="1:25" x14ac:dyDescent="0.2">
      <c r="A73" s="143"/>
      <c r="B73" s="76" t="s">
        <v>23</v>
      </c>
      <c r="C73" s="33" t="s">
        <v>10</v>
      </c>
      <c r="D73" s="18">
        <f t="shared" si="84"/>
        <v>7.4349046220328887</v>
      </c>
      <c r="E73" s="18">
        <f t="shared" si="85"/>
        <v>-8.5203423233327129</v>
      </c>
      <c r="F73" s="18">
        <f t="shared" si="86"/>
        <v>14.212934161592969</v>
      </c>
      <c r="G73" s="18">
        <f t="shared" si="87"/>
        <v>23.036274500562229</v>
      </c>
      <c r="H73" s="18">
        <f t="shared" si="88"/>
        <v>-65.761222175278306</v>
      </c>
      <c r="I73" s="18">
        <f t="shared" si="89"/>
        <v>-30.414865688015951</v>
      </c>
      <c r="J73" s="18">
        <f t="shared" si="90"/>
        <v>34.663430066696776</v>
      </c>
      <c r="K73" s="18">
        <f t="shared" si="91"/>
        <v>11.164905881572238</v>
      </c>
      <c r="L73" s="18">
        <f t="shared" si="92"/>
        <v>13.222646928552123</v>
      </c>
      <c r="M73" s="18">
        <f t="shared" si="93"/>
        <v>-22.879435150518603</v>
      </c>
      <c r="N73" s="18">
        <f t="shared" si="94"/>
        <v>75.072439202716197</v>
      </c>
      <c r="O73" s="18">
        <f t="shared" si="95"/>
        <v>-15.712626067601335</v>
      </c>
      <c r="P73" s="18">
        <f t="shared" si="96"/>
        <v>-27.968311090472341</v>
      </c>
      <c r="Q73" s="18">
        <f t="shared" si="97"/>
        <v>31.65943340212317</v>
      </c>
      <c r="R73" s="18">
        <f t="shared" si="98"/>
        <v>79.50678475050259</v>
      </c>
      <c r="S73" s="18">
        <f t="shared" si="99"/>
        <v>-43.701130363220962</v>
      </c>
      <c r="T73" s="18">
        <f t="shared" si="100"/>
        <v>195.91293991954495</v>
      </c>
      <c r="U73" s="18">
        <f t="shared" si="101"/>
        <v>62.495985069396028</v>
      </c>
      <c r="V73" s="18">
        <f t="shared" si="101"/>
        <v>-29.229865065893591</v>
      </c>
      <c r="W73" s="18">
        <f t="shared" si="83"/>
        <v>-9.4216178685640699</v>
      </c>
      <c r="X73" s="18">
        <f t="shared" si="83"/>
        <v>11.632198703693319</v>
      </c>
      <c r="Y73" s="18">
        <f t="shared" si="51"/>
        <v>5.2436856195159578</v>
      </c>
    </row>
    <row r="74" spans="1:25" ht="13.5" thickBot="1" x14ac:dyDescent="0.25">
      <c r="A74" s="143"/>
      <c r="B74" s="77" t="s">
        <v>7</v>
      </c>
      <c r="C74" s="88"/>
      <c r="D74" s="18">
        <f t="shared" si="84"/>
        <v>272.73337651426641</v>
      </c>
      <c r="E74" s="18">
        <f t="shared" si="85"/>
        <v>-2.680703894198956</v>
      </c>
      <c r="F74" s="18">
        <f t="shared" si="86"/>
        <v>11.631126954042131</v>
      </c>
      <c r="G74" s="18">
        <f t="shared" si="87"/>
        <v>11.949615861746082</v>
      </c>
      <c r="H74" s="18">
        <f t="shared" si="88"/>
        <v>29.52484001861373</v>
      </c>
      <c r="I74" s="18">
        <f t="shared" si="89"/>
        <v>-40.734948064284481</v>
      </c>
      <c r="J74" s="18">
        <f t="shared" si="90"/>
        <v>-13.048026796900984</v>
      </c>
      <c r="K74" s="18">
        <f t="shared" si="91"/>
        <v>18.261196517966908</v>
      </c>
      <c r="L74" s="18">
        <f t="shared" si="92"/>
        <v>20.808501603419273</v>
      </c>
      <c r="M74" s="18">
        <f t="shared" si="93"/>
        <v>-10.125119627064919</v>
      </c>
      <c r="N74" s="18">
        <f t="shared" si="94"/>
        <v>7.8844225766794693</v>
      </c>
      <c r="O74" s="18">
        <f t="shared" si="95"/>
        <v>-3.129745088449198</v>
      </c>
      <c r="P74" s="18">
        <f t="shared" si="96"/>
        <v>-2.8545815404477395</v>
      </c>
      <c r="Q74" s="18">
        <f t="shared" si="97"/>
        <v>3.2408394513891352</v>
      </c>
      <c r="R74" s="18">
        <f t="shared" si="98"/>
        <v>21.066976796667973</v>
      </c>
      <c r="S74" s="18">
        <f t="shared" si="99"/>
        <v>22.507674585040618</v>
      </c>
      <c r="T74" s="18">
        <f t="shared" si="100"/>
        <v>6.4893953874528734</v>
      </c>
      <c r="U74" s="18">
        <f t="shared" si="101"/>
        <v>4.4099192750475424</v>
      </c>
      <c r="V74" s="18">
        <f t="shared" si="101"/>
        <v>-2.9476213300810628E-2</v>
      </c>
      <c r="W74" s="18">
        <f t="shared" si="83"/>
        <v>13.403914669250923</v>
      </c>
      <c r="X74" s="18">
        <f t="shared" si="83"/>
        <v>-0.11110131018457992</v>
      </c>
      <c r="Y74" s="18">
        <f t="shared" si="51"/>
        <v>9.4925332013344814</v>
      </c>
    </row>
    <row r="75" spans="1:25" ht="13.5" thickTop="1" x14ac:dyDescent="0.2">
      <c r="B75" s="79" t="s">
        <v>868</v>
      </c>
      <c r="C75" s="89"/>
      <c r="D75" s="89"/>
      <c r="E75" s="89"/>
      <c r="F75" s="89"/>
      <c r="G75" s="89"/>
      <c r="H75" s="89"/>
      <c r="I75" s="89"/>
      <c r="J75" s="89"/>
      <c r="K75" s="89"/>
      <c r="L75" s="89"/>
      <c r="M75" s="89"/>
      <c r="N75" s="89"/>
      <c r="O75" s="89"/>
      <c r="P75" s="89"/>
      <c r="Q75" s="89"/>
      <c r="R75" s="89"/>
      <c r="S75" s="89"/>
      <c r="T75" s="89"/>
      <c r="U75" s="89"/>
      <c r="V75" s="18"/>
      <c r="W75" s="18"/>
      <c r="X75" s="18"/>
      <c r="Y75" s="89"/>
    </row>
  </sheetData>
  <mergeCells count="6">
    <mergeCell ref="B53:Y53"/>
    <mergeCell ref="A2:Y2"/>
    <mergeCell ref="A4:Y4"/>
    <mergeCell ref="A5:Y5"/>
    <mergeCell ref="A7:Y7"/>
    <mergeCell ref="B30:Y30"/>
  </mergeCells>
  <phoneticPr fontId="4" type="noConversion"/>
  <hyperlinks>
    <hyperlink ref="A1" location="INDICE!A1" display="INDICE"/>
  </hyperlinks>
  <pageMargins left="0.75" right="0.75" top="1" bottom="1" header="0" footer="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3"/>
  <sheetViews>
    <sheetView topLeftCell="A13" workbookViewId="0"/>
  </sheetViews>
  <sheetFormatPr baseColWidth="10" defaultRowHeight="12.75" x14ac:dyDescent="0.2"/>
  <cols>
    <col min="1" max="16384" width="11.42578125" style="4"/>
  </cols>
  <sheetData>
    <row r="1" spans="1:5" s="301" customFormat="1" x14ac:dyDescent="0.2">
      <c r="A1" s="11" t="s">
        <v>258</v>
      </c>
    </row>
    <row r="2" spans="1:5" s="301" customFormat="1" x14ac:dyDescent="0.2"/>
    <row r="3" spans="1:5" s="301" customFormat="1" x14ac:dyDescent="0.2">
      <c r="B3" s="305" t="s">
        <v>178</v>
      </c>
    </row>
    <row r="4" spans="1:5" s="301" customFormat="1" x14ac:dyDescent="0.2"/>
    <row r="5" spans="1:5" s="301" customFormat="1" x14ac:dyDescent="0.2"/>
    <row r="6" spans="1:5" s="301" customFormat="1" x14ac:dyDescent="0.2">
      <c r="B6" s="307" t="s">
        <v>152</v>
      </c>
      <c r="C6" s="307" t="s">
        <v>104</v>
      </c>
    </row>
    <row r="7" spans="1:5" s="301" customFormat="1" x14ac:dyDescent="0.2">
      <c r="B7" s="306" t="s">
        <v>153</v>
      </c>
      <c r="C7" s="306" t="s">
        <v>105</v>
      </c>
    </row>
    <row r="8" spans="1:5" s="301" customFormat="1" x14ac:dyDescent="0.2">
      <c r="B8" s="306" t="s">
        <v>154</v>
      </c>
      <c r="C8" s="306" t="s">
        <v>106</v>
      </c>
    </row>
    <row r="9" spans="1:5" s="301" customFormat="1" x14ac:dyDescent="0.2">
      <c r="B9" s="306" t="s">
        <v>155</v>
      </c>
      <c r="C9" s="306" t="s">
        <v>107</v>
      </c>
    </row>
    <row r="10" spans="1:5" s="301" customFormat="1" x14ac:dyDescent="0.2">
      <c r="B10" s="306" t="s">
        <v>156</v>
      </c>
      <c r="C10" s="306" t="s">
        <v>108</v>
      </c>
    </row>
    <row r="11" spans="1:5" s="301" customFormat="1" x14ac:dyDescent="0.2">
      <c r="A11" s="313"/>
      <c r="B11" s="315" t="s">
        <v>157</v>
      </c>
      <c r="C11" s="315" t="s">
        <v>109</v>
      </c>
      <c r="D11" s="313"/>
      <c r="E11" s="313"/>
    </row>
    <row r="12" spans="1:5" s="301" customFormat="1" x14ac:dyDescent="0.2">
      <c r="A12" s="313"/>
      <c r="B12" s="315" t="s">
        <v>158</v>
      </c>
      <c r="C12" s="315" t="s">
        <v>110</v>
      </c>
      <c r="D12" s="313"/>
      <c r="E12" s="313"/>
    </row>
    <row r="13" spans="1:5" s="301" customFormat="1" x14ac:dyDescent="0.2">
      <c r="A13" s="313"/>
      <c r="B13" s="315" t="s">
        <v>159</v>
      </c>
      <c r="C13" s="315" t="s">
        <v>111</v>
      </c>
      <c r="D13" s="313"/>
      <c r="E13" s="313"/>
    </row>
    <row r="14" spans="1:5" s="301" customFormat="1" x14ac:dyDescent="0.2">
      <c r="A14" s="313"/>
      <c r="B14" s="315" t="s">
        <v>160</v>
      </c>
      <c r="C14" s="315" t="s">
        <v>112</v>
      </c>
      <c r="D14" s="313"/>
      <c r="E14" s="313"/>
    </row>
    <row r="15" spans="1:5" s="301" customFormat="1" x14ac:dyDescent="0.2">
      <c r="A15" s="313"/>
      <c r="B15" s="315" t="s">
        <v>161</v>
      </c>
      <c r="C15" s="315" t="s">
        <v>113</v>
      </c>
      <c r="D15" s="313"/>
      <c r="E15" s="313"/>
    </row>
    <row r="16" spans="1:5" s="301" customFormat="1" x14ac:dyDescent="0.2">
      <c r="A16" s="313"/>
      <c r="B16" s="315" t="s">
        <v>162</v>
      </c>
      <c r="C16" s="315" t="s">
        <v>114</v>
      </c>
      <c r="D16" s="313"/>
      <c r="E16" s="313"/>
    </row>
    <row r="17" spans="1:7" s="301" customFormat="1" x14ac:dyDescent="0.2">
      <c r="A17" s="313"/>
      <c r="B17" s="315" t="s">
        <v>163</v>
      </c>
      <c r="C17" s="315" t="s">
        <v>115</v>
      </c>
      <c r="D17" s="313"/>
      <c r="E17" s="313"/>
    </row>
    <row r="18" spans="1:7" s="301" customFormat="1" x14ac:dyDescent="0.2">
      <c r="A18" s="313"/>
      <c r="B18" s="315" t="s">
        <v>164</v>
      </c>
      <c r="C18" s="315" t="s">
        <v>116</v>
      </c>
      <c r="D18" s="313"/>
      <c r="E18" s="313"/>
    </row>
    <row r="19" spans="1:7" s="301" customFormat="1" x14ac:dyDescent="0.2">
      <c r="A19" s="313"/>
      <c r="B19" s="315" t="s">
        <v>165</v>
      </c>
      <c r="C19" s="315" t="s">
        <v>117</v>
      </c>
      <c r="D19" s="313"/>
      <c r="E19" s="313"/>
    </row>
    <row r="20" spans="1:7" s="301" customFormat="1" x14ac:dyDescent="0.2">
      <c r="A20" s="313"/>
      <c r="B20" s="315" t="s">
        <v>166</v>
      </c>
      <c r="C20" s="315" t="s">
        <v>118</v>
      </c>
      <c r="D20" s="313"/>
      <c r="E20" s="313"/>
    </row>
    <row r="21" spans="1:7" s="301" customFormat="1" x14ac:dyDescent="0.2">
      <c r="B21" s="306" t="s">
        <v>167</v>
      </c>
      <c r="C21" s="306" t="s">
        <v>119</v>
      </c>
    </row>
    <row r="22" spans="1:7" s="301" customFormat="1" x14ac:dyDescent="0.2">
      <c r="B22" s="306" t="s">
        <v>168</v>
      </c>
      <c r="C22" s="306" t="s">
        <v>120</v>
      </c>
    </row>
    <row r="23" spans="1:7" s="301" customFormat="1" x14ac:dyDescent="0.2">
      <c r="B23" s="306" t="s">
        <v>169</v>
      </c>
      <c r="C23" s="306" t="s">
        <v>121</v>
      </c>
    </row>
    <row r="24" spans="1:7" s="301" customFormat="1" x14ac:dyDescent="0.2">
      <c r="B24" s="306" t="s">
        <v>170</v>
      </c>
      <c r="C24" s="306" t="s">
        <v>122</v>
      </c>
    </row>
    <row r="25" spans="1:7" s="301" customFormat="1" x14ac:dyDescent="0.2">
      <c r="B25" s="306" t="s">
        <v>171</v>
      </c>
      <c r="C25" s="306" t="s">
        <v>123</v>
      </c>
    </row>
    <row r="26" spans="1:7" s="301" customFormat="1" x14ac:dyDescent="0.2">
      <c r="B26" s="306" t="s">
        <v>172</v>
      </c>
      <c r="C26" s="306" t="s">
        <v>124</v>
      </c>
    </row>
    <row r="27" spans="1:7" s="301" customFormat="1" x14ac:dyDescent="0.2">
      <c r="B27" s="306" t="s">
        <v>173</v>
      </c>
      <c r="C27" s="306" t="s">
        <v>125</v>
      </c>
    </row>
    <row r="28" spans="1:7" s="301" customFormat="1" x14ac:dyDescent="0.2">
      <c r="B28" s="306" t="s">
        <v>174</v>
      </c>
      <c r="C28" s="306" t="s">
        <v>126</v>
      </c>
    </row>
    <row r="29" spans="1:7" s="301" customFormat="1" x14ac:dyDescent="0.2">
      <c r="B29" s="306" t="s">
        <v>175</v>
      </c>
      <c r="C29" s="306" t="s">
        <v>127</v>
      </c>
    </row>
    <row r="30" spans="1:7" s="301" customFormat="1" x14ac:dyDescent="0.2">
      <c r="B30" s="306" t="s">
        <v>176</v>
      </c>
      <c r="C30" s="306" t="s">
        <v>128</v>
      </c>
    </row>
    <row r="32" spans="1:7" s="312" customFormat="1" x14ac:dyDescent="0.2">
      <c r="A32" s="320" t="s">
        <v>805</v>
      </c>
      <c r="B32" s="320" t="s">
        <v>804</v>
      </c>
      <c r="C32" s="320" t="s">
        <v>803</v>
      </c>
      <c r="D32" s="320"/>
      <c r="E32" s="320"/>
      <c r="F32" s="320"/>
      <c r="G32" s="320"/>
    </row>
    <row r="33" spans="1:6" x14ac:dyDescent="0.2">
      <c r="A33" s="301"/>
      <c r="B33" s="302" t="s">
        <v>157</v>
      </c>
      <c r="C33" s="302" t="s">
        <v>109</v>
      </c>
      <c r="D33" s="303"/>
      <c r="E33" s="303"/>
      <c r="F33" s="303"/>
    </row>
    <row r="34" spans="1:6" x14ac:dyDescent="0.2">
      <c r="A34" s="321" t="s">
        <v>157</v>
      </c>
      <c r="B34" s="321">
        <v>852510</v>
      </c>
      <c r="C34" s="321"/>
      <c r="D34" s="321"/>
      <c r="E34" s="321"/>
      <c r="F34" s="321"/>
    </row>
    <row r="35" spans="1:6" x14ac:dyDescent="0.2">
      <c r="A35" s="321" t="s">
        <v>157</v>
      </c>
      <c r="B35" s="321">
        <v>852530</v>
      </c>
      <c r="C35" s="321"/>
      <c r="D35" s="321"/>
      <c r="E35" s="321"/>
      <c r="F35" s="321"/>
    </row>
    <row r="36" spans="1:6" x14ac:dyDescent="0.2">
      <c r="A36" s="321" t="s">
        <v>157</v>
      </c>
      <c r="B36" s="321">
        <v>852550</v>
      </c>
      <c r="C36" s="321"/>
      <c r="D36" s="321"/>
      <c r="E36" s="321"/>
      <c r="F36" s="321"/>
    </row>
    <row r="37" spans="1:6" x14ac:dyDescent="0.2">
      <c r="A37" s="321" t="s">
        <v>157</v>
      </c>
      <c r="B37" s="321">
        <v>852580</v>
      </c>
      <c r="C37" s="321"/>
      <c r="D37" s="321"/>
      <c r="E37" s="321"/>
      <c r="F37" s="321"/>
    </row>
    <row r="38" spans="1:6" x14ac:dyDescent="0.2">
      <c r="A38" s="321" t="s">
        <v>157</v>
      </c>
      <c r="B38" s="321">
        <v>852910</v>
      </c>
      <c r="C38" s="321" t="s">
        <v>728</v>
      </c>
      <c r="D38" s="321"/>
      <c r="E38" s="321"/>
      <c r="F38" s="321"/>
    </row>
    <row r="39" spans="1:6" x14ac:dyDescent="0.2">
      <c r="A39" s="321" t="s">
        <v>157</v>
      </c>
      <c r="B39" s="321">
        <v>852990</v>
      </c>
      <c r="C39" s="321" t="s">
        <v>727</v>
      </c>
      <c r="D39" s="321"/>
      <c r="E39" s="321"/>
      <c r="F39" s="321"/>
    </row>
    <row r="40" spans="1:6" x14ac:dyDescent="0.2">
      <c r="A40" s="321"/>
      <c r="D40" s="321"/>
      <c r="E40" s="321"/>
      <c r="F40" s="321"/>
    </row>
    <row r="41" spans="1:6" x14ac:dyDescent="0.2">
      <c r="A41" s="308"/>
      <c r="D41" s="308"/>
      <c r="E41" s="308"/>
      <c r="F41" s="308"/>
    </row>
    <row r="42" spans="1:6" x14ac:dyDescent="0.2">
      <c r="A42" s="308"/>
      <c r="B42" s="308"/>
      <c r="C42" s="308"/>
      <c r="D42" s="308"/>
      <c r="E42" s="308"/>
      <c r="F42" s="308"/>
    </row>
    <row r="43" spans="1:6" x14ac:dyDescent="0.2">
      <c r="A43" s="301"/>
      <c r="B43" s="302" t="s">
        <v>158</v>
      </c>
      <c r="C43" s="302" t="s">
        <v>110</v>
      </c>
      <c r="D43" s="303"/>
      <c r="E43" s="303"/>
      <c r="F43" s="301"/>
    </row>
    <row r="44" spans="1:6" x14ac:dyDescent="0.2">
      <c r="A44" s="308" t="s">
        <v>158</v>
      </c>
      <c r="B44" s="308">
        <v>853010</v>
      </c>
      <c r="C44" s="308" t="s">
        <v>726</v>
      </c>
      <c r="D44" s="308"/>
      <c r="E44" s="308"/>
      <c r="F44" s="308"/>
    </row>
    <row r="45" spans="1:6" x14ac:dyDescent="0.2">
      <c r="A45" s="308" t="s">
        <v>158</v>
      </c>
      <c r="B45" s="308">
        <v>853080</v>
      </c>
      <c r="C45" s="308" t="s">
        <v>725</v>
      </c>
      <c r="D45" s="308"/>
      <c r="E45" s="308"/>
      <c r="F45" s="308"/>
    </row>
    <row r="46" spans="1:6" x14ac:dyDescent="0.2">
      <c r="A46" s="308" t="s">
        <v>158</v>
      </c>
      <c r="B46" s="308">
        <v>853090</v>
      </c>
      <c r="C46" s="308" t="s">
        <v>724</v>
      </c>
      <c r="D46" s="308"/>
      <c r="E46" s="308"/>
      <c r="F46" s="308"/>
    </row>
    <row r="47" spans="1:6" x14ac:dyDescent="0.2">
      <c r="A47" s="308" t="s">
        <v>158</v>
      </c>
      <c r="B47" s="308">
        <v>853110</v>
      </c>
      <c r="C47" s="308" t="s">
        <v>723</v>
      </c>
      <c r="D47" s="308"/>
      <c r="E47" s="308"/>
      <c r="F47" s="308"/>
    </row>
    <row r="48" spans="1:6" x14ac:dyDescent="0.2">
      <c r="A48" s="308" t="s">
        <v>158</v>
      </c>
      <c r="B48" s="308">
        <v>853120</v>
      </c>
      <c r="C48" s="308" t="s">
        <v>722</v>
      </c>
      <c r="D48" s="308"/>
      <c r="E48" s="308"/>
      <c r="F48" s="308"/>
    </row>
    <row r="49" spans="1:6" x14ac:dyDescent="0.2">
      <c r="A49" s="308" t="s">
        <v>158</v>
      </c>
      <c r="B49" s="308">
        <v>853180</v>
      </c>
      <c r="C49" s="308" t="s">
        <v>721</v>
      </c>
      <c r="D49" s="308"/>
      <c r="E49" s="308"/>
      <c r="F49" s="308"/>
    </row>
    <row r="50" spans="1:6" x14ac:dyDescent="0.2">
      <c r="A50" s="308" t="s">
        <v>158</v>
      </c>
      <c r="B50" s="308">
        <v>853190</v>
      </c>
      <c r="C50" s="308" t="s">
        <v>720</v>
      </c>
      <c r="D50" s="308"/>
      <c r="E50" s="308"/>
      <c r="F50" s="308"/>
    </row>
    <row r="51" spans="1:6" x14ac:dyDescent="0.2">
      <c r="A51" s="308"/>
      <c r="B51" s="308"/>
      <c r="C51" s="308"/>
      <c r="D51" s="308"/>
      <c r="E51" s="308"/>
      <c r="F51" s="308"/>
    </row>
    <row r="52" spans="1:6" x14ac:dyDescent="0.2">
      <c r="A52" s="301"/>
      <c r="B52" s="302" t="s">
        <v>159</v>
      </c>
      <c r="C52" s="302" t="s">
        <v>111</v>
      </c>
      <c r="D52" s="303"/>
      <c r="E52" s="301"/>
      <c r="F52" s="301"/>
    </row>
    <row r="53" spans="1:6" x14ac:dyDescent="0.2">
      <c r="A53" s="308" t="s">
        <v>159</v>
      </c>
      <c r="B53" s="308">
        <v>853210</v>
      </c>
      <c r="C53" s="308" t="s">
        <v>719</v>
      </c>
      <c r="D53" s="308"/>
      <c r="E53" s="308"/>
      <c r="F53" s="308"/>
    </row>
    <row r="54" spans="1:6" x14ac:dyDescent="0.2">
      <c r="A54" s="308" t="s">
        <v>159</v>
      </c>
      <c r="B54" s="308">
        <v>853221</v>
      </c>
      <c r="C54" s="308" t="s">
        <v>718</v>
      </c>
      <c r="D54" s="308"/>
      <c r="E54" s="308"/>
      <c r="F54" s="308"/>
    </row>
    <row r="55" spans="1:6" x14ac:dyDescent="0.2">
      <c r="A55" s="308" t="s">
        <v>159</v>
      </c>
      <c r="B55" s="308">
        <v>853222</v>
      </c>
      <c r="C55" s="308" t="s">
        <v>717</v>
      </c>
      <c r="D55" s="308"/>
      <c r="E55" s="308"/>
      <c r="F55" s="308"/>
    </row>
    <row r="56" spans="1:6" x14ac:dyDescent="0.2">
      <c r="A56" s="308" t="s">
        <v>159</v>
      </c>
      <c r="B56" s="308">
        <v>853223</v>
      </c>
      <c r="C56" s="308" t="s">
        <v>716</v>
      </c>
      <c r="D56" s="308"/>
      <c r="E56" s="308"/>
      <c r="F56" s="308"/>
    </row>
    <row r="57" spans="1:6" x14ac:dyDescent="0.2">
      <c r="A57" s="308" t="s">
        <v>159</v>
      </c>
      <c r="B57" s="308">
        <v>853224</v>
      </c>
      <c r="C57" s="308" t="s">
        <v>715</v>
      </c>
      <c r="D57" s="308"/>
      <c r="E57" s="308"/>
      <c r="F57" s="308"/>
    </row>
    <row r="58" spans="1:6" x14ac:dyDescent="0.2">
      <c r="A58" s="308" t="s">
        <v>159</v>
      </c>
      <c r="B58" s="308">
        <v>853225</v>
      </c>
      <c r="C58" s="308" t="s">
        <v>714</v>
      </c>
      <c r="D58" s="308"/>
      <c r="E58" s="308"/>
      <c r="F58" s="308"/>
    </row>
    <row r="59" spans="1:6" x14ac:dyDescent="0.2">
      <c r="A59" s="308" t="s">
        <v>159</v>
      </c>
      <c r="B59" s="308">
        <v>853229</v>
      </c>
      <c r="C59" s="308" t="s">
        <v>713</v>
      </c>
      <c r="D59" s="308"/>
      <c r="E59" s="308"/>
      <c r="F59" s="308"/>
    </row>
    <row r="60" spans="1:6" x14ac:dyDescent="0.2">
      <c r="A60" s="308" t="s">
        <v>159</v>
      </c>
      <c r="B60" s="308">
        <v>853230</v>
      </c>
      <c r="C60" s="308" t="s">
        <v>712</v>
      </c>
      <c r="D60" s="308"/>
      <c r="E60" s="308"/>
      <c r="F60" s="308"/>
    </row>
    <row r="61" spans="1:6" x14ac:dyDescent="0.2">
      <c r="A61" s="308" t="s">
        <v>159</v>
      </c>
      <c r="B61" s="308">
        <v>853290</v>
      </c>
      <c r="C61" s="308" t="s">
        <v>711</v>
      </c>
      <c r="D61" s="308"/>
      <c r="E61" s="308"/>
      <c r="F61" s="308"/>
    </row>
    <row r="62" spans="1:6" x14ac:dyDescent="0.2">
      <c r="A62" s="308" t="s">
        <v>159</v>
      </c>
      <c r="B62" s="308">
        <v>853310</v>
      </c>
      <c r="C62" s="308" t="s">
        <v>710</v>
      </c>
      <c r="D62" s="308"/>
      <c r="E62" s="308"/>
      <c r="F62" s="308"/>
    </row>
    <row r="63" spans="1:6" x14ac:dyDescent="0.2">
      <c r="A63" s="308" t="s">
        <v>159</v>
      </c>
      <c r="B63" s="308">
        <v>853321</v>
      </c>
      <c r="C63" s="308" t="s">
        <v>709</v>
      </c>
      <c r="D63" s="308"/>
      <c r="E63" s="308"/>
      <c r="F63" s="308"/>
    </row>
    <row r="64" spans="1:6" x14ac:dyDescent="0.2">
      <c r="A64" s="308" t="s">
        <v>159</v>
      </c>
      <c r="B64" s="308">
        <v>853329</v>
      </c>
      <c r="C64" s="308" t="s">
        <v>708</v>
      </c>
      <c r="D64" s="308"/>
      <c r="E64" s="308"/>
      <c r="F64" s="308"/>
    </row>
    <row r="65" spans="1:6" x14ac:dyDescent="0.2">
      <c r="A65" s="308" t="s">
        <v>159</v>
      </c>
      <c r="B65" s="308">
        <v>853331</v>
      </c>
      <c r="C65" s="308"/>
      <c r="D65" s="308"/>
      <c r="E65" s="308"/>
      <c r="F65" s="308"/>
    </row>
    <row r="66" spans="1:6" x14ac:dyDescent="0.2">
      <c r="A66" s="308" t="s">
        <v>159</v>
      </c>
      <c r="B66" s="308">
        <v>853339</v>
      </c>
      <c r="C66" s="308" t="s">
        <v>112</v>
      </c>
      <c r="D66" s="308"/>
      <c r="E66" s="308"/>
      <c r="F66" s="308"/>
    </row>
    <row r="67" spans="1:6" x14ac:dyDescent="0.2">
      <c r="A67" s="308" t="s">
        <v>159</v>
      </c>
      <c r="B67" s="308">
        <v>853340</v>
      </c>
      <c r="C67" s="308" t="s">
        <v>707</v>
      </c>
      <c r="D67" s="308"/>
      <c r="E67" s="308"/>
      <c r="F67" s="308"/>
    </row>
    <row r="68" spans="1:6" x14ac:dyDescent="0.2">
      <c r="A68" s="308" t="s">
        <v>159</v>
      </c>
      <c r="B68" s="308">
        <v>853390</v>
      </c>
      <c r="C68" s="308" t="s">
        <v>706</v>
      </c>
      <c r="D68" s="308"/>
      <c r="E68" s="308"/>
      <c r="F68" s="308"/>
    </row>
    <row r="69" spans="1:6" x14ac:dyDescent="0.2">
      <c r="A69" s="308" t="s">
        <v>159</v>
      </c>
      <c r="B69" s="308">
        <v>854389</v>
      </c>
      <c r="C69" s="308" t="s">
        <v>705</v>
      </c>
      <c r="D69" s="308"/>
      <c r="E69" s="308"/>
      <c r="F69" s="308"/>
    </row>
    <row r="70" spans="1:6" x14ac:dyDescent="0.2">
      <c r="A70" s="308"/>
      <c r="B70" s="308"/>
      <c r="C70" s="308"/>
      <c r="D70" s="308"/>
      <c r="E70" s="308"/>
      <c r="F70" s="308"/>
    </row>
    <row r="71" spans="1:6" x14ac:dyDescent="0.2">
      <c r="A71" s="301"/>
      <c r="B71" s="302" t="s">
        <v>160</v>
      </c>
      <c r="C71" s="302" t="s">
        <v>112</v>
      </c>
      <c r="D71" s="301"/>
      <c r="E71" s="301"/>
      <c r="F71" s="301"/>
    </row>
    <row r="72" spans="1:6" x14ac:dyDescent="0.2">
      <c r="A72" s="308" t="s">
        <v>160</v>
      </c>
      <c r="B72" s="308">
        <v>853400</v>
      </c>
      <c r="C72" s="308" t="s">
        <v>704</v>
      </c>
      <c r="D72" s="308"/>
      <c r="E72" s="308"/>
      <c r="F72" s="308"/>
    </row>
    <row r="73" spans="1:6" x14ac:dyDescent="0.2">
      <c r="A73" s="308"/>
      <c r="B73" s="308"/>
      <c r="C73" s="308"/>
      <c r="D73" s="308"/>
      <c r="E73" s="308"/>
      <c r="F73" s="308"/>
    </row>
    <row r="74" spans="1:6" x14ac:dyDescent="0.2">
      <c r="A74" s="301"/>
      <c r="B74" s="302" t="s">
        <v>161</v>
      </c>
      <c r="C74" s="302" t="s">
        <v>113</v>
      </c>
      <c r="D74" s="303"/>
      <c r="E74" s="301"/>
      <c r="F74" s="301"/>
    </row>
    <row r="75" spans="1:6" x14ac:dyDescent="0.2">
      <c r="A75" s="308" t="s">
        <v>161</v>
      </c>
      <c r="B75" s="308">
        <v>853510</v>
      </c>
      <c r="C75" s="308" t="s">
        <v>703</v>
      </c>
      <c r="D75" s="308"/>
      <c r="E75" s="308"/>
      <c r="F75" s="308"/>
    </row>
    <row r="76" spans="1:6" x14ac:dyDescent="0.2">
      <c r="A76" s="308" t="s">
        <v>161</v>
      </c>
      <c r="B76" s="308">
        <v>853521</v>
      </c>
      <c r="C76" s="308" t="s">
        <v>702</v>
      </c>
      <c r="D76" s="308"/>
      <c r="E76" s="308"/>
      <c r="F76" s="308"/>
    </row>
    <row r="77" spans="1:6" x14ac:dyDescent="0.2">
      <c r="A77" s="308" t="s">
        <v>161</v>
      </c>
      <c r="B77" s="308">
        <v>853529</v>
      </c>
      <c r="C77" s="308" t="s">
        <v>701</v>
      </c>
      <c r="D77" s="308"/>
      <c r="E77" s="308"/>
      <c r="F77" s="308"/>
    </row>
    <row r="78" spans="1:6" x14ac:dyDescent="0.2">
      <c r="A78" s="308" t="s">
        <v>161</v>
      </c>
      <c r="B78" s="308">
        <v>853530</v>
      </c>
      <c r="C78" s="308" t="s">
        <v>700</v>
      </c>
      <c r="D78" s="308"/>
      <c r="E78" s="308"/>
      <c r="F78" s="308"/>
    </row>
    <row r="79" spans="1:6" x14ac:dyDescent="0.2">
      <c r="A79" s="308" t="s">
        <v>161</v>
      </c>
      <c r="B79" s="308">
        <v>853540</v>
      </c>
      <c r="C79" s="308" t="s">
        <v>699</v>
      </c>
      <c r="D79" s="308"/>
      <c r="E79" s="308"/>
      <c r="F79" s="308"/>
    </row>
    <row r="80" spans="1:6" x14ac:dyDescent="0.2">
      <c r="A80" s="308" t="s">
        <v>161</v>
      </c>
      <c r="B80" s="308">
        <v>853590</v>
      </c>
      <c r="C80" s="308" t="s">
        <v>698</v>
      </c>
      <c r="D80" s="308"/>
      <c r="E80" s="308"/>
      <c r="F80" s="308"/>
    </row>
    <row r="81" spans="1:6" x14ac:dyDescent="0.2">
      <c r="A81" s="308"/>
      <c r="B81" s="308"/>
      <c r="C81" s="308"/>
      <c r="D81" s="308"/>
      <c r="E81" s="308"/>
      <c r="F81" s="308"/>
    </row>
    <row r="82" spans="1:6" x14ac:dyDescent="0.2">
      <c r="A82" s="301"/>
      <c r="B82" s="302" t="s">
        <v>162</v>
      </c>
      <c r="C82" s="302" t="s">
        <v>114</v>
      </c>
      <c r="D82" s="301"/>
      <c r="E82" s="301"/>
      <c r="F82" s="301"/>
    </row>
    <row r="83" spans="1:6" x14ac:dyDescent="0.2">
      <c r="A83" s="308" t="s">
        <v>162</v>
      </c>
      <c r="B83" s="308">
        <v>853610</v>
      </c>
      <c r="C83" s="308" t="s">
        <v>697</v>
      </c>
      <c r="D83" s="308"/>
      <c r="E83" s="308"/>
      <c r="F83" s="308"/>
    </row>
    <row r="84" spans="1:6" x14ac:dyDescent="0.2">
      <c r="A84" s="308" t="s">
        <v>162</v>
      </c>
      <c r="B84" s="308">
        <v>853620</v>
      </c>
      <c r="C84" s="308" t="s">
        <v>696</v>
      </c>
      <c r="D84" s="308"/>
      <c r="E84" s="308"/>
      <c r="F84" s="308"/>
    </row>
    <row r="85" spans="1:6" x14ac:dyDescent="0.2">
      <c r="A85" s="308" t="s">
        <v>162</v>
      </c>
      <c r="B85" s="308">
        <v>853630</v>
      </c>
      <c r="C85" s="308" t="s">
        <v>695</v>
      </c>
      <c r="D85" s="308"/>
      <c r="E85" s="308"/>
      <c r="F85" s="308"/>
    </row>
    <row r="86" spans="1:6" x14ac:dyDescent="0.2">
      <c r="A86" s="308" t="s">
        <v>162</v>
      </c>
      <c r="B86" s="308">
        <v>853641</v>
      </c>
      <c r="C86" s="308" t="s">
        <v>694</v>
      </c>
      <c r="D86" s="308"/>
      <c r="E86" s="308"/>
      <c r="F86" s="308"/>
    </row>
    <row r="87" spans="1:6" x14ac:dyDescent="0.2">
      <c r="A87" s="308" t="s">
        <v>162</v>
      </c>
      <c r="B87" s="308">
        <v>853649</v>
      </c>
      <c r="C87" s="308" t="s">
        <v>693</v>
      </c>
      <c r="D87" s="308"/>
      <c r="E87" s="308"/>
      <c r="F87" s="308"/>
    </row>
    <row r="88" spans="1:6" x14ac:dyDescent="0.2">
      <c r="A88" s="308" t="s">
        <v>162</v>
      </c>
      <c r="B88" s="308">
        <v>853650</v>
      </c>
      <c r="C88" s="308" t="s">
        <v>692</v>
      </c>
      <c r="D88" s="308"/>
      <c r="E88" s="308"/>
      <c r="F88" s="308"/>
    </row>
    <row r="89" spans="1:6" x14ac:dyDescent="0.2">
      <c r="A89" s="308" t="s">
        <v>162</v>
      </c>
      <c r="B89" s="308">
        <v>853661</v>
      </c>
      <c r="C89" s="308" t="s">
        <v>691</v>
      </c>
      <c r="D89" s="308"/>
      <c r="E89" s="308"/>
      <c r="F89" s="308"/>
    </row>
    <row r="90" spans="1:6" x14ac:dyDescent="0.2">
      <c r="A90" s="308" t="s">
        <v>162</v>
      </c>
      <c r="B90" s="308">
        <v>853669</v>
      </c>
      <c r="C90" s="308" t="s">
        <v>690</v>
      </c>
      <c r="D90" s="308"/>
      <c r="E90" s="308"/>
      <c r="F90" s="308"/>
    </row>
    <row r="91" spans="1:6" x14ac:dyDescent="0.2">
      <c r="A91" s="308" t="s">
        <v>162</v>
      </c>
      <c r="B91" s="308">
        <v>853670</v>
      </c>
      <c r="C91" s="308" t="s">
        <v>689</v>
      </c>
      <c r="D91" s="308"/>
      <c r="E91" s="308"/>
      <c r="F91" s="308"/>
    </row>
    <row r="92" spans="1:6" x14ac:dyDescent="0.2">
      <c r="A92" s="308" t="s">
        <v>162</v>
      </c>
      <c r="B92" s="308">
        <v>853690</v>
      </c>
      <c r="C92" s="308" t="s">
        <v>688</v>
      </c>
      <c r="D92" s="308"/>
      <c r="E92" s="308"/>
      <c r="F92" s="308"/>
    </row>
    <row r="93" spans="1:6" x14ac:dyDescent="0.2">
      <c r="A93" s="308"/>
      <c r="B93" s="308"/>
      <c r="C93" s="308"/>
      <c r="D93" s="308"/>
      <c r="E93" s="308"/>
      <c r="F93" s="308"/>
    </row>
    <row r="94" spans="1:6" x14ac:dyDescent="0.2">
      <c r="A94" s="301"/>
      <c r="B94" s="302" t="s">
        <v>163</v>
      </c>
      <c r="C94" s="302" t="s">
        <v>115</v>
      </c>
      <c r="D94" s="301"/>
      <c r="E94" s="301"/>
      <c r="F94" s="301"/>
    </row>
    <row r="95" spans="1:6" x14ac:dyDescent="0.2">
      <c r="A95" s="308" t="s">
        <v>163</v>
      </c>
      <c r="B95" s="308">
        <v>853710</v>
      </c>
      <c r="C95" s="308" t="s">
        <v>687</v>
      </c>
      <c r="D95" s="308"/>
      <c r="E95" s="308"/>
      <c r="F95" s="308"/>
    </row>
    <row r="96" spans="1:6" x14ac:dyDescent="0.2">
      <c r="A96" s="308" t="s">
        <v>163</v>
      </c>
      <c r="B96" s="308">
        <v>853720</v>
      </c>
      <c r="C96" s="308" t="s">
        <v>686</v>
      </c>
      <c r="D96" s="308"/>
      <c r="E96" s="308"/>
      <c r="F96" s="308"/>
    </row>
    <row r="97" spans="1:6" x14ac:dyDescent="0.2">
      <c r="A97" s="308"/>
      <c r="B97" s="308"/>
      <c r="C97" s="308"/>
      <c r="D97" s="308"/>
      <c r="E97" s="308"/>
      <c r="F97" s="308"/>
    </row>
    <row r="98" spans="1:6" x14ac:dyDescent="0.2">
      <c r="A98" s="301"/>
      <c r="B98" s="302" t="s">
        <v>164</v>
      </c>
      <c r="C98" s="302" t="s">
        <v>116</v>
      </c>
      <c r="D98" s="303"/>
      <c r="E98" s="301"/>
      <c r="F98" s="301"/>
    </row>
    <row r="99" spans="1:6" x14ac:dyDescent="0.2">
      <c r="A99" s="308" t="s">
        <v>164</v>
      </c>
      <c r="B99" s="308">
        <v>853810</v>
      </c>
      <c r="C99" s="308" t="s">
        <v>685</v>
      </c>
      <c r="D99" s="308"/>
      <c r="E99" s="308"/>
      <c r="F99" s="308"/>
    </row>
    <row r="100" spans="1:6" x14ac:dyDescent="0.2">
      <c r="A100" s="308" t="s">
        <v>164</v>
      </c>
      <c r="B100" s="308">
        <v>853890</v>
      </c>
      <c r="C100" s="308" t="s">
        <v>684</v>
      </c>
      <c r="D100" s="308"/>
      <c r="E100" s="308"/>
      <c r="F100" s="308"/>
    </row>
    <row r="101" spans="1:6" x14ac:dyDescent="0.2">
      <c r="A101" s="308"/>
      <c r="B101" s="308"/>
      <c r="C101" s="308"/>
      <c r="D101" s="308"/>
      <c r="E101" s="308"/>
      <c r="F101" s="308"/>
    </row>
    <row r="102" spans="1:6" x14ac:dyDescent="0.2">
      <c r="A102" s="301"/>
      <c r="B102" s="302" t="s">
        <v>165</v>
      </c>
      <c r="C102" s="302" t="s">
        <v>117</v>
      </c>
      <c r="D102" s="301"/>
      <c r="E102" s="301"/>
      <c r="F102" s="301"/>
    </row>
    <row r="103" spans="1:6" x14ac:dyDescent="0.2">
      <c r="A103" s="308" t="s">
        <v>165</v>
      </c>
      <c r="B103" s="308">
        <v>854011</v>
      </c>
      <c r="C103" s="308"/>
      <c r="D103" s="308"/>
      <c r="E103" s="308"/>
      <c r="F103" s="308"/>
    </row>
    <row r="104" spans="1:6" x14ac:dyDescent="0.2">
      <c r="A104" s="308" t="s">
        <v>165</v>
      </c>
      <c r="B104" s="308">
        <v>854012</v>
      </c>
      <c r="C104" s="308" t="s">
        <v>683</v>
      </c>
      <c r="D104" s="308"/>
      <c r="E104" s="308"/>
      <c r="F104" s="308"/>
    </row>
    <row r="105" spans="1:6" x14ac:dyDescent="0.2">
      <c r="A105" s="308" t="s">
        <v>165</v>
      </c>
      <c r="B105" s="308">
        <v>854020</v>
      </c>
      <c r="C105" s="308" t="s">
        <v>682</v>
      </c>
      <c r="D105" s="308"/>
      <c r="E105" s="308"/>
      <c r="F105" s="308"/>
    </row>
    <row r="106" spans="1:6" x14ac:dyDescent="0.2">
      <c r="A106" s="308" t="s">
        <v>165</v>
      </c>
      <c r="B106" s="308">
        <v>854040</v>
      </c>
      <c r="C106" s="308"/>
      <c r="D106" s="308"/>
      <c r="E106" s="308"/>
      <c r="F106" s="308"/>
    </row>
    <row r="107" spans="1:6" x14ac:dyDescent="0.2">
      <c r="A107" s="308" t="s">
        <v>165</v>
      </c>
      <c r="B107" s="308">
        <v>854050</v>
      </c>
      <c r="C107" s="308" t="s">
        <v>681</v>
      </c>
      <c r="D107" s="308"/>
      <c r="E107" s="308"/>
      <c r="F107" s="308"/>
    </row>
    <row r="108" spans="1:6" x14ac:dyDescent="0.2">
      <c r="A108" s="308" t="s">
        <v>165</v>
      </c>
      <c r="B108" s="308">
        <v>854060</v>
      </c>
      <c r="C108" s="308" t="s">
        <v>680</v>
      </c>
      <c r="D108" s="308"/>
      <c r="E108" s="308"/>
      <c r="F108" s="308"/>
    </row>
    <row r="109" spans="1:6" x14ac:dyDescent="0.2">
      <c r="A109" s="308" t="s">
        <v>165</v>
      </c>
      <c r="B109" s="308">
        <v>854071</v>
      </c>
      <c r="C109" s="308" t="s">
        <v>679</v>
      </c>
      <c r="D109" s="308"/>
      <c r="E109" s="308"/>
      <c r="F109" s="308"/>
    </row>
    <row r="110" spans="1:6" x14ac:dyDescent="0.2">
      <c r="A110" s="308" t="s">
        <v>165</v>
      </c>
      <c r="B110" s="308">
        <v>854072</v>
      </c>
      <c r="C110" s="308" t="s">
        <v>678</v>
      </c>
      <c r="D110" s="308"/>
      <c r="E110" s="308"/>
      <c r="F110" s="308"/>
    </row>
    <row r="111" spans="1:6" x14ac:dyDescent="0.2">
      <c r="A111" s="308" t="s">
        <v>165</v>
      </c>
      <c r="B111" s="308">
        <v>854079</v>
      </c>
      <c r="C111" s="308" t="s">
        <v>677</v>
      </c>
      <c r="D111" s="308"/>
      <c r="E111" s="308"/>
      <c r="F111" s="308"/>
    </row>
    <row r="112" spans="1:6" x14ac:dyDescent="0.2">
      <c r="A112" s="308" t="s">
        <v>165</v>
      </c>
      <c r="B112" s="308">
        <v>854081</v>
      </c>
      <c r="C112" s="308" t="s">
        <v>676</v>
      </c>
      <c r="D112" s="308"/>
      <c r="E112" s="308"/>
      <c r="F112" s="308"/>
    </row>
    <row r="113" spans="1:6" x14ac:dyDescent="0.2">
      <c r="A113" s="308" t="s">
        <v>165</v>
      </c>
      <c r="B113" s="308">
        <v>854089</v>
      </c>
      <c r="C113" s="308" t="s">
        <v>675</v>
      </c>
      <c r="D113" s="308"/>
      <c r="E113" s="308"/>
      <c r="F113" s="308"/>
    </row>
    <row r="114" spans="1:6" x14ac:dyDescent="0.2">
      <c r="A114" s="308" t="s">
        <v>165</v>
      </c>
      <c r="B114" s="308">
        <v>854091</v>
      </c>
      <c r="C114" s="308" t="s">
        <v>674</v>
      </c>
      <c r="D114" s="308"/>
      <c r="E114" s="308"/>
      <c r="F114" s="308"/>
    </row>
    <row r="115" spans="1:6" x14ac:dyDescent="0.2">
      <c r="A115" s="308" t="s">
        <v>165</v>
      </c>
      <c r="B115" s="308">
        <v>854099</v>
      </c>
      <c r="C115" s="308" t="s">
        <v>673</v>
      </c>
      <c r="D115" s="308"/>
      <c r="E115" s="308"/>
      <c r="F115" s="308"/>
    </row>
    <row r="116" spans="1:6" x14ac:dyDescent="0.2">
      <c r="A116" s="308"/>
      <c r="B116" s="308"/>
      <c r="C116" s="308"/>
      <c r="D116" s="308"/>
      <c r="E116" s="308"/>
      <c r="F116" s="308"/>
    </row>
    <row r="117" spans="1:6" x14ac:dyDescent="0.2">
      <c r="A117" s="301"/>
      <c r="B117" s="302" t="s">
        <v>166</v>
      </c>
      <c r="C117" s="302" t="s">
        <v>118</v>
      </c>
      <c r="D117" s="301"/>
      <c r="E117" s="301"/>
      <c r="F117" s="301"/>
    </row>
    <row r="118" spans="1:6" x14ac:dyDescent="0.2">
      <c r="A118" s="308" t="s">
        <v>166</v>
      </c>
      <c r="B118" s="308">
        <v>852352</v>
      </c>
      <c r="C118" s="308" t="s">
        <v>672</v>
      </c>
      <c r="D118" s="308"/>
      <c r="E118" s="308"/>
      <c r="F118" s="308"/>
    </row>
    <row r="119" spans="1:6" x14ac:dyDescent="0.2">
      <c r="A119" s="308" t="s">
        <v>166</v>
      </c>
      <c r="B119" s="308">
        <v>854110</v>
      </c>
      <c r="C119" s="308" t="s">
        <v>671</v>
      </c>
      <c r="D119" s="308"/>
      <c r="E119" s="308"/>
      <c r="F119" s="308"/>
    </row>
    <row r="120" spans="1:6" x14ac:dyDescent="0.2">
      <c r="A120" s="308" t="s">
        <v>166</v>
      </c>
      <c r="B120" s="308">
        <v>854121</v>
      </c>
      <c r="C120" s="308" t="s">
        <v>670</v>
      </c>
      <c r="D120" s="308"/>
      <c r="E120" s="308"/>
      <c r="F120" s="308"/>
    </row>
    <row r="121" spans="1:6" x14ac:dyDescent="0.2">
      <c r="A121" s="308" t="s">
        <v>166</v>
      </c>
      <c r="B121" s="308">
        <v>854129</v>
      </c>
      <c r="C121" s="308" t="s">
        <v>669</v>
      </c>
      <c r="D121" s="308"/>
      <c r="E121" s="308"/>
      <c r="F121" s="308"/>
    </row>
    <row r="122" spans="1:6" x14ac:dyDescent="0.2">
      <c r="A122" s="308" t="s">
        <v>166</v>
      </c>
      <c r="B122" s="308">
        <v>854130</v>
      </c>
      <c r="C122" s="308"/>
      <c r="D122" s="308"/>
      <c r="E122" s="308"/>
      <c r="F122" s="308"/>
    </row>
    <row r="123" spans="1:6" x14ac:dyDescent="0.2">
      <c r="A123" s="308" t="s">
        <v>166</v>
      </c>
      <c r="B123" s="308">
        <v>854140</v>
      </c>
      <c r="C123" s="308"/>
      <c r="D123" s="308"/>
      <c r="E123" s="308"/>
      <c r="F123" s="308"/>
    </row>
    <row r="124" spans="1:6" x14ac:dyDescent="0.2">
      <c r="A124" s="308" t="s">
        <v>166</v>
      </c>
      <c r="B124" s="308">
        <v>854150</v>
      </c>
      <c r="C124" s="308"/>
      <c r="D124" s="308"/>
      <c r="E124" s="308"/>
      <c r="F124" s="308"/>
    </row>
    <row r="125" spans="1:6" x14ac:dyDescent="0.2">
      <c r="A125" s="308" t="s">
        <v>166</v>
      </c>
      <c r="B125" s="308">
        <v>854190</v>
      </c>
      <c r="C125" s="308"/>
      <c r="D125" s="308"/>
      <c r="E125" s="308"/>
      <c r="F125" s="308"/>
    </row>
    <row r="126" spans="1:6" x14ac:dyDescent="0.2">
      <c r="A126" s="308" t="s">
        <v>166</v>
      </c>
      <c r="B126" s="308">
        <v>854210</v>
      </c>
      <c r="C126" s="308"/>
      <c r="D126" s="308"/>
      <c r="E126" s="308"/>
      <c r="F126" s="308"/>
    </row>
    <row r="127" spans="1:6" x14ac:dyDescent="0.2">
      <c r="A127" s="308" t="s">
        <v>166</v>
      </c>
      <c r="B127" s="308">
        <v>854212</v>
      </c>
      <c r="C127" s="308"/>
      <c r="D127" s="308"/>
      <c r="E127" s="308"/>
      <c r="F127" s="308"/>
    </row>
    <row r="128" spans="1:6" x14ac:dyDescent="0.2">
      <c r="A128" s="308" t="s">
        <v>166</v>
      </c>
      <c r="B128" s="308">
        <v>854213</v>
      </c>
      <c r="C128" s="308"/>
      <c r="D128" s="308"/>
      <c r="E128" s="308"/>
      <c r="F128" s="308"/>
    </row>
    <row r="129" spans="1:6" x14ac:dyDescent="0.2">
      <c r="A129" s="308" t="s">
        <v>166</v>
      </c>
      <c r="B129" s="308">
        <v>854214</v>
      </c>
      <c r="C129" s="308"/>
      <c r="D129" s="308"/>
      <c r="E129" s="308"/>
      <c r="F129" s="308"/>
    </row>
    <row r="130" spans="1:6" x14ac:dyDescent="0.2">
      <c r="A130" s="308" t="s">
        <v>166</v>
      </c>
      <c r="B130" s="308">
        <v>854219</v>
      </c>
      <c r="C130" s="308" t="s">
        <v>668</v>
      </c>
      <c r="D130" s="308"/>
      <c r="E130" s="308"/>
      <c r="F130" s="308"/>
    </row>
    <row r="131" spans="1:6" x14ac:dyDescent="0.2">
      <c r="A131" s="308" t="s">
        <v>166</v>
      </c>
      <c r="B131" s="308">
        <v>854221</v>
      </c>
      <c r="C131" s="308" t="s">
        <v>667</v>
      </c>
      <c r="D131" s="308"/>
      <c r="E131" s="308"/>
      <c r="F131" s="308"/>
    </row>
    <row r="132" spans="1:6" x14ac:dyDescent="0.2">
      <c r="A132" s="308" t="s">
        <v>166</v>
      </c>
      <c r="B132" s="308">
        <v>854229</v>
      </c>
      <c r="C132" s="308" t="s">
        <v>666</v>
      </c>
      <c r="D132" s="308"/>
      <c r="E132" s="308"/>
      <c r="F132" s="308"/>
    </row>
    <row r="133" spans="1:6" x14ac:dyDescent="0.2">
      <c r="A133" s="308" t="s">
        <v>166</v>
      </c>
      <c r="B133" s="308">
        <v>854230</v>
      </c>
      <c r="C133" s="308" t="s">
        <v>665</v>
      </c>
      <c r="D133" s="308"/>
      <c r="E133" s="308"/>
      <c r="F133" s="308"/>
    </row>
    <row r="134" spans="1:6" x14ac:dyDescent="0.2">
      <c r="A134" s="308" t="s">
        <v>166</v>
      </c>
      <c r="B134" s="308">
        <v>854231</v>
      </c>
      <c r="C134" s="308"/>
      <c r="D134" s="308"/>
      <c r="E134" s="308"/>
      <c r="F134" s="308"/>
    </row>
    <row r="135" spans="1:6" x14ac:dyDescent="0.2">
      <c r="A135" s="308" t="s">
        <v>166</v>
      </c>
      <c r="B135" s="308">
        <v>854232</v>
      </c>
      <c r="C135" s="308"/>
      <c r="D135" s="308"/>
      <c r="E135" s="308"/>
      <c r="F135" s="308"/>
    </row>
    <row r="136" spans="1:6" x14ac:dyDescent="0.2">
      <c r="A136" s="308" t="s">
        <v>166</v>
      </c>
      <c r="B136" s="308">
        <v>854233</v>
      </c>
      <c r="C136" s="308"/>
      <c r="D136" s="308"/>
      <c r="E136" s="308"/>
      <c r="F136" s="308"/>
    </row>
    <row r="137" spans="1:6" x14ac:dyDescent="0.2">
      <c r="A137" s="308" t="s">
        <v>166</v>
      </c>
      <c r="B137" s="308">
        <v>854239</v>
      </c>
      <c r="C137" s="308"/>
      <c r="D137" s="308"/>
      <c r="E137" s="308"/>
      <c r="F137" s="308"/>
    </row>
    <row r="138" spans="1:6" x14ac:dyDescent="0.2">
      <c r="A138" s="308" t="s">
        <v>166</v>
      </c>
      <c r="B138" s="308">
        <v>854240</v>
      </c>
      <c r="C138" s="308" t="s">
        <v>664</v>
      </c>
      <c r="D138" s="308"/>
      <c r="E138" s="308"/>
      <c r="F138" s="308"/>
    </row>
    <row r="139" spans="1:6" x14ac:dyDescent="0.2">
      <c r="A139" s="308" t="s">
        <v>166</v>
      </c>
      <c r="B139" s="308">
        <v>854250</v>
      </c>
      <c r="C139" s="308" t="s">
        <v>663</v>
      </c>
      <c r="D139" s="308"/>
      <c r="E139" s="308"/>
      <c r="F139" s="308"/>
    </row>
    <row r="140" spans="1:6" x14ac:dyDescent="0.2">
      <c r="A140" s="308" t="s">
        <v>166</v>
      </c>
      <c r="B140" s="308">
        <v>854260</v>
      </c>
      <c r="C140" s="308" t="s">
        <v>662</v>
      </c>
      <c r="D140" s="308"/>
      <c r="E140" s="308"/>
      <c r="F140" s="308"/>
    </row>
    <row r="141" spans="1:6" x14ac:dyDescent="0.2">
      <c r="A141" s="308" t="s">
        <v>166</v>
      </c>
      <c r="B141" s="308">
        <v>854270</v>
      </c>
      <c r="C141" s="308"/>
      <c r="D141" s="308"/>
      <c r="E141" s="308"/>
      <c r="F141" s="308"/>
    </row>
    <row r="142" spans="1:6" x14ac:dyDescent="0.2">
      <c r="A142" s="308" t="s">
        <v>166</v>
      </c>
      <c r="B142" s="308">
        <v>854290</v>
      </c>
      <c r="C142" s="308"/>
      <c r="D142" s="308"/>
      <c r="E142" s="308"/>
      <c r="F142" s="308"/>
    </row>
    <row r="143" spans="1:6" x14ac:dyDescent="0.2">
      <c r="A143" s="308"/>
      <c r="B143" s="308"/>
      <c r="C143" s="308"/>
      <c r="D143" s="308"/>
      <c r="E143" s="308"/>
      <c r="F143" s="308"/>
    </row>
  </sheetData>
  <hyperlinks>
    <hyperlink ref="A1" location="INDICE!A1" display="INDICE"/>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7"/>
  <sheetViews>
    <sheetView topLeftCell="F43" zoomScale="70" zoomScaleNormal="70" workbookViewId="0"/>
  </sheetViews>
  <sheetFormatPr baseColWidth="10" defaultRowHeight="12.75" x14ac:dyDescent="0.2"/>
  <cols>
    <col min="1" max="1" width="11.42578125" style="4"/>
    <col min="2" max="2" width="30.42578125" style="4" bestFit="1" customWidth="1"/>
    <col min="3" max="89" width="11.42578125" style="21"/>
    <col min="90" max="16384" width="11.42578125" style="4"/>
  </cols>
  <sheetData>
    <row r="1" spans="1:25" x14ac:dyDescent="0.2">
      <c r="A1" s="11" t="s">
        <v>258</v>
      </c>
    </row>
    <row r="2" spans="1:25" ht="18.75" x14ac:dyDescent="0.3">
      <c r="A2" s="333" t="s">
        <v>94</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25"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25" ht="18.75" x14ac:dyDescent="0.3">
      <c r="A4" s="333" t="s">
        <v>838</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25" ht="13.5" thickBot="1" x14ac:dyDescent="0.25">
      <c r="A5" s="335" t="s">
        <v>118</v>
      </c>
      <c r="B5" s="335"/>
      <c r="C5" s="335"/>
      <c r="D5" s="335"/>
      <c r="E5" s="335"/>
      <c r="F5" s="335"/>
      <c r="G5" s="335"/>
      <c r="H5" s="335"/>
      <c r="I5" s="335"/>
      <c r="J5" s="335"/>
      <c r="K5" s="335"/>
      <c r="L5" s="335"/>
      <c r="M5" s="335"/>
      <c r="N5" s="335"/>
      <c r="O5" s="335"/>
      <c r="P5" s="335"/>
      <c r="Q5" s="335"/>
      <c r="R5" s="335"/>
      <c r="S5" s="335"/>
      <c r="T5" s="335"/>
      <c r="U5" s="335"/>
      <c r="V5" s="335"/>
      <c r="W5" s="335"/>
      <c r="X5" s="335"/>
      <c r="Y5" s="335"/>
    </row>
    <row r="6" spans="1:25"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25"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25" ht="13.5" thickTop="1" x14ac:dyDescent="0.2">
      <c r="A8" s="148"/>
      <c r="C8" s="22"/>
      <c r="D8" s="22"/>
      <c r="E8" s="22"/>
      <c r="F8" s="22"/>
      <c r="G8" s="22"/>
      <c r="H8" s="22"/>
      <c r="I8" s="22"/>
      <c r="J8" s="22"/>
      <c r="K8" s="22"/>
      <c r="L8" s="22"/>
      <c r="M8" s="22"/>
      <c r="N8" s="22"/>
      <c r="O8" s="22"/>
      <c r="P8" s="22"/>
      <c r="Q8" s="22"/>
      <c r="R8" s="22"/>
      <c r="S8" s="22"/>
      <c r="T8" s="22"/>
      <c r="U8" s="22"/>
      <c r="V8" s="22"/>
      <c r="W8" s="22"/>
      <c r="X8" s="22"/>
      <c r="Y8" s="22"/>
    </row>
    <row r="9" spans="1:25" x14ac:dyDescent="0.2">
      <c r="A9" s="143"/>
      <c r="B9" s="27" t="s">
        <v>326</v>
      </c>
      <c r="C9" s="18">
        <v>682.39658099999997</v>
      </c>
      <c r="D9" s="18">
        <v>2998.3865959999998</v>
      </c>
      <c r="E9" s="18">
        <v>3347.3463139999999</v>
      </c>
      <c r="F9" s="18">
        <v>4035.7469000000001</v>
      </c>
      <c r="G9" s="18">
        <v>5550.5068570000003</v>
      </c>
      <c r="H9" s="18">
        <v>8300.372867</v>
      </c>
      <c r="I9" s="18">
        <v>5121.5053029999999</v>
      </c>
      <c r="J9" s="18">
        <v>3749.3327210000002</v>
      </c>
      <c r="K9" s="18">
        <v>3575.8084210000002</v>
      </c>
      <c r="L9" s="18">
        <v>2788.9383170000001</v>
      </c>
      <c r="M9" s="18">
        <v>1730.6989510000001</v>
      </c>
      <c r="N9" s="18">
        <v>1884.3221619999999</v>
      </c>
      <c r="O9" s="18">
        <v>1659.182828</v>
      </c>
      <c r="P9" s="18">
        <v>1528.9276970000001</v>
      </c>
      <c r="Q9" s="27">
        <v>1150.8127509999999</v>
      </c>
      <c r="R9" s="27">
        <v>1227.1414010000001</v>
      </c>
      <c r="S9" s="27">
        <v>1397.9312849999999</v>
      </c>
      <c r="T9" s="27">
        <v>1805.094709</v>
      </c>
      <c r="U9" s="27">
        <v>1402.468744</v>
      </c>
      <c r="V9" s="27">
        <v>1239.8509199999999</v>
      </c>
      <c r="W9" s="27">
        <v>1289.990209</v>
      </c>
      <c r="X9" s="27">
        <v>1330.1861739999999</v>
      </c>
      <c r="Y9" s="18">
        <f>SUM(C9:X9)</f>
        <v>57796.948707999982</v>
      </c>
    </row>
    <row r="10" spans="1:25" x14ac:dyDescent="0.2">
      <c r="A10" s="143"/>
      <c r="B10" s="27" t="s">
        <v>391</v>
      </c>
      <c r="C10" s="18">
        <v>5.6938190000000004</v>
      </c>
      <c r="D10" s="18">
        <v>44.985988999999996</v>
      </c>
      <c r="E10" s="18">
        <v>48.585202000000002</v>
      </c>
      <c r="F10" s="18">
        <v>48.632452000000001</v>
      </c>
      <c r="G10" s="18">
        <v>58.589368</v>
      </c>
      <c r="H10" s="18">
        <v>92.625956000000002</v>
      </c>
      <c r="I10" s="18">
        <v>214.12858600000001</v>
      </c>
      <c r="J10" s="18">
        <v>158.498447</v>
      </c>
      <c r="K10" s="18">
        <v>277.47746100000001</v>
      </c>
      <c r="L10" s="18">
        <v>605.28183200000001</v>
      </c>
      <c r="M10" s="18">
        <v>600.93915400000003</v>
      </c>
      <c r="N10" s="18">
        <v>555.32627600000001</v>
      </c>
      <c r="O10" s="18">
        <v>576.08344299999999</v>
      </c>
      <c r="P10" s="18">
        <v>514.01022</v>
      </c>
      <c r="Q10" s="27">
        <v>383.698489</v>
      </c>
      <c r="R10" s="27">
        <v>363.52221300000002</v>
      </c>
      <c r="S10" s="27">
        <v>329.32252299999999</v>
      </c>
      <c r="T10" s="27">
        <v>327.523505</v>
      </c>
      <c r="U10" s="27">
        <v>418.04920600000003</v>
      </c>
      <c r="V10" s="27">
        <v>391.93235600000003</v>
      </c>
      <c r="W10" s="27">
        <v>432.38849299999998</v>
      </c>
      <c r="X10" s="27">
        <v>353.01113299999997</v>
      </c>
      <c r="Y10" s="18">
        <f t="shared" ref="Y10:Y29" si="0">SUM(C10:X10)</f>
        <v>6800.3061230000003</v>
      </c>
    </row>
    <row r="11" spans="1:25" x14ac:dyDescent="0.2">
      <c r="A11" s="143"/>
      <c r="B11" s="27" t="s">
        <v>60</v>
      </c>
      <c r="C11" s="18">
        <v>0</v>
      </c>
      <c r="D11" s="18">
        <v>1.22E-4</v>
      </c>
      <c r="E11" s="18">
        <v>1.196E-3</v>
      </c>
      <c r="F11" s="18">
        <v>6.2799999999999998E-4</v>
      </c>
      <c r="G11" s="18">
        <v>1.0292000000000001E-2</v>
      </c>
      <c r="H11" s="18">
        <v>2.4599999999999999E-3</v>
      </c>
      <c r="I11" s="18">
        <v>2.5850000000000001E-3</v>
      </c>
      <c r="J11" s="18">
        <v>2.3054000000000002E-2</v>
      </c>
      <c r="K11" s="18">
        <v>2.0200000000000001E-3</v>
      </c>
      <c r="L11" s="18">
        <v>9.7409999999999997E-3</v>
      </c>
      <c r="M11" s="18">
        <v>0.16217599999999999</v>
      </c>
      <c r="N11" s="18">
        <v>3.4999999999999997E-5</v>
      </c>
      <c r="O11" s="18">
        <v>5.7359999999999998E-3</v>
      </c>
      <c r="P11" s="18">
        <v>3.4893E-2</v>
      </c>
      <c r="Q11" s="19">
        <v>3.3170000000000001E-3</v>
      </c>
      <c r="R11" s="19">
        <v>7.3515999999999998E-2</v>
      </c>
      <c r="S11" s="19">
        <v>0.30658000000000002</v>
      </c>
      <c r="T11" s="19">
        <v>0.66739899999999996</v>
      </c>
      <c r="U11" s="19">
        <v>0.55949199999999999</v>
      </c>
      <c r="V11" s="19">
        <v>2.6382179999999997</v>
      </c>
      <c r="W11" s="19">
        <v>0.16489100000000001</v>
      </c>
      <c r="X11" s="19">
        <v>3.4500999999999997E-2</v>
      </c>
      <c r="Y11" s="18">
        <f t="shared" si="0"/>
        <v>4.702852</v>
      </c>
    </row>
    <row r="12" spans="1:25" x14ac:dyDescent="0.2">
      <c r="A12" s="143"/>
      <c r="B12" s="27" t="s">
        <v>332</v>
      </c>
      <c r="C12" s="18">
        <v>1.5163580000000001</v>
      </c>
      <c r="D12" s="18">
        <v>0.55942099999999995</v>
      </c>
      <c r="E12" s="18">
        <v>0.602244</v>
      </c>
      <c r="F12" s="18">
        <v>1.4809190000000001</v>
      </c>
      <c r="G12" s="18">
        <v>1.5163040000000001</v>
      </c>
      <c r="H12" s="18">
        <v>0.63332299999999997</v>
      </c>
      <c r="I12" s="18">
        <v>6.3401620000000003</v>
      </c>
      <c r="J12" s="18">
        <v>5.525506</v>
      </c>
      <c r="K12" s="18">
        <v>1.3022389999999999</v>
      </c>
      <c r="L12" s="18">
        <v>10.753379000000001</v>
      </c>
      <c r="M12" s="18">
        <v>11.165609999999999</v>
      </c>
      <c r="N12" s="18">
        <v>10.019235</v>
      </c>
      <c r="O12" s="18">
        <v>2.8248950000000002</v>
      </c>
      <c r="P12" s="18">
        <v>4.3576480000000002</v>
      </c>
      <c r="Q12" s="27">
        <v>0.48660799999999998</v>
      </c>
      <c r="R12" s="27">
        <v>1.0971839999999999</v>
      </c>
      <c r="S12" s="27">
        <v>0.63881200000000005</v>
      </c>
      <c r="T12" s="27">
        <v>1.569088</v>
      </c>
      <c r="U12" s="27">
        <v>3.942841</v>
      </c>
      <c r="V12" s="27">
        <v>5.3341880000000002</v>
      </c>
      <c r="W12" s="27">
        <v>7.6250210000000003</v>
      </c>
      <c r="X12" s="27">
        <v>8.0511959999999991</v>
      </c>
      <c r="Y12" s="18">
        <f t="shared" si="0"/>
        <v>87.342180999999997</v>
      </c>
    </row>
    <row r="13" spans="1:25" x14ac:dyDescent="0.2">
      <c r="A13" s="143"/>
      <c r="B13" s="27" t="s">
        <v>381</v>
      </c>
      <c r="C13" s="18">
        <v>0</v>
      </c>
      <c r="D13" s="18">
        <v>0</v>
      </c>
      <c r="E13" s="18">
        <v>1.2E-4</v>
      </c>
      <c r="F13" s="18">
        <v>0</v>
      </c>
      <c r="G13" s="18">
        <v>1.0000000000000001E-5</v>
      </c>
      <c r="H13" s="18">
        <v>0</v>
      </c>
      <c r="I13" s="18">
        <v>1.1770000000000001E-3</v>
      </c>
      <c r="J13" s="18">
        <v>0</v>
      </c>
      <c r="K13" s="18">
        <v>0</v>
      </c>
      <c r="L13" s="18">
        <v>9.0987999999999999E-2</v>
      </c>
      <c r="M13" s="18">
        <v>2.2008E-2</v>
      </c>
      <c r="N13" s="18">
        <v>7.0592000000000002E-2</v>
      </c>
      <c r="O13" s="18">
        <v>2.3133999999999998E-2</v>
      </c>
      <c r="P13" s="18">
        <v>1.9000000000000001E-4</v>
      </c>
      <c r="Q13" s="19">
        <v>4.542E-3</v>
      </c>
      <c r="R13" s="19">
        <v>3.3242000000000001E-2</v>
      </c>
      <c r="S13" s="19">
        <v>2.7539000000000001E-2</v>
      </c>
      <c r="T13" s="19">
        <v>1.58E-3</v>
      </c>
      <c r="U13" s="19">
        <v>4.3927000000000001E-2</v>
      </c>
      <c r="V13" s="19">
        <v>2.3449000000000001E-2</v>
      </c>
      <c r="W13" s="19">
        <v>1.3682E-2</v>
      </c>
      <c r="X13" s="19">
        <v>5.888E-3</v>
      </c>
      <c r="Y13" s="18">
        <f t="shared" si="0"/>
        <v>0.36206799999999995</v>
      </c>
    </row>
    <row r="14" spans="1:25" x14ac:dyDescent="0.2">
      <c r="A14" s="143"/>
      <c r="B14" s="27" t="s">
        <v>57</v>
      </c>
      <c r="C14" s="18">
        <v>2.1429999999999999E-3</v>
      </c>
      <c r="D14" s="18">
        <v>2.2669999999999999E-3</v>
      </c>
      <c r="E14" s="18">
        <v>4.1E-5</v>
      </c>
      <c r="F14" s="18">
        <v>9.0700000000000004E-4</v>
      </c>
      <c r="G14" s="18">
        <v>1.0859999999999999E-3</v>
      </c>
      <c r="H14" s="18">
        <v>6.2639999999999996E-3</v>
      </c>
      <c r="I14" s="18">
        <v>5.437E-3</v>
      </c>
      <c r="J14" s="18">
        <v>8.7237999999999996E-2</v>
      </c>
      <c r="K14" s="18">
        <v>3.5217999999999999E-2</v>
      </c>
      <c r="L14" s="18">
        <v>7.5860999999999998E-2</v>
      </c>
      <c r="M14" s="18">
        <v>6.4059000000000005E-2</v>
      </c>
      <c r="N14" s="18">
        <v>0.110641</v>
      </c>
      <c r="O14" s="18">
        <v>0.16355500000000001</v>
      </c>
      <c r="P14" s="18">
        <v>0.33951300000000001</v>
      </c>
      <c r="Q14" s="19">
        <v>7.6122999999999996E-2</v>
      </c>
      <c r="R14" s="19">
        <v>3.7204000000000001E-2</v>
      </c>
      <c r="S14" s="19">
        <v>0.51390000000000002</v>
      </c>
      <c r="T14" s="19">
        <v>1.8841E-2</v>
      </c>
      <c r="U14" s="19">
        <v>1.5328839999999999</v>
      </c>
      <c r="V14" s="19">
        <v>6.649724</v>
      </c>
      <c r="W14" s="19">
        <v>4.8404699999999998</v>
      </c>
      <c r="X14" s="19">
        <v>0.84040000000000004</v>
      </c>
      <c r="Y14" s="18">
        <f t="shared" si="0"/>
        <v>15.403776000000001</v>
      </c>
    </row>
    <row r="15" spans="1:25" x14ac:dyDescent="0.2">
      <c r="A15" s="143"/>
      <c r="B15" s="27" t="s">
        <v>389</v>
      </c>
      <c r="C15" s="18">
        <v>9.0039999999999999E-3</v>
      </c>
      <c r="D15" s="18">
        <v>1.3300000000000001E-4</v>
      </c>
      <c r="E15" s="18">
        <v>6.6940000000000003E-3</v>
      </c>
      <c r="F15" s="18">
        <v>5.1240000000000001E-3</v>
      </c>
      <c r="G15" s="18">
        <v>4.7809999999999997E-3</v>
      </c>
      <c r="H15" s="18">
        <v>7.4209999999999996E-3</v>
      </c>
      <c r="I15" s="18">
        <v>4.2310000000000004E-3</v>
      </c>
      <c r="J15" s="18">
        <v>0.136654</v>
      </c>
      <c r="K15" s="18">
        <v>5.7951999999999997E-2</v>
      </c>
      <c r="L15" s="18">
        <v>0.294545</v>
      </c>
      <c r="M15" s="18">
        <v>0.59015200000000001</v>
      </c>
      <c r="N15" s="18">
        <v>1.6272340000000001</v>
      </c>
      <c r="O15" s="18">
        <v>0.81336399999999998</v>
      </c>
      <c r="P15" s="18">
        <v>0.95868600000000004</v>
      </c>
      <c r="Q15" s="19">
        <v>0.77783500000000005</v>
      </c>
      <c r="R15" s="19">
        <v>0.92253099999999999</v>
      </c>
      <c r="S15" s="19">
        <v>0.96730499999999997</v>
      </c>
      <c r="T15" s="19">
        <v>1.205962</v>
      </c>
      <c r="U15" s="19">
        <v>1.055717</v>
      </c>
      <c r="V15" s="19">
        <v>0.87349900000000003</v>
      </c>
      <c r="W15" s="19">
        <v>0.82859099999999997</v>
      </c>
      <c r="X15" s="19">
        <v>0.91902099999999998</v>
      </c>
      <c r="Y15" s="18">
        <f t="shared" si="0"/>
        <v>12.066436000000001</v>
      </c>
    </row>
    <row r="16" spans="1:25" x14ac:dyDescent="0.2">
      <c r="A16" s="143"/>
      <c r="B16" s="27" t="s">
        <v>14</v>
      </c>
      <c r="C16" s="18">
        <v>1.7782020000000001</v>
      </c>
      <c r="D16" s="18">
        <v>7.070729</v>
      </c>
      <c r="E16" s="18">
        <v>28.278119</v>
      </c>
      <c r="F16" s="18">
        <v>29.291160999999999</v>
      </c>
      <c r="G16" s="18">
        <v>44.687441999999997</v>
      </c>
      <c r="H16" s="18">
        <v>65.921599000000001</v>
      </c>
      <c r="I16" s="18">
        <v>115.153465</v>
      </c>
      <c r="J16" s="18">
        <v>317.72342099999997</v>
      </c>
      <c r="K16" s="18">
        <v>710.74320999999998</v>
      </c>
      <c r="L16" s="18">
        <v>863.49589900000001</v>
      </c>
      <c r="M16" s="18">
        <v>850.43145700000002</v>
      </c>
      <c r="N16" s="18">
        <v>1217.8849009999999</v>
      </c>
      <c r="O16" s="18">
        <v>1161.3125789999999</v>
      </c>
      <c r="P16" s="18">
        <v>1084.0981320000001</v>
      </c>
      <c r="Q16" s="27">
        <v>934.31454199999996</v>
      </c>
      <c r="R16" s="27">
        <v>1362.561477</v>
      </c>
      <c r="S16" s="27">
        <v>1649.0021280000001</v>
      </c>
      <c r="T16" s="27">
        <v>1636.772201</v>
      </c>
      <c r="U16" s="27">
        <v>2215.4837929999999</v>
      </c>
      <c r="V16" s="27">
        <v>3393.2091759999998</v>
      </c>
      <c r="W16" s="27">
        <v>4398.2544770000004</v>
      </c>
      <c r="X16" s="27">
        <v>4254.7198390000003</v>
      </c>
      <c r="Y16" s="18">
        <f t="shared" si="0"/>
        <v>26342.187949000003</v>
      </c>
    </row>
    <row r="17" spans="1:25" x14ac:dyDescent="0.2">
      <c r="A17" s="143"/>
      <c r="B17" s="76" t="s">
        <v>15</v>
      </c>
      <c r="C17" s="18">
        <v>0.13121099999999999</v>
      </c>
      <c r="D17" s="18">
        <v>0.26481199999999999</v>
      </c>
      <c r="E17" s="18">
        <v>0.46408799999999995</v>
      </c>
      <c r="F17" s="18">
        <v>6.6266830000000008</v>
      </c>
      <c r="G17" s="18">
        <v>11.364047000000001</v>
      </c>
      <c r="H17" s="18">
        <v>12.351732999999999</v>
      </c>
      <c r="I17" s="18">
        <v>81.902422000000001</v>
      </c>
      <c r="J17" s="18">
        <v>207.49520499999994</v>
      </c>
      <c r="K17" s="18">
        <v>360.74673800000005</v>
      </c>
      <c r="L17" s="18">
        <v>588.66967599999987</v>
      </c>
      <c r="M17" s="18">
        <v>600.07592800000032</v>
      </c>
      <c r="N17" s="18">
        <v>529.35035300000038</v>
      </c>
      <c r="O17" s="18">
        <v>460.03271599999988</v>
      </c>
      <c r="P17" s="18">
        <v>477.100526</v>
      </c>
      <c r="Q17" s="19">
        <v>706.77641299999982</v>
      </c>
      <c r="R17" s="19">
        <v>1607.2717279999997</v>
      </c>
      <c r="S17" s="19">
        <v>2299.500325</v>
      </c>
      <c r="T17" s="19">
        <v>2868.817140000001</v>
      </c>
      <c r="U17" s="19">
        <v>2767.6991639999997</v>
      </c>
      <c r="V17" s="19">
        <v>2198.6629379999999</v>
      </c>
      <c r="W17" s="19">
        <v>213.85260000000002</v>
      </c>
      <c r="X17" s="19">
        <v>39.688056000000003</v>
      </c>
      <c r="Y17" s="18">
        <f t="shared" si="0"/>
        <v>16038.844502</v>
      </c>
    </row>
    <row r="18" spans="1:25" x14ac:dyDescent="0.2">
      <c r="A18" s="143"/>
      <c r="B18" s="76" t="s">
        <v>26</v>
      </c>
      <c r="C18" s="18">
        <v>2.1429999999999999E-3</v>
      </c>
      <c r="D18" s="18">
        <v>2.2669999999999999E-3</v>
      </c>
      <c r="E18" s="18">
        <v>4.1E-5</v>
      </c>
      <c r="F18" s="18">
        <v>9.0700000000000004E-4</v>
      </c>
      <c r="G18" s="18">
        <v>1.0859999999999999E-3</v>
      </c>
      <c r="H18" s="18">
        <v>6.2639999999999996E-3</v>
      </c>
      <c r="I18" s="18">
        <v>5.437E-3</v>
      </c>
      <c r="J18" s="18">
        <v>8.7237999999999996E-2</v>
      </c>
      <c r="K18" s="18">
        <v>3.5217999999999999E-2</v>
      </c>
      <c r="L18" s="18">
        <v>7.5860999999999998E-2</v>
      </c>
      <c r="M18" s="18">
        <v>6.4059000000000005E-2</v>
      </c>
      <c r="N18" s="18">
        <v>0.110641</v>
      </c>
      <c r="O18" s="18">
        <v>0.16355500000000001</v>
      </c>
      <c r="P18" s="18">
        <v>0.33951300000000001</v>
      </c>
      <c r="Q18" s="19">
        <v>7.6122999999999996E-2</v>
      </c>
      <c r="R18" s="19">
        <v>3.7204000000000001E-2</v>
      </c>
      <c r="S18" s="19">
        <v>0.51390000000000002</v>
      </c>
      <c r="T18" s="19">
        <v>1.8841E-2</v>
      </c>
      <c r="U18" s="19">
        <v>1.5328839999999999</v>
      </c>
      <c r="V18" s="19">
        <v>6.649724</v>
      </c>
      <c r="W18" s="19">
        <v>4.8404699999999998</v>
      </c>
      <c r="X18" s="19">
        <v>0.84040000000000004</v>
      </c>
      <c r="Y18" s="18">
        <f t="shared" si="0"/>
        <v>15.403776000000001</v>
      </c>
    </row>
    <row r="19" spans="1:25" x14ac:dyDescent="0.2">
      <c r="A19" s="143"/>
      <c r="B19" s="76" t="s">
        <v>27</v>
      </c>
      <c r="C19" s="18">
        <v>4.9299000000000003E-2</v>
      </c>
      <c r="D19" s="18">
        <v>0.122374</v>
      </c>
      <c r="E19" s="18">
        <v>0.18537999999999999</v>
      </c>
      <c r="F19" s="18">
        <v>1.4440170000000001</v>
      </c>
      <c r="G19" s="18">
        <v>1.2641979999999999</v>
      </c>
      <c r="H19" s="18">
        <v>0.55702399999999996</v>
      </c>
      <c r="I19" s="18">
        <v>4.8577310000000002</v>
      </c>
      <c r="J19" s="18">
        <v>1.737825</v>
      </c>
      <c r="K19" s="18">
        <v>11.349669</v>
      </c>
      <c r="L19" s="18">
        <v>2.0295200000000002</v>
      </c>
      <c r="M19" s="18">
        <v>3.0859100000000002</v>
      </c>
      <c r="N19" s="18">
        <v>3.5051000000000001</v>
      </c>
      <c r="O19" s="18">
        <v>3.6301160000000001</v>
      </c>
      <c r="P19" s="18">
        <v>4.0914590000000004</v>
      </c>
      <c r="Q19" s="19">
        <v>5.3553980000000001</v>
      </c>
      <c r="R19" s="19">
        <v>8.4565629999999992</v>
      </c>
      <c r="S19" s="19">
        <v>16.508469000000002</v>
      </c>
      <c r="T19" s="19">
        <v>13.81021</v>
      </c>
      <c r="U19" s="19">
        <v>9.7309800000000006</v>
      </c>
      <c r="V19" s="19">
        <v>15.427691999999999</v>
      </c>
      <c r="W19" s="19">
        <v>11.184525000000001</v>
      </c>
      <c r="X19" s="19">
        <v>11.285463</v>
      </c>
      <c r="Y19" s="18">
        <f t="shared" si="0"/>
        <v>129.66892200000001</v>
      </c>
    </row>
    <row r="20" spans="1:25" x14ac:dyDescent="0.2">
      <c r="A20" s="143"/>
      <c r="B20" s="76" t="s">
        <v>16</v>
      </c>
      <c r="C20" s="18">
        <f>SUM(C21:C26)</f>
        <v>2.003E-3</v>
      </c>
      <c r="D20" s="18">
        <f t="shared" ref="D20:X20" si="1">SUM(D21:D26)</f>
        <v>9.6759000000000012E-2</v>
      </c>
      <c r="E20" s="18">
        <f t="shared" si="1"/>
        <v>0.21315200000000001</v>
      </c>
      <c r="F20" s="18">
        <f t="shared" si="1"/>
        <v>5.0835230000000005</v>
      </c>
      <c r="G20" s="18">
        <f t="shared" si="1"/>
        <v>10.060518000000002</v>
      </c>
      <c r="H20" s="18">
        <f t="shared" si="1"/>
        <v>11.745136</v>
      </c>
      <c r="I20" s="18">
        <f t="shared" si="1"/>
        <v>76.093236000000005</v>
      </c>
      <c r="J20" s="18">
        <f t="shared" si="1"/>
        <v>205.48668099999998</v>
      </c>
      <c r="K20" s="18">
        <f t="shared" si="1"/>
        <v>348.47994299999999</v>
      </c>
      <c r="L20" s="18">
        <f t="shared" si="1"/>
        <v>585.2754359999999</v>
      </c>
      <c r="M20" s="18">
        <f t="shared" si="1"/>
        <v>593.61101599999995</v>
      </c>
      <c r="N20" s="18">
        <f t="shared" si="1"/>
        <v>522.598792</v>
      </c>
      <c r="O20" s="18">
        <f t="shared" si="1"/>
        <v>450.85921400000001</v>
      </c>
      <c r="P20" s="18">
        <f t="shared" si="1"/>
        <v>468.32950000000005</v>
      </c>
      <c r="Q20" s="18">
        <f t="shared" si="1"/>
        <v>691.4579490000001</v>
      </c>
      <c r="R20" s="18">
        <f t="shared" si="1"/>
        <v>1598.2532720000002</v>
      </c>
      <c r="S20" s="18">
        <f t="shared" si="1"/>
        <v>2280.5957159999998</v>
      </c>
      <c r="T20" s="18">
        <f t="shared" si="1"/>
        <v>2852.7295630000003</v>
      </c>
      <c r="U20" s="18">
        <f t="shared" si="1"/>
        <v>2752.8259919999996</v>
      </c>
      <c r="V20" s="18">
        <f t="shared" si="1"/>
        <v>2172.1054550000003</v>
      </c>
      <c r="W20" s="18">
        <f t="shared" si="1"/>
        <v>197.43805</v>
      </c>
      <c r="X20" s="18">
        <f t="shared" si="1"/>
        <v>27.229561999999998</v>
      </c>
      <c r="Y20" s="18">
        <f t="shared" si="0"/>
        <v>15850.570468000002</v>
      </c>
    </row>
    <row r="21" spans="1:25" x14ac:dyDescent="0.2">
      <c r="A21" s="143"/>
      <c r="B21" s="76" t="s">
        <v>19</v>
      </c>
      <c r="C21" s="18">
        <v>6.0000000000000002E-6</v>
      </c>
      <c r="D21" s="18">
        <v>3.6000000000000001E-5</v>
      </c>
      <c r="E21" s="18">
        <v>2.4710000000000001E-3</v>
      </c>
      <c r="F21" s="18">
        <v>1.55E-4</v>
      </c>
      <c r="G21" s="18">
        <v>5.0000000000000001E-4</v>
      </c>
      <c r="H21" s="18">
        <v>3.6878000000000001E-2</v>
      </c>
      <c r="I21" s="18">
        <v>2.4278999999999998E-2</v>
      </c>
      <c r="J21" s="18">
        <v>5.6499999999999996E-4</v>
      </c>
      <c r="K21" s="18">
        <v>0</v>
      </c>
      <c r="L21" s="18">
        <v>6.4199999999999999E-4</v>
      </c>
      <c r="M21" s="18">
        <v>5.0000000000000004E-6</v>
      </c>
      <c r="N21" s="18">
        <v>5.6699999999999997E-3</v>
      </c>
      <c r="O21" s="18">
        <v>1.6750000000000001E-3</v>
      </c>
      <c r="P21" s="18">
        <v>0</v>
      </c>
      <c r="Q21" s="19">
        <v>0</v>
      </c>
      <c r="R21" s="19">
        <v>3.7720000000000002E-3</v>
      </c>
      <c r="S21" s="19">
        <v>4.0000000000000003E-5</v>
      </c>
      <c r="T21" s="19">
        <v>7.7000000000000001E-5</v>
      </c>
      <c r="U21" s="19">
        <v>1.085E-3</v>
      </c>
      <c r="V21" s="19">
        <v>2.3599999999999999E-4</v>
      </c>
      <c r="W21" s="19">
        <v>0</v>
      </c>
      <c r="X21" s="19">
        <v>0</v>
      </c>
      <c r="Y21" s="18">
        <f t="shared" si="0"/>
        <v>7.8091999999999981E-2</v>
      </c>
    </row>
    <row r="22" spans="1:25" x14ac:dyDescent="0.2">
      <c r="A22" s="143"/>
      <c r="B22" s="76" t="s">
        <v>18</v>
      </c>
      <c r="C22" s="18">
        <v>9.2800000000000001E-4</v>
      </c>
      <c r="D22" s="18">
        <v>3.5888000000000003E-2</v>
      </c>
      <c r="E22" s="18">
        <v>0.16459499999999999</v>
      </c>
      <c r="F22" s="18">
        <v>3.2171999999999999E-2</v>
      </c>
      <c r="G22" s="18">
        <v>1.8067E-2</v>
      </c>
      <c r="H22" s="18">
        <v>9.5530000000000007E-3</v>
      </c>
      <c r="I22" s="18">
        <v>3.0303E-2</v>
      </c>
      <c r="J22" s="18">
        <v>3.6599E-2</v>
      </c>
      <c r="K22" s="18">
        <v>2.5547E-2</v>
      </c>
      <c r="L22" s="18">
        <v>2.9752000000000001E-2</v>
      </c>
      <c r="M22" s="18">
        <v>4.759E-2</v>
      </c>
      <c r="N22" s="18">
        <v>3.1389E-2</v>
      </c>
      <c r="O22" s="18">
        <v>4.4698000000000002E-2</v>
      </c>
      <c r="P22" s="18">
        <v>0.203706</v>
      </c>
      <c r="Q22" s="19">
        <v>0.32881500000000002</v>
      </c>
      <c r="R22" s="19">
        <v>0.107499</v>
      </c>
      <c r="S22" s="19">
        <v>0.146175</v>
      </c>
      <c r="T22" s="19">
        <v>0.198768</v>
      </c>
      <c r="U22" s="19">
        <v>6.2996999999999997E-2</v>
      </c>
      <c r="V22" s="19">
        <v>5.9762000000000003E-2</v>
      </c>
      <c r="W22" s="19">
        <v>8.2988000000000006E-2</v>
      </c>
      <c r="X22" s="19">
        <v>0.17236000000000001</v>
      </c>
      <c r="Y22" s="18">
        <f t="shared" si="0"/>
        <v>1.8701510000000003</v>
      </c>
    </row>
    <row r="23" spans="1:25" x14ac:dyDescent="0.2">
      <c r="A23" s="143"/>
      <c r="B23" s="76" t="s">
        <v>20</v>
      </c>
      <c r="C23" s="18">
        <v>0</v>
      </c>
      <c r="D23" s="18">
        <v>0</v>
      </c>
      <c r="E23" s="18">
        <v>0</v>
      </c>
      <c r="F23" s="18">
        <v>2.9599999999999998E-4</v>
      </c>
      <c r="G23" s="18">
        <v>0</v>
      </c>
      <c r="H23" s="18">
        <v>3.1999999999999999E-5</v>
      </c>
      <c r="I23" s="18">
        <v>0</v>
      </c>
      <c r="J23" s="18">
        <v>0</v>
      </c>
      <c r="K23" s="18">
        <v>0</v>
      </c>
      <c r="L23" s="18">
        <v>2.362E-3</v>
      </c>
      <c r="M23" s="18">
        <v>3.7312999999999999E-2</v>
      </c>
      <c r="N23" s="18">
        <v>2.8395E-2</v>
      </c>
      <c r="O23" s="18">
        <v>5.0100000000000003E-4</v>
      </c>
      <c r="P23" s="18">
        <v>3.1905999999999997E-2</v>
      </c>
      <c r="Q23" s="19">
        <v>1.291E-3</v>
      </c>
      <c r="R23" s="19">
        <v>2.2970000000000001E-2</v>
      </c>
      <c r="S23" s="19">
        <v>0.70843100000000003</v>
      </c>
      <c r="T23" s="19">
        <v>5.3381999999999999E-2</v>
      </c>
      <c r="U23" s="19">
        <v>6.4400000000000004E-3</v>
      </c>
      <c r="V23" s="19">
        <v>7.5700000000000003E-3</v>
      </c>
      <c r="W23" s="19">
        <v>2.111E-3</v>
      </c>
      <c r="X23" s="19">
        <v>0.111097</v>
      </c>
      <c r="Y23" s="18">
        <f t="shared" si="0"/>
        <v>1.014097</v>
      </c>
    </row>
    <row r="24" spans="1:25" x14ac:dyDescent="0.2">
      <c r="A24" s="143"/>
      <c r="B24" s="76" t="s">
        <v>21</v>
      </c>
      <c r="C24" s="18">
        <v>0</v>
      </c>
      <c r="D24" s="18">
        <v>0</v>
      </c>
      <c r="E24" s="18">
        <v>0</v>
      </c>
      <c r="F24" s="18">
        <v>0</v>
      </c>
      <c r="G24" s="18">
        <v>0</v>
      </c>
      <c r="H24" s="18">
        <v>0</v>
      </c>
      <c r="I24" s="18">
        <v>0</v>
      </c>
      <c r="J24" s="18">
        <v>0</v>
      </c>
      <c r="K24" s="18">
        <v>0</v>
      </c>
      <c r="L24" s="18">
        <v>0</v>
      </c>
      <c r="M24" s="18">
        <v>7.3700000000000002E-4</v>
      </c>
      <c r="N24" s="18">
        <v>1.8730000000000001E-3</v>
      </c>
      <c r="O24" s="18">
        <v>5.3930000000000002E-3</v>
      </c>
      <c r="P24" s="18">
        <v>6.0000000000000002E-5</v>
      </c>
      <c r="Q24" s="19">
        <v>1.15E-4</v>
      </c>
      <c r="R24" s="19">
        <v>5.7600000000000001E-4</v>
      </c>
      <c r="S24" s="19">
        <v>0</v>
      </c>
      <c r="T24" s="19">
        <v>0</v>
      </c>
      <c r="U24" s="19">
        <v>3.0899999999999998E-4</v>
      </c>
      <c r="V24" s="19">
        <v>0</v>
      </c>
      <c r="W24" s="19">
        <v>1.6360000000000001E-3</v>
      </c>
      <c r="X24" s="19">
        <v>3.0509000000000001E-2</v>
      </c>
      <c r="Y24" s="18">
        <f t="shared" si="0"/>
        <v>4.1208000000000002E-2</v>
      </c>
    </row>
    <row r="25" spans="1:25" x14ac:dyDescent="0.2">
      <c r="A25" s="143"/>
      <c r="B25" s="76" t="s">
        <v>17</v>
      </c>
      <c r="C25" s="18">
        <v>3.4000000000000002E-4</v>
      </c>
      <c r="D25" s="18">
        <v>5.3002000000000001E-2</v>
      </c>
      <c r="E25" s="18">
        <v>4.5047999999999998E-2</v>
      </c>
      <c r="F25" s="18">
        <v>5.0490640000000004</v>
      </c>
      <c r="G25" s="18">
        <v>10.036632000000001</v>
      </c>
      <c r="H25" s="18">
        <v>11.526222000000001</v>
      </c>
      <c r="I25" s="18">
        <v>76.001214000000004</v>
      </c>
      <c r="J25" s="18">
        <v>205.43831599999999</v>
      </c>
      <c r="K25" s="18">
        <v>348.45414499999998</v>
      </c>
      <c r="L25" s="18">
        <v>585.22582699999998</v>
      </c>
      <c r="M25" s="18">
        <v>593.440832</v>
      </c>
      <c r="N25" s="18">
        <v>522.41141900000002</v>
      </c>
      <c r="O25" s="18">
        <v>450.76003200000002</v>
      </c>
      <c r="P25" s="18">
        <v>468.08356400000002</v>
      </c>
      <c r="Q25" s="19">
        <v>691.11034600000005</v>
      </c>
      <c r="R25" s="19">
        <v>1598.0999380000001</v>
      </c>
      <c r="S25" s="19">
        <v>2279.7402999999999</v>
      </c>
      <c r="T25" s="19">
        <v>2852.4690850000002</v>
      </c>
      <c r="U25" s="19">
        <v>2752.5287239999998</v>
      </c>
      <c r="V25" s="19">
        <v>2171.9485410000002</v>
      </c>
      <c r="W25" s="19">
        <v>197.32955999999999</v>
      </c>
      <c r="X25" s="19">
        <v>26.859836999999999</v>
      </c>
      <c r="Y25" s="18">
        <f t="shared" si="0"/>
        <v>15846.611988000001</v>
      </c>
    </row>
    <row r="26" spans="1:25" x14ac:dyDescent="0.2">
      <c r="A26" s="297"/>
      <c r="B26" s="76" t="s">
        <v>807</v>
      </c>
      <c r="C26" s="18">
        <v>7.2900000000000005E-4</v>
      </c>
      <c r="D26" s="18">
        <v>7.8329999999999997E-3</v>
      </c>
      <c r="E26" s="18">
        <v>1.0380000000000001E-3</v>
      </c>
      <c r="F26" s="18">
        <v>1.836E-3</v>
      </c>
      <c r="G26" s="18">
        <v>5.3189999999999999E-3</v>
      </c>
      <c r="H26" s="18">
        <v>0.17245100000000002</v>
      </c>
      <c r="I26" s="18">
        <v>3.7440000000000008E-2</v>
      </c>
      <c r="J26" s="18">
        <v>1.1200999999999999E-2</v>
      </c>
      <c r="K26" s="18">
        <v>2.5100000000000003E-4</v>
      </c>
      <c r="L26" s="18">
        <v>1.6853E-2</v>
      </c>
      <c r="M26" s="18">
        <v>8.4538999999999989E-2</v>
      </c>
      <c r="N26" s="18">
        <v>0.120046</v>
      </c>
      <c r="O26" s="18">
        <v>4.6914999999999998E-2</v>
      </c>
      <c r="P26" s="18">
        <v>1.0264000000000001E-2</v>
      </c>
      <c r="Q26" s="19">
        <v>1.7382000000000002E-2</v>
      </c>
      <c r="R26" s="19">
        <v>1.8516999999999999E-2</v>
      </c>
      <c r="S26" s="19">
        <v>7.6999999999999996E-4</v>
      </c>
      <c r="T26" s="19">
        <v>8.2510000000000014E-3</v>
      </c>
      <c r="U26" s="19">
        <v>0.226437</v>
      </c>
      <c r="V26" s="19">
        <v>8.9345999999999995E-2</v>
      </c>
      <c r="W26" s="19">
        <v>2.1754999999999997E-2</v>
      </c>
      <c r="X26" s="19">
        <v>5.5758999999999996E-2</v>
      </c>
      <c r="Y26" s="18">
        <f t="shared" si="0"/>
        <v>0.95493200000000011</v>
      </c>
    </row>
    <row r="27" spans="1:25" ht="15" x14ac:dyDescent="0.25">
      <c r="A27" s="143"/>
      <c r="B27" s="185" t="s">
        <v>22</v>
      </c>
      <c r="C27" s="211">
        <f>SUM(C9:C10,C12,C16:C17)</f>
        <v>691.51617099999987</v>
      </c>
      <c r="D27" s="211">
        <f t="shared" ref="D27:V27" si="2">SUM(D9:D10,D12,D16:D17)</f>
        <v>3051.2675469999995</v>
      </c>
      <c r="E27" s="211">
        <f t="shared" si="2"/>
        <v>3425.2759670000005</v>
      </c>
      <c r="F27" s="211">
        <f t="shared" si="2"/>
        <v>4121.7781150000001</v>
      </c>
      <c r="G27" s="211">
        <f t="shared" si="2"/>
        <v>5666.6640180000004</v>
      </c>
      <c r="H27" s="211">
        <f t="shared" si="2"/>
        <v>8471.9054779999988</v>
      </c>
      <c r="I27" s="211">
        <f t="shared" si="2"/>
        <v>5539.0299380000006</v>
      </c>
      <c r="J27" s="211">
        <f t="shared" si="2"/>
        <v>4438.5753000000004</v>
      </c>
      <c r="K27" s="211">
        <f t="shared" si="2"/>
        <v>4926.0780690000001</v>
      </c>
      <c r="L27" s="211">
        <f t="shared" si="2"/>
        <v>4857.1391029999995</v>
      </c>
      <c r="M27" s="211">
        <f t="shared" si="2"/>
        <v>3793.3111000000004</v>
      </c>
      <c r="N27" s="211">
        <f t="shared" si="2"/>
        <v>4196.902927000001</v>
      </c>
      <c r="O27" s="211">
        <f t="shared" si="2"/>
        <v>3859.4364609999998</v>
      </c>
      <c r="P27" s="211">
        <f t="shared" si="2"/>
        <v>3608.4942230000006</v>
      </c>
      <c r="Q27" s="211">
        <f t="shared" si="2"/>
        <v>3176.0888029999996</v>
      </c>
      <c r="R27" s="211">
        <f t="shared" si="2"/>
        <v>4561.5940030000002</v>
      </c>
      <c r="S27" s="211">
        <f t="shared" si="2"/>
        <v>5676.3950729999997</v>
      </c>
      <c r="T27" s="211">
        <f t="shared" si="2"/>
        <v>6639.7766430000011</v>
      </c>
      <c r="U27" s="211">
        <f t="shared" si="2"/>
        <v>6807.6437479999995</v>
      </c>
      <c r="V27" s="211">
        <f t="shared" si="2"/>
        <v>7228.9895779999988</v>
      </c>
      <c r="W27" s="211">
        <f t="shared" ref="W27:X27" si="3">SUM(W9:W10,W12,W16:W17)</f>
        <v>6342.1108000000004</v>
      </c>
      <c r="X27" s="211">
        <f t="shared" si="3"/>
        <v>5985.6563980000001</v>
      </c>
      <c r="Y27" s="18">
        <f t="shared" si="0"/>
        <v>107065.629463</v>
      </c>
    </row>
    <row r="28" spans="1:25" x14ac:dyDescent="0.2">
      <c r="A28" s="143"/>
      <c r="B28" s="76" t="s">
        <v>23</v>
      </c>
      <c r="C28" s="18">
        <f>C29-C27</f>
        <v>182.55255100000011</v>
      </c>
      <c r="D28" s="18">
        <f t="shared" ref="D28:V28" si="4">D29-D27</f>
        <v>709.35325500000044</v>
      </c>
      <c r="E28" s="18">
        <f t="shared" si="4"/>
        <v>813.24543299999914</v>
      </c>
      <c r="F28" s="18">
        <f t="shared" si="4"/>
        <v>854.82859499999995</v>
      </c>
      <c r="G28" s="18">
        <f t="shared" si="4"/>
        <v>1107.3432239999993</v>
      </c>
      <c r="H28" s="18">
        <f t="shared" si="4"/>
        <v>1863.673678000001</v>
      </c>
      <c r="I28" s="18">
        <f t="shared" si="4"/>
        <v>3613.9999179999986</v>
      </c>
      <c r="J28" s="18">
        <f t="shared" si="4"/>
        <v>4206.549622999999</v>
      </c>
      <c r="K28" s="18">
        <f t="shared" si="4"/>
        <v>2880.3431799999998</v>
      </c>
      <c r="L28" s="18">
        <f t="shared" si="4"/>
        <v>5073.8792290000001</v>
      </c>
      <c r="M28" s="18">
        <f t="shared" si="4"/>
        <v>6505.5917969999991</v>
      </c>
      <c r="N28" s="18">
        <f t="shared" si="4"/>
        <v>6879.3479679999982</v>
      </c>
      <c r="O28" s="18">
        <f t="shared" si="4"/>
        <v>6802.7494540000007</v>
      </c>
      <c r="P28" s="18">
        <f t="shared" si="4"/>
        <v>6879.0559590000003</v>
      </c>
      <c r="Q28" s="18">
        <f t="shared" si="4"/>
        <v>6108.098841</v>
      </c>
      <c r="R28" s="18">
        <f t="shared" si="4"/>
        <v>8121.4546269999992</v>
      </c>
      <c r="S28" s="18">
        <f t="shared" si="4"/>
        <v>9109.9345450000001</v>
      </c>
      <c r="T28" s="18">
        <f t="shared" si="4"/>
        <v>7452.6478249999982</v>
      </c>
      <c r="U28" s="18">
        <f t="shared" si="4"/>
        <v>9286.2329329999993</v>
      </c>
      <c r="V28" s="18">
        <f t="shared" si="4"/>
        <v>9865.3661809999994</v>
      </c>
      <c r="W28" s="18">
        <f t="shared" ref="W28:X28" si="5">W29-W27</f>
        <v>11706.339440999998</v>
      </c>
      <c r="X28" s="18">
        <f t="shared" si="5"/>
        <v>12062.451018</v>
      </c>
      <c r="Y28" s="18">
        <f t="shared" si="0"/>
        <v>122085.03927499999</v>
      </c>
    </row>
    <row r="29" spans="1:25" ht="13.5" thickBot="1" x14ac:dyDescent="0.25">
      <c r="A29" s="143"/>
      <c r="B29" s="77" t="s">
        <v>7</v>
      </c>
      <c r="C29" s="260">
        <v>874.06872199999998</v>
      </c>
      <c r="D29" s="260">
        <v>3760.6208019999999</v>
      </c>
      <c r="E29" s="260">
        <v>4238.5213999999996</v>
      </c>
      <c r="F29" s="260">
        <v>4976.60671</v>
      </c>
      <c r="G29" s="260">
        <v>6774.0072419999997</v>
      </c>
      <c r="H29" s="260">
        <v>10335.579156</v>
      </c>
      <c r="I29" s="260">
        <v>9153.0298559999992</v>
      </c>
      <c r="J29" s="260">
        <v>8645.1249229999994</v>
      </c>
      <c r="K29" s="260">
        <v>7806.421249</v>
      </c>
      <c r="L29" s="260">
        <v>9931.0183319999996</v>
      </c>
      <c r="M29" s="260">
        <v>10298.902897</v>
      </c>
      <c r="N29" s="260">
        <v>11076.250894999999</v>
      </c>
      <c r="O29" s="260">
        <v>10662.185915</v>
      </c>
      <c r="P29" s="260">
        <v>10487.550182000001</v>
      </c>
      <c r="Q29" s="259">
        <v>9284.1876439999996</v>
      </c>
      <c r="R29" s="259">
        <v>12683.048629999999</v>
      </c>
      <c r="S29" s="259">
        <v>14786.329618</v>
      </c>
      <c r="T29" s="27">
        <v>14092.424467999999</v>
      </c>
      <c r="U29" s="27">
        <v>16093.876681</v>
      </c>
      <c r="V29" s="27">
        <v>17094.355758999998</v>
      </c>
      <c r="W29" s="27">
        <v>18048.450240999999</v>
      </c>
      <c r="X29" s="27">
        <v>18048.107415999999</v>
      </c>
      <c r="Y29" s="18">
        <f t="shared" si="0"/>
        <v>229150.66873799998</v>
      </c>
    </row>
    <row r="30" spans="1:25" ht="20.25" thickTop="1" thickBot="1" x14ac:dyDescent="0.35">
      <c r="A30" s="143"/>
      <c r="B30" s="334" t="s">
        <v>253</v>
      </c>
      <c r="C30" s="334"/>
      <c r="D30" s="334"/>
      <c r="E30" s="334"/>
      <c r="F30" s="334"/>
      <c r="G30" s="334"/>
      <c r="H30" s="334"/>
      <c r="I30" s="334"/>
      <c r="J30" s="334"/>
      <c r="K30" s="334"/>
      <c r="L30" s="334"/>
      <c r="M30" s="334"/>
      <c r="N30" s="334"/>
      <c r="O30" s="334"/>
      <c r="P30" s="334"/>
      <c r="Q30" s="334"/>
      <c r="R30" s="334"/>
      <c r="S30" s="334"/>
      <c r="T30" s="334"/>
      <c r="U30" s="334"/>
      <c r="V30" s="334"/>
      <c r="W30" s="334"/>
      <c r="X30" s="334"/>
      <c r="Y30" s="334"/>
    </row>
    <row r="31" spans="1:25" ht="13.5" thickTop="1" x14ac:dyDescent="0.2">
      <c r="A31" s="143"/>
      <c r="B31" s="96"/>
      <c r="C31" s="18"/>
      <c r="D31" s="18"/>
      <c r="E31" s="18"/>
      <c r="F31" s="18"/>
      <c r="G31" s="18"/>
      <c r="H31" s="18"/>
      <c r="I31" s="18"/>
      <c r="J31" s="18"/>
      <c r="K31" s="18"/>
      <c r="L31" s="18"/>
      <c r="M31" s="18"/>
      <c r="N31" s="18"/>
      <c r="O31" s="18"/>
      <c r="P31" s="18"/>
      <c r="Q31" s="18"/>
      <c r="R31" s="18"/>
      <c r="S31" s="18"/>
      <c r="T31" s="18"/>
      <c r="U31" s="18"/>
      <c r="V31" s="18"/>
      <c r="W31" s="18"/>
      <c r="X31" s="18"/>
      <c r="Y31" s="18"/>
    </row>
    <row r="32" spans="1:25" x14ac:dyDescent="0.2">
      <c r="A32" s="143"/>
      <c r="B32" s="27" t="s">
        <v>326</v>
      </c>
      <c r="C32" s="18">
        <f t="shared" ref="C32:C52" si="6">C9/C$29*100</f>
        <v>78.071273324890811</v>
      </c>
      <c r="D32" s="18">
        <f t="shared" ref="D32:Y32" si="7">D9/D$29*100</f>
        <v>79.731160195821303</v>
      </c>
      <c r="E32" s="18">
        <f t="shared" si="7"/>
        <v>78.974387483333231</v>
      </c>
      <c r="F32" s="18">
        <f t="shared" si="7"/>
        <v>81.094350732810867</v>
      </c>
      <c r="G32" s="18">
        <f t="shared" si="7"/>
        <v>81.938307101089464</v>
      </c>
      <c r="H32" s="18">
        <f t="shared" si="7"/>
        <v>80.308734921559534</v>
      </c>
      <c r="I32" s="18">
        <f t="shared" si="7"/>
        <v>55.954207334336928</v>
      </c>
      <c r="J32" s="18">
        <f t="shared" si="7"/>
        <v>43.369329586262594</v>
      </c>
      <c r="K32" s="18">
        <f t="shared" si="7"/>
        <v>45.805988518209418</v>
      </c>
      <c r="L32" s="18">
        <f t="shared" si="7"/>
        <v>28.083105113333712</v>
      </c>
      <c r="M32" s="18">
        <f t="shared" si="7"/>
        <v>16.804692386255439</v>
      </c>
      <c r="N32" s="18">
        <f t="shared" si="7"/>
        <v>17.012274097642678</v>
      </c>
      <c r="O32" s="18">
        <f t="shared" si="7"/>
        <v>15.56137588696323</v>
      </c>
      <c r="P32" s="18">
        <f t="shared" si="7"/>
        <v>14.578501847115167</v>
      </c>
      <c r="Q32" s="18">
        <f t="shared" ref="Q32:V41" si="8">Q9/Q$29*100</f>
        <v>12.395405986260137</v>
      </c>
      <c r="R32" s="18">
        <f t="shared" si="8"/>
        <v>9.6754450511004642</v>
      </c>
      <c r="S32" s="18">
        <f t="shared" si="8"/>
        <v>9.454214271662396</v>
      </c>
      <c r="T32" s="18">
        <f t="shared" si="8"/>
        <v>12.808972033867352</v>
      </c>
      <c r="U32" s="18">
        <f t="shared" si="8"/>
        <v>8.7143003006585555</v>
      </c>
      <c r="V32" s="18">
        <f t="shared" si="8"/>
        <v>7.2529841865917142</v>
      </c>
      <c r="W32" s="18">
        <f t="shared" ref="W32:X32" si="9">W9/W$29*100</f>
        <v>7.1473738286380772</v>
      </c>
      <c r="X32" s="18">
        <f t="shared" si="9"/>
        <v>7.3702252725998525</v>
      </c>
      <c r="Y32" s="18">
        <f t="shared" si="7"/>
        <v>25.222247452431517</v>
      </c>
    </row>
    <row r="33" spans="1:25" x14ac:dyDescent="0.2">
      <c r="A33" s="143"/>
      <c r="B33" s="27" t="s">
        <v>391</v>
      </c>
      <c r="C33" s="18">
        <f t="shared" si="6"/>
        <v>0.65141548446805086</v>
      </c>
      <c r="D33" s="18">
        <f t="shared" ref="D33:P33" si="10">D10/D$29*100</f>
        <v>1.196238370432755</v>
      </c>
      <c r="E33" s="18">
        <f t="shared" si="10"/>
        <v>1.1462771427790834</v>
      </c>
      <c r="F33" s="18">
        <f t="shared" si="10"/>
        <v>0.97722112342689027</v>
      </c>
      <c r="G33" s="18">
        <f t="shared" si="10"/>
        <v>0.86491445767485942</v>
      </c>
      <c r="H33" s="18">
        <f t="shared" si="10"/>
        <v>0.89618544449179582</v>
      </c>
      <c r="I33" s="18">
        <f t="shared" si="10"/>
        <v>2.3394284665163014</v>
      </c>
      <c r="J33" s="18">
        <f t="shared" si="10"/>
        <v>1.8333852710250769</v>
      </c>
      <c r="K33" s="18">
        <f t="shared" si="10"/>
        <v>3.5544771688505126</v>
      </c>
      <c r="L33" s="18">
        <f t="shared" si="10"/>
        <v>6.0948616925783359</v>
      </c>
      <c r="M33" s="18">
        <f t="shared" si="10"/>
        <v>5.8349822307291532</v>
      </c>
      <c r="N33" s="18">
        <f t="shared" si="10"/>
        <v>5.0136664586632236</v>
      </c>
      <c r="O33" s="18">
        <f t="shared" si="10"/>
        <v>5.4030519406864048</v>
      </c>
      <c r="P33" s="18">
        <f t="shared" si="10"/>
        <v>4.9011467032806806</v>
      </c>
      <c r="Q33" s="18">
        <f t="shared" si="8"/>
        <v>4.132817040249817</v>
      </c>
      <c r="R33" s="18">
        <f t="shared" si="8"/>
        <v>2.8662053076114402</v>
      </c>
      <c r="S33" s="18">
        <f t="shared" si="8"/>
        <v>2.2272093988700368</v>
      </c>
      <c r="T33" s="18">
        <f t="shared" si="8"/>
        <v>2.3241104165128958</v>
      </c>
      <c r="U33" s="18">
        <f t="shared" si="8"/>
        <v>2.5975668528238303</v>
      </c>
      <c r="V33" s="18">
        <f t="shared" si="8"/>
        <v>2.2927588586873289</v>
      </c>
      <c r="W33" s="18">
        <f t="shared" ref="W33:X33" si="11">W10/W$29*100</f>
        <v>2.3957098101296195</v>
      </c>
      <c r="X33" s="18">
        <f t="shared" si="11"/>
        <v>1.9559454344063174</v>
      </c>
      <c r="Y33" s="18">
        <f t="shared" ref="Y33:Y49" si="12">Y10/Y$29*100</f>
        <v>2.9676134747724205</v>
      </c>
    </row>
    <row r="34" spans="1:25" x14ac:dyDescent="0.2">
      <c r="A34" s="143"/>
      <c r="B34" s="27" t="s">
        <v>60</v>
      </c>
      <c r="C34" s="18">
        <f t="shared" si="6"/>
        <v>0</v>
      </c>
      <c r="D34" s="18">
        <f t="shared" ref="D34:P34" si="13">D11/D$29*100</f>
        <v>3.2441452202550464E-6</v>
      </c>
      <c r="E34" s="18">
        <f t="shared" si="13"/>
        <v>2.8217387318134102E-5</v>
      </c>
      <c r="F34" s="18">
        <f t="shared" si="13"/>
        <v>1.2619040173258939E-5</v>
      </c>
      <c r="G34" s="18">
        <f t="shared" si="13"/>
        <v>1.519337023466383E-4</v>
      </c>
      <c r="H34" s="18">
        <f t="shared" si="13"/>
        <v>2.3801278698271334E-5</v>
      </c>
      <c r="I34" s="18">
        <f t="shared" si="13"/>
        <v>2.8242014291098149E-5</v>
      </c>
      <c r="J34" s="18">
        <f t="shared" si="13"/>
        <v>2.6667052477941393E-4</v>
      </c>
      <c r="K34" s="18">
        <f t="shared" si="13"/>
        <v>2.5876133705425665E-5</v>
      </c>
      <c r="L34" s="18">
        <f t="shared" si="13"/>
        <v>9.8086617850782562E-5</v>
      </c>
      <c r="M34" s="18">
        <f t="shared" si="13"/>
        <v>1.574691999933709E-3</v>
      </c>
      <c r="N34" s="18">
        <f t="shared" si="13"/>
        <v>3.1599139755672717E-7</v>
      </c>
      <c r="O34" s="18">
        <f t="shared" si="13"/>
        <v>5.3797598782538208E-5</v>
      </c>
      <c r="P34" s="18">
        <f t="shared" si="13"/>
        <v>3.3270877749779523E-4</v>
      </c>
      <c r="Q34" s="18">
        <f t="shared" si="8"/>
        <v>3.5727412318552665E-5</v>
      </c>
      <c r="R34" s="18">
        <f t="shared" si="8"/>
        <v>5.7963981803324527E-4</v>
      </c>
      <c r="S34" s="18">
        <f t="shared" si="8"/>
        <v>2.0734016346205873E-3</v>
      </c>
      <c r="T34" s="18">
        <f t="shared" si="8"/>
        <v>4.7358706907777194E-3</v>
      </c>
      <c r="U34" s="18">
        <f t="shared" si="8"/>
        <v>3.4764277811356746E-3</v>
      </c>
      <c r="V34" s="18">
        <f t="shared" si="8"/>
        <v>1.5433269537584098E-2</v>
      </c>
      <c r="W34" s="18">
        <f t="shared" ref="W34:X34" si="14">W11/W$29*100</f>
        <v>9.1360198686435249E-4</v>
      </c>
      <c r="X34" s="18">
        <f t="shared" si="14"/>
        <v>1.9116131794192552E-4</v>
      </c>
      <c r="Y34" s="18">
        <f t="shared" si="12"/>
        <v>2.0522968690861723E-3</v>
      </c>
    </row>
    <row r="35" spans="1:25" x14ac:dyDescent="0.2">
      <c r="A35" s="143"/>
      <c r="B35" s="27" t="s">
        <v>332</v>
      </c>
      <c r="C35" s="18">
        <f t="shared" si="6"/>
        <v>0.17348269785130238</v>
      </c>
      <c r="D35" s="18">
        <f t="shared" ref="D35:P35" si="15">D12/D$29*100</f>
        <v>1.487576199393687E-2</v>
      </c>
      <c r="E35" s="18">
        <f t="shared" si="15"/>
        <v>1.4208822916406651E-2</v>
      </c>
      <c r="F35" s="18">
        <f t="shared" si="15"/>
        <v>2.9757605659780979E-2</v>
      </c>
      <c r="G35" s="18">
        <f t="shared" si="15"/>
        <v>2.2384150855326176E-2</v>
      </c>
      <c r="H35" s="18">
        <f t="shared" si="15"/>
        <v>6.127600499603778E-3</v>
      </c>
      <c r="I35" s="18">
        <f t="shared" si="15"/>
        <v>6.9268450991055094E-2</v>
      </c>
      <c r="J35" s="18">
        <f t="shared" si="15"/>
        <v>6.3914703942560949E-2</v>
      </c>
      <c r="K35" s="18">
        <f t="shared" si="15"/>
        <v>1.6681638851692975E-2</v>
      </c>
      <c r="L35" s="18">
        <f t="shared" si="15"/>
        <v>0.10828072852660203</v>
      </c>
      <c r="M35" s="18">
        <f t="shared" si="15"/>
        <v>0.10841552844674811</v>
      </c>
      <c r="N35" s="18">
        <f t="shared" si="15"/>
        <v>9.0456916288550737E-2</v>
      </c>
      <c r="O35" s="18">
        <f t="shared" si="15"/>
        <v>2.6494520190515736E-2</v>
      </c>
      <c r="P35" s="18">
        <f t="shared" si="15"/>
        <v>4.1550676033752107E-2</v>
      </c>
      <c r="Q35" s="18">
        <f t="shared" si="8"/>
        <v>5.2412555482382493E-3</v>
      </c>
      <c r="R35" s="18">
        <f t="shared" si="8"/>
        <v>8.6507907681183435E-3</v>
      </c>
      <c r="S35" s="18">
        <f t="shared" si="8"/>
        <v>4.3202878368296905E-3</v>
      </c>
      <c r="T35" s="18">
        <f t="shared" si="8"/>
        <v>1.1134265814679122E-2</v>
      </c>
      <c r="U35" s="18">
        <f t="shared" si="8"/>
        <v>2.4499013371059399E-2</v>
      </c>
      <c r="V35" s="18">
        <f t="shared" si="8"/>
        <v>3.1204381581865732E-2</v>
      </c>
      <c r="W35" s="18">
        <f t="shared" ref="W35:X35" si="16">W12/W$29*100</f>
        <v>4.2247510995035577E-2</v>
      </c>
      <c r="X35" s="18">
        <f t="shared" si="16"/>
        <v>4.4609641412386859E-2</v>
      </c>
      <c r="Y35" s="18">
        <f t="shared" si="12"/>
        <v>3.8115612527346764E-2</v>
      </c>
    </row>
    <row r="36" spans="1:25" x14ac:dyDescent="0.2">
      <c r="A36" s="143"/>
      <c r="B36" s="27" t="s">
        <v>381</v>
      </c>
      <c r="C36" s="18">
        <f t="shared" si="6"/>
        <v>0</v>
      </c>
      <c r="D36" s="18">
        <f t="shared" ref="D36:P36" si="17">D13/D$29*100</f>
        <v>0</v>
      </c>
      <c r="E36" s="18">
        <f t="shared" si="17"/>
        <v>2.8311759850970671E-6</v>
      </c>
      <c r="F36" s="18">
        <f t="shared" si="17"/>
        <v>0</v>
      </c>
      <c r="G36" s="18">
        <f t="shared" si="17"/>
        <v>1.4762310760458442E-7</v>
      </c>
      <c r="H36" s="18">
        <f t="shared" si="17"/>
        <v>0</v>
      </c>
      <c r="I36" s="18">
        <f t="shared" si="17"/>
        <v>1.2859129911265966E-5</v>
      </c>
      <c r="J36" s="18">
        <f t="shared" si="17"/>
        <v>0</v>
      </c>
      <c r="K36" s="18">
        <f t="shared" si="17"/>
        <v>0</v>
      </c>
      <c r="L36" s="18">
        <f t="shared" si="17"/>
        <v>9.1620010111970055E-4</v>
      </c>
      <c r="M36" s="18">
        <f t="shared" si="17"/>
        <v>2.1369266435564491E-4</v>
      </c>
      <c r="N36" s="18">
        <f t="shared" si="17"/>
        <v>6.3732756389498532E-4</v>
      </c>
      <c r="O36" s="18">
        <f t="shared" si="17"/>
        <v>2.1697239369512528E-4</v>
      </c>
      <c r="P36" s="18">
        <f t="shared" si="17"/>
        <v>1.8116719033783594E-6</v>
      </c>
      <c r="Q36" s="18">
        <f t="shared" si="8"/>
        <v>4.892188928274531E-5</v>
      </c>
      <c r="R36" s="18">
        <f t="shared" si="8"/>
        <v>2.6209786755347327E-4</v>
      </c>
      <c r="S36" s="18">
        <f t="shared" si="8"/>
        <v>1.8624635532590628E-4</v>
      </c>
      <c r="T36" s="18">
        <f t="shared" si="8"/>
        <v>1.1211697487453229E-5</v>
      </c>
      <c r="U36" s="18">
        <f t="shared" si="8"/>
        <v>2.729423175701293E-4</v>
      </c>
      <c r="V36" s="18">
        <f t="shared" si="8"/>
        <v>1.3717393232356444E-4</v>
      </c>
      <c r="W36" s="18">
        <f t="shared" ref="W36:X36" si="18">W13/W$29*100</f>
        <v>7.5807062752230686E-5</v>
      </c>
      <c r="X36" s="18">
        <f t="shared" si="18"/>
        <v>3.262391930790579E-5</v>
      </c>
      <c r="Y36" s="18">
        <f t="shared" si="12"/>
        <v>1.5800433923846469E-4</v>
      </c>
    </row>
    <row r="37" spans="1:25" x14ac:dyDescent="0.2">
      <c r="A37" s="143"/>
      <c r="B37" s="27" t="s">
        <v>57</v>
      </c>
      <c r="C37" s="18">
        <f t="shared" si="6"/>
        <v>2.4517523005473707E-4</v>
      </c>
      <c r="D37" s="18">
        <f t="shared" ref="D37:P37" si="19">D14/D$29*100</f>
        <v>6.028260011736222E-5</v>
      </c>
      <c r="E37" s="18">
        <f t="shared" si="19"/>
        <v>9.6731846157483127E-7</v>
      </c>
      <c r="F37" s="18">
        <f t="shared" si="19"/>
        <v>1.8225269804372385E-5</v>
      </c>
      <c r="G37" s="18">
        <f t="shared" si="19"/>
        <v>1.6031869485857868E-5</v>
      </c>
      <c r="H37" s="18">
        <f t="shared" si="19"/>
        <v>6.0606182831695783E-5</v>
      </c>
      <c r="I37" s="18">
        <f t="shared" si="19"/>
        <v>5.9401095435474128E-5</v>
      </c>
      <c r="J37" s="18">
        <f t="shared" si="19"/>
        <v>1.0091005136074656E-3</v>
      </c>
      <c r="K37" s="18">
        <f t="shared" si="19"/>
        <v>4.5114142417706973E-4</v>
      </c>
      <c r="L37" s="18">
        <f t="shared" si="19"/>
        <v>7.6387936729064936E-4</v>
      </c>
      <c r="M37" s="18">
        <f t="shared" si="19"/>
        <v>6.2199829089232359E-4</v>
      </c>
      <c r="N37" s="18">
        <f t="shared" si="19"/>
        <v>9.9890297763068157E-4</v>
      </c>
      <c r="O37" s="18">
        <f t="shared" si="19"/>
        <v>1.5339725015477749E-3</v>
      </c>
      <c r="P37" s="18">
        <f t="shared" si="19"/>
        <v>3.2372955943773523E-3</v>
      </c>
      <c r="Q37" s="18">
        <f t="shared" si="8"/>
        <v>8.1992095505733608E-4</v>
      </c>
      <c r="R37" s="18">
        <f t="shared" si="8"/>
        <v>2.9333641370734068E-4</v>
      </c>
      <c r="S37" s="18">
        <f t="shared" si="8"/>
        <v>3.4755075348408891E-3</v>
      </c>
      <c r="T37" s="18">
        <f t="shared" si="8"/>
        <v>1.3369594453234576E-4</v>
      </c>
      <c r="U37" s="18">
        <f t="shared" si="8"/>
        <v>9.5246411438561704E-3</v>
      </c>
      <c r="V37" s="18">
        <f t="shared" si="8"/>
        <v>3.8900114714758932E-2</v>
      </c>
      <c r="W37" s="18">
        <f t="shared" ref="W37:X37" si="20">W14/W$29*100</f>
        <v>2.6819310995489697E-2</v>
      </c>
      <c r="X37" s="18">
        <f t="shared" si="20"/>
        <v>4.656443917521064E-3</v>
      </c>
      <c r="Y37" s="18">
        <f t="shared" si="12"/>
        <v>6.7221169743178662E-3</v>
      </c>
    </row>
    <row r="38" spans="1:25" x14ac:dyDescent="0.2">
      <c r="A38" s="143"/>
      <c r="B38" s="27" t="s">
        <v>389</v>
      </c>
      <c r="C38" s="18">
        <f t="shared" si="6"/>
        <v>1.0301249516625538E-3</v>
      </c>
      <c r="D38" s="18">
        <f t="shared" ref="D38:P38" si="21">D15/D$29*100</f>
        <v>3.5366501171632886E-6</v>
      </c>
      <c r="E38" s="18">
        <f t="shared" si="21"/>
        <v>1.5793243370199809E-4</v>
      </c>
      <c r="F38" s="18">
        <f t="shared" si="21"/>
        <v>1.0296172268754587E-4</v>
      </c>
      <c r="G38" s="18">
        <f t="shared" si="21"/>
        <v>7.057860774575181E-5</v>
      </c>
      <c r="H38" s="18">
        <f t="shared" si="21"/>
        <v>7.1800524073118517E-5</v>
      </c>
      <c r="I38" s="18">
        <f t="shared" si="21"/>
        <v>4.6225130547634923E-5</v>
      </c>
      <c r="J38" s="18">
        <f t="shared" si="21"/>
        <v>1.5807059032361423E-3</v>
      </c>
      <c r="K38" s="18">
        <f t="shared" si="21"/>
        <v>7.4236321806773662E-4</v>
      </c>
      <c r="L38" s="18">
        <f t="shared" si="21"/>
        <v>2.9659093373225285E-3</v>
      </c>
      <c r="M38" s="18">
        <f t="shared" si="21"/>
        <v>5.7302414237919187E-3</v>
      </c>
      <c r="N38" s="18">
        <f t="shared" si="21"/>
        <v>1.4691198451766382E-2</v>
      </c>
      <c r="O38" s="18">
        <f t="shared" si="21"/>
        <v>7.6284920042120645E-3</v>
      </c>
      <c r="P38" s="18">
        <f t="shared" si="21"/>
        <v>9.1411815282220303E-3</v>
      </c>
      <c r="Q38" s="18">
        <f t="shared" si="8"/>
        <v>8.3780620321981941E-3</v>
      </c>
      <c r="R38" s="18">
        <f t="shared" si="8"/>
        <v>7.2737322619569585E-3</v>
      </c>
      <c r="S38" s="18">
        <f t="shared" si="8"/>
        <v>6.5418871686889783E-3</v>
      </c>
      <c r="T38" s="18">
        <f t="shared" si="8"/>
        <v>8.5575196995975131E-3</v>
      </c>
      <c r="U38" s="18">
        <f t="shared" si="8"/>
        <v>6.5597433168252811E-3</v>
      </c>
      <c r="V38" s="18">
        <f t="shared" si="8"/>
        <v>5.1098679138002149E-3</v>
      </c>
      <c r="W38" s="18">
        <f t="shared" ref="W38:X38" si="22">W15/W$29*100</f>
        <v>4.5909260293037256E-3</v>
      </c>
      <c r="X38" s="18">
        <f t="shared" si="22"/>
        <v>5.0920630003856802E-3</v>
      </c>
      <c r="Y38" s="18">
        <f t="shared" si="12"/>
        <v>5.2657214864147714E-3</v>
      </c>
    </row>
    <row r="39" spans="1:25" x14ac:dyDescent="0.2">
      <c r="A39" s="143"/>
      <c r="B39" s="27" t="s">
        <v>14</v>
      </c>
      <c r="C39" s="18">
        <f t="shared" si="6"/>
        <v>0.20343961009509731</v>
      </c>
      <c r="D39" s="18">
        <f t="shared" ref="D39:P39" si="23">D16/D$29*100</f>
        <v>0.18802025974646513</v>
      </c>
      <c r="E39" s="18">
        <f t="shared" si="23"/>
        <v>0.66716942847097582</v>
      </c>
      <c r="F39" s="18">
        <f t="shared" si="23"/>
        <v>0.58857697035094825</v>
      </c>
      <c r="G39" s="18">
        <f t="shared" si="23"/>
        <v>0.65968990589396237</v>
      </c>
      <c r="H39" s="18">
        <f t="shared" si="23"/>
        <v>0.63781233741247345</v>
      </c>
      <c r="I39" s="18">
        <f t="shared" si="23"/>
        <v>1.2580912201932188</v>
      </c>
      <c r="J39" s="18">
        <f t="shared" si="23"/>
        <v>3.67517443449209</v>
      </c>
      <c r="K39" s="18">
        <f t="shared" si="23"/>
        <v>9.1045971941502124</v>
      </c>
      <c r="L39" s="18">
        <f t="shared" si="23"/>
        <v>8.6949381234915251</v>
      </c>
      <c r="M39" s="18">
        <f t="shared" si="23"/>
        <v>8.2574956333234759</v>
      </c>
      <c r="N39" s="18">
        <f t="shared" si="23"/>
        <v>10.995461483720751</v>
      </c>
      <c r="O39" s="18">
        <f t="shared" si="23"/>
        <v>10.891880785592171</v>
      </c>
      <c r="P39" s="18">
        <f t="shared" si="23"/>
        <v>10.337000664470336</v>
      </c>
      <c r="Q39" s="18">
        <f t="shared" si="8"/>
        <v>10.063503429983022</v>
      </c>
      <c r="R39" s="18">
        <f t="shared" si="8"/>
        <v>10.743170011798654</v>
      </c>
      <c r="S39" s="18">
        <f t="shared" si="8"/>
        <v>11.152207279300759</v>
      </c>
      <c r="T39" s="18">
        <f t="shared" si="8"/>
        <v>11.614553654104425</v>
      </c>
      <c r="U39" s="18">
        <f t="shared" si="8"/>
        <v>13.766004530254298</v>
      </c>
      <c r="V39" s="18">
        <f t="shared" si="8"/>
        <v>19.849880415724421</v>
      </c>
      <c r="W39" s="18">
        <f t="shared" ref="W39:X39" si="24">W16/W$29*100</f>
        <v>24.369153130990981</v>
      </c>
      <c r="X39" s="18">
        <f t="shared" si="24"/>
        <v>23.574326886087281</v>
      </c>
      <c r="Y39" s="18">
        <f t="shared" si="12"/>
        <v>11.495575419471463</v>
      </c>
    </row>
    <row r="40" spans="1:25" x14ac:dyDescent="0.2">
      <c r="A40" s="143"/>
      <c r="B40" s="76" t="s">
        <v>15</v>
      </c>
      <c r="C40" s="18">
        <f t="shared" si="6"/>
        <v>1.5011519883673403E-2</v>
      </c>
      <c r="D40" s="18">
        <f t="shared" ref="D40:P40" si="25">D17/D$29*100</f>
        <v>7.0417097054604871E-3</v>
      </c>
      <c r="E40" s="18">
        <f t="shared" si="25"/>
        <v>1.0949290004764398E-2</v>
      </c>
      <c r="F40" s="18">
        <f t="shared" si="25"/>
        <v>0.13315665444657976</v>
      </c>
      <c r="G40" s="18">
        <f t="shared" si="25"/>
        <v>0.16775959331045548</v>
      </c>
      <c r="H40" s="18">
        <f t="shared" si="25"/>
        <v>0.11950692664212806</v>
      </c>
      <c r="I40" s="18">
        <f t="shared" si="25"/>
        <v>0.89481213640214763</v>
      </c>
      <c r="J40" s="18">
        <f t="shared" si="25"/>
        <v>2.4001411992089028</v>
      </c>
      <c r="K40" s="18">
        <f t="shared" si="25"/>
        <v>4.6211538743981002</v>
      </c>
      <c r="L40" s="18">
        <f t="shared" si="25"/>
        <v>5.9275862385952127</v>
      </c>
      <c r="M40" s="18">
        <f t="shared" si="25"/>
        <v>5.8266005029991916</v>
      </c>
      <c r="N40" s="18">
        <f t="shared" si="25"/>
        <v>4.7791473669033424</v>
      </c>
      <c r="O40" s="18">
        <f t="shared" si="25"/>
        <v>4.3146191565915863</v>
      </c>
      <c r="P40" s="18">
        <f t="shared" si="25"/>
        <v>4.549208516006507</v>
      </c>
      <c r="Q40" s="18">
        <f t="shared" si="8"/>
        <v>7.6126898776842502</v>
      </c>
      <c r="R40" s="18">
        <f t="shared" si="8"/>
        <v>12.672597692310511</v>
      </c>
      <c r="S40" s="18">
        <f t="shared" si="8"/>
        <v>15.551528908166127</v>
      </c>
      <c r="T40" s="18">
        <f t="shared" si="8"/>
        <v>20.357158177532135</v>
      </c>
      <c r="U40" s="18">
        <f t="shared" si="8"/>
        <v>17.197218661849643</v>
      </c>
      <c r="V40" s="18">
        <f t="shared" si="8"/>
        <v>12.861923368141131</v>
      </c>
      <c r="W40" s="18">
        <f t="shared" ref="W40:X40" si="26">W17/W$29*100</f>
        <v>1.1848806803046112</v>
      </c>
      <c r="X40" s="18">
        <f t="shared" si="26"/>
        <v>0.21990148376896165</v>
      </c>
      <c r="Y40" s="18">
        <f t="shared" si="12"/>
        <v>6.9992571221068767</v>
      </c>
    </row>
    <row r="41" spans="1:25" x14ac:dyDescent="0.2">
      <c r="A41" s="143"/>
      <c r="B41" s="76" t="s">
        <v>26</v>
      </c>
      <c r="C41" s="18">
        <f t="shared" si="6"/>
        <v>2.4517523005473707E-4</v>
      </c>
      <c r="D41" s="18">
        <f t="shared" ref="D41:P41" si="27">D18/D$29*100</f>
        <v>6.028260011736222E-5</v>
      </c>
      <c r="E41" s="18">
        <f t="shared" si="27"/>
        <v>9.6731846157483127E-7</v>
      </c>
      <c r="F41" s="18">
        <f t="shared" si="27"/>
        <v>1.8225269804372385E-5</v>
      </c>
      <c r="G41" s="18">
        <f t="shared" si="27"/>
        <v>1.6031869485857868E-5</v>
      </c>
      <c r="H41" s="18">
        <f t="shared" si="27"/>
        <v>6.0606182831695783E-5</v>
      </c>
      <c r="I41" s="18">
        <f t="shared" si="27"/>
        <v>5.9401095435474128E-5</v>
      </c>
      <c r="J41" s="18">
        <f t="shared" si="27"/>
        <v>1.0091005136074656E-3</v>
      </c>
      <c r="K41" s="18">
        <f t="shared" si="27"/>
        <v>4.5114142417706973E-4</v>
      </c>
      <c r="L41" s="18">
        <f t="shared" si="27"/>
        <v>7.6387936729064936E-4</v>
      </c>
      <c r="M41" s="18">
        <f t="shared" si="27"/>
        <v>6.2199829089232359E-4</v>
      </c>
      <c r="N41" s="18">
        <f t="shared" si="27"/>
        <v>9.9890297763068157E-4</v>
      </c>
      <c r="O41" s="18">
        <f t="shared" si="27"/>
        <v>1.5339725015477749E-3</v>
      </c>
      <c r="P41" s="18">
        <f t="shared" si="27"/>
        <v>3.2372955943773523E-3</v>
      </c>
      <c r="Q41" s="18">
        <f t="shared" si="8"/>
        <v>8.1992095505733608E-4</v>
      </c>
      <c r="R41" s="18">
        <f t="shared" si="8"/>
        <v>2.9333641370734068E-4</v>
      </c>
      <c r="S41" s="18">
        <f t="shared" si="8"/>
        <v>3.4755075348408891E-3</v>
      </c>
      <c r="T41" s="18">
        <f t="shared" si="8"/>
        <v>1.3369594453234576E-4</v>
      </c>
      <c r="U41" s="18">
        <f t="shared" si="8"/>
        <v>9.5246411438561704E-3</v>
      </c>
      <c r="V41" s="18">
        <f t="shared" si="8"/>
        <v>3.8900114714758932E-2</v>
      </c>
      <c r="W41" s="18">
        <f t="shared" ref="W41:X41" si="28">W18/W$29*100</f>
        <v>2.6819310995489697E-2</v>
      </c>
      <c r="X41" s="18">
        <f t="shared" si="28"/>
        <v>4.656443917521064E-3</v>
      </c>
      <c r="Y41" s="18">
        <f t="shared" si="12"/>
        <v>6.7221169743178662E-3</v>
      </c>
    </row>
    <row r="42" spans="1:25" x14ac:dyDescent="0.2">
      <c r="A42" s="143"/>
      <c r="B42" s="76" t="s">
        <v>27</v>
      </c>
      <c r="C42" s="18">
        <f t="shared" si="6"/>
        <v>5.6401743660608877E-3</v>
      </c>
      <c r="D42" s="18">
        <f t="shared" ref="D42:P42" si="29">D19/D$29*100</f>
        <v>3.2540903867499271E-3</v>
      </c>
      <c r="E42" s="18">
        <f t="shared" si="29"/>
        <v>4.3736950343107863E-3</v>
      </c>
      <c r="F42" s="18">
        <f t="shared" si="29"/>
        <v>2.9016096391510916E-2</v>
      </c>
      <c r="G42" s="18">
        <f t="shared" si="29"/>
        <v>1.8662483738750037E-2</v>
      </c>
      <c r="H42" s="18">
        <f t="shared" si="29"/>
        <v>5.3893835226121508E-3</v>
      </c>
      <c r="I42" s="18">
        <f t="shared" si="29"/>
        <v>5.3072382330487618E-2</v>
      </c>
      <c r="J42" s="18">
        <f t="shared" si="29"/>
        <v>2.0101791651114122E-2</v>
      </c>
      <c r="K42" s="18">
        <f t="shared" si="29"/>
        <v>0.14538888740412118</v>
      </c>
      <c r="L42" s="18">
        <f t="shared" si="29"/>
        <v>2.0436172124065316E-2</v>
      </c>
      <c r="M42" s="18">
        <f t="shared" si="29"/>
        <v>2.9963482818144684E-2</v>
      </c>
      <c r="N42" s="18">
        <f t="shared" si="29"/>
        <v>3.1645184216459558E-2</v>
      </c>
      <c r="O42" s="18">
        <f t="shared" si="29"/>
        <v>3.4046639487809005E-2</v>
      </c>
      <c r="P42" s="18">
        <f t="shared" si="29"/>
        <v>3.901253323223431E-2</v>
      </c>
      <c r="Q42" s="18">
        <f t="shared" ref="Q42:V49" si="30">Q19/Q$29*100</f>
        <v>5.7683000444966021E-2</v>
      </c>
      <c r="R42" s="18">
        <f t="shared" si="30"/>
        <v>6.6676106405499133E-2</v>
      </c>
      <c r="S42" s="18">
        <f t="shared" si="30"/>
        <v>0.11164683478923378</v>
      </c>
      <c r="T42" s="18">
        <f t="shared" si="30"/>
        <v>9.7997403011519921E-2</v>
      </c>
      <c r="U42" s="18">
        <f t="shared" si="30"/>
        <v>6.0463865809833969E-2</v>
      </c>
      <c r="V42" s="18">
        <f t="shared" si="30"/>
        <v>9.0250210171725728E-2</v>
      </c>
      <c r="W42" s="18">
        <f t="shared" ref="W42:X42" si="31">W19/W$29*100</f>
        <v>6.1969448072569294E-2</v>
      </c>
      <c r="X42" s="18">
        <f t="shared" si="31"/>
        <v>6.2529897123701828E-2</v>
      </c>
      <c r="Y42" s="18">
        <f t="shared" si="12"/>
        <v>5.6586752599992324E-2</v>
      </c>
    </row>
    <row r="43" spans="1:25" x14ac:dyDescent="0.2">
      <c r="A43" s="143"/>
      <c r="B43" s="76" t="s">
        <v>16</v>
      </c>
      <c r="C43" s="18">
        <f t="shared" si="6"/>
        <v>2.291581828276427E-4</v>
      </c>
      <c r="D43" s="18">
        <f t="shared" ref="D43:P43" si="32">D20/D$29*100</f>
        <v>2.572952847267689E-3</v>
      </c>
      <c r="E43" s="18">
        <f t="shared" si="32"/>
        <v>5.0289235297950839E-3</v>
      </c>
      <c r="F43" s="18">
        <f t="shared" si="32"/>
        <v>0.1021483773227481</v>
      </c>
      <c r="G43" s="18">
        <f t="shared" si="32"/>
        <v>0.14851649312718587</v>
      </c>
      <c r="H43" s="18">
        <f t="shared" si="32"/>
        <v>0.11363790865247958</v>
      </c>
      <c r="I43" s="18">
        <f t="shared" si="32"/>
        <v>0.83134478087733243</v>
      </c>
      <c r="J43" s="18">
        <f t="shared" si="32"/>
        <v>2.3769081746096128</v>
      </c>
      <c r="K43" s="18">
        <f t="shared" si="32"/>
        <v>4.464016633033224</v>
      </c>
      <c r="L43" s="18">
        <f t="shared" si="32"/>
        <v>5.8934080719004349</v>
      </c>
      <c r="M43" s="18">
        <f t="shared" si="32"/>
        <v>5.7638276808388467</v>
      </c>
      <c r="N43" s="18">
        <f t="shared" si="32"/>
        <v>4.7181920755867823</v>
      </c>
      <c r="O43" s="18">
        <f t="shared" si="32"/>
        <v>4.2285814334348908</v>
      </c>
      <c r="P43" s="18">
        <f t="shared" si="32"/>
        <v>4.4655757719643967</v>
      </c>
      <c r="Q43" s="18">
        <f t="shared" si="30"/>
        <v>7.4476946773782817</v>
      </c>
      <c r="R43" s="18">
        <f t="shared" si="30"/>
        <v>12.601491318258867</v>
      </c>
      <c r="S43" s="18">
        <f t="shared" si="30"/>
        <v>15.423676970001656</v>
      </c>
      <c r="T43" s="18">
        <f t="shared" si="30"/>
        <v>20.243000553082691</v>
      </c>
      <c r="U43" s="18">
        <f t="shared" si="30"/>
        <v>17.104803563270199</v>
      </c>
      <c r="V43" s="18">
        <f t="shared" si="30"/>
        <v>12.706565170532441</v>
      </c>
      <c r="W43" s="18">
        <f t="shared" ref="W43:X43" si="33">W20/W$29*100</f>
        <v>1.0939335364733271</v>
      </c>
      <c r="X43" s="18">
        <f t="shared" si="33"/>
        <v>0.15087211845747583</v>
      </c>
      <c r="Y43" s="18">
        <f t="shared" si="12"/>
        <v>6.9170954443614541</v>
      </c>
    </row>
    <row r="44" spans="1:25" x14ac:dyDescent="0.2">
      <c r="A44" s="143"/>
      <c r="B44" s="76" t="s">
        <v>19</v>
      </c>
      <c r="C44" s="18">
        <f t="shared" si="6"/>
        <v>6.8644488116118632E-7</v>
      </c>
      <c r="D44" s="18">
        <f t="shared" ref="D44:P44" si="34">D21/D$29*100</f>
        <v>9.5728875351788261E-7</v>
      </c>
      <c r="E44" s="18">
        <f t="shared" si="34"/>
        <v>5.8298632159790447E-5</v>
      </c>
      <c r="F44" s="18">
        <f t="shared" si="34"/>
        <v>3.1145720172852475E-6</v>
      </c>
      <c r="G44" s="18">
        <f t="shared" si="34"/>
        <v>7.3811553802292208E-6</v>
      </c>
      <c r="H44" s="18">
        <f t="shared" si="34"/>
        <v>3.5680632351010172E-4</v>
      </c>
      <c r="I44" s="18">
        <f t="shared" si="34"/>
        <v>2.6525642745592722E-4</v>
      </c>
      <c r="J44" s="18">
        <f t="shared" si="34"/>
        <v>6.5354752537680601E-6</v>
      </c>
      <c r="K44" s="18">
        <f t="shared" si="34"/>
        <v>0</v>
      </c>
      <c r="L44" s="18">
        <f t="shared" si="34"/>
        <v>6.4645938466484349E-6</v>
      </c>
      <c r="M44" s="18">
        <f t="shared" si="34"/>
        <v>4.8548860495193773E-8</v>
      </c>
      <c r="N44" s="18">
        <f t="shared" si="34"/>
        <v>5.1190606404189798E-5</v>
      </c>
      <c r="O44" s="18">
        <f t="shared" si="34"/>
        <v>1.5709724191204934E-5</v>
      </c>
      <c r="P44" s="18">
        <f t="shared" si="34"/>
        <v>0</v>
      </c>
      <c r="Q44" s="18">
        <f t="shared" si="30"/>
        <v>0</v>
      </c>
      <c r="R44" s="18">
        <f t="shared" si="30"/>
        <v>2.9740483617462883E-5</v>
      </c>
      <c r="S44" s="18">
        <f t="shared" si="30"/>
        <v>2.7052014281695968E-7</v>
      </c>
      <c r="T44" s="18">
        <f t="shared" si="30"/>
        <v>5.4639285223664468E-7</v>
      </c>
      <c r="U44" s="18">
        <f t="shared" si="30"/>
        <v>6.741694505966496E-6</v>
      </c>
      <c r="V44" s="18">
        <f t="shared" si="30"/>
        <v>1.3805726482306797E-6</v>
      </c>
      <c r="W44" s="18">
        <f t="shared" ref="W44:X44" si="35">W21/W$29*100</f>
        <v>0</v>
      </c>
      <c r="X44" s="18">
        <f t="shared" si="35"/>
        <v>0</v>
      </c>
      <c r="Y44" s="18">
        <f t="shared" si="12"/>
        <v>3.4078888108891653E-5</v>
      </c>
    </row>
    <row r="45" spans="1:25" x14ac:dyDescent="0.2">
      <c r="A45" s="143"/>
      <c r="B45" s="76" t="s">
        <v>18</v>
      </c>
      <c r="C45" s="18">
        <f t="shared" si="6"/>
        <v>1.0617014161959682E-4</v>
      </c>
      <c r="D45" s="18">
        <f t="shared" ref="D45:P45" si="36">D22/D$29*100</f>
        <v>9.543105218402714E-4</v>
      </c>
      <c r="E45" s="18">
        <f t="shared" si="36"/>
        <v>3.8833117605587648E-3</v>
      </c>
      <c r="F45" s="18">
        <f t="shared" si="36"/>
        <v>6.4646458671032889E-4</v>
      </c>
      <c r="G45" s="18">
        <f t="shared" si="36"/>
        <v>2.6671066850920267E-4</v>
      </c>
      <c r="H45" s="18">
        <f t="shared" si="36"/>
        <v>9.2428298944953675E-5</v>
      </c>
      <c r="I45" s="18">
        <f t="shared" si="36"/>
        <v>3.3107069983100471E-4</v>
      </c>
      <c r="J45" s="18">
        <f t="shared" si="36"/>
        <v>4.2334842267726942E-4</v>
      </c>
      <c r="K45" s="18">
        <f t="shared" si="36"/>
        <v>3.2725623157054919E-4</v>
      </c>
      <c r="L45" s="18">
        <f t="shared" si="36"/>
        <v>2.9958659832629944E-4</v>
      </c>
      <c r="M45" s="18">
        <f t="shared" si="36"/>
        <v>4.6208805419325431E-4</v>
      </c>
      <c r="N45" s="18">
        <f t="shared" si="36"/>
        <v>2.8339011365451739E-4</v>
      </c>
      <c r="O45" s="18">
        <f t="shared" si="36"/>
        <v>4.1921985187968845E-4</v>
      </c>
      <c r="P45" s="18">
        <f t="shared" si="36"/>
        <v>1.9423601934189056E-3</v>
      </c>
      <c r="Q45" s="18">
        <f t="shared" si="30"/>
        <v>3.5416668922293921E-3</v>
      </c>
      <c r="R45" s="18">
        <f t="shared" si="30"/>
        <v>8.4758012947869612E-4</v>
      </c>
      <c r="S45" s="18">
        <f t="shared" si="30"/>
        <v>9.8858204690672677E-4</v>
      </c>
      <c r="T45" s="18">
        <f t="shared" si="30"/>
        <v>1.4104599279658884E-3</v>
      </c>
      <c r="U45" s="18">
        <f t="shared" si="30"/>
        <v>3.9143458874872931E-4</v>
      </c>
      <c r="V45" s="18">
        <f t="shared" si="30"/>
        <v>3.4960077374390628E-4</v>
      </c>
      <c r="W45" s="18">
        <f t="shared" ref="W45:X45" si="37">W22/W$29*100</f>
        <v>4.5980679167388698E-4</v>
      </c>
      <c r="X45" s="18">
        <f t="shared" si="37"/>
        <v>9.5500318137069326E-4</v>
      </c>
      <c r="Y45" s="18">
        <f t="shared" si="12"/>
        <v>8.1612286374701463E-4</v>
      </c>
    </row>
    <row r="46" spans="1:25" x14ac:dyDescent="0.2">
      <c r="A46" s="143"/>
      <c r="B46" s="76" t="s">
        <v>20</v>
      </c>
      <c r="C46" s="18">
        <f t="shared" si="6"/>
        <v>0</v>
      </c>
      <c r="D46" s="18">
        <f t="shared" ref="D46:P46" si="38">D23/D$29*100</f>
        <v>0</v>
      </c>
      <c r="E46" s="18">
        <f t="shared" si="38"/>
        <v>0</v>
      </c>
      <c r="F46" s="18">
        <f t="shared" si="38"/>
        <v>5.947827852364086E-6</v>
      </c>
      <c r="G46" s="18">
        <f t="shared" si="38"/>
        <v>0</v>
      </c>
      <c r="H46" s="18">
        <f t="shared" si="38"/>
        <v>3.096101294084076E-7</v>
      </c>
      <c r="I46" s="18">
        <f t="shared" si="38"/>
        <v>0</v>
      </c>
      <c r="J46" s="18">
        <f t="shared" si="38"/>
        <v>0</v>
      </c>
      <c r="K46" s="18">
        <f t="shared" si="38"/>
        <v>0</v>
      </c>
      <c r="L46" s="18">
        <f t="shared" si="38"/>
        <v>2.3784066457606858E-5</v>
      </c>
      <c r="M46" s="18">
        <f t="shared" si="38"/>
        <v>3.6230072633143307E-4</v>
      </c>
      <c r="N46" s="18">
        <f t="shared" si="38"/>
        <v>2.5635930667495052E-4</v>
      </c>
      <c r="O46" s="18">
        <f t="shared" si="38"/>
        <v>4.6988488476380128E-6</v>
      </c>
      <c r="P46" s="18">
        <f t="shared" si="38"/>
        <v>3.0422738815363116E-4</v>
      </c>
      <c r="Q46" s="18">
        <f t="shared" si="30"/>
        <v>1.3905363070018536E-5</v>
      </c>
      <c r="R46" s="18">
        <f t="shared" si="30"/>
        <v>1.8110787611164432E-4</v>
      </c>
      <c r="S46" s="18">
        <f t="shared" si="30"/>
        <v>4.7911213823990384E-3</v>
      </c>
      <c r="T46" s="18">
        <f t="shared" si="30"/>
        <v>3.7879926283242296E-4</v>
      </c>
      <c r="U46" s="18">
        <f t="shared" si="30"/>
        <v>4.0015219003155978E-5</v>
      </c>
      <c r="V46" s="18">
        <f t="shared" si="30"/>
        <v>4.4283622657229856E-5</v>
      </c>
      <c r="W46" s="18">
        <f t="shared" ref="W46:X46" si="39">W23/W$29*100</f>
        <v>1.1696295093550577E-5</v>
      </c>
      <c r="X46" s="18">
        <f t="shared" si="39"/>
        <v>6.1556038779728422E-4</v>
      </c>
      <c r="Y46" s="18">
        <f t="shared" si="12"/>
        <v>4.4254594829896417E-4</v>
      </c>
    </row>
    <row r="47" spans="1:25" x14ac:dyDescent="0.2">
      <c r="A47" s="143"/>
      <c r="B47" s="76" t="s">
        <v>21</v>
      </c>
      <c r="C47" s="18">
        <f t="shared" si="6"/>
        <v>0</v>
      </c>
      <c r="D47" s="18">
        <f t="shared" ref="D47:P47" si="40">D24/D$29*100</f>
        <v>0</v>
      </c>
      <c r="E47" s="18">
        <f t="shared" si="40"/>
        <v>0</v>
      </c>
      <c r="F47" s="18">
        <f t="shared" si="40"/>
        <v>0</v>
      </c>
      <c r="G47" s="18">
        <f t="shared" si="40"/>
        <v>0</v>
      </c>
      <c r="H47" s="18">
        <f t="shared" si="40"/>
        <v>0</v>
      </c>
      <c r="I47" s="18">
        <f t="shared" si="40"/>
        <v>0</v>
      </c>
      <c r="J47" s="18">
        <f t="shared" si="40"/>
        <v>0</v>
      </c>
      <c r="K47" s="18">
        <f t="shared" si="40"/>
        <v>0</v>
      </c>
      <c r="L47" s="18">
        <f t="shared" si="40"/>
        <v>0</v>
      </c>
      <c r="M47" s="18">
        <f t="shared" si="40"/>
        <v>7.1561020369915632E-6</v>
      </c>
      <c r="N47" s="18">
        <f t="shared" si="40"/>
        <v>1.6910053932107145E-5</v>
      </c>
      <c r="O47" s="18">
        <f t="shared" si="40"/>
        <v>5.0580622425772056E-5</v>
      </c>
      <c r="P47" s="18">
        <f t="shared" si="40"/>
        <v>5.7210691685632404E-7</v>
      </c>
      <c r="Q47" s="18">
        <f t="shared" si="30"/>
        <v>1.2386651843935955E-6</v>
      </c>
      <c r="R47" s="18">
        <f t="shared" si="30"/>
        <v>4.5414948472053599E-6</v>
      </c>
      <c r="S47" s="18">
        <f t="shared" si="30"/>
        <v>0</v>
      </c>
      <c r="T47" s="18">
        <f t="shared" si="30"/>
        <v>0</v>
      </c>
      <c r="U47" s="18">
        <f t="shared" si="30"/>
        <v>1.9199848869526701E-6</v>
      </c>
      <c r="V47" s="18">
        <f t="shared" si="30"/>
        <v>0</v>
      </c>
      <c r="W47" s="18">
        <f t="shared" ref="W47:X47" si="41">W24/W$29*100</f>
        <v>9.0644901814536921E-6</v>
      </c>
      <c r="X47" s="18">
        <f t="shared" si="41"/>
        <v>1.6904265525898401E-4</v>
      </c>
      <c r="Y47" s="18">
        <f t="shared" si="12"/>
        <v>1.7982928100076933E-5</v>
      </c>
    </row>
    <row r="48" spans="1:25" x14ac:dyDescent="0.2">
      <c r="A48" s="143"/>
      <c r="B48" s="76" t="s">
        <v>17</v>
      </c>
      <c r="C48" s="18">
        <f t="shared" si="6"/>
        <v>3.8898543265800563E-5</v>
      </c>
      <c r="D48" s="18">
        <f t="shared" ref="D48:P48" si="42">D25/D$29*100</f>
        <v>1.4093949587209672E-3</v>
      </c>
      <c r="E48" s="18">
        <f t="shared" si="42"/>
        <v>1.062823464805439E-3</v>
      </c>
      <c r="F48" s="18">
        <f t="shared" si="42"/>
        <v>0.10145595772827305</v>
      </c>
      <c r="G48" s="18">
        <f t="shared" si="42"/>
        <v>0.14816388057236154</v>
      </c>
      <c r="H48" s="18">
        <f t="shared" si="42"/>
        <v>0.11151984640656359</v>
      </c>
      <c r="I48" s="18">
        <f t="shared" si="42"/>
        <v>0.83033940886994539</v>
      </c>
      <c r="J48" s="18">
        <f t="shared" si="42"/>
        <v>2.3763487263606775</v>
      </c>
      <c r="K48" s="18">
        <f t="shared" si="42"/>
        <v>4.4636861614998917</v>
      </c>
      <c r="L48" s="18">
        <f t="shared" si="42"/>
        <v>5.8929085360185995</v>
      </c>
      <c r="M48" s="18">
        <f t="shared" si="42"/>
        <v>5.7621752329839451</v>
      </c>
      <c r="N48" s="18">
        <f t="shared" si="42"/>
        <v>4.7165004111258</v>
      </c>
      <c r="O48" s="18">
        <f t="shared" si="42"/>
        <v>4.227651211426096</v>
      </c>
      <c r="P48" s="18">
        <f t="shared" si="42"/>
        <v>4.4632307438526633</v>
      </c>
      <c r="Q48" s="18">
        <f t="shared" si="30"/>
        <v>7.443950644907928</v>
      </c>
      <c r="R48" s="18">
        <f t="shared" si="30"/>
        <v>12.600282350253829</v>
      </c>
      <c r="S48" s="18">
        <f t="shared" si="30"/>
        <v>15.417891788539459</v>
      </c>
      <c r="T48" s="18">
        <f t="shared" si="30"/>
        <v>20.241152198311717</v>
      </c>
      <c r="U48" s="18">
        <f t="shared" si="30"/>
        <v>17.102956475673519</v>
      </c>
      <c r="V48" s="18">
        <f t="shared" si="30"/>
        <v>12.705647241818355</v>
      </c>
      <c r="W48" s="18">
        <f t="shared" ref="W48:X48" si="43">W25/W$29*100</f>
        <v>1.093332432231404</v>
      </c>
      <c r="X48" s="18">
        <f t="shared" si="43"/>
        <v>0.14882356571187197</v>
      </c>
      <c r="Y48" s="18">
        <f t="shared" si="12"/>
        <v>6.915367987041865</v>
      </c>
    </row>
    <row r="49" spans="1:25" x14ac:dyDescent="0.2">
      <c r="A49" s="297"/>
      <c r="B49" s="76" t="s">
        <v>807</v>
      </c>
      <c r="C49" s="18">
        <f t="shared" si="6"/>
        <v>8.3403053061084146E-5</v>
      </c>
      <c r="D49" s="18">
        <f t="shared" ref="D49:P49" si="44">D26/D$29*100</f>
        <v>2.082900779529326E-4</v>
      </c>
      <c r="E49" s="18">
        <f t="shared" si="44"/>
        <v>2.4489672271089632E-5</v>
      </c>
      <c r="F49" s="18">
        <f t="shared" si="44"/>
        <v>3.6892607895069127E-5</v>
      </c>
      <c r="G49" s="18">
        <f t="shared" si="44"/>
        <v>7.8520730934878447E-5</v>
      </c>
      <c r="H49" s="18">
        <f t="shared" si="44"/>
        <v>1.6685180133315406E-3</v>
      </c>
      <c r="I49" s="18">
        <f t="shared" si="44"/>
        <v>4.090448801000831E-4</v>
      </c>
      <c r="J49" s="18">
        <f t="shared" si="44"/>
        <v>1.2956435100434696E-4</v>
      </c>
      <c r="K49" s="18">
        <f t="shared" si="44"/>
        <v>3.2153017624068521E-6</v>
      </c>
      <c r="L49" s="18">
        <f t="shared" si="44"/>
        <v>1.6970062320493157E-4</v>
      </c>
      <c r="M49" s="18">
        <f t="shared" si="44"/>
        <v>8.2085442348063726E-4</v>
      </c>
      <c r="N49" s="18">
        <f t="shared" si="44"/>
        <v>1.0838143803169962E-3</v>
      </c>
      <c r="O49" s="18">
        <f t="shared" si="44"/>
        <v>4.4001296145097281E-4</v>
      </c>
      <c r="P49" s="18">
        <f t="shared" si="44"/>
        <v>9.7868423243555158E-5</v>
      </c>
      <c r="Q49" s="18">
        <f t="shared" si="30"/>
        <v>1.8722154987069111E-4</v>
      </c>
      <c r="R49" s="18">
        <f t="shared" si="30"/>
        <v>1.459980209821209E-4</v>
      </c>
      <c r="S49" s="18">
        <f t="shared" si="30"/>
        <v>5.2075127492264721E-6</v>
      </c>
      <c r="T49" s="18">
        <f t="shared" si="30"/>
        <v>5.8549187322137089E-5</v>
      </c>
      <c r="U49" s="18">
        <f t="shared" si="30"/>
        <v>1.406976109536899E-3</v>
      </c>
      <c r="V49" s="18">
        <f t="shared" si="30"/>
        <v>5.2266374503736571E-4</v>
      </c>
      <c r="W49" s="18">
        <f t="shared" ref="W49:X49" si="45">W26/W$29*100</f>
        <v>1.205366649740373E-4</v>
      </c>
      <c r="X49" s="18">
        <f t="shared" si="45"/>
        <v>3.0894652117688837E-4</v>
      </c>
      <c r="Y49" s="18">
        <f t="shared" si="12"/>
        <v>4.1672669133330096E-4</v>
      </c>
    </row>
    <row r="50" spans="1:25" ht="15" x14ac:dyDescent="0.25">
      <c r="A50" s="143"/>
      <c r="B50" s="185" t="s">
        <v>22</v>
      </c>
      <c r="C50" s="18">
        <f t="shared" si="6"/>
        <v>79.11462263718893</v>
      </c>
      <c r="D50" s="18">
        <f t="shared" ref="D50:O50" si="46">D27/D$29*100</f>
        <v>81.137336297699918</v>
      </c>
      <c r="E50" s="18">
        <f t="shared" si="46"/>
        <v>80.812992167504476</v>
      </c>
      <c r="F50" s="18">
        <f t="shared" si="46"/>
        <v>82.823063086695072</v>
      </c>
      <c r="G50" s="18">
        <f t="shared" si="46"/>
        <v>83.653055208824071</v>
      </c>
      <c r="H50" s="18">
        <f t="shared" si="46"/>
        <v>81.968367230605523</v>
      </c>
      <c r="I50" s="18">
        <f t="shared" si="46"/>
        <v>60.515807608439651</v>
      </c>
      <c r="J50" s="18">
        <f t="shared" si="46"/>
        <v>51.341945194931228</v>
      </c>
      <c r="K50" s="18">
        <f t="shared" si="46"/>
        <v>63.102898394459942</v>
      </c>
      <c r="L50" s="18">
        <f t="shared" si="46"/>
        <v>48.90877189652538</v>
      </c>
      <c r="M50" s="18">
        <f t="shared" si="46"/>
        <v>36.832186281754012</v>
      </c>
      <c r="N50" s="18">
        <f t="shared" si="46"/>
        <v>37.891006323218548</v>
      </c>
      <c r="O50" s="18">
        <f t="shared" si="46"/>
        <v>36.197422290023908</v>
      </c>
      <c r="P50" s="18">
        <f t="shared" ref="D50:Y52" si="47">P27/P$29*100</f>
        <v>34.407408406906448</v>
      </c>
      <c r="Q50" s="18">
        <f t="shared" ref="Q50:R52" si="48">Q27/Q$29*100</f>
        <v>34.20965758972546</v>
      </c>
      <c r="R50" s="18">
        <f t="shared" si="48"/>
        <v>35.966068853589192</v>
      </c>
      <c r="S50" s="18">
        <f t="shared" ref="S50:V52" si="49">S27/S$29*100</f>
        <v>38.389480145836146</v>
      </c>
      <c r="T50" s="18">
        <f t="shared" si="49"/>
        <v>47.115928547831487</v>
      </c>
      <c r="U50" s="18">
        <f t="shared" si="49"/>
        <v>42.299589358957384</v>
      </c>
      <c r="V50" s="18">
        <f t="shared" si="49"/>
        <v>42.288751210726453</v>
      </c>
      <c r="W50" s="18">
        <f t="shared" ref="W50:X50" si="50">W27/W$29*100</f>
        <v>35.13936496105832</v>
      </c>
      <c r="X50" s="18">
        <f t="shared" si="50"/>
        <v>33.165008718274798</v>
      </c>
      <c r="Y50" s="18">
        <f t="shared" si="47"/>
        <v>46.722809081309627</v>
      </c>
    </row>
    <row r="51" spans="1:25" x14ac:dyDescent="0.2">
      <c r="A51" s="143"/>
      <c r="B51" s="76" t="s">
        <v>23</v>
      </c>
      <c r="C51" s="18">
        <f t="shared" si="6"/>
        <v>20.885377362811081</v>
      </c>
      <c r="D51" s="18">
        <f t="shared" si="47"/>
        <v>18.86266370230009</v>
      </c>
      <c r="E51" s="18">
        <f t="shared" si="47"/>
        <v>19.187007832495532</v>
      </c>
      <c r="F51" s="18">
        <f t="shared" si="47"/>
        <v>17.176936913304928</v>
      </c>
      <c r="G51" s="18">
        <f t="shared" si="47"/>
        <v>16.346944791175929</v>
      </c>
      <c r="H51" s="18">
        <f t="shared" si="47"/>
        <v>18.031632769394477</v>
      </c>
      <c r="I51" s="18">
        <f t="shared" si="47"/>
        <v>39.484192391560349</v>
      </c>
      <c r="J51" s="18">
        <f t="shared" si="47"/>
        <v>48.658054805068765</v>
      </c>
      <c r="K51" s="18">
        <f t="shared" si="47"/>
        <v>36.897101605540065</v>
      </c>
      <c r="L51" s="18">
        <f t="shared" si="47"/>
        <v>51.09122810347462</v>
      </c>
      <c r="M51" s="18">
        <f t="shared" si="47"/>
        <v>63.167813718245981</v>
      </c>
      <c r="N51" s="18">
        <f t="shared" si="47"/>
        <v>62.108993676781452</v>
      </c>
      <c r="O51" s="18">
        <f t="shared" si="47"/>
        <v>63.802577709976092</v>
      </c>
      <c r="P51" s="18">
        <f t="shared" si="47"/>
        <v>65.592591593093559</v>
      </c>
      <c r="Q51" s="18">
        <f t="shared" si="48"/>
        <v>65.790342410274533</v>
      </c>
      <c r="R51" s="18">
        <f t="shared" si="48"/>
        <v>64.033931146410808</v>
      </c>
      <c r="S51" s="18">
        <f t="shared" si="49"/>
        <v>61.610519854163847</v>
      </c>
      <c r="T51" s="18">
        <f t="shared" si="49"/>
        <v>52.884071452168513</v>
      </c>
      <c r="U51" s="18">
        <f t="shared" si="49"/>
        <v>57.700410641042609</v>
      </c>
      <c r="V51" s="18">
        <f t="shared" si="49"/>
        <v>57.711248789273547</v>
      </c>
      <c r="W51" s="18">
        <f t="shared" ref="W51:X51" si="51">W28/W$29*100</f>
        <v>64.860635038941666</v>
      </c>
      <c r="X51" s="18">
        <f t="shared" si="51"/>
        <v>66.834991281725209</v>
      </c>
      <c r="Y51" s="18">
        <f t="shared" si="47"/>
        <v>53.277190918690373</v>
      </c>
    </row>
    <row r="52" spans="1:25" ht="13.5" thickBot="1" x14ac:dyDescent="0.25">
      <c r="A52" s="143"/>
      <c r="B52" s="77" t="s">
        <v>7</v>
      </c>
      <c r="C52" s="78">
        <f t="shared" si="6"/>
        <v>100</v>
      </c>
      <c r="D52" s="78">
        <f t="shared" si="47"/>
        <v>100</v>
      </c>
      <c r="E52" s="78">
        <f t="shared" si="47"/>
        <v>100</v>
      </c>
      <c r="F52" s="78">
        <f t="shared" si="47"/>
        <v>100</v>
      </c>
      <c r="G52" s="78">
        <f t="shared" si="47"/>
        <v>100</v>
      </c>
      <c r="H52" s="78">
        <f t="shared" si="47"/>
        <v>100</v>
      </c>
      <c r="I52" s="78">
        <f t="shared" si="47"/>
        <v>100</v>
      </c>
      <c r="J52" s="78">
        <f t="shared" si="47"/>
        <v>100</v>
      </c>
      <c r="K52" s="78">
        <f t="shared" si="47"/>
        <v>100</v>
      </c>
      <c r="L52" s="78">
        <f t="shared" si="47"/>
        <v>100</v>
      </c>
      <c r="M52" s="78">
        <f t="shared" si="47"/>
        <v>100</v>
      </c>
      <c r="N52" s="78">
        <f t="shared" si="47"/>
        <v>100</v>
      </c>
      <c r="O52" s="78">
        <f t="shared" si="47"/>
        <v>100</v>
      </c>
      <c r="P52" s="78">
        <f t="shared" si="47"/>
        <v>100</v>
      </c>
      <c r="Q52" s="78">
        <f t="shared" si="48"/>
        <v>100</v>
      </c>
      <c r="R52" s="78">
        <f t="shared" si="48"/>
        <v>100</v>
      </c>
      <c r="S52" s="78">
        <f t="shared" si="49"/>
        <v>100</v>
      </c>
      <c r="T52" s="18">
        <f t="shared" si="49"/>
        <v>100</v>
      </c>
      <c r="U52" s="18">
        <f t="shared" si="49"/>
        <v>100</v>
      </c>
      <c r="V52" s="18">
        <f t="shared" si="49"/>
        <v>100</v>
      </c>
      <c r="W52" s="18">
        <f t="shared" ref="W52:X52" si="52">W29/W$29*100</f>
        <v>100</v>
      </c>
      <c r="X52" s="18">
        <f t="shared" si="52"/>
        <v>100</v>
      </c>
      <c r="Y52" s="78">
        <f t="shared" si="47"/>
        <v>100</v>
      </c>
    </row>
    <row r="53" spans="1:25" ht="21" customHeight="1" thickTop="1" thickBot="1" x14ac:dyDescent="0.35">
      <c r="A53" s="143"/>
      <c r="B53" s="334" t="s">
        <v>254</v>
      </c>
      <c r="C53" s="334"/>
      <c r="D53" s="334"/>
      <c r="E53" s="334"/>
      <c r="F53" s="334"/>
      <c r="G53" s="334"/>
      <c r="H53" s="334"/>
      <c r="I53" s="334"/>
      <c r="J53" s="334"/>
      <c r="K53" s="334"/>
      <c r="L53" s="334"/>
      <c r="M53" s="334"/>
      <c r="N53" s="334"/>
      <c r="O53" s="334"/>
      <c r="P53" s="334"/>
      <c r="Q53" s="334"/>
      <c r="R53" s="334"/>
      <c r="S53" s="334"/>
      <c r="T53" s="334"/>
      <c r="U53" s="334"/>
      <c r="V53" s="334"/>
      <c r="W53" s="334"/>
      <c r="X53" s="334"/>
      <c r="Y53" s="334"/>
    </row>
    <row r="54" spans="1:25" ht="13.5" thickTop="1" x14ac:dyDescent="0.2">
      <c r="A54" s="143"/>
      <c r="B54" s="76"/>
      <c r="C54" s="18"/>
      <c r="D54" s="18"/>
      <c r="E54" s="18"/>
      <c r="F54" s="18"/>
      <c r="G54" s="18"/>
      <c r="H54" s="18"/>
      <c r="I54" s="18"/>
      <c r="J54" s="18"/>
      <c r="K54" s="18"/>
      <c r="L54" s="18"/>
      <c r="M54" s="18"/>
      <c r="N54" s="18"/>
      <c r="O54" s="18"/>
      <c r="P54" s="18"/>
      <c r="Q54" s="18"/>
      <c r="R54" s="18"/>
      <c r="S54" s="18"/>
      <c r="T54" s="18"/>
      <c r="U54" s="18"/>
      <c r="V54" s="18"/>
      <c r="W54" s="18"/>
      <c r="X54" s="18"/>
      <c r="Y54" s="18"/>
    </row>
    <row r="55" spans="1:25" x14ac:dyDescent="0.2">
      <c r="A55" s="143"/>
      <c r="B55" s="27" t="s">
        <v>326</v>
      </c>
      <c r="C55" s="33" t="s">
        <v>10</v>
      </c>
      <c r="D55" s="18">
        <f t="shared" ref="D55:V55" si="53">IF(C9=0,"--",(D9/C9)*100-100)</f>
        <v>339.3906240863771</v>
      </c>
      <c r="E55" s="18">
        <f t="shared" si="53"/>
        <v>11.638249666188145</v>
      </c>
      <c r="F55" s="18">
        <f t="shared" si="53"/>
        <v>20.565562132630902</v>
      </c>
      <c r="G55" s="18">
        <f t="shared" si="53"/>
        <v>37.533571716303641</v>
      </c>
      <c r="H55" s="18">
        <f t="shared" si="53"/>
        <v>49.542610807371886</v>
      </c>
      <c r="I55" s="18">
        <f t="shared" si="53"/>
        <v>-38.297888720617642</v>
      </c>
      <c r="J55" s="18">
        <f t="shared" si="53"/>
        <v>-26.792368665443504</v>
      </c>
      <c r="K55" s="18">
        <f t="shared" si="53"/>
        <v>-4.6281382025151032</v>
      </c>
      <c r="L55" s="18">
        <f t="shared" si="53"/>
        <v>-22.005376445194074</v>
      </c>
      <c r="M55" s="18">
        <f t="shared" si="53"/>
        <v>-37.944165331642225</v>
      </c>
      <c r="N55" s="18">
        <f t="shared" si="53"/>
        <v>8.8763681812620234</v>
      </c>
      <c r="O55" s="18">
        <f t="shared" si="53"/>
        <v>-11.948027706739879</v>
      </c>
      <c r="P55" s="18">
        <f t="shared" si="53"/>
        <v>-7.850559251328022</v>
      </c>
      <c r="Q55" s="18">
        <f t="shared" si="53"/>
        <v>-24.730727734341002</v>
      </c>
      <c r="R55" s="18">
        <f t="shared" si="53"/>
        <v>6.6325863989319203</v>
      </c>
      <c r="S55" s="18">
        <f t="shared" si="53"/>
        <v>13.917702056244124</v>
      </c>
      <c r="T55" s="18">
        <f t="shared" si="53"/>
        <v>29.126140059166062</v>
      </c>
      <c r="U55" s="18">
        <f t="shared" si="53"/>
        <v>-22.304977295238416</v>
      </c>
      <c r="V55" s="18">
        <f t="shared" si="53"/>
        <v>-11.59511216885987</v>
      </c>
      <c r="W55" s="18">
        <f t="shared" ref="W55:X55" si="54">IF(V9=0,"--",(W9/V9)*100-100)</f>
        <v>4.0439772388119195</v>
      </c>
      <c r="X55" s="18">
        <f t="shared" si="54"/>
        <v>3.1159899291917696</v>
      </c>
      <c r="Y55" s="18">
        <f>IFERROR((POWER(U9/C9,1/21)*100)-100,"--")</f>
        <v>3.489889057753004</v>
      </c>
    </row>
    <row r="56" spans="1:25" x14ac:dyDescent="0.2">
      <c r="A56" s="143"/>
      <c r="B56" s="27" t="s">
        <v>391</v>
      </c>
      <c r="C56" s="33" t="s">
        <v>10</v>
      </c>
      <c r="D56" s="18">
        <f t="shared" ref="D56:V56" si="55">IF(C10=0,"--",(D10/C10)*100-100)</f>
        <v>690.08463388105577</v>
      </c>
      <c r="E56" s="18">
        <f t="shared" si="55"/>
        <v>8.0007421866395134</v>
      </c>
      <c r="F56" s="18">
        <f t="shared" si="55"/>
        <v>9.72518340049362E-2</v>
      </c>
      <c r="G56" s="18">
        <f t="shared" si="55"/>
        <v>20.473810368434627</v>
      </c>
      <c r="H56" s="18">
        <f t="shared" si="55"/>
        <v>58.09345477152101</v>
      </c>
      <c r="I56" s="18">
        <f t="shared" si="55"/>
        <v>131.17557458732193</v>
      </c>
      <c r="J56" s="18">
        <f t="shared" si="55"/>
        <v>-25.979781606553004</v>
      </c>
      <c r="K56" s="18">
        <f t="shared" si="55"/>
        <v>75.066359483004902</v>
      </c>
      <c r="L56" s="18">
        <f t="shared" si="55"/>
        <v>118.13729656406218</v>
      </c>
      <c r="M56" s="18">
        <f t="shared" si="55"/>
        <v>-0.717463794617899</v>
      </c>
      <c r="N56" s="18">
        <f t="shared" si="55"/>
        <v>-7.5902656194706992</v>
      </c>
      <c r="O56" s="18">
        <f t="shared" si="55"/>
        <v>3.7378326755062403</v>
      </c>
      <c r="P56" s="18">
        <f t="shared" si="55"/>
        <v>-10.775040274851293</v>
      </c>
      <c r="Q56" s="18">
        <f t="shared" si="55"/>
        <v>-25.351972768167911</v>
      </c>
      <c r="R56" s="18">
        <f t="shared" si="55"/>
        <v>-5.2583673322727122</v>
      </c>
      <c r="S56" s="18">
        <f t="shared" si="55"/>
        <v>-9.4078680138316599</v>
      </c>
      <c r="T56" s="18">
        <f t="shared" si="55"/>
        <v>-0.54627845785087459</v>
      </c>
      <c r="U56" s="18">
        <f t="shared" si="55"/>
        <v>27.639451708969716</v>
      </c>
      <c r="V56" s="18">
        <f t="shared" si="55"/>
        <v>-6.247314819681776</v>
      </c>
      <c r="W56" s="18">
        <f t="shared" ref="W56:X56" si="56">IF(V10=0,"--",(W10/V10)*100-100)</f>
        <v>10.32222432791437</v>
      </c>
      <c r="X56" s="18">
        <f t="shared" si="56"/>
        <v>-18.357879843023483</v>
      </c>
      <c r="Y56" s="18">
        <f t="shared" ref="Y56:Y75" si="57">IFERROR((POWER(U10/C10,1/21)*100)-100,"--")</f>
        <v>22.701182965119543</v>
      </c>
    </row>
    <row r="57" spans="1:25" x14ac:dyDescent="0.2">
      <c r="A57" s="143"/>
      <c r="B57" s="27" t="s">
        <v>60</v>
      </c>
      <c r="C57" s="33" t="s">
        <v>10</v>
      </c>
      <c r="D57" s="18" t="str">
        <f t="shared" ref="D57:V57" si="58">IF(C11=0,"--",(D11/C11)*100-100)</f>
        <v>--</v>
      </c>
      <c r="E57" s="18">
        <f t="shared" si="58"/>
        <v>880.32786885245912</v>
      </c>
      <c r="F57" s="18">
        <f t="shared" si="58"/>
        <v>-47.491638795986624</v>
      </c>
      <c r="G57" s="18">
        <f t="shared" si="58"/>
        <v>1538.8535031847134</v>
      </c>
      <c r="H57" s="18">
        <f t="shared" si="58"/>
        <v>-76.097940147687524</v>
      </c>
      <c r="I57" s="18">
        <f t="shared" si="58"/>
        <v>5.0813008130081272</v>
      </c>
      <c r="J57" s="18">
        <f t="shared" si="58"/>
        <v>791.83752417794972</v>
      </c>
      <c r="K57" s="18">
        <f t="shared" si="58"/>
        <v>-91.237963043289668</v>
      </c>
      <c r="L57" s="18">
        <f t="shared" si="58"/>
        <v>382.22772277227716</v>
      </c>
      <c r="M57" s="18">
        <f t="shared" si="58"/>
        <v>1564.8804024227491</v>
      </c>
      <c r="N57" s="18">
        <f t="shared" si="58"/>
        <v>-99.978418508287291</v>
      </c>
      <c r="O57" s="18">
        <f t="shared" si="58"/>
        <v>16288.571428571431</v>
      </c>
      <c r="P57" s="18">
        <f t="shared" si="58"/>
        <v>508.31589958158997</v>
      </c>
      <c r="Q57" s="18">
        <f t="shared" si="58"/>
        <v>-90.493795317112316</v>
      </c>
      <c r="R57" s="18">
        <f t="shared" si="58"/>
        <v>2116.3400663249922</v>
      </c>
      <c r="S57" s="18">
        <f t="shared" si="58"/>
        <v>317.02486533543725</v>
      </c>
      <c r="T57" s="18">
        <f t="shared" si="58"/>
        <v>117.6916302433296</v>
      </c>
      <c r="U57" s="18">
        <f t="shared" si="58"/>
        <v>-16.168289134385873</v>
      </c>
      <c r="V57" s="18">
        <f t="shared" si="58"/>
        <v>371.53810957082493</v>
      </c>
      <c r="W57" s="18">
        <f t="shared" ref="W57:X57" si="59">IF(V11=0,"--",(W11/V11)*100-100)</f>
        <v>-93.749909977113333</v>
      </c>
      <c r="X57" s="18">
        <f t="shared" si="59"/>
        <v>-79.076480826727959</v>
      </c>
      <c r="Y57" s="18" t="str">
        <f t="shared" si="57"/>
        <v>--</v>
      </c>
    </row>
    <row r="58" spans="1:25" x14ac:dyDescent="0.2">
      <c r="A58" s="143"/>
      <c r="B58" s="27" t="s">
        <v>332</v>
      </c>
      <c r="C58" s="33" t="s">
        <v>10</v>
      </c>
      <c r="D58" s="18">
        <f t="shared" ref="D58:V58" si="60">IF(C12=0,"--",(D12/C12)*100-100)</f>
        <v>-63.107590687687214</v>
      </c>
      <c r="E58" s="18">
        <f t="shared" si="60"/>
        <v>7.6548788837029775</v>
      </c>
      <c r="F58" s="18">
        <f t="shared" si="60"/>
        <v>145.90016670983857</v>
      </c>
      <c r="G58" s="18">
        <f t="shared" si="60"/>
        <v>2.3893946934302193</v>
      </c>
      <c r="H58" s="18">
        <f t="shared" si="60"/>
        <v>-58.23245206765926</v>
      </c>
      <c r="I58" s="18">
        <f t="shared" si="60"/>
        <v>901.09454417414179</v>
      </c>
      <c r="J58" s="18">
        <f t="shared" si="60"/>
        <v>-12.849135400641188</v>
      </c>
      <c r="K58" s="18">
        <f t="shared" si="60"/>
        <v>-76.432221772992378</v>
      </c>
      <c r="L58" s="18">
        <f t="shared" si="60"/>
        <v>725.76078584653055</v>
      </c>
      <c r="M58" s="18">
        <f t="shared" si="60"/>
        <v>3.8335020089964189</v>
      </c>
      <c r="N58" s="18">
        <f t="shared" si="60"/>
        <v>-10.267016311692771</v>
      </c>
      <c r="O58" s="18">
        <f t="shared" si="60"/>
        <v>-71.80528253903617</v>
      </c>
      <c r="P58" s="18">
        <f t="shared" si="60"/>
        <v>54.258760060108443</v>
      </c>
      <c r="Q58" s="18">
        <f t="shared" si="60"/>
        <v>-88.833242152647486</v>
      </c>
      <c r="R58" s="18">
        <f t="shared" si="60"/>
        <v>125.47594778548645</v>
      </c>
      <c r="S58" s="18">
        <f t="shared" si="60"/>
        <v>-41.777131274243871</v>
      </c>
      <c r="T58" s="18">
        <f t="shared" si="60"/>
        <v>145.62594315698516</v>
      </c>
      <c r="U58" s="18">
        <f t="shared" si="60"/>
        <v>151.2823372557817</v>
      </c>
      <c r="V58" s="18">
        <f t="shared" si="60"/>
        <v>35.28793070783226</v>
      </c>
      <c r="W58" s="18">
        <f t="shared" ref="W58:X58" si="61">IF(V12=0,"--",(W12/V12)*100-100)</f>
        <v>42.946236615582336</v>
      </c>
      <c r="X58" s="18">
        <f t="shared" si="61"/>
        <v>5.5891649347588555</v>
      </c>
      <c r="Y58" s="18">
        <f t="shared" si="57"/>
        <v>4.6555495939959854</v>
      </c>
    </row>
    <row r="59" spans="1:25" x14ac:dyDescent="0.2">
      <c r="A59" s="143"/>
      <c r="B59" s="27" t="s">
        <v>381</v>
      </c>
      <c r="C59" s="33" t="s">
        <v>10</v>
      </c>
      <c r="D59" s="18" t="str">
        <f t="shared" ref="D59:V59" si="62">IF(C13=0,"--",(D13/C13)*100-100)</f>
        <v>--</v>
      </c>
      <c r="E59" s="18" t="str">
        <f t="shared" si="62"/>
        <v>--</v>
      </c>
      <c r="F59" s="18">
        <f t="shared" si="62"/>
        <v>-100</v>
      </c>
      <c r="G59" s="18" t="str">
        <f t="shared" si="62"/>
        <v>--</v>
      </c>
      <c r="H59" s="18">
        <f t="shared" si="62"/>
        <v>-100</v>
      </c>
      <c r="I59" s="18" t="str">
        <f t="shared" si="62"/>
        <v>--</v>
      </c>
      <c r="J59" s="18">
        <f t="shared" si="62"/>
        <v>-100</v>
      </c>
      <c r="K59" s="18" t="str">
        <f t="shared" si="62"/>
        <v>--</v>
      </c>
      <c r="L59" s="18" t="str">
        <f t="shared" si="62"/>
        <v>--</v>
      </c>
      <c r="M59" s="18">
        <f t="shared" si="62"/>
        <v>-75.812195014727223</v>
      </c>
      <c r="N59" s="18">
        <f t="shared" si="62"/>
        <v>220.75608869501997</v>
      </c>
      <c r="O59" s="18">
        <f t="shared" si="62"/>
        <v>-67.228581142339081</v>
      </c>
      <c r="P59" s="18">
        <f t="shared" si="62"/>
        <v>-99.178698020229959</v>
      </c>
      <c r="Q59" s="18">
        <f t="shared" si="62"/>
        <v>2290.5263157894738</v>
      </c>
      <c r="R59" s="18">
        <f t="shared" si="62"/>
        <v>631.88022897402027</v>
      </c>
      <c r="S59" s="18">
        <f t="shared" si="62"/>
        <v>-17.156007460441614</v>
      </c>
      <c r="T59" s="18">
        <f t="shared" si="62"/>
        <v>-94.262682014597473</v>
      </c>
      <c r="U59" s="18">
        <f t="shared" si="62"/>
        <v>2680.1898734177216</v>
      </c>
      <c r="V59" s="18">
        <f t="shared" si="62"/>
        <v>-46.618253010676803</v>
      </c>
      <c r="W59" s="18">
        <f t="shared" ref="W59:X59" si="63">IF(V13=0,"--",(W13/V13)*100-100)</f>
        <v>-41.652096038210587</v>
      </c>
      <c r="X59" s="18">
        <f t="shared" si="63"/>
        <v>-56.965355942113725</v>
      </c>
      <c r="Y59" s="18" t="str">
        <f t="shared" si="57"/>
        <v>--</v>
      </c>
    </row>
    <row r="60" spans="1:25" x14ac:dyDescent="0.2">
      <c r="A60" s="143"/>
      <c r="B60" s="27" t="s">
        <v>57</v>
      </c>
      <c r="C60" s="33" t="s">
        <v>10</v>
      </c>
      <c r="D60" s="18">
        <f t="shared" ref="D60:V60" si="64">IF(C14=0,"--",(D14/C14)*100-100)</f>
        <v>5.7862809146056975</v>
      </c>
      <c r="E60" s="18">
        <f t="shared" si="64"/>
        <v>-98.191442434936036</v>
      </c>
      <c r="F60" s="18">
        <f t="shared" si="64"/>
        <v>2112.1951219512193</v>
      </c>
      <c r="G60" s="18">
        <f t="shared" si="64"/>
        <v>19.735391400220493</v>
      </c>
      <c r="H60" s="18">
        <f t="shared" si="64"/>
        <v>476.79558011049721</v>
      </c>
      <c r="I60" s="18">
        <f t="shared" si="64"/>
        <v>-13.202426564495525</v>
      </c>
      <c r="J60" s="18">
        <f t="shared" si="64"/>
        <v>1504.5245539819753</v>
      </c>
      <c r="K60" s="18">
        <f t="shared" si="64"/>
        <v>-59.629977761984456</v>
      </c>
      <c r="L60" s="18">
        <f t="shared" si="64"/>
        <v>115.4040547447328</v>
      </c>
      <c r="M60" s="18">
        <f t="shared" si="64"/>
        <v>-15.557401036105503</v>
      </c>
      <c r="N60" s="18">
        <f t="shared" si="64"/>
        <v>72.717338703382808</v>
      </c>
      <c r="O60" s="18">
        <f t="shared" si="64"/>
        <v>47.824947352247364</v>
      </c>
      <c r="P60" s="18">
        <f t="shared" si="64"/>
        <v>107.58338173703038</v>
      </c>
      <c r="Q60" s="18">
        <f t="shared" si="64"/>
        <v>-77.578767234244339</v>
      </c>
      <c r="R60" s="18">
        <f t="shared" si="64"/>
        <v>-51.126466376784933</v>
      </c>
      <c r="S60" s="18">
        <f t="shared" si="64"/>
        <v>1281.3030856897108</v>
      </c>
      <c r="T60" s="18">
        <f t="shared" si="64"/>
        <v>-96.333722514107805</v>
      </c>
      <c r="U60" s="18">
        <f t="shared" si="64"/>
        <v>8035.8951223395779</v>
      </c>
      <c r="V60" s="18">
        <f t="shared" si="64"/>
        <v>333.80477583430974</v>
      </c>
      <c r="W60" s="18">
        <f t="shared" ref="W60:X60" si="65">IF(V14=0,"--",(W14/V14)*100-100)</f>
        <v>-27.207956300141177</v>
      </c>
      <c r="X60" s="18">
        <f t="shared" si="65"/>
        <v>-82.638049610884892</v>
      </c>
      <c r="Y60" s="18">
        <f t="shared" si="57"/>
        <v>36.750196199271329</v>
      </c>
    </row>
    <row r="61" spans="1:25" x14ac:dyDescent="0.2">
      <c r="A61" s="143"/>
      <c r="B61" s="27" t="s">
        <v>389</v>
      </c>
      <c r="C61" s="33" t="s">
        <v>10</v>
      </c>
      <c r="D61" s="18">
        <f t="shared" ref="D61:V61" si="66">IF(C15=0,"--",(D15/C15)*100-100)</f>
        <v>-98.522878720568642</v>
      </c>
      <c r="E61" s="18">
        <f t="shared" si="66"/>
        <v>4933.082706766917</v>
      </c>
      <c r="F61" s="18">
        <f t="shared" si="66"/>
        <v>-23.453839259037949</v>
      </c>
      <c r="G61" s="18">
        <f t="shared" si="66"/>
        <v>-6.6939890710382599</v>
      </c>
      <c r="H61" s="18">
        <f t="shared" si="66"/>
        <v>55.218573520184066</v>
      </c>
      <c r="I61" s="18">
        <f t="shared" si="66"/>
        <v>-42.98612046893949</v>
      </c>
      <c r="J61" s="18">
        <f t="shared" si="66"/>
        <v>3129.8274639565107</v>
      </c>
      <c r="K61" s="18">
        <f t="shared" si="66"/>
        <v>-57.592167078899998</v>
      </c>
      <c r="L61" s="18">
        <f t="shared" si="66"/>
        <v>408.25683324130313</v>
      </c>
      <c r="M61" s="18">
        <f t="shared" si="66"/>
        <v>100.36055611196932</v>
      </c>
      <c r="N61" s="18">
        <f t="shared" si="66"/>
        <v>175.7313370114818</v>
      </c>
      <c r="O61" s="18">
        <f t="shared" si="66"/>
        <v>-50.015547856055129</v>
      </c>
      <c r="P61" s="18">
        <f t="shared" si="66"/>
        <v>17.866785350716285</v>
      </c>
      <c r="Q61" s="18">
        <f t="shared" si="66"/>
        <v>-18.864466571953699</v>
      </c>
      <c r="R61" s="18">
        <f t="shared" si="66"/>
        <v>18.602402823220856</v>
      </c>
      <c r="S61" s="18">
        <f t="shared" si="66"/>
        <v>4.8533870406522794</v>
      </c>
      <c r="T61" s="18">
        <f t="shared" si="66"/>
        <v>24.672362905185025</v>
      </c>
      <c r="U61" s="18">
        <f t="shared" si="66"/>
        <v>-12.458518593454855</v>
      </c>
      <c r="V61" s="18">
        <f t="shared" si="66"/>
        <v>-17.260118005109319</v>
      </c>
      <c r="W61" s="18">
        <f t="shared" ref="W61:X61" si="67">IF(V15=0,"--",(W15/V15)*100-100)</f>
        <v>-5.1411621535914804</v>
      </c>
      <c r="X61" s="18">
        <f t="shared" si="67"/>
        <v>10.91370772793816</v>
      </c>
      <c r="Y61" s="18">
        <f t="shared" si="57"/>
        <v>25.466893216209542</v>
      </c>
    </row>
    <row r="62" spans="1:25" x14ac:dyDescent="0.2">
      <c r="A62" s="143"/>
      <c r="B62" s="27" t="s">
        <v>14</v>
      </c>
      <c r="C62" s="33" t="s">
        <v>10</v>
      </c>
      <c r="D62" s="18">
        <f t="shared" ref="D62:V62" si="68">IF(C16=0,"--",(D16/C16)*100-100)</f>
        <v>297.63362092720621</v>
      </c>
      <c r="E62" s="18">
        <f t="shared" si="68"/>
        <v>299.93215692469619</v>
      </c>
      <c r="F62" s="18">
        <f t="shared" si="68"/>
        <v>3.5824235692621471</v>
      </c>
      <c r="G62" s="18">
        <f t="shared" si="68"/>
        <v>52.562890900773766</v>
      </c>
      <c r="H62" s="18">
        <f t="shared" si="68"/>
        <v>47.517056357801835</v>
      </c>
      <c r="I62" s="18">
        <f t="shared" si="68"/>
        <v>74.682451194789735</v>
      </c>
      <c r="J62" s="18">
        <f t="shared" si="68"/>
        <v>175.91303570413623</v>
      </c>
      <c r="K62" s="18">
        <f t="shared" si="68"/>
        <v>123.69871499023043</v>
      </c>
      <c r="L62" s="18">
        <f t="shared" si="68"/>
        <v>21.491965994300543</v>
      </c>
      <c r="M62" s="18">
        <f t="shared" si="68"/>
        <v>-1.5129709376882658</v>
      </c>
      <c r="N62" s="18">
        <f t="shared" si="68"/>
        <v>43.207884771364917</v>
      </c>
      <c r="O62" s="18">
        <f t="shared" si="68"/>
        <v>-4.6451287764179341</v>
      </c>
      <c r="P62" s="18">
        <f t="shared" si="68"/>
        <v>-6.648894397276635</v>
      </c>
      <c r="Q62" s="18">
        <f t="shared" si="68"/>
        <v>-13.816423585535716</v>
      </c>
      <c r="R62" s="18">
        <f t="shared" si="68"/>
        <v>45.835413637391525</v>
      </c>
      <c r="S62" s="18">
        <f t="shared" si="68"/>
        <v>21.02221850794335</v>
      </c>
      <c r="T62" s="18">
        <f t="shared" si="68"/>
        <v>-0.74165622908159889</v>
      </c>
      <c r="U62" s="18">
        <f t="shared" si="68"/>
        <v>35.356880551027871</v>
      </c>
      <c r="V62" s="18">
        <f t="shared" si="68"/>
        <v>53.158835407468047</v>
      </c>
      <c r="W62" s="18">
        <f t="shared" ref="W62:X62" si="69">IF(V16=0,"--",(W16/V16)*100-100)</f>
        <v>29.619314603668897</v>
      </c>
      <c r="X62" s="18">
        <f t="shared" si="69"/>
        <v>-3.2634455043607034</v>
      </c>
      <c r="Y62" s="18">
        <f t="shared" si="57"/>
        <v>40.411980751024515</v>
      </c>
    </row>
    <row r="63" spans="1:25" x14ac:dyDescent="0.2">
      <c r="A63" s="143"/>
      <c r="B63" s="76" t="s">
        <v>15</v>
      </c>
      <c r="C63" s="33" t="s">
        <v>10</v>
      </c>
      <c r="D63" s="18">
        <f t="shared" ref="D63:V63" si="70">IF(C17=0,"--",(D17/C17)*100-100)</f>
        <v>101.82149362477233</v>
      </c>
      <c r="E63" s="18">
        <f t="shared" si="70"/>
        <v>75.251876803165999</v>
      </c>
      <c r="F63" s="18">
        <f t="shared" si="70"/>
        <v>1327.8936322421612</v>
      </c>
      <c r="G63" s="18">
        <f t="shared" si="70"/>
        <v>71.489220172445243</v>
      </c>
      <c r="H63" s="18">
        <f t="shared" si="70"/>
        <v>8.6913227303617901</v>
      </c>
      <c r="I63" s="18">
        <f t="shared" si="70"/>
        <v>563.08445948434928</v>
      </c>
      <c r="J63" s="18">
        <f t="shared" si="70"/>
        <v>153.34440659154126</v>
      </c>
      <c r="K63" s="18">
        <f t="shared" si="70"/>
        <v>73.85786722155828</v>
      </c>
      <c r="L63" s="18">
        <f t="shared" si="70"/>
        <v>63.180872892605265</v>
      </c>
      <c r="M63" s="18">
        <f t="shared" si="70"/>
        <v>1.9376319972018479</v>
      </c>
      <c r="N63" s="18">
        <f t="shared" si="70"/>
        <v>-11.786104341115973</v>
      </c>
      <c r="O63" s="18">
        <f t="shared" si="70"/>
        <v>-13.094850434528837</v>
      </c>
      <c r="P63" s="18">
        <f t="shared" si="70"/>
        <v>3.7101296073908117</v>
      </c>
      <c r="Q63" s="18">
        <f t="shared" si="70"/>
        <v>48.139935817215985</v>
      </c>
      <c r="R63" s="18">
        <f t="shared" si="70"/>
        <v>127.40879554507717</v>
      </c>
      <c r="S63" s="18">
        <f t="shared" si="70"/>
        <v>43.068548083115445</v>
      </c>
      <c r="T63" s="18">
        <f t="shared" si="70"/>
        <v>24.758283737141952</v>
      </c>
      <c r="U63" s="18">
        <f t="shared" si="70"/>
        <v>-3.5247271284778066</v>
      </c>
      <c r="V63" s="18">
        <f t="shared" si="70"/>
        <v>-20.559901646882878</v>
      </c>
      <c r="W63" s="18">
        <f t="shared" ref="W63:X63" si="71">IF(V17=0,"--",(W17/V17)*100-100)</f>
        <v>-90.273515948991715</v>
      </c>
      <c r="X63" s="18">
        <f t="shared" si="71"/>
        <v>-81.441396550708291</v>
      </c>
      <c r="Y63" s="18">
        <f t="shared" si="57"/>
        <v>60.661508313144083</v>
      </c>
    </row>
    <row r="64" spans="1:25" x14ac:dyDescent="0.2">
      <c r="A64" s="143"/>
      <c r="B64" s="76" t="s">
        <v>26</v>
      </c>
      <c r="C64" s="33" t="s">
        <v>10</v>
      </c>
      <c r="D64" s="18">
        <f t="shared" ref="D64:V64" si="72">IF(C18=0,"--",(D18/C18)*100-100)</f>
        <v>5.7862809146056975</v>
      </c>
      <c r="E64" s="18">
        <f t="shared" si="72"/>
        <v>-98.191442434936036</v>
      </c>
      <c r="F64" s="18">
        <f t="shared" si="72"/>
        <v>2112.1951219512193</v>
      </c>
      <c r="G64" s="18">
        <f t="shared" si="72"/>
        <v>19.735391400220493</v>
      </c>
      <c r="H64" s="18">
        <f t="shared" si="72"/>
        <v>476.79558011049721</v>
      </c>
      <c r="I64" s="18">
        <f t="shared" si="72"/>
        <v>-13.202426564495525</v>
      </c>
      <c r="J64" s="18">
        <f t="shared" si="72"/>
        <v>1504.5245539819753</v>
      </c>
      <c r="K64" s="18">
        <f t="shared" si="72"/>
        <v>-59.629977761984456</v>
      </c>
      <c r="L64" s="18">
        <f t="shared" si="72"/>
        <v>115.4040547447328</v>
      </c>
      <c r="M64" s="18">
        <f t="shared" si="72"/>
        <v>-15.557401036105503</v>
      </c>
      <c r="N64" s="18">
        <f t="shared" si="72"/>
        <v>72.717338703382808</v>
      </c>
      <c r="O64" s="18">
        <f t="shared" si="72"/>
        <v>47.824947352247364</v>
      </c>
      <c r="P64" s="18">
        <f t="shared" si="72"/>
        <v>107.58338173703038</v>
      </c>
      <c r="Q64" s="18">
        <f t="shared" si="72"/>
        <v>-77.578767234244339</v>
      </c>
      <c r="R64" s="18">
        <f t="shared" si="72"/>
        <v>-51.126466376784933</v>
      </c>
      <c r="S64" s="18">
        <f t="shared" si="72"/>
        <v>1281.3030856897108</v>
      </c>
      <c r="T64" s="18">
        <f t="shared" si="72"/>
        <v>-96.333722514107805</v>
      </c>
      <c r="U64" s="18">
        <f t="shared" si="72"/>
        <v>8035.8951223395779</v>
      </c>
      <c r="V64" s="18">
        <f t="shared" si="72"/>
        <v>333.80477583430974</v>
      </c>
      <c r="W64" s="18">
        <f t="shared" ref="W64:X64" si="73">IF(V18=0,"--",(W18/V18)*100-100)</f>
        <v>-27.207956300141177</v>
      </c>
      <c r="X64" s="18">
        <f t="shared" si="73"/>
        <v>-82.638049610884892</v>
      </c>
      <c r="Y64" s="18">
        <f t="shared" si="57"/>
        <v>36.750196199271329</v>
      </c>
    </row>
    <row r="65" spans="1:25" x14ac:dyDescent="0.2">
      <c r="A65" s="143"/>
      <c r="B65" s="76" t="s">
        <v>27</v>
      </c>
      <c r="C65" s="33" t="s">
        <v>10</v>
      </c>
      <c r="D65" s="18">
        <f t="shared" ref="D65:V65" si="74">IF(C19=0,"--",(D19/C19)*100-100)</f>
        <v>148.22815878618226</v>
      </c>
      <c r="E65" s="18">
        <f t="shared" si="74"/>
        <v>51.486426855377772</v>
      </c>
      <c r="F65" s="18">
        <f t="shared" si="74"/>
        <v>678.94972488941653</v>
      </c>
      <c r="G65" s="18">
        <f t="shared" si="74"/>
        <v>-12.452692731456779</v>
      </c>
      <c r="H65" s="18">
        <f t="shared" si="74"/>
        <v>-55.938547600929603</v>
      </c>
      <c r="I65" s="18">
        <f t="shared" si="74"/>
        <v>772.08648101338554</v>
      </c>
      <c r="J65" s="18">
        <f t="shared" si="74"/>
        <v>-64.225581861161118</v>
      </c>
      <c r="K65" s="18">
        <f t="shared" si="74"/>
        <v>553.09619783349876</v>
      </c>
      <c r="L65" s="18">
        <f t="shared" si="74"/>
        <v>-82.118245034282495</v>
      </c>
      <c r="M65" s="18">
        <f t="shared" si="74"/>
        <v>52.051223934723481</v>
      </c>
      <c r="N65" s="18">
        <f t="shared" si="74"/>
        <v>13.583999533362928</v>
      </c>
      <c r="O65" s="18">
        <f t="shared" si="74"/>
        <v>3.5666885395566368</v>
      </c>
      <c r="P65" s="18">
        <f t="shared" si="74"/>
        <v>12.70876743332721</v>
      </c>
      <c r="Q65" s="18">
        <f t="shared" si="74"/>
        <v>30.892134077354797</v>
      </c>
      <c r="R65" s="18">
        <f t="shared" si="74"/>
        <v>57.907274118562214</v>
      </c>
      <c r="S65" s="18">
        <f t="shared" si="74"/>
        <v>95.214876303765521</v>
      </c>
      <c r="T65" s="18">
        <f t="shared" si="74"/>
        <v>-16.344695562017293</v>
      </c>
      <c r="U65" s="18">
        <f t="shared" si="74"/>
        <v>-29.537784001836314</v>
      </c>
      <c r="V65" s="18">
        <f t="shared" si="74"/>
        <v>58.542017350770408</v>
      </c>
      <c r="W65" s="18">
        <f t="shared" ref="W65:X65" si="75">IF(V19=0,"--",(W19/V19)*100-100)</f>
        <v>-27.503576037167448</v>
      </c>
      <c r="X65" s="18">
        <f t="shared" si="75"/>
        <v>0.90247909499956336</v>
      </c>
      <c r="Y65" s="18">
        <f t="shared" si="57"/>
        <v>28.617741597014231</v>
      </c>
    </row>
    <row r="66" spans="1:25" x14ac:dyDescent="0.2">
      <c r="A66" s="143"/>
      <c r="B66" s="76" t="s">
        <v>16</v>
      </c>
      <c r="C66" s="33" t="s">
        <v>10</v>
      </c>
      <c r="D66" s="18">
        <f t="shared" ref="D66:V66" si="76">IF(C20=0,"--",(D20/C20)*100-100)</f>
        <v>4730.7039440838753</v>
      </c>
      <c r="E66" s="18">
        <f t="shared" si="76"/>
        <v>120.29165245610227</v>
      </c>
      <c r="F66" s="18">
        <f t="shared" si="76"/>
        <v>2284.9285955562232</v>
      </c>
      <c r="G66" s="18">
        <f t="shared" si="76"/>
        <v>97.904445401348653</v>
      </c>
      <c r="H66" s="18">
        <f t="shared" si="76"/>
        <v>16.744843555769179</v>
      </c>
      <c r="I66" s="18">
        <f t="shared" si="76"/>
        <v>547.87019920416412</v>
      </c>
      <c r="J66" s="18">
        <f t="shared" si="76"/>
        <v>170.04592234715841</v>
      </c>
      <c r="K66" s="18">
        <f t="shared" si="76"/>
        <v>69.58760602104428</v>
      </c>
      <c r="L66" s="18">
        <f t="shared" si="76"/>
        <v>67.950967553963324</v>
      </c>
      <c r="M66" s="18">
        <f t="shared" si="76"/>
        <v>1.4242149058858047</v>
      </c>
      <c r="N66" s="18">
        <f t="shared" si="76"/>
        <v>-11.962753737036437</v>
      </c>
      <c r="O66" s="18">
        <f t="shared" si="76"/>
        <v>-13.727467246039865</v>
      </c>
      <c r="P66" s="18">
        <f t="shared" si="76"/>
        <v>3.8748872059205723</v>
      </c>
      <c r="Q66" s="18">
        <f t="shared" si="76"/>
        <v>47.643475160116964</v>
      </c>
      <c r="R66" s="18">
        <f t="shared" si="76"/>
        <v>131.14251189265019</v>
      </c>
      <c r="S66" s="18">
        <f t="shared" si="76"/>
        <v>42.693010923490192</v>
      </c>
      <c r="T66" s="18">
        <f t="shared" si="76"/>
        <v>25.087035066586978</v>
      </c>
      <c r="U66" s="18">
        <f t="shared" si="76"/>
        <v>-3.5020344127867418</v>
      </c>
      <c r="V66" s="18">
        <f t="shared" si="76"/>
        <v>-21.095432064635901</v>
      </c>
      <c r="W66" s="18">
        <f t="shared" ref="W66:X66" si="77">IF(V20=0,"--",(W20/V20)*100-100)</f>
        <v>-90.910291692076242</v>
      </c>
      <c r="X66" s="18">
        <f t="shared" si="77"/>
        <v>-86.20855402492073</v>
      </c>
      <c r="Y66" s="18">
        <f t="shared" si="57"/>
        <v>96.015480697567767</v>
      </c>
    </row>
    <row r="67" spans="1:25" x14ac:dyDescent="0.2">
      <c r="A67" s="143"/>
      <c r="B67" s="76" t="s">
        <v>19</v>
      </c>
      <c r="C67" s="33" t="s">
        <v>10</v>
      </c>
      <c r="D67" s="18">
        <f t="shared" ref="D67:V67" si="78">IF(C21=0,"--",(D21/C21)*100-100)</f>
        <v>500</v>
      </c>
      <c r="E67" s="18">
        <f t="shared" si="78"/>
        <v>6763.8888888888887</v>
      </c>
      <c r="F67" s="18">
        <f t="shared" si="78"/>
        <v>-93.727235936867672</v>
      </c>
      <c r="G67" s="18">
        <f t="shared" si="78"/>
        <v>222.58064516129036</v>
      </c>
      <c r="H67" s="18">
        <f t="shared" si="78"/>
        <v>7275.6</v>
      </c>
      <c r="I67" s="18">
        <f t="shared" si="78"/>
        <v>-34.164000216931512</v>
      </c>
      <c r="J67" s="18">
        <f t="shared" si="78"/>
        <v>-97.672886033197415</v>
      </c>
      <c r="K67" s="18">
        <f t="shared" si="78"/>
        <v>-100</v>
      </c>
      <c r="L67" s="18" t="str">
        <f t="shared" si="78"/>
        <v>--</v>
      </c>
      <c r="M67" s="18">
        <f t="shared" si="78"/>
        <v>-99.221183800623052</v>
      </c>
      <c r="N67" s="18">
        <f t="shared" si="78"/>
        <v>113299.99999999997</v>
      </c>
      <c r="O67" s="18">
        <f t="shared" si="78"/>
        <v>-70.458553791887127</v>
      </c>
      <c r="P67" s="18">
        <f t="shared" si="78"/>
        <v>-100</v>
      </c>
      <c r="Q67" s="18" t="str">
        <f t="shared" si="78"/>
        <v>--</v>
      </c>
      <c r="R67" s="18" t="str">
        <f t="shared" si="78"/>
        <v>--</v>
      </c>
      <c r="S67" s="18">
        <f t="shared" si="78"/>
        <v>-98.939554612937428</v>
      </c>
      <c r="T67" s="18">
        <f t="shared" si="78"/>
        <v>92.499999999999972</v>
      </c>
      <c r="U67" s="18">
        <f t="shared" si="78"/>
        <v>1309.0909090909092</v>
      </c>
      <c r="V67" s="18">
        <f t="shared" si="78"/>
        <v>-78.248847926267274</v>
      </c>
      <c r="W67" s="18">
        <f t="shared" ref="W67:X67" si="79">IF(V21=0,"--",(W21/V21)*100-100)</f>
        <v>-100</v>
      </c>
      <c r="X67" s="18" t="str">
        <f t="shared" si="79"/>
        <v>--</v>
      </c>
      <c r="Y67" s="18">
        <f t="shared" si="57"/>
        <v>28.082398534161399</v>
      </c>
    </row>
    <row r="68" spans="1:25" x14ac:dyDescent="0.2">
      <c r="A68" s="143"/>
      <c r="B68" s="76" t="s">
        <v>18</v>
      </c>
      <c r="C68" s="33" t="s">
        <v>10</v>
      </c>
      <c r="D68" s="18">
        <f t="shared" ref="D68:V68" si="80">IF(C22=0,"--",(D22/C22)*100-100)</f>
        <v>3767.2413793103451</v>
      </c>
      <c r="E68" s="18">
        <f t="shared" si="80"/>
        <v>358.63519839500657</v>
      </c>
      <c r="F68" s="18">
        <f t="shared" si="80"/>
        <v>-80.453841246696442</v>
      </c>
      <c r="G68" s="18">
        <f t="shared" si="80"/>
        <v>-43.842471714534383</v>
      </c>
      <c r="H68" s="18">
        <f t="shared" si="80"/>
        <v>-47.124591797199308</v>
      </c>
      <c r="I68" s="18">
        <f t="shared" si="80"/>
        <v>217.20925363760074</v>
      </c>
      <c r="J68" s="18">
        <f t="shared" si="80"/>
        <v>20.77682077682077</v>
      </c>
      <c r="K68" s="18">
        <f t="shared" si="80"/>
        <v>-30.197546381048653</v>
      </c>
      <c r="L68" s="18">
        <f t="shared" si="80"/>
        <v>16.459858300387523</v>
      </c>
      <c r="M68" s="18">
        <f t="shared" si="80"/>
        <v>59.955633234740503</v>
      </c>
      <c r="N68" s="18">
        <f t="shared" si="80"/>
        <v>-34.042866148350498</v>
      </c>
      <c r="O68" s="18">
        <f t="shared" si="80"/>
        <v>42.400203893083557</v>
      </c>
      <c r="P68" s="18">
        <f t="shared" si="80"/>
        <v>355.73851179023671</v>
      </c>
      <c r="Q68" s="18">
        <f t="shared" si="80"/>
        <v>61.416453123619334</v>
      </c>
      <c r="R68" s="18">
        <f t="shared" si="80"/>
        <v>-67.307148396514762</v>
      </c>
      <c r="S68" s="18">
        <f t="shared" si="80"/>
        <v>35.97800909775907</v>
      </c>
      <c r="T68" s="18">
        <f t="shared" si="80"/>
        <v>35.979476654694707</v>
      </c>
      <c r="U68" s="18">
        <f t="shared" si="80"/>
        <v>-68.306266602269986</v>
      </c>
      <c r="V68" s="18">
        <f t="shared" si="80"/>
        <v>-5.1351651665952289</v>
      </c>
      <c r="W68" s="18">
        <f t="shared" ref="W68:X68" si="81">IF(V22=0,"--",(W22/V22)*100-100)</f>
        <v>38.864161172651535</v>
      </c>
      <c r="X68" s="18">
        <f t="shared" si="81"/>
        <v>107.69267845953632</v>
      </c>
      <c r="Y68" s="18">
        <f t="shared" si="57"/>
        <v>22.24391013812766</v>
      </c>
    </row>
    <row r="69" spans="1:25" x14ac:dyDescent="0.2">
      <c r="A69" s="143"/>
      <c r="B69" s="76" t="s">
        <v>20</v>
      </c>
      <c r="C69" s="33" t="s">
        <v>10</v>
      </c>
      <c r="D69" s="18" t="str">
        <f t="shared" ref="D69:V69" si="82">IF(C23=0,"--",(D23/C23)*100-100)</f>
        <v>--</v>
      </c>
      <c r="E69" s="18" t="str">
        <f t="shared" si="82"/>
        <v>--</v>
      </c>
      <c r="F69" s="18" t="str">
        <f t="shared" si="82"/>
        <v>--</v>
      </c>
      <c r="G69" s="18">
        <f t="shared" si="82"/>
        <v>-100</v>
      </c>
      <c r="H69" s="18" t="str">
        <f t="shared" si="82"/>
        <v>--</v>
      </c>
      <c r="I69" s="18">
        <f t="shared" si="82"/>
        <v>-100</v>
      </c>
      <c r="J69" s="18" t="str">
        <f t="shared" si="82"/>
        <v>--</v>
      </c>
      <c r="K69" s="18" t="str">
        <f t="shared" si="82"/>
        <v>--</v>
      </c>
      <c r="L69" s="18" t="str">
        <f t="shared" si="82"/>
        <v>--</v>
      </c>
      <c r="M69" s="18">
        <f t="shared" si="82"/>
        <v>1479.7205757832346</v>
      </c>
      <c r="N69" s="18">
        <f t="shared" si="82"/>
        <v>-23.900517246000049</v>
      </c>
      <c r="O69" s="18">
        <f t="shared" si="82"/>
        <v>-98.235604860010568</v>
      </c>
      <c r="P69" s="18">
        <f t="shared" si="82"/>
        <v>6268.4630738522937</v>
      </c>
      <c r="Q69" s="18">
        <f t="shared" si="82"/>
        <v>-95.953739108631609</v>
      </c>
      <c r="R69" s="18">
        <f t="shared" si="82"/>
        <v>1679.2408985282727</v>
      </c>
      <c r="S69" s="18">
        <f t="shared" si="82"/>
        <v>2984.1575968654765</v>
      </c>
      <c r="T69" s="18">
        <f t="shared" si="82"/>
        <v>-92.464756624145465</v>
      </c>
      <c r="U69" s="18">
        <f t="shared" si="82"/>
        <v>-87.936008392341989</v>
      </c>
      <c r="V69" s="18">
        <f t="shared" si="82"/>
        <v>17.546583850931682</v>
      </c>
      <c r="W69" s="18">
        <f t="shared" ref="W69:X69" si="83">IF(V23=0,"--",(W23/V23)*100-100)</f>
        <v>-72.113606340819018</v>
      </c>
      <c r="X69" s="18">
        <f t="shared" si="83"/>
        <v>5162.7664613927045</v>
      </c>
      <c r="Y69" s="18" t="str">
        <f t="shared" si="57"/>
        <v>--</v>
      </c>
    </row>
    <row r="70" spans="1:25" x14ac:dyDescent="0.2">
      <c r="A70" s="143"/>
      <c r="B70" s="76" t="s">
        <v>21</v>
      </c>
      <c r="C70" s="33" t="s">
        <v>10</v>
      </c>
      <c r="D70" s="18" t="str">
        <f t="shared" ref="D70:V70" si="84">IF(C24=0,"--",(D24/C24)*100-100)</f>
        <v>--</v>
      </c>
      <c r="E70" s="18" t="str">
        <f t="shared" si="84"/>
        <v>--</v>
      </c>
      <c r="F70" s="18" t="str">
        <f t="shared" si="84"/>
        <v>--</v>
      </c>
      <c r="G70" s="18" t="str">
        <f t="shared" si="84"/>
        <v>--</v>
      </c>
      <c r="H70" s="18" t="str">
        <f t="shared" si="84"/>
        <v>--</v>
      </c>
      <c r="I70" s="18" t="str">
        <f t="shared" si="84"/>
        <v>--</v>
      </c>
      <c r="J70" s="18" t="str">
        <f t="shared" si="84"/>
        <v>--</v>
      </c>
      <c r="K70" s="18" t="str">
        <f t="shared" si="84"/>
        <v>--</v>
      </c>
      <c r="L70" s="18" t="str">
        <f t="shared" si="84"/>
        <v>--</v>
      </c>
      <c r="M70" s="18" t="str">
        <f t="shared" si="84"/>
        <v>--</v>
      </c>
      <c r="N70" s="18">
        <f t="shared" si="84"/>
        <v>154.13839891451832</v>
      </c>
      <c r="O70" s="18">
        <f t="shared" si="84"/>
        <v>187.93379604911905</v>
      </c>
      <c r="P70" s="18">
        <f t="shared" si="84"/>
        <v>-98.887446690153908</v>
      </c>
      <c r="Q70" s="18">
        <f t="shared" si="84"/>
        <v>91.666666666666686</v>
      </c>
      <c r="R70" s="18">
        <f t="shared" si="84"/>
        <v>400.86956521739137</v>
      </c>
      <c r="S70" s="18">
        <f t="shared" si="84"/>
        <v>-100</v>
      </c>
      <c r="T70" s="18" t="str">
        <f t="shared" si="84"/>
        <v>--</v>
      </c>
      <c r="U70" s="18" t="str">
        <f t="shared" si="84"/>
        <v>--</v>
      </c>
      <c r="V70" s="18">
        <f t="shared" si="84"/>
        <v>-100</v>
      </c>
      <c r="W70" s="18" t="str">
        <f t="shared" ref="W70:X70" si="85">IF(V24=0,"--",(W24/V24)*100-100)</f>
        <v>--</v>
      </c>
      <c r="X70" s="18">
        <f t="shared" si="85"/>
        <v>1764.8533007334961</v>
      </c>
      <c r="Y70" s="18" t="str">
        <f t="shared" si="57"/>
        <v>--</v>
      </c>
    </row>
    <row r="71" spans="1:25" x14ac:dyDescent="0.2">
      <c r="A71" s="143"/>
      <c r="B71" s="76" t="s">
        <v>17</v>
      </c>
      <c r="C71" s="33" t="s">
        <v>10</v>
      </c>
      <c r="D71" s="18">
        <f t="shared" ref="D71:V71" si="86">IF(C25=0,"--",(D25/C25)*100-100)</f>
        <v>15488.823529411764</v>
      </c>
      <c r="E71" s="18">
        <f t="shared" si="86"/>
        <v>-15.006980868646465</v>
      </c>
      <c r="F71" s="18">
        <f t="shared" si="86"/>
        <v>11108.186822944417</v>
      </c>
      <c r="G71" s="18">
        <f t="shared" si="86"/>
        <v>98.782031679535066</v>
      </c>
      <c r="H71" s="18">
        <f t="shared" si="86"/>
        <v>14.841532498152759</v>
      </c>
      <c r="I71" s="18">
        <f t="shared" si="86"/>
        <v>559.37662835229094</v>
      </c>
      <c r="J71" s="18">
        <f t="shared" si="86"/>
        <v>170.30925584951837</v>
      </c>
      <c r="K71" s="18">
        <f t="shared" si="86"/>
        <v>69.614973382083235</v>
      </c>
      <c r="L71" s="18">
        <f t="shared" si="86"/>
        <v>67.949165018542118</v>
      </c>
      <c r="M71" s="18">
        <f t="shared" si="86"/>
        <v>1.4037324774458568</v>
      </c>
      <c r="N71" s="18">
        <f t="shared" si="86"/>
        <v>-11.969080853539921</v>
      </c>
      <c r="O71" s="18">
        <f t="shared" si="86"/>
        <v>-13.715509346475443</v>
      </c>
      <c r="P71" s="18">
        <f t="shared" si="86"/>
        <v>3.843182795763056</v>
      </c>
      <c r="Q71" s="18">
        <f t="shared" si="86"/>
        <v>47.646787700496986</v>
      </c>
      <c r="R71" s="18">
        <f t="shared" si="86"/>
        <v>131.23658143008035</v>
      </c>
      <c r="S71" s="18">
        <f t="shared" si="86"/>
        <v>42.653174923031628</v>
      </c>
      <c r="T71" s="18">
        <f t="shared" si="86"/>
        <v>25.122545098667601</v>
      </c>
      <c r="U71" s="18">
        <f t="shared" si="86"/>
        <v>-3.5036439667496211</v>
      </c>
      <c r="V71" s="18">
        <f t="shared" si="86"/>
        <v>-21.092611239177018</v>
      </c>
      <c r="W71" s="18">
        <f t="shared" ref="W71:X71" si="87">IF(V25=0,"--",(W25/V25)*100-100)</f>
        <v>-90.914630053383021</v>
      </c>
      <c r="X71" s="18">
        <f t="shared" si="87"/>
        <v>-86.388335837773113</v>
      </c>
      <c r="Y71" s="18">
        <f t="shared" si="57"/>
        <v>113.28701972106163</v>
      </c>
    </row>
    <row r="72" spans="1:25" x14ac:dyDescent="0.2">
      <c r="A72" s="297"/>
      <c r="B72" s="76" t="s">
        <v>807</v>
      </c>
      <c r="C72" s="33" t="s">
        <v>10</v>
      </c>
      <c r="D72" s="18">
        <f t="shared" ref="D72:V72" si="88">IF(C26=0,"--",(D26/C26)*100-100)</f>
        <v>974.48559670781879</v>
      </c>
      <c r="E72" s="18">
        <f t="shared" si="88"/>
        <v>-86.748372271160477</v>
      </c>
      <c r="F72" s="18">
        <f t="shared" si="88"/>
        <v>76.878612716763001</v>
      </c>
      <c r="G72" s="18">
        <f t="shared" si="88"/>
        <v>189.70588235294116</v>
      </c>
      <c r="H72" s="18">
        <f t="shared" si="88"/>
        <v>3142.1695807482615</v>
      </c>
      <c r="I72" s="18">
        <f t="shared" si="88"/>
        <v>-78.289485129109138</v>
      </c>
      <c r="J72" s="18">
        <f t="shared" si="88"/>
        <v>-70.082799145299148</v>
      </c>
      <c r="K72" s="18">
        <f t="shared" si="88"/>
        <v>-97.759128649227748</v>
      </c>
      <c r="L72" s="18">
        <f t="shared" si="88"/>
        <v>6614.3426294820711</v>
      </c>
      <c r="M72" s="18">
        <f t="shared" si="88"/>
        <v>401.62582329555556</v>
      </c>
      <c r="N72" s="18">
        <f t="shared" si="88"/>
        <v>42.000733389323273</v>
      </c>
      <c r="O72" s="18">
        <f t="shared" si="88"/>
        <v>-60.919147660063643</v>
      </c>
      <c r="P72" s="18">
        <f t="shared" si="88"/>
        <v>-78.122135777469893</v>
      </c>
      <c r="Q72" s="18">
        <f t="shared" si="88"/>
        <v>69.349181605611847</v>
      </c>
      <c r="R72" s="18">
        <f t="shared" si="88"/>
        <v>6.529743412725793</v>
      </c>
      <c r="S72" s="18">
        <f t="shared" si="88"/>
        <v>-95.841659016039316</v>
      </c>
      <c r="T72" s="18">
        <f t="shared" si="88"/>
        <v>971.55844155844193</v>
      </c>
      <c r="U72" s="18">
        <f t="shared" si="88"/>
        <v>2644.3582596048959</v>
      </c>
      <c r="V72" s="18">
        <f t="shared" si="88"/>
        <v>-60.542667496919677</v>
      </c>
      <c r="W72" s="18">
        <f t="shared" ref="W72:X75" si="89">IF(V26=0,"--",(W26/V26)*100-100)</f>
        <v>-75.650840552458988</v>
      </c>
      <c r="X72" s="18">
        <f t="shared" si="89"/>
        <v>156.30429786256036</v>
      </c>
      <c r="Y72" s="18">
        <f t="shared" si="57"/>
        <v>31.424742985807228</v>
      </c>
    </row>
    <row r="73" spans="1:25" ht="15" x14ac:dyDescent="0.25">
      <c r="A73" s="143"/>
      <c r="B73" s="185" t="s">
        <v>22</v>
      </c>
      <c r="C73" s="33" t="s">
        <v>10</v>
      </c>
      <c r="D73" s="18">
        <f t="shared" ref="D73:D75" si="90">IF(C27=0,"--",(D27/C27)*100-100)</f>
        <v>341.24312271505801</v>
      </c>
      <c r="E73" s="18">
        <f t="shared" ref="E73:E75" si="91">IF(D27=0,"--",(E27/D27)*100-100)</f>
        <v>12.257477072691486</v>
      </c>
      <c r="F73" s="18">
        <f t="shared" ref="F73:F75" si="92">IF(E27=0,"--",(F27/E27)*100-100)</f>
        <v>20.334190725368771</v>
      </c>
      <c r="G73" s="18">
        <f t="shared" ref="G73:G75" si="93">IF(F27=0,"--",(G27/F27)*100-100)</f>
        <v>37.481054532698948</v>
      </c>
      <c r="H73" s="18">
        <f t="shared" ref="H73:H75" si="94">IF(G27=0,"--",(H27/G27)*100-100)</f>
        <v>49.50428419770833</v>
      </c>
      <c r="I73" s="18">
        <f t="shared" ref="I73:I75" si="95">IF(H27=0,"--",(I27/H27)*100-100)</f>
        <v>-34.618841624427276</v>
      </c>
      <c r="J73" s="18">
        <f t="shared" ref="J73:J75" si="96">IF(I27=0,"--",(J27/I27)*100-100)</f>
        <v>-19.867280919542125</v>
      </c>
      <c r="K73" s="18">
        <f t="shared" ref="K73:K75" si="97">IF(J27=0,"--",(K27/J27)*100-100)</f>
        <v>10.98331640335131</v>
      </c>
      <c r="L73" s="18">
        <f t="shared" ref="L73:L75" si="98">IF(K27=0,"--",(L27/K27)*100-100)</f>
        <v>-1.3994696193273057</v>
      </c>
      <c r="M73" s="18">
        <f t="shared" ref="M73:M75" si="99">IF(L27=0,"--",(M27/L27)*100-100)</f>
        <v>-21.902358166825593</v>
      </c>
      <c r="N73" s="18">
        <f t="shared" ref="N73:N75" si="100">IF(M27=0,"--",(N27/M27)*100-100)</f>
        <v>10.639565708175127</v>
      </c>
      <c r="O73" s="18">
        <f t="shared" ref="O73:O75" si="101">IF(N27=0,"--",(O27/N27)*100-100)</f>
        <v>-8.0408451629646436</v>
      </c>
      <c r="P73" s="18">
        <f t="shared" ref="P73:V75" si="102">IF(O27=0,"--",(P27/O27)*100-100)</f>
        <v>-6.5020435116835387</v>
      </c>
      <c r="Q73" s="18">
        <f t="shared" si="102"/>
        <v>-11.982987730558463</v>
      </c>
      <c r="R73" s="18">
        <f t="shared" si="102"/>
        <v>43.622999416493343</v>
      </c>
      <c r="S73" s="18">
        <f t="shared" si="102"/>
        <v>24.438848991533106</v>
      </c>
      <c r="T73" s="18">
        <f t="shared" si="102"/>
        <v>16.971714576075996</v>
      </c>
      <c r="U73" s="18">
        <f t="shared" si="102"/>
        <v>2.5282040951930469</v>
      </c>
      <c r="V73" s="18">
        <f t="shared" si="102"/>
        <v>6.1893049283577</v>
      </c>
      <c r="W73" s="18">
        <f t="shared" si="89"/>
        <v>-12.268364318839787</v>
      </c>
      <c r="X73" s="18">
        <f t="shared" si="89"/>
        <v>-5.6204379463064527</v>
      </c>
      <c r="Y73" s="18">
        <f t="shared" si="57"/>
        <v>11.505162575181927</v>
      </c>
    </row>
    <row r="74" spans="1:25" x14ac:dyDescent="0.2">
      <c r="A74" s="143"/>
      <c r="B74" s="76" t="s">
        <v>23</v>
      </c>
      <c r="C74" s="33" t="s">
        <v>10</v>
      </c>
      <c r="D74" s="18">
        <f t="shared" si="90"/>
        <v>288.57482468157895</v>
      </c>
      <c r="E74" s="18">
        <f t="shared" si="91"/>
        <v>14.646042330488584</v>
      </c>
      <c r="F74" s="18">
        <f t="shared" si="92"/>
        <v>5.1132364612985128</v>
      </c>
      <c r="G74" s="18">
        <f t="shared" si="93"/>
        <v>29.539796688715057</v>
      </c>
      <c r="H74" s="18">
        <f t="shared" si="94"/>
        <v>68.301357484082303</v>
      </c>
      <c r="I74" s="18">
        <f t="shared" si="95"/>
        <v>93.918064125816159</v>
      </c>
      <c r="J74" s="18">
        <f t="shared" si="96"/>
        <v>16.395952364269007</v>
      </c>
      <c r="K74" s="18">
        <f t="shared" si="97"/>
        <v>-31.527179324088991</v>
      </c>
      <c r="L74" s="18">
        <f t="shared" si="98"/>
        <v>76.155371492920523</v>
      </c>
      <c r="M74" s="18">
        <f t="shared" si="99"/>
        <v>28.217316640431193</v>
      </c>
      <c r="N74" s="18">
        <f t="shared" si="100"/>
        <v>5.7451525189814845</v>
      </c>
      <c r="O74" s="18">
        <f t="shared" si="101"/>
        <v>-1.113456018743392</v>
      </c>
      <c r="P74" s="18">
        <f t="shared" si="102"/>
        <v>1.1217009463009333</v>
      </c>
      <c r="Q74" s="18">
        <f t="shared" si="102"/>
        <v>-11.207309877910532</v>
      </c>
      <c r="R74" s="18">
        <f t="shared" si="102"/>
        <v>32.962069514749032</v>
      </c>
      <c r="S74" s="18">
        <f t="shared" si="102"/>
        <v>12.171217637709546</v>
      </c>
      <c r="T74" s="18">
        <f t="shared" si="102"/>
        <v>-18.192081532678046</v>
      </c>
      <c r="U74" s="18">
        <f t="shared" si="102"/>
        <v>24.603136375896057</v>
      </c>
      <c r="V74" s="18">
        <f t="shared" si="102"/>
        <v>6.2364712599655405</v>
      </c>
      <c r="W74" s="18">
        <f t="shared" si="89"/>
        <v>18.660972398019894</v>
      </c>
      <c r="X74" s="18">
        <f t="shared" si="89"/>
        <v>3.0420404157491419</v>
      </c>
      <c r="Y74" s="18">
        <f t="shared" si="57"/>
        <v>20.575647610192064</v>
      </c>
    </row>
    <row r="75" spans="1:25" ht="13.5" thickBot="1" x14ac:dyDescent="0.25">
      <c r="A75" s="143"/>
      <c r="B75" s="77" t="s">
        <v>7</v>
      </c>
      <c r="C75" s="33" t="s">
        <v>10</v>
      </c>
      <c r="D75" s="18">
        <f t="shared" si="90"/>
        <v>330.24314992019583</v>
      </c>
      <c r="E75" s="18">
        <f t="shared" si="91"/>
        <v>12.708024104579735</v>
      </c>
      <c r="F75" s="18">
        <f t="shared" si="92"/>
        <v>17.413745038541052</v>
      </c>
      <c r="G75" s="18">
        <f t="shared" si="93"/>
        <v>36.116989682714944</v>
      </c>
      <c r="H75" s="18">
        <f t="shared" si="94"/>
        <v>52.577031390188779</v>
      </c>
      <c r="I75" s="18">
        <f t="shared" si="95"/>
        <v>-11.441538806400686</v>
      </c>
      <c r="J75" s="18">
        <f t="shared" si="96"/>
        <v>-5.5490361223617981</v>
      </c>
      <c r="K75" s="18">
        <f t="shared" si="97"/>
        <v>-9.7014639056130108</v>
      </c>
      <c r="L75" s="18">
        <f t="shared" si="98"/>
        <v>27.216018905873923</v>
      </c>
      <c r="M75" s="18">
        <f t="shared" si="99"/>
        <v>3.7043992136696886</v>
      </c>
      <c r="N75" s="18">
        <f t="shared" si="100"/>
        <v>7.5478719022240313</v>
      </c>
      <c r="O75" s="18">
        <f t="shared" si="101"/>
        <v>-3.7383134774142377</v>
      </c>
      <c r="P75" s="18">
        <f t="shared" si="102"/>
        <v>-1.6378980294680048</v>
      </c>
      <c r="Q75" s="18">
        <f t="shared" si="102"/>
        <v>-11.47420052459303</v>
      </c>
      <c r="R75" s="18">
        <f t="shared" si="102"/>
        <v>36.609137130016421</v>
      </c>
      <c r="S75" s="18">
        <f t="shared" si="102"/>
        <v>16.583402377130213</v>
      </c>
      <c r="T75" s="18">
        <f t="shared" si="102"/>
        <v>-4.6928830069855962</v>
      </c>
      <c r="U75" s="18">
        <f t="shared" si="102"/>
        <v>14.20232705553785</v>
      </c>
      <c r="V75" s="18">
        <f t="shared" si="102"/>
        <v>6.2165200953797353</v>
      </c>
      <c r="W75" s="18">
        <f t="shared" si="89"/>
        <v>5.5813421426992278</v>
      </c>
      <c r="X75" s="18">
        <f t="shared" si="89"/>
        <v>-1.8994705662862543E-3</v>
      </c>
      <c r="Y75" s="18">
        <f t="shared" si="57"/>
        <v>14.879774840084977</v>
      </c>
    </row>
    <row r="76" spans="1:25" ht="14.25" thickTop="1" thickBot="1" x14ac:dyDescent="0.25">
      <c r="A76" s="144"/>
      <c r="B76" s="144"/>
      <c r="C76" s="24"/>
      <c r="D76" s="24"/>
      <c r="E76" s="24"/>
      <c r="F76" s="24"/>
      <c r="G76" s="24"/>
      <c r="H76" s="24"/>
      <c r="I76" s="24"/>
      <c r="J76" s="24"/>
      <c r="K76" s="24"/>
      <c r="L76" s="24"/>
      <c r="M76" s="24"/>
      <c r="N76" s="24"/>
      <c r="O76" s="24"/>
      <c r="P76" s="24"/>
      <c r="Q76" s="24"/>
      <c r="R76" s="24"/>
      <c r="S76" s="24"/>
      <c r="T76" s="24"/>
      <c r="U76" s="24"/>
      <c r="V76" s="24"/>
      <c r="W76" s="24"/>
      <c r="X76" s="24"/>
      <c r="Y76" s="24"/>
    </row>
    <row r="77" spans="1:25" ht="13.5" thickTop="1" x14ac:dyDescent="0.2">
      <c r="A77" s="79" t="s">
        <v>868</v>
      </c>
      <c r="B77" s="79"/>
      <c r="C77" s="36"/>
      <c r="D77" s="36"/>
      <c r="E77" s="36"/>
      <c r="F77" s="36"/>
      <c r="G77" s="36"/>
      <c r="H77" s="36"/>
      <c r="I77" s="36"/>
      <c r="J77" s="36"/>
      <c r="K77" s="36"/>
      <c r="L77" s="36"/>
      <c r="M77" s="36"/>
      <c r="N77" s="36"/>
      <c r="O77" s="36"/>
      <c r="P77" s="36"/>
      <c r="Q77" s="36"/>
      <c r="R77" s="36"/>
      <c r="S77" s="36"/>
      <c r="T77" s="36"/>
      <c r="U77" s="36"/>
      <c r="V77" s="36"/>
      <c r="W77" s="36"/>
      <c r="X77" s="36"/>
      <c r="Y77" s="36"/>
    </row>
  </sheetData>
  <mergeCells count="6">
    <mergeCell ref="B53:Y53"/>
    <mergeCell ref="A2:Y2"/>
    <mergeCell ref="A4:Y4"/>
    <mergeCell ref="C7:Y7"/>
    <mergeCell ref="A5:Y5"/>
    <mergeCell ref="B30:Y30"/>
  </mergeCells>
  <phoneticPr fontId="4" type="noConversion"/>
  <hyperlinks>
    <hyperlink ref="A1" location="INDICE!A1" display="INDICE"/>
  </hyperlinks>
  <pageMargins left="0.75" right="0.75" top="1" bottom="1" header="0" footer="0"/>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5"/>
  <sheetViews>
    <sheetView topLeftCell="A46" zoomScale="70" zoomScaleNormal="70" workbookViewId="0"/>
  </sheetViews>
  <sheetFormatPr baseColWidth="10" defaultRowHeight="12.75" x14ac:dyDescent="0.2"/>
  <cols>
    <col min="1" max="1" width="11.42578125" style="4"/>
    <col min="2" max="2" width="28.28515625" style="4" bestFit="1" customWidth="1"/>
    <col min="3" max="16" width="11.7109375" style="21" bestFit="1" customWidth="1"/>
    <col min="17" max="24" width="11.7109375" style="21" customWidth="1"/>
    <col min="25" max="25" width="12.7109375" style="21" bestFit="1" customWidth="1"/>
    <col min="26" max="89" width="11.42578125" style="21"/>
    <col min="90" max="16384" width="11.42578125" style="4"/>
  </cols>
  <sheetData>
    <row r="1" spans="1:89" ht="18.75" x14ac:dyDescent="0.3">
      <c r="A1" s="20" t="s">
        <v>258</v>
      </c>
      <c r="B1" s="41"/>
      <c r="C1" s="101"/>
      <c r="D1" s="101"/>
      <c r="E1" s="101"/>
      <c r="F1" s="101"/>
      <c r="G1" s="101"/>
      <c r="H1" s="101"/>
      <c r="I1" s="101"/>
      <c r="J1" s="101"/>
      <c r="K1" s="101"/>
      <c r="L1" s="101"/>
      <c r="M1" s="101"/>
      <c r="N1" s="101"/>
      <c r="O1" s="101"/>
      <c r="P1" s="101"/>
      <c r="Q1" s="101"/>
      <c r="R1" s="101"/>
      <c r="S1" s="101"/>
      <c r="T1" s="101"/>
      <c r="U1" s="101"/>
      <c r="V1" s="101"/>
      <c r="W1" s="101"/>
      <c r="X1" s="101"/>
      <c r="Y1" s="101"/>
    </row>
    <row r="2" spans="1:89" ht="18.75" x14ac:dyDescent="0.3">
      <c r="A2" s="333" t="s">
        <v>142</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89"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89" ht="18.75" x14ac:dyDescent="0.3">
      <c r="A4" s="333" t="s">
        <v>839</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89" s="148" customFormat="1" ht="13.5" thickBot="1" x14ac:dyDescent="0.25">
      <c r="A5" s="335" t="s">
        <v>119</v>
      </c>
      <c r="B5" s="335"/>
      <c r="C5" s="335"/>
      <c r="D5" s="335"/>
      <c r="E5" s="335"/>
      <c r="F5" s="335"/>
      <c r="G5" s="335"/>
      <c r="H5" s="335"/>
      <c r="I5" s="335"/>
      <c r="J5" s="335"/>
      <c r="K5" s="335"/>
      <c r="L5" s="335"/>
      <c r="M5" s="335"/>
      <c r="N5" s="335"/>
      <c r="O5" s="335"/>
      <c r="P5" s="335"/>
      <c r="Q5" s="335"/>
      <c r="R5" s="335"/>
      <c r="S5" s="335"/>
      <c r="T5" s="335"/>
      <c r="U5" s="335"/>
      <c r="V5" s="335"/>
      <c r="W5" s="335"/>
      <c r="X5" s="335"/>
      <c r="Y5" s="335"/>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row>
    <row r="6" spans="1:89"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89"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89" ht="13.5" thickTop="1" x14ac:dyDescent="0.2">
      <c r="A8" s="148"/>
      <c r="B8" s="80"/>
      <c r="C8" s="81"/>
      <c r="D8" s="81"/>
      <c r="E8" s="81"/>
      <c r="F8" s="81"/>
      <c r="G8" s="81"/>
      <c r="H8" s="81"/>
      <c r="I8" s="81"/>
      <c r="J8" s="81"/>
      <c r="K8" s="81"/>
      <c r="L8" s="81"/>
      <c r="M8" s="81"/>
      <c r="N8" s="81"/>
      <c r="O8" s="81"/>
      <c r="P8" s="81"/>
      <c r="Q8" s="81"/>
      <c r="R8" s="81"/>
      <c r="S8" s="81"/>
      <c r="T8" s="81"/>
      <c r="U8" s="81"/>
      <c r="V8" s="81"/>
      <c r="W8" s="81"/>
      <c r="X8" s="81"/>
      <c r="Y8" s="22"/>
    </row>
    <row r="9" spans="1:89" x14ac:dyDescent="0.2">
      <c r="A9" s="143"/>
      <c r="B9" s="27" t="s">
        <v>326</v>
      </c>
      <c r="C9" s="75">
        <v>132.671775</v>
      </c>
      <c r="D9" s="75">
        <v>523.89077599999996</v>
      </c>
      <c r="E9" s="75">
        <v>692.17117499999995</v>
      </c>
      <c r="F9" s="75">
        <v>734.06098599999996</v>
      </c>
      <c r="G9" s="75">
        <v>1098.2629159999999</v>
      </c>
      <c r="H9" s="75">
        <v>1202.322997</v>
      </c>
      <c r="I9" s="75">
        <v>607.18528300000003</v>
      </c>
      <c r="J9" s="75">
        <v>632.24313600000005</v>
      </c>
      <c r="K9" s="75">
        <v>827.76033199999995</v>
      </c>
      <c r="L9" s="75">
        <v>749.39644499999997</v>
      </c>
      <c r="M9" s="75">
        <v>699.43342099999995</v>
      </c>
      <c r="N9" s="75">
        <v>830.50353700000005</v>
      </c>
      <c r="O9" s="75">
        <v>500.23629</v>
      </c>
      <c r="P9" s="75">
        <v>91.328263000000007</v>
      </c>
      <c r="Q9" s="27">
        <v>130.55421899999999</v>
      </c>
      <c r="R9" s="27">
        <v>122.45463100000001</v>
      </c>
      <c r="S9" s="27">
        <v>96.886397000000002</v>
      </c>
      <c r="T9" s="27">
        <v>122.321609</v>
      </c>
      <c r="U9" s="27">
        <v>119.47175300000001</v>
      </c>
      <c r="V9" s="27">
        <v>195.92736300000001</v>
      </c>
      <c r="W9" s="27">
        <v>190.349481</v>
      </c>
      <c r="X9" s="27">
        <v>150.74035900000001</v>
      </c>
      <c r="Y9" s="18">
        <f>SUM(C9:X9)</f>
        <v>10450.173144</v>
      </c>
      <c r="Z9" s="82"/>
      <c r="AA9" s="45"/>
    </row>
    <row r="10" spans="1:89" x14ac:dyDescent="0.2">
      <c r="A10" s="143"/>
      <c r="B10" s="27" t="s">
        <v>377</v>
      </c>
      <c r="C10" s="75">
        <v>2.0900000000000001E-4</v>
      </c>
      <c r="D10" s="75">
        <v>0</v>
      </c>
      <c r="E10" s="75">
        <v>0.109275</v>
      </c>
      <c r="F10" s="75">
        <v>0</v>
      </c>
      <c r="G10" s="75">
        <v>2.8084999999999999E-2</v>
      </c>
      <c r="H10" s="75">
        <v>7.6000000000000004E-5</v>
      </c>
      <c r="I10" s="75">
        <v>0.68748699999999996</v>
      </c>
      <c r="J10" s="75">
        <v>0</v>
      </c>
      <c r="K10" s="75">
        <v>1.6509999999999999E-3</v>
      </c>
      <c r="L10" s="75">
        <v>9.1721999999999998E-2</v>
      </c>
      <c r="M10" s="75">
        <v>4.5491999999999998E-2</v>
      </c>
      <c r="N10" s="75">
        <v>0.351553</v>
      </c>
      <c r="O10" s="75">
        <v>0.80913400000000002</v>
      </c>
      <c r="P10" s="75">
        <v>2.360239</v>
      </c>
      <c r="Q10" s="27">
        <v>0.76436499999999996</v>
      </c>
      <c r="R10" s="27">
        <v>4.1495999999999998E-2</v>
      </c>
      <c r="S10" s="27">
        <v>8.3009999999999994E-3</v>
      </c>
      <c r="T10" s="27">
        <v>2.9989999999999999E-3</v>
      </c>
      <c r="U10" s="27">
        <v>1.8353000000000001E-2</v>
      </c>
      <c r="V10" s="27">
        <v>6.0999999999999999E-5</v>
      </c>
      <c r="W10" s="27">
        <v>0</v>
      </c>
      <c r="X10" s="27">
        <v>0</v>
      </c>
      <c r="Y10" s="18">
        <f t="shared" ref="Y10:Y29" si="0">SUM(C10:X10)</f>
        <v>5.3204980000000006</v>
      </c>
      <c r="Z10" s="45"/>
      <c r="AA10" s="45"/>
    </row>
    <row r="11" spans="1:89" x14ac:dyDescent="0.2">
      <c r="A11" s="143"/>
      <c r="B11" s="27" t="s">
        <v>378</v>
      </c>
      <c r="C11" s="75">
        <v>1.44E-4</v>
      </c>
      <c r="D11" s="75">
        <v>0.279447</v>
      </c>
      <c r="E11" s="75">
        <v>0.46473599999999998</v>
      </c>
      <c r="F11" s="75">
        <v>0.35780000000000001</v>
      </c>
      <c r="G11" s="75">
        <v>3.2305419999999998</v>
      </c>
      <c r="H11" s="75">
        <v>1.7170570000000001</v>
      </c>
      <c r="I11" s="75">
        <v>0.54523100000000002</v>
      </c>
      <c r="J11" s="75">
        <v>0.76905100000000004</v>
      </c>
      <c r="K11" s="75">
        <v>1.7026669999999999</v>
      </c>
      <c r="L11" s="75">
        <v>15.825754</v>
      </c>
      <c r="M11" s="75">
        <v>24.102267999999999</v>
      </c>
      <c r="N11" s="75">
        <v>2.1890109999999998</v>
      </c>
      <c r="O11" s="75">
        <v>7.2185610000000002</v>
      </c>
      <c r="P11" s="75">
        <v>1.4800899999999999</v>
      </c>
      <c r="Q11" s="27">
        <v>0.37771199999999999</v>
      </c>
      <c r="R11" s="27">
        <v>0.42684699999999998</v>
      </c>
      <c r="S11" s="27">
        <v>7.2953000000000004E-2</v>
      </c>
      <c r="T11" s="27">
        <v>4.3587899999999999</v>
      </c>
      <c r="U11" s="27">
        <v>3.8820600000000001</v>
      </c>
      <c r="V11" s="27">
        <v>3.8118729999999998</v>
      </c>
      <c r="W11" s="27">
        <v>1.681036</v>
      </c>
      <c r="X11" s="27">
        <v>0.16872699999999999</v>
      </c>
      <c r="Y11" s="18">
        <f t="shared" si="0"/>
        <v>74.662357000000014</v>
      </c>
      <c r="Z11" s="45"/>
      <c r="AA11" s="45"/>
    </row>
    <row r="12" spans="1:89" x14ac:dyDescent="0.2">
      <c r="A12" s="143"/>
      <c r="B12" s="27" t="s">
        <v>67</v>
      </c>
      <c r="C12" s="75">
        <v>1.2458E-2</v>
      </c>
      <c r="D12" s="75">
        <v>0.17113500000000001</v>
      </c>
      <c r="E12" s="75">
        <v>0.22933500000000001</v>
      </c>
      <c r="F12" s="75">
        <v>10.505421</v>
      </c>
      <c r="G12" s="75">
        <v>14.075853</v>
      </c>
      <c r="H12" s="75">
        <v>12.064674999999999</v>
      </c>
      <c r="I12" s="75">
        <v>30.081384</v>
      </c>
      <c r="J12" s="75">
        <v>23.013269999999999</v>
      </c>
      <c r="K12" s="75">
        <v>28.364944999999999</v>
      </c>
      <c r="L12" s="75">
        <v>15.002032</v>
      </c>
      <c r="M12" s="75">
        <v>24.844671000000002</v>
      </c>
      <c r="N12" s="75">
        <v>1.455633</v>
      </c>
      <c r="O12" s="75">
        <v>5.1415470000000001</v>
      </c>
      <c r="P12" s="75">
        <v>0.68598199999999998</v>
      </c>
      <c r="Q12" s="27">
        <v>0.20260400000000001</v>
      </c>
      <c r="R12" s="27">
        <v>0.118536</v>
      </c>
      <c r="S12" s="27">
        <v>0.59610200000000002</v>
      </c>
      <c r="T12" s="27">
        <v>0.72208300000000003</v>
      </c>
      <c r="U12" s="27">
        <v>1.059955</v>
      </c>
      <c r="V12" s="27">
        <v>1.675322</v>
      </c>
      <c r="W12" s="27">
        <v>1.0124599999999999</v>
      </c>
      <c r="X12" s="27">
        <v>0.78318600000000005</v>
      </c>
      <c r="Y12" s="18">
        <f t="shared" si="0"/>
        <v>171.81858900000003</v>
      </c>
      <c r="Z12" s="45"/>
      <c r="AA12" s="45"/>
    </row>
    <row r="13" spans="1:89" x14ac:dyDescent="0.2">
      <c r="A13" s="143"/>
      <c r="B13" s="27" t="s">
        <v>70</v>
      </c>
      <c r="C13" s="75">
        <v>0</v>
      </c>
      <c r="D13" s="75">
        <v>0</v>
      </c>
      <c r="E13" s="75">
        <v>3.1800000000000001E-3</v>
      </c>
      <c r="F13" s="75">
        <v>9.1699999999999995E-4</v>
      </c>
      <c r="G13" s="75">
        <v>0</v>
      </c>
      <c r="H13" s="75">
        <v>0</v>
      </c>
      <c r="I13" s="75">
        <v>0</v>
      </c>
      <c r="J13" s="75">
        <v>3.8538999999999997E-2</v>
      </c>
      <c r="K13" s="75">
        <v>3.0000000000000001E-5</v>
      </c>
      <c r="L13" s="75">
        <v>7.7229999999999998E-3</v>
      </c>
      <c r="M13" s="75">
        <v>2.5933000000000001E-2</v>
      </c>
      <c r="N13" s="75">
        <v>0.122394</v>
      </c>
      <c r="O13" s="75">
        <v>1.0761E-2</v>
      </c>
      <c r="P13" s="75">
        <v>0.48383999999999999</v>
      </c>
      <c r="Q13" s="27">
        <v>0</v>
      </c>
      <c r="R13" s="27">
        <v>2.5040000000000001E-3</v>
      </c>
      <c r="S13" s="27">
        <v>2.908E-3</v>
      </c>
      <c r="T13" s="27">
        <v>0.51241099999999995</v>
      </c>
      <c r="U13" s="27">
        <v>3.9503999999999997E-2</v>
      </c>
      <c r="V13" s="27">
        <v>0.33719399999999999</v>
      </c>
      <c r="W13" s="27">
        <v>6.3999999999999997E-5</v>
      </c>
      <c r="X13" s="27">
        <v>0</v>
      </c>
      <c r="Y13" s="18">
        <f t="shared" si="0"/>
        <v>1.5879019999999999</v>
      </c>
      <c r="Z13" s="45"/>
      <c r="AA13" s="45"/>
    </row>
    <row r="14" spans="1:89" x14ac:dyDescent="0.2">
      <c r="A14" s="143"/>
      <c r="B14" s="27" t="s">
        <v>390</v>
      </c>
      <c r="C14" s="75">
        <v>8.5727999999999999E-2</v>
      </c>
      <c r="D14" s="75">
        <v>3.7300000000000001E-4</v>
      </c>
      <c r="E14" s="75">
        <v>1.0083E-2</v>
      </c>
      <c r="F14" s="75">
        <v>6.5599999999999999E-3</v>
      </c>
      <c r="G14" s="75">
        <v>5.9737999999999999E-2</v>
      </c>
      <c r="H14" s="75">
        <v>1.7780000000000001E-2</v>
      </c>
      <c r="I14" s="75">
        <v>1.5273E-2</v>
      </c>
      <c r="J14" s="75">
        <v>1.8197999999999999E-2</v>
      </c>
      <c r="K14" s="75">
        <v>0.19173999999999999</v>
      </c>
      <c r="L14" s="75">
        <v>0.30034899999999998</v>
      </c>
      <c r="M14" s="75">
        <v>0.39804099999999998</v>
      </c>
      <c r="N14" s="75">
        <v>0.57470200000000005</v>
      </c>
      <c r="O14" s="75">
        <v>0.45894699999999999</v>
      </c>
      <c r="P14" s="75">
        <v>0.25331999999999999</v>
      </c>
      <c r="Q14" s="27">
        <v>1.1249999999999999E-3</v>
      </c>
      <c r="R14" s="27">
        <v>1.3252E-2</v>
      </c>
      <c r="S14" s="27">
        <v>2.8419999999999999E-3</v>
      </c>
      <c r="T14" s="27">
        <v>3.5304000000000002E-2</v>
      </c>
      <c r="U14" s="27">
        <v>0.12673200000000001</v>
      </c>
      <c r="V14" s="27">
        <v>1.9088000000000001E-2</v>
      </c>
      <c r="W14" s="27">
        <v>2.9217E-2</v>
      </c>
      <c r="X14" s="27">
        <v>5.9589999999999999E-3</v>
      </c>
      <c r="Y14" s="18">
        <f t="shared" si="0"/>
        <v>2.6243509999999999</v>
      </c>
      <c r="Z14" s="45"/>
      <c r="AA14" s="45"/>
    </row>
    <row r="15" spans="1:89" x14ac:dyDescent="0.2">
      <c r="A15" s="143"/>
      <c r="B15" s="27" t="s">
        <v>388</v>
      </c>
      <c r="C15" s="75">
        <v>2.3990999999999998E-2</v>
      </c>
      <c r="D15" s="75">
        <v>0.14335400000000001</v>
      </c>
      <c r="E15" s="75">
        <v>0.158664</v>
      </c>
      <c r="F15" s="75">
        <v>0.38348199999999999</v>
      </c>
      <c r="G15" s="75">
        <v>0.14074800000000001</v>
      </c>
      <c r="H15" s="75">
        <v>0.293599</v>
      </c>
      <c r="I15" s="75">
        <v>0.31971100000000002</v>
      </c>
      <c r="J15" s="75">
        <v>0.409636</v>
      </c>
      <c r="K15" s="75">
        <v>0.29509400000000002</v>
      </c>
      <c r="L15" s="75">
        <v>0.32892700000000002</v>
      </c>
      <c r="M15" s="75">
        <v>1.9710780000000001</v>
      </c>
      <c r="N15" s="75">
        <v>4.9741059999999999</v>
      </c>
      <c r="O15" s="75">
        <v>1.0095419999999999</v>
      </c>
      <c r="P15" s="75">
        <v>0.16125900000000001</v>
      </c>
      <c r="Q15" s="27">
        <v>0.10520400000000001</v>
      </c>
      <c r="R15" s="27">
        <v>0.207514</v>
      </c>
      <c r="S15" s="27">
        <v>0.33189800000000003</v>
      </c>
      <c r="T15" s="27">
        <v>7.4132000000000003E-2</v>
      </c>
      <c r="U15" s="27">
        <v>0.22483900000000001</v>
      </c>
      <c r="V15" s="27">
        <v>0.16614500000000001</v>
      </c>
      <c r="W15" s="27">
        <v>0.21810099999999999</v>
      </c>
      <c r="X15" s="27">
        <v>5.5837999999999999E-2</v>
      </c>
      <c r="Y15" s="18">
        <f t="shared" si="0"/>
        <v>11.996862</v>
      </c>
      <c r="Z15" s="45"/>
      <c r="AA15" s="45"/>
    </row>
    <row r="16" spans="1:89" x14ac:dyDescent="0.2">
      <c r="A16" s="143"/>
      <c r="B16" s="27" t="s">
        <v>14</v>
      </c>
      <c r="C16" s="75">
        <v>5.28E-3</v>
      </c>
      <c r="D16" s="75">
        <v>5.2065E-2</v>
      </c>
      <c r="E16" s="75">
        <v>0.12245200000000001</v>
      </c>
      <c r="F16" s="75">
        <v>6.6948999999999995E-2</v>
      </c>
      <c r="G16" s="75">
        <v>0.118381</v>
      </c>
      <c r="H16" s="75">
        <v>0.124528</v>
      </c>
      <c r="I16" s="75">
        <v>9.0383000000000005E-2</v>
      </c>
      <c r="J16" s="75">
        <v>0.75522400000000001</v>
      </c>
      <c r="K16" s="75">
        <v>1.545839</v>
      </c>
      <c r="L16" s="75">
        <v>1.992564</v>
      </c>
      <c r="M16" s="75">
        <v>2.2944089999999999</v>
      </c>
      <c r="N16" s="75">
        <v>3.2104080000000002</v>
      </c>
      <c r="O16" s="75">
        <v>1.186968</v>
      </c>
      <c r="P16" s="75">
        <v>9.3550000000000005E-3</v>
      </c>
      <c r="Q16" s="27">
        <v>0.63204700000000003</v>
      </c>
      <c r="R16" s="27">
        <v>0.62371699999999997</v>
      </c>
      <c r="S16" s="27">
        <v>1.4072990000000001</v>
      </c>
      <c r="T16" s="27">
        <v>6.1684400000000004</v>
      </c>
      <c r="U16" s="27">
        <v>0.90653499999999998</v>
      </c>
      <c r="V16" s="27">
        <v>0.423259</v>
      </c>
      <c r="W16" s="27">
        <v>0.49695299999999998</v>
      </c>
      <c r="X16" s="27">
        <v>0.18632699999999999</v>
      </c>
      <c r="Y16" s="18">
        <f t="shared" si="0"/>
        <v>22.419382000000002</v>
      </c>
      <c r="Z16" s="45"/>
      <c r="AA16" s="45"/>
    </row>
    <row r="17" spans="1:27" x14ac:dyDescent="0.2">
      <c r="A17" s="143"/>
      <c r="B17" s="76" t="s">
        <v>15</v>
      </c>
      <c r="C17" s="189">
        <v>2.5148999999999998E-2</v>
      </c>
      <c r="D17" s="189">
        <v>0.94635899999999995</v>
      </c>
      <c r="E17" s="189">
        <v>1.0152810000000001</v>
      </c>
      <c r="F17" s="189">
        <v>1.6997620000000002</v>
      </c>
      <c r="G17" s="189">
        <v>2.8262699999999996</v>
      </c>
      <c r="H17" s="189">
        <v>1.8768039999999995</v>
      </c>
      <c r="I17" s="189">
        <v>1.362498</v>
      </c>
      <c r="J17" s="189">
        <v>1.5147540000000002</v>
      </c>
      <c r="K17" s="189">
        <v>2.6104119999999993</v>
      </c>
      <c r="L17" s="189">
        <v>4.2797839999999994</v>
      </c>
      <c r="M17" s="189">
        <v>3.561554000000001</v>
      </c>
      <c r="N17" s="189">
        <v>5.9394290000000005</v>
      </c>
      <c r="O17" s="189">
        <v>4.3857540000000004</v>
      </c>
      <c r="P17" s="189">
        <v>0.37483900000000003</v>
      </c>
      <c r="Q17" s="19">
        <v>0.22434399999999999</v>
      </c>
      <c r="R17" s="19">
        <v>0.34868099999999996</v>
      </c>
      <c r="S17" s="19">
        <v>1</v>
      </c>
      <c r="T17" s="19">
        <v>1.426582</v>
      </c>
      <c r="U17" s="19">
        <v>1.130322</v>
      </c>
      <c r="V17" s="19">
        <v>1.1414849999999999</v>
      </c>
      <c r="W17" s="19">
        <v>0.89008000000000009</v>
      </c>
      <c r="X17" s="19">
        <v>0.50571100000000002</v>
      </c>
      <c r="Y17" s="18">
        <f t="shared" si="0"/>
        <v>39.085854000000005</v>
      </c>
      <c r="Z17" s="45"/>
      <c r="AA17" s="45"/>
    </row>
    <row r="18" spans="1:27" x14ac:dyDescent="0.2">
      <c r="A18" s="143"/>
      <c r="B18" s="76" t="s">
        <v>26</v>
      </c>
      <c r="C18" s="18">
        <v>0</v>
      </c>
      <c r="D18" s="18">
        <v>0.33023000000000002</v>
      </c>
      <c r="E18" s="18">
        <v>1.1625999999999999E-2</v>
      </c>
      <c r="F18" s="18">
        <v>3.4715999999999997E-2</v>
      </c>
      <c r="G18" s="18">
        <v>1.0614999999999999E-2</v>
      </c>
      <c r="H18" s="18">
        <v>7.0010000000000003E-3</v>
      </c>
      <c r="I18" s="18">
        <v>0.39165100000000003</v>
      </c>
      <c r="J18" s="18">
        <v>4.6807000000000001E-2</v>
      </c>
      <c r="K18" s="18">
        <v>7.3331999999999994E-2</v>
      </c>
      <c r="L18" s="18">
        <v>0.26087199999999999</v>
      </c>
      <c r="M18" s="18">
        <v>9.9211999999999995E-2</v>
      </c>
      <c r="N18" s="18">
        <v>0.14879899999999999</v>
      </c>
      <c r="O18" s="18">
        <v>4.8392999999999999E-2</v>
      </c>
      <c r="P18" s="18">
        <v>1.6656000000000001E-2</v>
      </c>
      <c r="Q18" s="19">
        <v>3.4619999999999998E-3</v>
      </c>
      <c r="R18" s="19">
        <v>2.5159000000000001E-2</v>
      </c>
      <c r="S18" s="19">
        <v>0</v>
      </c>
      <c r="T18" s="19">
        <v>1.0762000000000001E-2</v>
      </c>
      <c r="U18" s="19">
        <v>1.2777E-2</v>
      </c>
      <c r="V18" s="19">
        <v>0.16587200000000002</v>
      </c>
      <c r="W18" s="19">
        <v>0.18437200000000001</v>
      </c>
      <c r="X18" s="19">
        <v>3.2948999999999999E-2</v>
      </c>
      <c r="Y18" s="18">
        <f t="shared" si="0"/>
        <v>1.9152629999999997</v>
      </c>
      <c r="Z18" s="45"/>
      <c r="AA18" s="45"/>
    </row>
    <row r="19" spans="1:27" x14ac:dyDescent="0.2">
      <c r="A19" s="143"/>
      <c r="B19" s="76" t="s">
        <v>27</v>
      </c>
      <c r="C19" s="18">
        <v>5.28E-3</v>
      </c>
      <c r="D19" s="18">
        <v>5.2065E-2</v>
      </c>
      <c r="E19" s="18">
        <v>0.12245200000000001</v>
      </c>
      <c r="F19" s="18">
        <v>6.6948999999999995E-2</v>
      </c>
      <c r="G19" s="18">
        <v>0.118381</v>
      </c>
      <c r="H19" s="18">
        <v>0.124528</v>
      </c>
      <c r="I19" s="18">
        <v>9.0383000000000005E-2</v>
      </c>
      <c r="J19" s="18">
        <v>0.75522400000000001</v>
      </c>
      <c r="K19" s="18">
        <v>1.545839</v>
      </c>
      <c r="L19" s="18">
        <v>1.992564</v>
      </c>
      <c r="M19" s="18">
        <v>2.2944089999999999</v>
      </c>
      <c r="N19" s="18">
        <v>3.2104080000000002</v>
      </c>
      <c r="O19" s="18">
        <v>1.186968</v>
      </c>
      <c r="P19" s="75">
        <v>9.3550000000000005E-3</v>
      </c>
      <c r="Q19" s="19">
        <v>9.332E-3</v>
      </c>
      <c r="R19" s="19">
        <v>8.3499999999999998E-3</v>
      </c>
      <c r="S19" s="19">
        <v>0</v>
      </c>
      <c r="T19" s="19">
        <v>0.72484800000000005</v>
      </c>
      <c r="U19" s="19">
        <v>0.63556199999999996</v>
      </c>
      <c r="V19" s="19">
        <v>0.34427800000000003</v>
      </c>
      <c r="W19" s="19">
        <v>0.37620399999999998</v>
      </c>
      <c r="X19" s="19">
        <v>0.33094699999999999</v>
      </c>
      <c r="Y19" s="18">
        <f t="shared" si="0"/>
        <v>14.004325999999999</v>
      </c>
      <c r="Z19" s="45"/>
      <c r="AA19" s="45"/>
    </row>
    <row r="20" spans="1:27" x14ac:dyDescent="0.2">
      <c r="A20" s="143"/>
      <c r="B20" s="76" t="s">
        <v>16</v>
      </c>
      <c r="C20" s="18">
        <f>SUM(C21:C26)</f>
        <v>8.0590000000000002E-3</v>
      </c>
      <c r="D20" s="18">
        <f t="shared" ref="D20:X20" si="1">SUM(D21:D26)</f>
        <v>8.7160000000000001E-2</v>
      </c>
      <c r="E20" s="18">
        <f t="shared" si="1"/>
        <v>0.24103000000000002</v>
      </c>
      <c r="F20" s="18">
        <f t="shared" si="1"/>
        <v>0.116645</v>
      </c>
      <c r="G20" s="18">
        <f t="shared" si="1"/>
        <v>0.45786899999999997</v>
      </c>
      <c r="H20" s="18">
        <f t="shared" si="1"/>
        <v>0.26854299999999998</v>
      </c>
      <c r="I20" s="18">
        <f t="shared" si="1"/>
        <v>0.63994700000000004</v>
      </c>
      <c r="J20" s="18">
        <f t="shared" si="1"/>
        <v>0.40361400000000003</v>
      </c>
      <c r="K20" s="18">
        <f t="shared" si="1"/>
        <v>0.38054499999999997</v>
      </c>
      <c r="L20" s="18">
        <f t="shared" si="1"/>
        <v>1.1475490000000002</v>
      </c>
      <c r="M20" s="18">
        <f t="shared" si="1"/>
        <v>0.54526399999999997</v>
      </c>
      <c r="N20" s="18">
        <f t="shared" si="1"/>
        <v>0.96263499999999991</v>
      </c>
      <c r="O20" s="18">
        <f t="shared" si="1"/>
        <v>0.83208000000000004</v>
      </c>
      <c r="P20" s="18">
        <f t="shared" si="1"/>
        <v>9.4530000000000003E-2</v>
      </c>
      <c r="Q20" s="18">
        <f t="shared" si="1"/>
        <v>9.0334999999999999E-2</v>
      </c>
      <c r="R20" s="18">
        <f t="shared" si="1"/>
        <v>7.3479000000000003E-2</v>
      </c>
      <c r="S20" s="18">
        <f t="shared" si="1"/>
        <v>0.118168</v>
      </c>
      <c r="T20" s="18">
        <f t="shared" si="1"/>
        <v>0.13361699999999999</v>
      </c>
      <c r="U20" s="18">
        <f t="shared" si="1"/>
        <v>0.101289</v>
      </c>
      <c r="V20" s="18">
        <f t="shared" si="1"/>
        <v>8.8249000000000008E-2</v>
      </c>
      <c r="W20" s="18">
        <f t="shared" si="1"/>
        <v>0.20983599999999997</v>
      </c>
      <c r="X20" s="18">
        <f t="shared" si="1"/>
        <v>0.11754799999999999</v>
      </c>
      <c r="Y20" s="18">
        <f t="shared" si="0"/>
        <v>7.117991</v>
      </c>
      <c r="Z20" s="45"/>
      <c r="AA20" s="45"/>
    </row>
    <row r="21" spans="1:27" x14ac:dyDescent="0.2">
      <c r="A21" s="143"/>
      <c r="B21" s="76" t="s">
        <v>19</v>
      </c>
      <c r="C21" s="190">
        <v>7.9039999999999996E-3</v>
      </c>
      <c r="D21" s="190">
        <v>3.4913E-2</v>
      </c>
      <c r="E21" s="190">
        <v>2.6682999999999998E-2</v>
      </c>
      <c r="F21" s="190">
        <v>5.9366000000000002E-2</v>
      </c>
      <c r="G21" s="190">
        <v>0.24169099999999999</v>
      </c>
      <c r="H21" s="190">
        <v>4.1522999999999997E-2</v>
      </c>
      <c r="I21" s="190">
        <v>2.5937999999999999E-2</v>
      </c>
      <c r="J21" s="190">
        <v>7.8938999999999995E-2</v>
      </c>
      <c r="K21" s="190">
        <v>5.1991000000000002E-2</v>
      </c>
      <c r="L21" s="190">
        <v>9.1988E-2</v>
      </c>
      <c r="M21" s="190">
        <v>3.5555000000000003E-2</v>
      </c>
      <c r="N21" s="190">
        <v>0.15623699999999999</v>
      </c>
      <c r="O21" s="190">
        <v>7.5759999999999994E-2</v>
      </c>
      <c r="P21" s="190">
        <v>1.2279999999999999E-2</v>
      </c>
      <c r="Q21" s="19">
        <v>5.751E-3</v>
      </c>
      <c r="R21" s="19">
        <v>2.3597E-2</v>
      </c>
      <c r="S21" s="19">
        <v>0</v>
      </c>
      <c r="T21" s="19">
        <v>5.7361000000000002E-2</v>
      </c>
      <c r="U21" s="19">
        <v>1.0541999999999999E-2</v>
      </c>
      <c r="V21" s="19">
        <v>1.2467000000000001E-2</v>
      </c>
      <c r="W21" s="19">
        <v>5.9040000000000002E-2</v>
      </c>
      <c r="X21" s="19">
        <v>1.1309E-2</v>
      </c>
      <c r="Y21" s="18">
        <f t="shared" si="0"/>
        <v>1.120835</v>
      </c>
      <c r="Z21" s="45"/>
      <c r="AA21" s="45"/>
    </row>
    <row r="22" spans="1:27" x14ac:dyDescent="0.2">
      <c r="A22" s="143"/>
      <c r="B22" s="76" t="s">
        <v>18</v>
      </c>
      <c r="C22" s="190">
        <v>0</v>
      </c>
      <c r="D22" s="190">
        <v>1.1535E-2</v>
      </c>
      <c r="E22" s="190">
        <v>4.8090000000000001E-2</v>
      </c>
      <c r="F22" s="190">
        <v>8.5599999999999999E-3</v>
      </c>
      <c r="G22" s="190">
        <v>4.8693E-2</v>
      </c>
      <c r="H22" s="190">
        <v>1.056E-2</v>
      </c>
      <c r="I22" s="190">
        <v>7.0140000000000003E-3</v>
      </c>
      <c r="J22" s="190">
        <v>3.8809999999999999E-3</v>
      </c>
      <c r="K22" s="190">
        <v>6.6883999999999999E-2</v>
      </c>
      <c r="L22" s="190">
        <v>3.2445000000000002E-2</v>
      </c>
      <c r="M22" s="190">
        <v>1.3701E-2</v>
      </c>
      <c r="N22" s="190">
        <v>8.8608999999999993E-2</v>
      </c>
      <c r="O22" s="190">
        <v>0.24105399999999999</v>
      </c>
      <c r="P22" s="190">
        <v>3.6274000000000001E-2</v>
      </c>
      <c r="Q22" s="19">
        <v>1.4784E-2</v>
      </c>
      <c r="R22" s="19">
        <v>3.258E-3</v>
      </c>
      <c r="S22" s="19">
        <v>0</v>
      </c>
      <c r="T22" s="19">
        <v>1.7441000000000002E-2</v>
      </c>
      <c r="U22" s="19">
        <v>4.261E-3</v>
      </c>
      <c r="V22" s="19">
        <v>1.1364000000000001E-2</v>
      </c>
      <c r="W22" s="19">
        <v>2.2107999999999999E-2</v>
      </c>
      <c r="X22" s="19">
        <v>4.5030000000000001E-3</v>
      </c>
      <c r="Y22" s="18">
        <f t="shared" si="0"/>
        <v>0.69501900000000016</v>
      </c>
      <c r="Z22" s="45"/>
      <c r="AA22" s="45"/>
    </row>
    <row r="23" spans="1:27" x14ac:dyDescent="0.2">
      <c r="A23" s="143"/>
      <c r="B23" s="76" t="s">
        <v>20</v>
      </c>
      <c r="C23" s="190">
        <v>0</v>
      </c>
      <c r="D23" s="190">
        <v>3.2049999999999999E-3</v>
      </c>
      <c r="E23" s="190">
        <v>3.0214999999999999E-2</v>
      </c>
      <c r="F23" s="190">
        <v>3.539E-3</v>
      </c>
      <c r="G23" s="190">
        <v>3.676E-3</v>
      </c>
      <c r="H23" s="190">
        <v>1.5355000000000001E-2</v>
      </c>
      <c r="I23" s="190">
        <v>5.3020000000000003E-3</v>
      </c>
      <c r="J23" s="190">
        <v>4.7315999999999997E-2</v>
      </c>
      <c r="K23" s="190">
        <v>3.3305000000000001E-2</v>
      </c>
      <c r="L23" s="190">
        <v>5.9232E-2</v>
      </c>
      <c r="M23" s="190">
        <v>0.104112</v>
      </c>
      <c r="N23" s="190">
        <v>6.2431E-2</v>
      </c>
      <c r="O23" s="190">
        <v>9.7011E-2</v>
      </c>
      <c r="P23" s="190">
        <v>4.065E-3</v>
      </c>
      <c r="Q23" s="19">
        <v>2.8406000000000001E-2</v>
      </c>
      <c r="R23" s="19">
        <v>1.5770000000000001E-3</v>
      </c>
      <c r="S23" s="19">
        <v>0</v>
      </c>
      <c r="T23" s="19">
        <v>7.7429999999999999E-3</v>
      </c>
      <c r="U23" s="19">
        <v>3.9110000000000004E-3</v>
      </c>
      <c r="V23" s="19">
        <v>2.2529E-2</v>
      </c>
      <c r="W23" s="19">
        <v>2.6997E-2</v>
      </c>
      <c r="X23" s="19">
        <v>7.5950000000000002E-3</v>
      </c>
      <c r="Y23" s="18">
        <f t="shared" si="0"/>
        <v>0.56752200000000008</v>
      </c>
      <c r="Z23" s="45"/>
      <c r="AA23" s="45"/>
    </row>
    <row r="24" spans="1:27" x14ac:dyDescent="0.2">
      <c r="A24" s="143"/>
      <c r="B24" s="76" t="s">
        <v>21</v>
      </c>
      <c r="C24" s="190">
        <v>0</v>
      </c>
      <c r="D24" s="190">
        <v>8.3999999999999995E-3</v>
      </c>
      <c r="E24" s="190">
        <v>0</v>
      </c>
      <c r="F24" s="190">
        <v>2.3599999999999999E-4</v>
      </c>
      <c r="G24" s="190">
        <v>1.0414E-2</v>
      </c>
      <c r="H24" s="190">
        <v>4.6699999999999997E-3</v>
      </c>
      <c r="I24" s="190">
        <v>0.17014000000000001</v>
      </c>
      <c r="J24" s="190">
        <v>1.4549999999999999E-3</v>
      </c>
      <c r="K24" s="190">
        <v>8.1681000000000004E-2</v>
      </c>
      <c r="L24" s="190">
        <v>2.4355000000000002E-2</v>
      </c>
      <c r="M24" s="190">
        <v>9.5352000000000006E-2</v>
      </c>
      <c r="N24" s="190">
        <v>2.4458000000000001E-2</v>
      </c>
      <c r="O24" s="190">
        <v>3.1123000000000001E-2</v>
      </c>
      <c r="P24" s="190">
        <v>4.4920000000000003E-3</v>
      </c>
      <c r="Q24" s="19">
        <v>8.3119999999999999E-3</v>
      </c>
      <c r="R24" s="19">
        <v>1.993E-3</v>
      </c>
      <c r="S24" s="19">
        <v>0</v>
      </c>
      <c r="T24" s="19">
        <v>2.8389999999999999E-3</v>
      </c>
      <c r="U24" s="19">
        <v>8.3900000000000001E-4</v>
      </c>
      <c r="V24" s="19">
        <v>8.2729999999999991E-3</v>
      </c>
      <c r="W24" s="19">
        <v>1.0999E-2</v>
      </c>
      <c r="X24" s="19">
        <v>5.3297999999999998E-2</v>
      </c>
      <c r="Y24" s="18">
        <f t="shared" si="0"/>
        <v>0.54332899999999995</v>
      </c>
      <c r="Z24" s="45"/>
      <c r="AA24" s="45"/>
    </row>
    <row r="25" spans="1:27" x14ac:dyDescent="0.2">
      <c r="A25" s="143"/>
      <c r="B25" s="76" t="s">
        <v>17</v>
      </c>
      <c r="C25" s="190">
        <v>0</v>
      </c>
      <c r="D25" s="190">
        <v>1.6098999999999999E-2</v>
      </c>
      <c r="E25" s="190">
        <v>3.3869999999999998E-3</v>
      </c>
      <c r="F25" s="190">
        <v>1.1575999999999999E-2</v>
      </c>
      <c r="G25" s="190">
        <v>0.11212999999999999</v>
      </c>
      <c r="H25" s="190">
        <v>0.102037</v>
      </c>
      <c r="I25" s="190">
        <v>6.0484999999999997E-2</v>
      </c>
      <c r="J25" s="190">
        <v>0.219669</v>
      </c>
      <c r="K25" s="190">
        <v>4.0712999999999999E-2</v>
      </c>
      <c r="L25" s="190">
        <v>0.92172699999999996</v>
      </c>
      <c r="M25" s="190">
        <v>0.215396</v>
      </c>
      <c r="N25" s="190">
        <v>0.21283199999999999</v>
      </c>
      <c r="O25" s="190">
        <v>0.225663</v>
      </c>
      <c r="P25" s="190">
        <v>1.7500999999999999E-2</v>
      </c>
      <c r="Q25" s="19">
        <v>2.4808E-2</v>
      </c>
      <c r="R25" s="19">
        <v>3.1688000000000001E-2</v>
      </c>
      <c r="S25" s="19">
        <v>0</v>
      </c>
      <c r="T25" s="19">
        <v>3.3556999999999997E-2</v>
      </c>
      <c r="U25" s="19">
        <v>3.7850000000000002E-2</v>
      </c>
      <c r="V25" s="19">
        <v>1.4841E-2</v>
      </c>
      <c r="W25" s="19">
        <v>2.0188000000000001E-2</v>
      </c>
      <c r="X25" s="19">
        <v>2.5058E-2</v>
      </c>
      <c r="Y25" s="18">
        <f t="shared" si="0"/>
        <v>2.3472050000000007</v>
      </c>
      <c r="Z25" s="45"/>
      <c r="AA25" s="45"/>
    </row>
    <row r="26" spans="1:27" x14ac:dyDescent="0.2">
      <c r="A26" s="297"/>
      <c r="B26" s="76" t="s">
        <v>807</v>
      </c>
      <c r="C26" s="190">
        <v>1.55E-4</v>
      </c>
      <c r="D26" s="190">
        <v>1.3008E-2</v>
      </c>
      <c r="E26" s="190">
        <v>0.13265500000000002</v>
      </c>
      <c r="F26" s="190">
        <v>3.3368000000000002E-2</v>
      </c>
      <c r="G26" s="190">
        <v>4.1264999999999996E-2</v>
      </c>
      <c r="H26" s="190">
        <v>9.4397999999999996E-2</v>
      </c>
      <c r="I26" s="190">
        <v>0.37106800000000001</v>
      </c>
      <c r="J26" s="190">
        <v>5.2353999999999998E-2</v>
      </c>
      <c r="K26" s="190">
        <v>0.105971</v>
      </c>
      <c r="L26" s="190">
        <v>1.7801999999999998E-2</v>
      </c>
      <c r="M26" s="190">
        <v>8.1147999999999998E-2</v>
      </c>
      <c r="N26" s="190">
        <v>0.41806800000000005</v>
      </c>
      <c r="O26" s="190">
        <v>0.16146899999999997</v>
      </c>
      <c r="P26" s="190">
        <v>1.9917999999999998E-2</v>
      </c>
      <c r="Q26" s="19">
        <v>8.2740000000000001E-3</v>
      </c>
      <c r="R26" s="19">
        <v>1.1366000000000001E-2</v>
      </c>
      <c r="S26" s="19">
        <v>0.118168</v>
      </c>
      <c r="T26" s="19">
        <v>1.4676E-2</v>
      </c>
      <c r="U26" s="19">
        <v>4.3886000000000001E-2</v>
      </c>
      <c r="V26" s="19">
        <v>1.8775E-2</v>
      </c>
      <c r="W26" s="19">
        <v>7.0503999999999997E-2</v>
      </c>
      <c r="X26" s="19">
        <v>1.5785E-2</v>
      </c>
      <c r="Y26" s="18">
        <f t="shared" si="0"/>
        <v>1.8440809999999999</v>
      </c>
      <c r="Z26" s="45"/>
      <c r="AA26" s="45"/>
    </row>
    <row r="27" spans="1:27" ht="15" x14ac:dyDescent="0.25">
      <c r="A27" s="143"/>
      <c r="B27" s="185" t="s">
        <v>22</v>
      </c>
      <c r="C27" s="211">
        <f>SUM(C9:C17)</f>
        <v>132.82473400000001</v>
      </c>
      <c r="D27" s="211">
        <f t="shared" ref="D27:V27" si="2">SUM(D9:D17)</f>
        <v>525.48350900000003</v>
      </c>
      <c r="E27" s="211">
        <f t="shared" si="2"/>
        <v>694.28418099999999</v>
      </c>
      <c r="F27" s="211">
        <f t="shared" si="2"/>
        <v>747.08187699999985</v>
      </c>
      <c r="G27" s="211">
        <f t="shared" si="2"/>
        <v>1118.7425329999999</v>
      </c>
      <c r="H27" s="211">
        <f t="shared" si="2"/>
        <v>1218.4175160000002</v>
      </c>
      <c r="I27" s="211">
        <f t="shared" si="2"/>
        <v>640.28724999999986</v>
      </c>
      <c r="J27" s="211">
        <f t="shared" si="2"/>
        <v>658.76180800000009</v>
      </c>
      <c r="K27" s="211">
        <f t="shared" si="2"/>
        <v>862.47271000000001</v>
      </c>
      <c r="L27" s="211">
        <f t="shared" si="2"/>
        <v>787.22529999999995</v>
      </c>
      <c r="M27" s="211">
        <f t="shared" si="2"/>
        <v>756.6768669999999</v>
      </c>
      <c r="N27" s="211">
        <f t="shared" si="2"/>
        <v>849.32077300000014</v>
      </c>
      <c r="O27" s="211">
        <f t="shared" si="2"/>
        <v>520.45750399999997</v>
      </c>
      <c r="P27" s="211">
        <f t="shared" si="2"/>
        <v>97.137186999999997</v>
      </c>
      <c r="Q27" s="211">
        <f t="shared" si="2"/>
        <v>132.86161999999999</v>
      </c>
      <c r="R27" s="211">
        <f t="shared" si="2"/>
        <v>124.237178</v>
      </c>
      <c r="S27" s="211">
        <f t="shared" si="2"/>
        <v>100.3087</v>
      </c>
      <c r="T27" s="211">
        <f t="shared" si="2"/>
        <v>135.62234999999998</v>
      </c>
      <c r="U27" s="211">
        <f t="shared" si="2"/>
        <v>126.86005300000002</v>
      </c>
      <c r="V27" s="211">
        <f t="shared" si="2"/>
        <v>203.50179</v>
      </c>
      <c r="W27" s="211">
        <f t="shared" ref="W27:X27" si="3">SUM(W9:W17)</f>
        <v>194.677392</v>
      </c>
      <c r="X27" s="211">
        <f t="shared" si="3"/>
        <v>152.44610699999998</v>
      </c>
      <c r="Y27" s="18">
        <f t="shared" si="0"/>
        <v>10779.688939</v>
      </c>
      <c r="Z27" s="45"/>
      <c r="AA27" s="45"/>
    </row>
    <row r="28" spans="1:27" x14ac:dyDescent="0.2">
      <c r="A28" s="143"/>
      <c r="B28" s="76" t="s">
        <v>23</v>
      </c>
      <c r="C28" s="18">
        <f>C29-C27</f>
        <v>6.3040000000000873E-2</v>
      </c>
      <c r="D28" s="18">
        <f t="shared" ref="D28:P28" si="4">D29-D27</f>
        <v>1.6012499999999363</v>
      </c>
      <c r="E28" s="18">
        <f t="shared" si="4"/>
        <v>1.2752779999999575</v>
      </c>
      <c r="F28" s="18">
        <f t="shared" si="4"/>
        <v>1.6824510000001283</v>
      </c>
      <c r="G28" s="18">
        <f t="shared" si="4"/>
        <v>7.4292790000001787</v>
      </c>
      <c r="H28" s="18">
        <f t="shared" si="4"/>
        <v>26.043049999999766</v>
      </c>
      <c r="I28" s="18">
        <f t="shared" si="4"/>
        <v>22.69298700000013</v>
      </c>
      <c r="J28" s="18">
        <f t="shared" si="4"/>
        <v>14.927498999999898</v>
      </c>
      <c r="K28" s="18">
        <f t="shared" si="4"/>
        <v>6.4723520000000008</v>
      </c>
      <c r="L28" s="18">
        <f t="shared" si="4"/>
        <v>21.284978000000024</v>
      </c>
      <c r="M28" s="18">
        <f t="shared" si="4"/>
        <v>10.445132000000058</v>
      </c>
      <c r="N28" s="18">
        <f t="shared" si="4"/>
        <v>19.281849999999849</v>
      </c>
      <c r="O28" s="18">
        <f t="shared" si="4"/>
        <v>20.01396699999998</v>
      </c>
      <c r="P28" s="18">
        <f t="shared" si="4"/>
        <v>0.40272900000000789</v>
      </c>
      <c r="Q28" s="18">
        <f t="shared" ref="Q28:V28" si="5">Q29-Q27</f>
        <v>2.162272999999999</v>
      </c>
      <c r="R28" s="18">
        <f t="shared" si="5"/>
        <v>2.9346319999999935</v>
      </c>
      <c r="S28" s="18">
        <f t="shared" si="5"/>
        <v>1.0913769999999943</v>
      </c>
      <c r="T28" s="18">
        <f t="shared" si="5"/>
        <v>3.6058450000000164</v>
      </c>
      <c r="U28" s="18">
        <f t="shared" si="5"/>
        <v>9.3015829999999653</v>
      </c>
      <c r="V28" s="18">
        <f t="shared" si="5"/>
        <v>6.7798520000000053</v>
      </c>
      <c r="W28" s="18">
        <f t="shared" ref="W28:X28" si="6">W29-W27</f>
        <v>11.12560400000001</v>
      </c>
      <c r="X28" s="18">
        <f t="shared" si="6"/>
        <v>17.386515000000003</v>
      </c>
      <c r="Y28" s="18">
        <f t="shared" si="0"/>
        <v>208.00352299999992</v>
      </c>
      <c r="Z28" s="45"/>
      <c r="AA28" s="45"/>
    </row>
    <row r="29" spans="1:27" ht="13.5" thickBot="1" x14ac:dyDescent="0.25">
      <c r="A29" s="143"/>
      <c r="B29" s="77" t="s">
        <v>7</v>
      </c>
      <c r="C29" s="258">
        <v>132.88777400000001</v>
      </c>
      <c r="D29" s="258">
        <v>527.08475899999996</v>
      </c>
      <c r="E29" s="258">
        <v>695.55945899999995</v>
      </c>
      <c r="F29" s="258">
        <v>748.76432799999998</v>
      </c>
      <c r="G29" s="258">
        <v>1126.171812</v>
      </c>
      <c r="H29" s="258">
        <v>1244.460566</v>
      </c>
      <c r="I29" s="258">
        <v>662.98023699999999</v>
      </c>
      <c r="J29" s="258">
        <v>673.68930699999999</v>
      </c>
      <c r="K29" s="258">
        <v>868.94506200000001</v>
      </c>
      <c r="L29" s="258">
        <v>808.51027799999997</v>
      </c>
      <c r="M29" s="258">
        <v>767.12199899999996</v>
      </c>
      <c r="N29" s="258">
        <v>868.60262299999999</v>
      </c>
      <c r="O29" s="258">
        <v>540.47147099999995</v>
      </c>
      <c r="P29" s="258">
        <v>97.539916000000005</v>
      </c>
      <c r="Q29" s="259">
        <v>135.02389299999999</v>
      </c>
      <c r="R29" s="259">
        <v>127.17180999999999</v>
      </c>
      <c r="S29" s="259">
        <v>101.400077</v>
      </c>
      <c r="T29" s="259">
        <v>139.228195</v>
      </c>
      <c r="U29" s="27">
        <v>136.16163599999999</v>
      </c>
      <c r="V29" s="27">
        <v>210.28164200000001</v>
      </c>
      <c r="W29" s="27">
        <v>205.80299600000001</v>
      </c>
      <c r="X29" s="27">
        <v>169.83262199999999</v>
      </c>
      <c r="Y29" s="18">
        <f t="shared" si="0"/>
        <v>10987.692462000001</v>
      </c>
      <c r="Z29" s="45"/>
      <c r="AA29" s="45"/>
    </row>
    <row r="30" spans="1:27" ht="20.25" thickTop="1" thickBot="1" x14ac:dyDescent="0.35">
      <c r="A30" s="143"/>
      <c r="B30" s="334" t="s">
        <v>253</v>
      </c>
      <c r="C30" s="334"/>
      <c r="D30" s="334"/>
      <c r="E30" s="334"/>
      <c r="F30" s="334"/>
      <c r="G30" s="334"/>
      <c r="H30" s="334"/>
      <c r="I30" s="334"/>
      <c r="J30" s="334"/>
      <c r="K30" s="334"/>
      <c r="L30" s="334"/>
      <c r="M30" s="334"/>
      <c r="N30" s="334"/>
      <c r="O30" s="334"/>
      <c r="P30" s="334"/>
      <c r="Q30" s="334"/>
      <c r="R30" s="334"/>
      <c r="S30" s="334"/>
      <c r="T30" s="334"/>
      <c r="U30" s="334"/>
      <c r="V30" s="334"/>
      <c r="W30" s="334"/>
      <c r="X30" s="334"/>
      <c r="Y30" s="334"/>
    </row>
    <row r="31" spans="1:27" ht="13.5" thickTop="1" x14ac:dyDescent="0.2">
      <c r="A31" s="143"/>
      <c r="B31" s="96"/>
      <c r="C31" s="18"/>
      <c r="D31" s="18"/>
      <c r="E31" s="18"/>
      <c r="F31" s="18"/>
      <c r="G31" s="18"/>
      <c r="H31" s="18"/>
      <c r="I31" s="18"/>
      <c r="J31" s="18"/>
      <c r="K31" s="18"/>
      <c r="L31" s="18"/>
      <c r="M31" s="18"/>
      <c r="N31" s="18"/>
      <c r="O31" s="18"/>
      <c r="P31" s="18"/>
      <c r="Q31" s="18"/>
      <c r="R31" s="18"/>
      <c r="S31" s="18"/>
      <c r="T31" s="18"/>
      <c r="U31" s="18"/>
      <c r="V31" s="18"/>
      <c r="W31" s="18"/>
      <c r="X31" s="18"/>
      <c r="Y31" s="18"/>
    </row>
    <row r="32" spans="1:27" x14ac:dyDescent="0.2">
      <c r="A32" s="143"/>
      <c r="B32" s="27" t="s">
        <v>326</v>
      </c>
      <c r="C32" s="84">
        <f>C9/C$29*100</f>
        <v>99.837457582817208</v>
      </c>
      <c r="D32" s="84">
        <f t="shared" ref="D32:Y32" si="7">D9/D$29*100</f>
        <v>99.39402857975638</v>
      </c>
      <c r="E32" s="84">
        <f t="shared" si="7"/>
        <v>99.512869251340305</v>
      </c>
      <c r="F32" s="84">
        <f t="shared" si="7"/>
        <v>98.0363191126808</v>
      </c>
      <c r="G32" s="84">
        <f t="shared" si="7"/>
        <v>97.521790573816986</v>
      </c>
      <c r="H32" s="84">
        <f t="shared" si="7"/>
        <v>96.613989213379384</v>
      </c>
      <c r="I32" s="84">
        <f t="shared" si="7"/>
        <v>91.584220631904003</v>
      </c>
      <c r="J32" s="84">
        <f t="shared" si="7"/>
        <v>93.847880533451914</v>
      </c>
      <c r="K32" s="84">
        <f t="shared" si="7"/>
        <v>95.26037585101092</v>
      </c>
      <c r="L32" s="84">
        <f t="shared" si="7"/>
        <v>92.688548975997065</v>
      </c>
      <c r="M32" s="84">
        <f t="shared" si="7"/>
        <v>91.176295545136625</v>
      </c>
      <c r="N32" s="84">
        <f t="shared" si="7"/>
        <v>95.613749602964305</v>
      </c>
      <c r="O32" s="84">
        <f t="shared" si="7"/>
        <v>92.555540271985976</v>
      </c>
      <c r="P32" s="84">
        <f t="shared" si="7"/>
        <v>93.631681003293053</v>
      </c>
      <c r="Q32" s="84">
        <f t="shared" si="7"/>
        <v>96.689716241554379</v>
      </c>
      <c r="R32" s="84">
        <f t="shared" si="7"/>
        <v>96.290703891058882</v>
      </c>
      <c r="S32" s="84">
        <f t="shared" si="7"/>
        <v>95.548642433476658</v>
      </c>
      <c r="T32" s="84">
        <f t="shared" si="7"/>
        <v>87.856923664061</v>
      </c>
      <c r="U32" s="84">
        <f t="shared" si="7"/>
        <v>87.742595131568507</v>
      </c>
      <c r="V32" s="84">
        <f t="shared" si="7"/>
        <v>93.173784043402136</v>
      </c>
      <c r="W32" s="84">
        <f t="shared" ref="W32:X32" si="8">W9/W$29*100</f>
        <v>92.491112714413532</v>
      </c>
      <c r="X32" s="84">
        <f t="shared" si="8"/>
        <v>88.758188635867626</v>
      </c>
      <c r="Y32" s="84">
        <f t="shared" si="7"/>
        <v>95.107987233361641</v>
      </c>
    </row>
    <row r="33" spans="1:25" x14ac:dyDescent="0.2">
      <c r="A33" s="143"/>
      <c r="B33" s="27" t="s">
        <v>377</v>
      </c>
      <c r="C33" s="84">
        <f t="shared" ref="C33:Y33" si="9">C10/C$29*100</f>
        <v>1.5727556697578513E-4</v>
      </c>
      <c r="D33" s="84">
        <f t="shared" si="9"/>
        <v>0</v>
      </c>
      <c r="E33" s="84">
        <f t="shared" si="9"/>
        <v>1.5710375092462082E-2</v>
      </c>
      <c r="F33" s="84">
        <f t="shared" si="9"/>
        <v>0</v>
      </c>
      <c r="G33" s="84">
        <f t="shared" si="9"/>
        <v>2.4938468269884205E-3</v>
      </c>
      <c r="H33" s="84">
        <f t="shared" si="9"/>
        <v>6.1070637412226367E-6</v>
      </c>
      <c r="I33" s="84">
        <f t="shared" si="9"/>
        <v>0.10369645452945832</v>
      </c>
      <c r="J33" s="84">
        <f t="shared" si="9"/>
        <v>0</v>
      </c>
      <c r="K33" s="84">
        <f t="shared" si="9"/>
        <v>1.9000050431266504E-4</v>
      </c>
      <c r="L33" s="84">
        <f t="shared" si="9"/>
        <v>1.1344568213392582E-2</v>
      </c>
      <c r="M33" s="84">
        <f t="shared" si="9"/>
        <v>5.9302171048806022E-3</v>
      </c>
      <c r="N33" s="84">
        <f t="shared" si="9"/>
        <v>4.0473398386226149E-2</v>
      </c>
      <c r="O33" s="84">
        <f t="shared" si="9"/>
        <v>0.14970891960363991</v>
      </c>
      <c r="P33" s="84">
        <f t="shared" si="9"/>
        <v>2.4197673083909561</v>
      </c>
      <c r="Q33" s="84">
        <f t="shared" si="9"/>
        <v>0.56609610567220137</v>
      </c>
      <c r="R33" s="84">
        <f t="shared" si="9"/>
        <v>3.2629872925454155E-2</v>
      </c>
      <c r="S33" s="84">
        <f t="shared" si="9"/>
        <v>8.1863843160592462E-3</v>
      </c>
      <c r="T33" s="84">
        <f t="shared" si="9"/>
        <v>2.1540177260791177E-3</v>
      </c>
      <c r="U33" s="84">
        <f t="shared" si="9"/>
        <v>1.3478833347742679E-2</v>
      </c>
      <c r="V33" s="84">
        <f t="shared" si="9"/>
        <v>2.900871394184757E-5</v>
      </c>
      <c r="W33" s="84">
        <f t="shared" ref="W33:X33" si="10">W10/W$29*100</f>
        <v>0</v>
      </c>
      <c r="X33" s="84">
        <f t="shared" si="10"/>
        <v>0</v>
      </c>
      <c r="Y33" s="84">
        <f t="shared" si="9"/>
        <v>4.8422341801069607E-2</v>
      </c>
    </row>
    <row r="34" spans="1:25" x14ac:dyDescent="0.2">
      <c r="A34" s="143"/>
      <c r="B34" s="27" t="s">
        <v>378</v>
      </c>
      <c r="C34" s="84">
        <f t="shared" ref="C34:Y34" si="11">C11/C$29*100</f>
        <v>1.0836211313164144E-4</v>
      </c>
      <c r="D34" s="84">
        <f t="shared" si="11"/>
        <v>5.3017469245397027E-2</v>
      </c>
      <c r="E34" s="84">
        <f t="shared" si="11"/>
        <v>6.6814704909361325E-2</v>
      </c>
      <c r="F34" s="84">
        <f t="shared" si="11"/>
        <v>4.7785396101295043E-2</v>
      </c>
      <c r="G34" s="84">
        <f t="shared" si="11"/>
        <v>0.28686049194063823</v>
      </c>
      <c r="H34" s="84">
        <f t="shared" si="11"/>
        <v>0.13797600718832259</v>
      </c>
      <c r="I34" s="84">
        <f t="shared" si="11"/>
        <v>8.2239404671726288E-2</v>
      </c>
      <c r="J34" s="84">
        <f t="shared" si="11"/>
        <v>0.11415514421991561</v>
      </c>
      <c r="K34" s="84">
        <f t="shared" si="11"/>
        <v>0.19594644983436249</v>
      </c>
      <c r="L34" s="84">
        <f t="shared" si="11"/>
        <v>1.957396761751494</v>
      </c>
      <c r="M34" s="84">
        <f t="shared" si="11"/>
        <v>3.1419080708699636</v>
      </c>
      <c r="N34" s="84">
        <f t="shared" si="11"/>
        <v>0.25201524172694101</v>
      </c>
      <c r="O34" s="84">
        <f t="shared" si="11"/>
        <v>1.3356044467331378</v>
      </c>
      <c r="P34" s="84">
        <f t="shared" si="11"/>
        <v>1.5174198017558267</v>
      </c>
      <c r="Q34" s="84">
        <f t="shared" si="11"/>
        <v>0.27973715733407273</v>
      </c>
      <c r="R34" s="84">
        <f t="shared" si="11"/>
        <v>0.33564592656186931</v>
      </c>
      <c r="S34" s="84">
        <f t="shared" si="11"/>
        <v>7.1945704735510221E-2</v>
      </c>
      <c r="T34" s="84">
        <f t="shared" si="11"/>
        <v>3.1306805349304425</v>
      </c>
      <c r="U34" s="84">
        <f t="shared" si="11"/>
        <v>2.8510673887613986</v>
      </c>
      <c r="V34" s="84">
        <f t="shared" si="11"/>
        <v>1.8127464498303658</v>
      </c>
      <c r="W34" s="84">
        <f t="shared" ref="W34:X34" si="12">W11/W$29*100</f>
        <v>0.81681804088022114</v>
      </c>
      <c r="X34" s="84">
        <f t="shared" si="12"/>
        <v>9.9348993151621962E-2</v>
      </c>
      <c r="Y34" s="84">
        <f t="shared" si="11"/>
        <v>0.67950898023596329</v>
      </c>
    </row>
    <row r="35" spans="1:25" x14ac:dyDescent="0.2">
      <c r="A35" s="143"/>
      <c r="B35" s="27" t="s">
        <v>67</v>
      </c>
      <c r="C35" s="84">
        <f t="shared" ref="C35:Y35" si="13">C12/C$29*100</f>
        <v>9.3748278152360354E-3</v>
      </c>
      <c r="D35" s="84">
        <f t="shared" si="13"/>
        <v>3.2468212574516889E-2</v>
      </c>
      <c r="E35" s="84">
        <f t="shared" si="13"/>
        <v>3.297130058869633E-2</v>
      </c>
      <c r="F35" s="84">
        <f t="shared" si="13"/>
        <v>1.4030343870761963</v>
      </c>
      <c r="G35" s="84">
        <f t="shared" si="13"/>
        <v>1.249885039743829</v>
      </c>
      <c r="H35" s="84">
        <f t="shared" si="13"/>
        <v>0.96947025318598956</v>
      </c>
      <c r="I35" s="84">
        <f t="shared" si="13"/>
        <v>4.5372972407320793</v>
      </c>
      <c r="J35" s="84">
        <f t="shared" si="13"/>
        <v>3.4160064232695326</v>
      </c>
      <c r="K35" s="84">
        <f t="shared" si="13"/>
        <v>3.2642967018782594</v>
      </c>
      <c r="L35" s="84">
        <f t="shared" si="13"/>
        <v>1.8555153110867442</v>
      </c>
      <c r="M35" s="84">
        <f t="shared" si="13"/>
        <v>3.2386857673729681</v>
      </c>
      <c r="N35" s="84">
        <f t="shared" si="13"/>
        <v>0.16758330696406382</v>
      </c>
      <c r="O35" s="84">
        <f t="shared" si="13"/>
        <v>0.95130775182026228</v>
      </c>
      <c r="P35" s="84">
        <f t="shared" si="13"/>
        <v>0.70328336144968584</v>
      </c>
      <c r="Q35" s="84">
        <f t="shared" si="13"/>
        <v>0.15005048032498963</v>
      </c>
      <c r="R35" s="84">
        <f t="shared" si="13"/>
        <v>9.3209336251485309E-2</v>
      </c>
      <c r="S35" s="84">
        <f t="shared" si="13"/>
        <v>0.58787134846061306</v>
      </c>
      <c r="T35" s="84">
        <f t="shared" si="13"/>
        <v>0.51863273814617794</v>
      </c>
      <c r="U35" s="84">
        <f t="shared" si="13"/>
        <v>0.778453484504255</v>
      </c>
      <c r="V35" s="84">
        <f t="shared" si="13"/>
        <v>0.79670387964727796</v>
      </c>
      <c r="W35" s="84">
        <f t="shared" ref="W35:X35" si="14">W12/W$29*100</f>
        <v>0.49195590913555015</v>
      </c>
      <c r="X35" s="84">
        <f t="shared" si="14"/>
        <v>0.46115168615838725</v>
      </c>
      <c r="Y35" s="84">
        <f t="shared" si="13"/>
        <v>1.5637367863563709</v>
      </c>
    </row>
    <row r="36" spans="1:25" x14ac:dyDescent="0.2">
      <c r="A36" s="143"/>
      <c r="B36" s="27" t="s">
        <v>70</v>
      </c>
      <c r="C36" s="84">
        <f t="shared" ref="C36:Y36" si="15">C13/C$29*100</f>
        <v>0</v>
      </c>
      <c r="D36" s="84">
        <f t="shared" si="15"/>
        <v>0</v>
      </c>
      <c r="E36" s="84">
        <f t="shared" si="15"/>
        <v>4.5718593268386567E-4</v>
      </c>
      <c r="F36" s="84">
        <f t="shared" si="15"/>
        <v>1.2246844109806471E-4</v>
      </c>
      <c r="G36" s="84">
        <f t="shared" si="15"/>
        <v>0</v>
      </c>
      <c r="H36" s="84">
        <f t="shared" si="15"/>
        <v>0</v>
      </c>
      <c r="I36" s="84">
        <f t="shared" si="15"/>
        <v>0</v>
      </c>
      <c r="J36" s="84">
        <f t="shared" si="15"/>
        <v>5.7205895357932404E-3</v>
      </c>
      <c r="K36" s="84">
        <f t="shared" si="15"/>
        <v>3.4524622225196559E-6</v>
      </c>
      <c r="L36" s="84">
        <f t="shared" si="15"/>
        <v>9.5521358356807429E-4</v>
      </c>
      <c r="M36" s="84">
        <f t="shared" si="15"/>
        <v>3.3805574646282571E-3</v>
      </c>
      <c r="N36" s="84">
        <f t="shared" si="15"/>
        <v>1.4090908403807572E-2</v>
      </c>
      <c r="O36" s="84">
        <f t="shared" si="15"/>
        <v>1.9910394123282041E-3</v>
      </c>
      <c r="P36" s="84">
        <f t="shared" si="15"/>
        <v>0.49604307635450495</v>
      </c>
      <c r="Q36" s="84">
        <f t="shared" si="15"/>
        <v>0</v>
      </c>
      <c r="R36" s="84">
        <f t="shared" si="15"/>
        <v>1.9689898256539718E-3</v>
      </c>
      <c r="S36" s="84">
        <f t="shared" si="15"/>
        <v>2.8678479208649912E-3</v>
      </c>
      <c r="T36" s="84">
        <f t="shared" si="15"/>
        <v>0.36803680461418031</v>
      </c>
      <c r="U36" s="84">
        <f t="shared" si="15"/>
        <v>2.9012577375318843E-2</v>
      </c>
      <c r="V36" s="84">
        <f t="shared" si="15"/>
        <v>0.16035351293290739</v>
      </c>
      <c r="W36" s="84">
        <f t="shared" ref="W36:X36" si="16">W13/W$29*100</f>
        <v>3.109770083230469E-5</v>
      </c>
      <c r="X36" s="84">
        <f t="shared" si="16"/>
        <v>0</v>
      </c>
      <c r="Y36" s="84">
        <f t="shared" si="15"/>
        <v>1.4451642194133335E-2</v>
      </c>
    </row>
    <row r="37" spans="1:25" x14ac:dyDescent="0.2">
      <c r="A37" s="143"/>
      <c r="B37" s="27" t="s">
        <v>390</v>
      </c>
      <c r="C37" s="84">
        <f t="shared" ref="C37:Y37" si="17">C14/C$29*100</f>
        <v>6.4511578017703866E-2</v>
      </c>
      <c r="D37" s="84">
        <f t="shared" si="17"/>
        <v>7.076660700788732E-5</v>
      </c>
      <c r="E37" s="84">
        <f t="shared" si="17"/>
        <v>1.4496244525947853E-3</v>
      </c>
      <c r="F37" s="84">
        <f t="shared" si="17"/>
        <v>8.7611011298070274E-4</v>
      </c>
      <c r="G37" s="84">
        <f t="shared" si="17"/>
        <v>5.3045192006634951E-3</v>
      </c>
      <c r="H37" s="84">
        <f t="shared" si="17"/>
        <v>1.4287314910386643E-3</v>
      </c>
      <c r="I37" s="84">
        <f t="shared" si="17"/>
        <v>2.3036885788799161E-3</v>
      </c>
      <c r="J37" s="84">
        <f t="shared" si="17"/>
        <v>2.7012451898691041E-3</v>
      </c>
      <c r="K37" s="84">
        <f t="shared" si="17"/>
        <v>2.2065836884863958E-2</v>
      </c>
      <c r="L37" s="84">
        <f t="shared" si="17"/>
        <v>3.7148445501888845E-2</v>
      </c>
      <c r="M37" s="84">
        <f t="shared" si="17"/>
        <v>5.1887574664639488E-2</v>
      </c>
      <c r="N37" s="84">
        <f t="shared" si="17"/>
        <v>6.6163972429081661E-2</v>
      </c>
      <c r="O37" s="84">
        <f t="shared" si="17"/>
        <v>8.4916045457651926E-2</v>
      </c>
      <c r="P37" s="84">
        <f t="shared" si="17"/>
        <v>0.25970906105762892</v>
      </c>
      <c r="Q37" s="84">
        <f t="shared" si="17"/>
        <v>8.3318587177752307E-4</v>
      </c>
      <c r="R37" s="84">
        <f t="shared" si="17"/>
        <v>1.0420548390401929E-2</v>
      </c>
      <c r="S37" s="84">
        <f t="shared" si="17"/>
        <v>2.8027592128948781E-3</v>
      </c>
      <c r="T37" s="84">
        <f t="shared" si="17"/>
        <v>2.5356932911469551E-2</v>
      </c>
      <c r="U37" s="84">
        <f t="shared" si="17"/>
        <v>9.3074674866568161E-2</v>
      </c>
      <c r="V37" s="84">
        <f t="shared" si="17"/>
        <v>9.077349700360433E-3</v>
      </c>
      <c r="W37" s="84">
        <f t="shared" ref="W37:X37" si="18">W14/W$29*100</f>
        <v>1.4196586331522598E-2</v>
      </c>
      <c r="X37" s="84">
        <f t="shared" si="18"/>
        <v>3.5087487491066351E-3</v>
      </c>
      <c r="Y37" s="84">
        <f t="shared" si="17"/>
        <v>2.3884459899802386E-2</v>
      </c>
    </row>
    <row r="38" spans="1:25" x14ac:dyDescent="0.2">
      <c r="A38" s="143"/>
      <c r="B38" s="27" t="s">
        <v>388</v>
      </c>
      <c r="C38" s="84">
        <f t="shared" ref="C38:Y38" si="19">C15/C$29*100</f>
        <v>1.8053579556536178E-2</v>
      </c>
      <c r="D38" s="84">
        <f t="shared" si="19"/>
        <v>2.7197523273481718E-2</v>
      </c>
      <c r="E38" s="84">
        <f t="shared" si="19"/>
        <v>2.2810990196022913E-2</v>
      </c>
      <c r="F38" s="84">
        <f t="shared" si="19"/>
        <v>5.1215313772266138E-2</v>
      </c>
      <c r="G38" s="84">
        <f t="shared" si="19"/>
        <v>1.2497915371371418E-2</v>
      </c>
      <c r="H38" s="84">
        <f t="shared" si="19"/>
        <v>2.3592471149463487E-2</v>
      </c>
      <c r="I38" s="84">
        <f t="shared" si="19"/>
        <v>4.8223307748463104E-2</v>
      </c>
      <c r="J38" s="84">
        <f t="shared" si="19"/>
        <v>6.0804883756304003E-2</v>
      </c>
      <c r="K38" s="84">
        <f t="shared" si="19"/>
        <v>3.3960029569740507E-2</v>
      </c>
      <c r="L38" s="84">
        <f t="shared" si="19"/>
        <v>4.0683094445461095E-2</v>
      </c>
      <c r="M38" s="84">
        <f t="shared" si="19"/>
        <v>0.25694452806326051</v>
      </c>
      <c r="N38" s="84">
        <f t="shared" si="19"/>
        <v>0.57265611089456725</v>
      </c>
      <c r="O38" s="84">
        <f t="shared" si="19"/>
        <v>0.18678913766384536</v>
      </c>
      <c r="P38" s="84">
        <f t="shared" si="19"/>
        <v>0.1653261624707571</v>
      </c>
      <c r="Q38" s="84">
        <f t="shared" si="19"/>
        <v>7.7915099070651153E-2</v>
      </c>
      <c r="R38" s="84">
        <f t="shared" si="19"/>
        <v>0.16317610011212391</v>
      </c>
      <c r="S38" s="84">
        <f t="shared" si="19"/>
        <v>0.32731533330097967</v>
      </c>
      <c r="T38" s="84">
        <f t="shared" si="19"/>
        <v>5.3244962344013727E-2</v>
      </c>
      <c r="U38" s="84">
        <f t="shared" si="19"/>
        <v>0.16512654122340306</v>
      </c>
      <c r="V38" s="84">
        <f t="shared" si="19"/>
        <v>7.9010701276528927E-2</v>
      </c>
      <c r="W38" s="84">
        <f t="shared" ref="W38:X38" si="20">W15/W$29*100</f>
        <v>0.10597561951916384</v>
      </c>
      <c r="X38" s="84">
        <f t="shared" si="20"/>
        <v>3.287825350773893E-2</v>
      </c>
      <c r="Y38" s="84">
        <f t="shared" si="19"/>
        <v>0.10918454481220809</v>
      </c>
    </row>
    <row r="39" spans="1:25" x14ac:dyDescent="0.2">
      <c r="A39" s="143"/>
      <c r="B39" s="27" t="s">
        <v>14</v>
      </c>
      <c r="C39" s="84">
        <f t="shared" ref="C39:Y39" si="21">C16/C$29*100</f>
        <v>3.9732774814935194E-3</v>
      </c>
      <c r="D39" s="84">
        <f t="shared" si="21"/>
        <v>9.8779179460205205E-3</v>
      </c>
      <c r="E39" s="84">
        <f t="shared" si="21"/>
        <v>1.7604821329875699E-2</v>
      </c>
      <c r="F39" s="84">
        <f t="shared" si="21"/>
        <v>8.9412646271257723E-3</v>
      </c>
      <c r="G39" s="84">
        <f t="shared" si="21"/>
        <v>1.051180634593969E-2</v>
      </c>
      <c r="H39" s="84">
        <f t="shared" si="21"/>
        <v>1.0006584652197007E-2</v>
      </c>
      <c r="I39" s="84">
        <f t="shared" si="21"/>
        <v>1.3632834729581843E-2</v>
      </c>
      <c r="J39" s="84">
        <f t="shared" si="21"/>
        <v>0.11210271443420729</v>
      </c>
      <c r="K39" s="84">
        <f t="shared" si="21"/>
        <v>0.17789835831991874</v>
      </c>
      <c r="L39" s="84">
        <f t="shared" si="21"/>
        <v>0.2464488150885325</v>
      </c>
      <c r="M39" s="84">
        <f t="shared" si="21"/>
        <v>0.29909310422474272</v>
      </c>
      <c r="N39" s="84">
        <f t="shared" si="21"/>
        <v>0.36960606783707584</v>
      </c>
      <c r="O39" s="84">
        <f t="shared" si="21"/>
        <v>0.21961714238197044</v>
      </c>
      <c r="P39" s="84">
        <f t="shared" si="21"/>
        <v>9.5909453110457881E-3</v>
      </c>
      <c r="Q39" s="84">
        <f t="shared" si="21"/>
        <v>0.46810011617721625</v>
      </c>
      <c r="R39" s="84">
        <f t="shared" si="21"/>
        <v>0.49045224723938424</v>
      </c>
      <c r="S39" s="84">
        <f t="shared" si="21"/>
        <v>1.3878677823883705</v>
      </c>
      <c r="T39" s="84">
        <f t="shared" si="21"/>
        <v>4.4304531851468738</v>
      </c>
      <c r="U39" s="84">
        <f t="shared" si="21"/>
        <v>0.66577857510466465</v>
      </c>
      <c r="V39" s="84">
        <f t="shared" si="21"/>
        <v>0.20128195498872889</v>
      </c>
      <c r="W39" s="84">
        <f t="shared" ref="W39:X39" si="22">W16/W$29*100</f>
        <v>0.24147024565181743</v>
      </c>
      <c r="X39" s="84">
        <f t="shared" si="22"/>
        <v>0.10971213763631349</v>
      </c>
      <c r="Y39" s="84">
        <f t="shared" si="21"/>
        <v>0.20404085823784679</v>
      </c>
    </row>
    <row r="40" spans="1:25" x14ac:dyDescent="0.2">
      <c r="A40" s="143"/>
      <c r="B40" s="76" t="s">
        <v>15</v>
      </c>
      <c r="C40" s="84">
        <f t="shared" ref="C40:Y40" si="23">C17/C$29*100</f>
        <v>1.892499154963646E-2</v>
      </c>
      <c r="D40" s="84">
        <f t="shared" si="23"/>
        <v>0.17954588590181564</v>
      </c>
      <c r="E40" s="84">
        <f t="shared" si="23"/>
        <v>0.14596609777396474</v>
      </c>
      <c r="F40" s="84">
        <f t="shared" si="23"/>
        <v>0.22700894479577827</v>
      </c>
      <c r="G40" s="84">
        <f t="shared" si="23"/>
        <v>0.25096259468444226</v>
      </c>
      <c r="H40" s="84">
        <f t="shared" si="23"/>
        <v>0.15081265339186326</v>
      </c>
      <c r="I40" s="84">
        <f t="shared" si="23"/>
        <v>0.20551110334228562</v>
      </c>
      <c r="J40" s="84">
        <f t="shared" si="23"/>
        <v>0.22484459590806599</v>
      </c>
      <c r="K40" s="84">
        <f t="shared" si="23"/>
        <v>0.30041162717373254</v>
      </c>
      <c r="L40" s="84">
        <f t="shared" si="23"/>
        <v>0.52934194115464284</v>
      </c>
      <c r="M40" s="84">
        <f t="shared" si="23"/>
        <v>0.46427478349503071</v>
      </c>
      <c r="N40" s="84">
        <f t="shared" si="23"/>
        <v>0.68379128069936768</v>
      </c>
      <c r="O40" s="84">
        <f t="shared" si="23"/>
        <v>0.81146817830834228</v>
      </c>
      <c r="P40" s="84">
        <f t="shared" si="23"/>
        <v>0.38429292885591576</v>
      </c>
      <c r="Q40" s="84">
        <f t="shared" si="23"/>
        <v>0.16615133441605034</v>
      </c>
      <c r="R40" s="84">
        <f t="shared" si="23"/>
        <v>0.27418104688452571</v>
      </c>
      <c r="S40" s="84">
        <f t="shared" si="23"/>
        <v>0.98619254500171627</v>
      </c>
      <c r="T40" s="84">
        <f t="shared" si="23"/>
        <v>1.0246358505186395</v>
      </c>
      <c r="U40" s="84">
        <f t="shared" si="23"/>
        <v>0.83013250516467074</v>
      </c>
      <c r="V40" s="84">
        <f t="shared" si="23"/>
        <v>0.54283625957229298</v>
      </c>
      <c r="W40" s="84">
        <f t="shared" ref="W40:X40" si="24">W17/W$29*100</f>
        <v>0.43249127432527756</v>
      </c>
      <c r="X40" s="84">
        <f t="shared" si="24"/>
        <v>0.2977702363919224</v>
      </c>
      <c r="Y40" s="84">
        <f t="shared" si="23"/>
        <v>0.35572395327931777</v>
      </c>
    </row>
    <row r="41" spans="1:25" x14ac:dyDescent="0.2">
      <c r="A41" s="143"/>
      <c r="B41" s="76" t="s">
        <v>26</v>
      </c>
      <c r="C41" s="84">
        <f t="shared" ref="C41:Y41" si="25">C18/C$29*100</f>
        <v>0</v>
      </c>
      <c r="D41" s="84">
        <f t="shared" si="25"/>
        <v>6.2652162552854246E-2</v>
      </c>
      <c r="E41" s="84">
        <f t="shared" si="25"/>
        <v>1.6714602683593153E-3</v>
      </c>
      <c r="F41" s="84">
        <f t="shared" si="25"/>
        <v>4.6364388235119016E-3</v>
      </c>
      <c r="G41" s="84">
        <f t="shared" si="25"/>
        <v>9.4257376067231912E-4</v>
      </c>
      <c r="H41" s="84">
        <f t="shared" si="25"/>
        <v>5.6257306910920634E-4</v>
      </c>
      <c r="I41" s="84">
        <f t="shared" si="25"/>
        <v>5.9074309933012381E-2</v>
      </c>
      <c r="J41" s="84">
        <f t="shared" si="25"/>
        <v>6.9478615013849401E-3</v>
      </c>
      <c r="K41" s="84">
        <f t="shared" si="25"/>
        <v>8.4391986567270462E-3</v>
      </c>
      <c r="L41" s="84">
        <f t="shared" si="25"/>
        <v>3.2265761747063401E-2</v>
      </c>
      <c r="M41" s="84">
        <f t="shared" si="25"/>
        <v>1.293301458299073E-2</v>
      </c>
      <c r="N41" s="84">
        <f t="shared" si="25"/>
        <v>1.7130848567561831E-2</v>
      </c>
      <c r="O41" s="84">
        <f t="shared" si="25"/>
        <v>8.9538491107516768E-3</v>
      </c>
      <c r="P41" s="84">
        <f t="shared" si="25"/>
        <v>1.7076086061013216E-2</v>
      </c>
      <c r="Q41" s="84">
        <f t="shared" si="25"/>
        <v>2.5639906560833647E-3</v>
      </c>
      <c r="R41" s="84">
        <f t="shared" si="25"/>
        <v>1.9783472453525668E-2</v>
      </c>
      <c r="S41" s="84">
        <f t="shared" si="25"/>
        <v>0</v>
      </c>
      <c r="T41" s="84">
        <f t="shared" si="25"/>
        <v>7.7297561747460709E-3</v>
      </c>
      <c r="U41" s="84">
        <f t="shared" si="25"/>
        <v>9.3837004132353418E-3</v>
      </c>
      <c r="V41" s="84">
        <f t="shared" si="25"/>
        <v>7.8880875392821986E-2</v>
      </c>
      <c r="W41" s="84">
        <f t="shared" ref="W41:X41" si="26">W18/W$29*100</f>
        <v>8.9586645278963775E-2</v>
      </c>
      <c r="X41" s="84">
        <f t="shared" si="26"/>
        <v>1.94008663423921E-2</v>
      </c>
      <c r="Y41" s="84">
        <f t="shared" si="25"/>
        <v>1.7430984773406915E-2</v>
      </c>
    </row>
    <row r="42" spans="1:25" x14ac:dyDescent="0.2">
      <c r="A42" s="143"/>
      <c r="B42" s="76" t="s">
        <v>27</v>
      </c>
      <c r="C42" s="84">
        <f t="shared" ref="C42:Y42" si="27">C19/C$29*100</f>
        <v>3.9732774814935194E-3</v>
      </c>
      <c r="D42" s="84">
        <f t="shared" si="27"/>
        <v>9.8779179460205205E-3</v>
      </c>
      <c r="E42" s="84">
        <f t="shared" si="27"/>
        <v>1.7604821329875699E-2</v>
      </c>
      <c r="F42" s="84">
        <f t="shared" si="27"/>
        <v>8.9412646271257723E-3</v>
      </c>
      <c r="G42" s="84">
        <f t="shared" si="27"/>
        <v>1.051180634593969E-2</v>
      </c>
      <c r="H42" s="84">
        <f t="shared" si="27"/>
        <v>1.0006584652197007E-2</v>
      </c>
      <c r="I42" s="84">
        <f t="shared" si="27"/>
        <v>1.3632834729581843E-2</v>
      </c>
      <c r="J42" s="84">
        <f t="shared" si="27"/>
        <v>0.11210271443420729</v>
      </c>
      <c r="K42" s="84">
        <f t="shared" si="27"/>
        <v>0.17789835831991874</v>
      </c>
      <c r="L42" s="84">
        <f t="shared" si="27"/>
        <v>0.2464488150885325</v>
      </c>
      <c r="M42" s="84">
        <f t="shared" si="27"/>
        <v>0.29909310422474272</v>
      </c>
      <c r="N42" s="84">
        <f t="shared" si="27"/>
        <v>0.36960606783707584</v>
      </c>
      <c r="O42" s="84">
        <f t="shared" si="27"/>
        <v>0.21961714238197044</v>
      </c>
      <c r="P42" s="84">
        <f t="shared" si="27"/>
        <v>9.5909453110457881E-3</v>
      </c>
      <c r="Q42" s="84">
        <f t="shared" si="27"/>
        <v>6.9113693826025309E-3</v>
      </c>
      <c r="R42" s="84">
        <f t="shared" si="27"/>
        <v>6.5659205448125651E-3</v>
      </c>
      <c r="S42" s="84">
        <f t="shared" si="27"/>
        <v>0</v>
      </c>
      <c r="T42" s="84">
        <f t="shared" si="27"/>
        <v>0.52061868646648768</v>
      </c>
      <c r="U42" s="84">
        <f t="shared" si="27"/>
        <v>0.46677024356552238</v>
      </c>
      <c r="V42" s="84">
        <f t="shared" si="27"/>
        <v>0.1637223281716623</v>
      </c>
      <c r="W42" s="84">
        <f t="shared" ref="W42:X42" si="28">W19/W$29*100</f>
        <v>0.18279811631119305</v>
      </c>
      <c r="X42" s="84">
        <f t="shared" si="28"/>
        <v>0.19486656691904575</v>
      </c>
      <c r="Y42" s="84">
        <f t="shared" si="27"/>
        <v>0.12745465936940598</v>
      </c>
    </row>
    <row r="43" spans="1:25" x14ac:dyDescent="0.2">
      <c r="A43" s="143"/>
      <c r="B43" s="76" t="s">
        <v>16</v>
      </c>
      <c r="C43" s="84">
        <f t="shared" ref="C43:Y43" si="29">C20/C$29*100</f>
        <v>6.0645157619992939E-3</v>
      </c>
      <c r="D43" s="84">
        <f t="shared" si="29"/>
        <v>1.6536239857392651E-2</v>
      </c>
      <c r="E43" s="84">
        <f t="shared" si="29"/>
        <v>3.4652680929179919E-2</v>
      </c>
      <c r="F43" s="84">
        <f t="shared" si="29"/>
        <v>1.5578332946438123E-2</v>
      </c>
      <c r="G43" s="84">
        <f t="shared" si="29"/>
        <v>4.0657117779112018E-2</v>
      </c>
      <c r="H43" s="84">
        <f t="shared" si="29"/>
        <v>2.1579068661304612E-2</v>
      </c>
      <c r="I43" s="84">
        <f t="shared" si="29"/>
        <v>9.6525803377755903E-2</v>
      </c>
      <c r="J43" s="84">
        <f t="shared" si="29"/>
        <v>5.9910999893605259E-2</v>
      </c>
      <c r="K43" s="84">
        <f t="shared" si="29"/>
        <v>4.3793907882291414E-2</v>
      </c>
      <c r="L43" s="84">
        <f t="shared" si="29"/>
        <v>0.14193375535542668</v>
      </c>
      <c r="M43" s="84">
        <f t="shared" si="29"/>
        <v>7.1079176546988837E-2</v>
      </c>
      <c r="N43" s="84">
        <f t="shared" si="29"/>
        <v>0.11082570723482604</v>
      </c>
      <c r="O43" s="84">
        <f t="shared" si="29"/>
        <v>0.15395447209460572</v>
      </c>
      <c r="P43" s="84">
        <f t="shared" si="29"/>
        <v>9.6914169989648136E-2</v>
      </c>
      <c r="Q43" s="84">
        <f t="shared" si="29"/>
        <v>6.6902973979575606E-2</v>
      </c>
      <c r="R43" s="84">
        <f t="shared" si="29"/>
        <v>5.7779314456560781E-2</v>
      </c>
      <c r="S43" s="84">
        <f t="shared" si="29"/>
        <v>0.11653640065776281</v>
      </c>
      <c r="T43" s="84">
        <f t="shared" si="29"/>
        <v>9.5969785430314591E-2</v>
      </c>
      <c r="U43" s="84">
        <f t="shared" si="29"/>
        <v>7.4388794799733468E-2</v>
      </c>
      <c r="V43" s="84">
        <f t="shared" si="29"/>
        <v>4.1967049125477156E-2</v>
      </c>
      <c r="W43" s="84">
        <f t="shared" ref="W43:X43" si="30">W20/W$29*100</f>
        <v>0.10195964299761699</v>
      </c>
      <c r="X43" s="84">
        <f t="shared" si="30"/>
        <v>6.9214028857188567E-2</v>
      </c>
      <c r="Y43" s="84">
        <f t="shared" si="29"/>
        <v>6.4781490969254604E-2</v>
      </c>
    </row>
    <row r="44" spans="1:25" x14ac:dyDescent="0.2">
      <c r="A44" s="143"/>
      <c r="B44" s="76" t="s">
        <v>19</v>
      </c>
      <c r="C44" s="84">
        <f t="shared" ref="C44:Y44" si="31">C21/C$29*100</f>
        <v>5.9478759874478735E-3</v>
      </c>
      <c r="D44" s="84">
        <f t="shared" si="31"/>
        <v>6.6237923604996517E-3</v>
      </c>
      <c r="E44" s="84">
        <f t="shared" si="31"/>
        <v>3.8361925288690523E-3</v>
      </c>
      <c r="F44" s="84">
        <f t="shared" si="31"/>
        <v>7.928529415733597E-3</v>
      </c>
      <c r="G44" s="84">
        <f t="shared" si="31"/>
        <v>2.1461290135718649E-2</v>
      </c>
      <c r="H44" s="84">
        <f t="shared" si="31"/>
        <v>3.3366264174577308E-3</v>
      </c>
      <c r="I44" s="84">
        <f t="shared" si="31"/>
        <v>3.9123338151631805E-3</v>
      </c>
      <c r="J44" s="84">
        <f t="shared" si="31"/>
        <v>1.171741916930856E-2</v>
      </c>
      <c r="K44" s="84">
        <f t="shared" si="31"/>
        <v>5.9832321137006468E-3</v>
      </c>
      <c r="L44" s="84">
        <f t="shared" si="31"/>
        <v>1.1377468228053867E-2</v>
      </c>
      <c r="M44" s="84">
        <f t="shared" si="31"/>
        <v>4.6348560002644383E-3</v>
      </c>
      <c r="N44" s="84">
        <f t="shared" si="31"/>
        <v>1.7987166497423757E-2</v>
      </c>
      <c r="O44" s="84">
        <f t="shared" si="31"/>
        <v>1.401739112331426E-2</v>
      </c>
      <c r="P44" s="84">
        <f t="shared" si="31"/>
        <v>1.258971762903712E-2</v>
      </c>
      <c r="Q44" s="84">
        <f t="shared" si="31"/>
        <v>4.2592461765266982E-3</v>
      </c>
      <c r="R44" s="84">
        <f t="shared" si="31"/>
        <v>1.8555212825861329E-2</v>
      </c>
      <c r="S44" s="84">
        <f t="shared" si="31"/>
        <v>0</v>
      </c>
      <c r="T44" s="84">
        <f t="shared" si="31"/>
        <v>4.1199270018547611E-2</v>
      </c>
      <c r="U44" s="84">
        <f t="shared" si="31"/>
        <v>7.7422689016456879E-3</v>
      </c>
      <c r="V44" s="84">
        <f t="shared" si="31"/>
        <v>5.928715355951044E-3</v>
      </c>
      <c r="W44" s="84">
        <f t="shared" ref="W44:X44" si="32">W21/W$29*100</f>
        <v>2.8687629017801083E-2</v>
      </c>
      <c r="X44" s="84">
        <f t="shared" si="32"/>
        <v>6.6589091464418415E-3</v>
      </c>
      <c r="Y44" s="84">
        <f t="shared" si="31"/>
        <v>1.0200822455454705E-2</v>
      </c>
    </row>
    <row r="45" spans="1:25" x14ac:dyDescent="0.2">
      <c r="A45" s="143"/>
      <c r="B45" s="76" t="s">
        <v>18</v>
      </c>
      <c r="C45" s="84">
        <f t="shared" ref="C45:Y45" si="33">C22/C$29*100</f>
        <v>0</v>
      </c>
      <c r="D45" s="84">
        <f t="shared" si="33"/>
        <v>2.1884525786487405E-3</v>
      </c>
      <c r="E45" s="84">
        <f t="shared" si="33"/>
        <v>6.9138589631343086E-3</v>
      </c>
      <c r="F45" s="84">
        <f t="shared" si="33"/>
        <v>1.1432168547431123E-3</v>
      </c>
      <c r="G45" s="84">
        <f t="shared" si="33"/>
        <v>4.3237629890171677E-3</v>
      </c>
      <c r="H45" s="84">
        <f t="shared" si="33"/>
        <v>8.485604356225137E-4</v>
      </c>
      <c r="I45" s="84">
        <f t="shared" si="33"/>
        <v>1.0579500878847466E-3</v>
      </c>
      <c r="J45" s="84">
        <f t="shared" si="33"/>
        <v>5.7608157939784555E-4</v>
      </c>
      <c r="K45" s="84">
        <f t="shared" si="33"/>
        <v>7.6971494430334879E-3</v>
      </c>
      <c r="L45" s="84">
        <f t="shared" si="33"/>
        <v>4.0129359988173218E-3</v>
      </c>
      <c r="M45" s="84">
        <f t="shared" si="33"/>
        <v>1.7860262145865014E-3</v>
      </c>
      <c r="N45" s="84">
        <f t="shared" si="33"/>
        <v>1.0201327701954222E-2</v>
      </c>
      <c r="O45" s="84">
        <f t="shared" si="33"/>
        <v>4.4600689015831516E-2</v>
      </c>
      <c r="P45" s="84">
        <f t="shared" si="33"/>
        <v>3.7188877628313723E-2</v>
      </c>
      <c r="Q45" s="84">
        <f t="shared" si="33"/>
        <v>1.0949173269652359E-2</v>
      </c>
      <c r="R45" s="84">
        <f t="shared" si="33"/>
        <v>2.5618885191615974E-3</v>
      </c>
      <c r="S45" s="84">
        <f t="shared" si="33"/>
        <v>0</v>
      </c>
      <c r="T45" s="84">
        <f t="shared" si="33"/>
        <v>1.2526916692412769E-2</v>
      </c>
      <c r="U45" s="84">
        <f t="shared" si="33"/>
        <v>3.1293689802610776E-3</v>
      </c>
      <c r="V45" s="84">
        <f t="shared" si="33"/>
        <v>5.4041807415599321E-3</v>
      </c>
      <c r="W45" s="84">
        <f t="shared" ref="W45:X45" si="34">W22/W$29*100</f>
        <v>1.0742312031259253E-2</v>
      </c>
      <c r="X45" s="84">
        <f t="shared" si="34"/>
        <v>2.6514340690094278E-3</v>
      </c>
      <c r="Y45" s="84">
        <f t="shared" si="33"/>
        <v>6.3254318630018474E-3</v>
      </c>
    </row>
    <row r="46" spans="1:25" x14ac:dyDescent="0.2">
      <c r="A46" s="143"/>
      <c r="B46" s="76" t="s">
        <v>20</v>
      </c>
      <c r="C46" s="84">
        <f t="shared" ref="C46:Y46" si="35">C23/C$29*100</f>
        <v>0</v>
      </c>
      <c r="D46" s="84">
        <f t="shared" si="35"/>
        <v>6.080615964082544E-4</v>
      </c>
      <c r="E46" s="84">
        <f t="shared" si="35"/>
        <v>4.3439852063028306E-3</v>
      </c>
      <c r="F46" s="84">
        <f t="shared" si="35"/>
        <v>4.7264537954858342E-4</v>
      </c>
      <c r="G46" s="84">
        <f t="shared" si="35"/>
        <v>3.2641555762896328E-4</v>
      </c>
      <c r="H46" s="84">
        <f t="shared" si="35"/>
        <v>1.2338679440325473E-3</v>
      </c>
      <c r="I46" s="84">
        <f t="shared" si="35"/>
        <v>7.99722179350574E-4</v>
      </c>
      <c r="J46" s="84">
        <f t="shared" si="35"/>
        <v>7.0234156173121509E-3</v>
      </c>
      <c r="K46" s="84">
        <f t="shared" si="35"/>
        <v>3.8328084773672378E-3</v>
      </c>
      <c r="L46" s="84">
        <f t="shared" si="35"/>
        <v>7.3260664226212852E-3</v>
      </c>
      <c r="M46" s="84">
        <f t="shared" si="35"/>
        <v>1.357176565601269E-2</v>
      </c>
      <c r="N46" s="84">
        <f t="shared" si="35"/>
        <v>7.1875214680303823E-3</v>
      </c>
      <c r="O46" s="84">
        <f t="shared" si="35"/>
        <v>1.7949328540969374E-2</v>
      </c>
      <c r="P46" s="84">
        <f t="shared" si="35"/>
        <v>4.1675246060289819E-3</v>
      </c>
      <c r="Q46" s="84">
        <f t="shared" si="35"/>
        <v>2.1037758109966512E-2</v>
      </c>
      <c r="R46" s="84">
        <f t="shared" si="35"/>
        <v>1.2400546945113072E-3</v>
      </c>
      <c r="S46" s="84">
        <f t="shared" si="35"/>
        <v>0</v>
      </c>
      <c r="T46" s="84">
        <f t="shared" si="35"/>
        <v>5.5613735421909333E-3</v>
      </c>
      <c r="U46" s="84">
        <f t="shared" si="35"/>
        <v>2.8723215399673965E-3</v>
      </c>
      <c r="V46" s="84">
        <f t="shared" si="35"/>
        <v>1.0713726498293179E-2</v>
      </c>
      <c r="W46" s="84">
        <f t="shared" ref="W46:X46" si="36">W23/W$29*100</f>
        <v>1.3117884833902029E-2</v>
      </c>
      <c r="X46" s="84">
        <f t="shared" si="36"/>
        <v>4.4720501341609159E-3</v>
      </c>
      <c r="Y46" s="84">
        <f t="shared" si="35"/>
        <v>5.1650699358643925E-3</v>
      </c>
    </row>
    <row r="47" spans="1:25" x14ac:dyDescent="0.2">
      <c r="A47" s="143"/>
      <c r="B47" s="76" t="s">
        <v>21</v>
      </c>
      <c r="C47" s="84">
        <f t="shared" ref="C47:Y47" si="37">C24/C$29*100</f>
        <v>0</v>
      </c>
      <c r="D47" s="84">
        <f t="shared" si="37"/>
        <v>1.5936715787299022E-3</v>
      </c>
      <c r="E47" s="84">
        <f t="shared" si="37"/>
        <v>0</v>
      </c>
      <c r="F47" s="84">
        <f t="shared" si="37"/>
        <v>3.1518595527964303E-5</v>
      </c>
      <c r="G47" s="84">
        <f t="shared" si="37"/>
        <v>9.2472568475191049E-4</v>
      </c>
      <c r="H47" s="84">
        <f t="shared" si="37"/>
        <v>3.7526299567775938E-4</v>
      </c>
      <c r="I47" s="84">
        <f t="shared" si="37"/>
        <v>2.5662906751170625E-2</v>
      </c>
      <c r="J47" s="84">
        <f t="shared" si="37"/>
        <v>2.1597492863279183E-4</v>
      </c>
      <c r="K47" s="84">
        <f t="shared" si="37"/>
        <v>9.400018893254267E-3</v>
      </c>
      <c r="L47" s="84">
        <f t="shared" si="37"/>
        <v>3.0123302897579248E-3</v>
      </c>
      <c r="M47" s="84">
        <f t="shared" si="37"/>
        <v>1.2429835166283636E-2</v>
      </c>
      <c r="N47" s="84">
        <f t="shared" si="37"/>
        <v>2.8157870299224275E-3</v>
      </c>
      <c r="O47" s="84">
        <f t="shared" si="37"/>
        <v>5.7584908121820193E-3</v>
      </c>
      <c r="P47" s="84">
        <f t="shared" si="37"/>
        <v>4.6052941033904518E-3</v>
      </c>
      <c r="Q47" s="84">
        <f t="shared" si="37"/>
        <v>6.1559475255242423E-3</v>
      </c>
      <c r="R47" s="84">
        <f t="shared" si="37"/>
        <v>1.5671712150672386E-3</v>
      </c>
      <c r="S47" s="84">
        <f t="shared" si="37"/>
        <v>0</v>
      </c>
      <c r="T47" s="84">
        <f t="shared" si="37"/>
        <v>2.039098474270962E-3</v>
      </c>
      <c r="U47" s="84">
        <f t="shared" si="37"/>
        <v>6.1617943544685382E-4</v>
      </c>
      <c r="V47" s="84">
        <f t="shared" si="37"/>
        <v>3.9342473842771302E-3</v>
      </c>
      <c r="W47" s="84">
        <f t="shared" ref="W47:X47" si="38">W24/W$29*100</f>
        <v>5.3444314289768646E-3</v>
      </c>
      <c r="X47" s="84">
        <f t="shared" si="38"/>
        <v>3.1382663337789135E-2</v>
      </c>
      <c r="Y47" s="84">
        <f t="shared" si="37"/>
        <v>4.9448872170299368E-3</v>
      </c>
    </row>
    <row r="48" spans="1:25" x14ac:dyDescent="0.2">
      <c r="A48" s="143"/>
      <c r="B48" s="76" t="s">
        <v>17</v>
      </c>
      <c r="C48" s="84">
        <f t="shared" ref="C48:Y49" si="39">C25/C$29*100</f>
        <v>0</v>
      </c>
      <c r="D48" s="84">
        <f t="shared" si="39"/>
        <v>3.0543474697586541E-3</v>
      </c>
      <c r="E48" s="84">
        <f t="shared" si="39"/>
        <v>4.8694614905668332E-4</v>
      </c>
      <c r="F48" s="84">
        <f t="shared" si="39"/>
        <v>1.5460138213208253E-3</v>
      </c>
      <c r="G48" s="84">
        <f t="shared" si="39"/>
        <v>9.9567400644547457E-3</v>
      </c>
      <c r="H48" s="84">
        <f t="shared" si="39"/>
        <v>8.1992955653043976E-3</v>
      </c>
      <c r="I48" s="84">
        <f t="shared" si="39"/>
        <v>9.1231980418746625E-3</v>
      </c>
      <c r="J48" s="84">
        <f t="shared" si="39"/>
        <v>3.2606870513977149E-2</v>
      </c>
      <c r="K48" s="84">
        <f t="shared" si="39"/>
        <v>4.6853364821814241E-3</v>
      </c>
      <c r="L48" s="84">
        <f t="shared" si="39"/>
        <v>0.11400312711918302</v>
      </c>
      <c r="M48" s="84">
        <f t="shared" si="39"/>
        <v>2.807845431115058E-2</v>
      </c>
      <c r="N48" s="84">
        <f t="shared" si="39"/>
        <v>2.4502804201179573E-2</v>
      </c>
      <c r="O48" s="84">
        <f t="shared" si="39"/>
        <v>4.1752990140713646E-2</v>
      </c>
      <c r="P48" s="84">
        <f t="shared" si="39"/>
        <v>1.794239806398849E-2</v>
      </c>
      <c r="Q48" s="84">
        <f t="shared" si="39"/>
        <v>1.8373044539606039E-2</v>
      </c>
      <c r="R48" s="84">
        <f t="shared" si="39"/>
        <v>2.4917471883116236E-2</v>
      </c>
      <c r="S48" s="84">
        <f t="shared" si="39"/>
        <v>0</v>
      </c>
      <c r="T48" s="84">
        <f t="shared" si="39"/>
        <v>2.4102158330789249E-2</v>
      </c>
      <c r="U48" s="84">
        <f t="shared" si="39"/>
        <v>2.7797844614616707E-2</v>
      </c>
      <c r="V48" s="84">
        <f t="shared" si="39"/>
        <v>7.0576774362452422E-3</v>
      </c>
      <c r="W48" s="84">
        <f t="shared" ref="W48:X48" si="40">W25/W$29*100</f>
        <v>9.8093810062901132E-3</v>
      </c>
      <c r="X48" s="84">
        <f t="shared" si="40"/>
        <v>1.4754526960079556E-2</v>
      </c>
      <c r="Y48" s="84">
        <f t="shared" si="39"/>
        <v>2.136212865547165E-2</v>
      </c>
    </row>
    <row r="49" spans="1:25" x14ac:dyDescent="0.2">
      <c r="A49" s="297"/>
      <c r="B49" s="76" t="s">
        <v>807</v>
      </c>
      <c r="C49" s="84">
        <f t="shared" si="39"/>
        <v>1.1663977455141959E-4</v>
      </c>
      <c r="D49" s="84">
        <f t="shared" si="39"/>
        <v>2.4679142733474487E-3</v>
      </c>
      <c r="E49" s="84">
        <f t="shared" si="39"/>
        <v>1.9071698081817048E-2</v>
      </c>
      <c r="F49" s="84">
        <f t="shared" si="39"/>
        <v>4.4564088795640382E-3</v>
      </c>
      <c r="G49" s="84">
        <f t="shared" si="39"/>
        <v>3.6641833475405789E-3</v>
      </c>
      <c r="H49" s="84">
        <f t="shared" si="39"/>
        <v>7.5854553032096636E-3</v>
      </c>
      <c r="I49" s="84">
        <f t="shared" si="39"/>
        <v>5.596969250231211E-2</v>
      </c>
      <c r="J49" s="84">
        <f t="shared" si="39"/>
        <v>7.7712380849767598E-3</v>
      </c>
      <c r="K49" s="84">
        <f t="shared" si="39"/>
        <v>1.2195362472754347E-2</v>
      </c>
      <c r="L49" s="84">
        <f t="shared" si="39"/>
        <v>2.2018272969932485E-3</v>
      </c>
      <c r="M49" s="84">
        <f t="shared" si="39"/>
        <v>1.0578239198691003E-2</v>
      </c>
      <c r="N49" s="84">
        <f t="shared" si="39"/>
        <v>4.8131100336315707E-2</v>
      </c>
      <c r="O49" s="84">
        <f t="shared" si="39"/>
        <v>2.9875582461594902E-2</v>
      </c>
      <c r="P49" s="84">
        <f t="shared" si="39"/>
        <v>2.042035795888936E-2</v>
      </c>
      <c r="Q49" s="84">
        <f t="shared" si="39"/>
        <v>6.1278043582997568E-3</v>
      </c>
      <c r="R49" s="84">
        <f t="shared" si="39"/>
        <v>8.93751531884307E-3</v>
      </c>
      <c r="S49" s="84">
        <f t="shared" si="39"/>
        <v>0.11653640065776281</v>
      </c>
      <c r="T49" s="84">
        <f t="shared" si="39"/>
        <v>1.0540968372103079E-2</v>
      </c>
      <c r="U49" s="84">
        <f t="shared" si="39"/>
        <v>3.223081132779574E-2</v>
      </c>
      <c r="V49" s="84">
        <f t="shared" si="39"/>
        <v>8.9285017091506255E-3</v>
      </c>
      <c r="W49" s="84">
        <f t="shared" ref="W49:X49" si="41">W26/W$29*100</f>
        <v>3.4258004679387659E-2</v>
      </c>
      <c r="X49" s="84">
        <f t="shared" si="41"/>
        <v>9.2944452097077097E-3</v>
      </c>
      <c r="Y49" s="84">
        <f t="shared" si="39"/>
        <v>1.6783150842432086E-2</v>
      </c>
    </row>
    <row r="50" spans="1:25" ht="15" x14ac:dyDescent="0.25">
      <c r="A50" s="143"/>
      <c r="B50" s="185" t="s">
        <v>22</v>
      </c>
      <c r="C50" s="84">
        <f t="shared" ref="C50:Y50" si="42">C27/C$29*100</f>
        <v>99.952561474917928</v>
      </c>
      <c r="D50" s="84">
        <f t="shared" si="42"/>
        <v>99.696206355304625</v>
      </c>
      <c r="E50" s="84">
        <f t="shared" si="42"/>
        <v>99.816654351615981</v>
      </c>
      <c r="F50" s="84">
        <f t="shared" si="42"/>
        <v>99.775302997607525</v>
      </c>
      <c r="G50" s="84">
        <f t="shared" si="42"/>
        <v>99.340306787930842</v>
      </c>
      <c r="H50" s="84">
        <f t="shared" si="42"/>
        <v>97.907282021502013</v>
      </c>
      <c r="I50" s="84">
        <f t="shared" si="42"/>
        <v>96.577124666236443</v>
      </c>
      <c r="J50" s="84">
        <f t="shared" si="42"/>
        <v>97.784216129765596</v>
      </c>
      <c r="K50" s="84">
        <f t="shared" si="42"/>
        <v>99.255148307638351</v>
      </c>
      <c r="L50" s="84">
        <f t="shared" si="42"/>
        <v>97.367383126822787</v>
      </c>
      <c r="M50" s="84">
        <f t="shared" si="42"/>
        <v>98.638400148396727</v>
      </c>
      <c r="N50" s="84">
        <f t="shared" si="42"/>
        <v>97.780129890305446</v>
      </c>
      <c r="O50" s="84">
        <f t="shared" si="42"/>
        <v>96.296942933367163</v>
      </c>
      <c r="P50" s="84">
        <f t="shared" si="42"/>
        <v>99.587113648939365</v>
      </c>
      <c r="Q50" s="84">
        <f t="shared" si="42"/>
        <v>98.398599720421331</v>
      </c>
      <c r="R50" s="84">
        <f t="shared" si="42"/>
        <v>97.692387959249785</v>
      </c>
      <c r="S50" s="84">
        <f t="shared" si="42"/>
        <v>98.923692138813664</v>
      </c>
      <c r="T50" s="84">
        <f t="shared" si="42"/>
        <v>97.410118690398875</v>
      </c>
      <c r="U50" s="84">
        <f t="shared" si="42"/>
        <v>93.168719711916523</v>
      </c>
      <c r="V50" s="84">
        <f t="shared" si="42"/>
        <v>96.775823160064533</v>
      </c>
      <c r="W50" s="84">
        <f t="shared" ref="W50:X50" si="43">W27/W$29*100</f>
        <v>94.594051487957927</v>
      </c>
      <c r="X50" s="84">
        <f t="shared" si="43"/>
        <v>89.762558691462701</v>
      </c>
      <c r="Y50" s="84">
        <f t="shared" si="42"/>
        <v>98.10694080017835</v>
      </c>
    </row>
    <row r="51" spans="1:25" x14ac:dyDescent="0.2">
      <c r="A51" s="143"/>
      <c r="B51" s="76" t="s">
        <v>23</v>
      </c>
      <c r="C51" s="84">
        <f t="shared" ref="C51:Y51" si="44">C28/C$29*100</f>
        <v>4.7438525082074801E-2</v>
      </c>
      <c r="D51" s="84">
        <f t="shared" si="44"/>
        <v>0.30379364469537556</v>
      </c>
      <c r="E51" s="84">
        <f t="shared" si="44"/>
        <v>0.18334564838402373</v>
      </c>
      <c r="F51" s="84">
        <f t="shared" si="44"/>
        <v>0.22469700239247087</v>
      </c>
      <c r="G51" s="84">
        <f t="shared" si="44"/>
        <v>0.65969321206915255</v>
      </c>
      <c r="H51" s="84">
        <f t="shared" si="44"/>
        <v>2.0927179784979839</v>
      </c>
      <c r="I51" s="84">
        <f t="shared" si="44"/>
        <v>3.4228753337635509</v>
      </c>
      <c r="J51" s="84">
        <f t="shared" si="44"/>
        <v>2.2157838702343984</v>
      </c>
      <c r="K51" s="84">
        <f t="shared" si="44"/>
        <v>0.74485169236165139</v>
      </c>
      <c r="L51" s="84">
        <f t="shared" si="44"/>
        <v>2.6326168731772173</v>
      </c>
      <c r="M51" s="84">
        <f t="shared" si="44"/>
        <v>1.3615998516032726</v>
      </c>
      <c r="N51" s="84">
        <f t="shared" si="44"/>
        <v>2.219870109694551</v>
      </c>
      <c r="O51" s="84">
        <f t="shared" si="44"/>
        <v>3.7030570666328435</v>
      </c>
      <c r="P51" s="84">
        <f t="shared" si="44"/>
        <v>0.41288635106063437</v>
      </c>
      <c r="Q51" s="84">
        <f t="shared" si="44"/>
        <v>1.6014002795786662</v>
      </c>
      <c r="R51" s="84">
        <f t="shared" si="44"/>
        <v>2.3076120407502212</v>
      </c>
      <c r="S51" s="84">
        <f t="shared" si="44"/>
        <v>1.0763078611863326</v>
      </c>
      <c r="T51" s="84">
        <f t="shared" si="44"/>
        <v>2.5898813096011311</v>
      </c>
      <c r="U51" s="84">
        <f t="shared" si="44"/>
        <v>6.8312802880834704</v>
      </c>
      <c r="V51" s="84">
        <f t="shared" si="44"/>
        <v>3.2241768399354638</v>
      </c>
      <c r="W51" s="84">
        <f t="shared" ref="W51:X51" si="45">W28/W$29*100</f>
        <v>5.4059485120420741</v>
      </c>
      <c r="X51" s="84">
        <f t="shared" si="45"/>
        <v>10.237441308537299</v>
      </c>
      <c r="Y51" s="84">
        <f t="shared" si="44"/>
        <v>1.8930591998216406</v>
      </c>
    </row>
    <row r="52" spans="1:25" ht="13.5" thickBot="1" x14ac:dyDescent="0.25">
      <c r="A52" s="143"/>
      <c r="B52" s="77" t="s">
        <v>7</v>
      </c>
      <c r="C52" s="84">
        <f t="shared" ref="C52:Y52" si="46">C29/C$29*100</f>
        <v>100</v>
      </c>
      <c r="D52" s="84">
        <f t="shared" si="46"/>
        <v>100</v>
      </c>
      <c r="E52" s="84">
        <f t="shared" si="46"/>
        <v>100</v>
      </c>
      <c r="F52" s="84">
        <f t="shared" si="46"/>
        <v>100</v>
      </c>
      <c r="G52" s="84">
        <f t="shared" si="46"/>
        <v>100</v>
      </c>
      <c r="H52" s="84">
        <f t="shared" si="46"/>
        <v>100</v>
      </c>
      <c r="I52" s="84">
        <f t="shared" si="46"/>
        <v>100</v>
      </c>
      <c r="J52" s="84">
        <f t="shared" si="46"/>
        <v>100</v>
      </c>
      <c r="K52" s="84">
        <f t="shared" si="46"/>
        <v>100</v>
      </c>
      <c r="L52" s="84">
        <f t="shared" si="46"/>
        <v>100</v>
      </c>
      <c r="M52" s="84">
        <f t="shared" si="46"/>
        <v>100</v>
      </c>
      <c r="N52" s="84">
        <f t="shared" si="46"/>
        <v>100</v>
      </c>
      <c r="O52" s="84">
        <f t="shared" si="46"/>
        <v>100</v>
      </c>
      <c r="P52" s="84">
        <f t="shared" si="46"/>
        <v>100</v>
      </c>
      <c r="Q52" s="84">
        <f t="shared" si="46"/>
        <v>100</v>
      </c>
      <c r="R52" s="84">
        <f t="shared" si="46"/>
        <v>100</v>
      </c>
      <c r="S52" s="84">
        <f t="shared" si="46"/>
        <v>100</v>
      </c>
      <c r="T52" s="84">
        <f t="shared" si="46"/>
        <v>100</v>
      </c>
      <c r="U52" s="84">
        <f t="shared" si="46"/>
        <v>100</v>
      </c>
      <c r="V52" s="84">
        <f t="shared" si="46"/>
        <v>100</v>
      </c>
      <c r="W52" s="84">
        <f t="shared" ref="W52:X52" si="47">W29/W$29*100</f>
        <v>100</v>
      </c>
      <c r="X52" s="84">
        <f t="shared" si="47"/>
        <v>100</v>
      </c>
      <c r="Y52" s="84">
        <f t="shared" si="46"/>
        <v>100</v>
      </c>
    </row>
    <row r="53" spans="1:25" ht="20.25" thickTop="1" thickBot="1" x14ac:dyDescent="0.35">
      <c r="A53" s="143"/>
      <c r="B53" s="342" t="s">
        <v>254</v>
      </c>
      <c r="C53" s="342"/>
      <c r="D53" s="342"/>
      <c r="E53" s="342"/>
      <c r="F53" s="342"/>
      <c r="G53" s="342"/>
      <c r="H53" s="342"/>
      <c r="I53" s="342"/>
      <c r="J53" s="342"/>
      <c r="K53" s="342"/>
      <c r="L53" s="342"/>
      <c r="M53" s="342"/>
      <c r="N53" s="342"/>
      <c r="O53" s="342"/>
      <c r="P53" s="342"/>
      <c r="Q53" s="342"/>
      <c r="R53" s="342"/>
      <c r="S53" s="342"/>
      <c r="T53" s="342"/>
      <c r="U53" s="342"/>
      <c r="V53" s="342"/>
      <c r="W53" s="342"/>
      <c r="X53" s="342"/>
      <c r="Y53" s="342"/>
    </row>
    <row r="54" spans="1:25" ht="13.5" thickTop="1" x14ac:dyDescent="0.2">
      <c r="A54" s="143"/>
      <c r="B54" s="27" t="s">
        <v>326</v>
      </c>
      <c r="C54" s="33" t="s">
        <v>10</v>
      </c>
      <c r="D54" s="18">
        <f t="shared" ref="D54:V54" si="48">IF(C9=0,"--",((D9/C9)*100-100))</f>
        <v>294.8773399617213</v>
      </c>
      <c r="E54" s="18">
        <f t="shared" si="48"/>
        <v>32.121275408750478</v>
      </c>
      <c r="F54" s="18">
        <f t="shared" si="48"/>
        <v>6.0519438706761974</v>
      </c>
      <c r="G54" s="18">
        <f t="shared" si="48"/>
        <v>49.614669209514432</v>
      </c>
      <c r="H54" s="18">
        <f t="shared" si="48"/>
        <v>9.4749699260536744</v>
      </c>
      <c r="I54" s="18">
        <f t="shared" si="48"/>
        <v>-49.498987833133825</v>
      </c>
      <c r="J54" s="18">
        <f t="shared" si="48"/>
        <v>4.1268874100823751</v>
      </c>
      <c r="K54" s="18">
        <f t="shared" si="48"/>
        <v>30.924368311370614</v>
      </c>
      <c r="L54" s="18">
        <f t="shared" si="48"/>
        <v>-9.4669778159893809</v>
      </c>
      <c r="M54" s="18">
        <f t="shared" si="48"/>
        <v>-6.6671018168494243</v>
      </c>
      <c r="N54" s="18">
        <f t="shared" si="48"/>
        <v>18.739469985950265</v>
      </c>
      <c r="O54" s="18">
        <f t="shared" si="48"/>
        <v>-39.767109023161218</v>
      </c>
      <c r="P54" s="18">
        <f t="shared" si="48"/>
        <v>-81.742975304730493</v>
      </c>
      <c r="Q54" s="18">
        <f t="shared" si="48"/>
        <v>42.950511387696025</v>
      </c>
      <c r="R54" s="18">
        <f t="shared" si="48"/>
        <v>-6.2040032578341879</v>
      </c>
      <c r="S54" s="18">
        <f t="shared" si="48"/>
        <v>-20.879760766254734</v>
      </c>
      <c r="T54" s="18">
        <f t="shared" si="48"/>
        <v>26.252614182773243</v>
      </c>
      <c r="U54" s="18">
        <f t="shared" si="48"/>
        <v>-2.3298058481228736</v>
      </c>
      <c r="V54" s="18">
        <f t="shared" si="48"/>
        <v>63.994716809755005</v>
      </c>
      <c r="W54" s="18">
        <f t="shared" ref="W54:X54" si="49">IF(V9=0,"--",((W9/V9)*100-100))</f>
        <v>-2.8469132205898262</v>
      </c>
      <c r="X54" s="18">
        <f t="shared" si="49"/>
        <v>-20.808631466665247</v>
      </c>
      <c r="Y54" s="18">
        <f>IFERROR((POWER(U9/C9,1/21)*100)-100,"--")</f>
        <v>-0.49779617257414088</v>
      </c>
    </row>
    <row r="55" spans="1:25" x14ac:dyDescent="0.2">
      <c r="A55" s="143"/>
      <c r="B55" s="27" t="s">
        <v>377</v>
      </c>
      <c r="C55" s="33" t="s">
        <v>10</v>
      </c>
      <c r="D55" s="18">
        <f t="shared" ref="D55:V55" si="50">IF(C10=0,"--",((D10/C10)*100-100))</f>
        <v>-100</v>
      </c>
      <c r="E55" s="18" t="str">
        <f t="shared" si="50"/>
        <v>--</v>
      </c>
      <c r="F55" s="18">
        <f t="shared" si="50"/>
        <v>-100</v>
      </c>
      <c r="G55" s="18" t="str">
        <f t="shared" si="50"/>
        <v>--</v>
      </c>
      <c r="H55" s="18">
        <f t="shared" si="50"/>
        <v>-99.729392914367097</v>
      </c>
      <c r="I55" s="18">
        <f t="shared" si="50"/>
        <v>904488.15789473662</v>
      </c>
      <c r="J55" s="18">
        <f t="shared" si="50"/>
        <v>-100</v>
      </c>
      <c r="K55" s="18" t="str">
        <f t="shared" si="50"/>
        <v>--</v>
      </c>
      <c r="L55" s="18">
        <f t="shared" si="50"/>
        <v>5455.5420956995758</v>
      </c>
      <c r="M55" s="18">
        <f t="shared" si="50"/>
        <v>-50.402302610060836</v>
      </c>
      <c r="N55" s="18">
        <f t="shared" si="50"/>
        <v>672.77982942055758</v>
      </c>
      <c r="O55" s="18">
        <f t="shared" si="50"/>
        <v>130.15989054282002</v>
      </c>
      <c r="P55" s="18">
        <f t="shared" si="50"/>
        <v>191.69939713323134</v>
      </c>
      <c r="Q55" s="18">
        <f t="shared" si="50"/>
        <v>-67.614932216610271</v>
      </c>
      <c r="R55" s="18">
        <f t="shared" si="50"/>
        <v>-94.571179999084208</v>
      </c>
      <c r="S55" s="18">
        <f t="shared" si="50"/>
        <v>-79.995662232504344</v>
      </c>
      <c r="T55" s="18">
        <f t="shared" si="50"/>
        <v>-63.87182267196723</v>
      </c>
      <c r="U55" s="18">
        <f t="shared" si="50"/>
        <v>511.97065688562861</v>
      </c>
      <c r="V55" s="18">
        <f t="shared" si="50"/>
        <v>-99.667629270418999</v>
      </c>
      <c r="W55" s="18">
        <f t="shared" ref="W55:X55" si="51">IF(V10=0,"--",((W10/V10)*100-100))</f>
        <v>-100</v>
      </c>
      <c r="X55" s="18" t="str">
        <f t="shared" si="51"/>
        <v>--</v>
      </c>
      <c r="Y55" s="18">
        <f t="shared" ref="Y55:Y74" si="52">IFERROR((POWER(U10/C10,1/21)*100)-100,"--")</f>
        <v>23.751511828916932</v>
      </c>
    </row>
    <row r="56" spans="1:25" x14ac:dyDescent="0.2">
      <c r="A56" s="143"/>
      <c r="B56" s="27" t="s">
        <v>378</v>
      </c>
      <c r="C56" s="33" t="s">
        <v>10</v>
      </c>
      <c r="D56" s="18">
        <f t="shared" ref="D56:V56" si="53">IF(C11=0,"--",((D11/C11)*100-100))</f>
        <v>193960.41666666666</v>
      </c>
      <c r="E56" s="18">
        <f t="shared" si="53"/>
        <v>66.305596410052715</v>
      </c>
      <c r="F56" s="18">
        <f t="shared" si="53"/>
        <v>-23.010053019348618</v>
      </c>
      <c r="G56" s="18">
        <f t="shared" si="53"/>
        <v>802.8904415874789</v>
      </c>
      <c r="H56" s="18">
        <f t="shared" si="53"/>
        <v>-46.849259350288584</v>
      </c>
      <c r="I56" s="18">
        <f t="shared" si="53"/>
        <v>-68.246191011713648</v>
      </c>
      <c r="J56" s="18">
        <f t="shared" si="53"/>
        <v>41.050490526033911</v>
      </c>
      <c r="K56" s="18">
        <f t="shared" si="53"/>
        <v>121.39845081795616</v>
      </c>
      <c r="L56" s="18">
        <f t="shared" si="53"/>
        <v>829.46853377671607</v>
      </c>
      <c r="M56" s="18">
        <f t="shared" si="53"/>
        <v>52.297754659904342</v>
      </c>
      <c r="N56" s="18">
        <f t="shared" si="53"/>
        <v>-90.917821509577436</v>
      </c>
      <c r="O56" s="18">
        <f t="shared" si="53"/>
        <v>229.76357816383751</v>
      </c>
      <c r="P56" s="18">
        <f t="shared" si="53"/>
        <v>-79.496051913947952</v>
      </c>
      <c r="Q56" s="18">
        <f t="shared" si="53"/>
        <v>-74.480470782182167</v>
      </c>
      <c r="R56" s="18">
        <f t="shared" si="53"/>
        <v>13.00858855424238</v>
      </c>
      <c r="S56" s="18">
        <f t="shared" si="53"/>
        <v>-82.90886430032306</v>
      </c>
      <c r="T56" s="18">
        <f t="shared" si="53"/>
        <v>5874.7919893630142</v>
      </c>
      <c r="U56" s="18">
        <f t="shared" si="53"/>
        <v>-10.937209638454704</v>
      </c>
      <c r="V56" s="18">
        <f t="shared" si="53"/>
        <v>-1.8079833902618816</v>
      </c>
      <c r="W56" s="18">
        <f t="shared" ref="W56:X56" si="54">IF(V11=0,"--",((W11/V11)*100-100))</f>
        <v>-55.899999816363241</v>
      </c>
      <c r="X56" s="18">
        <f t="shared" si="54"/>
        <v>-89.962915725778629</v>
      </c>
      <c r="Y56" s="18">
        <f t="shared" si="52"/>
        <v>62.54952413919338</v>
      </c>
    </row>
    <row r="57" spans="1:25" x14ac:dyDescent="0.2">
      <c r="A57" s="143"/>
      <c r="B57" s="27" t="s">
        <v>67</v>
      </c>
      <c r="C57" s="33" t="s">
        <v>10</v>
      </c>
      <c r="D57" s="18">
        <f t="shared" ref="D57:V57" si="55">IF(C12=0,"--",((D12/C12)*100-100))</f>
        <v>1273.6956172740408</v>
      </c>
      <c r="E57" s="18">
        <f t="shared" si="55"/>
        <v>34.008239109474971</v>
      </c>
      <c r="F57" s="18">
        <f t="shared" si="55"/>
        <v>4480.8188893976057</v>
      </c>
      <c r="G57" s="18">
        <f t="shared" si="55"/>
        <v>33.986567506433119</v>
      </c>
      <c r="H57" s="18">
        <f t="shared" si="55"/>
        <v>-14.288142963698192</v>
      </c>
      <c r="I57" s="18">
        <f t="shared" si="55"/>
        <v>149.33439151904216</v>
      </c>
      <c r="J57" s="18">
        <f t="shared" si="55"/>
        <v>-23.496638319566685</v>
      </c>
      <c r="K57" s="18">
        <f t="shared" si="55"/>
        <v>23.254735202776473</v>
      </c>
      <c r="L57" s="18">
        <f t="shared" si="55"/>
        <v>-47.110660711663641</v>
      </c>
      <c r="M57" s="18">
        <f t="shared" si="55"/>
        <v>65.608705540689414</v>
      </c>
      <c r="N57" s="18">
        <f t="shared" si="55"/>
        <v>-94.141065502537742</v>
      </c>
      <c r="O57" s="18">
        <f t="shared" si="55"/>
        <v>253.21726011982418</v>
      </c>
      <c r="P57" s="18">
        <f t="shared" si="55"/>
        <v>-86.658062252469932</v>
      </c>
      <c r="Q57" s="18">
        <f t="shared" si="55"/>
        <v>-70.465114244980185</v>
      </c>
      <c r="R57" s="18">
        <f t="shared" si="55"/>
        <v>-41.493751357327589</v>
      </c>
      <c r="S57" s="18">
        <f t="shared" si="55"/>
        <v>402.88688668421412</v>
      </c>
      <c r="T57" s="18">
        <f t="shared" si="55"/>
        <v>21.134134762171584</v>
      </c>
      <c r="U57" s="18">
        <f t="shared" si="55"/>
        <v>46.791296845376479</v>
      </c>
      <c r="V57" s="18">
        <f t="shared" si="55"/>
        <v>58.055955205645517</v>
      </c>
      <c r="W57" s="18">
        <f t="shared" ref="W57:X57" si="56">IF(V12=0,"--",((W12/V12)*100-100))</f>
        <v>-39.566244578654143</v>
      </c>
      <c r="X57" s="18">
        <f t="shared" si="56"/>
        <v>-22.645240305789855</v>
      </c>
      <c r="Y57" s="18">
        <f t="shared" si="52"/>
        <v>23.565462786226419</v>
      </c>
    </row>
    <row r="58" spans="1:25" x14ac:dyDescent="0.2">
      <c r="A58" s="143"/>
      <c r="B58" s="27" t="s">
        <v>70</v>
      </c>
      <c r="C58" s="33" t="s">
        <v>10</v>
      </c>
      <c r="D58" s="18" t="str">
        <f t="shared" ref="D58:V58" si="57">IF(C13=0,"--",((D13/C13)*100-100))</f>
        <v>--</v>
      </c>
      <c r="E58" s="18" t="str">
        <f t="shared" si="57"/>
        <v>--</v>
      </c>
      <c r="F58" s="18">
        <f t="shared" si="57"/>
        <v>-71.163522012578625</v>
      </c>
      <c r="G58" s="18">
        <f t="shared" si="57"/>
        <v>-100</v>
      </c>
      <c r="H58" s="18" t="str">
        <f t="shared" si="57"/>
        <v>--</v>
      </c>
      <c r="I58" s="18" t="str">
        <f t="shared" si="57"/>
        <v>--</v>
      </c>
      <c r="J58" s="18" t="str">
        <f t="shared" si="57"/>
        <v>--</v>
      </c>
      <c r="K58" s="18">
        <f t="shared" si="57"/>
        <v>-99.922156776252621</v>
      </c>
      <c r="L58" s="18">
        <f t="shared" si="57"/>
        <v>25643.333333333332</v>
      </c>
      <c r="M58" s="18">
        <f t="shared" si="57"/>
        <v>235.78920108766022</v>
      </c>
      <c r="N58" s="18">
        <f t="shared" si="57"/>
        <v>371.96236455481431</v>
      </c>
      <c r="O58" s="18">
        <f t="shared" si="57"/>
        <v>-91.20790234815432</v>
      </c>
      <c r="P58" s="18">
        <f t="shared" si="57"/>
        <v>4396.2364092556454</v>
      </c>
      <c r="Q58" s="18">
        <f t="shared" si="57"/>
        <v>-100</v>
      </c>
      <c r="R58" s="18" t="str">
        <f t="shared" si="57"/>
        <v>--</v>
      </c>
      <c r="S58" s="18">
        <f t="shared" si="57"/>
        <v>16.134185303514357</v>
      </c>
      <c r="T58" s="18">
        <f t="shared" si="57"/>
        <v>17520.73590096286</v>
      </c>
      <c r="U58" s="18">
        <f t="shared" si="57"/>
        <v>-92.290563629586401</v>
      </c>
      <c r="V58" s="18">
        <f t="shared" si="57"/>
        <v>753.5692588092345</v>
      </c>
      <c r="W58" s="18">
        <f t="shared" ref="W58:X58" si="58">IF(V13=0,"--",((W13/V13)*100-100))</f>
        <v>-99.981019828348067</v>
      </c>
      <c r="X58" s="18">
        <f t="shared" si="58"/>
        <v>-100</v>
      </c>
      <c r="Y58" s="18" t="str">
        <f t="shared" si="52"/>
        <v>--</v>
      </c>
    </row>
    <row r="59" spans="1:25" x14ac:dyDescent="0.2">
      <c r="A59" s="143"/>
      <c r="B59" s="27" t="s">
        <v>390</v>
      </c>
      <c r="C59" s="33" t="s">
        <v>10</v>
      </c>
      <c r="D59" s="18">
        <f t="shared" ref="D59:V59" si="59">IF(C14=0,"--",((D14/C14)*100-100))</f>
        <v>-99.564902948861516</v>
      </c>
      <c r="E59" s="18">
        <f t="shared" si="59"/>
        <v>2603.2171581769435</v>
      </c>
      <c r="F59" s="18">
        <f t="shared" si="59"/>
        <v>-34.939998016463363</v>
      </c>
      <c r="G59" s="18">
        <f t="shared" si="59"/>
        <v>810.64024390243912</v>
      </c>
      <c r="H59" s="18">
        <f t="shared" si="59"/>
        <v>-70.236700257792364</v>
      </c>
      <c r="I59" s="18">
        <f t="shared" si="59"/>
        <v>-14.100112485939263</v>
      </c>
      <c r="J59" s="18">
        <f t="shared" si="59"/>
        <v>19.151443724219192</v>
      </c>
      <c r="K59" s="18">
        <f t="shared" si="59"/>
        <v>953.63226728211885</v>
      </c>
      <c r="L59" s="18">
        <f t="shared" si="59"/>
        <v>56.643892771461367</v>
      </c>
      <c r="M59" s="18">
        <f t="shared" si="59"/>
        <v>32.526161232432941</v>
      </c>
      <c r="N59" s="18">
        <f t="shared" si="59"/>
        <v>44.382613851336941</v>
      </c>
      <c r="O59" s="18">
        <f t="shared" si="59"/>
        <v>-20.141743025080828</v>
      </c>
      <c r="P59" s="18">
        <f t="shared" si="59"/>
        <v>-44.804084131718916</v>
      </c>
      <c r="Q59" s="18">
        <f t="shared" si="59"/>
        <v>-99.555897678825204</v>
      </c>
      <c r="R59" s="18">
        <f t="shared" si="59"/>
        <v>1077.9555555555555</v>
      </c>
      <c r="S59" s="18">
        <f t="shared" si="59"/>
        <v>-78.554180501056436</v>
      </c>
      <c r="T59" s="18">
        <f t="shared" si="59"/>
        <v>1142.2237860661508</v>
      </c>
      <c r="U59" s="18">
        <f t="shared" si="59"/>
        <v>258.97348742352142</v>
      </c>
      <c r="V59" s="18">
        <f t="shared" si="59"/>
        <v>-84.938294984692106</v>
      </c>
      <c r="W59" s="18">
        <f t="shared" ref="W59:X59" si="60">IF(V14=0,"--",((W14/V14)*100-100))</f>
        <v>53.064752724224633</v>
      </c>
      <c r="X59" s="18">
        <f t="shared" si="60"/>
        <v>-79.604339939076567</v>
      </c>
      <c r="Y59" s="18">
        <f t="shared" si="52"/>
        <v>1.878837510246683</v>
      </c>
    </row>
    <row r="60" spans="1:25" x14ac:dyDescent="0.2">
      <c r="A60" s="143"/>
      <c r="B60" s="27" t="s">
        <v>388</v>
      </c>
      <c r="C60" s="33" t="s">
        <v>10</v>
      </c>
      <c r="D60" s="18">
        <f t="shared" ref="D60:V60" si="61">IF(C15=0,"--",((D15/C15)*100-100))</f>
        <v>497.53240798632828</v>
      </c>
      <c r="E60" s="18">
        <f t="shared" si="61"/>
        <v>10.679855462700715</v>
      </c>
      <c r="F60" s="18">
        <f t="shared" si="61"/>
        <v>141.69439822518024</v>
      </c>
      <c r="G60" s="18">
        <f t="shared" si="61"/>
        <v>-63.297364674221996</v>
      </c>
      <c r="H60" s="18">
        <f t="shared" si="61"/>
        <v>108.59905646971893</v>
      </c>
      <c r="I60" s="18">
        <f t="shared" si="61"/>
        <v>8.8937632621364742</v>
      </c>
      <c r="J60" s="18">
        <f t="shared" si="61"/>
        <v>28.126964664963026</v>
      </c>
      <c r="K60" s="18">
        <f t="shared" si="61"/>
        <v>-27.961897880069131</v>
      </c>
      <c r="L60" s="18">
        <f t="shared" si="61"/>
        <v>11.465160254020759</v>
      </c>
      <c r="M60" s="18">
        <f t="shared" si="61"/>
        <v>499.24481723908343</v>
      </c>
      <c r="N60" s="18">
        <f t="shared" si="61"/>
        <v>152.35459986870126</v>
      </c>
      <c r="O60" s="18">
        <f t="shared" si="61"/>
        <v>-79.704051341085218</v>
      </c>
      <c r="P60" s="18">
        <f t="shared" si="61"/>
        <v>-84.026518956120697</v>
      </c>
      <c r="Q60" s="18">
        <f t="shared" si="61"/>
        <v>-34.760850557178202</v>
      </c>
      <c r="R60" s="18">
        <f t="shared" si="61"/>
        <v>97.24915402456179</v>
      </c>
      <c r="S60" s="18">
        <f t="shared" si="61"/>
        <v>59.940052237439403</v>
      </c>
      <c r="T60" s="18">
        <f t="shared" si="61"/>
        <v>-77.664222140537149</v>
      </c>
      <c r="U60" s="18">
        <f t="shared" si="61"/>
        <v>203.29547294016083</v>
      </c>
      <c r="V60" s="18">
        <f t="shared" si="61"/>
        <v>-26.104901729682126</v>
      </c>
      <c r="W60" s="18">
        <f t="shared" ref="W60:X60" si="62">IF(V15=0,"--",((W15/V15)*100-100))</f>
        <v>31.271479731559765</v>
      </c>
      <c r="X60" s="18">
        <f t="shared" si="62"/>
        <v>-74.398099962861238</v>
      </c>
      <c r="Y60" s="18">
        <f t="shared" si="52"/>
        <v>11.244180157620704</v>
      </c>
    </row>
    <row r="61" spans="1:25" x14ac:dyDescent="0.2">
      <c r="A61" s="143"/>
      <c r="B61" s="27" t="s">
        <v>14</v>
      </c>
      <c r="C61" s="33" t="s">
        <v>10</v>
      </c>
      <c r="D61" s="18">
        <f t="shared" ref="D61:V61" si="63">IF(C16=0,"--",((D16/C16)*100-100))</f>
        <v>886.0795454545455</v>
      </c>
      <c r="E61" s="18">
        <f t="shared" si="63"/>
        <v>135.19062710073948</v>
      </c>
      <c r="F61" s="18">
        <f t="shared" si="63"/>
        <v>-45.326331950478561</v>
      </c>
      <c r="G61" s="18">
        <f t="shared" si="63"/>
        <v>76.822656051621408</v>
      </c>
      <c r="H61" s="18">
        <f t="shared" si="63"/>
        <v>5.1925562379097983</v>
      </c>
      <c r="I61" s="18">
        <f t="shared" si="63"/>
        <v>-27.41953616857252</v>
      </c>
      <c r="J61" s="18">
        <f t="shared" si="63"/>
        <v>735.58191252779841</v>
      </c>
      <c r="K61" s="18">
        <f t="shared" si="63"/>
        <v>104.68615933815664</v>
      </c>
      <c r="L61" s="18">
        <f t="shared" si="63"/>
        <v>28.898546355733032</v>
      </c>
      <c r="M61" s="18">
        <f t="shared" si="63"/>
        <v>15.148572392154009</v>
      </c>
      <c r="N61" s="18">
        <f t="shared" si="63"/>
        <v>39.923091305865711</v>
      </c>
      <c r="O61" s="18">
        <f t="shared" si="63"/>
        <v>-63.027503046341778</v>
      </c>
      <c r="P61" s="18">
        <f t="shared" si="63"/>
        <v>-99.21185743844822</v>
      </c>
      <c r="Q61" s="18">
        <f t="shared" si="63"/>
        <v>6656.2479957242122</v>
      </c>
      <c r="R61" s="18">
        <f t="shared" si="63"/>
        <v>-1.3179399633255144</v>
      </c>
      <c r="S61" s="18">
        <f t="shared" si="63"/>
        <v>125.63101534830702</v>
      </c>
      <c r="T61" s="18">
        <f t="shared" si="63"/>
        <v>338.31765673108561</v>
      </c>
      <c r="U61" s="18">
        <f t="shared" si="63"/>
        <v>-85.303658623574194</v>
      </c>
      <c r="V61" s="18">
        <f t="shared" si="63"/>
        <v>-53.310241744665127</v>
      </c>
      <c r="W61" s="18">
        <f t="shared" ref="W61:X61" si="64">IF(V16=0,"--",((W16/V16)*100-100))</f>
        <v>17.411088718727768</v>
      </c>
      <c r="X61" s="18">
        <f t="shared" si="64"/>
        <v>-62.50611224803955</v>
      </c>
      <c r="Y61" s="18">
        <f t="shared" si="52"/>
        <v>27.766411677712682</v>
      </c>
    </row>
    <row r="62" spans="1:25" x14ac:dyDescent="0.2">
      <c r="A62" s="143"/>
      <c r="B62" s="76" t="s">
        <v>15</v>
      </c>
      <c r="C62" s="33" t="s">
        <v>10</v>
      </c>
      <c r="D62" s="18">
        <f t="shared" ref="D62:V62" si="65">IF(C17=0,"--",((D17/C17)*100-100))</f>
        <v>3663.008469521651</v>
      </c>
      <c r="E62" s="18">
        <f t="shared" si="65"/>
        <v>7.2828598872098524</v>
      </c>
      <c r="F62" s="18">
        <f t="shared" si="65"/>
        <v>67.417887264708014</v>
      </c>
      <c r="G62" s="18">
        <f t="shared" si="65"/>
        <v>66.27445489427339</v>
      </c>
      <c r="H62" s="18">
        <f t="shared" si="65"/>
        <v>-33.594313352935146</v>
      </c>
      <c r="I62" s="18">
        <f t="shared" si="65"/>
        <v>-27.403287716778081</v>
      </c>
      <c r="J62" s="18">
        <f t="shared" si="65"/>
        <v>11.174768696908188</v>
      </c>
      <c r="K62" s="18">
        <f t="shared" si="65"/>
        <v>72.332405129809786</v>
      </c>
      <c r="L62" s="18">
        <f t="shared" si="65"/>
        <v>63.950518155754736</v>
      </c>
      <c r="M62" s="18">
        <f t="shared" si="65"/>
        <v>-16.781921704459819</v>
      </c>
      <c r="N62" s="18">
        <f t="shared" si="65"/>
        <v>66.765097482728009</v>
      </c>
      <c r="O62" s="18">
        <f t="shared" si="65"/>
        <v>-26.158659359342451</v>
      </c>
      <c r="P62" s="18">
        <f t="shared" si="65"/>
        <v>-91.453259804357472</v>
      </c>
      <c r="Q62" s="18">
        <f t="shared" si="65"/>
        <v>-40.149237405926286</v>
      </c>
      <c r="R62" s="18">
        <f t="shared" si="65"/>
        <v>55.42247619726848</v>
      </c>
      <c r="S62" s="18">
        <f t="shared" si="65"/>
        <v>186.79509350954027</v>
      </c>
      <c r="T62" s="18">
        <f t="shared" si="65"/>
        <v>42.658199999999994</v>
      </c>
      <c r="U62" s="18">
        <f t="shared" si="65"/>
        <v>-20.767120291718243</v>
      </c>
      <c r="V62" s="18">
        <f t="shared" si="65"/>
        <v>0.9875946854082116</v>
      </c>
      <c r="W62" s="18">
        <f t="shared" ref="W62:X62" si="66">IF(V17=0,"--",((W17/V17)*100-100))</f>
        <v>-22.024380521864046</v>
      </c>
      <c r="X62" s="18">
        <f t="shared" si="66"/>
        <v>-43.183646413805498</v>
      </c>
      <c r="Y62" s="18">
        <f t="shared" si="52"/>
        <v>19.866856774072431</v>
      </c>
    </row>
    <row r="63" spans="1:25" x14ac:dyDescent="0.2">
      <c r="A63" s="143"/>
      <c r="B63" s="76" t="s">
        <v>26</v>
      </c>
      <c r="C63" s="33" t="s">
        <v>10</v>
      </c>
      <c r="D63" s="18" t="str">
        <f t="shared" ref="D63:V63" si="67">IF(C18=0,"--",((D18/C18)*100-100))</f>
        <v>--</v>
      </c>
      <c r="E63" s="18">
        <f t="shared" si="67"/>
        <v>-96.479423432153354</v>
      </c>
      <c r="F63" s="18">
        <f t="shared" si="67"/>
        <v>198.60657147772235</v>
      </c>
      <c r="G63" s="18">
        <f t="shared" si="67"/>
        <v>-69.423320659062099</v>
      </c>
      <c r="H63" s="18">
        <f t="shared" si="67"/>
        <v>-34.046161092793213</v>
      </c>
      <c r="I63" s="18">
        <f t="shared" si="67"/>
        <v>5494.2151121268398</v>
      </c>
      <c r="J63" s="18">
        <f t="shared" si="67"/>
        <v>-88.048798547686587</v>
      </c>
      <c r="K63" s="18">
        <f t="shared" si="67"/>
        <v>56.668874313671012</v>
      </c>
      <c r="L63" s="18">
        <f t="shared" si="67"/>
        <v>255.74101347297227</v>
      </c>
      <c r="M63" s="18">
        <f t="shared" si="67"/>
        <v>-61.969088288509312</v>
      </c>
      <c r="N63" s="18">
        <f t="shared" si="67"/>
        <v>49.98084909083579</v>
      </c>
      <c r="O63" s="18">
        <f t="shared" si="67"/>
        <v>-67.477604016156022</v>
      </c>
      <c r="P63" s="18">
        <f t="shared" si="67"/>
        <v>-65.581799020519497</v>
      </c>
      <c r="Q63" s="18">
        <f t="shared" si="67"/>
        <v>-79.214697406340065</v>
      </c>
      <c r="R63" s="18">
        <f t="shared" si="67"/>
        <v>626.7186597342577</v>
      </c>
      <c r="S63" s="18">
        <f t="shared" si="67"/>
        <v>-100</v>
      </c>
      <c r="T63" s="18" t="str">
        <f t="shared" si="67"/>
        <v>--</v>
      </c>
      <c r="U63" s="18">
        <f t="shared" si="67"/>
        <v>18.723285634640391</v>
      </c>
      <c r="V63" s="18">
        <f t="shared" si="67"/>
        <v>1198.2077169914692</v>
      </c>
      <c r="W63" s="18">
        <f t="shared" ref="W63:X63" si="68">IF(V18=0,"--",((W18/V18)*100-100))</f>
        <v>11.153178354393731</v>
      </c>
      <c r="X63" s="18">
        <f t="shared" si="68"/>
        <v>-82.129065150890597</v>
      </c>
      <c r="Y63" s="18" t="str">
        <f t="shared" si="52"/>
        <v>--</v>
      </c>
    </row>
    <row r="64" spans="1:25" x14ac:dyDescent="0.2">
      <c r="A64" s="143"/>
      <c r="B64" s="76" t="s">
        <v>27</v>
      </c>
      <c r="C64" s="33" t="s">
        <v>10</v>
      </c>
      <c r="D64" s="18">
        <f t="shared" ref="D64:V64" si="69">IF(C19=0,"--",((D19/C19)*100-100))</f>
        <v>886.0795454545455</v>
      </c>
      <c r="E64" s="18">
        <f t="shared" si="69"/>
        <v>135.19062710073948</v>
      </c>
      <c r="F64" s="18">
        <f t="shared" si="69"/>
        <v>-45.326331950478561</v>
      </c>
      <c r="G64" s="18">
        <f t="shared" si="69"/>
        <v>76.822656051621408</v>
      </c>
      <c r="H64" s="18">
        <f t="shared" si="69"/>
        <v>5.1925562379097983</v>
      </c>
      <c r="I64" s="18">
        <f t="shared" si="69"/>
        <v>-27.41953616857252</v>
      </c>
      <c r="J64" s="18">
        <f t="shared" si="69"/>
        <v>735.58191252779841</v>
      </c>
      <c r="K64" s="18">
        <f t="shared" si="69"/>
        <v>104.68615933815664</v>
      </c>
      <c r="L64" s="18">
        <f t="shared" si="69"/>
        <v>28.898546355733032</v>
      </c>
      <c r="M64" s="18">
        <f t="shared" si="69"/>
        <v>15.148572392154009</v>
      </c>
      <c r="N64" s="18">
        <f t="shared" si="69"/>
        <v>39.923091305865711</v>
      </c>
      <c r="O64" s="18">
        <f t="shared" si="69"/>
        <v>-63.027503046341778</v>
      </c>
      <c r="P64" s="18">
        <f t="shared" si="69"/>
        <v>-99.21185743844822</v>
      </c>
      <c r="Q64" s="18">
        <f t="shared" si="69"/>
        <v>-0.24585783003742279</v>
      </c>
      <c r="R64" s="18">
        <f t="shared" si="69"/>
        <v>-10.522931847406781</v>
      </c>
      <c r="S64" s="18">
        <f t="shared" si="69"/>
        <v>-100</v>
      </c>
      <c r="T64" s="18" t="str">
        <f t="shared" si="69"/>
        <v>--</v>
      </c>
      <c r="U64" s="18">
        <f t="shared" si="69"/>
        <v>-12.317892854777853</v>
      </c>
      <c r="V64" s="18">
        <f t="shared" si="69"/>
        <v>-45.83093388213895</v>
      </c>
      <c r="W64" s="18">
        <f t="shared" ref="W64:X64" si="70">IF(V19=0,"--",((W19/V19)*100-100))</f>
        <v>9.2733198171245164</v>
      </c>
      <c r="X64" s="18">
        <f t="shared" si="70"/>
        <v>-12.029909304526271</v>
      </c>
      <c r="Y64" s="18">
        <f t="shared" si="52"/>
        <v>25.623986627878637</v>
      </c>
    </row>
    <row r="65" spans="1:25" x14ac:dyDescent="0.2">
      <c r="A65" s="143"/>
      <c r="B65" s="76" t="s">
        <v>16</v>
      </c>
      <c r="C65" s="33" t="s">
        <v>10</v>
      </c>
      <c r="D65" s="18">
        <f t="shared" ref="D65:V65" si="71">IF(C20=0,"--",((D20/C20)*100-100))</f>
        <v>981.52376225338116</v>
      </c>
      <c r="E65" s="18">
        <f t="shared" si="71"/>
        <v>176.53740247820105</v>
      </c>
      <c r="F65" s="18">
        <f t="shared" si="71"/>
        <v>-51.605609260258063</v>
      </c>
      <c r="G65" s="18">
        <f t="shared" si="71"/>
        <v>292.53204166488058</v>
      </c>
      <c r="H65" s="18">
        <f t="shared" si="71"/>
        <v>-41.349381591677968</v>
      </c>
      <c r="I65" s="18">
        <f t="shared" si="71"/>
        <v>138.30336296235615</v>
      </c>
      <c r="J65" s="18">
        <f t="shared" si="71"/>
        <v>-36.930089523038625</v>
      </c>
      <c r="K65" s="18">
        <f t="shared" si="71"/>
        <v>-5.7156094684525414</v>
      </c>
      <c r="L65" s="18">
        <f t="shared" si="71"/>
        <v>201.55408690168053</v>
      </c>
      <c r="M65" s="18">
        <f t="shared" si="71"/>
        <v>-52.484469072780342</v>
      </c>
      <c r="N65" s="18">
        <f t="shared" si="71"/>
        <v>76.544756301534647</v>
      </c>
      <c r="O65" s="18">
        <f t="shared" si="71"/>
        <v>-13.562253605987721</v>
      </c>
      <c r="P65" s="18">
        <f t="shared" si="71"/>
        <v>-88.639313527545426</v>
      </c>
      <c r="Q65" s="18">
        <f t="shared" si="71"/>
        <v>-4.4377446313339703</v>
      </c>
      <c r="R65" s="18">
        <f t="shared" si="71"/>
        <v>-18.65943432777992</v>
      </c>
      <c r="S65" s="18">
        <f t="shared" si="71"/>
        <v>60.818737326310924</v>
      </c>
      <c r="T65" s="18">
        <f t="shared" si="71"/>
        <v>13.073759393405979</v>
      </c>
      <c r="U65" s="18">
        <f t="shared" si="71"/>
        <v>-24.194526145625176</v>
      </c>
      <c r="V65" s="18">
        <f t="shared" si="71"/>
        <v>-12.874053451016394</v>
      </c>
      <c r="W65" s="18">
        <f t="shared" ref="W65:X65" si="72">IF(V20=0,"--",((W20/V20)*100-100))</f>
        <v>137.77719860848276</v>
      </c>
      <c r="X65" s="18">
        <f t="shared" si="72"/>
        <v>-43.981013744066786</v>
      </c>
      <c r="Y65" s="18">
        <f t="shared" si="52"/>
        <v>12.80977171287185</v>
      </c>
    </row>
    <row r="66" spans="1:25" x14ac:dyDescent="0.2">
      <c r="A66" s="143"/>
      <c r="B66" s="76" t="s">
        <v>19</v>
      </c>
      <c r="C66" s="33" t="s">
        <v>10</v>
      </c>
      <c r="D66" s="18">
        <f t="shared" ref="D66:V66" si="73">IF(C21=0,"--",((D21/C21)*100-100))</f>
        <v>341.71305668016191</v>
      </c>
      <c r="E66" s="18">
        <f t="shared" si="73"/>
        <v>-23.572881161744903</v>
      </c>
      <c r="F66" s="18">
        <f t="shared" si="73"/>
        <v>122.48622718584866</v>
      </c>
      <c r="G66" s="18">
        <f t="shared" si="73"/>
        <v>307.12023717279243</v>
      </c>
      <c r="H66" s="18">
        <f t="shared" si="73"/>
        <v>-82.819798834048441</v>
      </c>
      <c r="I66" s="18">
        <f t="shared" si="73"/>
        <v>-37.533415215663602</v>
      </c>
      <c r="J66" s="18">
        <f t="shared" si="73"/>
        <v>204.33726578764742</v>
      </c>
      <c r="K66" s="18">
        <f t="shared" si="73"/>
        <v>-34.137751935038438</v>
      </c>
      <c r="L66" s="18">
        <f t="shared" si="73"/>
        <v>76.930622607759034</v>
      </c>
      <c r="M66" s="18">
        <f t="shared" si="73"/>
        <v>-61.348219332956475</v>
      </c>
      <c r="N66" s="18">
        <f t="shared" si="73"/>
        <v>339.42342849107013</v>
      </c>
      <c r="O66" s="18">
        <f t="shared" si="73"/>
        <v>-51.509565595857573</v>
      </c>
      <c r="P66" s="18">
        <f t="shared" si="73"/>
        <v>-83.790918690601899</v>
      </c>
      <c r="Q66" s="18">
        <f t="shared" si="73"/>
        <v>-53.167752442996743</v>
      </c>
      <c r="R66" s="18">
        <f t="shared" si="73"/>
        <v>310.31125021735352</v>
      </c>
      <c r="S66" s="18">
        <f t="shared" si="73"/>
        <v>-100</v>
      </c>
      <c r="T66" s="18" t="str">
        <f t="shared" si="73"/>
        <v>--</v>
      </c>
      <c r="U66" s="18">
        <f t="shared" si="73"/>
        <v>-81.621659315562837</v>
      </c>
      <c r="V66" s="18">
        <f t="shared" si="73"/>
        <v>18.260292164674638</v>
      </c>
      <c r="W66" s="18">
        <f t="shared" ref="W66:X66" si="74">IF(V21=0,"--",((W21/V21)*100-100))</f>
        <v>373.57022539504294</v>
      </c>
      <c r="X66" s="18">
        <f t="shared" si="74"/>
        <v>-80.845189701897027</v>
      </c>
      <c r="Y66" s="18">
        <f t="shared" si="52"/>
        <v>1.3808676707628251</v>
      </c>
    </row>
    <row r="67" spans="1:25" x14ac:dyDescent="0.2">
      <c r="A67" s="143"/>
      <c r="B67" s="76" t="s">
        <v>18</v>
      </c>
      <c r="C67" s="33" t="s">
        <v>10</v>
      </c>
      <c r="D67" s="18" t="str">
        <f t="shared" ref="D67:V67" si="75">IF(C22=0,"--",((D22/C22)*100-100))</f>
        <v>--</v>
      </c>
      <c r="E67" s="18">
        <f t="shared" si="75"/>
        <v>316.90507152145642</v>
      </c>
      <c r="F67" s="18">
        <f t="shared" si="75"/>
        <v>-82.200041588687881</v>
      </c>
      <c r="G67" s="18">
        <f t="shared" si="75"/>
        <v>468.84345794392516</v>
      </c>
      <c r="H67" s="18">
        <f t="shared" si="75"/>
        <v>-78.313104553015833</v>
      </c>
      <c r="I67" s="18">
        <f t="shared" si="75"/>
        <v>-33.579545454545453</v>
      </c>
      <c r="J67" s="18">
        <f t="shared" si="75"/>
        <v>-44.667807242657545</v>
      </c>
      <c r="K67" s="18">
        <f t="shared" si="75"/>
        <v>1623.3702653955168</v>
      </c>
      <c r="L67" s="18">
        <f t="shared" si="75"/>
        <v>-51.490640511931105</v>
      </c>
      <c r="M67" s="18">
        <f t="shared" si="75"/>
        <v>-57.77161349976884</v>
      </c>
      <c r="N67" s="18">
        <f t="shared" si="75"/>
        <v>546.73381504999634</v>
      </c>
      <c r="O67" s="18">
        <f t="shared" si="75"/>
        <v>172.04234332855577</v>
      </c>
      <c r="P67" s="18">
        <f t="shared" si="75"/>
        <v>-84.951919486919934</v>
      </c>
      <c r="Q67" s="18">
        <f t="shared" si="75"/>
        <v>-59.243535314550364</v>
      </c>
      <c r="R67" s="18">
        <f t="shared" si="75"/>
        <v>-77.962662337662337</v>
      </c>
      <c r="S67" s="18">
        <f t="shared" si="75"/>
        <v>-100</v>
      </c>
      <c r="T67" s="18" t="str">
        <f t="shared" si="75"/>
        <v>--</v>
      </c>
      <c r="U67" s="18">
        <f t="shared" si="75"/>
        <v>-75.569061407029409</v>
      </c>
      <c r="V67" s="18">
        <f t="shared" si="75"/>
        <v>166.69795822576862</v>
      </c>
      <c r="W67" s="18">
        <f t="shared" ref="W67:X67" si="76">IF(V22=0,"--",((W22/V22)*100-100))</f>
        <v>94.54417458641322</v>
      </c>
      <c r="X67" s="18">
        <f t="shared" si="76"/>
        <v>-79.631807490501174</v>
      </c>
      <c r="Y67" s="18" t="str">
        <f t="shared" si="52"/>
        <v>--</v>
      </c>
    </row>
    <row r="68" spans="1:25" x14ac:dyDescent="0.2">
      <c r="A68" s="143"/>
      <c r="B68" s="76" t="s">
        <v>20</v>
      </c>
      <c r="C68" s="33" t="s">
        <v>10</v>
      </c>
      <c r="D68" s="18" t="str">
        <f t="shared" ref="D68:V68" si="77">IF(C23=0,"--",((D23/C23)*100-100))</f>
        <v>--</v>
      </c>
      <c r="E68" s="18">
        <f t="shared" si="77"/>
        <v>842.74570982839305</v>
      </c>
      <c r="F68" s="18">
        <f t="shared" si="77"/>
        <v>-88.28727453251696</v>
      </c>
      <c r="G68" s="18">
        <f t="shared" si="77"/>
        <v>3.8711500423848548</v>
      </c>
      <c r="H68" s="18">
        <f t="shared" si="77"/>
        <v>317.70946681175189</v>
      </c>
      <c r="I68" s="18">
        <f t="shared" si="77"/>
        <v>-65.470530771735582</v>
      </c>
      <c r="J68" s="18">
        <f t="shared" si="77"/>
        <v>792.41795548849473</v>
      </c>
      <c r="K68" s="18">
        <f t="shared" si="77"/>
        <v>-29.611547890776905</v>
      </c>
      <c r="L68" s="18">
        <f t="shared" si="77"/>
        <v>77.847170094580378</v>
      </c>
      <c r="M68" s="18">
        <f t="shared" si="77"/>
        <v>75.769854132901145</v>
      </c>
      <c r="N68" s="18">
        <f t="shared" si="77"/>
        <v>-40.034770247425847</v>
      </c>
      <c r="O68" s="18">
        <f t="shared" si="77"/>
        <v>55.389149621181787</v>
      </c>
      <c r="P68" s="18">
        <f t="shared" si="77"/>
        <v>-95.809753533104498</v>
      </c>
      <c r="Q68" s="18">
        <f t="shared" si="77"/>
        <v>598.79458794587947</v>
      </c>
      <c r="R68" s="18">
        <f t="shared" si="77"/>
        <v>-94.448355981130746</v>
      </c>
      <c r="S68" s="18">
        <f t="shared" si="77"/>
        <v>-100</v>
      </c>
      <c r="T68" s="18" t="str">
        <f t="shared" si="77"/>
        <v>--</v>
      </c>
      <c r="U68" s="18">
        <f t="shared" si="77"/>
        <v>-49.489861810667691</v>
      </c>
      <c r="V68" s="18">
        <f t="shared" si="77"/>
        <v>476.04193300946042</v>
      </c>
      <c r="W68" s="18">
        <f t="shared" ref="W68:X68" si="78">IF(V23=0,"--",((W23/V23)*100-100))</f>
        <v>19.832216254605186</v>
      </c>
      <c r="X68" s="18">
        <f t="shared" si="78"/>
        <v>-71.867244508649108</v>
      </c>
      <c r="Y68" s="18" t="str">
        <f t="shared" si="52"/>
        <v>--</v>
      </c>
    </row>
    <row r="69" spans="1:25" x14ac:dyDescent="0.2">
      <c r="A69" s="143"/>
      <c r="B69" s="76" t="s">
        <v>21</v>
      </c>
      <c r="C69" s="33" t="s">
        <v>10</v>
      </c>
      <c r="D69" s="18" t="str">
        <f t="shared" ref="D69:V69" si="79">IF(C24=0,"--",((D24/C24)*100-100))</f>
        <v>--</v>
      </c>
      <c r="E69" s="18">
        <f t="shared" si="79"/>
        <v>-100</v>
      </c>
      <c r="F69" s="18" t="str">
        <f t="shared" si="79"/>
        <v>--</v>
      </c>
      <c r="G69" s="18">
        <f t="shared" si="79"/>
        <v>4312.7118644067796</v>
      </c>
      <c r="H69" s="18">
        <f t="shared" si="79"/>
        <v>-55.156520069137699</v>
      </c>
      <c r="I69" s="18">
        <f t="shared" si="79"/>
        <v>3543.2548179871524</v>
      </c>
      <c r="J69" s="18">
        <f t="shared" si="79"/>
        <v>-99.144821911367103</v>
      </c>
      <c r="K69" s="18">
        <f t="shared" si="79"/>
        <v>5513.8144329896913</v>
      </c>
      <c r="L69" s="18">
        <f t="shared" si="79"/>
        <v>-70.18278424603028</v>
      </c>
      <c r="M69" s="18">
        <f t="shared" si="79"/>
        <v>291.50893040443441</v>
      </c>
      <c r="N69" s="18">
        <f t="shared" si="79"/>
        <v>-74.349777665911574</v>
      </c>
      <c r="O69" s="18">
        <f t="shared" si="79"/>
        <v>27.250797285141886</v>
      </c>
      <c r="P69" s="18">
        <f t="shared" si="79"/>
        <v>-85.566944060662536</v>
      </c>
      <c r="Q69" s="18">
        <f t="shared" si="79"/>
        <v>85.040071237755996</v>
      </c>
      <c r="R69" s="18">
        <f t="shared" si="79"/>
        <v>-76.022617901828681</v>
      </c>
      <c r="S69" s="18">
        <f t="shared" si="79"/>
        <v>-100</v>
      </c>
      <c r="T69" s="18" t="str">
        <f t="shared" si="79"/>
        <v>--</v>
      </c>
      <c r="U69" s="18">
        <f t="shared" si="79"/>
        <v>-70.447340612891864</v>
      </c>
      <c r="V69" s="18">
        <f t="shared" si="79"/>
        <v>886.05482717520852</v>
      </c>
      <c r="W69" s="18">
        <f t="shared" ref="W69:X69" si="80">IF(V24=0,"--",((W24/V24)*100-100))</f>
        <v>32.950562069382329</v>
      </c>
      <c r="X69" s="18">
        <f t="shared" si="80"/>
        <v>384.57132466587865</v>
      </c>
      <c r="Y69" s="18" t="str">
        <f t="shared" si="52"/>
        <v>--</v>
      </c>
    </row>
    <row r="70" spans="1:25" x14ac:dyDescent="0.2">
      <c r="A70" s="143"/>
      <c r="B70" s="76" t="s">
        <v>17</v>
      </c>
      <c r="C70" s="33" t="s">
        <v>10</v>
      </c>
      <c r="D70" s="18" t="str">
        <f t="shared" ref="D70:V70" si="81">IF(C25=0,"--",((D25/C25)*100-100))</f>
        <v>--</v>
      </c>
      <c r="E70" s="18">
        <f t="shared" si="81"/>
        <v>-78.961426175538861</v>
      </c>
      <c r="F70" s="18">
        <f t="shared" si="81"/>
        <v>241.77738411573665</v>
      </c>
      <c r="G70" s="18">
        <f t="shared" si="81"/>
        <v>868.64201796820998</v>
      </c>
      <c r="H70" s="18">
        <f t="shared" si="81"/>
        <v>-9.0011593685900237</v>
      </c>
      <c r="I70" s="18">
        <f t="shared" si="81"/>
        <v>-40.722483020864985</v>
      </c>
      <c r="J70" s="18">
        <f t="shared" si="81"/>
        <v>263.1793006530545</v>
      </c>
      <c r="K70" s="18">
        <f t="shared" si="81"/>
        <v>-81.466205973532908</v>
      </c>
      <c r="L70" s="18">
        <f t="shared" si="81"/>
        <v>2163.9623707415321</v>
      </c>
      <c r="M70" s="18">
        <f t="shared" si="81"/>
        <v>-76.631258496279258</v>
      </c>
      <c r="N70" s="18">
        <f t="shared" si="81"/>
        <v>-1.1903656521012493</v>
      </c>
      <c r="O70" s="18">
        <f t="shared" si="81"/>
        <v>6.0286986919260386</v>
      </c>
      <c r="P70" s="18">
        <f t="shared" si="81"/>
        <v>-92.244630267256923</v>
      </c>
      <c r="Q70" s="18">
        <f t="shared" si="81"/>
        <v>41.751899891434761</v>
      </c>
      <c r="R70" s="18">
        <f t="shared" si="81"/>
        <v>27.732989358271539</v>
      </c>
      <c r="S70" s="18">
        <f t="shared" si="81"/>
        <v>-100</v>
      </c>
      <c r="T70" s="18" t="str">
        <f t="shared" si="81"/>
        <v>--</v>
      </c>
      <c r="U70" s="18">
        <f t="shared" si="81"/>
        <v>12.793157910421087</v>
      </c>
      <c r="V70" s="18">
        <f t="shared" si="81"/>
        <v>-60.789960369881115</v>
      </c>
      <c r="W70" s="18">
        <f t="shared" ref="W70:X70" si="82">IF(V25=0,"--",((W25/V25)*100-100))</f>
        <v>36.028569503402736</v>
      </c>
      <c r="X70" s="18">
        <f t="shared" si="82"/>
        <v>24.123241529621552</v>
      </c>
      <c r="Y70" s="18" t="str">
        <f t="shared" si="52"/>
        <v>--</v>
      </c>
    </row>
    <row r="71" spans="1:25" x14ac:dyDescent="0.2">
      <c r="A71" s="297"/>
      <c r="B71" s="76" t="s">
        <v>807</v>
      </c>
      <c r="C71" s="33" t="s">
        <v>10</v>
      </c>
      <c r="D71" s="18">
        <f t="shared" ref="D71:V71" si="83">IF(C26=0,"--",((D26/C26)*100-100))</f>
        <v>8292.2580645161288</v>
      </c>
      <c r="E71" s="18">
        <f t="shared" si="83"/>
        <v>919.7955104551047</v>
      </c>
      <c r="F71" s="18">
        <f t="shared" si="83"/>
        <v>-74.84602917341978</v>
      </c>
      <c r="G71" s="18">
        <f t="shared" si="83"/>
        <v>23.666386957564114</v>
      </c>
      <c r="H71" s="18">
        <f t="shared" si="83"/>
        <v>128.76045074518356</v>
      </c>
      <c r="I71" s="18">
        <f t="shared" si="83"/>
        <v>293.08883662789469</v>
      </c>
      <c r="J71" s="18">
        <f t="shared" si="83"/>
        <v>-85.890995720460936</v>
      </c>
      <c r="K71" s="18">
        <f t="shared" si="83"/>
        <v>102.41242311953243</v>
      </c>
      <c r="L71" s="18">
        <f t="shared" si="83"/>
        <v>-83.201064442158696</v>
      </c>
      <c r="M71" s="18">
        <f t="shared" si="83"/>
        <v>355.83642287383441</v>
      </c>
      <c r="N71" s="18">
        <f t="shared" si="83"/>
        <v>415.19199487356445</v>
      </c>
      <c r="O71" s="18">
        <f t="shared" si="83"/>
        <v>-61.377335744424357</v>
      </c>
      <c r="P71" s="18">
        <f t="shared" si="83"/>
        <v>-87.664505261071781</v>
      </c>
      <c r="Q71" s="18">
        <f t="shared" si="83"/>
        <v>-58.459684707299928</v>
      </c>
      <c r="R71" s="18">
        <f t="shared" si="83"/>
        <v>37.370074933526723</v>
      </c>
      <c r="S71" s="18">
        <f t="shared" si="83"/>
        <v>939.66215027274302</v>
      </c>
      <c r="T71" s="18">
        <f t="shared" si="83"/>
        <v>-87.580394015300243</v>
      </c>
      <c r="U71" s="18">
        <f t="shared" si="83"/>
        <v>199.03243390569639</v>
      </c>
      <c r="V71" s="18">
        <f t="shared" si="83"/>
        <v>-57.218703003235653</v>
      </c>
      <c r="W71" s="18">
        <f t="shared" ref="W71:X74" si="84">IF(V26=0,"--",((W26/V26)*100-100))</f>
        <v>275.52063914780291</v>
      </c>
      <c r="X71" s="18">
        <f t="shared" si="84"/>
        <v>-77.611199364575057</v>
      </c>
      <c r="Y71" s="18">
        <f t="shared" si="52"/>
        <v>30.846356326407317</v>
      </c>
    </row>
    <row r="72" spans="1:25" ht="15" x14ac:dyDescent="0.25">
      <c r="A72" s="143"/>
      <c r="B72" s="185" t="s">
        <v>22</v>
      </c>
      <c r="C72" s="33" t="s">
        <v>10</v>
      </c>
      <c r="D72" s="18">
        <f t="shared" ref="D72:D74" si="85">IF(C27=0,"--",((D27/C27)*100-100))</f>
        <v>295.62172885661494</v>
      </c>
      <c r="E72" s="18">
        <f t="shared" ref="E72:E74" si="86">IF(D27=0,"--",((E27/D27)*100-100))</f>
        <v>32.1229247177003</v>
      </c>
      <c r="F72" s="18">
        <f t="shared" ref="F72:F74" si="87">IF(E27=0,"--",((F27/E27)*100-100))</f>
        <v>7.6046232140783729</v>
      </c>
      <c r="G72" s="18">
        <f t="shared" ref="G72:G74" si="88">IF(F27=0,"--",((G27/F27)*100-100))</f>
        <v>49.748316408430298</v>
      </c>
      <c r="H72" s="18">
        <f t="shared" ref="H72:H74" si="89">IF(G27=0,"--",((H27/G27)*100-100))</f>
        <v>8.9095551532052468</v>
      </c>
      <c r="I72" s="18">
        <f t="shared" ref="I72:I74" si="90">IF(H27=0,"--",((I27/H27)*100-100))</f>
        <v>-47.449274030298838</v>
      </c>
      <c r="J72" s="18">
        <f t="shared" ref="J72:J74" si="91">IF(I27=0,"--",((J27/I27)*100-100))</f>
        <v>2.8853546591784038</v>
      </c>
      <c r="K72" s="18">
        <f t="shared" ref="K72:K74" si="92">IF(J27=0,"--",((K27/J27)*100-100))</f>
        <v>30.923301795297732</v>
      </c>
      <c r="L72" s="18">
        <f t="shared" ref="L72:L74" si="93">IF(K27=0,"--",((L27/K27)*100-100))</f>
        <v>-8.7246134431314459</v>
      </c>
      <c r="M72" s="18">
        <f t="shared" ref="M72:M74" si="94">IF(L27=0,"--",((M27/L27)*100-100))</f>
        <v>-3.8805197190689995</v>
      </c>
      <c r="N72" s="18">
        <f t="shared" ref="N72:N74" si="95">IF(M27=0,"--",((N27/M27)*100-100))</f>
        <v>12.243522967380514</v>
      </c>
      <c r="O72" s="18">
        <f t="shared" ref="O72:O74" si="96">IF(N27=0,"--",((O27/N27)*100-100))</f>
        <v>-38.720737730030784</v>
      </c>
      <c r="P72" s="18">
        <f t="shared" ref="P72:P74" si="97">IF(O27=0,"--",((P27/O27)*100-100))</f>
        <v>-81.336192435799717</v>
      </c>
      <c r="Q72" s="18">
        <f t="shared" ref="Q72:Q74" si="98">IF(P27=0,"--",((Q27/P27)*100-100))</f>
        <v>36.777298276096872</v>
      </c>
      <c r="R72" s="18">
        <f t="shared" ref="R72:R74" si="99">IF(Q27=0,"--",((R27/Q27)*100-100))</f>
        <v>-6.4912967341509074</v>
      </c>
      <c r="S72" s="18">
        <f t="shared" ref="S72:S74" si="100">IF(R27=0,"--",((S27/R27)*100-100))</f>
        <v>-19.260319966379143</v>
      </c>
      <c r="T72" s="18">
        <f t="shared" ref="T72:T74" si="101">IF(S27=0,"--",((T27/S27)*100-100))</f>
        <v>35.204972250662195</v>
      </c>
      <c r="U72" s="18">
        <f t="shared" ref="U72:V74" si="102">IF(T27=0,"--",((U27/T27)*100-100))</f>
        <v>-6.4608060544592831</v>
      </c>
      <c r="V72" s="18">
        <f t="shared" si="102"/>
        <v>60.414397745837277</v>
      </c>
      <c r="W72" s="18">
        <f t="shared" si="84"/>
        <v>-4.3362753713370239</v>
      </c>
      <c r="X72" s="18">
        <f t="shared" si="84"/>
        <v>-21.692958060584672</v>
      </c>
      <c r="Y72" s="18">
        <f t="shared" si="52"/>
        <v>-0.21855099881889828</v>
      </c>
    </row>
    <row r="73" spans="1:25" x14ac:dyDescent="0.2">
      <c r="A73" s="143"/>
      <c r="B73" s="76" t="s">
        <v>23</v>
      </c>
      <c r="C73" s="33" t="s">
        <v>10</v>
      </c>
      <c r="D73" s="18">
        <f t="shared" si="85"/>
        <v>2440.0539340100158</v>
      </c>
      <c r="E73" s="18">
        <f t="shared" si="86"/>
        <v>-20.357345823574818</v>
      </c>
      <c r="F73" s="18">
        <f t="shared" si="87"/>
        <v>31.928175660537107</v>
      </c>
      <c r="G73" s="18">
        <f t="shared" si="88"/>
        <v>341.57476205842619</v>
      </c>
      <c r="H73" s="18">
        <f t="shared" si="89"/>
        <v>250.54612971190255</v>
      </c>
      <c r="I73" s="18">
        <f t="shared" si="90"/>
        <v>-12.863558607765484</v>
      </c>
      <c r="J73" s="18">
        <f t="shared" si="91"/>
        <v>-34.219770187151596</v>
      </c>
      <c r="K73" s="18">
        <f t="shared" si="92"/>
        <v>-56.641417293010406</v>
      </c>
      <c r="L73" s="18">
        <f t="shared" si="93"/>
        <v>228.86001873816537</v>
      </c>
      <c r="M73" s="18">
        <f t="shared" si="94"/>
        <v>-50.927212609756765</v>
      </c>
      <c r="N73" s="18">
        <f t="shared" si="95"/>
        <v>84.601305182162776</v>
      </c>
      <c r="O73" s="18">
        <f t="shared" si="96"/>
        <v>3.796923013093334</v>
      </c>
      <c r="P73" s="18">
        <f t="shared" si="97"/>
        <v>-97.98776024763103</v>
      </c>
      <c r="Q73" s="18">
        <f t="shared" si="98"/>
        <v>436.90521417627156</v>
      </c>
      <c r="R73" s="18">
        <f t="shared" si="99"/>
        <v>35.719772665153528</v>
      </c>
      <c r="S73" s="18">
        <f t="shared" si="100"/>
        <v>-62.810430745660895</v>
      </c>
      <c r="T73" s="18">
        <f t="shared" si="101"/>
        <v>230.39408013913021</v>
      </c>
      <c r="U73" s="18">
        <f t="shared" si="102"/>
        <v>157.95848129911082</v>
      </c>
      <c r="V73" s="18">
        <f t="shared" si="102"/>
        <v>-27.110772435186234</v>
      </c>
      <c r="W73" s="18">
        <f t="shared" si="84"/>
        <v>64.098036358315824</v>
      </c>
      <c r="X73" s="18">
        <f t="shared" si="84"/>
        <v>56.274796406559034</v>
      </c>
      <c r="Y73" s="18">
        <f t="shared" si="52"/>
        <v>26.847785175806905</v>
      </c>
    </row>
    <row r="74" spans="1:25" ht="13.5" thickBot="1" x14ac:dyDescent="0.25">
      <c r="A74" s="143"/>
      <c r="B74" s="77" t="s">
        <v>7</v>
      </c>
      <c r="C74" s="88"/>
      <c r="D74" s="18">
        <f t="shared" si="85"/>
        <v>296.63901586612468</v>
      </c>
      <c r="E74" s="18">
        <f t="shared" si="86"/>
        <v>31.963492991077004</v>
      </c>
      <c r="F74" s="18">
        <f t="shared" si="87"/>
        <v>7.64921938902134</v>
      </c>
      <c r="G74" s="18">
        <f t="shared" si="88"/>
        <v>50.404041683994336</v>
      </c>
      <c r="H74" s="18">
        <f t="shared" si="89"/>
        <v>10.503615233445387</v>
      </c>
      <c r="I74" s="18">
        <f t="shared" si="90"/>
        <v>-46.725492545659343</v>
      </c>
      <c r="J74" s="18">
        <f t="shared" si="91"/>
        <v>1.6152924932512036</v>
      </c>
      <c r="K74" s="18">
        <f t="shared" si="92"/>
        <v>28.983056873722944</v>
      </c>
      <c r="L74" s="18">
        <f t="shared" si="93"/>
        <v>-6.9549602895378513</v>
      </c>
      <c r="M74" s="18">
        <f t="shared" si="94"/>
        <v>-5.1190788943811043</v>
      </c>
      <c r="N74" s="18">
        <f t="shared" si="95"/>
        <v>13.228746422640398</v>
      </c>
      <c r="O74" s="18">
        <f t="shared" si="96"/>
        <v>-37.77690088785284</v>
      </c>
      <c r="P74" s="18">
        <f t="shared" si="97"/>
        <v>-81.952809494360892</v>
      </c>
      <c r="Q74" s="18">
        <f t="shared" si="98"/>
        <v>38.429371827632053</v>
      </c>
      <c r="R74" s="18">
        <f t="shared" si="99"/>
        <v>-5.8153285507772949</v>
      </c>
      <c r="S74" s="18">
        <f t="shared" si="100"/>
        <v>-20.265287566481916</v>
      </c>
      <c r="T74" s="18">
        <f t="shared" si="101"/>
        <v>37.305807963045226</v>
      </c>
      <c r="U74" s="18">
        <f t="shared" si="102"/>
        <v>-2.2025416619097911</v>
      </c>
      <c r="V74" s="18">
        <f t="shared" si="102"/>
        <v>54.435308048149494</v>
      </c>
      <c r="W74" s="18">
        <f t="shared" si="84"/>
        <v>-2.1298321419803301</v>
      </c>
      <c r="X74" s="18">
        <f t="shared" si="84"/>
        <v>-17.478061398095505</v>
      </c>
      <c r="Y74" s="18">
        <f t="shared" si="52"/>
        <v>0.11596105204787932</v>
      </c>
    </row>
    <row r="75" spans="1:25" ht="13.5" thickTop="1" x14ac:dyDescent="0.2">
      <c r="A75" s="79" t="s">
        <v>868</v>
      </c>
      <c r="B75" s="79"/>
      <c r="C75" s="89"/>
      <c r="D75" s="89"/>
      <c r="E75" s="89"/>
      <c r="F75" s="89"/>
      <c r="G75" s="89"/>
      <c r="H75" s="89"/>
      <c r="I75" s="89"/>
      <c r="J75" s="89"/>
      <c r="K75" s="89"/>
      <c r="L75" s="89"/>
      <c r="M75" s="89"/>
      <c r="N75" s="89"/>
      <c r="O75" s="89"/>
      <c r="P75" s="89"/>
      <c r="Q75" s="89"/>
      <c r="R75" s="89"/>
      <c r="S75" s="89"/>
      <c r="T75" s="89"/>
      <c r="U75" s="89"/>
      <c r="V75" s="18"/>
      <c r="W75" s="18"/>
      <c r="X75" s="18"/>
      <c r="Y75" s="89"/>
    </row>
  </sheetData>
  <mergeCells count="6">
    <mergeCell ref="B53:Y53"/>
    <mergeCell ref="C7:Y7"/>
    <mergeCell ref="A2:Y2"/>
    <mergeCell ref="A4:Y4"/>
    <mergeCell ref="A5:Y5"/>
    <mergeCell ref="B30:Y30"/>
  </mergeCells>
  <phoneticPr fontId="4" type="noConversion"/>
  <hyperlinks>
    <hyperlink ref="A1" location="INDICE!A1" display="INDICE"/>
  </hyperlinks>
  <pageMargins left="0.75" right="0.75" top="1" bottom="1" header="0" footer="0"/>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7"/>
  <sheetViews>
    <sheetView topLeftCell="A47" zoomScale="70" zoomScaleNormal="70" workbookViewId="0"/>
  </sheetViews>
  <sheetFormatPr baseColWidth="10" defaultRowHeight="12.75" x14ac:dyDescent="0.2"/>
  <cols>
    <col min="1" max="1" width="11.42578125" style="4"/>
    <col min="2" max="2" width="30.42578125" style="4" bestFit="1" customWidth="1"/>
    <col min="3" max="89" width="11.42578125" style="21"/>
    <col min="90" max="16384" width="11.42578125" style="4"/>
  </cols>
  <sheetData>
    <row r="1" spans="1:25" x14ac:dyDescent="0.2">
      <c r="A1" s="11" t="s">
        <v>258</v>
      </c>
    </row>
    <row r="2" spans="1:25" x14ac:dyDescent="0.2">
      <c r="A2" s="331" t="s">
        <v>95</v>
      </c>
      <c r="B2" s="331"/>
      <c r="C2" s="331"/>
      <c r="D2" s="331"/>
      <c r="E2" s="331"/>
      <c r="F2" s="331"/>
      <c r="G2" s="331"/>
      <c r="H2" s="331"/>
      <c r="I2" s="331"/>
      <c r="J2" s="331"/>
      <c r="K2" s="331"/>
      <c r="L2" s="331"/>
      <c r="M2" s="331"/>
      <c r="N2" s="331"/>
      <c r="O2" s="331"/>
      <c r="P2" s="331"/>
      <c r="Q2" s="331"/>
      <c r="R2" s="331"/>
      <c r="S2" s="331"/>
      <c r="T2" s="331"/>
      <c r="U2" s="331"/>
      <c r="V2" s="331"/>
      <c r="W2" s="331"/>
      <c r="X2" s="331"/>
      <c r="Y2" s="331"/>
    </row>
    <row r="3" spans="1:25" x14ac:dyDescent="0.2">
      <c r="A3" s="143"/>
      <c r="B3" s="143"/>
      <c r="C3" s="22"/>
      <c r="D3" s="22"/>
      <c r="E3" s="22"/>
      <c r="F3" s="22"/>
      <c r="G3" s="22"/>
      <c r="H3" s="22"/>
      <c r="I3" s="22"/>
      <c r="J3" s="22"/>
      <c r="K3" s="22"/>
      <c r="L3" s="22"/>
      <c r="M3" s="22"/>
      <c r="N3" s="22"/>
      <c r="O3" s="22"/>
      <c r="P3" s="22"/>
      <c r="Q3" s="22"/>
      <c r="R3" s="22"/>
      <c r="S3" s="22"/>
      <c r="T3" s="22"/>
      <c r="U3" s="22"/>
      <c r="V3" s="22"/>
      <c r="W3" s="22"/>
      <c r="X3" s="22"/>
      <c r="Y3" s="22"/>
    </row>
    <row r="4" spans="1:25" x14ac:dyDescent="0.2">
      <c r="A4" s="331" t="s">
        <v>840</v>
      </c>
      <c r="B4" s="331"/>
      <c r="C4" s="331"/>
      <c r="D4" s="331"/>
      <c r="E4" s="331"/>
      <c r="F4" s="331"/>
      <c r="G4" s="331"/>
      <c r="H4" s="331"/>
      <c r="I4" s="331"/>
      <c r="J4" s="331"/>
      <c r="K4" s="331"/>
      <c r="L4" s="331"/>
      <c r="M4" s="331"/>
      <c r="N4" s="331"/>
      <c r="O4" s="331"/>
      <c r="P4" s="331"/>
      <c r="Q4" s="331"/>
      <c r="R4" s="331"/>
      <c r="S4" s="331"/>
      <c r="T4" s="331"/>
      <c r="U4" s="331"/>
      <c r="V4" s="331"/>
      <c r="W4" s="331"/>
      <c r="X4" s="331"/>
      <c r="Y4" s="331"/>
    </row>
    <row r="5" spans="1:25" ht="13.5" thickBot="1" x14ac:dyDescent="0.25">
      <c r="A5" s="335" t="s">
        <v>119</v>
      </c>
      <c r="B5" s="335"/>
      <c r="C5" s="335"/>
      <c r="D5" s="335"/>
      <c r="E5" s="335"/>
      <c r="F5" s="335"/>
      <c r="G5" s="335"/>
      <c r="H5" s="335"/>
      <c r="I5" s="335"/>
      <c r="J5" s="335"/>
      <c r="K5" s="335"/>
      <c r="L5" s="335"/>
      <c r="M5" s="335"/>
      <c r="N5" s="335"/>
      <c r="O5" s="335"/>
      <c r="P5" s="335"/>
      <c r="Q5" s="335"/>
      <c r="R5" s="335"/>
      <c r="S5" s="335"/>
      <c r="T5" s="335"/>
      <c r="U5" s="335"/>
      <c r="V5" s="335"/>
      <c r="W5" s="335"/>
      <c r="X5" s="335"/>
      <c r="Y5" s="335"/>
    </row>
    <row r="6" spans="1:25"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25"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25" ht="13.5" thickTop="1" x14ac:dyDescent="0.2">
      <c r="A8" s="148"/>
      <c r="C8" s="22"/>
      <c r="D8" s="22"/>
      <c r="E8" s="22"/>
      <c r="F8" s="22"/>
      <c r="G8" s="22"/>
      <c r="H8" s="22"/>
      <c r="I8" s="22"/>
      <c r="J8" s="22"/>
      <c r="K8" s="22"/>
      <c r="L8" s="22"/>
      <c r="M8" s="22"/>
      <c r="N8" s="22"/>
      <c r="O8" s="22"/>
      <c r="P8" s="22"/>
      <c r="Q8" s="22"/>
      <c r="R8" s="22"/>
      <c r="S8" s="22"/>
      <c r="T8" s="22"/>
      <c r="U8" s="22"/>
      <c r="V8" s="22"/>
      <c r="W8" s="22"/>
      <c r="X8" s="22"/>
      <c r="Y8" s="22"/>
    </row>
    <row r="9" spans="1:25" x14ac:dyDescent="0.2">
      <c r="A9" s="143"/>
      <c r="B9" s="27" t="s">
        <v>326</v>
      </c>
      <c r="C9" s="18">
        <v>109.121307</v>
      </c>
      <c r="D9" s="18">
        <v>297.68065100000001</v>
      </c>
      <c r="E9" s="18">
        <v>324.90022499999998</v>
      </c>
      <c r="F9" s="18">
        <v>353.77528000000001</v>
      </c>
      <c r="G9" s="18">
        <v>397.67612500000001</v>
      </c>
      <c r="H9" s="18">
        <v>498.84126099999997</v>
      </c>
      <c r="I9" s="18">
        <v>388.67274099999997</v>
      </c>
      <c r="J9" s="18">
        <v>309.75762400000002</v>
      </c>
      <c r="K9" s="18">
        <v>292.29800499999999</v>
      </c>
      <c r="L9" s="18">
        <v>339.48566699999998</v>
      </c>
      <c r="M9" s="18">
        <v>309.04062499999998</v>
      </c>
      <c r="N9" s="18">
        <v>382.70966700000002</v>
      </c>
      <c r="O9" s="18">
        <v>278.65645699999999</v>
      </c>
      <c r="P9" s="18">
        <v>125.599236</v>
      </c>
      <c r="Q9" s="27">
        <v>120.851947</v>
      </c>
      <c r="R9" s="27">
        <v>112.502318</v>
      </c>
      <c r="S9" s="27">
        <v>109.714702</v>
      </c>
      <c r="T9" s="27">
        <v>103.55586099999999</v>
      </c>
      <c r="U9" s="27">
        <v>107.449494</v>
      </c>
      <c r="V9" s="27">
        <v>117.69252</v>
      </c>
      <c r="W9" s="27">
        <v>126.047223</v>
      </c>
      <c r="X9" s="27">
        <v>126.539366</v>
      </c>
      <c r="Y9" s="18">
        <f>SUM(C9:X9)</f>
        <v>5332.5683019999997</v>
      </c>
    </row>
    <row r="10" spans="1:25" x14ac:dyDescent="0.2">
      <c r="A10" s="143"/>
      <c r="B10" s="27" t="s">
        <v>377</v>
      </c>
      <c r="C10" s="18">
        <v>3.1029999999999999E-3</v>
      </c>
      <c r="D10" s="18">
        <v>1.8467000000000001E-2</v>
      </c>
      <c r="E10" s="18">
        <v>0.120363</v>
      </c>
      <c r="F10" s="18">
        <v>0.238894</v>
      </c>
      <c r="G10" s="18">
        <v>0.133572</v>
      </c>
      <c r="H10" s="18">
        <v>0.20386199999999999</v>
      </c>
      <c r="I10" s="18">
        <v>0.43943500000000002</v>
      </c>
      <c r="J10" s="18">
        <v>0.97970900000000005</v>
      </c>
      <c r="K10" s="18">
        <v>0.55914600000000003</v>
      </c>
      <c r="L10" s="18">
        <v>0.50926400000000005</v>
      </c>
      <c r="M10" s="18">
        <v>0.52946000000000004</v>
      </c>
      <c r="N10" s="18">
        <v>1.6260349999999999</v>
      </c>
      <c r="O10" s="18">
        <v>0.86046100000000003</v>
      </c>
      <c r="P10" s="18">
        <v>0.18468699999999999</v>
      </c>
      <c r="Q10" s="27">
        <v>0.179809</v>
      </c>
      <c r="R10" s="27">
        <v>0.331071</v>
      </c>
      <c r="S10" s="27">
        <v>0.40802300000000002</v>
      </c>
      <c r="T10" s="27">
        <v>0.61951699999999998</v>
      </c>
      <c r="U10" s="27">
        <v>0.30514799999999997</v>
      </c>
      <c r="V10" s="27">
        <v>4.5164000000000003E-2</v>
      </c>
      <c r="W10" s="27">
        <v>0.283808</v>
      </c>
      <c r="X10" s="27">
        <v>1.753827</v>
      </c>
      <c r="Y10" s="18">
        <f t="shared" ref="Y10:Y29" si="0">SUM(C10:X10)</f>
        <v>10.332825</v>
      </c>
    </row>
    <row r="11" spans="1:25" x14ac:dyDescent="0.2">
      <c r="A11" s="143"/>
      <c r="B11" s="27" t="s">
        <v>378</v>
      </c>
      <c r="C11" s="18">
        <v>0.52895499999999995</v>
      </c>
      <c r="D11" s="18">
        <v>2.4868610000000002</v>
      </c>
      <c r="E11" s="18">
        <v>3.8423989999999999</v>
      </c>
      <c r="F11" s="18">
        <v>4.2506930000000001</v>
      </c>
      <c r="G11" s="18">
        <v>5.6613119999999997</v>
      </c>
      <c r="H11" s="18">
        <v>6.8796780000000002</v>
      </c>
      <c r="I11" s="18">
        <v>8.2606920000000006</v>
      </c>
      <c r="J11" s="18">
        <v>7.9024720000000004</v>
      </c>
      <c r="K11" s="18">
        <v>6.4462539999999997</v>
      </c>
      <c r="L11" s="18">
        <v>12.549734000000001</v>
      </c>
      <c r="M11" s="18">
        <v>17.078529</v>
      </c>
      <c r="N11" s="18">
        <v>30.151268000000002</v>
      </c>
      <c r="O11" s="18">
        <v>18.178484999999998</v>
      </c>
      <c r="P11" s="18">
        <v>4.4046099999999999</v>
      </c>
      <c r="Q11" s="27">
        <v>3.4155820000000001</v>
      </c>
      <c r="R11" s="27">
        <v>3.2612239999999999</v>
      </c>
      <c r="S11" s="27">
        <v>2.78959</v>
      </c>
      <c r="T11" s="27">
        <v>3.8707829999999999</v>
      </c>
      <c r="U11" s="27">
        <v>7.8750989999999996</v>
      </c>
      <c r="V11" s="27">
        <v>6.0266580000000003</v>
      </c>
      <c r="W11" s="27">
        <v>7.8578409999999996</v>
      </c>
      <c r="X11" s="27">
        <v>14.667699000000001</v>
      </c>
      <c r="Y11" s="18">
        <f t="shared" si="0"/>
        <v>178.38641799999999</v>
      </c>
    </row>
    <row r="12" spans="1:25" x14ac:dyDescent="0.2">
      <c r="A12" s="143"/>
      <c r="B12" s="27" t="s">
        <v>67</v>
      </c>
      <c r="C12" s="18">
        <v>1.0154780000000001</v>
      </c>
      <c r="D12" s="18">
        <v>6.1925720000000002</v>
      </c>
      <c r="E12" s="18">
        <v>10.686677</v>
      </c>
      <c r="F12" s="18">
        <v>8.4125689999999995</v>
      </c>
      <c r="G12" s="18">
        <v>24.780902000000001</v>
      </c>
      <c r="H12" s="18">
        <v>19.576543000000001</v>
      </c>
      <c r="I12" s="18">
        <v>37.062418999999998</v>
      </c>
      <c r="J12" s="18">
        <v>36.986575999999999</v>
      </c>
      <c r="K12" s="18">
        <v>32.821796999999997</v>
      </c>
      <c r="L12" s="18">
        <v>35.650481999999997</v>
      </c>
      <c r="M12" s="18">
        <v>55.602223000000002</v>
      </c>
      <c r="N12" s="18">
        <v>56.007705000000001</v>
      </c>
      <c r="O12" s="18">
        <v>48.312994000000003</v>
      </c>
      <c r="P12" s="18">
        <v>48.345191</v>
      </c>
      <c r="Q12" s="27">
        <v>32.019556000000001</v>
      </c>
      <c r="R12" s="27">
        <v>49.364739</v>
      </c>
      <c r="S12" s="27">
        <v>61.903880000000001</v>
      </c>
      <c r="T12" s="27">
        <v>72.452482000000003</v>
      </c>
      <c r="U12" s="27">
        <v>76.960543000000001</v>
      </c>
      <c r="V12" s="27">
        <v>77.406774999999996</v>
      </c>
      <c r="W12" s="27">
        <v>69.447659000000002</v>
      </c>
      <c r="X12" s="27">
        <v>60.389561999999998</v>
      </c>
      <c r="Y12" s="18">
        <f t="shared" si="0"/>
        <v>921.39932400000009</v>
      </c>
    </row>
    <row r="13" spans="1:25" x14ac:dyDescent="0.2">
      <c r="A13" s="143"/>
      <c r="B13" s="27" t="s">
        <v>70</v>
      </c>
      <c r="C13" s="18">
        <v>2.5466690000000001</v>
      </c>
      <c r="D13" s="18">
        <v>3.0369570000000001</v>
      </c>
      <c r="E13" s="18">
        <v>4.5476279999999996</v>
      </c>
      <c r="F13" s="18">
        <v>2.7114699999999998</v>
      </c>
      <c r="G13" s="18">
        <v>2.0610629999999999</v>
      </c>
      <c r="H13" s="18">
        <v>0.51614800000000005</v>
      </c>
      <c r="I13" s="18">
        <v>0.30196499999999998</v>
      </c>
      <c r="J13" s="18">
        <v>0.31142199999999998</v>
      </c>
      <c r="K13" s="18">
        <v>2.1111219999999999</v>
      </c>
      <c r="L13" s="18">
        <v>2.2354059999999998</v>
      </c>
      <c r="M13" s="18">
        <v>0.43186999999999998</v>
      </c>
      <c r="N13" s="18">
        <v>2.1987239999999999</v>
      </c>
      <c r="O13" s="18">
        <v>4.1476189999999997</v>
      </c>
      <c r="P13" s="18">
        <v>4.0002680000000002</v>
      </c>
      <c r="Q13" s="27">
        <v>1.2023269999999999</v>
      </c>
      <c r="R13" s="27">
        <v>1.2148840000000001</v>
      </c>
      <c r="S13" s="27">
        <v>0.39036300000000002</v>
      </c>
      <c r="T13" s="27">
        <v>2.7166800000000002</v>
      </c>
      <c r="U13" s="27">
        <v>1.3595060000000001</v>
      </c>
      <c r="V13" s="27">
        <v>0.33729999999999999</v>
      </c>
      <c r="W13" s="27">
        <v>0.150201</v>
      </c>
      <c r="X13" s="27">
        <v>0.102354</v>
      </c>
      <c r="Y13" s="18">
        <f t="shared" si="0"/>
        <v>38.631945999999992</v>
      </c>
    </row>
    <row r="14" spans="1:25" x14ac:dyDescent="0.2">
      <c r="A14" s="143"/>
      <c r="B14" s="27" t="s">
        <v>390</v>
      </c>
      <c r="C14" s="18">
        <v>0.11543</v>
      </c>
      <c r="D14" s="18">
        <v>1.4303969999999999</v>
      </c>
      <c r="E14" s="18">
        <v>0.80848299999999995</v>
      </c>
      <c r="F14" s="18">
        <v>4.2741189999999998</v>
      </c>
      <c r="G14" s="18">
        <v>0.95532799999999995</v>
      </c>
      <c r="H14" s="18">
        <v>0.80944700000000003</v>
      </c>
      <c r="I14" s="18">
        <v>0.58814500000000003</v>
      </c>
      <c r="J14" s="18">
        <v>0.96837499999999999</v>
      </c>
      <c r="K14" s="18">
        <v>1.1485289999999999</v>
      </c>
      <c r="L14" s="18">
        <v>3.4190680000000002</v>
      </c>
      <c r="M14" s="18">
        <v>1.775925</v>
      </c>
      <c r="N14" s="18">
        <v>1.6596299999999999</v>
      </c>
      <c r="O14" s="18">
        <v>3.0916429999999999</v>
      </c>
      <c r="P14" s="18">
        <v>1.3286579999999999</v>
      </c>
      <c r="Q14" s="27">
        <v>0.31664199999999998</v>
      </c>
      <c r="R14" s="27">
        <v>1.0846439999999999</v>
      </c>
      <c r="S14" s="27">
        <v>1.2545029999999999</v>
      </c>
      <c r="T14" s="27">
        <v>0.67258899999999999</v>
      </c>
      <c r="U14" s="27">
        <v>4.3863960000000004</v>
      </c>
      <c r="V14" s="27">
        <v>1.350177</v>
      </c>
      <c r="W14" s="27">
        <v>5.8186070000000001</v>
      </c>
      <c r="X14" s="27">
        <v>3.4513600000000002</v>
      </c>
      <c r="Y14" s="18">
        <f t="shared" si="0"/>
        <v>40.708095000000007</v>
      </c>
    </row>
    <row r="15" spans="1:25" x14ac:dyDescent="0.2">
      <c r="A15" s="143"/>
      <c r="B15" s="27" t="s">
        <v>388</v>
      </c>
      <c r="C15" s="18">
        <v>0.34165000000000001</v>
      </c>
      <c r="D15" s="18">
        <v>2.9399289999999998</v>
      </c>
      <c r="E15" s="18">
        <v>2.0353789999999998</v>
      </c>
      <c r="F15" s="18">
        <v>6.9531219999999996</v>
      </c>
      <c r="G15" s="18">
        <v>3.1277710000000001</v>
      </c>
      <c r="H15" s="18">
        <v>2.2411599999999998</v>
      </c>
      <c r="I15" s="18">
        <v>2.6717110000000002</v>
      </c>
      <c r="J15" s="18">
        <v>4.7252260000000001</v>
      </c>
      <c r="K15" s="18">
        <v>8.3553899999999999</v>
      </c>
      <c r="L15" s="18">
        <v>16.286186000000001</v>
      </c>
      <c r="M15" s="18">
        <v>9.4927309999999991</v>
      </c>
      <c r="N15" s="18">
        <v>9.8853530000000003</v>
      </c>
      <c r="O15" s="18">
        <v>9.3457670000000004</v>
      </c>
      <c r="P15" s="18">
        <v>6.6339649999999999</v>
      </c>
      <c r="Q15" s="27">
        <v>2.5124050000000002</v>
      </c>
      <c r="R15" s="27">
        <v>3.725727</v>
      </c>
      <c r="S15" s="27">
        <v>2.4404309999999998</v>
      </c>
      <c r="T15" s="27">
        <v>1.5957399999999999</v>
      </c>
      <c r="U15" s="27">
        <v>2.5859999999999999</v>
      </c>
      <c r="V15" s="27">
        <v>2.4233009999999999</v>
      </c>
      <c r="W15" s="27">
        <v>2.8231799999999998</v>
      </c>
      <c r="X15" s="27">
        <v>0.40689999999999998</v>
      </c>
      <c r="Y15" s="18">
        <f t="shared" si="0"/>
        <v>103.54902399999999</v>
      </c>
    </row>
    <row r="16" spans="1:25" x14ac:dyDescent="0.2">
      <c r="A16" s="143"/>
      <c r="B16" s="27" t="s">
        <v>14</v>
      </c>
      <c r="C16" s="18">
        <v>0.46083000000000002</v>
      </c>
      <c r="D16" s="18">
        <v>1.5113840000000001</v>
      </c>
      <c r="E16" s="18">
        <v>1.9829950000000001</v>
      </c>
      <c r="F16" s="18">
        <v>1.998535</v>
      </c>
      <c r="G16" s="18">
        <v>4.1649989999999999</v>
      </c>
      <c r="H16" s="18">
        <v>11.525859000000001</v>
      </c>
      <c r="I16" s="18">
        <v>14.769215000000001</v>
      </c>
      <c r="J16" s="18">
        <v>19.078033000000001</v>
      </c>
      <c r="K16" s="18">
        <v>40.45581</v>
      </c>
      <c r="L16" s="18">
        <v>107.615914</v>
      </c>
      <c r="M16" s="18">
        <v>111.128468</v>
      </c>
      <c r="N16" s="18">
        <v>169.815707</v>
      </c>
      <c r="O16" s="18">
        <v>128.98884100000001</v>
      </c>
      <c r="P16" s="18">
        <v>52.732374999999998</v>
      </c>
      <c r="Q16" s="27">
        <v>43.145023999999999</v>
      </c>
      <c r="R16" s="27">
        <v>63.107382999999999</v>
      </c>
      <c r="S16" s="27">
        <v>76.065736000000001</v>
      </c>
      <c r="T16" s="27">
        <v>114.503226</v>
      </c>
      <c r="U16" s="27">
        <v>107.05113299999999</v>
      </c>
      <c r="V16" s="27">
        <v>87.527222999999992</v>
      </c>
      <c r="W16" s="27">
        <v>137.01639700000001</v>
      </c>
      <c r="X16" s="27">
        <v>207.12136799999999</v>
      </c>
      <c r="Y16" s="18">
        <f t="shared" si="0"/>
        <v>1501.7664550000004</v>
      </c>
    </row>
    <row r="17" spans="1:27" x14ac:dyDescent="0.2">
      <c r="A17" s="143"/>
      <c r="B17" s="76" t="s">
        <v>15</v>
      </c>
      <c r="C17" s="18">
        <v>2.0169999999999997E-3</v>
      </c>
      <c r="D17" s="18">
        <v>8.3966000000000013E-2</v>
      </c>
      <c r="E17" s="18">
        <v>2.9604000000000002E-2</v>
      </c>
      <c r="F17" s="18">
        <v>0.33024900000000001</v>
      </c>
      <c r="G17" s="18">
        <v>0.41898099999999994</v>
      </c>
      <c r="H17" s="18">
        <v>0.44609900000000002</v>
      </c>
      <c r="I17" s="18">
        <v>1.2031849999999999</v>
      </c>
      <c r="J17" s="18">
        <v>0.705955</v>
      </c>
      <c r="K17" s="18">
        <v>2.3634280000000003</v>
      </c>
      <c r="L17" s="18">
        <v>1.417389</v>
      </c>
      <c r="M17" s="18">
        <v>2.2430429999999992</v>
      </c>
      <c r="N17" s="18">
        <v>2.4231709999999995</v>
      </c>
      <c r="O17" s="18">
        <v>2.1386820000000002</v>
      </c>
      <c r="P17" s="18">
        <v>0.99671500000000013</v>
      </c>
      <c r="Q17" s="19">
        <v>1.9747799999999998</v>
      </c>
      <c r="R17" s="19">
        <v>1.9233210000000001</v>
      </c>
      <c r="S17" s="19">
        <v>1.4403730000000001</v>
      </c>
      <c r="T17" s="19">
        <v>16.783646000000001</v>
      </c>
      <c r="U17" s="19">
        <v>46.956698000000003</v>
      </c>
      <c r="V17" s="19">
        <v>1.1559030000000001</v>
      </c>
      <c r="W17" s="19">
        <v>2.6298920000000003</v>
      </c>
      <c r="X17" s="19">
        <v>0.5839399999999999</v>
      </c>
      <c r="Y17" s="18">
        <f t="shared" si="0"/>
        <v>88.251036999999997</v>
      </c>
    </row>
    <row r="18" spans="1:27" x14ac:dyDescent="0.2">
      <c r="A18" s="143"/>
      <c r="B18" s="76" t="s">
        <v>26</v>
      </c>
      <c r="C18" s="18">
        <v>0</v>
      </c>
      <c r="D18" s="18">
        <v>3.5140000000000002E-3</v>
      </c>
      <c r="E18" s="18">
        <v>8.4259999999999995E-3</v>
      </c>
      <c r="F18" s="18">
        <v>0.15302499999999999</v>
      </c>
      <c r="G18" s="18">
        <v>0.14151</v>
      </c>
      <c r="H18" s="18">
        <v>8.2220000000000001E-3</v>
      </c>
      <c r="I18" s="18">
        <v>4.0099000000000003E-2</v>
      </c>
      <c r="J18" s="18">
        <v>2.9817E-2</v>
      </c>
      <c r="K18" s="18">
        <v>5.6250000000000001E-2</v>
      </c>
      <c r="L18" s="18">
        <v>0.33324300000000001</v>
      </c>
      <c r="M18" s="18">
        <v>0.43393799999999999</v>
      </c>
      <c r="N18" s="18">
        <v>0.40943200000000002</v>
      </c>
      <c r="O18" s="18">
        <v>0.16150400000000001</v>
      </c>
      <c r="P18" s="18">
        <v>5.1699000000000002E-2</v>
      </c>
      <c r="Q18" s="19">
        <v>6.0099999999999997E-3</v>
      </c>
      <c r="R18" s="19">
        <v>6.0887999999999998E-2</v>
      </c>
      <c r="S18" s="19">
        <v>4.5190000000000001E-2</v>
      </c>
      <c r="T18" s="19">
        <v>1.6799999999999999E-4</v>
      </c>
      <c r="U18" s="19">
        <v>0.110567</v>
      </c>
      <c r="V18" s="19">
        <v>0.38930799999999999</v>
      </c>
      <c r="W18" s="19">
        <v>0.33272600000000002</v>
      </c>
      <c r="X18" s="19">
        <v>4.9986000000000003E-2</v>
      </c>
      <c r="Y18" s="18">
        <f t="shared" si="0"/>
        <v>2.8255219999999999</v>
      </c>
    </row>
    <row r="19" spans="1:27" x14ac:dyDescent="0.2">
      <c r="A19" s="143"/>
      <c r="B19" s="76" t="s">
        <v>27</v>
      </c>
      <c r="C19" s="18">
        <v>2.0119999999999999E-3</v>
      </c>
      <c r="D19" s="18">
        <v>5.6569000000000001E-2</v>
      </c>
      <c r="E19" s="18">
        <v>1.0621999999999999E-2</v>
      </c>
      <c r="F19" s="18">
        <v>6.1874999999999999E-2</v>
      </c>
      <c r="G19" s="18">
        <v>3.3128999999999999E-2</v>
      </c>
      <c r="H19" s="18">
        <v>0.22295100000000001</v>
      </c>
      <c r="I19" s="18">
        <v>0.84187999999999996</v>
      </c>
      <c r="J19" s="18">
        <v>0.34215099999999998</v>
      </c>
      <c r="K19" s="18">
        <v>1.4666129999999999</v>
      </c>
      <c r="L19" s="18">
        <v>0.74156100000000003</v>
      </c>
      <c r="M19" s="18">
        <v>0.79937100000000005</v>
      </c>
      <c r="N19" s="18">
        <v>1.1943980000000001</v>
      </c>
      <c r="O19" s="18">
        <v>0.96248699999999998</v>
      </c>
      <c r="P19" s="18">
        <v>0.13413</v>
      </c>
      <c r="Q19" s="19">
        <v>0.78465499999999999</v>
      </c>
      <c r="R19" s="19">
        <v>0.30757699999999999</v>
      </c>
      <c r="S19" s="19">
        <v>0.44764199999999998</v>
      </c>
      <c r="T19" s="19">
        <v>0.443689</v>
      </c>
      <c r="U19" s="19">
        <v>1.048843</v>
      </c>
      <c r="V19" s="19">
        <v>0.102507</v>
      </c>
      <c r="W19" s="19">
        <v>1.8365769999999999</v>
      </c>
      <c r="X19" s="19">
        <v>0.12548799999999999</v>
      </c>
      <c r="Y19" s="18">
        <f>SUM(C19:X19)</f>
        <v>11.966726999999999</v>
      </c>
    </row>
    <row r="20" spans="1:27" x14ac:dyDescent="0.2">
      <c r="A20" s="143"/>
      <c r="B20" s="76" t="s">
        <v>16</v>
      </c>
      <c r="C20" s="18">
        <f>SUM(C21:C26)</f>
        <v>5.0000000000000004E-6</v>
      </c>
      <c r="D20" s="18">
        <f t="shared" ref="D20:X20" si="1">SUM(D21:D26)</f>
        <v>4.6129999999999999E-3</v>
      </c>
      <c r="E20" s="18">
        <f t="shared" si="1"/>
        <v>4.692E-3</v>
      </c>
      <c r="F20" s="18">
        <f t="shared" si="1"/>
        <v>6.2920000000000004E-2</v>
      </c>
      <c r="G20" s="18">
        <f t="shared" si="1"/>
        <v>3.7612E-2</v>
      </c>
      <c r="H20" s="18">
        <f t="shared" si="1"/>
        <v>5.3193999999999998E-2</v>
      </c>
      <c r="I20" s="18">
        <f t="shared" si="1"/>
        <v>0.20696100000000001</v>
      </c>
      <c r="J20" s="18">
        <f t="shared" si="1"/>
        <v>0.23497400000000002</v>
      </c>
      <c r="K20" s="18">
        <f t="shared" si="1"/>
        <v>0.44634199999999996</v>
      </c>
      <c r="L20" s="18">
        <f t="shared" si="1"/>
        <v>8.354700000000001E-2</v>
      </c>
      <c r="M20" s="18">
        <f t="shared" si="1"/>
        <v>8.7187000000000001E-2</v>
      </c>
      <c r="N20" s="18">
        <f t="shared" si="1"/>
        <v>9.5193E-2</v>
      </c>
      <c r="O20" s="18">
        <f t="shared" si="1"/>
        <v>0.41204499999999999</v>
      </c>
      <c r="P20" s="18">
        <f t="shared" si="1"/>
        <v>0.76396599999999992</v>
      </c>
      <c r="Q20" s="18">
        <f t="shared" si="1"/>
        <v>1.0139559999999999</v>
      </c>
      <c r="R20" s="18">
        <f t="shared" si="1"/>
        <v>1.536551</v>
      </c>
      <c r="S20" s="18">
        <f t="shared" si="1"/>
        <v>0.90253300000000003</v>
      </c>
      <c r="T20" s="18">
        <f t="shared" si="1"/>
        <v>1.2539180000000001</v>
      </c>
      <c r="U20" s="18">
        <f t="shared" si="1"/>
        <v>0.6888669999999999</v>
      </c>
      <c r="V20" s="18">
        <f t="shared" si="1"/>
        <v>0.48241200000000001</v>
      </c>
      <c r="W20" s="18">
        <f t="shared" si="1"/>
        <v>0.449326</v>
      </c>
      <c r="X20" s="18">
        <f t="shared" si="1"/>
        <v>0.377577</v>
      </c>
      <c r="Y20" s="18">
        <f t="shared" si="0"/>
        <v>9.1983909999999991</v>
      </c>
    </row>
    <row r="21" spans="1:27" x14ac:dyDescent="0.2">
      <c r="A21" s="143"/>
      <c r="B21" s="76" t="s">
        <v>19</v>
      </c>
      <c r="C21" s="18">
        <v>0</v>
      </c>
      <c r="D21" s="18">
        <v>0</v>
      </c>
      <c r="E21" s="18">
        <v>0</v>
      </c>
      <c r="F21" s="18">
        <v>5.3043E-2</v>
      </c>
      <c r="G21" s="18">
        <v>0</v>
      </c>
      <c r="H21" s="18">
        <v>9.7499999999999996E-4</v>
      </c>
      <c r="I21" s="18">
        <v>2.0000000000000002E-5</v>
      </c>
      <c r="J21" s="18">
        <v>7.9999999999999996E-6</v>
      </c>
      <c r="K21" s="18">
        <v>1.74E-4</v>
      </c>
      <c r="L21" s="18">
        <v>0</v>
      </c>
      <c r="M21" s="18">
        <v>6.0484999999999997E-2</v>
      </c>
      <c r="N21" s="18">
        <v>4.73E-4</v>
      </c>
      <c r="O21" s="18">
        <v>1.284E-3</v>
      </c>
      <c r="P21" s="18">
        <v>0</v>
      </c>
      <c r="Q21" s="19">
        <v>4.8000000000000001E-5</v>
      </c>
      <c r="R21" s="19">
        <v>0</v>
      </c>
      <c r="S21" s="19">
        <v>0</v>
      </c>
      <c r="T21" s="19">
        <v>0</v>
      </c>
      <c r="U21" s="19">
        <v>0</v>
      </c>
      <c r="V21" s="19">
        <v>0</v>
      </c>
      <c r="W21" s="19"/>
      <c r="X21" s="19"/>
      <c r="Y21" s="18">
        <f t="shared" si="0"/>
        <v>0.11651</v>
      </c>
    </row>
    <row r="22" spans="1:27" x14ac:dyDescent="0.2">
      <c r="A22" s="143"/>
      <c r="B22" s="76" t="s">
        <v>18</v>
      </c>
      <c r="C22" s="18">
        <v>0</v>
      </c>
      <c r="D22" s="18">
        <v>0</v>
      </c>
      <c r="E22" s="18">
        <v>0</v>
      </c>
      <c r="F22" s="18">
        <v>1.5410000000000001E-3</v>
      </c>
      <c r="G22" s="18">
        <v>2.6039E-2</v>
      </c>
      <c r="H22" s="18">
        <v>1.0399999999999999E-4</v>
      </c>
      <c r="I22" s="18">
        <v>0</v>
      </c>
      <c r="J22" s="18">
        <v>1.8699999999999999E-4</v>
      </c>
      <c r="K22" s="18">
        <v>0</v>
      </c>
      <c r="L22" s="18">
        <v>2.065E-3</v>
      </c>
      <c r="M22" s="18">
        <v>3.075E-3</v>
      </c>
      <c r="N22" s="18">
        <v>1.4737999999999999E-2</v>
      </c>
      <c r="O22" s="18">
        <v>1E-3</v>
      </c>
      <c r="P22" s="18">
        <v>0.168155</v>
      </c>
      <c r="Q22" s="19">
        <v>1.2E-5</v>
      </c>
      <c r="R22" s="19">
        <v>6.6100000000000002E-4</v>
      </c>
      <c r="S22" s="19">
        <v>1.2689000000000001E-2</v>
      </c>
      <c r="T22" s="19">
        <v>4.4029999999999998E-3</v>
      </c>
      <c r="U22" s="19">
        <v>6.6667000000000004E-2</v>
      </c>
      <c r="V22" s="19">
        <v>2.1292999999999999E-2</v>
      </c>
      <c r="W22" s="19">
        <v>1.023E-2</v>
      </c>
      <c r="X22" s="19">
        <v>4.8939999999999999E-3</v>
      </c>
      <c r="Y22" s="18">
        <f t="shared" si="0"/>
        <v>0.33775300000000003</v>
      </c>
    </row>
    <row r="23" spans="1:27" x14ac:dyDescent="0.2">
      <c r="A23" s="143"/>
      <c r="B23" s="76" t="s">
        <v>20</v>
      </c>
      <c r="C23" s="18">
        <v>0</v>
      </c>
      <c r="D23" s="18">
        <v>3.2299999999999999E-4</v>
      </c>
      <c r="E23" s="18">
        <v>2.92E-4</v>
      </c>
      <c r="F23" s="18">
        <v>2.6400000000000002E-4</v>
      </c>
      <c r="G23" s="18">
        <v>0</v>
      </c>
      <c r="H23" s="18">
        <v>0</v>
      </c>
      <c r="I23" s="18">
        <v>4.0000000000000002E-4</v>
      </c>
      <c r="J23" s="18">
        <v>0</v>
      </c>
      <c r="K23" s="18">
        <v>1.41E-3</v>
      </c>
      <c r="L23" s="18">
        <v>1E-3</v>
      </c>
      <c r="M23" s="18">
        <v>1.3842E-2</v>
      </c>
      <c r="N23" s="18">
        <v>6.3150000000000003E-3</v>
      </c>
      <c r="O23" s="18">
        <v>2.3280000000000002E-3</v>
      </c>
      <c r="P23" s="18">
        <v>7.2999999999999996E-4</v>
      </c>
      <c r="Q23" s="19">
        <v>0</v>
      </c>
      <c r="R23" s="19">
        <v>3.7980000000000002E-3</v>
      </c>
      <c r="S23" s="19">
        <v>1.4997E-2</v>
      </c>
      <c r="T23" s="19">
        <v>0.76754299999999998</v>
      </c>
      <c r="U23" s="19">
        <v>5.1929999999999997E-2</v>
      </c>
      <c r="V23" s="19">
        <v>2.6251999999999998E-2</v>
      </c>
      <c r="W23" s="19">
        <v>5.8941E-2</v>
      </c>
      <c r="X23" s="19">
        <v>7.8566999999999998E-2</v>
      </c>
      <c r="Y23" s="18">
        <f t="shared" si="0"/>
        <v>1.028932</v>
      </c>
    </row>
    <row r="24" spans="1:27" x14ac:dyDescent="0.2">
      <c r="A24" s="143"/>
      <c r="B24" s="76" t="s">
        <v>21</v>
      </c>
      <c r="C24" s="18">
        <v>0</v>
      </c>
      <c r="D24" s="18">
        <v>0</v>
      </c>
      <c r="E24" s="18">
        <v>0</v>
      </c>
      <c r="F24" s="18">
        <v>0</v>
      </c>
      <c r="G24" s="18">
        <v>0</v>
      </c>
      <c r="H24" s="18">
        <v>3.1399999999999999E-4</v>
      </c>
      <c r="I24" s="18">
        <v>0</v>
      </c>
      <c r="J24" s="18">
        <v>0</v>
      </c>
      <c r="K24" s="18">
        <v>0</v>
      </c>
      <c r="L24" s="18">
        <v>0</v>
      </c>
      <c r="M24" s="18">
        <v>3.1399999999999999E-4</v>
      </c>
      <c r="N24" s="18">
        <v>0</v>
      </c>
      <c r="O24" s="18">
        <v>0</v>
      </c>
      <c r="P24" s="18">
        <v>0</v>
      </c>
      <c r="Q24" s="19">
        <v>0</v>
      </c>
      <c r="R24" s="19">
        <v>0</v>
      </c>
      <c r="S24" s="19">
        <v>0</v>
      </c>
      <c r="T24" s="19">
        <v>0</v>
      </c>
      <c r="U24" s="19">
        <v>0</v>
      </c>
      <c r="V24" s="19">
        <v>2.04E-4</v>
      </c>
      <c r="W24" s="19">
        <v>0</v>
      </c>
      <c r="X24" s="19">
        <v>0</v>
      </c>
      <c r="Y24" s="18">
        <f t="shared" si="0"/>
        <v>8.3199999999999995E-4</v>
      </c>
    </row>
    <row r="25" spans="1:27" x14ac:dyDescent="0.2">
      <c r="A25" s="143"/>
      <c r="B25" s="76" t="s">
        <v>17</v>
      </c>
      <c r="C25" s="18">
        <v>5.0000000000000004E-6</v>
      </c>
      <c r="D25" s="18">
        <v>3.637E-3</v>
      </c>
      <c r="E25" s="18">
        <v>4.4000000000000003E-3</v>
      </c>
      <c r="F25" s="18">
        <v>8.0719999999999993E-3</v>
      </c>
      <c r="G25" s="18">
        <v>1.0073E-2</v>
      </c>
      <c r="H25" s="18">
        <v>5.1109000000000002E-2</v>
      </c>
      <c r="I25" s="18">
        <v>0.202491</v>
      </c>
      <c r="J25" s="18">
        <v>0.23263</v>
      </c>
      <c r="K25" s="18">
        <v>0.44475799999999999</v>
      </c>
      <c r="L25" s="18">
        <v>5.9535999999999999E-2</v>
      </c>
      <c r="M25" s="18">
        <v>9.3860000000000002E-3</v>
      </c>
      <c r="N25" s="18">
        <v>6.8142999999999995E-2</v>
      </c>
      <c r="O25" s="18">
        <v>0.40604899999999999</v>
      </c>
      <c r="P25" s="18">
        <v>0.59508099999999997</v>
      </c>
      <c r="Q25" s="19">
        <v>1.0138959999999999</v>
      </c>
      <c r="R25" s="19">
        <v>1.532092</v>
      </c>
      <c r="S25" s="19">
        <v>0.87432399999999999</v>
      </c>
      <c r="T25" s="19">
        <v>0.48197200000000001</v>
      </c>
      <c r="U25" s="19">
        <v>0.57015099999999996</v>
      </c>
      <c r="V25" s="19">
        <v>0.43446400000000002</v>
      </c>
      <c r="W25" s="19">
        <v>0.38015500000000002</v>
      </c>
      <c r="X25" s="19">
        <v>0.29411599999999999</v>
      </c>
      <c r="Y25" s="18">
        <f t="shared" si="0"/>
        <v>7.6765400000000001</v>
      </c>
    </row>
    <row r="26" spans="1:27" x14ac:dyDescent="0.2">
      <c r="A26" s="297"/>
      <c r="B26" s="76" t="s">
        <v>807</v>
      </c>
      <c r="C26" s="18">
        <v>0</v>
      </c>
      <c r="D26" s="18">
        <v>6.5300000000000004E-4</v>
      </c>
      <c r="E26" s="18">
        <v>0</v>
      </c>
      <c r="F26" s="18">
        <v>0</v>
      </c>
      <c r="G26" s="18">
        <v>1.5E-3</v>
      </c>
      <c r="H26" s="18">
        <v>6.9200000000000002E-4</v>
      </c>
      <c r="I26" s="18">
        <v>4.0499999999999998E-3</v>
      </c>
      <c r="J26" s="18">
        <v>2.1489999999999999E-3</v>
      </c>
      <c r="K26" s="18">
        <v>0</v>
      </c>
      <c r="L26" s="18">
        <v>2.0945999999999999E-2</v>
      </c>
      <c r="M26" s="18">
        <v>8.5000000000000006E-5</v>
      </c>
      <c r="N26" s="18">
        <v>5.5240000000000003E-3</v>
      </c>
      <c r="O26" s="18">
        <v>1.384E-3</v>
      </c>
      <c r="P26" s="18">
        <v>0</v>
      </c>
      <c r="Q26" s="19">
        <v>0</v>
      </c>
      <c r="R26" s="19">
        <v>0</v>
      </c>
      <c r="S26" s="19">
        <v>5.2300000000000003E-4</v>
      </c>
      <c r="T26" s="19">
        <v>0</v>
      </c>
      <c r="U26" s="19">
        <v>1.1900000000000001E-4</v>
      </c>
      <c r="V26" s="19">
        <v>1.9900000000000001E-4</v>
      </c>
      <c r="W26" s="19">
        <v>0</v>
      </c>
      <c r="X26" s="19">
        <v>0</v>
      </c>
      <c r="Y26" s="18">
        <f t="shared" si="0"/>
        <v>3.7824000000000003E-2</v>
      </c>
    </row>
    <row r="27" spans="1:27" ht="15" x14ac:dyDescent="0.25">
      <c r="A27" s="143"/>
      <c r="B27" s="185" t="s">
        <v>22</v>
      </c>
      <c r="C27" s="211">
        <f>SUM(C9:C17)</f>
        <v>114.13543899999999</v>
      </c>
      <c r="D27" s="211">
        <f t="shared" ref="D27:V27" si="2">SUM(D9:D17)</f>
        <v>315.38118399999996</v>
      </c>
      <c r="E27" s="211">
        <f t="shared" si="2"/>
        <v>348.95375299999995</v>
      </c>
      <c r="F27" s="211">
        <f t="shared" si="2"/>
        <v>382.94493100000005</v>
      </c>
      <c r="G27" s="211">
        <f t="shared" si="2"/>
        <v>438.98005300000005</v>
      </c>
      <c r="H27" s="211">
        <f t="shared" si="2"/>
        <v>541.04005700000005</v>
      </c>
      <c r="I27" s="211">
        <f t="shared" si="2"/>
        <v>453.96950799999996</v>
      </c>
      <c r="J27" s="211">
        <f t="shared" si="2"/>
        <v>381.41539200000005</v>
      </c>
      <c r="K27" s="211">
        <f t="shared" si="2"/>
        <v>386.55948100000001</v>
      </c>
      <c r="L27" s="211">
        <f t="shared" si="2"/>
        <v>519.16910999999993</v>
      </c>
      <c r="M27" s="211">
        <f t="shared" si="2"/>
        <v>507.3228739999999</v>
      </c>
      <c r="N27" s="211">
        <f t="shared" si="2"/>
        <v>656.47726000000011</v>
      </c>
      <c r="O27" s="211">
        <f t="shared" si="2"/>
        <v>493.72094900000002</v>
      </c>
      <c r="P27" s="211">
        <f t="shared" si="2"/>
        <v>244.22570499999998</v>
      </c>
      <c r="Q27" s="211">
        <f t="shared" si="2"/>
        <v>205.61807200000001</v>
      </c>
      <c r="R27" s="211">
        <f t="shared" si="2"/>
        <v>236.515311</v>
      </c>
      <c r="S27" s="211">
        <f t="shared" si="2"/>
        <v>256.407601</v>
      </c>
      <c r="T27" s="211">
        <f t="shared" si="2"/>
        <v>316.77052399999997</v>
      </c>
      <c r="U27" s="211">
        <f t="shared" si="2"/>
        <v>354.93001700000002</v>
      </c>
      <c r="V27" s="211">
        <f t="shared" si="2"/>
        <v>293.96502100000004</v>
      </c>
      <c r="W27" s="211">
        <f t="shared" ref="W27:X27" si="3">SUM(W9:W17)</f>
        <v>352.07480800000002</v>
      </c>
      <c r="X27" s="211">
        <f t="shared" si="3"/>
        <v>415.01637599999998</v>
      </c>
      <c r="Y27" s="18">
        <f t="shared" si="0"/>
        <v>8215.5934259999995</v>
      </c>
      <c r="AA27" s="103"/>
    </row>
    <row r="28" spans="1:27" x14ac:dyDescent="0.2">
      <c r="A28" s="143"/>
      <c r="B28" s="76" t="s">
        <v>23</v>
      </c>
      <c r="C28" s="18">
        <f>C29-C27</f>
        <v>31.077764000000002</v>
      </c>
      <c r="D28" s="18">
        <f t="shared" ref="D28:V28" si="4">D29-D27</f>
        <v>59.260695000000055</v>
      </c>
      <c r="E28" s="18">
        <f t="shared" si="4"/>
        <v>59.322939000000076</v>
      </c>
      <c r="F28" s="18">
        <f t="shared" si="4"/>
        <v>64.573782999999935</v>
      </c>
      <c r="G28" s="18">
        <f t="shared" si="4"/>
        <v>79.831394999999986</v>
      </c>
      <c r="H28" s="18">
        <f t="shared" si="4"/>
        <v>80.604735000000005</v>
      </c>
      <c r="I28" s="18">
        <f t="shared" si="4"/>
        <v>208.14409300000005</v>
      </c>
      <c r="J28" s="18">
        <f t="shared" si="4"/>
        <v>174.724672</v>
      </c>
      <c r="K28" s="18">
        <f t="shared" si="4"/>
        <v>186.76775599999996</v>
      </c>
      <c r="L28" s="18">
        <f t="shared" si="4"/>
        <v>219.23909300000003</v>
      </c>
      <c r="M28" s="18">
        <f t="shared" si="4"/>
        <v>264.33677300000005</v>
      </c>
      <c r="N28" s="18">
        <f t="shared" si="4"/>
        <v>336.36893899999984</v>
      </c>
      <c r="O28" s="18">
        <f t="shared" si="4"/>
        <v>297.61984399999994</v>
      </c>
      <c r="P28" s="18">
        <f t="shared" si="4"/>
        <v>205.086061</v>
      </c>
      <c r="Q28" s="18">
        <f t="shared" si="4"/>
        <v>165.51796599999997</v>
      </c>
      <c r="R28" s="18">
        <f t="shared" si="4"/>
        <v>178.63318300000003</v>
      </c>
      <c r="S28" s="18">
        <f t="shared" si="4"/>
        <v>189.57335699999999</v>
      </c>
      <c r="T28" s="18">
        <f t="shared" si="4"/>
        <v>178.72525400000001</v>
      </c>
      <c r="U28" s="18">
        <f t="shared" si="4"/>
        <v>219.80971999999997</v>
      </c>
      <c r="V28" s="18">
        <f t="shared" si="4"/>
        <v>149.93980399999998</v>
      </c>
      <c r="W28" s="18">
        <f t="shared" ref="W28:X28" si="5">W29-W27</f>
        <v>172.49365599999993</v>
      </c>
      <c r="X28" s="18">
        <f t="shared" si="5"/>
        <v>148.52991000000003</v>
      </c>
      <c r="Y28" s="18">
        <f t="shared" si="0"/>
        <v>3670.1813920000004</v>
      </c>
      <c r="AA28" s="103"/>
    </row>
    <row r="29" spans="1:27" ht="13.5" thickBot="1" x14ac:dyDescent="0.25">
      <c r="A29" s="143"/>
      <c r="B29" s="77" t="s">
        <v>7</v>
      </c>
      <c r="C29" s="260">
        <v>145.21320299999999</v>
      </c>
      <c r="D29" s="260">
        <v>374.64187900000002</v>
      </c>
      <c r="E29" s="260">
        <v>408.27669200000003</v>
      </c>
      <c r="F29" s="260">
        <v>447.51871399999999</v>
      </c>
      <c r="G29" s="260">
        <v>518.81144800000004</v>
      </c>
      <c r="H29" s="260">
        <v>621.64479200000005</v>
      </c>
      <c r="I29" s="260">
        <v>662.11360100000002</v>
      </c>
      <c r="J29" s="260">
        <v>556.14006400000005</v>
      </c>
      <c r="K29" s="260">
        <v>573.32723699999997</v>
      </c>
      <c r="L29" s="260">
        <v>738.40820299999996</v>
      </c>
      <c r="M29" s="260">
        <v>771.65964699999995</v>
      </c>
      <c r="N29" s="260">
        <v>992.84619899999996</v>
      </c>
      <c r="O29" s="260">
        <v>791.34079299999996</v>
      </c>
      <c r="P29" s="260">
        <v>449.31176599999998</v>
      </c>
      <c r="Q29" s="259">
        <v>371.13603799999999</v>
      </c>
      <c r="R29" s="259">
        <v>415.14849400000003</v>
      </c>
      <c r="S29" s="259">
        <v>445.98095799999999</v>
      </c>
      <c r="T29" s="259">
        <v>495.49577799999997</v>
      </c>
      <c r="U29" s="27">
        <v>574.73973699999999</v>
      </c>
      <c r="V29" s="27">
        <v>443.90482500000002</v>
      </c>
      <c r="W29" s="27">
        <v>524.56846399999995</v>
      </c>
      <c r="X29" s="27">
        <v>563.54628600000001</v>
      </c>
      <c r="Y29" s="18">
        <f t="shared" si="0"/>
        <v>11885.774818</v>
      </c>
    </row>
    <row r="30" spans="1:27" ht="20.25" thickTop="1" thickBot="1" x14ac:dyDescent="0.35">
      <c r="A30" s="143"/>
      <c r="B30" s="347" t="s">
        <v>250</v>
      </c>
      <c r="C30" s="347"/>
      <c r="D30" s="347"/>
      <c r="E30" s="347"/>
      <c r="F30" s="347"/>
      <c r="G30" s="347"/>
      <c r="H30" s="347"/>
      <c r="I30" s="347"/>
      <c r="J30" s="347"/>
      <c r="K30" s="347"/>
      <c r="L30" s="347"/>
      <c r="M30" s="347"/>
      <c r="N30" s="347"/>
      <c r="O30" s="347"/>
      <c r="P30" s="347"/>
      <c r="Q30" s="347"/>
      <c r="R30" s="347"/>
      <c r="S30" s="347"/>
      <c r="T30" s="347"/>
      <c r="U30" s="347"/>
      <c r="V30" s="347"/>
      <c r="W30" s="347"/>
      <c r="X30" s="347"/>
      <c r="Y30" s="347"/>
    </row>
    <row r="31" spans="1:27" ht="13.5" thickTop="1" x14ac:dyDescent="0.2">
      <c r="A31" s="143"/>
      <c r="B31" s="96"/>
      <c r="C31" s="18"/>
      <c r="D31" s="18"/>
      <c r="E31" s="18"/>
      <c r="F31" s="18"/>
      <c r="G31" s="18"/>
      <c r="H31" s="18"/>
      <c r="I31" s="18"/>
      <c r="J31" s="18"/>
      <c r="K31" s="18"/>
      <c r="L31" s="18"/>
      <c r="M31" s="18"/>
      <c r="N31" s="18"/>
      <c r="O31" s="18"/>
      <c r="P31" s="18"/>
      <c r="Q31" s="18"/>
      <c r="R31" s="18"/>
      <c r="S31" s="18"/>
      <c r="T31" s="18"/>
      <c r="U31" s="18"/>
      <c r="V31" s="18"/>
      <c r="W31" s="18"/>
      <c r="X31" s="18"/>
      <c r="Y31" s="18"/>
    </row>
    <row r="32" spans="1:27" x14ac:dyDescent="0.2">
      <c r="A32" s="143"/>
      <c r="B32" s="27" t="s">
        <v>326</v>
      </c>
      <c r="C32" s="18">
        <f t="shared" ref="C32:C52" si="6">C9/C$29*100</f>
        <v>75.145582320086973</v>
      </c>
      <c r="D32" s="18">
        <f t="shared" ref="D32:Y32" si="7">D9/D$29*100</f>
        <v>79.457387891223988</v>
      </c>
      <c r="E32" s="18">
        <f t="shared" si="7"/>
        <v>79.578440642406292</v>
      </c>
      <c r="F32" s="18">
        <f t="shared" si="7"/>
        <v>79.052622590437636</v>
      </c>
      <c r="G32" s="18">
        <f t="shared" si="7"/>
        <v>76.651378170822468</v>
      </c>
      <c r="H32" s="18">
        <f t="shared" si="7"/>
        <v>80.245385696080902</v>
      </c>
      <c r="I32" s="18">
        <f t="shared" si="7"/>
        <v>58.701821018777103</v>
      </c>
      <c r="J32" s="18">
        <f t="shared" si="7"/>
        <v>55.697771847632971</v>
      </c>
      <c r="K32" s="18">
        <f t="shared" si="7"/>
        <v>50.982752281137479</v>
      </c>
      <c r="L32" s="18">
        <f t="shared" si="7"/>
        <v>45.975337979824687</v>
      </c>
      <c r="M32" s="18">
        <f t="shared" si="7"/>
        <v>40.04882543767382</v>
      </c>
      <c r="N32" s="18">
        <f t="shared" si="7"/>
        <v>38.546722280396224</v>
      </c>
      <c r="O32" s="18">
        <f t="shared" si="7"/>
        <v>35.213205165830495</v>
      </c>
      <c r="P32" s="18">
        <f t="shared" si="7"/>
        <v>27.953693961355114</v>
      </c>
      <c r="Q32" s="18">
        <f t="shared" ref="Q32:V41" si="8">Q9/Q$29*100</f>
        <v>32.562708717605055</v>
      </c>
      <c r="R32" s="18">
        <f t="shared" si="8"/>
        <v>27.099295704057159</v>
      </c>
      <c r="S32" s="18">
        <f t="shared" si="8"/>
        <v>24.600759299682924</v>
      </c>
      <c r="T32" s="18">
        <f t="shared" si="8"/>
        <v>20.899443667913552</v>
      </c>
      <c r="U32" s="18">
        <f t="shared" si="8"/>
        <v>18.695330613619987</v>
      </c>
      <c r="V32" s="18">
        <f t="shared" si="8"/>
        <v>26.513007602474246</v>
      </c>
      <c r="W32" s="18">
        <f t="shared" ref="W32:X32" si="9">W9/W$29*100</f>
        <v>24.028745845461273</v>
      </c>
      <c r="X32" s="18">
        <f t="shared" si="9"/>
        <v>22.454121186418394</v>
      </c>
      <c r="Y32" s="18">
        <f t="shared" si="7"/>
        <v>44.865129818245222</v>
      </c>
    </row>
    <row r="33" spans="1:25" x14ac:dyDescent="0.2">
      <c r="A33" s="143"/>
      <c r="B33" s="27" t="s">
        <v>377</v>
      </c>
      <c r="C33" s="18">
        <f t="shared" si="6"/>
        <v>2.1368580376262343E-3</v>
      </c>
      <c r="D33" s="18">
        <f t="shared" ref="D33:P33" si="10">D10/D$29*100</f>
        <v>4.9292407056286411E-3</v>
      </c>
      <c r="E33" s="18">
        <f t="shared" si="10"/>
        <v>2.9480742437288092E-2</v>
      </c>
      <c r="F33" s="18">
        <f t="shared" si="10"/>
        <v>5.338190170076329E-2</v>
      </c>
      <c r="G33" s="18">
        <f t="shared" si="10"/>
        <v>2.5745769588337995E-2</v>
      </c>
      <c r="H33" s="18">
        <f t="shared" si="10"/>
        <v>3.2793968939097938E-2</v>
      </c>
      <c r="I33" s="18">
        <f t="shared" si="10"/>
        <v>6.6368520347009158E-2</v>
      </c>
      <c r="J33" s="18">
        <f t="shared" si="10"/>
        <v>0.17616227699071146</v>
      </c>
      <c r="K33" s="18">
        <f t="shared" si="10"/>
        <v>9.7526502129184567E-2</v>
      </c>
      <c r="L33" s="18">
        <f t="shared" si="10"/>
        <v>6.8967814540922712E-2</v>
      </c>
      <c r="M33" s="18">
        <f t="shared" si="10"/>
        <v>6.861315115522687E-2</v>
      </c>
      <c r="N33" s="18">
        <f t="shared" si="10"/>
        <v>0.1637751145784464</v>
      </c>
      <c r="O33" s="18">
        <f t="shared" si="10"/>
        <v>0.10873456892547685</v>
      </c>
      <c r="P33" s="18">
        <f t="shared" si="10"/>
        <v>4.1104421022439906E-2</v>
      </c>
      <c r="Q33" s="18">
        <f t="shared" si="8"/>
        <v>4.8448272759758243E-2</v>
      </c>
      <c r="R33" s="18">
        <f t="shared" si="8"/>
        <v>7.974760953847998E-2</v>
      </c>
      <c r="S33" s="18">
        <f t="shared" si="8"/>
        <v>9.1488883702518981E-2</v>
      </c>
      <c r="T33" s="18">
        <f t="shared" si="8"/>
        <v>0.12502972326032616</v>
      </c>
      <c r="U33" s="18">
        <f t="shared" si="8"/>
        <v>5.3093249057877476E-2</v>
      </c>
      <c r="V33" s="18">
        <f t="shared" si="8"/>
        <v>1.0174253005697787E-2</v>
      </c>
      <c r="W33" s="18">
        <f t="shared" ref="W33:X33" si="11">W10/W$29*100</f>
        <v>5.4103138003355082E-2</v>
      </c>
      <c r="X33" s="18">
        <f t="shared" si="11"/>
        <v>0.31121259132918849</v>
      </c>
      <c r="Y33" s="18">
        <f t="shared" ref="Y33:Y49" si="12">Y10/Y$29*100</f>
        <v>8.6934382976461999E-2</v>
      </c>
    </row>
    <row r="34" spans="1:25" x14ac:dyDescent="0.2">
      <c r="A34" s="143"/>
      <c r="B34" s="27" t="s">
        <v>378</v>
      </c>
      <c r="C34" s="18">
        <f t="shared" si="6"/>
        <v>0.36426095497666283</v>
      </c>
      <c r="D34" s="18">
        <f t="shared" ref="D34:P34" si="13">D11/D$29*100</f>
        <v>0.66379685224672924</v>
      </c>
      <c r="E34" s="18">
        <f t="shared" si="13"/>
        <v>0.94112622035254445</v>
      </c>
      <c r="F34" s="18">
        <f t="shared" si="13"/>
        <v>0.94983580954784397</v>
      </c>
      <c r="G34" s="18">
        <f t="shared" si="13"/>
        <v>1.0912079950864924</v>
      </c>
      <c r="H34" s="18">
        <f t="shared" si="13"/>
        <v>1.1066895578528388</v>
      </c>
      <c r="I34" s="18">
        <f t="shared" si="13"/>
        <v>1.2476245749254742</v>
      </c>
      <c r="J34" s="18">
        <f t="shared" si="13"/>
        <v>1.4209499569518516</v>
      </c>
      <c r="K34" s="18">
        <f t="shared" si="13"/>
        <v>1.1243585833686809</v>
      </c>
      <c r="L34" s="18">
        <f t="shared" si="13"/>
        <v>1.6995658971572938</v>
      </c>
      <c r="M34" s="18">
        <f t="shared" si="13"/>
        <v>2.2132204355115128</v>
      </c>
      <c r="N34" s="18">
        <f t="shared" si="13"/>
        <v>3.0368518336846657</v>
      </c>
      <c r="O34" s="18">
        <f t="shared" si="13"/>
        <v>2.2971752702252011</v>
      </c>
      <c r="P34" s="18">
        <f t="shared" si="13"/>
        <v>0.98030150405631711</v>
      </c>
      <c r="Q34" s="18">
        <f t="shared" si="8"/>
        <v>0.92030459192432301</v>
      </c>
      <c r="R34" s="18">
        <f t="shared" si="8"/>
        <v>0.78555602323827767</v>
      </c>
      <c r="S34" s="18">
        <f t="shared" si="8"/>
        <v>0.62549531543003678</v>
      </c>
      <c r="T34" s="18">
        <f t="shared" si="8"/>
        <v>0.78119394187855218</v>
      </c>
      <c r="U34" s="18">
        <f t="shared" si="8"/>
        <v>1.370202631386874</v>
      </c>
      <c r="V34" s="18">
        <f t="shared" si="8"/>
        <v>1.3576464279251752</v>
      </c>
      <c r="W34" s="18">
        <f t="shared" ref="W34:X34" si="14">W11/W$29*100</f>
        <v>1.4979629046095309</v>
      </c>
      <c r="X34" s="18">
        <f t="shared" si="14"/>
        <v>2.6027496524038845</v>
      </c>
      <c r="Y34" s="18">
        <f t="shared" si="12"/>
        <v>1.5008396232599734</v>
      </c>
    </row>
    <row r="35" spans="1:25" x14ac:dyDescent="0.2">
      <c r="A35" s="143"/>
      <c r="B35" s="27" t="s">
        <v>67</v>
      </c>
      <c r="C35" s="18">
        <f t="shared" si="6"/>
        <v>0.69930142646877658</v>
      </c>
      <c r="D35" s="18">
        <f t="shared" ref="D35:P35" si="15">D12/D$29*100</f>
        <v>1.6529310648690188</v>
      </c>
      <c r="E35" s="18">
        <f t="shared" si="15"/>
        <v>2.6175084714363264</v>
      </c>
      <c r="F35" s="18">
        <f t="shared" si="15"/>
        <v>1.8798250747565384</v>
      </c>
      <c r="G35" s="18">
        <f t="shared" si="15"/>
        <v>4.776475556877072</v>
      </c>
      <c r="H35" s="18">
        <f t="shared" si="15"/>
        <v>3.1491525790824935</v>
      </c>
      <c r="I35" s="18">
        <f t="shared" si="15"/>
        <v>5.5975921569990517</v>
      </c>
      <c r="J35" s="18">
        <f t="shared" si="15"/>
        <v>6.6505864968577413</v>
      </c>
      <c r="K35" s="18">
        <f t="shared" si="15"/>
        <v>5.7247929074055133</v>
      </c>
      <c r="L35" s="18">
        <f t="shared" si="15"/>
        <v>4.828018141613196</v>
      </c>
      <c r="M35" s="18">
        <f t="shared" si="15"/>
        <v>7.2055372101114941</v>
      </c>
      <c r="N35" s="18">
        <f t="shared" si="15"/>
        <v>5.6411259927681918</v>
      </c>
      <c r="O35" s="18">
        <f t="shared" si="15"/>
        <v>6.105207064688754</v>
      </c>
      <c r="P35" s="18">
        <f t="shared" si="15"/>
        <v>10.759831960420998</v>
      </c>
      <c r="Q35" s="18">
        <f t="shared" si="8"/>
        <v>8.6274445813855465</v>
      </c>
      <c r="R35" s="18">
        <f t="shared" si="8"/>
        <v>11.89086307994652</v>
      </c>
      <c r="S35" s="18">
        <f t="shared" si="8"/>
        <v>13.880386346001798</v>
      </c>
      <c r="T35" s="18">
        <f t="shared" si="8"/>
        <v>14.622219848662365</v>
      </c>
      <c r="U35" s="18">
        <f t="shared" si="8"/>
        <v>13.390503221808729</v>
      </c>
      <c r="V35" s="18">
        <f t="shared" si="8"/>
        <v>17.437696244910157</v>
      </c>
      <c r="W35" s="18">
        <f t="shared" ref="W35:X35" si="16">W12/W$29*100</f>
        <v>13.239007635045329</v>
      </c>
      <c r="X35" s="18">
        <f t="shared" si="16"/>
        <v>10.715989706655613</v>
      </c>
      <c r="Y35" s="18">
        <f t="shared" si="12"/>
        <v>7.7521182935808177</v>
      </c>
    </row>
    <row r="36" spans="1:25" x14ac:dyDescent="0.2">
      <c r="A36" s="143"/>
      <c r="B36" s="27" t="s">
        <v>70</v>
      </c>
      <c r="C36" s="18">
        <f t="shared" si="6"/>
        <v>1.7537448023923832</v>
      </c>
      <c r="D36" s="18">
        <f t="shared" ref="D36:P36" si="17">D13/D$29*100</f>
        <v>0.81062934237525541</v>
      </c>
      <c r="E36" s="18">
        <f t="shared" si="17"/>
        <v>1.1138593236177192</v>
      </c>
      <c r="F36" s="18">
        <f t="shared" si="17"/>
        <v>0.60588974609897539</v>
      </c>
      <c r="G36" s="18">
        <f t="shared" si="17"/>
        <v>0.39726629162585475</v>
      </c>
      <c r="H36" s="18">
        <f t="shared" si="17"/>
        <v>8.3029409502396345E-2</v>
      </c>
      <c r="I36" s="18">
        <f t="shared" si="17"/>
        <v>4.5606222186636514E-2</v>
      </c>
      <c r="J36" s="18">
        <f t="shared" si="17"/>
        <v>5.5997044658160064E-2</v>
      </c>
      <c r="K36" s="18">
        <f t="shared" si="17"/>
        <v>0.36822286885351657</v>
      </c>
      <c r="L36" s="18">
        <f t="shared" si="17"/>
        <v>0.30273309409592242</v>
      </c>
      <c r="M36" s="18">
        <f t="shared" si="17"/>
        <v>5.5966383842797986E-2</v>
      </c>
      <c r="N36" s="18">
        <f t="shared" si="17"/>
        <v>0.22145665685325347</v>
      </c>
      <c r="O36" s="18">
        <f t="shared" si="17"/>
        <v>0.52412551415127162</v>
      </c>
      <c r="P36" s="18">
        <f t="shared" si="17"/>
        <v>0.89031009261395577</v>
      </c>
      <c r="Q36" s="18">
        <f t="shared" si="8"/>
        <v>0.32395856960675967</v>
      </c>
      <c r="R36" s="18">
        <f t="shared" si="8"/>
        <v>0.29263842156681413</v>
      </c>
      <c r="S36" s="18">
        <f t="shared" si="8"/>
        <v>8.7529073382545633E-2</v>
      </c>
      <c r="T36" s="18">
        <f t="shared" si="8"/>
        <v>0.54827510558525905</v>
      </c>
      <c r="U36" s="18">
        <f t="shared" si="8"/>
        <v>0.23654289280506108</v>
      </c>
      <c r="V36" s="18">
        <f t="shared" si="8"/>
        <v>7.5984756417099092E-2</v>
      </c>
      <c r="W36" s="18">
        <f t="shared" ref="W36:X36" si="18">W13/W$29*100</f>
        <v>2.8633250053705098E-2</v>
      </c>
      <c r="X36" s="18">
        <f t="shared" si="18"/>
        <v>1.8162483285356971E-2</v>
      </c>
      <c r="Y36" s="18">
        <f t="shared" si="12"/>
        <v>0.32502673651107017</v>
      </c>
    </row>
    <row r="37" spans="1:25" x14ac:dyDescent="0.2">
      <c r="A37" s="143"/>
      <c r="B37" s="27" t="s">
        <v>390</v>
      </c>
      <c r="C37" s="18">
        <f t="shared" si="6"/>
        <v>7.9490017171510233E-2</v>
      </c>
      <c r="D37" s="18">
        <f t="shared" ref="D37:P37" si="19">D14/D$29*100</f>
        <v>0.38180381857416423</v>
      </c>
      <c r="E37" s="18">
        <f t="shared" si="19"/>
        <v>0.19802330523438255</v>
      </c>
      <c r="F37" s="18">
        <f t="shared" si="19"/>
        <v>0.95507045097559873</v>
      </c>
      <c r="G37" s="18">
        <f t="shared" si="19"/>
        <v>0.18413780260299881</v>
      </c>
      <c r="H37" s="18">
        <f t="shared" si="19"/>
        <v>0.13021053347777423</v>
      </c>
      <c r="I37" s="18">
        <f t="shared" si="19"/>
        <v>8.8828412392030001E-2</v>
      </c>
      <c r="J37" s="18">
        <f t="shared" si="19"/>
        <v>0.17412430117604327</v>
      </c>
      <c r="K37" s="18">
        <f t="shared" si="19"/>
        <v>0.20032695568586775</v>
      </c>
      <c r="L37" s="18">
        <f t="shared" si="19"/>
        <v>0.46303223421801565</v>
      </c>
      <c r="M37" s="18">
        <f t="shared" si="19"/>
        <v>0.23014356224331634</v>
      </c>
      <c r="N37" s="18">
        <f t="shared" si="19"/>
        <v>0.16715882094040227</v>
      </c>
      <c r="O37" s="18">
        <f t="shared" si="19"/>
        <v>0.39068414358869025</v>
      </c>
      <c r="P37" s="18">
        <f t="shared" si="19"/>
        <v>0.29570959421525583</v>
      </c>
      <c r="Q37" s="18">
        <f t="shared" si="8"/>
        <v>8.5316964018460534E-2</v>
      </c>
      <c r="R37" s="18">
        <f t="shared" si="8"/>
        <v>0.26126651443423032</v>
      </c>
      <c r="S37" s="18">
        <f t="shared" si="8"/>
        <v>0.28129070927732303</v>
      </c>
      <c r="T37" s="18">
        <f t="shared" si="8"/>
        <v>0.13574061169901636</v>
      </c>
      <c r="U37" s="18">
        <f t="shared" si="8"/>
        <v>0.76319692508054304</v>
      </c>
      <c r="V37" s="18">
        <f t="shared" si="8"/>
        <v>0.30415911789199407</v>
      </c>
      <c r="W37" s="18">
        <f t="shared" ref="W37:X37" si="20">W14/W$29*100</f>
        <v>1.1092178427256734</v>
      </c>
      <c r="X37" s="18">
        <f t="shared" si="20"/>
        <v>0.61243594106483035</v>
      </c>
      <c r="Y37" s="18">
        <f t="shared" si="12"/>
        <v>0.34249424731108857</v>
      </c>
    </row>
    <row r="38" spans="1:25" x14ac:dyDescent="0.2">
      <c r="A38" s="143"/>
      <c r="B38" s="27" t="s">
        <v>388</v>
      </c>
      <c r="C38" s="18">
        <f t="shared" si="6"/>
        <v>0.23527474977602414</v>
      </c>
      <c r="D38" s="18">
        <f t="shared" ref="D38:P38" si="21">D15/D$29*100</f>
        <v>0.78473047590069334</v>
      </c>
      <c r="E38" s="18">
        <f t="shared" si="21"/>
        <v>0.49852931599631939</v>
      </c>
      <c r="F38" s="18">
        <f t="shared" si="21"/>
        <v>1.5537053049361416</v>
      </c>
      <c r="G38" s="18">
        <f t="shared" si="21"/>
        <v>0.60287239459681308</v>
      </c>
      <c r="H38" s="18">
        <f t="shared" si="21"/>
        <v>0.36052099669162829</v>
      </c>
      <c r="I38" s="18">
        <f t="shared" si="21"/>
        <v>0.40351247821595498</v>
      </c>
      <c r="J38" s="18">
        <f t="shared" si="21"/>
        <v>0.84964675373576382</v>
      </c>
      <c r="K38" s="18">
        <f t="shared" si="21"/>
        <v>1.4573509613324023</v>
      </c>
      <c r="L38" s="18">
        <f t="shared" si="21"/>
        <v>2.2055803191016286</v>
      </c>
      <c r="M38" s="18">
        <f t="shared" si="21"/>
        <v>1.2301707154060888</v>
      </c>
      <c r="N38" s="18">
        <f t="shared" si="21"/>
        <v>0.99565803947847931</v>
      </c>
      <c r="O38" s="18">
        <f t="shared" si="21"/>
        <v>1.1810040734245328</v>
      </c>
      <c r="P38" s="18">
        <f t="shared" si="21"/>
        <v>1.4764725747244287</v>
      </c>
      <c r="Q38" s="18">
        <f t="shared" si="8"/>
        <v>0.67694988973288561</v>
      </c>
      <c r="R38" s="18">
        <f t="shared" si="8"/>
        <v>0.89744442141707492</v>
      </c>
      <c r="S38" s="18">
        <f t="shared" si="8"/>
        <v>0.54720520152790908</v>
      </c>
      <c r="T38" s="18">
        <f t="shared" si="8"/>
        <v>0.32204916183967969</v>
      </c>
      <c r="U38" s="18">
        <f t="shared" si="8"/>
        <v>0.44994278862608028</v>
      </c>
      <c r="V38" s="18">
        <f t="shared" si="8"/>
        <v>0.54590553279072818</v>
      </c>
      <c r="W38" s="18">
        <f t="shared" ref="W38:X38" si="22">W15/W$29*100</f>
        <v>0.53819095003774375</v>
      </c>
      <c r="X38" s="18">
        <f t="shared" si="22"/>
        <v>7.2203474693824876E-2</v>
      </c>
      <c r="Y38" s="18">
        <f t="shared" si="12"/>
        <v>0.87120129386250666</v>
      </c>
    </row>
    <row r="39" spans="1:25" x14ac:dyDescent="0.2">
      <c r="A39" s="143"/>
      <c r="B39" s="27" t="s">
        <v>14</v>
      </c>
      <c r="C39" s="18">
        <f t="shared" si="6"/>
        <v>0.31734717675774976</v>
      </c>
      <c r="D39" s="18">
        <f t="shared" ref="D39:P39" si="23">D16/D$29*100</f>
        <v>0.40342099608143384</v>
      </c>
      <c r="E39" s="18">
        <f t="shared" si="23"/>
        <v>0.48569880153726724</v>
      </c>
      <c r="F39" s="18">
        <f t="shared" si="23"/>
        <v>0.44658132441808907</v>
      </c>
      <c r="G39" s="18">
        <f t="shared" si="23"/>
        <v>0.80279627908287787</v>
      </c>
      <c r="H39" s="18">
        <f t="shared" si="23"/>
        <v>1.8540908165446353</v>
      </c>
      <c r="I39" s="18">
        <f t="shared" si="23"/>
        <v>2.2306164648625004</v>
      </c>
      <c r="J39" s="18">
        <f t="shared" si="23"/>
        <v>3.4304367253785912</v>
      </c>
      <c r="K39" s="18">
        <f t="shared" si="23"/>
        <v>7.0563209610779403</v>
      </c>
      <c r="L39" s="18">
        <f t="shared" si="23"/>
        <v>14.574040965793552</v>
      </c>
      <c r="M39" s="18">
        <f t="shared" si="23"/>
        <v>14.401228369532715</v>
      </c>
      <c r="N39" s="18">
        <f t="shared" si="23"/>
        <v>17.10392880297465</v>
      </c>
      <c r="O39" s="18">
        <f t="shared" si="23"/>
        <v>16.300036866670162</v>
      </c>
      <c r="P39" s="18">
        <f t="shared" si="23"/>
        <v>11.736255088410037</v>
      </c>
      <c r="Q39" s="18">
        <f t="shared" si="8"/>
        <v>11.625123831278277</v>
      </c>
      <c r="R39" s="18">
        <f t="shared" si="8"/>
        <v>15.201159082128331</v>
      </c>
      <c r="S39" s="18">
        <f t="shared" si="8"/>
        <v>17.055825957484043</v>
      </c>
      <c r="T39" s="18">
        <f t="shared" si="8"/>
        <v>23.10881970824785</v>
      </c>
      <c r="U39" s="18">
        <f t="shared" si="8"/>
        <v>18.626019067131249</v>
      </c>
      <c r="V39" s="18">
        <f t="shared" si="8"/>
        <v>19.717565133472021</v>
      </c>
      <c r="W39" s="18">
        <f t="shared" ref="W39:X39" si="24">W16/W$29*100</f>
        <v>26.119831137999945</v>
      </c>
      <c r="X39" s="18">
        <f t="shared" si="24"/>
        <v>36.753213204567189</v>
      </c>
      <c r="Y39" s="18">
        <f t="shared" si="12"/>
        <v>12.634989960651973</v>
      </c>
    </row>
    <row r="40" spans="1:25" x14ac:dyDescent="0.2">
      <c r="A40" s="143"/>
      <c r="B40" s="76" t="s">
        <v>15</v>
      </c>
      <c r="C40" s="18">
        <f t="shared" si="6"/>
        <v>1.388992156587855E-3</v>
      </c>
      <c r="D40" s="18">
        <f t="shared" ref="D40:P40" si="25">D17/D$29*100</f>
        <v>2.2412336875984977E-2</v>
      </c>
      <c r="E40" s="18">
        <f t="shared" si="25"/>
        <v>7.2509649901836672E-3</v>
      </c>
      <c r="F40" s="18">
        <f t="shared" si="25"/>
        <v>7.3795573161215336E-2</v>
      </c>
      <c r="G40" s="18">
        <f t="shared" si="25"/>
        <v>8.0757855597665976E-2</v>
      </c>
      <c r="H40" s="18">
        <f t="shared" si="25"/>
        <v>7.1761077345275981E-2</v>
      </c>
      <c r="I40" s="18">
        <f t="shared" si="25"/>
        <v>0.1817188165569793</v>
      </c>
      <c r="J40" s="18">
        <f t="shared" si="25"/>
        <v>0.12693834623646175</v>
      </c>
      <c r="K40" s="18">
        <f t="shared" si="25"/>
        <v>0.41223019725469634</v>
      </c>
      <c r="L40" s="18">
        <f t="shared" si="25"/>
        <v>0.19195195750012545</v>
      </c>
      <c r="M40" s="18">
        <f t="shared" si="25"/>
        <v>0.29067776301641951</v>
      </c>
      <c r="N40" s="18">
        <f t="shared" si="25"/>
        <v>0.24406307869644164</v>
      </c>
      <c r="O40" s="18">
        <f t="shared" si="25"/>
        <v>0.27026055258597043</v>
      </c>
      <c r="P40" s="18">
        <f t="shared" si="25"/>
        <v>0.22183149327988</v>
      </c>
      <c r="Q40" s="18">
        <f t="shared" si="8"/>
        <v>0.53209060770325944</v>
      </c>
      <c r="R40" s="18">
        <f t="shared" si="8"/>
        <v>0.46328507216022807</v>
      </c>
      <c r="S40" s="18">
        <f t="shared" si="8"/>
        <v>0.3229673765578126</v>
      </c>
      <c r="T40" s="18">
        <f t="shared" si="8"/>
        <v>3.3872429887788069</v>
      </c>
      <c r="U40" s="18">
        <f t="shared" si="8"/>
        <v>8.1700802949701039</v>
      </c>
      <c r="V40" s="18">
        <f t="shared" si="8"/>
        <v>0.26039433114970084</v>
      </c>
      <c r="W40" s="18">
        <f t="shared" ref="W40:X40" si="26">W17/W$29*100</f>
        <v>0.50134390084113034</v>
      </c>
      <c r="X40" s="18">
        <f t="shared" si="26"/>
        <v>0.10361881792261513</v>
      </c>
      <c r="Y40" s="18">
        <f t="shared" si="12"/>
        <v>0.74249292411590428</v>
      </c>
    </row>
    <row r="41" spans="1:25" x14ac:dyDescent="0.2">
      <c r="A41" s="143"/>
      <c r="B41" s="76" t="s">
        <v>26</v>
      </c>
      <c r="C41" s="18">
        <f t="shared" si="6"/>
        <v>0</v>
      </c>
      <c r="D41" s="18">
        <f t="shared" ref="D41:P41" si="27">D18/D$29*100</f>
        <v>9.3796241076401382E-4</v>
      </c>
      <c r="E41" s="18">
        <f t="shared" si="27"/>
        <v>2.0637964804515459E-3</v>
      </c>
      <c r="F41" s="18">
        <f t="shared" si="27"/>
        <v>3.4194100763348188E-2</v>
      </c>
      <c r="G41" s="18">
        <f t="shared" si="27"/>
        <v>2.7275805217004383E-2</v>
      </c>
      <c r="H41" s="18">
        <f t="shared" si="27"/>
        <v>1.322620265754595E-3</v>
      </c>
      <c r="I41" s="18">
        <f t="shared" si="27"/>
        <v>6.0562114929277825E-3</v>
      </c>
      <c r="J41" s="18">
        <f t="shared" si="27"/>
        <v>5.3614191693983036E-3</v>
      </c>
      <c r="K41" s="18">
        <f t="shared" si="27"/>
        <v>9.811150834963733E-3</v>
      </c>
      <c r="L41" s="18">
        <f t="shared" si="27"/>
        <v>4.5129915762867012E-2</v>
      </c>
      <c r="M41" s="18">
        <f t="shared" si="27"/>
        <v>5.6234377641364471E-2</v>
      </c>
      <c r="N41" s="18">
        <f t="shared" si="27"/>
        <v>4.1238209947561076E-2</v>
      </c>
      <c r="O41" s="18">
        <f t="shared" si="27"/>
        <v>2.0408906179060077E-2</v>
      </c>
      <c r="P41" s="18">
        <f t="shared" si="27"/>
        <v>1.150626444979409E-2</v>
      </c>
      <c r="Q41" s="18">
        <f t="shared" si="8"/>
        <v>1.6193523087617806E-3</v>
      </c>
      <c r="R41" s="18">
        <f t="shared" si="8"/>
        <v>1.4666559286615163E-2</v>
      </c>
      <c r="S41" s="18">
        <f t="shared" si="8"/>
        <v>1.0132719612661132E-2</v>
      </c>
      <c r="T41" s="18">
        <f t="shared" si="8"/>
        <v>3.3905435214424769E-5</v>
      </c>
      <c r="U41" s="18">
        <f t="shared" si="8"/>
        <v>1.9237751086627931E-2</v>
      </c>
      <c r="V41" s="18">
        <f t="shared" si="8"/>
        <v>8.7700781355552954E-2</v>
      </c>
      <c r="W41" s="18">
        <f t="shared" ref="W41:X41" si="28">W18/W$29*100</f>
        <v>6.3428517502340756E-2</v>
      </c>
      <c r="X41" s="18">
        <f t="shared" si="28"/>
        <v>8.86990141569312E-3</v>
      </c>
      <c r="Y41" s="18">
        <f t="shared" si="12"/>
        <v>2.3772299604069444E-2</v>
      </c>
    </row>
    <row r="42" spans="1:25" x14ac:dyDescent="0.2">
      <c r="A42" s="143"/>
      <c r="B42" s="76" t="s">
        <v>27</v>
      </c>
      <c r="C42" s="18">
        <f t="shared" si="6"/>
        <v>1.385548943507568E-3</v>
      </c>
      <c r="D42" s="18">
        <f t="shared" ref="D42:P42" si="29">D19/D$29*100</f>
        <v>1.5099486515227521E-2</v>
      </c>
      <c r="E42" s="18">
        <f t="shared" si="29"/>
        <v>2.6016670087059485E-3</v>
      </c>
      <c r="F42" s="18">
        <f t="shared" si="29"/>
        <v>1.3826237443111709E-2</v>
      </c>
      <c r="G42" s="18">
        <f t="shared" si="29"/>
        <v>6.3855568584138094E-3</v>
      </c>
      <c r="H42" s="18">
        <f t="shared" si="29"/>
        <v>3.5864693611074278E-2</v>
      </c>
      <c r="I42" s="18">
        <f t="shared" si="29"/>
        <v>0.12715038608608795</v>
      </c>
      <c r="J42" s="18">
        <f t="shared" si="29"/>
        <v>6.1522451293852469E-2</v>
      </c>
      <c r="K42" s="18">
        <f t="shared" si="29"/>
        <v>0.25580731305810961</v>
      </c>
      <c r="L42" s="18">
        <f t="shared" si="29"/>
        <v>0.10042697209852096</v>
      </c>
      <c r="M42" s="18">
        <f t="shared" si="29"/>
        <v>0.10359113672818505</v>
      </c>
      <c r="N42" s="18">
        <f t="shared" si="29"/>
        <v>0.12030040515872489</v>
      </c>
      <c r="O42" s="18">
        <f t="shared" si="29"/>
        <v>0.12162737072496654</v>
      </c>
      <c r="P42" s="18">
        <f t="shared" si="29"/>
        <v>2.985232307493145E-2</v>
      </c>
      <c r="Q42" s="18">
        <f t="shared" ref="Q42:V49" si="30">Q19/Q$29*100</f>
        <v>0.21141978133635192</v>
      </c>
      <c r="R42" s="18">
        <f t="shared" si="30"/>
        <v>7.4088429669216138E-2</v>
      </c>
      <c r="S42" s="18">
        <f t="shared" si="30"/>
        <v>0.10037244684334708</v>
      </c>
      <c r="T42" s="18">
        <f t="shared" si="30"/>
        <v>8.9544456219362592E-2</v>
      </c>
      <c r="U42" s="18">
        <f t="shared" si="30"/>
        <v>0.18249007898335032</v>
      </c>
      <c r="V42" s="18">
        <f t="shared" si="30"/>
        <v>2.3092112143633488E-2</v>
      </c>
      <c r="W42" s="18">
        <f t="shared" ref="W42:X42" si="31">W19/W$29*100</f>
        <v>0.35011197318182669</v>
      </c>
      <c r="X42" s="18">
        <f t="shared" si="31"/>
        <v>2.2267558693484138E-2</v>
      </c>
      <c r="Y42" s="18">
        <f t="shared" si="12"/>
        <v>0.10068108460104261</v>
      </c>
    </row>
    <row r="43" spans="1:25" x14ac:dyDescent="0.2">
      <c r="A43" s="143"/>
      <c r="B43" s="76" t="s">
        <v>16</v>
      </c>
      <c r="C43" s="18">
        <f t="shared" si="6"/>
        <v>3.4432130802871975E-6</v>
      </c>
      <c r="D43" s="18">
        <f t="shared" ref="D43:P43" si="32">D20/D$29*100</f>
        <v>1.2313092205049503E-3</v>
      </c>
      <c r="E43" s="18">
        <f t="shared" si="32"/>
        <v>1.1492206368714283E-3</v>
      </c>
      <c r="F43" s="18">
        <f t="shared" si="32"/>
        <v>1.4059747231039818E-2</v>
      </c>
      <c r="G43" s="18">
        <f t="shared" si="32"/>
        <v>7.2496472745528151E-3</v>
      </c>
      <c r="H43" s="18">
        <f t="shared" si="32"/>
        <v>8.556976698680361E-3</v>
      </c>
      <c r="I43" s="18">
        <f t="shared" si="32"/>
        <v>3.125762704276483E-2</v>
      </c>
      <c r="J43" s="18">
        <f t="shared" si="32"/>
        <v>4.225086722038425E-2</v>
      </c>
      <c r="K43" s="18">
        <f t="shared" si="32"/>
        <v>7.7851176639633465E-2</v>
      </c>
      <c r="L43" s="18">
        <f t="shared" si="32"/>
        <v>1.1314473439022726E-2</v>
      </c>
      <c r="M43" s="18">
        <f t="shared" si="32"/>
        <v>1.129863409846025E-2</v>
      </c>
      <c r="N43" s="18">
        <f t="shared" si="32"/>
        <v>9.5878898560400293E-3</v>
      </c>
      <c r="O43" s="18">
        <f t="shared" si="32"/>
        <v>5.206922272235244E-2</v>
      </c>
      <c r="P43" s="18">
        <f t="shared" si="32"/>
        <v>0.1700302680255206</v>
      </c>
      <c r="Q43" s="18">
        <f t="shared" si="30"/>
        <v>0.27320332605372044</v>
      </c>
      <c r="R43" s="18">
        <f t="shared" si="30"/>
        <v>0.37012081754053039</v>
      </c>
      <c r="S43" s="18">
        <f t="shared" si="30"/>
        <v>0.20237029940637064</v>
      </c>
      <c r="T43" s="18">
        <f t="shared" si="30"/>
        <v>0.25306330662619697</v>
      </c>
      <c r="U43" s="18">
        <f t="shared" si="30"/>
        <v>0.11985720764597139</v>
      </c>
      <c r="V43" s="18">
        <f t="shared" si="30"/>
        <v>0.10867464664300507</v>
      </c>
      <c r="W43" s="18">
        <f t="shared" ref="W43:X43" si="33">W20/W$29*100</f>
        <v>8.5656311966172641E-2</v>
      </c>
      <c r="X43" s="18">
        <f t="shared" si="33"/>
        <v>6.7000175385771243E-2</v>
      </c>
      <c r="Y43" s="18">
        <f t="shared" si="12"/>
        <v>7.7389914758184838E-2</v>
      </c>
    </row>
    <row r="44" spans="1:25" x14ac:dyDescent="0.2">
      <c r="A44" s="143"/>
      <c r="B44" s="76" t="s">
        <v>19</v>
      </c>
      <c r="C44" s="18">
        <f t="shared" si="6"/>
        <v>0</v>
      </c>
      <c r="D44" s="18">
        <f t="shared" ref="D44:P44" si="34">D21/D$29*100</f>
        <v>0</v>
      </c>
      <c r="E44" s="18">
        <f t="shared" si="34"/>
        <v>0</v>
      </c>
      <c r="F44" s="18">
        <f t="shared" si="34"/>
        <v>1.1852688690019788E-2</v>
      </c>
      <c r="G44" s="18">
        <f t="shared" si="34"/>
        <v>0</v>
      </c>
      <c r="H44" s="18">
        <f t="shared" si="34"/>
        <v>1.5684197994535759E-4</v>
      </c>
      <c r="I44" s="18">
        <f t="shared" si="34"/>
        <v>3.0206296879861261E-6</v>
      </c>
      <c r="J44" s="18">
        <f t="shared" si="34"/>
        <v>1.4384865464394953E-6</v>
      </c>
      <c r="K44" s="18">
        <f t="shared" si="34"/>
        <v>3.034915991615448E-5</v>
      </c>
      <c r="L44" s="18">
        <f t="shared" si="34"/>
        <v>0</v>
      </c>
      <c r="M44" s="18">
        <f t="shared" si="34"/>
        <v>7.8383002448228316E-3</v>
      </c>
      <c r="N44" s="18">
        <f t="shared" si="34"/>
        <v>4.7640812894928553E-5</v>
      </c>
      <c r="O44" s="18">
        <f t="shared" si="34"/>
        <v>1.622562632127572E-4</v>
      </c>
      <c r="P44" s="18">
        <f t="shared" si="34"/>
        <v>0</v>
      </c>
      <c r="Q44" s="18">
        <f t="shared" si="30"/>
        <v>1.2933263031708066E-5</v>
      </c>
      <c r="R44" s="18">
        <f t="shared" si="30"/>
        <v>0</v>
      </c>
      <c r="S44" s="18">
        <f t="shared" si="30"/>
        <v>0</v>
      </c>
      <c r="T44" s="18">
        <f t="shared" si="30"/>
        <v>0</v>
      </c>
      <c r="U44" s="18">
        <f t="shared" si="30"/>
        <v>0</v>
      </c>
      <c r="V44" s="18">
        <f t="shared" si="30"/>
        <v>0</v>
      </c>
      <c r="W44" s="18">
        <f t="shared" ref="W44:X44" si="35">W21/W$29*100</f>
        <v>0</v>
      </c>
      <c r="X44" s="18">
        <f t="shared" si="35"/>
        <v>0</v>
      </c>
      <c r="Y44" s="18">
        <f t="shared" si="12"/>
        <v>9.8024741158275579E-4</v>
      </c>
    </row>
    <row r="45" spans="1:25" x14ac:dyDescent="0.2">
      <c r="A45" s="143"/>
      <c r="B45" s="76" t="s">
        <v>18</v>
      </c>
      <c r="C45" s="18">
        <f t="shared" si="6"/>
        <v>0</v>
      </c>
      <c r="D45" s="18">
        <f t="shared" ref="D45:P45" si="36">D22/D$29*100</f>
        <v>0</v>
      </c>
      <c r="E45" s="18">
        <f t="shared" si="36"/>
        <v>0</v>
      </c>
      <c r="F45" s="18">
        <f t="shared" si="36"/>
        <v>3.4434314181551749E-4</v>
      </c>
      <c r="G45" s="18">
        <f t="shared" si="36"/>
        <v>5.0189717479017532E-3</v>
      </c>
      <c r="H45" s="18">
        <f t="shared" si="36"/>
        <v>1.6729811194171475E-5</v>
      </c>
      <c r="I45" s="18">
        <f t="shared" si="36"/>
        <v>0</v>
      </c>
      <c r="J45" s="18">
        <f t="shared" si="36"/>
        <v>3.3624623023023202E-5</v>
      </c>
      <c r="K45" s="18">
        <f t="shared" si="36"/>
        <v>0</v>
      </c>
      <c r="L45" s="18">
        <f t="shared" si="36"/>
        <v>2.7965561482257801E-4</v>
      </c>
      <c r="M45" s="18">
        <f t="shared" si="36"/>
        <v>3.9849174593420205E-4</v>
      </c>
      <c r="N45" s="18">
        <f t="shared" si="36"/>
        <v>1.4844192398424038E-3</v>
      </c>
      <c r="O45" s="18">
        <f t="shared" si="36"/>
        <v>1.263678062404651E-4</v>
      </c>
      <c r="P45" s="18">
        <f t="shared" si="36"/>
        <v>3.742501592980764E-2</v>
      </c>
      <c r="Q45" s="18">
        <f t="shared" si="30"/>
        <v>3.2333157579270165E-6</v>
      </c>
      <c r="R45" s="18">
        <f t="shared" si="30"/>
        <v>1.5922013678315304E-4</v>
      </c>
      <c r="S45" s="18">
        <f t="shared" si="30"/>
        <v>2.8451887400986302E-3</v>
      </c>
      <c r="T45" s="18">
        <f t="shared" si="30"/>
        <v>8.8860494791138261E-4</v>
      </c>
      <c r="U45" s="18">
        <f t="shared" si="30"/>
        <v>1.1599511171436542E-2</v>
      </c>
      <c r="V45" s="18">
        <f t="shared" si="30"/>
        <v>4.7967489427491582E-3</v>
      </c>
      <c r="W45" s="18">
        <f t="shared" ref="W45:X45" si="37">W22/W$29*100</f>
        <v>1.950174419939968E-3</v>
      </c>
      <c r="X45" s="18">
        <f t="shared" si="37"/>
        <v>8.6842911071904384E-4</v>
      </c>
      <c r="Y45" s="18">
        <f t="shared" si="12"/>
        <v>2.8416574028350405E-3</v>
      </c>
    </row>
    <row r="46" spans="1:25" x14ac:dyDescent="0.2">
      <c r="A46" s="143"/>
      <c r="B46" s="76" t="s">
        <v>20</v>
      </c>
      <c r="C46" s="18">
        <f t="shared" si="6"/>
        <v>0</v>
      </c>
      <c r="D46" s="18">
        <f t="shared" ref="D46:P46" si="38">D23/D$29*100</f>
        <v>8.6215668376999567E-5</v>
      </c>
      <c r="E46" s="18">
        <f t="shared" si="38"/>
        <v>7.1520124886286662E-5</v>
      </c>
      <c r="F46" s="18">
        <f t="shared" si="38"/>
        <v>5.8991946423943296E-5</v>
      </c>
      <c r="G46" s="18">
        <f t="shared" si="38"/>
        <v>0</v>
      </c>
      <c r="H46" s="18">
        <f t="shared" si="38"/>
        <v>0</v>
      </c>
      <c r="I46" s="18">
        <f t="shared" si="38"/>
        <v>6.0412593759722505E-5</v>
      </c>
      <c r="J46" s="18">
        <f t="shared" si="38"/>
        <v>0</v>
      </c>
      <c r="K46" s="18">
        <f t="shared" si="38"/>
        <v>2.4593284759642423E-4</v>
      </c>
      <c r="L46" s="18">
        <f t="shared" si="38"/>
        <v>1.3542644785596999E-4</v>
      </c>
      <c r="M46" s="18">
        <f t="shared" si="38"/>
        <v>1.7937960153564957E-3</v>
      </c>
      <c r="N46" s="18">
        <f t="shared" si="38"/>
        <v>6.3605017638789397E-4</v>
      </c>
      <c r="O46" s="18">
        <f t="shared" si="38"/>
        <v>2.9418425292780279E-4</v>
      </c>
      <c r="P46" s="18">
        <f t="shared" si="38"/>
        <v>1.6247070636472047E-4</v>
      </c>
      <c r="Q46" s="18">
        <f t="shared" si="30"/>
        <v>0</v>
      </c>
      <c r="R46" s="18">
        <f t="shared" si="30"/>
        <v>9.1485337292347246E-4</v>
      </c>
      <c r="S46" s="18">
        <f t="shared" si="30"/>
        <v>3.3626996244983175E-3</v>
      </c>
      <c r="T46" s="18">
        <f t="shared" si="30"/>
        <v>0.15490404440943592</v>
      </c>
      <c r="U46" s="18">
        <f t="shared" si="30"/>
        <v>9.0353940500202436E-3</v>
      </c>
      <c r="V46" s="18">
        <f t="shared" si="30"/>
        <v>5.9138803008054706E-3</v>
      </c>
      <c r="W46" s="18">
        <f t="shared" ref="W46:X46" si="39">W23/W$29*100</f>
        <v>1.1236092911601336E-2</v>
      </c>
      <c r="X46" s="18">
        <f t="shared" si="39"/>
        <v>1.3941534520200884E-2</v>
      </c>
      <c r="Y46" s="18">
        <f t="shared" si="12"/>
        <v>8.6568357196349505E-3</v>
      </c>
    </row>
    <row r="47" spans="1:25" x14ac:dyDescent="0.2">
      <c r="A47" s="143"/>
      <c r="B47" s="76" t="s">
        <v>21</v>
      </c>
      <c r="C47" s="18">
        <f t="shared" si="6"/>
        <v>0</v>
      </c>
      <c r="D47" s="18">
        <f t="shared" ref="D47:P47" si="40">D24/D$29*100</f>
        <v>0</v>
      </c>
      <c r="E47" s="18">
        <f t="shared" si="40"/>
        <v>0</v>
      </c>
      <c r="F47" s="18">
        <f t="shared" si="40"/>
        <v>0</v>
      </c>
      <c r="G47" s="18">
        <f t="shared" si="40"/>
        <v>0</v>
      </c>
      <c r="H47" s="18">
        <f t="shared" si="40"/>
        <v>5.0511160720863882E-5</v>
      </c>
      <c r="I47" s="18">
        <f t="shared" si="40"/>
        <v>0</v>
      </c>
      <c r="J47" s="18">
        <f t="shared" si="40"/>
        <v>0</v>
      </c>
      <c r="K47" s="18">
        <f t="shared" si="40"/>
        <v>0</v>
      </c>
      <c r="L47" s="18">
        <f t="shared" si="40"/>
        <v>0</v>
      </c>
      <c r="M47" s="18">
        <f t="shared" si="40"/>
        <v>4.0691514869378679E-5</v>
      </c>
      <c r="N47" s="18">
        <f t="shared" si="40"/>
        <v>0</v>
      </c>
      <c r="O47" s="18">
        <f t="shared" si="40"/>
        <v>0</v>
      </c>
      <c r="P47" s="18">
        <f t="shared" si="40"/>
        <v>0</v>
      </c>
      <c r="Q47" s="18">
        <f t="shared" si="30"/>
        <v>0</v>
      </c>
      <c r="R47" s="18">
        <f t="shared" si="30"/>
        <v>0</v>
      </c>
      <c r="S47" s="18">
        <f t="shared" si="30"/>
        <v>0</v>
      </c>
      <c r="T47" s="18">
        <f t="shared" si="30"/>
        <v>0</v>
      </c>
      <c r="U47" s="18">
        <f t="shared" si="30"/>
        <v>0</v>
      </c>
      <c r="V47" s="18">
        <f t="shared" si="30"/>
        <v>4.5955796943635382E-5</v>
      </c>
      <c r="W47" s="18">
        <f t="shared" ref="W47:X47" si="41">W24/W$29*100</f>
        <v>0</v>
      </c>
      <c r="X47" s="18">
        <f t="shared" si="41"/>
        <v>0</v>
      </c>
      <c r="Y47" s="18">
        <f t="shared" si="12"/>
        <v>6.9999643501575214E-6</v>
      </c>
    </row>
    <row r="48" spans="1:25" x14ac:dyDescent="0.2">
      <c r="A48" s="143"/>
      <c r="B48" s="76" t="s">
        <v>17</v>
      </c>
      <c r="C48" s="18">
        <f t="shared" si="6"/>
        <v>3.4432130802871975E-6</v>
      </c>
      <c r="D48" s="18">
        <f t="shared" ref="D48:P48" si="42">D25/D$29*100</f>
        <v>9.7079376435649353E-4</v>
      </c>
      <c r="E48" s="18">
        <f t="shared" si="42"/>
        <v>1.0777005119851418E-3</v>
      </c>
      <c r="F48" s="18">
        <f t="shared" si="42"/>
        <v>1.803723452780569E-3</v>
      </c>
      <c r="G48" s="18">
        <f t="shared" si="42"/>
        <v>1.9415531478403306E-3</v>
      </c>
      <c r="H48" s="18">
        <f t="shared" si="42"/>
        <v>8.2215761569510576E-3</v>
      </c>
      <c r="I48" s="18">
        <f t="shared" si="42"/>
        <v>3.0582516307499925E-2</v>
      </c>
      <c r="J48" s="18">
        <f t="shared" si="42"/>
        <v>4.1829390662277477E-2</v>
      </c>
      <c r="K48" s="18">
        <f t="shared" si="42"/>
        <v>7.7574894632120889E-2</v>
      </c>
      <c r="L48" s="18">
        <f t="shared" si="42"/>
        <v>8.0627489995530287E-3</v>
      </c>
      <c r="M48" s="18">
        <f t="shared" si="42"/>
        <v>1.216339358484039E-3</v>
      </c>
      <c r="N48" s="18">
        <f t="shared" si="42"/>
        <v>6.86339939344422E-3</v>
      </c>
      <c r="O48" s="18">
        <f t="shared" si="42"/>
        <v>5.1311521356134607E-2</v>
      </c>
      <c r="P48" s="18">
        <f t="shared" si="42"/>
        <v>0.13244278138934826</v>
      </c>
      <c r="Q48" s="18">
        <f t="shared" si="30"/>
        <v>0.27318715947493083</v>
      </c>
      <c r="R48" s="18">
        <f t="shared" si="30"/>
        <v>0.36904674403082383</v>
      </c>
      <c r="S48" s="18">
        <f t="shared" si="30"/>
        <v>0.19604514146095001</v>
      </c>
      <c r="T48" s="18">
        <f t="shared" si="30"/>
        <v>9.7270657268849633E-2</v>
      </c>
      <c r="U48" s="18">
        <f t="shared" si="30"/>
        <v>9.9201597400598737E-2</v>
      </c>
      <c r="V48" s="18">
        <f t="shared" si="30"/>
        <v>9.7873232173135316E-2</v>
      </c>
      <c r="W48" s="18">
        <f t="shared" ref="W48:X48" si="43">W25/W$29*100</f>
        <v>7.2470044634631345E-2</v>
      </c>
      <c r="X48" s="18">
        <f t="shared" si="43"/>
        <v>5.2190211754851314E-2</v>
      </c>
      <c r="Y48" s="18">
        <f t="shared" si="12"/>
        <v>6.4585945111247864E-2</v>
      </c>
    </row>
    <row r="49" spans="1:25" x14ac:dyDescent="0.2">
      <c r="A49" s="297"/>
      <c r="B49" s="76" t="s">
        <v>807</v>
      </c>
      <c r="C49" s="18">
        <f t="shared" si="6"/>
        <v>0</v>
      </c>
      <c r="D49" s="18">
        <f t="shared" ref="D49:P49" si="44">D26/D$29*100</f>
        <v>1.7429978777145735E-4</v>
      </c>
      <c r="E49" s="18">
        <f t="shared" si="44"/>
        <v>0</v>
      </c>
      <c r="F49" s="18">
        <f t="shared" si="44"/>
        <v>0</v>
      </c>
      <c r="G49" s="18">
        <f t="shared" si="44"/>
        <v>2.8912237881073126E-4</v>
      </c>
      <c r="H49" s="18">
        <f t="shared" si="44"/>
        <v>1.1131758986891022E-4</v>
      </c>
      <c r="I49" s="18">
        <f t="shared" si="44"/>
        <v>6.1167751181719033E-4</v>
      </c>
      <c r="J49" s="18">
        <f t="shared" si="44"/>
        <v>3.864134485373094E-4</v>
      </c>
      <c r="K49" s="18">
        <f t="shared" si="44"/>
        <v>0</v>
      </c>
      <c r="L49" s="18">
        <f t="shared" si="44"/>
        <v>2.8366423767911472E-3</v>
      </c>
      <c r="M49" s="18">
        <f t="shared" si="44"/>
        <v>1.1015218993303147E-5</v>
      </c>
      <c r="N49" s="18">
        <f t="shared" si="44"/>
        <v>5.5638023347058215E-4</v>
      </c>
      <c r="O49" s="18">
        <f t="shared" si="44"/>
        <v>1.748930438368037E-4</v>
      </c>
      <c r="P49" s="18">
        <f t="shared" si="44"/>
        <v>0</v>
      </c>
      <c r="Q49" s="18">
        <f t="shared" si="30"/>
        <v>0</v>
      </c>
      <c r="R49" s="18">
        <f t="shared" si="30"/>
        <v>0</v>
      </c>
      <c r="S49" s="18">
        <f t="shared" si="30"/>
        <v>1.1726958082367276E-4</v>
      </c>
      <c r="T49" s="18">
        <f t="shared" si="30"/>
        <v>0</v>
      </c>
      <c r="U49" s="18">
        <f t="shared" si="30"/>
        <v>2.0705023915894648E-5</v>
      </c>
      <c r="V49" s="18">
        <f t="shared" si="30"/>
        <v>4.4829429371487462E-5</v>
      </c>
      <c r="W49" s="18">
        <f t="shared" ref="W49:X49" si="45">W26/W$29*100</f>
        <v>0</v>
      </c>
      <c r="X49" s="18">
        <f t="shared" si="45"/>
        <v>0</v>
      </c>
      <c r="Y49" s="18">
        <f t="shared" si="12"/>
        <v>3.1822914853408423E-4</v>
      </c>
    </row>
    <row r="50" spans="1:25" ht="15" x14ac:dyDescent="0.25">
      <c r="A50" s="143"/>
      <c r="B50" s="185" t="s">
        <v>22</v>
      </c>
      <c r="C50" s="18">
        <f t="shared" si="6"/>
        <v>78.59852729782429</v>
      </c>
      <c r="D50" s="18">
        <f t="shared" ref="D50:O50" si="46">D27/D$29*100</f>
        <v>84.182042018852883</v>
      </c>
      <c r="E50" s="18">
        <f t="shared" si="46"/>
        <v>85.469917788008317</v>
      </c>
      <c r="F50" s="18">
        <f t="shared" si="46"/>
        <v>85.570707776032819</v>
      </c>
      <c r="G50" s="18">
        <f t="shared" si="46"/>
        <v>84.612638115880586</v>
      </c>
      <c r="H50" s="18">
        <f t="shared" si="46"/>
        <v>87.03363463551706</v>
      </c>
      <c r="I50" s="18">
        <f t="shared" si="46"/>
        <v>68.563688665262731</v>
      </c>
      <c r="J50" s="18">
        <f t="shared" si="46"/>
        <v>68.582613749618304</v>
      </c>
      <c r="K50" s="18">
        <f t="shared" si="46"/>
        <v>67.423882218245296</v>
      </c>
      <c r="L50" s="18">
        <f t="shared" si="46"/>
        <v>70.309228403845339</v>
      </c>
      <c r="M50" s="18">
        <f t="shared" si="46"/>
        <v>65.744383028493374</v>
      </c>
      <c r="N50" s="18">
        <f t="shared" si="46"/>
        <v>66.120740620370768</v>
      </c>
      <c r="O50" s="18">
        <f t="shared" si="46"/>
        <v>62.390433220090557</v>
      </c>
      <c r="P50" s="18">
        <f t="shared" ref="D50:Y52" si="47">P27/P$29*100</f>
        <v>54.35551069009842</v>
      </c>
      <c r="Q50" s="18">
        <f t="shared" ref="Q50:R52" si="48">Q27/Q$29*100</f>
        <v>55.402346026014328</v>
      </c>
      <c r="R50" s="18">
        <f t="shared" si="48"/>
        <v>56.971255928487118</v>
      </c>
      <c r="S50" s="18">
        <f t="shared" ref="S50:V52" si="49">S27/S$29*100</f>
        <v>57.492948163046911</v>
      </c>
      <c r="T50" s="18">
        <f t="shared" si="49"/>
        <v>63.930014757865408</v>
      </c>
      <c r="U50" s="18">
        <f t="shared" si="49"/>
        <v>61.754911684486515</v>
      </c>
      <c r="V50" s="18">
        <f t="shared" si="49"/>
        <v>66.222533400036838</v>
      </c>
      <c r="W50" s="18">
        <f t="shared" ref="W50:X50" si="50">W27/W$29*100</f>
        <v>67.117036604777681</v>
      </c>
      <c r="X50" s="18">
        <f t="shared" si="50"/>
        <v>73.643707058340908</v>
      </c>
      <c r="Y50" s="18">
        <f t="shared" si="47"/>
        <v>69.121227280515001</v>
      </c>
    </row>
    <row r="51" spans="1:25" x14ac:dyDescent="0.2">
      <c r="A51" s="143"/>
      <c r="B51" s="76" t="s">
        <v>23</v>
      </c>
      <c r="C51" s="18">
        <f t="shared" si="6"/>
        <v>21.401472702175713</v>
      </c>
      <c r="D51" s="18">
        <f t="shared" si="47"/>
        <v>15.817957981147124</v>
      </c>
      <c r="E51" s="18">
        <f t="shared" si="47"/>
        <v>14.530082211991683</v>
      </c>
      <c r="F51" s="18">
        <f t="shared" si="47"/>
        <v>14.429292223967183</v>
      </c>
      <c r="G51" s="18">
        <f t="shared" si="47"/>
        <v>15.387361884119407</v>
      </c>
      <c r="H51" s="18">
        <f t="shared" si="47"/>
        <v>12.966365364482938</v>
      </c>
      <c r="I51" s="18">
        <f t="shared" si="47"/>
        <v>31.436311334737262</v>
      </c>
      <c r="J51" s="18">
        <f t="shared" si="47"/>
        <v>31.4173862503817</v>
      </c>
      <c r="K51" s="18">
        <f t="shared" si="47"/>
        <v>32.576117781754711</v>
      </c>
      <c r="L51" s="18">
        <f t="shared" si="47"/>
        <v>29.690771596154658</v>
      </c>
      <c r="M51" s="18">
        <f t="shared" si="47"/>
        <v>34.255616971506619</v>
      </c>
      <c r="N51" s="18">
        <f t="shared" si="47"/>
        <v>33.879259379629232</v>
      </c>
      <c r="O51" s="18">
        <f t="shared" si="47"/>
        <v>37.609566779909443</v>
      </c>
      <c r="P51" s="18">
        <f t="shared" si="47"/>
        <v>45.64448930990158</v>
      </c>
      <c r="Q51" s="18">
        <f t="shared" si="48"/>
        <v>44.597653973985672</v>
      </c>
      <c r="R51" s="18">
        <f t="shared" si="48"/>
        <v>43.028744071512882</v>
      </c>
      <c r="S51" s="18">
        <f t="shared" si="49"/>
        <v>42.507051836953089</v>
      </c>
      <c r="T51" s="18">
        <f t="shared" si="49"/>
        <v>36.069985242134599</v>
      </c>
      <c r="U51" s="18">
        <f t="shared" si="49"/>
        <v>38.245088315513492</v>
      </c>
      <c r="V51" s="18">
        <f t="shared" si="49"/>
        <v>33.777466599963176</v>
      </c>
      <c r="W51" s="18">
        <f t="shared" ref="W51:X51" si="51">W28/W$29*100</f>
        <v>32.882963395222312</v>
      </c>
      <c r="X51" s="18">
        <f t="shared" si="51"/>
        <v>26.356292941659103</v>
      </c>
      <c r="Y51" s="18">
        <f t="shared" si="47"/>
        <v>30.878772719484989</v>
      </c>
    </row>
    <row r="52" spans="1:25" ht="13.5" thickBot="1" x14ac:dyDescent="0.25">
      <c r="A52" s="143"/>
      <c r="B52" s="77" t="s">
        <v>7</v>
      </c>
      <c r="C52" s="78">
        <f t="shared" si="6"/>
        <v>100</v>
      </c>
      <c r="D52" s="78">
        <f t="shared" si="47"/>
        <v>100</v>
      </c>
      <c r="E52" s="78">
        <f t="shared" si="47"/>
        <v>100</v>
      </c>
      <c r="F52" s="78">
        <f t="shared" si="47"/>
        <v>100</v>
      </c>
      <c r="G52" s="78">
        <f t="shared" si="47"/>
        <v>100</v>
      </c>
      <c r="H52" s="78">
        <f t="shared" si="47"/>
        <v>100</v>
      </c>
      <c r="I52" s="78">
        <f t="shared" si="47"/>
        <v>100</v>
      </c>
      <c r="J52" s="78">
        <f t="shared" si="47"/>
        <v>100</v>
      </c>
      <c r="K52" s="78">
        <f t="shared" si="47"/>
        <v>100</v>
      </c>
      <c r="L52" s="78">
        <f t="shared" si="47"/>
        <v>100</v>
      </c>
      <c r="M52" s="78">
        <f t="shared" si="47"/>
        <v>100</v>
      </c>
      <c r="N52" s="78">
        <f t="shared" si="47"/>
        <v>100</v>
      </c>
      <c r="O52" s="78">
        <f t="shared" si="47"/>
        <v>100</v>
      </c>
      <c r="P52" s="78">
        <f t="shared" si="47"/>
        <v>100</v>
      </c>
      <c r="Q52" s="78">
        <f t="shared" si="48"/>
        <v>100</v>
      </c>
      <c r="R52" s="78">
        <f t="shared" si="48"/>
        <v>100</v>
      </c>
      <c r="S52" s="78">
        <f t="shared" si="49"/>
        <v>100</v>
      </c>
      <c r="T52" s="18">
        <f t="shared" si="49"/>
        <v>100</v>
      </c>
      <c r="U52" s="18">
        <f t="shared" si="49"/>
        <v>100</v>
      </c>
      <c r="V52" s="18">
        <f t="shared" si="49"/>
        <v>100</v>
      </c>
      <c r="W52" s="18">
        <f t="shared" ref="W52:X52" si="52">W29/W$29*100</f>
        <v>100</v>
      </c>
      <c r="X52" s="18">
        <f t="shared" si="52"/>
        <v>100</v>
      </c>
      <c r="Y52" s="78">
        <f t="shared" si="47"/>
        <v>100</v>
      </c>
    </row>
    <row r="53" spans="1:25" ht="20.25" thickTop="1" thickBot="1" x14ac:dyDescent="0.35">
      <c r="A53" s="143"/>
      <c r="B53" s="347" t="s">
        <v>56</v>
      </c>
      <c r="C53" s="347"/>
      <c r="D53" s="347"/>
      <c r="E53" s="347"/>
      <c r="F53" s="347"/>
      <c r="G53" s="347"/>
      <c r="H53" s="347"/>
      <c r="I53" s="347"/>
      <c r="J53" s="347"/>
      <c r="K53" s="347"/>
      <c r="L53" s="347"/>
      <c r="M53" s="347"/>
      <c r="N53" s="347"/>
      <c r="O53" s="347"/>
      <c r="P53" s="347"/>
      <c r="Q53" s="347"/>
      <c r="R53" s="347"/>
      <c r="S53" s="347"/>
      <c r="T53" s="347"/>
      <c r="U53" s="347"/>
      <c r="V53" s="347"/>
      <c r="W53" s="347"/>
      <c r="X53" s="347"/>
      <c r="Y53" s="347"/>
    </row>
    <row r="54" spans="1:25" ht="13.5" thickTop="1" x14ac:dyDescent="0.2">
      <c r="A54" s="143"/>
      <c r="B54" s="76"/>
      <c r="C54" s="18"/>
      <c r="D54" s="18"/>
      <c r="E54" s="18"/>
      <c r="F54" s="18"/>
      <c r="G54" s="18"/>
      <c r="H54" s="18"/>
      <c r="I54" s="18"/>
      <c r="J54" s="18"/>
      <c r="K54" s="18"/>
      <c r="L54" s="18"/>
      <c r="M54" s="18"/>
      <c r="N54" s="18"/>
      <c r="O54" s="18"/>
      <c r="P54" s="18"/>
      <c r="Q54" s="18"/>
      <c r="R54" s="18"/>
      <c r="S54" s="18"/>
      <c r="T54" s="18"/>
      <c r="U54" s="18"/>
      <c r="V54" s="18"/>
      <c r="W54" s="18"/>
      <c r="X54" s="18"/>
      <c r="Y54" s="18"/>
    </row>
    <row r="55" spans="1:25" x14ac:dyDescent="0.2">
      <c r="A55" s="143"/>
      <c r="B55" s="27" t="s">
        <v>326</v>
      </c>
      <c r="C55" s="33" t="s">
        <v>10</v>
      </c>
      <c r="D55" s="18">
        <f t="shared" ref="D55:V55" si="53">IF(C9=0,"--",(D9/C9)*100-100)</f>
        <v>172.79791562613889</v>
      </c>
      <c r="E55" s="18">
        <f t="shared" si="53"/>
        <v>9.1438841955502141</v>
      </c>
      <c r="F55" s="18">
        <f t="shared" si="53"/>
        <v>8.8873607274356345</v>
      </c>
      <c r="G55" s="18">
        <f t="shared" si="53"/>
        <v>12.409246061511141</v>
      </c>
      <c r="H55" s="18">
        <f t="shared" si="53"/>
        <v>25.439077088170677</v>
      </c>
      <c r="I55" s="18">
        <f t="shared" si="53"/>
        <v>-22.084885235666178</v>
      </c>
      <c r="J55" s="18">
        <f t="shared" si="53"/>
        <v>-20.303743657700963</v>
      </c>
      <c r="K55" s="18">
        <f t="shared" si="53"/>
        <v>-5.6365421372163098</v>
      </c>
      <c r="L55" s="18">
        <f t="shared" si="53"/>
        <v>16.143682540700198</v>
      </c>
      <c r="M55" s="18">
        <f t="shared" si="53"/>
        <v>-8.9679903923602211</v>
      </c>
      <c r="N55" s="18">
        <f t="shared" si="53"/>
        <v>23.837979877241082</v>
      </c>
      <c r="O55" s="18">
        <f t="shared" si="53"/>
        <v>-27.188550217624893</v>
      </c>
      <c r="P55" s="18">
        <f t="shared" si="53"/>
        <v>-54.926852457612348</v>
      </c>
      <c r="Q55" s="18">
        <f t="shared" si="53"/>
        <v>-3.7797116855073938</v>
      </c>
      <c r="R55" s="18">
        <f t="shared" si="53"/>
        <v>-6.9089735062356823</v>
      </c>
      <c r="S55" s="18">
        <f t="shared" si="53"/>
        <v>-2.4778298345817262</v>
      </c>
      <c r="T55" s="18">
        <f t="shared" si="53"/>
        <v>-5.6135056539642392</v>
      </c>
      <c r="U55" s="18">
        <f t="shared" si="53"/>
        <v>3.7599349398485629</v>
      </c>
      <c r="V55" s="18">
        <f t="shared" si="53"/>
        <v>9.5328750454608979</v>
      </c>
      <c r="W55" s="18">
        <f t="shared" ref="W55:X55" si="54">IF(V9=0,"--",(W9/V9)*100-100)</f>
        <v>7.0987544493057015</v>
      </c>
      <c r="X55" s="18">
        <f t="shared" si="54"/>
        <v>0.39044334994989072</v>
      </c>
      <c r="Y55" s="18">
        <f>IFERROR((POWER(U9/C9,1/21)*100)-100,"--")</f>
        <v>-7.3493255478979336E-2</v>
      </c>
    </row>
    <row r="56" spans="1:25" x14ac:dyDescent="0.2">
      <c r="A56" s="143"/>
      <c r="B56" s="27" t="s">
        <v>377</v>
      </c>
      <c r="C56" s="33" t="s">
        <v>10</v>
      </c>
      <c r="D56" s="18">
        <f t="shared" ref="D56:V56" si="55">IF(C10=0,"--",(D10/C10)*100-100)</f>
        <v>495.13374154044482</v>
      </c>
      <c r="E56" s="18">
        <f t="shared" si="55"/>
        <v>551.77343369253254</v>
      </c>
      <c r="F56" s="18">
        <f t="shared" si="55"/>
        <v>98.477937572177495</v>
      </c>
      <c r="G56" s="18">
        <f t="shared" si="55"/>
        <v>-44.08733580583857</v>
      </c>
      <c r="H56" s="18">
        <f t="shared" si="55"/>
        <v>52.623304285329255</v>
      </c>
      <c r="I56" s="18">
        <f t="shared" si="55"/>
        <v>115.55513043137026</v>
      </c>
      <c r="J56" s="18">
        <f t="shared" si="55"/>
        <v>122.94742112030218</v>
      </c>
      <c r="K56" s="18">
        <f t="shared" si="55"/>
        <v>-42.927338628102831</v>
      </c>
      <c r="L56" s="18">
        <f t="shared" si="55"/>
        <v>-8.921104684644078</v>
      </c>
      <c r="M56" s="18">
        <f t="shared" si="55"/>
        <v>3.9657230827232866</v>
      </c>
      <c r="N56" s="18">
        <f t="shared" si="55"/>
        <v>207.11196313224792</v>
      </c>
      <c r="O56" s="18">
        <f t="shared" si="55"/>
        <v>-47.082258376972199</v>
      </c>
      <c r="P56" s="18">
        <f t="shared" si="55"/>
        <v>-78.53627299784651</v>
      </c>
      <c r="Q56" s="18">
        <f t="shared" si="55"/>
        <v>-2.641225424637355</v>
      </c>
      <c r="R56" s="18">
        <f t="shared" si="55"/>
        <v>84.123709046821915</v>
      </c>
      <c r="S56" s="18">
        <f t="shared" si="55"/>
        <v>23.243352634329199</v>
      </c>
      <c r="T56" s="18">
        <f t="shared" si="55"/>
        <v>51.833842700043846</v>
      </c>
      <c r="U56" s="18">
        <f t="shared" si="55"/>
        <v>-50.744208794916041</v>
      </c>
      <c r="V56" s="18">
        <f t="shared" si="55"/>
        <v>-85.199313120190851</v>
      </c>
      <c r="W56" s="18">
        <f t="shared" ref="W56:X56" si="56">IF(V10=0,"--",(W10/V10)*100-100)</f>
        <v>528.39429634221938</v>
      </c>
      <c r="X56" s="18">
        <f t="shared" si="56"/>
        <v>517.96249577178935</v>
      </c>
      <c r="Y56" s="18">
        <f t="shared" ref="Y56:Y75" si="57">IFERROR((POWER(U10/C10,1/21)*100)-100,"--")</f>
        <v>24.420472229746309</v>
      </c>
    </row>
    <row r="57" spans="1:25" x14ac:dyDescent="0.2">
      <c r="A57" s="143"/>
      <c r="B57" s="27" t="s">
        <v>378</v>
      </c>
      <c r="C57" s="33" t="s">
        <v>10</v>
      </c>
      <c r="D57" s="18">
        <f t="shared" ref="D57:V57" si="58">IF(C11=0,"--",(D11/C11)*100-100)</f>
        <v>370.14604266903621</v>
      </c>
      <c r="E57" s="18">
        <f t="shared" si="58"/>
        <v>54.507992203826404</v>
      </c>
      <c r="F57" s="18">
        <f t="shared" si="58"/>
        <v>10.626017756094569</v>
      </c>
      <c r="G57" s="18">
        <f t="shared" si="58"/>
        <v>33.185624085296183</v>
      </c>
      <c r="H57" s="18">
        <f t="shared" si="58"/>
        <v>21.520912466933467</v>
      </c>
      <c r="I57" s="18">
        <f t="shared" si="58"/>
        <v>20.073817408314753</v>
      </c>
      <c r="J57" s="18">
        <f t="shared" si="58"/>
        <v>-4.3364405790701284</v>
      </c>
      <c r="K57" s="18">
        <f t="shared" si="58"/>
        <v>-18.427373105529526</v>
      </c>
      <c r="L57" s="18">
        <f t="shared" si="58"/>
        <v>94.682586196572487</v>
      </c>
      <c r="M57" s="18">
        <f t="shared" si="58"/>
        <v>36.08678080348156</v>
      </c>
      <c r="N57" s="18">
        <f t="shared" si="58"/>
        <v>76.544876903625607</v>
      </c>
      <c r="O57" s="18">
        <f t="shared" si="58"/>
        <v>-39.709053032197531</v>
      </c>
      <c r="P57" s="18">
        <f t="shared" si="58"/>
        <v>-75.770203072478267</v>
      </c>
      <c r="Q57" s="18">
        <f t="shared" si="58"/>
        <v>-22.454383021425272</v>
      </c>
      <c r="R57" s="18">
        <f t="shared" si="58"/>
        <v>-4.5192298120788905</v>
      </c>
      <c r="S57" s="18">
        <f t="shared" si="58"/>
        <v>-14.461870757727766</v>
      </c>
      <c r="T57" s="18">
        <f t="shared" si="58"/>
        <v>38.758132915589727</v>
      </c>
      <c r="U57" s="18">
        <f t="shared" si="58"/>
        <v>103.44976714013674</v>
      </c>
      <c r="V57" s="18">
        <f t="shared" si="58"/>
        <v>-23.471971590452384</v>
      </c>
      <c r="W57" s="18">
        <f t="shared" ref="W57:X57" si="59">IF(V11=0,"--",(W11/V11)*100-100)</f>
        <v>30.384717367403283</v>
      </c>
      <c r="X57" s="18">
        <f t="shared" si="59"/>
        <v>86.663219579016697</v>
      </c>
      <c r="Y57" s="18">
        <f t="shared" si="57"/>
        <v>13.723284694095511</v>
      </c>
    </row>
    <row r="58" spans="1:25" x14ac:dyDescent="0.2">
      <c r="A58" s="143"/>
      <c r="B58" s="27" t="s">
        <v>67</v>
      </c>
      <c r="C58" s="33" t="s">
        <v>10</v>
      </c>
      <c r="D58" s="18">
        <f t="shared" ref="D58:V58" si="60">IF(C12=0,"--",(D12/C12)*100-100)</f>
        <v>509.81843033527059</v>
      </c>
      <c r="E58" s="18">
        <f t="shared" si="60"/>
        <v>72.57251106648414</v>
      </c>
      <c r="F58" s="18">
        <f t="shared" si="60"/>
        <v>-21.279842181063387</v>
      </c>
      <c r="G58" s="18">
        <f t="shared" si="60"/>
        <v>194.56997024333475</v>
      </c>
      <c r="H58" s="18">
        <f t="shared" si="60"/>
        <v>-21.001491390426381</v>
      </c>
      <c r="I58" s="18">
        <f t="shared" si="60"/>
        <v>89.320550620198844</v>
      </c>
      <c r="J58" s="18">
        <f t="shared" si="60"/>
        <v>-0.2046358603845988</v>
      </c>
      <c r="K58" s="18">
        <f t="shared" si="60"/>
        <v>-11.260244798004564</v>
      </c>
      <c r="L58" s="18">
        <f t="shared" si="60"/>
        <v>8.6183123977032778</v>
      </c>
      <c r="M58" s="18">
        <f t="shared" si="60"/>
        <v>55.964856239531343</v>
      </c>
      <c r="N58" s="18">
        <f t="shared" si="60"/>
        <v>0.72925501557735117</v>
      </c>
      <c r="O58" s="18">
        <f t="shared" si="60"/>
        <v>-13.73866506403003</v>
      </c>
      <c r="P58" s="18">
        <f t="shared" si="60"/>
        <v>6.6642526853115669E-2</v>
      </c>
      <c r="Q58" s="18">
        <f t="shared" si="60"/>
        <v>-33.768891305031772</v>
      </c>
      <c r="R58" s="18">
        <f t="shared" si="60"/>
        <v>54.170591872042195</v>
      </c>
      <c r="S58" s="18">
        <f t="shared" si="60"/>
        <v>25.401007387074401</v>
      </c>
      <c r="T58" s="18">
        <f t="shared" si="60"/>
        <v>17.040292143238858</v>
      </c>
      <c r="U58" s="18">
        <f t="shared" si="60"/>
        <v>6.2220932610700572</v>
      </c>
      <c r="V58" s="18">
        <f t="shared" si="60"/>
        <v>0.57981919384326375</v>
      </c>
      <c r="W58" s="18">
        <f t="shared" ref="W58:X58" si="61">IF(V12=0,"--",(W12/V12)*100-100)</f>
        <v>-10.282195583009354</v>
      </c>
      <c r="X58" s="18">
        <f t="shared" si="61"/>
        <v>-13.043055922158587</v>
      </c>
      <c r="Y58" s="18">
        <f t="shared" si="57"/>
        <v>22.886633783947019</v>
      </c>
    </row>
    <row r="59" spans="1:25" x14ac:dyDescent="0.2">
      <c r="A59" s="143"/>
      <c r="B59" s="27" t="s">
        <v>70</v>
      </c>
      <c r="C59" s="33" t="s">
        <v>10</v>
      </c>
      <c r="D59" s="18">
        <f t="shared" ref="D59:V59" si="62">IF(C13=0,"--",(D13/C13)*100-100)</f>
        <v>19.252128957473474</v>
      </c>
      <c r="E59" s="18">
        <f t="shared" si="62"/>
        <v>49.742917005410334</v>
      </c>
      <c r="F59" s="18">
        <f t="shared" si="62"/>
        <v>-40.376169730681575</v>
      </c>
      <c r="G59" s="18">
        <f t="shared" si="62"/>
        <v>-23.987246770202148</v>
      </c>
      <c r="H59" s="18">
        <f t="shared" si="62"/>
        <v>-74.957194418608253</v>
      </c>
      <c r="I59" s="18">
        <f t="shared" si="62"/>
        <v>-41.496431256151347</v>
      </c>
      <c r="J59" s="18">
        <f t="shared" si="62"/>
        <v>3.1318199129038078</v>
      </c>
      <c r="K59" s="18">
        <f t="shared" si="62"/>
        <v>577.89751526867087</v>
      </c>
      <c r="L59" s="18">
        <f t="shared" si="62"/>
        <v>5.8871064770297465</v>
      </c>
      <c r="M59" s="18">
        <f t="shared" si="62"/>
        <v>-80.68046699346786</v>
      </c>
      <c r="N59" s="18">
        <f t="shared" si="62"/>
        <v>409.1170954222336</v>
      </c>
      <c r="O59" s="18">
        <f t="shared" si="62"/>
        <v>88.637546140397774</v>
      </c>
      <c r="P59" s="18">
        <f t="shared" si="62"/>
        <v>-3.552664793945624</v>
      </c>
      <c r="Q59" s="18">
        <f t="shared" si="62"/>
        <v>-69.943838762802898</v>
      </c>
      <c r="R59" s="18">
        <f t="shared" si="62"/>
        <v>1.044391417642629</v>
      </c>
      <c r="S59" s="18">
        <f t="shared" si="62"/>
        <v>-67.868290305905745</v>
      </c>
      <c r="T59" s="18">
        <f t="shared" si="62"/>
        <v>595.93685876991424</v>
      </c>
      <c r="U59" s="18">
        <f t="shared" si="62"/>
        <v>-49.957079965251708</v>
      </c>
      <c r="V59" s="18">
        <f t="shared" si="62"/>
        <v>-75.189517368808964</v>
      </c>
      <c r="W59" s="18">
        <f t="shared" ref="W59:X59" si="63">IF(V13=0,"--",(W13/V13)*100-100)</f>
        <v>-55.469611621701745</v>
      </c>
      <c r="X59" s="18">
        <f t="shared" si="63"/>
        <v>-31.855313879401606</v>
      </c>
      <c r="Y59" s="18">
        <f t="shared" si="57"/>
        <v>-2.9446548399471197</v>
      </c>
    </row>
    <row r="60" spans="1:25" x14ac:dyDescent="0.2">
      <c r="A60" s="143"/>
      <c r="B60" s="27" t="s">
        <v>390</v>
      </c>
      <c r="C60" s="33" t="s">
        <v>10</v>
      </c>
      <c r="D60" s="18">
        <f t="shared" ref="D60:V60" si="64">IF(C14=0,"--",(D14/C14)*100-100)</f>
        <v>1139.1899852724594</v>
      </c>
      <c r="E60" s="18">
        <f t="shared" si="64"/>
        <v>-43.478418928451333</v>
      </c>
      <c r="F60" s="18">
        <f t="shared" si="64"/>
        <v>428.65910600470261</v>
      </c>
      <c r="G60" s="18">
        <f t="shared" si="64"/>
        <v>-77.648539968119749</v>
      </c>
      <c r="H60" s="18">
        <f t="shared" si="64"/>
        <v>-15.270252729952432</v>
      </c>
      <c r="I60" s="18">
        <f t="shared" si="64"/>
        <v>-27.339899956389985</v>
      </c>
      <c r="J60" s="18">
        <f t="shared" si="64"/>
        <v>64.649023625126461</v>
      </c>
      <c r="K60" s="18">
        <f t="shared" si="64"/>
        <v>18.603743384535946</v>
      </c>
      <c r="L60" s="18">
        <f t="shared" si="64"/>
        <v>197.69104654736628</v>
      </c>
      <c r="M60" s="18">
        <f t="shared" si="64"/>
        <v>-48.058213524855319</v>
      </c>
      <c r="N60" s="18">
        <f t="shared" si="64"/>
        <v>-6.5484184298323527</v>
      </c>
      <c r="O60" s="18">
        <f t="shared" si="64"/>
        <v>86.285075589137335</v>
      </c>
      <c r="P60" s="18">
        <f t="shared" si="64"/>
        <v>-57.024210104465489</v>
      </c>
      <c r="Q60" s="18">
        <f t="shared" si="64"/>
        <v>-76.168284088155119</v>
      </c>
      <c r="R60" s="18">
        <f t="shared" si="64"/>
        <v>242.54584041283221</v>
      </c>
      <c r="S60" s="18">
        <f t="shared" si="64"/>
        <v>15.660345698680871</v>
      </c>
      <c r="T60" s="18">
        <f t="shared" si="64"/>
        <v>-46.386019005135893</v>
      </c>
      <c r="U60" s="18">
        <f t="shared" si="64"/>
        <v>552.1658843662326</v>
      </c>
      <c r="V60" s="18">
        <f t="shared" si="64"/>
        <v>-69.218989803930157</v>
      </c>
      <c r="W60" s="18">
        <f t="shared" ref="W60:X60" si="65">IF(V14=0,"--",(W14/V14)*100-100)</f>
        <v>330.95142340596828</v>
      </c>
      <c r="X60" s="18">
        <f t="shared" si="65"/>
        <v>-40.684084695873082</v>
      </c>
      <c r="Y60" s="18">
        <f t="shared" si="57"/>
        <v>18.912649111379267</v>
      </c>
    </row>
    <row r="61" spans="1:25" x14ac:dyDescent="0.2">
      <c r="A61" s="143"/>
      <c r="B61" s="27" t="s">
        <v>388</v>
      </c>
      <c r="C61" s="33" t="s">
        <v>10</v>
      </c>
      <c r="D61" s="18">
        <f t="shared" ref="D61:V61" si="66">IF(C15=0,"--",(D15/C15)*100-100)</f>
        <v>760.50900043904562</v>
      </c>
      <c r="E61" s="18">
        <f t="shared" si="66"/>
        <v>-30.767749833414342</v>
      </c>
      <c r="F61" s="18">
        <f t="shared" si="66"/>
        <v>241.61313445800511</v>
      </c>
      <c r="G61" s="18">
        <f t="shared" si="66"/>
        <v>-55.016307782317064</v>
      </c>
      <c r="H61" s="18">
        <f t="shared" si="66"/>
        <v>-28.346416665414452</v>
      </c>
      <c r="I61" s="18">
        <f t="shared" si="66"/>
        <v>19.21107819165077</v>
      </c>
      <c r="J61" s="18">
        <f t="shared" si="66"/>
        <v>76.861419517305563</v>
      </c>
      <c r="K61" s="18">
        <f t="shared" si="66"/>
        <v>76.825193123037934</v>
      </c>
      <c r="L61" s="18">
        <f t="shared" si="66"/>
        <v>94.918322184841173</v>
      </c>
      <c r="M61" s="18">
        <f t="shared" si="66"/>
        <v>-41.712989155349213</v>
      </c>
      <c r="N61" s="18">
        <f t="shared" si="66"/>
        <v>4.1360278722740702</v>
      </c>
      <c r="O61" s="18">
        <f t="shared" si="66"/>
        <v>-5.4584393698434326</v>
      </c>
      <c r="P61" s="18">
        <f t="shared" si="66"/>
        <v>-29.016366446970068</v>
      </c>
      <c r="Q61" s="18">
        <f t="shared" si="66"/>
        <v>-62.128154128036542</v>
      </c>
      <c r="R61" s="18">
        <f t="shared" si="66"/>
        <v>48.293248898963327</v>
      </c>
      <c r="S61" s="18">
        <f t="shared" si="66"/>
        <v>-34.497857733537657</v>
      </c>
      <c r="T61" s="18">
        <f t="shared" si="66"/>
        <v>-34.61236970027015</v>
      </c>
      <c r="U61" s="18">
        <f t="shared" si="66"/>
        <v>62.056475365661072</v>
      </c>
      <c r="V61" s="18">
        <f t="shared" si="66"/>
        <v>-6.2915313225057901</v>
      </c>
      <c r="W61" s="18">
        <f t="shared" ref="W61:X61" si="67">IF(V15=0,"--",(W15/V15)*100-100)</f>
        <v>16.501416868973351</v>
      </c>
      <c r="X61" s="18">
        <f t="shared" si="67"/>
        <v>-85.587174746208177</v>
      </c>
      <c r="Y61" s="18">
        <f t="shared" si="57"/>
        <v>10.118271434192351</v>
      </c>
    </row>
    <row r="62" spans="1:25" x14ac:dyDescent="0.2">
      <c r="A62" s="143"/>
      <c r="B62" s="27" t="s">
        <v>14</v>
      </c>
      <c r="C62" s="33" t="s">
        <v>10</v>
      </c>
      <c r="D62" s="18">
        <f t="shared" ref="D62:V62" si="68">IF(C16=0,"--",(D16/C16)*100-100)</f>
        <v>227.96996723303607</v>
      </c>
      <c r="E62" s="18">
        <f t="shared" si="68"/>
        <v>31.203916410389411</v>
      </c>
      <c r="F62" s="18">
        <f t="shared" si="68"/>
        <v>0.78366309546922253</v>
      </c>
      <c r="G62" s="18">
        <f t="shared" si="68"/>
        <v>108.40260490809519</v>
      </c>
      <c r="H62" s="18">
        <f t="shared" si="68"/>
        <v>176.73137496551618</v>
      </c>
      <c r="I62" s="18">
        <f t="shared" si="68"/>
        <v>28.139820207760636</v>
      </c>
      <c r="J62" s="18">
        <f t="shared" si="68"/>
        <v>29.174319691330936</v>
      </c>
      <c r="K62" s="18">
        <f t="shared" si="68"/>
        <v>112.05440833444408</v>
      </c>
      <c r="L62" s="18">
        <f t="shared" si="68"/>
        <v>166.00855105855004</v>
      </c>
      <c r="M62" s="18">
        <f t="shared" si="68"/>
        <v>3.2639726499930077</v>
      </c>
      <c r="N62" s="18">
        <f t="shared" si="68"/>
        <v>52.810265502805265</v>
      </c>
      <c r="O62" s="18">
        <f t="shared" si="68"/>
        <v>-24.041866751466046</v>
      </c>
      <c r="P62" s="18">
        <f t="shared" si="68"/>
        <v>-59.118653527555928</v>
      </c>
      <c r="Q62" s="18">
        <f t="shared" si="68"/>
        <v>-18.181147729454622</v>
      </c>
      <c r="R62" s="18">
        <f t="shared" si="68"/>
        <v>46.268044722839875</v>
      </c>
      <c r="S62" s="18">
        <f t="shared" si="68"/>
        <v>20.533814561760551</v>
      </c>
      <c r="T62" s="18">
        <f t="shared" si="68"/>
        <v>50.531937270678611</v>
      </c>
      <c r="U62" s="18">
        <f t="shared" si="68"/>
        <v>-6.5081947996818883</v>
      </c>
      <c r="V62" s="18">
        <f t="shared" si="68"/>
        <v>-18.237929345409171</v>
      </c>
      <c r="W62" s="18">
        <f t="shared" ref="W62:X62" si="69">IF(V16=0,"--",(W16/V16)*100-100)</f>
        <v>56.541464819465403</v>
      </c>
      <c r="X62" s="18">
        <f t="shared" si="69"/>
        <v>51.165387891494447</v>
      </c>
      <c r="Y62" s="18">
        <f t="shared" si="57"/>
        <v>29.619121174015049</v>
      </c>
    </row>
    <row r="63" spans="1:25" x14ac:dyDescent="0.2">
      <c r="A63" s="143"/>
      <c r="B63" s="76" t="s">
        <v>15</v>
      </c>
      <c r="C63" s="33" t="s">
        <v>10</v>
      </c>
      <c r="D63" s="18">
        <f t="shared" ref="D63:V63" si="70">IF(C17=0,"--",(D17/C17)*100-100)</f>
        <v>4062.9152206246918</v>
      </c>
      <c r="E63" s="18">
        <f t="shared" si="70"/>
        <v>-64.742872114903662</v>
      </c>
      <c r="F63" s="18">
        <f t="shared" si="70"/>
        <v>1015.5553303607621</v>
      </c>
      <c r="G63" s="18">
        <f t="shared" si="70"/>
        <v>26.868211561579258</v>
      </c>
      <c r="H63" s="18">
        <f t="shared" si="70"/>
        <v>6.4723698688007545</v>
      </c>
      <c r="I63" s="18">
        <f t="shared" si="70"/>
        <v>169.71255259482757</v>
      </c>
      <c r="J63" s="18">
        <f t="shared" si="70"/>
        <v>-41.326146851897249</v>
      </c>
      <c r="K63" s="18">
        <f t="shared" si="70"/>
        <v>234.78451176066466</v>
      </c>
      <c r="L63" s="18">
        <f t="shared" si="70"/>
        <v>-40.028255567760063</v>
      </c>
      <c r="M63" s="18">
        <f t="shared" si="70"/>
        <v>58.251757280464233</v>
      </c>
      <c r="N63" s="18">
        <f t="shared" si="70"/>
        <v>8.0305192544235808</v>
      </c>
      <c r="O63" s="18">
        <f t="shared" si="70"/>
        <v>-11.740360048878074</v>
      </c>
      <c r="P63" s="18">
        <f t="shared" si="70"/>
        <v>-53.395829768053403</v>
      </c>
      <c r="Q63" s="18">
        <f t="shared" si="70"/>
        <v>98.128853283034715</v>
      </c>
      <c r="R63" s="18">
        <f t="shared" si="70"/>
        <v>-2.6058092547017679</v>
      </c>
      <c r="S63" s="18">
        <f t="shared" si="70"/>
        <v>-25.11010902496254</v>
      </c>
      <c r="T63" s="18">
        <f t="shared" si="70"/>
        <v>1065.2291455060599</v>
      </c>
      <c r="U63" s="18">
        <f t="shared" si="70"/>
        <v>179.77650386572736</v>
      </c>
      <c r="V63" s="18">
        <f t="shared" si="70"/>
        <v>-97.538363962474534</v>
      </c>
      <c r="W63" s="18">
        <f t="shared" ref="W63:X63" si="71">IF(V17=0,"--",(W17/V17)*100-100)</f>
        <v>127.51839903521315</v>
      </c>
      <c r="X63" s="18">
        <f t="shared" si="71"/>
        <v>-77.79604637756988</v>
      </c>
      <c r="Y63" s="18">
        <f t="shared" si="57"/>
        <v>61.418007949786698</v>
      </c>
    </row>
    <row r="64" spans="1:25" x14ac:dyDescent="0.2">
      <c r="A64" s="143"/>
      <c r="B64" s="76" t="s">
        <v>26</v>
      </c>
      <c r="C64" s="33" t="s">
        <v>10</v>
      </c>
      <c r="D64" s="18" t="str">
        <f t="shared" ref="D64:V64" si="72">IF(C18=0,"--",(D18/C18)*100-100)</f>
        <v>--</v>
      </c>
      <c r="E64" s="18">
        <f t="shared" si="72"/>
        <v>139.78372225384174</v>
      </c>
      <c r="F64" s="18">
        <f t="shared" si="72"/>
        <v>1716.1049133633992</v>
      </c>
      <c r="G64" s="18">
        <f t="shared" si="72"/>
        <v>-7.5249142297010252</v>
      </c>
      <c r="H64" s="18">
        <f t="shared" si="72"/>
        <v>-94.189809907427033</v>
      </c>
      <c r="I64" s="18">
        <f t="shared" si="72"/>
        <v>387.70372172220868</v>
      </c>
      <c r="J64" s="18">
        <f t="shared" si="72"/>
        <v>-25.641537195441288</v>
      </c>
      <c r="K64" s="18">
        <f t="shared" si="72"/>
        <v>88.650769695140355</v>
      </c>
      <c r="L64" s="18">
        <f t="shared" si="72"/>
        <v>492.43200000000002</v>
      </c>
      <c r="M64" s="18">
        <f t="shared" si="72"/>
        <v>30.216688722643823</v>
      </c>
      <c r="N64" s="18">
        <f t="shared" si="72"/>
        <v>-5.6473505431651461</v>
      </c>
      <c r="O64" s="18">
        <f t="shared" si="72"/>
        <v>-60.55413353133121</v>
      </c>
      <c r="P64" s="18">
        <f t="shared" si="72"/>
        <v>-67.989028135526056</v>
      </c>
      <c r="Q64" s="18">
        <f t="shared" si="72"/>
        <v>-88.375016924892165</v>
      </c>
      <c r="R64" s="18">
        <f t="shared" si="72"/>
        <v>913.11148086522462</v>
      </c>
      <c r="S64" s="18">
        <f t="shared" si="72"/>
        <v>-25.781763237419526</v>
      </c>
      <c r="T64" s="18">
        <f t="shared" si="72"/>
        <v>-99.628236335472451</v>
      </c>
      <c r="U64" s="18">
        <f t="shared" si="72"/>
        <v>65713.690476190488</v>
      </c>
      <c r="V64" s="18">
        <f t="shared" si="72"/>
        <v>252.10144075537909</v>
      </c>
      <c r="W64" s="18">
        <f t="shared" ref="W64:X64" si="73">IF(V18=0,"--",(W18/V18)*100-100)</f>
        <v>-14.533993650271753</v>
      </c>
      <c r="X64" s="18">
        <f t="shared" si="73"/>
        <v>-84.976827780215558</v>
      </c>
      <c r="Y64" s="18" t="str">
        <f t="shared" si="57"/>
        <v>--</v>
      </c>
    </row>
    <row r="65" spans="1:25" x14ac:dyDescent="0.2">
      <c r="A65" s="143"/>
      <c r="B65" s="76" t="s">
        <v>27</v>
      </c>
      <c r="C65" s="33" t="s">
        <v>10</v>
      </c>
      <c r="D65" s="18">
        <f t="shared" ref="D65:V65" si="74">IF(C19=0,"--",(D19/C19)*100-100)</f>
        <v>2711.5805168986085</v>
      </c>
      <c r="E65" s="18">
        <f t="shared" si="74"/>
        <v>-81.222931287454259</v>
      </c>
      <c r="F65" s="18">
        <f t="shared" si="74"/>
        <v>482.51741668235741</v>
      </c>
      <c r="G65" s="18">
        <f t="shared" si="74"/>
        <v>-46.458181818181821</v>
      </c>
      <c r="H65" s="18">
        <f t="shared" si="74"/>
        <v>572.97835733043564</v>
      </c>
      <c r="I65" s="18">
        <f t="shared" si="74"/>
        <v>277.60763575852985</v>
      </c>
      <c r="J65" s="18">
        <f t="shared" si="74"/>
        <v>-59.358697201501407</v>
      </c>
      <c r="K65" s="18">
        <f t="shared" si="74"/>
        <v>328.64495500524623</v>
      </c>
      <c r="L65" s="18">
        <f t="shared" si="74"/>
        <v>-49.437172587451492</v>
      </c>
      <c r="M65" s="18">
        <f t="shared" si="74"/>
        <v>7.7957174123234836</v>
      </c>
      <c r="N65" s="18">
        <f t="shared" si="74"/>
        <v>49.417229296534401</v>
      </c>
      <c r="O65" s="18">
        <f t="shared" si="74"/>
        <v>-19.416559639249229</v>
      </c>
      <c r="P65" s="18">
        <f t="shared" si="74"/>
        <v>-86.06422736099293</v>
      </c>
      <c r="Q65" s="18">
        <f t="shared" si="74"/>
        <v>484.9958995004846</v>
      </c>
      <c r="R65" s="18">
        <f t="shared" si="74"/>
        <v>-60.80098896967457</v>
      </c>
      <c r="S65" s="18">
        <f t="shared" si="74"/>
        <v>45.538190436866216</v>
      </c>
      <c r="T65" s="18">
        <f t="shared" si="74"/>
        <v>-0.88307174036394542</v>
      </c>
      <c r="U65" s="18">
        <f t="shared" si="74"/>
        <v>136.39148142054455</v>
      </c>
      <c r="V65" s="18">
        <f t="shared" si="74"/>
        <v>-90.226659280750312</v>
      </c>
      <c r="W65" s="18">
        <f t="shared" ref="W65:X65" si="75">IF(V19=0,"--",(W19/V19)*100-100)</f>
        <v>1691.6600817505146</v>
      </c>
      <c r="X65" s="18">
        <f t="shared" si="75"/>
        <v>-93.167288929350633</v>
      </c>
      <c r="Y65" s="18">
        <f t="shared" si="57"/>
        <v>34.705361375903237</v>
      </c>
    </row>
    <row r="66" spans="1:25" x14ac:dyDescent="0.2">
      <c r="A66" s="143"/>
      <c r="B66" s="76" t="s">
        <v>16</v>
      </c>
      <c r="C66" s="33" t="s">
        <v>10</v>
      </c>
      <c r="D66" s="18">
        <f t="shared" ref="D66:V66" si="76">IF(C20=0,"--",(D20/C20)*100-100)</f>
        <v>92159.999999999985</v>
      </c>
      <c r="E66" s="18">
        <f t="shared" si="76"/>
        <v>1.7125514849338828</v>
      </c>
      <c r="F66" s="18">
        <f t="shared" si="76"/>
        <v>1241.0059676044332</v>
      </c>
      <c r="G66" s="18">
        <f t="shared" si="76"/>
        <v>-40.222504767959322</v>
      </c>
      <c r="H66" s="18">
        <f t="shared" si="76"/>
        <v>41.428267574178449</v>
      </c>
      <c r="I66" s="18">
        <f t="shared" si="76"/>
        <v>289.06831597548597</v>
      </c>
      <c r="J66" s="18">
        <f t="shared" si="76"/>
        <v>13.535400389445357</v>
      </c>
      <c r="K66" s="18">
        <f t="shared" si="76"/>
        <v>89.953782120574999</v>
      </c>
      <c r="L66" s="18">
        <f t="shared" si="76"/>
        <v>-81.281842174834537</v>
      </c>
      <c r="M66" s="18">
        <f t="shared" si="76"/>
        <v>4.3568290902126847</v>
      </c>
      <c r="N66" s="18">
        <f t="shared" si="76"/>
        <v>9.1825616204250622</v>
      </c>
      <c r="O66" s="18">
        <f t="shared" si="76"/>
        <v>332.85220551931343</v>
      </c>
      <c r="P66" s="18">
        <f t="shared" si="76"/>
        <v>85.408389860330772</v>
      </c>
      <c r="Q66" s="18">
        <f t="shared" si="76"/>
        <v>32.722660432532336</v>
      </c>
      <c r="R66" s="18">
        <f t="shared" si="76"/>
        <v>51.54020490040989</v>
      </c>
      <c r="S66" s="18">
        <f t="shared" si="76"/>
        <v>-41.262411726001936</v>
      </c>
      <c r="T66" s="18">
        <f t="shared" si="76"/>
        <v>38.933202442459162</v>
      </c>
      <c r="U66" s="18">
        <f t="shared" si="76"/>
        <v>-45.06283504981986</v>
      </c>
      <c r="V66" s="18">
        <f t="shared" si="76"/>
        <v>-29.970226473325027</v>
      </c>
      <c r="W66" s="18">
        <f t="shared" ref="W66:X66" si="77">IF(V20=0,"--",(W20/V20)*100-100)</f>
        <v>-6.8584529406399497</v>
      </c>
      <c r="X66" s="18">
        <f t="shared" si="77"/>
        <v>-15.968138945887844</v>
      </c>
      <c r="Y66" s="18">
        <f t="shared" si="57"/>
        <v>75.679934467625031</v>
      </c>
    </row>
    <row r="67" spans="1:25" x14ac:dyDescent="0.2">
      <c r="A67" s="143"/>
      <c r="B67" s="76" t="s">
        <v>19</v>
      </c>
      <c r="C67" s="33" t="s">
        <v>10</v>
      </c>
      <c r="D67" s="18" t="str">
        <f t="shared" ref="D67:V67" si="78">IF(C21=0,"--",(D21/C21)*100-100)</f>
        <v>--</v>
      </c>
      <c r="E67" s="18" t="str">
        <f t="shared" si="78"/>
        <v>--</v>
      </c>
      <c r="F67" s="18" t="str">
        <f t="shared" si="78"/>
        <v>--</v>
      </c>
      <c r="G67" s="18">
        <f t="shared" si="78"/>
        <v>-100</v>
      </c>
      <c r="H67" s="18" t="str">
        <f t="shared" si="78"/>
        <v>--</v>
      </c>
      <c r="I67" s="18">
        <f t="shared" si="78"/>
        <v>-97.948717948717942</v>
      </c>
      <c r="J67" s="18">
        <f t="shared" si="78"/>
        <v>-60</v>
      </c>
      <c r="K67" s="18">
        <f t="shared" si="78"/>
        <v>2075</v>
      </c>
      <c r="L67" s="18">
        <f t="shared" si="78"/>
        <v>-100</v>
      </c>
      <c r="M67" s="18" t="str">
        <f t="shared" si="78"/>
        <v>--</v>
      </c>
      <c r="N67" s="18">
        <f t="shared" si="78"/>
        <v>-99.217987930891951</v>
      </c>
      <c r="O67" s="18">
        <f t="shared" si="78"/>
        <v>171.45877378435517</v>
      </c>
      <c r="P67" s="18">
        <f t="shared" si="78"/>
        <v>-100</v>
      </c>
      <c r="Q67" s="18" t="str">
        <f t="shared" si="78"/>
        <v>--</v>
      </c>
      <c r="R67" s="18">
        <f t="shared" si="78"/>
        <v>-100</v>
      </c>
      <c r="S67" s="18" t="str">
        <f t="shared" si="78"/>
        <v>--</v>
      </c>
      <c r="T67" s="18" t="str">
        <f t="shared" si="78"/>
        <v>--</v>
      </c>
      <c r="U67" s="18" t="str">
        <f t="shared" si="78"/>
        <v>--</v>
      </c>
      <c r="V67" s="18" t="str">
        <f t="shared" si="78"/>
        <v>--</v>
      </c>
      <c r="W67" s="18" t="str">
        <f t="shared" ref="W67:X67" si="79">IF(V21=0,"--",(W21/V21)*100-100)</f>
        <v>--</v>
      </c>
      <c r="X67" s="18" t="str">
        <f t="shared" si="79"/>
        <v>--</v>
      </c>
      <c r="Y67" s="18" t="str">
        <f t="shared" si="57"/>
        <v>--</v>
      </c>
    </row>
    <row r="68" spans="1:25" x14ac:dyDescent="0.2">
      <c r="A68" s="143"/>
      <c r="B68" s="76" t="s">
        <v>18</v>
      </c>
      <c r="C68" s="33" t="s">
        <v>10</v>
      </c>
      <c r="D68" s="18" t="str">
        <f t="shared" ref="D68:V68" si="80">IF(C22=0,"--",(D22/C22)*100-100)</f>
        <v>--</v>
      </c>
      <c r="E68" s="18" t="str">
        <f t="shared" si="80"/>
        <v>--</v>
      </c>
      <c r="F68" s="18" t="str">
        <f t="shared" si="80"/>
        <v>--</v>
      </c>
      <c r="G68" s="18">
        <f t="shared" si="80"/>
        <v>1589.7469175859828</v>
      </c>
      <c r="H68" s="18">
        <f t="shared" si="80"/>
        <v>-99.600599101347981</v>
      </c>
      <c r="I68" s="18">
        <f t="shared" si="80"/>
        <v>-100</v>
      </c>
      <c r="J68" s="18" t="str">
        <f t="shared" si="80"/>
        <v>--</v>
      </c>
      <c r="K68" s="18">
        <f t="shared" si="80"/>
        <v>-100</v>
      </c>
      <c r="L68" s="18" t="str">
        <f t="shared" si="80"/>
        <v>--</v>
      </c>
      <c r="M68" s="18">
        <f t="shared" si="80"/>
        <v>48.91041162227603</v>
      </c>
      <c r="N68" s="18">
        <f t="shared" si="80"/>
        <v>379.28455284552848</v>
      </c>
      <c r="O68" s="18">
        <f t="shared" si="80"/>
        <v>-93.214818835662911</v>
      </c>
      <c r="P68" s="18">
        <f t="shared" si="80"/>
        <v>16715.5</v>
      </c>
      <c r="Q68" s="18">
        <f t="shared" si="80"/>
        <v>-99.992863726918614</v>
      </c>
      <c r="R68" s="18">
        <f t="shared" si="80"/>
        <v>5408.3333333333339</v>
      </c>
      <c r="S68" s="18">
        <f t="shared" si="80"/>
        <v>1819.6671709531013</v>
      </c>
      <c r="T68" s="18">
        <f t="shared" si="80"/>
        <v>-65.300654109858925</v>
      </c>
      <c r="U68" s="18">
        <f t="shared" si="80"/>
        <v>1414.1267317737909</v>
      </c>
      <c r="V68" s="18">
        <f t="shared" si="80"/>
        <v>-68.060659696701521</v>
      </c>
      <c r="W68" s="18">
        <f t="shared" ref="W68:X68" si="81">IF(V22=0,"--",(W22/V22)*100-100)</f>
        <v>-51.956041891701496</v>
      </c>
      <c r="X68" s="18">
        <f t="shared" si="81"/>
        <v>-52.160312805474099</v>
      </c>
      <c r="Y68" s="18" t="str">
        <f t="shared" si="57"/>
        <v>--</v>
      </c>
    </row>
    <row r="69" spans="1:25" x14ac:dyDescent="0.2">
      <c r="A69" s="143"/>
      <c r="B69" s="76" t="s">
        <v>20</v>
      </c>
      <c r="C69" s="33" t="s">
        <v>10</v>
      </c>
      <c r="D69" s="18" t="str">
        <f t="shared" ref="D69:V69" si="82">IF(C23=0,"--",(D23/C23)*100-100)</f>
        <v>--</v>
      </c>
      <c r="E69" s="18">
        <f t="shared" si="82"/>
        <v>-9.5975232198142351</v>
      </c>
      <c r="F69" s="18">
        <f t="shared" si="82"/>
        <v>-9.5890410958904084</v>
      </c>
      <c r="G69" s="18">
        <f t="shared" si="82"/>
        <v>-100</v>
      </c>
      <c r="H69" s="18" t="str">
        <f t="shared" si="82"/>
        <v>--</v>
      </c>
      <c r="I69" s="18" t="str">
        <f t="shared" si="82"/>
        <v>--</v>
      </c>
      <c r="J69" s="18">
        <f t="shared" si="82"/>
        <v>-100</v>
      </c>
      <c r="K69" s="18" t="str">
        <f t="shared" si="82"/>
        <v>--</v>
      </c>
      <c r="L69" s="18">
        <f t="shared" si="82"/>
        <v>-29.078014184397162</v>
      </c>
      <c r="M69" s="18">
        <f t="shared" si="82"/>
        <v>1284.2</v>
      </c>
      <c r="N69" s="18">
        <f t="shared" si="82"/>
        <v>-54.37798006068487</v>
      </c>
      <c r="O69" s="18">
        <f t="shared" si="82"/>
        <v>-63.135391923990497</v>
      </c>
      <c r="P69" s="18">
        <f t="shared" si="82"/>
        <v>-68.642611683848799</v>
      </c>
      <c r="Q69" s="18">
        <f t="shared" si="82"/>
        <v>-100</v>
      </c>
      <c r="R69" s="18" t="str">
        <f t="shared" si="82"/>
        <v>--</v>
      </c>
      <c r="S69" s="18">
        <f t="shared" si="82"/>
        <v>294.86571879936804</v>
      </c>
      <c r="T69" s="18">
        <f t="shared" si="82"/>
        <v>5017.9769287190775</v>
      </c>
      <c r="U69" s="18">
        <f t="shared" si="82"/>
        <v>-93.234255279508773</v>
      </c>
      <c r="V69" s="18">
        <f t="shared" si="82"/>
        <v>-49.447332948199495</v>
      </c>
      <c r="W69" s="18">
        <f t="shared" ref="W69:X69" si="83">IF(V23=0,"--",(W23/V23)*100-100)</f>
        <v>124.52003656864238</v>
      </c>
      <c r="X69" s="18">
        <f t="shared" si="83"/>
        <v>33.297704484145157</v>
      </c>
      <c r="Y69" s="18" t="str">
        <f t="shared" si="57"/>
        <v>--</v>
      </c>
    </row>
    <row r="70" spans="1:25" x14ac:dyDescent="0.2">
      <c r="A70" s="143"/>
      <c r="B70" s="76" t="s">
        <v>21</v>
      </c>
      <c r="C70" s="33" t="s">
        <v>10</v>
      </c>
      <c r="D70" s="18" t="str">
        <f t="shared" ref="D70:V70" si="84">IF(C24=0,"--",(D24/C24)*100-100)</f>
        <v>--</v>
      </c>
      <c r="E70" s="18" t="str">
        <f t="shared" si="84"/>
        <v>--</v>
      </c>
      <c r="F70" s="18" t="str">
        <f t="shared" si="84"/>
        <v>--</v>
      </c>
      <c r="G70" s="18" t="str">
        <f t="shared" si="84"/>
        <v>--</v>
      </c>
      <c r="H70" s="18" t="str">
        <f t="shared" si="84"/>
        <v>--</v>
      </c>
      <c r="I70" s="18">
        <f t="shared" si="84"/>
        <v>-100</v>
      </c>
      <c r="J70" s="18" t="str">
        <f t="shared" si="84"/>
        <v>--</v>
      </c>
      <c r="K70" s="18" t="str">
        <f t="shared" si="84"/>
        <v>--</v>
      </c>
      <c r="L70" s="18" t="str">
        <f t="shared" si="84"/>
        <v>--</v>
      </c>
      <c r="M70" s="18" t="str">
        <f t="shared" si="84"/>
        <v>--</v>
      </c>
      <c r="N70" s="18">
        <f t="shared" si="84"/>
        <v>-100</v>
      </c>
      <c r="O70" s="18" t="str">
        <f t="shared" si="84"/>
        <v>--</v>
      </c>
      <c r="P70" s="18" t="str">
        <f t="shared" si="84"/>
        <v>--</v>
      </c>
      <c r="Q70" s="18" t="str">
        <f t="shared" si="84"/>
        <v>--</v>
      </c>
      <c r="R70" s="18" t="str">
        <f t="shared" si="84"/>
        <v>--</v>
      </c>
      <c r="S70" s="18" t="str">
        <f t="shared" si="84"/>
        <v>--</v>
      </c>
      <c r="T70" s="18" t="str">
        <f t="shared" si="84"/>
        <v>--</v>
      </c>
      <c r="U70" s="18" t="str">
        <f t="shared" si="84"/>
        <v>--</v>
      </c>
      <c r="V70" s="18" t="str">
        <f t="shared" si="84"/>
        <v>--</v>
      </c>
      <c r="W70" s="18">
        <f t="shared" ref="W70:X70" si="85">IF(V24=0,"--",(W24/V24)*100-100)</f>
        <v>-100</v>
      </c>
      <c r="X70" s="18" t="str">
        <f t="shared" si="85"/>
        <v>--</v>
      </c>
      <c r="Y70" s="18" t="str">
        <f t="shared" si="57"/>
        <v>--</v>
      </c>
    </row>
    <row r="71" spans="1:25" x14ac:dyDescent="0.2">
      <c r="A71" s="143"/>
      <c r="B71" s="76" t="s">
        <v>17</v>
      </c>
      <c r="C71" s="33" t="s">
        <v>10</v>
      </c>
      <c r="D71" s="18">
        <f t="shared" ref="D71:V71" si="86">IF(C25=0,"--",(D25/C25)*100-100)</f>
        <v>72640</v>
      </c>
      <c r="E71" s="18">
        <f t="shared" si="86"/>
        <v>20.978828704976621</v>
      </c>
      <c r="F71" s="18">
        <f t="shared" si="86"/>
        <v>83.454545454545439</v>
      </c>
      <c r="G71" s="18">
        <f t="shared" si="86"/>
        <v>24.789395441030734</v>
      </c>
      <c r="H71" s="18">
        <f t="shared" si="86"/>
        <v>407.38608160428873</v>
      </c>
      <c r="I71" s="18">
        <f t="shared" si="86"/>
        <v>296.19440802989686</v>
      </c>
      <c r="J71" s="18">
        <f t="shared" si="86"/>
        <v>14.884118306492638</v>
      </c>
      <c r="K71" s="18">
        <f t="shared" si="86"/>
        <v>91.186863259252902</v>
      </c>
      <c r="L71" s="18">
        <f t="shared" si="86"/>
        <v>-86.613843933105187</v>
      </c>
      <c r="M71" s="18">
        <f t="shared" si="86"/>
        <v>-84.234748723461436</v>
      </c>
      <c r="N71" s="18">
        <f t="shared" si="86"/>
        <v>626.00681866609841</v>
      </c>
      <c r="O71" s="18">
        <f t="shared" si="86"/>
        <v>495.877786419735</v>
      </c>
      <c r="P71" s="18">
        <f t="shared" si="86"/>
        <v>46.553987326652674</v>
      </c>
      <c r="Q71" s="18">
        <f t="shared" si="86"/>
        <v>70.379494556203269</v>
      </c>
      <c r="R71" s="18">
        <f t="shared" si="86"/>
        <v>51.10938399993691</v>
      </c>
      <c r="S71" s="18">
        <f t="shared" si="86"/>
        <v>-42.932669839670204</v>
      </c>
      <c r="T71" s="18">
        <f t="shared" si="86"/>
        <v>-44.874897635201592</v>
      </c>
      <c r="U71" s="18">
        <f t="shared" si="86"/>
        <v>18.295461147120577</v>
      </c>
      <c r="V71" s="18">
        <f t="shared" si="86"/>
        <v>-23.798432345115586</v>
      </c>
      <c r="W71" s="18">
        <f t="shared" ref="W71:X71" si="87">IF(V25=0,"--",(W25/V25)*100-100)</f>
        <v>-12.500230168667599</v>
      </c>
      <c r="X71" s="18">
        <f t="shared" si="87"/>
        <v>-22.632610382607098</v>
      </c>
      <c r="Y71" s="18">
        <f t="shared" si="57"/>
        <v>74.104690218246873</v>
      </c>
    </row>
    <row r="72" spans="1:25" x14ac:dyDescent="0.2">
      <c r="A72" s="297"/>
      <c r="B72" s="76" t="s">
        <v>807</v>
      </c>
      <c r="C72" s="33" t="s">
        <v>10</v>
      </c>
      <c r="D72" s="18" t="str">
        <f t="shared" ref="D72:V72" si="88">IF(C26=0,"--",(D26/C26)*100-100)</f>
        <v>--</v>
      </c>
      <c r="E72" s="18">
        <f t="shared" si="88"/>
        <v>-100</v>
      </c>
      <c r="F72" s="18" t="str">
        <f t="shared" si="88"/>
        <v>--</v>
      </c>
      <c r="G72" s="18" t="str">
        <f t="shared" si="88"/>
        <v>--</v>
      </c>
      <c r="H72" s="18">
        <f t="shared" si="88"/>
        <v>-53.866666666666667</v>
      </c>
      <c r="I72" s="18">
        <f t="shared" si="88"/>
        <v>485.26011560693632</v>
      </c>
      <c r="J72" s="18">
        <f t="shared" si="88"/>
        <v>-46.938271604938272</v>
      </c>
      <c r="K72" s="18">
        <f t="shared" si="88"/>
        <v>-100</v>
      </c>
      <c r="L72" s="18" t="str">
        <f t="shared" si="88"/>
        <v>--</v>
      </c>
      <c r="M72" s="18">
        <f t="shared" si="88"/>
        <v>-99.594194595626846</v>
      </c>
      <c r="N72" s="18">
        <f t="shared" si="88"/>
        <v>6398.823529411764</v>
      </c>
      <c r="O72" s="18">
        <f t="shared" si="88"/>
        <v>-74.945691527878353</v>
      </c>
      <c r="P72" s="18">
        <f t="shared" si="88"/>
        <v>-100</v>
      </c>
      <c r="Q72" s="18" t="str">
        <f t="shared" si="88"/>
        <v>--</v>
      </c>
      <c r="R72" s="18" t="str">
        <f t="shared" si="88"/>
        <v>--</v>
      </c>
      <c r="S72" s="18" t="str">
        <f t="shared" si="88"/>
        <v>--</v>
      </c>
      <c r="T72" s="18">
        <f t="shared" si="88"/>
        <v>-100</v>
      </c>
      <c r="U72" s="18" t="str">
        <f t="shared" si="88"/>
        <v>--</v>
      </c>
      <c r="V72" s="18">
        <f t="shared" si="88"/>
        <v>67.226890756302538</v>
      </c>
      <c r="W72" s="18">
        <f t="shared" ref="W72:X75" si="89">IF(V26=0,"--",(W26/V26)*100-100)</f>
        <v>-100</v>
      </c>
      <c r="X72" s="18" t="str">
        <f t="shared" si="89"/>
        <v>--</v>
      </c>
      <c r="Y72" s="18" t="str">
        <f t="shared" si="57"/>
        <v>--</v>
      </c>
    </row>
    <row r="73" spans="1:25" ht="15" x14ac:dyDescent="0.25">
      <c r="A73" s="143"/>
      <c r="B73" s="185" t="s">
        <v>22</v>
      </c>
      <c r="C73" s="33" t="s">
        <v>10</v>
      </c>
      <c r="D73" s="18">
        <f t="shared" ref="D73:D75" si="90">IF(C27=0,"--",(D27/C27)*100-100)</f>
        <v>176.32187405000474</v>
      </c>
      <c r="E73" s="18">
        <f t="shared" ref="E73:E75" si="91">IF(D27=0,"--",(E27/D27)*100-100)</f>
        <v>10.645076720873732</v>
      </c>
      <c r="F73" s="18">
        <f t="shared" ref="F73:F75" si="92">IF(E27=0,"--",(F27/E27)*100-100)</f>
        <v>9.740883342784997</v>
      </c>
      <c r="G73" s="18">
        <f t="shared" ref="G73:G75" si="93">IF(F27=0,"--",(G27/F27)*100-100)</f>
        <v>14.632684092115582</v>
      </c>
      <c r="H73" s="18">
        <f t="shared" ref="H73:H75" si="94">IF(G27=0,"--",(H27/G27)*100-100)</f>
        <v>23.249348871895094</v>
      </c>
      <c r="I73" s="18">
        <f t="shared" ref="I73:I75" si="95">IF(H27=0,"--",(I27/H27)*100-100)</f>
        <v>-16.09317976986685</v>
      </c>
      <c r="J73" s="18">
        <f t="shared" ref="J73:J75" si="96">IF(I27=0,"--",(J27/I27)*100-100)</f>
        <v>-15.982156228871631</v>
      </c>
      <c r="K73" s="18">
        <f t="shared" ref="K73:K75" si="97">IF(J27=0,"--",(K27/J27)*100-100)</f>
        <v>1.3486841663694378</v>
      </c>
      <c r="L73" s="18">
        <f t="shared" ref="L73:L75" si="98">IF(K27=0,"--",(L27/K27)*100-100)</f>
        <v>34.305103229378545</v>
      </c>
      <c r="M73" s="18">
        <f t="shared" ref="M73:M75" si="99">IF(L27=0,"--",(M27/L27)*100-100)</f>
        <v>-2.2817682662206238</v>
      </c>
      <c r="N73" s="18">
        <f t="shared" ref="N73:N75" si="100">IF(M27=0,"--",(N27/M27)*100-100)</f>
        <v>29.400287990957054</v>
      </c>
      <c r="O73" s="18">
        <f t="shared" ref="O73:O75" si="101">IF(N27=0,"--",(O27/N27)*100-100)</f>
        <v>-24.792376052751635</v>
      </c>
      <c r="P73" s="18">
        <f t="shared" ref="P73:P75" si="102">IF(O27=0,"--",(P27/O27)*100-100)</f>
        <v>-50.533655601476219</v>
      </c>
      <c r="Q73" s="18">
        <f t="shared" ref="Q73:Q75" si="103">IF(P27=0,"--",(Q27/P27)*100-100)</f>
        <v>-15.808177521690425</v>
      </c>
      <c r="R73" s="18">
        <f t="shared" ref="R73:R75" si="104">IF(Q27=0,"--",(R27/Q27)*100-100)</f>
        <v>15.026519167050651</v>
      </c>
      <c r="S73" s="18">
        <f t="shared" ref="S73:S75" si="105">IF(R27=0,"--",(S27/R27)*100-100)</f>
        <v>8.4105717790084071</v>
      </c>
      <c r="T73" s="18">
        <f t="shared" ref="T73:T75" si="106">IF(S27=0,"--",(T27/S27)*100-100)</f>
        <v>23.541783771066903</v>
      </c>
      <c r="U73" s="18">
        <f t="shared" ref="U73:V75" si="107">IF(T27=0,"--",(U27/T27)*100-100)</f>
        <v>12.046415341346602</v>
      </c>
      <c r="V73" s="18">
        <f t="shared" si="107"/>
        <v>-17.176624427344507</v>
      </c>
      <c r="W73" s="18">
        <f t="shared" si="89"/>
        <v>19.767585545492494</v>
      </c>
      <c r="X73" s="18">
        <f t="shared" si="89"/>
        <v>17.877327934238323</v>
      </c>
      <c r="Y73" s="18">
        <f t="shared" si="57"/>
        <v>5.5511483690762162</v>
      </c>
    </row>
    <row r="74" spans="1:25" x14ac:dyDescent="0.2">
      <c r="A74" s="143"/>
      <c r="B74" s="76" t="s">
        <v>23</v>
      </c>
      <c r="C74" s="33" t="s">
        <v>10</v>
      </c>
      <c r="D74" s="18">
        <f t="shared" si="90"/>
        <v>90.685195369911611</v>
      </c>
      <c r="E74" s="18">
        <f t="shared" si="91"/>
        <v>0.10503420521818896</v>
      </c>
      <c r="F74" s="18">
        <f t="shared" si="92"/>
        <v>8.8512876949671266</v>
      </c>
      <c r="G74" s="18">
        <f t="shared" si="93"/>
        <v>23.628183592712944</v>
      </c>
      <c r="H74" s="18">
        <f t="shared" si="94"/>
        <v>0.96871663084432669</v>
      </c>
      <c r="I74" s="18">
        <f t="shared" si="95"/>
        <v>158.22812146209532</v>
      </c>
      <c r="J74" s="18">
        <f t="shared" si="96"/>
        <v>-16.055906520489174</v>
      </c>
      <c r="K74" s="18">
        <f t="shared" si="97"/>
        <v>6.892606443124393</v>
      </c>
      <c r="L74" s="18">
        <f t="shared" si="98"/>
        <v>17.385943749305468</v>
      </c>
      <c r="M74" s="18">
        <f t="shared" si="99"/>
        <v>20.570090572305006</v>
      </c>
      <c r="N74" s="18">
        <f t="shared" si="100"/>
        <v>27.250149565834249</v>
      </c>
      <c r="O74" s="18">
        <f t="shared" si="101"/>
        <v>-11.519819610930227</v>
      </c>
      <c r="P74" s="18">
        <f t="shared" si="102"/>
        <v>-31.091267892741712</v>
      </c>
      <c r="Q74" s="18">
        <f t="shared" si="103"/>
        <v>-19.29341019426964</v>
      </c>
      <c r="R74" s="18">
        <f t="shared" si="104"/>
        <v>7.9237422480167936</v>
      </c>
      <c r="S74" s="18">
        <f t="shared" si="105"/>
        <v>6.1243794776919742</v>
      </c>
      <c r="T74" s="18">
        <f t="shared" si="106"/>
        <v>-5.7223774330271482</v>
      </c>
      <c r="U74" s="18">
        <f t="shared" si="107"/>
        <v>22.987499013429826</v>
      </c>
      <c r="V74" s="18">
        <f t="shared" si="107"/>
        <v>-31.78654519918409</v>
      </c>
      <c r="W74" s="18">
        <f t="shared" si="89"/>
        <v>15.041937763237286</v>
      </c>
      <c r="X74" s="18">
        <f t="shared" si="89"/>
        <v>-13.892537589904123</v>
      </c>
      <c r="Y74" s="18">
        <f t="shared" si="57"/>
        <v>9.7632622499683777</v>
      </c>
    </row>
    <row r="75" spans="1:25" ht="13.5" thickBot="1" x14ac:dyDescent="0.25">
      <c r="A75" s="143"/>
      <c r="B75" s="77" t="s">
        <v>7</v>
      </c>
      <c r="C75" s="33" t="s">
        <v>10</v>
      </c>
      <c r="D75" s="18">
        <f t="shared" si="90"/>
        <v>157.99436363923468</v>
      </c>
      <c r="E75" s="18">
        <f t="shared" si="91"/>
        <v>8.9778572245523094</v>
      </c>
      <c r="F75" s="18">
        <f t="shared" si="92"/>
        <v>9.6116243638027612</v>
      </c>
      <c r="G75" s="18">
        <f t="shared" si="93"/>
        <v>15.930671002062297</v>
      </c>
      <c r="H75" s="18">
        <f t="shared" si="94"/>
        <v>19.820947358894841</v>
      </c>
      <c r="I75" s="18">
        <f t="shared" si="95"/>
        <v>6.5099570559902702</v>
      </c>
      <c r="J75" s="18">
        <f t="shared" si="96"/>
        <v>-16.00534060015481</v>
      </c>
      <c r="K75" s="18">
        <f t="shared" si="97"/>
        <v>3.0904396414784969</v>
      </c>
      <c r="L75" s="18">
        <f t="shared" si="98"/>
        <v>28.793497909467021</v>
      </c>
      <c r="M75" s="18">
        <f t="shared" si="99"/>
        <v>4.5031249470017087</v>
      </c>
      <c r="N75" s="18">
        <f t="shared" si="100"/>
        <v>28.663744807689795</v>
      </c>
      <c r="O75" s="18">
        <f t="shared" si="101"/>
        <v>-20.295732229519274</v>
      </c>
      <c r="P75" s="18">
        <f t="shared" si="102"/>
        <v>-43.221457812550803</v>
      </c>
      <c r="Q75" s="18">
        <f t="shared" si="103"/>
        <v>-17.398994176351039</v>
      </c>
      <c r="R75" s="18">
        <f t="shared" si="104"/>
        <v>11.858847294155808</v>
      </c>
      <c r="S75" s="18">
        <f t="shared" si="105"/>
        <v>7.4268519446923449</v>
      </c>
      <c r="T75" s="18">
        <f t="shared" si="106"/>
        <v>11.102451598393131</v>
      </c>
      <c r="U75" s="18">
        <f t="shared" si="107"/>
        <v>15.992862607196628</v>
      </c>
      <c r="V75" s="18">
        <f t="shared" si="107"/>
        <v>-22.764201529361102</v>
      </c>
      <c r="W75" s="18">
        <f t="shared" si="89"/>
        <v>18.171381444209331</v>
      </c>
      <c r="X75" s="18">
        <f t="shared" si="89"/>
        <v>7.4304546832232035</v>
      </c>
      <c r="Y75" s="18">
        <f t="shared" si="57"/>
        <v>6.7703631852354249</v>
      </c>
    </row>
    <row r="76" spans="1:25" ht="14.25" thickTop="1" thickBot="1" x14ac:dyDescent="0.25">
      <c r="A76" s="144"/>
      <c r="B76" s="144"/>
      <c r="C76" s="24"/>
      <c r="D76" s="24"/>
      <c r="E76" s="24"/>
      <c r="F76" s="24"/>
      <c r="G76" s="24"/>
      <c r="H76" s="24"/>
      <c r="I76" s="24"/>
      <c r="J76" s="24"/>
      <c r="K76" s="24"/>
      <c r="L76" s="24"/>
      <c r="M76" s="24"/>
      <c r="N76" s="24"/>
      <c r="O76" s="24"/>
      <c r="P76" s="24"/>
      <c r="Q76" s="24"/>
      <c r="R76" s="24"/>
      <c r="S76" s="24"/>
      <c r="T76" s="24"/>
      <c r="U76" s="24"/>
      <c r="V76" s="24"/>
      <c r="W76" s="24"/>
      <c r="X76" s="24"/>
      <c r="Y76" s="24"/>
    </row>
    <row r="77" spans="1:25" ht="13.5" thickTop="1" x14ac:dyDescent="0.2">
      <c r="A77" s="79" t="s">
        <v>868</v>
      </c>
      <c r="B77" s="79"/>
      <c r="C77" s="36"/>
      <c r="D77" s="36"/>
      <c r="E77" s="36"/>
      <c r="F77" s="36"/>
      <c r="G77" s="36"/>
      <c r="H77" s="36"/>
      <c r="I77" s="36"/>
      <c r="J77" s="36"/>
      <c r="K77" s="36"/>
      <c r="L77" s="36"/>
      <c r="M77" s="36"/>
      <c r="N77" s="36"/>
      <c r="O77" s="36"/>
      <c r="P77" s="36"/>
      <c r="Q77" s="36"/>
      <c r="R77" s="36"/>
      <c r="S77" s="36"/>
      <c r="T77" s="36"/>
      <c r="U77" s="36"/>
      <c r="V77" s="36"/>
      <c r="W77" s="36"/>
      <c r="X77" s="36"/>
      <c r="Y77" s="36"/>
    </row>
  </sheetData>
  <mergeCells count="6">
    <mergeCell ref="A2:Y2"/>
    <mergeCell ref="A4:Y4"/>
    <mergeCell ref="C7:Y7"/>
    <mergeCell ref="B53:Y53"/>
    <mergeCell ref="B30:Y30"/>
    <mergeCell ref="A5:Y5"/>
  </mergeCells>
  <phoneticPr fontId="4" type="noConversion"/>
  <hyperlinks>
    <hyperlink ref="A1" location="INDICE!A1" display="INDICE"/>
  </hyperlinks>
  <pageMargins left="0.75" right="0.75" top="1" bottom="1" header="0" footer="0"/>
  <headerFooter alignWithMargins="0"/>
  <ignoredErrors>
    <ignoredError sqref="C27:Y27" formulaRange="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2"/>
  <sheetViews>
    <sheetView topLeftCell="A42" zoomScale="70" zoomScaleNormal="70" workbookViewId="0"/>
  </sheetViews>
  <sheetFormatPr baseColWidth="10" defaultRowHeight="12.75" x14ac:dyDescent="0.2"/>
  <cols>
    <col min="1" max="1" width="11.42578125" style="4"/>
    <col min="2" max="2" width="31.140625" style="4" customWidth="1"/>
    <col min="3" max="16" width="11.7109375" style="21" bestFit="1" customWidth="1"/>
    <col min="17" max="24" width="11.7109375" style="21" customWidth="1"/>
    <col min="25" max="25" width="12.7109375" style="21" bestFit="1" customWidth="1"/>
    <col min="26" max="89" width="11.42578125" style="21"/>
    <col min="90" max="16384" width="11.42578125" style="4"/>
  </cols>
  <sheetData>
    <row r="1" spans="1:89" x14ac:dyDescent="0.2">
      <c r="A1" s="11" t="s">
        <v>258</v>
      </c>
    </row>
    <row r="2" spans="1:89" ht="18.75" x14ac:dyDescent="0.3">
      <c r="A2" s="333" t="s">
        <v>143</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89"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89" ht="18.75" x14ac:dyDescent="0.3">
      <c r="A4" s="333" t="s">
        <v>841</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89" s="148" customFormat="1" ht="13.5" thickBot="1" x14ac:dyDescent="0.25">
      <c r="A5" s="335" t="s">
        <v>120</v>
      </c>
      <c r="B5" s="335"/>
      <c r="C5" s="335"/>
      <c r="D5" s="335"/>
      <c r="E5" s="335"/>
      <c r="F5" s="335"/>
      <c r="G5" s="335"/>
      <c r="H5" s="335"/>
      <c r="I5" s="335"/>
      <c r="J5" s="335"/>
      <c r="K5" s="335"/>
      <c r="L5" s="335"/>
      <c r="M5" s="335"/>
      <c r="N5" s="335"/>
      <c r="O5" s="335"/>
      <c r="P5" s="335"/>
      <c r="Q5" s="335"/>
      <c r="R5" s="335"/>
      <c r="S5" s="335"/>
      <c r="T5" s="335"/>
      <c r="U5" s="335"/>
      <c r="V5" s="335"/>
      <c r="W5" s="335"/>
      <c r="X5" s="335"/>
      <c r="Y5" s="335"/>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row>
    <row r="6" spans="1:89"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89"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89" ht="13.5" thickTop="1" x14ac:dyDescent="0.2">
      <c r="A8" s="148"/>
      <c r="B8" s="80"/>
      <c r="C8" s="81"/>
      <c r="D8" s="81"/>
      <c r="E8" s="81"/>
      <c r="F8" s="81"/>
      <c r="G8" s="81"/>
      <c r="H8" s="81"/>
      <c r="I8" s="81"/>
      <c r="J8" s="81"/>
      <c r="K8" s="81"/>
      <c r="L8" s="81"/>
      <c r="M8" s="81"/>
      <c r="N8" s="81"/>
      <c r="O8" s="81"/>
      <c r="P8" s="81"/>
      <c r="Q8" s="81"/>
      <c r="R8" s="81"/>
      <c r="S8" s="81"/>
      <c r="T8" s="81"/>
      <c r="U8" s="81"/>
      <c r="V8" s="81"/>
      <c r="W8" s="81"/>
      <c r="X8" s="81"/>
      <c r="Y8" s="22"/>
    </row>
    <row r="9" spans="1:89" x14ac:dyDescent="0.2">
      <c r="A9" s="143"/>
      <c r="B9" s="80" t="s">
        <v>326</v>
      </c>
      <c r="C9" s="75">
        <v>1106.392777</v>
      </c>
      <c r="D9" s="75">
        <v>3631.2524779999999</v>
      </c>
      <c r="E9" s="75">
        <v>5289.7686089999997</v>
      </c>
      <c r="F9" s="75">
        <v>6698.7820089999996</v>
      </c>
      <c r="G9" s="75">
        <v>9011.7095979999995</v>
      </c>
      <c r="H9" s="75">
        <v>11185.289307999999</v>
      </c>
      <c r="I9" s="75">
        <v>12403.123761000001</v>
      </c>
      <c r="J9" s="75">
        <v>11474.015085000001</v>
      </c>
      <c r="K9" s="75">
        <v>12868.541380000001</v>
      </c>
      <c r="L9" s="75">
        <v>13270.960965</v>
      </c>
      <c r="M9" s="75">
        <v>10558.311518</v>
      </c>
      <c r="N9" s="75">
        <v>10552.355398</v>
      </c>
      <c r="O9" s="75">
        <v>10955.849189</v>
      </c>
      <c r="P9" s="75">
        <v>9722.0232379999998</v>
      </c>
      <c r="Q9" s="27">
        <v>10089.8017</v>
      </c>
      <c r="R9" s="27">
        <v>15568.694415</v>
      </c>
      <c r="S9" s="27">
        <v>18165.131012999998</v>
      </c>
      <c r="T9" s="27">
        <v>20045.474730000002</v>
      </c>
      <c r="U9" s="27">
        <v>18949.825564999999</v>
      </c>
      <c r="V9" s="27">
        <v>21395.140921999999</v>
      </c>
      <c r="W9" s="27">
        <v>20263.587181999999</v>
      </c>
      <c r="X9" s="27">
        <v>22302.389618000001</v>
      </c>
      <c r="Y9" s="18">
        <f>SUM(C9:X9)</f>
        <v>275508.42045800004</v>
      </c>
      <c r="Z9" s="82"/>
      <c r="AA9" s="45"/>
    </row>
    <row r="10" spans="1:89" x14ac:dyDescent="0.2">
      <c r="A10" s="143"/>
      <c r="B10" s="80" t="s">
        <v>378</v>
      </c>
      <c r="C10" s="75">
        <v>16.309165</v>
      </c>
      <c r="D10" s="75">
        <v>281.53484900000001</v>
      </c>
      <c r="E10" s="75">
        <v>299.57798500000001</v>
      </c>
      <c r="F10" s="75">
        <v>286.719043</v>
      </c>
      <c r="G10" s="75">
        <v>392.02485899999999</v>
      </c>
      <c r="H10" s="75">
        <v>431.60424399999999</v>
      </c>
      <c r="I10" s="75">
        <v>368.08417700000001</v>
      </c>
      <c r="J10" s="75">
        <v>291.02699899999999</v>
      </c>
      <c r="K10" s="75">
        <v>233.56799000000001</v>
      </c>
      <c r="L10" s="75">
        <v>233.54774499999999</v>
      </c>
      <c r="M10" s="75">
        <v>220.321055</v>
      </c>
      <c r="N10" s="75">
        <v>277.13076000000001</v>
      </c>
      <c r="O10" s="75">
        <v>240.49430799999999</v>
      </c>
      <c r="P10" s="75">
        <v>193.470733</v>
      </c>
      <c r="Q10" s="27">
        <v>150.965442</v>
      </c>
      <c r="R10" s="27">
        <v>162.370026</v>
      </c>
      <c r="S10" s="27">
        <v>156.80204800000001</v>
      </c>
      <c r="T10" s="27">
        <v>186.91955799999999</v>
      </c>
      <c r="U10" s="27">
        <v>194.35314700000001</v>
      </c>
      <c r="V10" s="27">
        <v>212.715577</v>
      </c>
      <c r="W10" s="27">
        <v>276.34694200000001</v>
      </c>
      <c r="X10" s="27">
        <v>300.67439999999999</v>
      </c>
      <c r="Y10" s="18">
        <f t="shared" ref="Y10:Y28" si="0">SUM(C10:X10)</f>
        <v>5406.561052</v>
      </c>
      <c r="Z10" s="45"/>
      <c r="AA10" s="45"/>
    </row>
    <row r="11" spans="1:89" x14ac:dyDescent="0.2">
      <c r="A11" s="143"/>
      <c r="B11" s="80" t="s">
        <v>332</v>
      </c>
      <c r="C11" s="75">
        <v>0.82420899999999997</v>
      </c>
      <c r="D11" s="75">
        <v>1.920641</v>
      </c>
      <c r="E11" s="75">
        <v>0.50711300000000004</v>
      </c>
      <c r="F11" s="75">
        <v>5.7363540000000004</v>
      </c>
      <c r="G11" s="75">
        <v>33.881762999999999</v>
      </c>
      <c r="H11" s="75">
        <v>23.865252000000002</v>
      </c>
      <c r="I11" s="75">
        <v>81.252981000000005</v>
      </c>
      <c r="J11" s="75">
        <v>113.896655</v>
      </c>
      <c r="K11" s="75">
        <v>55.398992</v>
      </c>
      <c r="L11" s="75">
        <v>97.076066999999995</v>
      </c>
      <c r="M11" s="75">
        <v>275.98283199999997</v>
      </c>
      <c r="N11" s="75">
        <v>518.470373</v>
      </c>
      <c r="O11" s="75">
        <v>430.020264</v>
      </c>
      <c r="P11" s="75">
        <v>185.545334</v>
      </c>
      <c r="Q11" s="27">
        <v>80.444143999999994</v>
      </c>
      <c r="R11" s="27">
        <v>100.77155500000001</v>
      </c>
      <c r="S11" s="27">
        <v>191.60123200000001</v>
      </c>
      <c r="T11" s="27">
        <v>191.16498799999999</v>
      </c>
      <c r="U11" s="27">
        <v>136.628997</v>
      </c>
      <c r="V11" s="27">
        <v>181.606133</v>
      </c>
      <c r="W11" s="27">
        <v>244.69390899999999</v>
      </c>
      <c r="X11" s="27">
        <v>244.76614000000001</v>
      </c>
      <c r="Y11" s="18">
        <f t="shared" si="0"/>
        <v>3196.0559279999998</v>
      </c>
      <c r="Z11" s="45"/>
      <c r="AA11" s="45"/>
    </row>
    <row r="12" spans="1:89" x14ac:dyDescent="0.2">
      <c r="A12" s="143"/>
      <c r="B12" s="80" t="s">
        <v>60</v>
      </c>
      <c r="C12" s="75">
        <v>1.036808</v>
      </c>
      <c r="D12" s="75">
        <v>18.296752000000001</v>
      </c>
      <c r="E12" s="75">
        <v>28.412130999999999</v>
      </c>
      <c r="F12" s="75">
        <v>34.361288000000002</v>
      </c>
      <c r="G12" s="75">
        <v>26.208950999999999</v>
      </c>
      <c r="H12" s="75">
        <v>23.403873000000001</v>
      </c>
      <c r="I12" s="75">
        <v>29.482019999999999</v>
      </c>
      <c r="J12" s="75">
        <v>55.953802000000003</v>
      </c>
      <c r="K12" s="75">
        <v>44.380149000000003</v>
      </c>
      <c r="L12" s="75">
        <v>26.531089999999999</v>
      </c>
      <c r="M12" s="75">
        <v>95.678697999999997</v>
      </c>
      <c r="N12" s="75">
        <v>125.21565099999999</v>
      </c>
      <c r="O12" s="75">
        <v>149.048588</v>
      </c>
      <c r="P12" s="75">
        <v>138.32983200000001</v>
      </c>
      <c r="Q12" s="27">
        <v>109.411057</v>
      </c>
      <c r="R12" s="27">
        <v>142.27148099999999</v>
      </c>
      <c r="S12" s="27">
        <v>131.763701</v>
      </c>
      <c r="T12" s="27">
        <v>138.65074200000001</v>
      </c>
      <c r="U12" s="27">
        <v>114.909721</v>
      </c>
      <c r="V12" s="27">
        <v>90.270630000000011</v>
      </c>
      <c r="W12" s="27">
        <v>68.695093</v>
      </c>
      <c r="X12" s="27">
        <v>62.895837</v>
      </c>
      <c r="Y12" s="18">
        <f t="shared" si="0"/>
        <v>1655.2078950000002</v>
      </c>
      <c r="Z12" s="45"/>
      <c r="AA12" s="45"/>
    </row>
    <row r="13" spans="1:89" x14ac:dyDescent="0.2">
      <c r="A13" s="143"/>
      <c r="B13" s="80" t="s">
        <v>66</v>
      </c>
      <c r="C13" s="75">
        <v>0.15850900000000001</v>
      </c>
      <c r="D13" s="75">
        <v>41.414284000000002</v>
      </c>
      <c r="E13" s="75">
        <v>39.270117999999997</v>
      </c>
      <c r="F13" s="75">
        <v>21.319504999999999</v>
      </c>
      <c r="G13" s="75">
        <v>17.969508000000001</v>
      </c>
      <c r="H13" s="75">
        <v>16.999231999999999</v>
      </c>
      <c r="I13" s="75">
        <v>25.847099</v>
      </c>
      <c r="J13" s="75">
        <v>31.298541</v>
      </c>
      <c r="K13" s="75">
        <v>24.793673999999999</v>
      </c>
      <c r="L13" s="75">
        <v>28.606099</v>
      </c>
      <c r="M13" s="75">
        <v>41.484116</v>
      </c>
      <c r="N13" s="75">
        <v>75.699850999999995</v>
      </c>
      <c r="O13" s="75">
        <v>97.606521000000001</v>
      </c>
      <c r="P13" s="75">
        <v>130.48761200000001</v>
      </c>
      <c r="Q13" s="27">
        <v>38.553443999999999</v>
      </c>
      <c r="R13" s="27">
        <v>14.934155000000001</v>
      </c>
      <c r="S13" s="27">
        <v>13.329041999999999</v>
      </c>
      <c r="T13" s="27">
        <v>19.003613000000001</v>
      </c>
      <c r="U13" s="27">
        <v>8.686064</v>
      </c>
      <c r="V13" s="27">
        <v>8.5024670000000011</v>
      </c>
      <c r="W13" s="27">
        <v>14.415357999999999</v>
      </c>
      <c r="X13" s="27">
        <v>7.8799099999999997</v>
      </c>
      <c r="Y13" s="18">
        <f t="shared" si="0"/>
        <v>718.25872199999992</v>
      </c>
      <c r="Z13" s="45"/>
      <c r="AA13" s="45"/>
    </row>
    <row r="14" spans="1:89" x14ac:dyDescent="0.2">
      <c r="A14" s="143"/>
      <c r="B14" s="80" t="s">
        <v>67</v>
      </c>
      <c r="C14" s="75">
        <v>21.059090999999999</v>
      </c>
      <c r="D14" s="75">
        <v>22.714252999999999</v>
      </c>
      <c r="E14" s="75">
        <v>2.7512750000000001</v>
      </c>
      <c r="F14" s="75">
        <v>2.9131260000000001</v>
      </c>
      <c r="G14" s="75">
        <v>9.5484059999999999</v>
      </c>
      <c r="H14" s="75">
        <v>50.023394000000003</v>
      </c>
      <c r="I14" s="75">
        <v>67.304226</v>
      </c>
      <c r="J14" s="75">
        <v>43.611629000000001</v>
      </c>
      <c r="K14" s="75">
        <v>48.744577</v>
      </c>
      <c r="L14" s="75">
        <v>86.239178999999993</v>
      </c>
      <c r="M14" s="75">
        <v>70.798447999999993</v>
      </c>
      <c r="N14" s="75">
        <v>71.085795000000005</v>
      </c>
      <c r="O14" s="75">
        <v>88.795682999999997</v>
      </c>
      <c r="P14" s="75">
        <v>83.857671999999994</v>
      </c>
      <c r="Q14" s="27">
        <v>70.219381999999996</v>
      </c>
      <c r="R14" s="27">
        <v>62.398448000000002</v>
      </c>
      <c r="S14" s="27">
        <v>92.172945999999996</v>
      </c>
      <c r="T14" s="27">
        <v>123.945565</v>
      </c>
      <c r="U14" s="27">
        <v>107.13718299999999</v>
      </c>
      <c r="V14" s="27">
        <v>249.21045000000001</v>
      </c>
      <c r="W14" s="27">
        <v>286.13716399999998</v>
      </c>
      <c r="X14" s="27">
        <v>293.45526599999999</v>
      </c>
      <c r="Y14" s="18">
        <f t="shared" si="0"/>
        <v>1954.1231579999999</v>
      </c>
      <c r="Z14" s="45"/>
      <c r="AA14" s="45"/>
    </row>
    <row r="15" spans="1:89" x14ac:dyDescent="0.2">
      <c r="A15" s="143"/>
      <c r="B15" s="80" t="s">
        <v>71</v>
      </c>
      <c r="C15" s="75">
        <v>4.4039999999999999E-3</v>
      </c>
      <c r="D15" s="75">
        <v>7.7912999999999996E-2</v>
      </c>
      <c r="E15" s="75">
        <v>2.726254</v>
      </c>
      <c r="F15" s="75">
        <v>72.918059999999997</v>
      </c>
      <c r="G15" s="75">
        <v>110.607191</v>
      </c>
      <c r="H15" s="75">
        <v>155.16947300000001</v>
      </c>
      <c r="I15" s="75">
        <v>199.285065</v>
      </c>
      <c r="J15" s="75">
        <v>319.858273</v>
      </c>
      <c r="K15" s="75">
        <v>294.11223000000001</v>
      </c>
      <c r="L15" s="75">
        <v>228.88998599999999</v>
      </c>
      <c r="M15" s="75">
        <v>239.760684</v>
      </c>
      <c r="N15" s="75">
        <v>332.523076</v>
      </c>
      <c r="O15" s="75">
        <v>289.561263</v>
      </c>
      <c r="P15" s="75">
        <v>74.830557999999996</v>
      </c>
      <c r="Q15" s="27">
        <v>65.718631000000002</v>
      </c>
      <c r="R15" s="27">
        <v>98.737869000000003</v>
      </c>
      <c r="S15" s="27">
        <v>73.892725999999996</v>
      </c>
      <c r="T15" s="27">
        <v>171.515435</v>
      </c>
      <c r="U15" s="27">
        <v>114.943781</v>
      </c>
      <c r="V15" s="27">
        <v>129.727329</v>
      </c>
      <c r="W15" s="27">
        <v>208.345733</v>
      </c>
      <c r="X15" s="27">
        <v>298.01238699999999</v>
      </c>
      <c r="Y15" s="18">
        <f t="shared" si="0"/>
        <v>3481.2183210000003</v>
      </c>
      <c r="Z15" s="45"/>
      <c r="AA15" s="45"/>
    </row>
    <row r="16" spans="1:89" x14ac:dyDescent="0.2">
      <c r="A16" s="143"/>
      <c r="B16" s="8" t="s">
        <v>15</v>
      </c>
      <c r="C16" s="189">
        <v>29.528340999999994</v>
      </c>
      <c r="D16" s="189">
        <v>275.29675599999996</v>
      </c>
      <c r="E16" s="189">
        <v>273.72358200000008</v>
      </c>
      <c r="F16" s="189">
        <v>197.05727700000003</v>
      </c>
      <c r="G16" s="189">
        <v>137.42452400000002</v>
      </c>
      <c r="H16" s="189">
        <v>157.28924000000006</v>
      </c>
      <c r="I16" s="189">
        <v>169.22069100000004</v>
      </c>
      <c r="J16" s="189">
        <v>289.03127500000005</v>
      </c>
      <c r="K16" s="189">
        <v>165.41306</v>
      </c>
      <c r="L16" s="189">
        <v>177.81406699999999</v>
      </c>
      <c r="M16" s="189">
        <v>291.23626400000001</v>
      </c>
      <c r="N16" s="189">
        <v>405.47126900000012</v>
      </c>
      <c r="O16" s="189">
        <v>534.71864099999982</v>
      </c>
      <c r="P16" s="189">
        <v>509.48345200000011</v>
      </c>
      <c r="Q16" s="19">
        <v>306.41419200000007</v>
      </c>
      <c r="R16" s="19">
        <v>343.56464799999986</v>
      </c>
      <c r="S16" s="19">
        <v>368.87186000000008</v>
      </c>
      <c r="T16" s="19">
        <v>501.98227000000003</v>
      </c>
      <c r="U16" s="19">
        <v>495.90829499999995</v>
      </c>
      <c r="V16" s="19">
        <v>471.919533</v>
      </c>
      <c r="W16" s="19">
        <v>333.10252300000002</v>
      </c>
      <c r="X16" s="19">
        <v>280.88585599999993</v>
      </c>
      <c r="Y16" s="18">
        <f t="shared" si="0"/>
        <v>6715.3576160000002</v>
      </c>
      <c r="Z16" s="45"/>
      <c r="AA16" s="45"/>
    </row>
    <row r="17" spans="1:27" x14ac:dyDescent="0.2">
      <c r="A17" s="143"/>
      <c r="B17" s="8" t="s">
        <v>26</v>
      </c>
      <c r="C17" s="18">
        <v>3.829269</v>
      </c>
      <c r="D17" s="18">
        <v>54.158862999999997</v>
      </c>
      <c r="E17" s="18">
        <v>68.505745000000005</v>
      </c>
      <c r="F17" s="18">
        <v>61.034661999999997</v>
      </c>
      <c r="G17" s="18">
        <v>20.447624999999999</v>
      </c>
      <c r="H17" s="18">
        <v>24.425505000000001</v>
      </c>
      <c r="I17" s="18">
        <v>12.960096999999999</v>
      </c>
      <c r="J17" s="18">
        <v>3.4668420000000002</v>
      </c>
      <c r="K17" s="18">
        <v>10.775244000000001</v>
      </c>
      <c r="L17" s="18">
        <v>26.229244999999999</v>
      </c>
      <c r="M17" s="18">
        <v>34.393020999999997</v>
      </c>
      <c r="N17" s="18">
        <v>55.253849000000002</v>
      </c>
      <c r="O17" s="18">
        <v>83.157385000000005</v>
      </c>
      <c r="P17" s="18">
        <v>68.464690000000004</v>
      </c>
      <c r="Q17" s="19">
        <v>23.692304</v>
      </c>
      <c r="R17" s="19">
        <v>36.217494000000002</v>
      </c>
      <c r="S17" s="19">
        <v>37.396078000000003</v>
      </c>
      <c r="T17" s="19">
        <v>44.035862000000002</v>
      </c>
      <c r="U17" s="19">
        <v>45.072144000000002</v>
      </c>
      <c r="V17" s="19">
        <v>47.792898000000001</v>
      </c>
      <c r="W17" s="19">
        <v>36.288829999999997</v>
      </c>
      <c r="X17" s="19">
        <v>40.444986</v>
      </c>
      <c r="Y17" s="18">
        <f t="shared" si="0"/>
        <v>838.0426379999999</v>
      </c>
      <c r="Z17" s="45"/>
      <c r="AA17" s="45"/>
    </row>
    <row r="18" spans="1:27" x14ac:dyDescent="0.2">
      <c r="A18" s="143"/>
      <c r="B18" s="8" t="s">
        <v>27</v>
      </c>
      <c r="C18" s="18">
        <v>20.774673</v>
      </c>
      <c r="D18" s="18">
        <v>67.026321999999993</v>
      </c>
      <c r="E18" s="18">
        <v>51.859592999999997</v>
      </c>
      <c r="F18" s="18">
        <v>20.935072000000002</v>
      </c>
      <c r="G18" s="18">
        <v>27.992801</v>
      </c>
      <c r="H18" s="18">
        <v>41.907164999999999</v>
      </c>
      <c r="I18" s="18">
        <v>51.411963</v>
      </c>
      <c r="J18" s="18">
        <v>25.649688999999999</v>
      </c>
      <c r="K18" s="18">
        <v>17.840275999999999</v>
      </c>
      <c r="L18" s="18">
        <v>31.307122</v>
      </c>
      <c r="M18" s="18">
        <v>29.342385</v>
      </c>
      <c r="N18" s="18">
        <v>40.066873000000001</v>
      </c>
      <c r="O18" s="18">
        <v>76.958706000000006</v>
      </c>
      <c r="P18" s="75">
        <v>58.593145999999997</v>
      </c>
      <c r="Q18" s="19">
        <v>35.000695999999998</v>
      </c>
      <c r="R18" s="19">
        <v>63.616242</v>
      </c>
      <c r="S18" s="19">
        <v>59.789749999999998</v>
      </c>
      <c r="T18" s="19">
        <v>126.706198</v>
      </c>
      <c r="U18" s="19">
        <v>137.928043</v>
      </c>
      <c r="V18" s="19">
        <v>141.323004</v>
      </c>
      <c r="W18" s="19">
        <v>105.91852</v>
      </c>
      <c r="X18" s="19">
        <v>81.278395000000003</v>
      </c>
      <c r="Y18" s="18">
        <f t="shared" si="0"/>
        <v>1313.2266339999999</v>
      </c>
      <c r="Z18" s="45"/>
      <c r="AA18" s="45"/>
    </row>
    <row r="19" spans="1:27" x14ac:dyDescent="0.2">
      <c r="A19" s="143"/>
      <c r="B19" s="8" t="s">
        <v>16</v>
      </c>
      <c r="C19" s="18">
        <f>SUM(C20:C25)</f>
        <v>0.87314300000000011</v>
      </c>
      <c r="D19" s="18">
        <f t="shared" ref="D19:X19" si="1">SUM(D20:D25)</f>
        <v>3.4687619999999999</v>
      </c>
      <c r="E19" s="18">
        <f t="shared" si="1"/>
        <v>7.278467</v>
      </c>
      <c r="F19" s="18">
        <f t="shared" si="1"/>
        <v>3.363499</v>
      </c>
      <c r="G19" s="18">
        <f t="shared" si="1"/>
        <v>5.7088070000000002</v>
      </c>
      <c r="H19" s="18">
        <f t="shared" si="1"/>
        <v>7.5922960000000002</v>
      </c>
      <c r="I19" s="18">
        <f t="shared" si="1"/>
        <v>3.9932150000000002</v>
      </c>
      <c r="J19" s="18">
        <f t="shared" si="1"/>
        <v>8.9582669999999993</v>
      </c>
      <c r="K19" s="18">
        <f t="shared" si="1"/>
        <v>5.5601479999999999</v>
      </c>
      <c r="L19" s="18">
        <f t="shared" si="1"/>
        <v>8.067692000000001</v>
      </c>
      <c r="M19" s="18">
        <f t="shared" si="1"/>
        <v>27.893152999999998</v>
      </c>
      <c r="N19" s="18">
        <f t="shared" si="1"/>
        <v>24.119948999999998</v>
      </c>
      <c r="O19" s="18">
        <f t="shared" si="1"/>
        <v>37.482804999999999</v>
      </c>
      <c r="P19" s="18">
        <f t="shared" si="1"/>
        <v>37.228197000000002</v>
      </c>
      <c r="Q19" s="18">
        <f t="shared" si="1"/>
        <v>31.476143</v>
      </c>
      <c r="R19" s="18">
        <f t="shared" si="1"/>
        <v>26.829090000000001</v>
      </c>
      <c r="S19" s="18">
        <f t="shared" si="1"/>
        <v>22.419744999999999</v>
      </c>
      <c r="T19" s="18">
        <f t="shared" si="1"/>
        <v>25.114780000000003</v>
      </c>
      <c r="U19" s="18">
        <f t="shared" si="1"/>
        <v>24.969571000000002</v>
      </c>
      <c r="V19" s="18">
        <f t="shared" si="1"/>
        <v>11.296976999999998</v>
      </c>
      <c r="W19" s="18">
        <f t="shared" si="1"/>
        <v>20.812541000000003</v>
      </c>
      <c r="X19" s="18">
        <f t="shared" si="1"/>
        <v>21.912191000000004</v>
      </c>
      <c r="Y19" s="18">
        <f t="shared" si="0"/>
        <v>366.41943800000001</v>
      </c>
      <c r="Z19" s="45"/>
      <c r="AA19" s="45"/>
    </row>
    <row r="20" spans="1:27" x14ac:dyDescent="0.2">
      <c r="A20" s="143"/>
      <c r="B20" s="8" t="s">
        <v>19</v>
      </c>
      <c r="C20" s="190">
        <v>0.14050000000000001</v>
      </c>
      <c r="D20" s="190">
        <v>0.91105599999999998</v>
      </c>
      <c r="E20" s="190">
        <v>1.045561</v>
      </c>
      <c r="F20" s="190">
        <v>0.73526400000000003</v>
      </c>
      <c r="G20" s="190">
        <v>2.7201200000000001</v>
      </c>
      <c r="H20" s="190">
        <v>3.4297279999999999</v>
      </c>
      <c r="I20" s="190">
        <v>1.135915</v>
      </c>
      <c r="J20" s="190">
        <v>2.1782530000000002</v>
      </c>
      <c r="K20" s="190">
        <v>2.5248179999999998</v>
      </c>
      <c r="L20" s="190">
        <v>2.588625</v>
      </c>
      <c r="M20" s="190">
        <v>4.346571</v>
      </c>
      <c r="N20" s="190">
        <v>5.344131</v>
      </c>
      <c r="O20" s="190">
        <v>10.688138</v>
      </c>
      <c r="P20" s="190">
        <v>10.343980999999999</v>
      </c>
      <c r="Q20" s="19">
        <v>7.8236879999999998</v>
      </c>
      <c r="R20" s="19">
        <v>5.5818269999999997</v>
      </c>
      <c r="S20" s="19">
        <v>4.7308969999999997</v>
      </c>
      <c r="T20" s="19">
        <v>7.0523910000000001</v>
      </c>
      <c r="U20" s="19">
        <v>8.9788390000000007</v>
      </c>
      <c r="V20" s="19">
        <v>3.1282130000000001</v>
      </c>
      <c r="W20" s="19">
        <v>5.5390069999999998</v>
      </c>
      <c r="X20" s="19">
        <v>5.671081</v>
      </c>
      <c r="Y20" s="18">
        <f t="shared" si="0"/>
        <v>96.638603999999987</v>
      </c>
      <c r="Z20" s="45"/>
      <c r="AA20" s="45"/>
    </row>
    <row r="21" spans="1:27" x14ac:dyDescent="0.2">
      <c r="A21" s="143"/>
      <c r="B21" s="8" t="s">
        <v>18</v>
      </c>
      <c r="C21" s="190">
        <v>0.166071</v>
      </c>
      <c r="D21" s="190">
        <v>0.80103999999999997</v>
      </c>
      <c r="E21" s="190">
        <v>1.0977410000000001</v>
      </c>
      <c r="F21" s="190">
        <v>0.38647799999999999</v>
      </c>
      <c r="G21" s="190">
        <v>0.59459300000000004</v>
      </c>
      <c r="H21" s="190">
        <v>1.0395559999999999</v>
      </c>
      <c r="I21" s="190">
        <v>0.46042499999999997</v>
      </c>
      <c r="J21" s="190">
        <v>1.495922</v>
      </c>
      <c r="K21" s="190">
        <v>0.55863200000000002</v>
      </c>
      <c r="L21" s="190">
        <v>1.4019470000000001</v>
      </c>
      <c r="M21" s="190">
        <v>3.1747969999999999</v>
      </c>
      <c r="N21" s="190">
        <v>2.9560710000000001</v>
      </c>
      <c r="O21" s="190">
        <v>5.7303179999999996</v>
      </c>
      <c r="P21" s="190">
        <v>3.4555359999999999</v>
      </c>
      <c r="Q21" s="19">
        <v>2.0370889999999999</v>
      </c>
      <c r="R21" s="19">
        <v>1.557345</v>
      </c>
      <c r="S21" s="19">
        <v>1.7561260000000001</v>
      </c>
      <c r="T21" s="19">
        <v>1.6543479999999999</v>
      </c>
      <c r="U21" s="19">
        <v>1.989927</v>
      </c>
      <c r="V21" s="19">
        <v>1.4631540000000001</v>
      </c>
      <c r="W21" s="19">
        <v>1.1761330000000001</v>
      </c>
      <c r="X21" s="19">
        <v>1.7363189999999999</v>
      </c>
      <c r="Y21" s="18">
        <f t="shared" si="0"/>
        <v>36.689568000000001</v>
      </c>
      <c r="Z21" s="45"/>
      <c r="AA21" s="45"/>
    </row>
    <row r="22" spans="1:27" x14ac:dyDescent="0.2">
      <c r="A22" s="143"/>
      <c r="B22" s="8" t="s">
        <v>20</v>
      </c>
      <c r="C22" s="190">
        <v>0.125531</v>
      </c>
      <c r="D22" s="190">
        <v>0.16953399999999999</v>
      </c>
      <c r="E22" s="190">
        <v>0.15934799999999999</v>
      </c>
      <c r="F22" s="190">
        <v>0.23449500000000001</v>
      </c>
      <c r="G22" s="190">
        <v>0.18132899999999999</v>
      </c>
      <c r="H22" s="190">
        <v>0.14452100000000001</v>
      </c>
      <c r="I22" s="190">
        <v>0.19806599999999999</v>
      </c>
      <c r="J22" s="190">
        <v>0.1648</v>
      </c>
      <c r="K22" s="190">
        <v>0.25770700000000002</v>
      </c>
      <c r="L22" s="190">
        <v>1.5130870000000001</v>
      </c>
      <c r="M22" s="190">
        <v>1.964294</v>
      </c>
      <c r="N22" s="190">
        <v>2.363591</v>
      </c>
      <c r="O22" s="190">
        <v>6.7675470000000004</v>
      </c>
      <c r="P22" s="190">
        <v>7.5979859999999997</v>
      </c>
      <c r="Q22" s="19">
        <v>6.6558659999999996</v>
      </c>
      <c r="R22" s="19">
        <v>2.554465</v>
      </c>
      <c r="S22" s="19">
        <v>2.6349629999999999</v>
      </c>
      <c r="T22" s="19">
        <v>2.2697910000000001</v>
      </c>
      <c r="U22" s="19">
        <v>2.3773819999999999</v>
      </c>
      <c r="V22" s="19">
        <v>1.0868800000000001</v>
      </c>
      <c r="W22" s="19">
        <v>2.4693510000000001</v>
      </c>
      <c r="X22" s="19">
        <v>2.045884</v>
      </c>
      <c r="Y22" s="18">
        <f t="shared" si="0"/>
        <v>43.936418000000003</v>
      </c>
      <c r="Z22" s="45"/>
      <c r="AA22" s="45"/>
    </row>
    <row r="23" spans="1:27" x14ac:dyDescent="0.2">
      <c r="A23" s="143"/>
      <c r="B23" s="8" t="s">
        <v>21</v>
      </c>
      <c r="C23" s="190">
        <v>5.4615999999999998E-2</v>
      </c>
      <c r="D23" s="190">
        <v>8.2590999999999998E-2</v>
      </c>
      <c r="E23" s="190">
        <v>0.14793899999999999</v>
      </c>
      <c r="F23" s="190">
        <v>0.26546399999999998</v>
      </c>
      <c r="G23" s="190">
        <v>0.42719800000000002</v>
      </c>
      <c r="H23" s="190">
        <v>0.24864</v>
      </c>
      <c r="I23" s="190">
        <v>0.21373800000000001</v>
      </c>
      <c r="J23" s="190">
        <v>0.105015</v>
      </c>
      <c r="K23" s="190">
        <v>0.47924099999999997</v>
      </c>
      <c r="L23" s="190">
        <v>0.32727800000000001</v>
      </c>
      <c r="M23" s="190">
        <v>0.53170399999999995</v>
      </c>
      <c r="N23" s="190">
        <v>0.55928100000000003</v>
      </c>
      <c r="O23" s="190">
        <v>0.98286799999999996</v>
      </c>
      <c r="P23" s="190">
        <v>1.6032059999999999</v>
      </c>
      <c r="Q23" s="19">
        <v>0.50378100000000003</v>
      </c>
      <c r="R23" s="19">
        <v>1.358778</v>
      </c>
      <c r="S23" s="19">
        <v>1.548446</v>
      </c>
      <c r="T23" s="19">
        <v>1.332214</v>
      </c>
      <c r="U23" s="19">
        <v>1.7172069999999999</v>
      </c>
      <c r="V23" s="19">
        <v>0.96991899999999998</v>
      </c>
      <c r="W23" s="19">
        <v>3.6888619999999999</v>
      </c>
      <c r="X23" s="19">
        <v>4.4103810000000001</v>
      </c>
      <c r="Y23" s="18">
        <f t="shared" si="0"/>
        <v>21.558367000000001</v>
      </c>
      <c r="Z23" s="45"/>
      <c r="AA23" s="45"/>
    </row>
    <row r="24" spans="1:27" x14ac:dyDescent="0.2">
      <c r="A24" s="143"/>
      <c r="B24" s="8" t="s">
        <v>17</v>
      </c>
      <c r="C24" s="190">
        <v>0.186365</v>
      </c>
      <c r="D24" s="190">
        <v>0.55240900000000004</v>
      </c>
      <c r="E24" s="190">
        <v>0.72414299999999998</v>
      </c>
      <c r="F24" s="190">
        <v>0.72018899999999997</v>
      </c>
      <c r="G24" s="190">
        <v>0.82090200000000002</v>
      </c>
      <c r="H24" s="190">
        <v>0.91968899999999998</v>
      </c>
      <c r="I24" s="190">
        <v>0.961588</v>
      </c>
      <c r="J24" s="190">
        <v>1.0749299999999999</v>
      </c>
      <c r="K24" s="190">
        <v>1.158042</v>
      </c>
      <c r="L24" s="190">
        <v>1.316227</v>
      </c>
      <c r="M24" s="190">
        <v>3.8002389999999999</v>
      </c>
      <c r="N24" s="190">
        <v>6.93912</v>
      </c>
      <c r="O24" s="190">
        <v>6.991968</v>
      </c>
      <c r="P24" s="190">
        <v>7.8747220000000002</v>
      </c>
      <c r="Q24" s="19">
        <v>10.263094000000001</v>
      </c>
      <c r="R24" s="19">
        <v>11.519045</v>
      </c>
      <c r="S24" s="19">
        <v>8.2588000000000008</v>
      </c>
      <c r="T24" s="19">
        <v>6.374396</v>
      </c>
      <c r="U24" s="19">
        <v>4.5348750000000004</v>
      </c>
      <c r="V24" s="19">
        <v>1.8120309999999999</v>
      </c>
      <c r="W24" s="19">
        <v>4.5956400000000004</v>
      </c>
      <c r="X24" s="19">
        <v>3.9306719999999999</v>
      </c>
      <c r="Y24" s="18">
        <f t="shared" si="0"/>
        <v>85.329086000000004</v>
      </c>
      <c r="Z24" s="45"/>
      <c r="AA24" s="45"/>
    </row>
    <row r="25" spans="1:27" x14ac:dyDescent="0.2">
      <c r="A25" s="297"/>
      <c r="B25" s="8" t="s">
        <v>807</v>
      </c>
      <c r="C25" s="190">
        <v>0.20005999999999999</v>
      </c>
      <c r="D25" s="190">
        <v>0.95213199999999987</v>
      </c>
      <c r="E25" s="190">
        <v>4.1037349999999995</v>
      </c>
      <c r="F25" s="190">
        <v>1.0216089999999998</v>
      </c>
      <c r="G25" s="190">
        <v>0.96466499999999999</v>
      </c>
      <c r="H25" s="190">
        <v>1.8101619999999998</v>
      </c>
      <c r="I25" s="190">
        <v>1.0234830000000004</v>
      </c>
      <c r="J25" s="190">
        <v>3.9393469999999993</v>
      </c>
      <c r="K25" s="190">
        <v>0.58170800000000011</v>
      </c>
      <c r="L25" s="190">
        <v>0.92052800000000012</v>
      </c>
      <c r="M25" s="190">
        <v>14.075548</v>
      </c>
      <c r="N25" s="190">
        <v>5.9577549999999997</v>
      </c>
      <c r="O25" s="190">
        <v>6.3219659999999998</v>
      </c>
      <c r="P25" s="190">
        <v>6.3527660000000008</v>
      </c>
      <c r="Q25" s="19">
        <v>4.1926250000000014</v>
      </c>
      <c r="R25" s="19">
        <v>4.2576299999999998</v>
      </c>
      <c r="S25" s="19">
        <v>3.490513</v>
      </c>
      <c r="T25" s="19">
        <v>6.4316399999999998</v>
      </c>
      <c r="U25" s="19">
        <v>5.3713409999999993</v>
      </c>
      <c r="V25" s="19">
        <v>2.8367799999999996</v>
      </c>
      <c r="W25" s="19">
        <v>3.3435480000000002</v>
      </c>
      <c r="X25" s="19">
        <v>4.1178540000000003</v>
      </c>
      <c r="Y25" s="18">
        <f t="shared" si="0"/>
        <v>82.267394999999993</v>
      </c>
      <c r="Z25" s="45"/>
      <c r="AA25" s="45"/>
    </row>
    <row r="26" spans="1:27" ht="15" x14ac:dyDescent="0.25">
      <c r="A26" s="143"/>
      <c r="B26" s="191" t="s">
        <v>22</v>
      </c>
      <c r="C26" s="211">
        <f>SUM(C9:C11,C14:C15,C16)</f>
        <v>1174.1179870000001</v>
      </c>
      <c r="D26" s="211">
        <f t="shared" ref="D26:V26" si="2">SUM(D9:D11,D14:D15,D16)</f>
        <v>4212.7968900000005</v>
      </c>
      <c r="E26" s="211">
        <f t="shared" si="2"/>
        <v>5869.0548179999987</v>
      </c>
      <c r="F26" s="211">
        <f t="shared" si="2"/>
        <v>7264.1258689999995</v>
      </c>
      <c r="G26" s="211">
        <f t="shared" si="2"/>
        <v>9695.1963409999971</v>
      </c>
      <c r="H26" s="211">
        <f t="shared" si="2"/>
        <v>12003.240910999999</v>
      </c>
      <c r="I26" s="211">
        <f t="shared" si="2"/>
        <v>13288.270901000002</v>
      </c>
      <c r="J26" s="211">
        <f t="shared" si="2"/>
        <v>12531.439916000001</v>
      </c>
      <c r="K26" s="211">
        <f t="shared" si="2"/>
        <v>13665.778229000001</v>
      </c>
      <c r="L26" s="211">
        <f t="shared" si="2"/>
        <v>14094.528009</v>
      </c>
      <c r="M26" s="211">
        <f t="shared" si="2"/>
        <v>11656.410801</v>
      </c>
      <c r="N26" s="211">
        <f t="shared" si="2"/>
        <v>12157.036671</v>
      </c>
      <c r="O26" s="211">
        <f t="shared" si="2"/>
        <v>12539.439348</v>
      </c>
      <c r="P26" s="211">
        <f t="shared" si="2"/>
        <v>10769.210987</v>
      </c>
      <c r="Q26" s="211">
        <f t="shared" si="2"/>
        <v>10763.563490999999</v>
      </c>
      <c r="R26" s="211">
        <f t="shared" si="2"/>
        <v>16336.536961</v>
      </c>
      <c r="S26" s="211">
        <f t="shared" si="2"/>
        <v>19048.471824999997</v>
      </c>
      <c r="T26" s="211">
        <f t="shared" si="2"/>
        <v>21221.002546000007</v>
      </c>
      <c r="U26" s="211">
        <f t="shared" si="2"/>
        <v>19998.796968000002</v>
      </c>
      <c r="V26" s="211">
        <f t="shared" si="2"/>
        <v>22640.319943999999</v>
      </c>
      <c r="W26" s="211">
        <f t="shared" ref="W26:X26" si="3">SUM(W9:W11,W14:W15,W16)</f>
        <v>21612.213453</v>
      </c>
      <c r="X26" s="211">
        <f t="shared" si="3"/>
        <v>23720.183667000001</v>
      </c>
      <c r="Y26" s="18">
        <f t="shared" si="0"/>
        <v>296261.73653299996</v>
      </c>
      <c r="Z26" s="45"/>
      <c r="AA26" s="45"/>
    </row>
    <row r="27" spans="1:27" x14ac:dyDescent="0.2">
      <c r="A27" s="143"/>
      <c r="B27" s="8" t="s">
        <v>23</v>
      </c>
      <c r="C27" s="18">
        <f>C28-C26</f>
        <v>87.64111099999991</v>
      </c>
      <c r="D27" s="18">
        <f t="shared" ref="D27:V27" si="4">D28-D26</f>
        <v>295.64222099999915</v>
      </c>
      <c r="E27" s="18">
        <f t="shared" si="4"/>
        <v>623.77567600000111</v>
      </c>
      <c r="F27" s="18">
        <f t="shared" si="4"/>
        <v>802.14071700000022</v>
      </c>
      <c r="G27" s="18">
        <f t="shared" si="4"/>
        <v>847.28564600000209</v>
      </c>
      <c r="H27" s="18">
        <f t="shared" si="4"/>
        <v>825.66890100000091</v>
      </c>
      <c r="I27" s="18">
        <f t="shared" si="4"/>
        <v>816.11484199999904</v>
      </c>
      <c r="J27" s="18">
        <f t="shared" si="4"/>
        <v>509.12030199999936</v>
      </c>
      <c r="K27" s="18">
        <f t="shared" si="4"/>
        <v>476.49609999999848</v>
      </c>
      <c r="L27" s="18">
        <f t="shared" si="4"/>
        <v>605.17828100000042</v>
      </c>
      <c r="M27" s="18">
        <f t="shared" si="4"/>
        <v>743.68407300000035</v>
      </c>
      <c r="N27" s="18">
        <f t="shared" si="4"/>
        <v>887.38616700000057</v>
      </c>
      <c r="O27" s="18">
        <f t="shared" si="4"/>
        <v>620.59482200000093</v>
      </c>
      <c r="P27" s="18">
        <f t="shared" si="4"/>
        <v>408.85716099999991</v>
      </c>
      <c r="Q27" s="18">
        <f t="shared" si="4"/>
        <v>403.86438000000089</v>
      </c>
      <c r="R27" s="18">
        <f t="shared" si="4"/>
        <v>452.47322900000108</v>
      </c>
      <c r="S27" s="18">
        <f t="shared" si="4"/>
        <v>546.83267800000249</v>
      </c>
      <c r="T27" s="18">
        <f t="shared" si="4"/>
        <v>902.92505999999412</v>
      </c>
      <c r="U27" s="18">
        <f t="shared" si="4"/>
        <v>886.62945499999842</v>
      </c>
      <c r="V27" s="18">
        <f t="shared" si="4"/>
        <v>1757.241023999999</v>
      </c>
      <c r="W27" s="18">
        <f t="shared" ref="W27:X27" si="5">W28-W26</f>
        <v>1683.6373139999996</v>
      </c>
      <c r="X27" s="18">
        <f t="shared" si="5"/>
        <v>1508.9986659999995</v>
      </c>
      <c r="Y27" s="18">
        <f t="shared" si="0"/>
        <v>16692.187825999998</v>
      </c>
      <c r="Z27" s="45"/>
      <c r="AA27" s="45"/>
    </row>
    <row r="28" spans="1:27" ht="13.5" thickBot="1" x14ac:dyDescent="0.25">
      <c r="A28" s="143"/>
      <c r="B28" s="30" t="s">
        <v>7</v>
      </c>
      <c r="C28" s="258">
        <v>1261.759098</v>
      </c>
      <c r="D28" s="258">
        <v>4508.4391109999997</v>
      </c>
      <c r="E28" s="258">
        <v>6492.8304939999998</v>
      </c>
      <c r="F28" s="258">
        <v>8066.2665859999997</v>
      </c>
      <c r="G28" s="258">
        <v>10542.481986999999</v>
      </c>
      <c r="H28" s="258">
        <v>12828.909812</v>
      </c>
      <c r="I28" s="258">
        <v>14104.385743000001</v>
      </c>
      <c r="J28" s="258">
        <v>13040.560218000001</v>
      </c>
      <c r="K28" s="258">
        <v>14142.274329</v>
      </c>
      <c r="L28" s="258">
        <v>14699.70629</v>
      </c>
      <c r="M28" s="258">
        <v>12400.094874</v>
      </c>
      <c r="N28" s="258">
        <v>13044.422838</v>
      </c>
      <c r="O28" s="258">
        <v>13160.034170000001</v>
      </c>
      <c r="P28" s="258">
        <v>11178.068148</v>
      </c>
      <c r="Q28" s="259">
        <v>11167.427871</v>
      </c>
      <c r="R28" s="259">
        <v>16789.010190000001</v>
      </c>
      <c r="S28" s="259">
        <v>19595.304502999999</v>
      </c>
      <c r="T28" s="27">
        <v>22123.927606000001</v>
      </c>
      <c r="U28" s="27">
        <v>20885.426423000001</v>
      </c>
      <c r="V28" s="27">
        <v>24397.560967999998</v>
      </c>
      <c r="W28" s="27">
        <v>23295.850767</v>
      </c>
      <c r="X28" s="27">
        <v>25229.182333000001</v>
      </c>
      <c r="Y28" s="18">
        <f t="shared" si="0"/>
        <v>312953.924359</v>
      </c>
      <c r="Z28" s="45"/>
      <c r="AA28" s="45"/>
    </row>
    <row r="29" spans="1:27" ht="20.25" thickTop="1" thickBot="1" x14ac:dyDescent="0.35">
      <c r="A29" s="143"/>
      <c r="B29" s="95"/>
      <c r="C29" s="334" t="s">
        <v>253</v>
      </c>
      <c r="D29" s="334"/>
      <c r="E29" s="334"/>
      <c r="F29" s="334"/>
      <c r="G29" s="334"/>
      <c r="H29" s="334"/>
      <c r="I29" s="334"/>
      <c r="J29" s="334"/>
      <c r="K29" s="334"/>
      <c r="L29" s="334"/>
      <c r="M29" s="334"/>
      <c r="N29" s="334"/>
      <c r="O29" s="334"/>
      <c r="P29" s="334"/>
      <c r="Q29" s="334"/>
      <c r="R29" s="334"/>
      <c r="S29" s="334"/>
      <c r="T29" s="334"/>
      <c r="U29" s="334"/>
      <c r="V29" s="334"/>
      <c r="W29" s="334"/>
      <c r="X29" s="334"/>
      <c r="Y29" s="334"/>
    </row>
    <row r="30" spans="1:27" ht="13.5" thickTop="1" x14ac:dyDescent="0.2">
      <c r="A30" s="143"/>
      <c r="B30" s="32"/>
      <c r="C30" s="18"/>
      <c r="D30" s="18"/>
      <c r="E30" s="18"/>
      <c r="F30" s="18"/>
      <c r="G30" s="18"/>
      <c r="H30" s="18"/>
      <c r="I30" s="18"/>
      <c r="J30" s="18"/>
      <c r="K30" s="18"/>
      <c r="L30" s="18"/>
      <c r="M30" s="18"/>
      <c r="N30" s="18"/>
      <c r="O30" s="18"/>
      <c r="P30" s="18"/>
      <c r="Q30" s="18"/>
      <c r="R30" s="18"/>
      <c r="S30" s="18"/>
      <c r="T30" s="18"/>
      <c r="U30" s="18"/>
      <c r="V30" s="18"/>
      <c r="W30" s="18"/>
      <c r="X30" s="18"/>
      <c r="Y30" s="18"/>
    </row>
    <row r="31" spans="1:27" x14ac:dyDescent="0.2">
      <c r="A31" s="143"/>
      <c r="B31" s="80" t="s">
        <v>326</v>
      </c>
      <c r="C31" s="84">
        <f>C9/C$28*100</f>
        <v>87.686530555137722</v>
      </c>
      <c r="D31" s="84">
        <f t="shared" ref="D31:Y31" si="6">D9/D$28*100</f>
        <v>80.543451704609254</v>
      </c>
      <c r="E31" s="84">
        <f t="shared" si="6"/>
        <v>81.470918020857852</v>
      </c>
      <c r="F31" s="84">
        <f t="shared" si="6"/>
        <v>83.046871034817542</v>
      </c>
      <c r="G31" s="84">
        <f t="shared" si="6"/>
        <v>85.479962015703663</v>
      </c>
      <c r="H31" s="84">
        <f t="shared" si="6"/>
        <v>87.188151385532549</v>
      </c>
      <c r="I31" s="84">
        <f t="shared" si="6"/>
        <v>87.938063996552742</v>
      </c>
      <c r="J31" s="84">
        <f t="shared" si="6"/>
        <v>87.987133169036071</v>
      </c>
      <c r="K31" s="84">
        <f t="shared" si="6"/>
        <v>90.993436279282918</v>
      </c>
      <c r="L31" s="84">
        <f t="shared" si="6"/>
        <v>90.280449848362238</v>
      </c>
      <c r="M31" s="84">
        <f t="shared" si="6"/>
        <v>85.147022061405565</v>
      </c>
      <c r="N31" s="84">
        <f t="shared" si="6"/>
        <v>80.895533125924871</v>
      </c>
      <c r="O31" s="84">
        <f t="shared" si="6"/>
        <v>83.250917493628364</v>
      </c>
      <c r="P31" s="84">
        <f t="shared" si="6"/>
        <v>86.974091670209404</v>
      </c>
      <c r="Q31" s="84">
        <f t="shared" si="6"/>
        <v>90.350274177293585</v>
      </c>
      <c r="R31" s="84">
        <f t="shared" si="6"/>
        <v>92.731460871190279</v>
      </c>
      <c r="S31" s="84">
        <f t="shared" si="6"/>
        <v>92.701447993415741</v>
      </c>
      <c r="T31" s="84">
        <f t="shared" si="6"/>
        <v>90.605407353455973</v>
      </c>
      <c r="U31" s="84">
        <f t="shared" si="6"/>
        <v>90.732289497960991</v>
      </c>
      <c r="V31" s="84">
        <f t="shared" si="6"/>
        <v>87.693769676657467</v>
      </c>
      <c r="W31" s="84">
        <f t="shared" ref="W31:X31" si="7">W9/W$28*100</f>
        <v>86.98367526763441</v>
      </c>
      <c r="X31" s="84">
        <f t="shared" si="7"/>
        <v>88.399177284585534</v>
      </c>
      <c r="Y31" s="84">
        <f t="shared" si="6"/>
        <v>88.034818870638304</v>
      </c>
    </row>
    <row r="32" spans="1:27" x14ac:dyDescent="0.2">
      <c r="A32" s="143"/>
      <c r="B32" s="80" t="s">
        <v>378</v>
      </c>
      <c r="C32" s="84">
        <f t="shared" ref="C32:Y32" si="8">C10/C$28*100</f>
        <v>1.2925736002895856</v>
      </c>
      <c r="D32" s="84">
        <f t="shared" si="8"/>
        <v>6.2446190814264728</v>
      </c>
      <c r="E32" s="84">
        <f t="shared" si="8"/>
        <v>4.6139813025588596</v>
      </c>
      <c r="F32" s="84">
        <f t="shared" si="8"/>
        <v>3.5545445956080384</v>
      </c>
      <c r="G32" s="84">
        <f t="shared" si="8"/>
        <v>3.7185252911355064</v>
      </c>
      <c r="H32" s="84">
        <f t="shared" si="8"/>
        <v>3.3643095970343708</v>
      </c>
      <c r="I32" s="84">
        <f t="shared" si="8"/>
        <v>2.6097143378447374</v>
      </c>
      <c r="J32" s="84">
        <f t="shared" si="8"/>
        <v>2.2317062621151265</v>
      </c>
      <c r="K32" s="84">
        <f t="shared" si="8"/>
        <v>1.651558897574543</v>
      </c>
      <c r="L32" s="84">
        <f t="shared" si="8"/>
        <v>1.5887919145628044</v>
      </c>
      <c r="M32" s="84">
        <f t="shared" si="8"/>
        <v>1.7767691073232026</v>
      </c>
      <c r="N32" s="84">
        <f t="shared" si="8"/>
        <v>2.1245153077427403</v>
      </c>
      <c r="O32" s="84">
        <f t="shared" si="8"/>
        <v>1.8274596014973721</v>
      </c>
      <c r="P32" s="84">
        <f t="shared" si="8"/>
        <v>1.7308065261224599</v>
      </c>
      <c r="Q32" s="84">
        <f t="shared" si="8"/>
        <v>1.3518371799117035</v>
      </c>
      <c r="R32" s="84">
        <f t="shared" si="8"/>
        <v>0.96712089731598394</v>
      </c>
      <c r="S32" s="84">
        <f t="shared" si="8"/>
        <v>0.80020215034675246</v>
      </c>
      <c r="T32" s="84">
        <f t="shared" si="8"/>
        <v>0.8448751113672397</v>
      </c>
      <c r="U32" s="84">
        <f t="shared" si="8"/>
        <v>0.93056824918819614</v>
      </c>
      <c r="V32" s="84">
        <f t="shared" si="8"/>
        <v>0.87187230428073992</v>
      </c>
      <c r="W32" s="84">
        <f t="shared" ref="W32:X32" si="9">W10/W$28*100</f>
        <v>1.1862496234370732</v>
      </c>
      <c r="X32" s="84">
        <f t="shared" si="9"/>
        <v>1.1917722739936567</v>
      </c>
      <c r="Y32" s="84">
        <f t="shared" si="8"/>
        <v>1.7275901118907051</v>
      </c>
    </row>
    <row r="33" spans="1:25" x14ac:dyDescent="0.2">
      <c r="A33" s="143"/>
      <c r="B33" s="80" t="s">
        <v>332</v>
      </c>
      <c r="C33" s="84">
        <f t="shared" ref="C33:Y33" si="10">C11/C$28*100</f>
        <v>6.5322215730914429E-2</v>
      </c>
      <c r="D33" s="84">
        <f t="shared" si="10"/>
        <v>4.2601018949416175E-2</v>
      </c>
      <c r="E33" s="84">
        <f t="shared" si="10"/>
        <v>7.8103532884251517E-3</v>
      </c>
      <c r="F33" s="84">
        <f t="shared" si="10"/>
        <v>7.1115353538601739E-2</v>
      </c>
      <c r="G33" s="84">
        <f t="shared" si="10"/>
        <v>0.32138317183543508</v>
      </c>
      <c r="H33" s="84">
        <f t="shared" si="10"/>
        <v>0.18602712428203952</v>
      </c>
      <c r="I33" s="84">
        <f t="shared" si="10"/>
        <v>0.57608308848420298</v>
      </c>
      <c r="J33" s="84">
        <f t="shared" si="10"/>
        <v>0.87340308311898618</v>
      </c>
      <c r="K33" s="84">
        <f t="shared" si="10"/>
        <v>0.39172618711263013</v>
      </c>
      <c r="L33" s="84">
        <f t="shared" si="10"/>
        <v>0.66039460302713304</v>
      </c>
      <c r="M33" s="84">
        <f t="shared" si="10"/>
        <v>2.2256509712572381</v>
      </c>
      <c r="N33" s="84">
        <f t="shared" si="10"/>
        <v>3.9746516916764794</v>
      </c>
      <c r="O33" s="84">
        <f t="shared" si="10"/>
        <v>3.2676227010130932</v>
      </c>
      <c r="P33" s="84">
        <f t="shared" si="10"/>
        <v>1.659905195990401</v>
      </c>
      <c r="Q33" s="84">
        <f t="shared" si="10"/>
        <v>0.72034621516473274</v>
      </c>
      <c r="R33" s="84">
        <f t="shared" si="10"/>
        <v>0.60022332382657273</v>
      </c>
      <c r="S33" s="84">
        <f t="shared" si="10"/>
        <v>0.97779155190298916</v>
      </c>
      <c r="T33" s="84">
        <f t="shared" si="10"/>
        <v>0.86406442564997432</v>
      </c>
      <c r="U33" s="84">
        <f t="shared" si="10"/>
        <v>0.65418342069155844</v>
      </c>
      <c r="V33" s="84">
        <f t="shared" si="10"/>
        <v>0.74436183698114666</v>
      </c>
      <c r="W33" s="84">
        <f t="shared" ref="W33:X33" si="11">W11/W$28*100</f>
        <v>1.0503755001153421</v>
      </c>
      <c r="X33" s="84">
        <f t="shared" si="11"/>
        <v>0.97017072043529395</v>
      </c>
      <c r="Y33" s="84">
        <f t="shared" si="10"/>
        <v>1.0212544656681461</v>
      </c>
    </row>
    <row r="34" spans="1:25" x14ac:dyDescent="0.2">
      <c r="A34" s="143"/>
      <c r="B34" s="80" t="s">
        <v>60</v>
      </c>
      <c r="C34" s="84">
        <f t="shared" ref="C34:Y34" si="12">C12/C$28*100</f>
        <v>8.2171628613055575E-2</v>
      </c>
      <c r="D34" s="84">
        <f t="shared" si="12"/>
        <v>0.40583340596434647</v>
      </c>
      <c r="E34" s="84">
        <f t="shared" si="12"/>
        <v>0.43759237248308797</v>
      </c>
      <c r="F34" s="84">
        <f t="shared" si="12"/>
        <v>0.42598750777265726</v>
      </c>
      <c r="G34" s="84">
        <f t="shared" si="12"/>
        <v>0.24860323244866267</v>
      </c>
      <c r="H34" s="84">
        <f t="shared" si="12"/>
        <v>0.18243072359982074</v>
      </c>
      <c r="I34" s="84">
        <f t="shared" si="12"/>
        <v>0.20902732339571689</v>
      </c>
      <c r="J34" s="84">
        <f t="shared" si="12"/>
        <v>0.4290751399066926</v>
      </c>
      <c r="K34" s="84">
        <f t="shared" si="12"/>
        <v>0.3138119652296274</v>
      </c>
      <c r="L34" s="84">
        <f t="shared" si="12"/>
        <v>0.1804872116257773</v>
      </c>
      <c r="M34" s="84">
        <f t="shared" si="12"/>
        <v>0.77159649964142685</v>
      </c>
      <c r="N34" s="84">
        <f t="shared" si="12"/>
        <v>0.95991714279018525</v>
      </c>
      <c r="O34" s="84">
        <f t="shared" si="12"/>
        <v>1.1325851139488339</v>
      </c>
      <c r="P34" s="84">
        <f t="shared" si="12"/>
        <v>1.2375110812394736</v>
      </c>
      <c r="Q34" s="84">
        <f t="shared" si="12"/>
        <v>0.97973372439792328</v>
      </c>
      <c r="R34" s="84">
        <f t="shared" si="12"/>
        <v>0.84740839030963744</v>
      </c>
      <c r="S34" s="84">
        <f t="shared" si="12"/>
        <v>0.67242487086550373</v>
      </c>
      <c r="T34" s="84">
        <f t="shared" si="12"/>
        <v>0.6267003963726494</v>
      </c>
      <c r="U34" s="84">
        <f t="shared" si="12"/>
        <v>0.55019092582881657</v>
      </c>
      <c r="V34" s="84">
        <f t="shared" si="12"/>
        <v>0.36999858354037751</v>
      </c>
      <c r="W34" s="84">
        <f t="shared" ref="W34:X34" si="13">W12/W$28*100</f>
        <v>0.29488123738030986</v>
      </c>
      <c r="X34" s="84">
        <f t="shared" si="13"/>
        <v>0.2492979604722729</v>
      </c>
      <c r="Y34" s="84">
        <f t="shared" si="12"/>
        <v>0.52889827101233455</v>
      </c>
    </row>
    <row r="35" spans="1:25" x14ac:dyDescent="0.2">
      <c r="A35" s="143"/>
      <c r="B35" s="80" t="s">
        <v>66</v>
      </c>
      <c r="C35" s="84">
        <f t="shared" ref="C35:Y35" si="14">C13/C$28*100</f>
        <v>1.2562540682389437E-2</v>
      </c>
      <c r="D35" s="84">
        <f t="shared" si="14"/>
        <v>0.91859472824984112</v>
      </c>
      <c r="E35" s="84">
        <f t="shared" si="14"/>
        <v>0.60482278162489167</v>
      </c>
      <c r="F35" s="84">
        <f t="shared" si="14"/>
        <v>0.26430449294848041</v>
      </c>
      <c r="G35" s="84">
        <f t="shared" si="14"/>
        <v>0.17044855302725026</v>
      </c>
      <c r="H35" s="84">
        <f t="shared" si="14"/>
        <v>0.13250722196284467</v>
      </c>
      <c r="I35" s="84">
        <f t="shared" si="14"/>
        <v>0.18325575796753787</v>
      </c>
      <c r="J35" s="84">
        <f t="shared" si="14"/>
        <v>0.24000917504140926</v>
      </c>
      <c r="K35" s="84">
        <f t="shared" si="14"/>
        <v>0.17531603066953913</v>
      </c>
      <c r="L35" s="84">
        <f t="shared" si="14"/>
        <v>0.19460320115008228</v>
      </c>
      <c r="M35" s="84">
        <f t="shared" si="14"/>
        <v>0.33454676292019475</v>
      </c>
      <c r="N35" s="84">
        <f t="shared" si="14"/>
        <v>0.5803234987099396</v>
      </c>
      <c r="O35" s="84">
        <f t="shared" si="14"/>
        <v>0.74168896325897604</v>
      </c>
      <c r="P35" s="84">
        <f t="shared" si="14"/>
        <v>1.1673538779001549</v>
      </c>
      <c r="Q35" s="84">
        <f t="shared" si="14"/>
        <v>0.34523118882296117</v>
      </c>
      <c r="R35" s="84">
        <f t="shared" si="14"/>
        <v>8.8951968168410528E-2</v>
      </c>
      <c r="S35" s="84">
        <f t="shared" si="14"/>
        <v>6.8021612003831583E-2</v>
      </c>
      <c r="T35" s="84">
        <f t="shared" si="14"/>
        <v>8.5896199528542258E-2</v>
      </c>
      <c r="U35" s="84">
        <f t="shared" si="14"/>
        <v>4.1589114936310345E-2</v>
      </c>
      <c r="V35" s="84">
        <f t="shared" si="14"/>
        <v>3.4849659812929222E-2</v>
      </c>
      <c r="W35" s="84">
        <f t="shared" ref="W35:X35" si="15">W13/W$28*100</f>
        <v>6.1879508690964993E-2</v>
      </c>
      <c r="X35" s="84">
        <f t="shared" si="15"/>
        <v>3.1233315039675323E-2</v>
      </c>
      <c r="Y35" s="84">
        <f t="shared" si="14"/>
        <v>0.22950941531446051</v>
      </c>
    </row>
    <row r="36" spans="1:25" x14ac:dyDescent="0.2">
      <c r="A36" s="143"/>
      <c r="B36" s="80" t="s">
        <v>67</v>
      </c>
      <c r="C36" s="84">
        <f t="shared" ref="C36:Y36" si="16">C14/C$28*100</f>
        <v>1.6690262850793409</v>
      </c>
      <c r="D36" s="84">
        <f t="shared" si="16"/>
        <v>0.50381634177070733</v>
      </c>
      <c r="E36" s="84">
        <f t="shared" si="16"/>
        <v>4.2374046304496059E-2</v>
      </c>
      <c r="F36" s="84">
        <f t="shared" si="16"/>
        <v>3.6114923415202886E-2</v>
      </c>
      <c r="G36" s="84">
        <f t="shared" si="16"/>
        <v>9.0570759445206539E-2</v>
      </c>
      <c r="H36" s="84">
        <f t="shared" si="16"/>
        <v>0.38992708447610064</v>
      </c>
      <c r="I36" s="84">
        <f t="shared" si="16"/>
        <v>0.47718650940472934</v>
      </c>
      <c r="J36" s="84">
        <f t="shared" si="16"/>
        <v>0.3344306400257443</v>
      </c>
      <c r="K36" s="84">
        <f t="shared" si="16"/>
        <v>0.34467282889602047</v>
      </c>
      <c r="L36" s="84">
        <f t="shared" si="16"/>
        <v>0.58667280351490603</v>
      </c>
      <c r="M36" s="84">
        <f t="shared" si="16"/>
        <v>0.57095085738777063</v>
      </c>
      <c r="N36" s="84">
        <f t="shared" si="16"/>
        <v>0.54495163092167165</v>
      </c>
      <c r="O36" s="84">
        <f t="shared" si="16"/>
        <v>0.67473748056385174</v>
      </c>
      <c r="P36" s="84">
        <f t="shared" si="16"/>
        <v>0.75019825330912804</v>
      </c>
      <c r="Q36" s="84">
        <f t="shared" si="16"/>
        <v>0.6287874236676142</v>
      </c>
      <c r="R36" s="84">
        <f t="shared" si="16"/>
        <v>0.37166245832149319</v>
      </c>
      <c r="S36" s="84">
        <f t="shared" si="16"/>
        <v>0.4703828204654259</v>
      </c>
      <c r="T36" s="84">
        <f t="shared" si="16"/>
        <v>0.56023309788080311</v>
      </c>
      <c r="U36" s="84">
        <f t="shared" si="16"/>
        <v>0.51297579867469478</v>
      </c>
      <c r="V36" s="84">
        <f t="shared" si="16"/>
        <v>1.0214564083961757</v>
      </c>
      <c r="W36" s="84">
        <f t="shared" ref="W36:X36" si="17">W14/W$28*100</f>
        <v>1.2282752274723996</v>
      </c>
      <c r="X36" s="84">
        <f t="shared" si="17"/>
        <v>1.1631580529510772</v>
      </c>
      <c r="Y36" s="84">
        <f t="shared" si="16"/>
        <v>0.62441241534276437</v>
      </c>
    </row>
    <row r="37" spans="1:25" x14ac:dyDescent="0.2">
      <c r="A37" s="143"/>
      <c r="B37" s="80" t="s">
        <v>71</v>
      </c>
      <c r="C37" s="84">
        <f t="shared" ref="C37:Y37" si="18">C15/C$28*100</f>
        <v>3.4903651631921898E-4</v>
      </c>
      <c r="D37" s="84">
        <f t="shared" si="18"/>
        <v>1.7281590830383515E-3</v>
      </c>
      <c r="E37" s="84">
        <f t="shared" si="18"/>
        <v>4.1988682786641682E-2</v>
      </c>
      <c r="F37" s="84">
        <f t="shared" si="18"/>
        <v>0.903987727439585</v>
      </c>
      <c r="G37" s="84">
        <f t="shared" si="18"/>
        <v>1.0491570309191935</v>
      </c>
      <c r="H37" s="84">
        <f t="shared" si="18"/>
        <v>1.2095296893805929</v>
      </c>
      <c r="I37" s="84">
        <f t="shared" si="18"/>
        <v>1.4129297697271579</v>
      </c>
      <c r="J37" s="84">
        <f t="shared" si="18"/>
        <v>2.4527954907834157</v>
      </c>
      <c r="K37" s="84">
        <f t="shared" si="18"/>
        <v>2.0796671253710342</v>
      </c>
      <c r="L37" s="84">
        <f t="shared" si="18"/>
        <v>1.5571058460923846</v>
      </c>
      <c r="M37" s="84">
        <f t="shared" si="18"/>
        <v>1.933539109468591</v>
      </c>
      <c r="N37" s="84">
        <f t="shared" si="18"/>
        <v>2.5491589787423909</v>
      </c>
      <c r="O37" s="84">
        <f t="shared" si="18"/>
        <v>2.2003078355228918</v>
      </c>
      <c r="P37" s="84">
        <f t="shared" si="18"/>
        <v>0.66944088199523821</v>
      </c>
      <c r="Q37" s="84">
        <f t="shared" si="18"/>
        <v>0.58848493815357994</v>
      </c>
      <c r="R37" s="84">
        <f t="shared" si="18"/>
        <v>0.58811012610386648</v>
      </c>
      <c r="S37" s="84">
        <f t="shared" si="18"/>
        <v>0.37709404305856631</v>
      </c>
      <c r="T37" s="84">
        <f t="shared" si="18"/>
        <v>0.77524858178203881</v>
      </c>
      <c r="U37" s="84">
        <f t="shared" si="18"/>
        <v>0.55035400605188789</v>
      </c>
      <c r="V37" s="84">
        <f t="shared" si="18"/>
        <v>0.53172253230620559</v>
      </c>
      <c r="W37" s="84">
        <f t="shared" ref="W37:X37" si="19">W15/W$28*100</f>
        <v>0.8943469593955955</v>
      </c>
      <c r="X37" s="84">
        <f t="shared" si="19"/>
        <v>1.181220949084018</v>
      </c>
      <c r="Y37" s="84">
        <f t="shared" si="18"/>
        <v>1.1123740749154427</v>
      </c>
    </row>
    <row r="38" spans="1:25" x14ac:dyDescent="0.2">
      <c r="A38" s="143"/>
      <c r="B38" s="8" t="s">
        <v>15</v>
      </c>
      <c r="C38" s="84">
        <f t="shared" ref="C38:Y38" si="20">C16/C$28*100</f>
        <v>2.340251879047675</v>
      </c>
      <c r="D38" s="84">
        <f t="shared" si="20"/>
        <v>6.1062542760822032</v>
      </c>
      <c r="E38" s="84">
        <f t="shared" si="20"/>
        <v>4.2157820422533288</v>
      </c>
      <c r="F38" s="84">
        <f t="shared" si="20"/>
        <v>2.4429799697175549</v>
      </c>
      <c r="G38" s="84">
        <f t="shared" si="20"/>
        <v>1.303531029689774</v>
      </c>
      <c r="H38" s="84">
        <f t="shared" si="20"/>
        <v>1.2260530497523157</v>
      </c>
      <c r="I38" s="84">
        <f t="shared" si="20"/>
        <v>1.199773560390492</v>
      </c>
      <c r="J38" s="84">
        <f t="shared" si="20"/>
        <v>2.2164022876950304</v>
      </c>
      <c r="K38" s="84">
        <f t="shared" si="20"/>
        <v>1.1696354925091907</v>
      </c>
      <c r="L38" s="84">
        <f t="shared" si="20"/>
        <v>1.2096436724110899</v>
      </c>
      <c r="M38" s="84">
        <f t="shared" si="20"/>
        <v>2.348661578474307</v>
      </c>
      <c r="N38" s="84">
        <f t="shared" si="20"/>
        <v>3.1083879603995408</v>
      </c>
      <c r="O38" s="84">
        <f t="shared" si="20"/>
        <v>4.0632010076308163</v>
      </c>
      <c r="P38" s="84">
        <f t="shared" si="20"/>
        <v>4.5578846474572421</v>
      </c>
      <c r="Q38" s="84">
        <f t="shared" si="20"/>
        <v>2.743820650014746</v>
      </c>
      <c r="R38" s="84">
        <f t="shared" si="20"/>
        <v>2.0463663081498185</v>
      </c>
      <c r="S38" s="84">
        <f t="shared" si="20"/>
        <v>1.8824502571191306</v>
      </c>
      <c r="T38" s="84">
        <f t="shared" si="20"/>
        <v>2.2689563939083883</v>
      </c>
      <c r="U38" s="84">
        <f t="shared" si="20"/>
        <v>2.3744226474298018</v>
      </c>
      <c r="V38" s="84">
        <f t="shared" si="20"/>
        <v>1.9342897989638095</v>
      </c>
      <c r="W38" s="84">
        <f t="shared" ref="W38:X38" si="21">W16/W$28*100</f>
        <v>1.4298791932160733</v>
      </c>
      <c r="X38" s="84">
        <f t="shared" si="21"/>
        <v>1.1133371359110542</v>
      </c>
      <c r="Y38" s="84">
        <f t="shared" si="20"/>
        <v>2.1457975418440789</v>
      </c>
    </row>
    <row r="39" spans="1:25" x14ac:dyDescent="0.2">
      <c r="A39" s="143"/>
      <c r="B39" s="8" t="s">
        <v>26</v>
      </c>
      <c r="C39" s="84">
        <f t="shared" ref="C39:Y39" si="22">C17/C$28*100</f>
        <v>0.30348653764967742</v>
      </c>
      <c r="D39" s="84">
        <f t="shared" si="22"/>
        <v>1.2012774635873307</v>
      </c>
      <c r="E39" s="84">
        <f t="shared" si="22"/>
        <v>1.0550983128745761</v>
      </c>
      <c r="F39" s="84">
        <f t="shared" si="22"/>
        <v>0.75666556949572161</v>
      </c>
      <c r="G39" s="84">
        <f t="shared" si="22"/>
        <v>0.19395456425929011</v>
      </c>
      <c r="H39" s="84">
        <f t="shared" si="22"/>
        <v>0.19039423737434566</v>
      </c>
      <c r="I39" s="84">
        <f t="shared" si="22"/>
        <v>9.18870005128163E-2</v>
      </c>
      <c r="J39" s="84">
        <f t="shared" si="22"/>
        <v>2.6585069521895904E-2</v>
      </c>
      <c r="K39" s="84">
        <f t="shared" si="22"/>
        <v>7.6191733729166877E-2</v>
      </c>
      <c r="L39" s="84">
        <f t="shared" si="22"/>
        <v>0.17843380325118047</v>
      </c>
      <c r="M39" s="84">
        <f t="shared" si="22"/>
        <v>0.27736095045622466</v>
      </c>
      <c r="N39" s="84">
        <f t="shared" si="22"/>
        <v>0.42358216753782912</v>
      </c>
      <c r="O39" s="84">
        <f t="shared" si="22"/>
        <v>0.63189338208230506</v>
      </c>
      <c r="P39" s="84">
        <f t="shared" si="22"/>
        <v>0.61249125603380605</v>
      </c>
      <c r="Q39" s="84">
        <f t="shared" si="22"/>
        <v>0.21215542445118515</v>
      </c>
      <c r="R39" s="84">
        <f t="shared" si="22"/>
        <v>0.21572143676207989</v>
      </c>
      <c r="S39" s="84">
        <f t="shared" si="22"/>
        <v>0.19084203562274188</v>
      </c>
      <c r="T39" s="84">
        <f t="shared" si="22"/>
        <v>0.19904179214570153</v>
      </c>
      <c r="U39" s="84">
        <f t="shared" si="22"/>
        <v>0.21580667345323851</v>
      </c>
      <c r="V39" s="84">
        <f t="shared" si="22"/>
        <v>0.19589211422685032</v>
      </c>
      <c r="W39" s="84">
        <f t="shared" ref="W39:X39" si="23">W17/W$28*100</f>
        <v>0.15577379149168208</v>
      </c>
      <c r="X39" s="84">
        <f t="shared" si="23"/>
        <v>0.16031033216283663</v>
      </c>
      <c r="Y39" s="84">
        <f t="shared" si="22"/>
        <v>0.26778467140698098</v>
      </c>
    </row>
    <row r="40" spans="1:25" x14ac:dyDescent="0.2">
      <c r="A40" s="143"/>
      <c r="B40" s="8" t="s">
        <v>27</v>
      </c>
      <c r="C40" s="84">
        <f t="shared" ref="C40:Y40" si="24">C18/C$28*100</f>
        <v>1.6464848981814117</v>
      </c>
      <c r="D40" s="84">
        <f t="shared" si="24"/>
        <v>1.4866857541995979</v>
      </c>
      <c r="E40" s="84">
        <f t="shared" si="24"/>
        <v>0.79872088217801551</v>
      </c>
      <c r="F40" s="84">
        <f t="shared" si="24"/>
        <v>0.25953855822637201</v>
      </c>
      <c r="G40" s="84">
        <f t="shared" si="24"/>
        <v>0.26552382099887006</v>
      </c>
      <c r="H40" s="84">
        <f t="shared" si="24"/>
        <v>0.32666193475614402</v>
      </c>
      <c r="I40" s="84">
        <f t="shared" si="24"/>
        <v>0.36451047168442435</v>
      </c>
      <c r="J40" s="84">
        <f t="shared" si="24"/>
        <v>0.19669161885081829</v>
      </c>
      <c r="K40" s="84">
        <f t="shared" si="24"/>
        <v>0.12614856412038986</v>
      </c>
      <c r="L40" s="84">
        <f t="shared" si="24"/>
        <v>0.21297787440350277</v>
      </c>
      <c r="M40" s="84">
        <f t="shared" si="24"/>
        <v>0.23663032660761235</v>
      </c>
      <c r="N40" s="84">
        <f t="shared" si="24"/>
        <v>0.30715711609163954</v>
      </c>
      <c r="O40" s="84">
        <f t="shared" si="24"/>
        <v>0.58479108037148819</v>
      </c>
      <c r="P40" s="84">
        <f t="shared" si="24"/>
        <v>0.52417953821907581</v>
      </c>
      <c r="Q40" s="84">
        <f t="shared" si="24"/>
        <v>0.31341770373902422</v>
      </c>
      <c r="R40" s="84">
        <f t="shared" si="24"/>
        <v>0.37891597705915742</v>
      </c>
      <c r="S40" s="84">
        <f t="shared" si="24"/>
        <v>0.30512284200965756</v>
      </c>
      <c r="T40" s="84">
        <f t="shared" si="24"/>
        <v>0.57271113997696022</v>
      </c>
      <c r="U40" s="84">
        <f t="shared" si="24"/>
        <v>0.66040328890822764</v>
      </c>
      <c r="V40" s="84">
        <f t="shared" si="24"/>
        <v>0.57925054141830068</v>
      </c>
      <c r="W40" s="84">
        <f t="shared" ref="W40:X40" si="25">W18/W$28*100</f>
        <v>0.45466688922149212</v>
      </c>
      <c r="X40" s="84">
        <f t="shared" si="25"/>
        <v>0.32216024256040643</v>
      </c>
      <c r="Y40" s="84">
        <f t="shared" si="24"/>
        <v>0.4196229961614264</v>
      </c>
    </row>
    <row r="41" spans="1:25" x14ac:dyDescent="0.2">
      <c r="A41" s="143"/>
      <c r="B41" s="8" t="s">
        <v>16</v>
      </c>
      <c r="C41" s="84">
        <f t="shared" ref="C41:Y41" si="26">C19/C$28*100</f>
        <v>6.9200452081860084E-2</v>
      </c>
      <c r="D41" s="84">
        <f t="shared" si="26"/>
        <v>7.6939311247138195E-2</v>
      </c>
      <c r="E41" s="84">
        <f t="shared" si="26"/>
        <v>0.11210006185631989</v>
      </c>
      <c r="F41" s="84">
        <f t="shared" si="26"/>
        <v>4.1698336698141956E-2</v>
      </c>
      <c r="G41" s="84">
        <f t="shared" si="26"/>
        <v>5.4150502766232532E-2</v>
      </c>
      <c r="H41" s="84">
        <f t="shared" si="26"/>
        <v>5.9181147200039259E-2</v>
      </c>
      <c r="I41" s="84">
        <f t="shared" si="26"/>
        <v>2.8311867476978433E-2</v>
      </c>
      <c r="J41" s="84">
        <f t="shared" si="26"/>
        <v>6.8695415306121776E-2</v>
      </c>
      <c r="K41" s="84">
        <f t="shared" si="26"/>
        <v>3.9315797944878064E-2</v>
      </c>
      <c r="L41" s="84">
        <f t="shared" si="26"/>
        <v>5.4883355087770272E-2</v>
      </c>
      <c r="M41" s="84">
        <f t="shared" si="26"/>
        <v>0.22494306118967844</v>
      </c>
      <c r="N41" s="84">
        <f t="shared" si="26"/>
        <v>0.18490621853912642</v>
      </c>
      <c r="O41" s="84">
        <f t="shared" si="26"/>
        <v>0.2848230066563725</v>
      </c>
      <c r="P41" s="84">
        <f t="shared" si="26"/>
        <v>0.33304678864979848</v>
      </c>
      <c r="Q41" s="84">
        <f t="shared" si="26"/>
        <v>0.28185669398177571</v>
      </c>
      <c r="R41" s="84">
        <f t="shared" si="26"/>
        <v>0.15980149929255597</v>
      </c>
      <c r="S41" s="84">
        <f t="shared" si="26"/>
        <v>0.11441386377316863</v>
      </c>
      <c r="T41" s="84">
        <f t="shared" si="26"/>
        <v>0.11351863216723275</v>
      </c>
      <c r="U41" s="84">
        <f t="shared" si="26"/>
        <v>0.11955499731862</v>
      </c>
      <c r="V41" s="84">
        <f t="shared" si="26"/>
        <v>4.6303714600066735E-2</v>
      </c>
      <c r="W41" s="84">
        <f t="shared" ref="W41:X41" si="27">W19/W$28*100</f>
        <v>8.9340119870111132E-2</v>
      </c>
      <c r="X41" s="84">
        <f t="shared" si="27"/>
        <v>8.685256109683212E-2</v>
      </c>
      <c r="Y41" s="84">
        <f t="shared" si="26"/>
        <v>0.11708414864920114</v>
      </c>
    </row>
    <row r="42" spans="1:25" x14ac:dyDescent="0.2">
      <c r="A42" s="143"/>
      <c r="B42" s="8" t="s">
        <v>19</v>
      </c>
      <c r="C42" s="84">
        <f t="shared" ref="C42:Y42" si="28">C20/C$28*100</f>
        <v>1.1135247625533667E-2</v>
      </c>
      <c r="D42" s="84">
        <f t="shared" si="28"/>
        <v>2.020779204441606E-2</v>
      </c>
      <c r="E42" s="84">
        <f t="shared" si="28"/>
        <v>1.6103315818366104E-2</v>
      </c>
      <c r="F42" s="84">
        <f t="shared" si="28"/>
        <v>9.115295064461933E-3</v>
      </c>
      <c r="G42" s="84">
        <f t="shared" si="28"/>
        <v>2.5801514324180937E-2</v>
      </c>
      <c r="H42" s="84">
        <f t="shared" si="28"/>
        <v>2.6734368315473506E-2</v>
      </c>
      <c r="I42" s="84">
        <f t="shared" si="28"/>
        <v>8.0536297056662265E-3</v>
      </c>
      <c r="J42" s="84">
        <f t="shared" si="28"/>
        <v>1.6703676556727512E-2</v>
      </c>
      <c r="K42" s="84">
        <f t="shared" si="28"/>
        <v>1.785298418955595E-2</v>
      </c>
      <c r="L42" s="84">
        <f t="shared" si="28"/>
        <v>1.7610045731056578E-2</v>
      </c>
      <c r="M42" s="84">
        <f t="shared" si="28"/>
        <v>3.5052723742571582E-2</v>
      </c>
      <c r="N42" s="84">
        <f t="shared" si="28"/>
        <v>4.0968704145590042E-2</v>
      </c>
      <c r="O42" s="84">
        <f t="shared" si="28"/>
        <v>8.1216643223959037E-2</v>
      </c>
      <c r="P42" s="84">
        <f t="shared" si="28"/>
        <v>9.2538181580604895E-2</v>
      </c>
      <c r="Q42" s="84">
        <f t="shared" si="28"/>
        <v>7.005810192261773E-2</v>
      </c>
      <c r="R42" s="84">
        <f t="shared" si="28"/>
        <v>3.3246909358150792E-2</v>
      </c>
      <c r="S42" s="84">
        <f t="shared" si="28"/>
        <v>2.4143013441182859E-2</v>
      </c>
      <c r="T42" s="84">
        <f t="shared" si="28"/>
        <v>3.1876758618968701E-2</v>
      </c>
      <c r="U42" s="84">
        <f t="shared" si="28"/>
        <v>4.2990929742818595E-2</v>
      </c>
      <c r="V42" s="84">
        <f t="shared" si="28"/>
        <v>1.282182675597362E-2</v>
      </c>
      <c r="W42" s="84">
        <f t="shared" ref="W42:X42" si="29">W20/W$28*100</f>
        <v>2.3776796372023224E-2</v>
      </c>
      <c r="X42" s="84">
        <f t="shared" si="29"/>
        <v>2.2478259204548909E-2</v>
      </c>
      <c r="Y42" s="84">
        <f t="shared" si="28"/>
        <v>3.0879499018246079E-2</v>
      </c>
    </row>
    <row r="43" spans="1:25" x14ac:dyDescent="0.2">
      <c r="A43" s="143"/>
      <c r="B43" s="8" t="s">
        <v>18</v>
      </c>
      <c r="C43" s="84">
        <f t="shared" ref="C43:Y43" si="30">C21/C$28*100</f>
        <v>1.3161862693380794E-2</v>
      </c>
      <c r="D43" s="84">
        <f t="shared" si="30"/>
        <v>1.7767568337466674E-2</v>
      </c>
      <c r="E43" s="84">
        <f t="shared" si="30"/>
        <v>1.6906971482074241E-2</v>
      </c>
      <c r="F43" s="84">
        <f t="shared" si="30"/>
        <v>4.7912872191799389E-3</v>
      </c>
      <c r="G43" s="84">
        <f t="shared" si="30"/>
        <v>5.6399716948361536E-3</v>
      </c>
      <c r="H43" s="84">
        <f t="shared" si="30"/>
        <v>8.1032294655903839E-3</v>
      </c>
      <c r="I43" s="84">
        <f t="shared" si="30"/>
        <v>3.2644101514914159E-3</v>
      </c>
      <c r="J43" s="84">
        <f t="shared" si="30"/>
        <v>1.1471301654166403E-2</v>
      </c>
      <c r="K43" s="84">
        <f t="shared" si="30"/>
        <v>3.9500860116570861E-3</v>
      </c>
      <c r="L43" s="84">
        <f t="shared" si="30"/>
        <v>9.5372449785185477E-3</v>
      </c>
      <c r="M43" s="84">
        <f t="shared" si="30"/>
        <v>2.5603005721002842E-2</v>
      </c>
      <c r="N43" s="84">
        <f t="shared" si="30"/>
        <v>2.2661569903948554E-2</v>
      </c>
      <c r="O43" s="84">
        <f t="shared" si="30"/>
        <v>4.3543336787551817E-2</v>
      </c>
      <c r="P43" s="84">
        <f t="shared" si="30"/>
        <v>3.0913534917196499E-2</v>
      </c>
      <c r="Q43" s="84">
        <f t="shared" si="30"/>
        <v>1.8241344591891119E-2</v>
      </c>
      <c r="R43" s="84">
        <f t="shared" si="30"/>
        <v>9.2759786454093517E-3</v>
      </c>
      <c r="S43" s="84">
        <f t="shared" si="30"/>
        <v>8.9619735163142828E-3</v>
      </c>
      <c r="T43" s="84">
        <f t="shared" si="30"/>
        <v>7.4776415357250643E-3</v>
      </c>
      <c r="U43" s="84">
        <f t="shared" si="30"/>
        <v>9.5278255741458075E-3</v>
      </c>
      <c r="V43" s="84">
        <f t="shared" si="30"/>
        <v>5.9971322621924479E-3</v>
      </c>
      <c r="W43" s="84">
        <f t="shared" ref="W43:X43" si="31">W21/W$28*100</f>
        <v>5.0486801781288214E-3</v>
      </c>
      <c r="X43" s="84">
        <f t="shared" si="31"/>
        <v>6.8821849915004134E-3</v>
      </c>
      <c r="Y43" s="84">
        <f t="shared" si="30"/>
        <v>1.17236325044169E-2</v>
      </c>
    </row>
    <row r="44" spans="1:25" x14ac:dyDescent="0.2">
      <c r="A44" s="143"/>
      <c r="B44" s="8" t="s">
        <v>20</v>
      </c>
      <c r="C44" s="84">
        <f t="shared" ref="C44:Y44" si="32">C22/C$28*100</f>
        <v>9.9488880404332136E-3</v>
      </c>
      <c r="D44" s="84">
        <f t="shared" si="32"/>
        <v>3.7603701819185998E-3</v>
      </c>
      <c r="E44" s="84">
        <f t="shared" si="32"/>
        <v>2.4542146933799192E-3</v>
      </c>
      <c r="F44" s="84">
        <f t="shared" si="32"/>
        <v>2.9071069930541966E-3</v>
      </c>
      <c r="G44" s="84">
        <f t="shared" si="32"/>
        <v>1.7199839679460484E-3</v>
      </c>
      <c r="H44" s="84">
        <f t="shared" si="32"/>
        <v>1.1265259645431205E-3</v>
      </c>
      <c r="I44" s="84">
        <f t="shared" si="32"/>
        <v>1.4042866070810638E-3</v>
      </c>
      <c r="J44" s="84">
        <f t="shared" si="32"/>
        <v>1.2637493884083684E-3</v>
      </c>
      <c r="K44" s="84">
        <f t="shared" si="32"/>
        <v>1.8222458001083228E-3</v>
      </c>
      <c r="L44" s="84">
        <f t="shared" si="32"/>
        <v>1.0293314506762163E-2</v>
      </c>
      <c r="M44" s="84">
        <f t="shared" si="32"/>
        <v>1.5840959443936591E-2</v>
      </c>
      <c r="N44" s="84">
        <f t="shared" si="32"/>
        <v>1.8119552159215277E-2</v>
      </c>
      <c r="O44" s="84">
        <f t="shared" si="32"/>
        <v>5.1424995654095626E-2</v>
      </c>
      <c r="P44" s="84">
        <f t="shared" si="32"/>
        <v>6.7972264074624075E-2</v>
      </c>
      <c r="Q44" s="84">
        <f t="shared" si="32"/>
        <v>5.9600707314924367E-2</v>
      </c>
      <c r="R44" s="84">
        <f t="shared" si="32"/>
        <v>1.5215101849908399E-2</v>
      </c>
      <c r="S44" s="84">
        <f t="shared" si="32"/>
        <v>1.3446910200331884E-2</v>
      </c>
      <c r="T44" s="84">
        <f t="shared" si="32"/>
        <v>1.0259439645718392E-2</v>
      </c>
      <c r="U44" s="84">
        <f t="shared" si="32"/>
        <v>1.1382970842203712E-2</v>
      </c>
      <c r="V44" s="84">
        <f t="shared" si="32"/>
        <v>4.4548715399279426E-3</v>
      </c>
      <c r="W44" s="84">
        <f t="shared" ref="W44:X44" si="33">W22/W$28*100</f>
        <v>1.0599960588251994E-2</v>
      </c>
      <c r="X44" s="84">
        <f t="shared" si="33"/>
        <v>8.1091966160312893E-3</v>
      </c>
      <c r="Y44" s="84">
        <f t="shared" si="32"/>
        <v>1.4039260919955441E-2</v>
      </c>
    </row>
    <row r="45" spans="1:25" x14ac:dyDescent="0.2">
      <c r="A45" s="143"/>
      <c r="B45" s="8" t="s">
        <v>21</v>
      </c>
      <c r="C45" s="84">
        <f t="shared" ref="C45:Y45" si="34">C23/C$28*100</f>
        <v>4.3285600307199053E-3</v>
      </c>
      <c r="D45" s="84">
        <f t="shared" si="34"/>
        <v>1.8319200496351121E-3</v>
      </c>
      <c r="E45" s="84">
        <f t="shared" si="34"/>
        <v>2.2784978005618638E-3</v>
      </c>
      <c r="F45" s="84">
        <f t="shared" si="34"/>
        <v>3.2910392579975655E-3</v>
      </c>
      <c r="G45" s="84">
        <f t="shared" si="34"/>
        <v>4.052157741666341E-3</v>
      </c>
      <c r="H45" s="84">
        <f t="shared" si="34"/>
        <v>1.938122596882124E-3</v>
      </c>
      <c r="I45" s="84">
        <f t="shared" si="34"/>
        <v>1.5154009816136663E-3</v>
      </c>
      <c r="J45" s="84">
        <f t="shared" si="34"/>
        <v>8.0529515791083017E-4</v>
      </c>
      <c r="K45" s="84">
        <f t="shared" si="34"/>
        <v>3.3887123729262792E-3</v>
      </c>
      <c r="L45" s="84">
        <f t="shared" si="34"/>
        <v>2.2264254369670131E-3</v>
      </c>
      <c r="M45" s="84">
        <f t="shared" si="34"/>
        <v>4.287902676574311E-3</v>
      </c>
      <c r="N45" s="84">
        <f t="shared" si="34"/>
        <v>4.2875105088647234E-3</v>
      </c>
      <c r="O45" s="84">
        <f t="shared" si="34"/>
        <v>7.4685824314998711E-3</v>
      </c>
      <c r="P45" s="84">
        <f t="shared" si="34"/>
        <v>1.4342424637005352E-2</v>
      </c>
      <c r="Q45" s="84">
        <f t="shared" si="34"/>
        <v>4.5111641267747754E-3</v>
      </c>
      <c r="R45" s="84">
        <f t="shared" si="34"/>
        <v>8.0932585341411366E-3</v>
      </c>
      <c r="S45" s="84">
        <f t="shared" si="34"/>
        <v>7.9021277763912084E-3</v>
      </c>
      <c r="T45" s="84">
        <f t="shared" si="34"/>
        <v>6.0215980802554425E-3</v>
      </c>
      <c r="U45" s="84">
        <f t="shared" si="34"/>
        <v>8.222034662930951E-3</v>
      </c>
      <c r="V45" s="84">
        <f t="shared" si="34"/>
        <v>3.9754752586627501E-3</v>
      </c>
      <c r="W45" s="84">
        <f t="shared" ref="W45:X45" si="35">W23/W$28*100</f>
        <v>1.5834845599309467E-2</v>
      </c>
      <c r="X45" s="84">
        <f t="shared" si="35"/>
        <v>1.7481268087833277E-2</v>
      </c>
      <c r="Y45" s="84">
        <f t="shared" si="34"/>
        <v>6.8886712458252064E-3</v>
      </c>
    </row>
    <row r="46" spans="1:25" x14ac:dyDescent="0.2">
      <c r="A46" s="143"/>
      <c r="B46" s="8" t="s">
        <v>17</v>
      </c>
      <c r="C46" s="84">
        <f t="shared" ref="C46:Y47" si="36">C24/C$28*100</f>
        <v>1.4770252126210547E-2</v>
      </c>
      <c r="D46" s="84">
        <f t="shared" si="36"/>
        <v>1.2252777211789211E-2</v>
      </c>
      <c r="E46" s="84">
        <f t="shared" si="36"/>
        <v>1.1152963267240348E-2</v>
      </c>
      <c r="F46" s="84">
        <f t="shared" si="36"/>
        <v>8.9284056300591007E-3</v>
      </c>
      <c r="G46" s="84">
        <f t="shared" si="36"/>
        <v>7.7866104112130283E-3</v>
      </c>
      <c r="H46" s="84">
        <f t="shared" si="36"/>
        <v>7.1688788328664885E-3</v>
      </c>
      <c r="I46" s="84">
        <f t="shared" si="36"/>
        <v>6.8176524488295113E-3</v>
      </c>
      <c r="J46" s="84">
        <f t="shared" si="36"/>
        <v>8.2429740903022294E-3</v>
      </c>
      <c r="K46" s="84">
        <f t="shared" si="36"/>
        <v>8.1885131985124301E-3</v>
      </c>
      <c r="L46" s="84">
        <f t="shared" si="36"/>
        <v>8.954104075503946E-3</v>
      </c>
      <c r="M46" s="84">
        <f t="shared" si="36"/>
        <v>3.0646854226641297E-2</v>
      </c>
      <c r="N46" s="84">
        <f t="shared" si="36"/>
        <v>5.3196067669513854E-2</v>
      </c>
      <c r="O46" s="84">
        <f t="shared" si="36"/>
        <v>5.3130317973938808E-2</v>
      </c>
      <c r="P46" s="84">
        <f t="shared" si="36"/>
        <v>7.0447969145804132E-2</v>
      </c>
      <c r="Q46" s="84">
        <f t="shared" si="36"/>
        <v>9.1902039740517083E-2</v>
      </c>
      <c r="R46" s="84">
        <f t="shared" si="36"/>
        <v>6.8610626056210641E-2</v>
      </c>
      <c r="S46" s="84">
        <f t="shared" si="36"/>
        <v>4.214683164905958E-2</v>
      </c>
      <c r="T46" s="84">
        <f t="shared" si="36"/>
        <v>2.8812225900934813E-2</v>
      </c>
      <c r="U46" s="84">
        <f t="shared" si="36"/>
        <v>2.1713107064005099E-2</v>
      </c>
      <c r="V46" s="84">
        <f t="shared" si="36"/>
        <v>7.427098972625468E-3</v>
      </c>
      <c r="W46" s="84">
        <f t="shared" ref="W46:X46" si="37">W24/W$28*100</f>
        <v>1.9727289833561288E-2</v>
      </c>
      <c r="X46" s="84">
        <f t="shared" si="37"/>
        <v>1.5579862827574262E-2</v>
      </c>
      <c r="Y46" s="84">
        <f t="shared" si="36"/>
        <v>2.7265702507093707E-2</v>
      </c>
    </row>
    <row r="47" spans="1:25" x14ac:dyDescent="0.2">
      <c r="A47" s="297"/>
      <c r="B47" s="8" t="s">
        <v>807</v>
      </c>
      <c r="C47" s="84">
        <f t="shared" si="36"/>
        <v>1.5855641565581956E-2</v>
      </c>
      <c r="D47" s="84">
        <f t="shared" si="36"/>
        <v>2.1118883421912538E-2</v>
      </c>
      <c r="E47" s="84">
        <f t="shared" si="36"/>
        <v>6.3204098794697405E-2</v>
      </c>
      <c r="F47" s="84">
        <f t="shared" si="36"/>
        <v>1.2665202533389215E-2</v>
      </c>
      <c r="G47" s="84">
        <f t="shared" si="36"/>
        <v>9.1502646263900127E-3</v>
      </c>
      <c r="H47" s="84">
        <f t="shared" si="36"/>
        <v>1.4110022024683635E-2</v>
      </c>
      <c r="I47" s="84">
        <f t="shared" si="36"/>
        <v>7.256487582296552E-3</v>
      </c>
      <c r="J47" s="84">
        <f t="shared" si="36"/>
        <v>3.0208418458606431E-2</v>
      </c>
      <c r="K47" s="84">
        <f t="shared" si="36"/>
        <v>4.1132563721179962E-3</v>
      </c>
      <c r="L47" s="84">
        <f t="shared" si="36"/>
        <v>6.2622203589620161E-3</v>
      </c>
      <c r="M47" s="84">
        <f t="shared" si="36"/>
        <v>0.11351161537895181</v>
      </c>
      <c r="N47" s="84">
        <f t="shared" si="36"/>
        <v>4.5672814151993986E-2</v>
      </c>
      <c r="O47" s="84">
        <f t="shared" si="36"/>
        <v>4.8039130585327341E-2</v>
      </c>
      <c r="P47" s="84">
        <f t="shared" si="36"/>
        <v>5.6832414294563496E-2</v>
      </c>
      <c r="Q47" s="84">
        <f t="shared" si="36"/>
        <v>3.7543336285050639E-2</v>
      </c>
      <c r="R47" s="84">
        <f t="shared" si="36"/>
        <v>2.5359624848735642E-2</v>
      </c>
      <c r="S47" s="84">
        <f t="shared" si="36"/>
        <v>1.7813007189888833E-2</v>
      </c>
      <c r="T47" s="84">
        <f t="shared" si="36"/>
        <v>2.9070968385630322E-2</v>
      </c>
      <c r="U47" s="84">
        <f t="shared" si="36"/>
        <v>2.5718129432515821E-2</v>
      </c>
      <c r="V47" s="84">
        <f t="shared" si="36"/>
        <v>1.1627309810684515E-2</v>
      </c>
      <c r="W47" s="84">
        <f t="shared" ref="W47:X47" si="38">W25/W$28*100</f>
        <v>1.4352547298836327E-2</v>
      </c>
      <c r="X47" s="84">
        <f t="shared" si="38"/>
        <v>1.6321789369343968E-2</v>
      </c>
      <c r="Y47" s="84">
        <f t="shared" si="36"/>
        <v>2.6287382453663782E-2</v>
      </c>
    </row>
    <row r="48" spans="1:25" ht="15" x14ac:dyDescent="0.25">
      <c r="A48" s="143"/>
      <c r="B48" s="191" t="s">
        <v>22</v>
      </c>
      <c r="C48" s="84">
        <f t="shared" ref="C48:Y48" si="39">C26/C$28*100</f>
        <v>93.05405357180156</v>
      </c>
      <c r="D48" s="84">
        <f t="shared" si="39"/>
        <v>93.442470581921114</v>
      </c>
      <c r="E48" s="84">
        <f t="shared" si="39"/>
        <v>90.39285444804959</v>
      </c>
      <c r="F48" s="84">
        <f t="shared" si="39"/>
        <v>90.055613604536518</v>
      </c>
      <c r="G48" s="84">
        <f t="shared" si="39"/>
        <v>91.963129298728745</v>
      </c>
      <c r="H48" s="84">
        <f t="shared" si="39"/>
        <v>93.563997930457958</v>
      </c>
      <c r="I48" s="84">
        <f t="shared" si="39"/>
        <v>94.21375126240406</v>
      </c>
      <c r="J48" s="84">
        <f t="shared" si="39"/>
        <v>96.095870932774375</v>
      </c>
      <c r="K48" s="84">
        <f t="shared" si="39"/>
        <v>96.630696810746343</v>
      </c>
      <c r="L48" s="84">
        <f t="shared" si="39"/>
        <v>95.883058687970561</v>
      </c>
      <c r="M48" s="84">
        <f t="shared" si="39"/>
        <v>94.002593685316668</v>
      </c>
      <c r="N48" s="84">
        <f t="shared" si="39"/>
        <v>93.197198695407693</v>
      </c>
      <c r="O48" s="84">
        <f t="shared" si="39"/>
        <v>95.284246119856391</v>
      </c>
      <c r="P48" s="84">
        <f t="shared" si="39"/>
        <v>96.342327175083881</v>
      </c>
      <c r="Q48" s="84">
        <f t="shared" si="39"/>
        <v>96.383550584205963</v>
      </c>
      <c r="R48" s="84">
        <f t="shared" si="39"/>
        <v>97.304943984908022</v>
      </c>
      <c r="S48" s="84">
        <f t="shared" si="39"/>
        <v>97.209368816308611</v>
      </c>
      <c r="T48" s="84">
        <f t="shared" si="39"/>
        <v>95.918784964044448</v>
      </c>
      <c r="U48" s="84">
        <f t="shared" si="39"/>
        <v>95.754793619997145</v>
      </c>
      <c r="V48" s="84">
        <f t="shared" si="39"/>
        <v>92.797472557585536</v>
      </c>
      <c r="W48" s="84">
        <f t="shared" ref="W48:X48" si="40">W26/W$28*100</f>
        <v>92.772801771270892</v>
      </c>
      <c r="X48" s="84">
        <f t="shared" si="40"/>
        <v>94.018836416960625</v>
      </c>
      <c r="Y48" s="84">
        <f t="shared" si="39"/>
        <v>94.666247480299418</v>
      </c>
    </row>
    <row r="49" spans="1:25" x14ac:dyDescent="0.2">
      <c r="A49" s="143"/>
      <c r="B49" s="8" t="s">
        <v>23</v>
      </c>
      <c r="C49" s="84">
        <f t="shared" ref="C49:Y49" si="41">C27/C$28*100</f>
        <v>6.9459464281984449</v>
      </c>
      <c r="D49" s="84">
        <f t="shared" si="41"/>
        <v>6.557529418078885</v>
      </c>
      <c r="E49" s="84">
        <f t="shared" si="41"/>
        <v>9.6071455519504152</v>
      </c>
      <c r="F49" s="84">
        <f t="shared" si="41"/>
        <v>9.9443863954634768</v>
      </c>
      <c r="G49" s="84">
        <f t="shared" si="41"/>
        <v>8.0368707012712512</v>
      </c>
      <c r="H49" s="84">
        <f t="shared" si="41"/>
        <v>6.4360020695420319</v>
      </c>
      <c r="I49" s="84">
        <f t="shared" si="41"/>
        <v>5.7862487375959386</v>
      </c>
      <c r="J49" s="84">
        <f t="shared" si="41"/>
        <v>3.9041290672256248</v>
      </c>
      <c r="K49" s="84">
        <f t="shared" si="41"/>
        <v>3.3693031892536593</v>
      </c>
      <c r="L49" s="84">
        <f t="shared" si="41"/>
        <v>4.116941312029442</v>
      </c>
      <c r="M49" s="84">
        <f t="shared" si="41"/>
        <v>5.9974063146833334</v>
      </c>
      <c r="N49" s="84">
        <f t="shared" si="41"/>
        <v>6.8028013045923039</v>
      </c>
      <c r="O49" s="84">
        <f t="shared" si="41"/>
        <v>4.715753880143617</v>
      </c>
      <c r="P49" s="84">
        <f t="shared" si="41"/>
        <v>3.657672824916113</v>
      </c>
      <c r="Q49" s="84">
        <f t="shared" si="41"/>
        <v>3.6164494157940452</v>
      </c>
      <c r="R49" s="84">
        <f t="shared" si="41"/>
        <v>2.6950560150919833</v>
      </c>
      <c r="S49" s="84">
        <f t="shared" si="41"/>
        <v>2.7906311836913966</v>
      </c>
      <c r="T49" s="84">
        <f t="shared" si="41"/>
        <v>4.0812150359555561</v>
      </c>
      <c r="U49" s="84">
        <f t="shared" si="41"/>
        <v>4.2452063800028563</v>
      </c>
      <c r="V49" s="84">
        <f t="shared" si="41"/>
        <v>7.2025274424144605</v>
      </c>
      <c r="W49" s="84">
        <f t="shared" ref="W49:X49" si="42">W27/W$28*100</f>
        <v>7.2271982287291054</v>
      </c>
      <c r="X49" s="84">
        <f t="shared" si="42"/>
        <v>5.9811635830393737</v>
      </c>
      <c r="Y49" s="84">
        <f t="shared" si="41"/>
        <v>5.3337525197005764</v>
      </c>
    </row>
    <row r="50" spans="1:25" ht="13.5" thickBot="1" x14ac:dyDescent="0.25">
      <c r="A50" s="143"/>
      <c r="B50" s="30" t="s">
        <v>7</v>
      </c>
      <c r="C50" s="84">
        <f t="shared" ref="C50:Y50" si="43">C28/C$28*100</f>
        <v>100</v>
      </c>
      <c r="D50" s="84">
        <f t="shared" si="43"/>
        <v>100</v>
      </c>
      <c r="E50" s="84">
        <f t="shared" si="43"/>
        <v>100</v>
      </c>
      <c r="F50" s="84">
        <f t="shared" si="43"/>
        <v>100</v>
      </c>
      <c r="G50" s="84">
        <f t="shared" si="43"/>
        <v>100</v>
      </c>
      <c r="H50" s="84">
        <f t="shared" si="43"/>
        <v>100</v>
      </c>
      <c r="I50" s="84">
        <f t="shared" si="43"/>
        <v>100</v>
      </c>
      <c r="J50" s="84">
        <f t="shared" si="43"/>
        <v>100</v>
      </c>
      <c r="K50" s="84">
        <f t="shared" si="43"/>
        <v>100</v>
      </c>
      <c r="L50" s="84">
        <f t="shared" si="43"/>
        <v>100</v>
      </c>
      <c r="M50" s="84">
        <f t="shared" si="43"/>
        <v>100</v>
      </c>
      <c r="N50" s="84">
        <f t="shared" si="43"/>
        <v>100</v>
      </c>
      <c r="O50" s="84">
        <f t="shared" si="43"/>
        <v>100</v>
      </c>
      <c r="P50" s="84">
        <f t="shared" si="43"/>
        <v>100</v>
      </c>
      <c r="Q50" s="84">
        <f t="shared" si="43"/>
        <v>100</v>
      </c>
      <c r="R50" s="84">
        <f t="shared" si="43"/>
        <v>100</v>
      </c>
      <c r="S50" s="84">
        <f t="shared" si="43"/>
        <v>100</v>
      </c>
      <c r="T50" s="84">
        <f t="shared" si="43"/>
        <v>100</v>
      </c>
      <c r="U50" s="84">
        <f t="shared" si="43"/>
        <v>100</v>
      </c>
      <c r="V50" s="84">
        <f t="shared" si="43"/>
        <v>100</v>
      </c>
      <c r="W50" s="84">
        <f t="shared" ref="W50:X50" si="44">W28/W$28*100</f>
        <v>100</v>
      </c>
      <c r="X50" s="84">
        <f t="shared" si="44"/>
        <v>100</v>
      </c>
      <c r="Y50" s="84">
        <f t="shared" si="43"/>
        <v>100</v>
      </c>
    </row>
    <row r="51" spans="1:25" ht="20.25" thickTop="1" thickBot="1" x14ac:dyDescent="0.35">
      <c r="A51" s="143"/>
      <c r="B51" s="342" t="s">
        <v>254</v>
      </c>
      <c r="C51" s="342"/>
      <c r="D51" s="342"/>
      <c r="E51" s="342"/>
      <c r="F51" s="342"/>
      <c r="G51" s="342"/>
      <c r="H51" s="342"/>
      <c r="I51" s="342"/>
      <c r="J51" s="342"/>
      <c r="K51" s="342"/>
      <c r="L51" s="342"/>
      <c r="M51" s="342"/>
      <c r="N51" s="342"/>
      <c r="O51" s="342"/>
      <c r="P51" s="342"/>
      <c r="Q51" s="342"/>
      <c r="R51" s="342"/>
      <c r="S51" s="342"/>
      <c r="T51" s="342"/>
      <c r="U51" s="342"/>
      <c r="V51" s="342"/>
      <c r="W51" s="342"/>
      <c r="X51" s="342"/>
      <c r="Y51" s="342"/>
    </row>
    <row r="52" spans="1:25" ht="13.5" thickTop="1" x14ac:dyDescent="0.2">
      <c r="A52" s="143"/>
      <c r="B52" s="80" t="s">
        <v>326</v>
      </c>
      <c r="C52" s="33" t="s">
        <v>10</v>
      </c>
      <c r="D52" s="18">
        <f t="shared" ref="D52:V52" si="45">IF(C9=0,"--",((D9/C9)*100-100))</f>
        <v>228.20645194794145</v>
      </c>
      <c r="E52" s="18">
        <f t="shared" si="45"/>
        <v>45.673390684017335</v>
      </c>
      <c r="F52" s="18">
        <f t="shared" si="45"/>
        <v>26.636579104853624</v>
      </c>
      <c r="G52" s="18">
        <f t="shared" si="45"/>
        <v>34.527584057706576</v>
      </c>
      <c r="H52" s="18">
        <f t="shared" si="45"/>
        <v>24.11950458858982</v>
      </c>
      <c r="I52" s="18">
        <f t="shared" si="45"/>
        <v>10.887822562881539</v>
      </c>
      <c r="J52" s="18">
        <f t="shared" si="45"/>
        <v>-7.4909248178387173</v>
      </c>
      <c r="K52" s="18">
        <f t="shared" si="45"/>
        <v>12.153777772377737</v>
      </c>
      <c r="L52" s="18">
        <f t="shared" si="45"/>
        <v>3.1271577183210013</v>
      </c>
      <c r="M52" s="18">
        <f t="shared" si="45"/>
        <v>-20.440489985270631</v>
      </c>
      <c r="N52" s="18">
        <f t="shared" si="45"/>
        <v>-5.6411671410216968E-2</v>
      </c>
      <c r="O52" s="18">
        <f t="shared" si="45"/>
        <v>3.8237320084620592</v>
      </c>
      <c r="P52" s="18">
        <f t="shared" si="45"/>
        <v>-11.261801159501161</v>
      </c>
      <c r="Q52" s="18">
        <f t="shared" si="45"/>
        <v>3.7829416058427228</v>
      </c>
      <c r="R52" s="18">
        <f t="shared" si="45"/>
        <v>54.30129231380235</v>
      </c>
      <c r="S52" s="18">
        <f t="shared" si="45"/>
        <v>16.677291806167148</v>
      </c>
      <c r="T52" s="18">
        <f t="shared" si="45"/>
        <v>10.351390890901484</v>
      </c>
      <c r="U52" s="18">
        <f t="shared" si="45"/>
        <v>-5.4658179951221513</v>
      </c>
      <c r="V52" s="18">
        <f t="shared" si="45"/>
        <v>12.904157606159998</v>
      </c>
      <c r="W52" s="18">
        <f t="shared" ref="W52:X52" si="46">IF(V9=0,"--",((W9/V9)*100-100))</f>
        <v>-5.2888351804986513</v>
      </c>
      <c r="X52" s="18">
        <f t="shared" si="46"/>
        <v>10.061409254384415</v>
      </c>
      <c r="Y52" s="18">
        <f>IFERROR((POWER(U9/C9,1/21)*100)-100,"--")</f>
        <v>14.484692789712184</v>
      </c>
    </row>
    <row r="53" spans="1:25" x14ac:dyDescent="0.2">
      <c r="A53" s="143"/>
      <c r="B53" s="80" t="s">
        <v>378</v>
      </c>
      <c r="C53" s="33" t="s">
        <v>10</v>
      </c>
      <c r="D53" s="18">
        <f t="shared" ref="D53:V53" si="47">IF(C10=0,"--",((D10/C10)*100-100))</f>
        <v>1626.2370513757144</v>
      </c>
      <c r="E53" s="18">
        <f t="shared" si="47"/>
        <v>6.4088463876100832</v>
      </c>
      <c r="F53" s="18">
        <f t="shared" si="47"/>
        <v>-4.2923521232710158</v>
      </c>
      <c r="G53" s="18">
        <f t="shared" si="47"/>
        <v>36.727876494760778</v>
      </c>
      <c r="H53" s="18">
        <f t="shared" si="47"/>
        <v>10.096141632691726</v>
      </c>
      <c r="I53" s="18">
        <f t="shared" si="47"/>
        <v>-14.717201668665709</v>
      </c>
      <c r="J53" s="18">
        <f t="shared" si="47"/>
        <v>-20.934661910229295</v>
      </c>
      <c r="K53" s="18">
        <f t="shared" si="47"/>
        <v>-19.74353211125954</v>
      </c>
      <c r="L53" s="18">
        <f t="shared" si="47"/>
        <v>-8.6677117014204441E-3</v>
      </c>
      <c r="M53" s="18">
        <f t="shared" si="47"/>
        <v>-5.6633773107079151</v>
      </c>
      <c r="N53" s="18">
        <f t="shared" si="47"/>
        <v>25.784964128825536</v>
      </c>
      <c r="O53" s="18">
        <f t="shared" si="47"/>
        <v>-13.21991539300798</v>
      </c>
      <c r="P53" s="18">
        <f t="shared" si="47"/>
        <v>-19.5528848025792</v>
      </c>
      <c r="Q53" s="18">
        <f t="shared" si="47"/>
        <v>-21.969881615117473</v>
      </c>
      <c r="R53" s="18">
        <f t="shared" si="47"/>
        <v>7.554433550428044</v>
      </c>
      <c r="S53" s="18">
        <f t="shared" si="47"/>
        <v>-3.4291908039726309</v>
      </c>
      <c r="T53" s="18">
        <f t="shared" si="47"/>
        <v>19.207344791823118</v>
      </c>
      <c r="U53" s="18">
        <f t="shared" si="47"/>
        <v>3.9768920275319743</v>
      </c>
      <c r="V53" s="18">
        <f t="shared" si="47"/>
        <v>9.4479715319453845</v>
      </c>
      <c r="W53" s="18">
        <f t="shared" ref="W53:X53" si="48">IF(V10=0,"--",((W10/V10)*100-100))</f>
        <v>29.913824787735223</v>
      </c>
      <c r="X53" s="18">
        <f t="shared" si="48"/>
        <v>8.8032303972446186</v>
      </c>
      <c r="Y53" s="18">
        <f t="shared" ref="Y53:Y71" si="49">IFERROR((POWER(U10/C10,1/21)*100)-100,"--")</f>
        <v>12.524141238505607</v>
      </c>
    </row>
    <row r="54" spans="1:25" x14ac:dyDescent="0.2">
      <c r="A54" s="143"/>
      <c r="B54" s="80" t="s">
        <v>332</v>
      </c>
      <c r="C54" s="33" t="s">
        <v>10</v>
      </c>
      <c r="D54" s="18">
        <f t="shared" ref="D54:V54" si="50">IF(C11=0,"--",((D11/C11)*100-100))</f>
        <v>133.02839449702688</v>
      </c>
      <c r="E54" s="18">
        <f t="shared" si="50"/>
        <v>-73.596679441915484</v>
      </c>
      <c r="F54" s="18">
        <f t="shared" si="50"/>
        <v>1031.1786524896818</v>
      </c>
      <c r="G54" s="18">
        <f t="shared" si="50"/>
        <v>490.64979253372428</v>
      </c>
      <c r="H54" s="18">
        <f t="shared" si="50"/>
        <v>-29.563134008109316</v>
      </c>
      <c r="I54" s="18">
        <f t="shared" si="50"/>
        <v>240.46563178968319</v>
      </c>
      <c r="J54" s="18">
        <f t="shared" si="50"/>
        <v>40.175355535571043</v>
      </c>
      <c r="K54" s="18">
        <f t="shared" si="50"/>
        <v>-51.360299387194466</v>
      </c>
      <c r="L54" s="18">
        <f t="shared" si="50"/>
        <v>75.230746075668662</v>
      </c>
      <c r="M54" s="18">
        <f t="shared" si="50"/>
        <v>184.29544019330734</v>
      </c>
      <c r="N54" s="18">
        <f t="shared" si="50"/>
        <v>87.863270060218838</v>
      </c>
      <c r="O54" s="18">
        <f t="shared" si="50"/>
        <v>-17.0598193467074</v>
      </c>
      <c r="P54" s="18">
        <f t="shared" si="50"/>
        <v>-56.851955702254998</v>
      </c>
      <c r="Q54" s="18">
        <f t="shared" si="50"/>
        <v>-56.64448021096559</v>
      </c>
      <c r="R54" s="18">
        <f t="shared" si="50"/>
        <v>25.26897545208513</v>
      </c>
      <c r="S54" s="18">
        <f t="shared" si="50"/>
        <v>90.13424175105763</v>
      </c>
      <c r="T54" s="18">
        <f t="shared" si="50"/>
        <v>-0.22768329589865743</v>
      </c>
      <c r="U54" s="18">
        <f t="shared" si="50"/>
        <v>-28.52823185383717</v>
      </c>
      <c r="V54" s="18">
        <f t="shared" si="50"/>
        <v>32.919173080074671</v>
      </c>
      <c r="W54" s="18">
        <f t="shared" ref="W54:X54" si="51">IF(V11=0,"--",((W11/V11)*100-100))</f>
        <v>34.738791558322532</v>
      </c>
      <c r="X54" s="18">
        <f t="shared" si="51"/>
        <v>2.951892030952763E-2</v>
      </c>
      <c r="Y54" s="18">
        <f t="shared" si="49"/>
        <v>27.553018179642493</v>
      </c>
    </row>
    <row r="55" spans="1:25" x14ac:dyDescent="0.2">
      <c r="A55" s="143"/>
      <c r="B55" s="80" t="s">
        <v>60</v>
      </c>
      <c r="C55" s="33" t="s">
        <v>10</v>
      </c>
      <c r="D55" s="18">
        <f t="shared" ref="D55:V55" si="52">IF(C12=0,"--",((D12/C12)*100-100))</f>
        <v>1664.7194080292593</v>
      </c>
      <c r="E55" s="18">
        <f t="shared" si="52"/>
        <v>55.285107433275584</v>
      </c>
      <c r="F55" s="18">
        <f t="shared" si="52"/>
        <v>20.938791954746392</v>
      </c>
      <c r="G55" s="18">
        <f t="shared" si="52"/>
        <v>-23.725353368593176</v>
      </c>
      <c r="H55" s="18">
        <f t="shared" si="52"/>
        <v>-10.702748080226471</v>
      </c>
      <c r="I55" s="18">
        <f t="shared" si="52"/>
        <v>25.970688697550173</v>
      </c>
      <c r="J55" s="18">
        <f t="shared" si="52"/>
        <v>89.789580225506967</v>
      </c>
      <c r="K55" s="18">
        <f t="shared" si="52"/>
        <v>-20.684301309855584</v>
      </c>
      <c r="L55" s="18">
        <f t="shared" si="52"/>
        <v>-40.218564836273984</v>
      </c>
      <c r="M55" s="18">
        <f t="shared" si="52"/>
        <v>260.62859837270162</v>
      </c>
      <c r="N55" s="18">
        <f t="shared" si="52"/>
        <v>30.870981333797005</v>
      </c>
      <c r="O55" s="18">
        <f t="shared" si="52"/>
        <v>19.033512831395186</v>
      </c>
      <c r="P55" s="18">
        <f t="shared" si="52"/>
        <v>-7.1914508844592291</v>
      </c>
      <c r="Q55" s="18">
        <f t="shared" si="52"/>
        <v>-20.905667694297506</v>
      </c>
      <c r="R55" s="18">
        <f t="shared" si="52"/>
        <v>30.033915127974694</v>
      </c>
      <c r="S55" s="18">
        <f t="shared" si="52"/>
        <v>-7.3857247609589507</v>
      </c>
      <c r="T55" s="18">
        <f t="shared" si="52"/>
        <v>5.2268120489420937</v>
      </c>
      <c r="U55" s="18">
        <f t="shared" si="52"/>
        <v>-17.122895022083611</v>
      </c>
      <c r="V55" s="18">
        <f t="shared" si="52"/>
        <v>-21.442129339083493</v>
      </c>
      <c r="W55" s="18">
        <f t="shared" ref="W55:X55" si="53">IF(V12=0,"--",((W12/V12)*100-100))</f>
        <v>-23.900948736039624</v>
      </c>
      <c r="X55" s="18">
        <f t="shared" si="53"/>
        <v>-8.4420236537127948</v>
      </c>
      <c r="Y55" s="18">
        <f t="shared" si="49"/>
        <v>25.130934271603337</v>
      </c>
    </row>
    <row r="56" spans="1:25" x14ac:dyDescent="0.2">
      <c r="A56" s="143"/>
      <c r="B56" s="80" t="s">
        <v>66</v>
      </c>
      <c r="C56" s="33" t="s">
        <v>10</v>
      </c>
      <c r="D56" s="18">
        <f t="shared" ref="D56:V56" si="54">IF(C13=0,"--",((D13/C13)*100-100))</f>
        <v>26027.4022295264</v>
      </c>
      <c r="E56" s="18">
        <f t="shared" si="54"/>
        <v>-5.1773586137575336</v>
      </c>
      <c r="F56" s="18">
        <f t="shared" si="54"/>
        <v>-45.710616403037029</v>
      </c>
      <c r="G56" s="18">
        <f t="shared" si="54"/>
        <v>-15.713296345295063</v>
      </c>
      <c r="H56" s="18">
        <f t="shared" si="54"/>
        <v>-5.3995690922645281</v>
      </c>
      <c r="I56" s="18">
        <f t="shared" si="54"/>
        <v>52.0486278438932</v>
      </c>
      <c r="J56" s="18">
        <f t="shared" si="54"/>
        <v>21.091117420953125</v>
      </c>
      <c r="K56" s="18">
        <f t="shared" si="54"/>
        <v>-20.783291463969519</v>
      </c>
      <c r="L56" s="18">
        <f t="shared" si="54"/>
        <v>15.376603725611631</v>
      </c>
      <c r="M56" s="18">
        <f t="shared" si="54"/>
        <v>45.018431209372523</v>
      </c>
      <c r="N56" s="18">
        <f t="shared" si="54"/>
        <v>82.47912285270823</v>
      </c>
      <c r="O56" s="18">
        <f t="shared" si="54"/>
        <v>28.938854846623144</v>
      </c>
      <c r="P56" s="18">
        <f t="shared" si="54"/>
        <v>33.687391644662767</v>
      </c>
      <c r="Q56" s="18">
        <f t="shared" si="54"/>
        <v>-70.454326346320144</v>
      </c>
      <c r="R56" s="18">
        <f t="shared" si="54"/>
        <v>-61.263758952377891</v>
      </c>
      <c r="S56" s="18">
        <f t="shared" si="54"/>
        <v>-10.747933177337458</v>
      </c>
      <c r="T56" s="18">
        <f t="shared" si="54"/>
        <v>42.572984615098392</v>
      </c>
      <c r="U56" s="18">
        <f t="shared" si="54"/>
        <v>-54.292565313764285</v>
      </c>
      <c r="V56" s="18">
        <f t="shared" si="54"/>
        <v>-2.1136961459183254</v>
      </c>
      <c r="W56" s="18">
        <f t="shared" ref="W56:X56" si="55">IF(V13=0,"--",((W13/V13)*100-100))</f>
        <v>69.543239626804763</v>
      </c>
      <c r="X56" s="18">
        <f t="shared" si="55"/>
        <v>-45.336702702770197</v>
      </c>
      <c r="Y56" s="18">
        <f t="shared" si="49"/>
        <v>21.003666098700279</v>
      </c>
    </row>
    <row r="57" spans="1:25" x14ac:dyDescent="0.2">
      <c r="A57" s="143"/>
      <c r="B57" s="80" t="s">
        <v>67</v>
      </c>
      <c r="C57" s="33" t="s">
        <v>10</v>
      </c>
      <c r="D57" s="18">
        <f t="shared" ref="D57:V57" si="56">IF(C14=0,"--",((D14/C14)*100-100))</f>
        <v>7.8596079954258187</v>
      </c>
      <c r="E57" s="18">
        <f t="shared" si="56"/>
        <v>-87.887451108341537</v>
      </c>
      <c r="F57" s="18">
        <f t="shared" si="56"/>
        <v>5.8827634460386662</v>
      </c>
      <c r="G57" s="18">
        <f t="shared" si="56"/>
        <v>227.7718162551156</v>
      </c>
      <c r="H57" s="18">
        <f t="shared" si="56"/>
        <v>423.89261621259095</v>
      </c>
      <c r="I57" s="18">
        <f t="shared" si="56"/>
        <v>34.545500851061803</v>
      </c>
      <c r="J57" s="18">
        <f t="shared" si="56"/>
        <v>-35.202242723956147</v>
      </c>
      <c r="K57" s="18">
        <f t="shared" si="56"/>
        <v>11.769677303271564</v>
      </c>
      <c r="L57" s="18">
        <f t="shared" si="56"/>
        <v>76.920560824643104</v>
      </c>
      <c r="M57" s="18">
        <f t="shared" si="56"/>
        <v>-17.904543131144607</v>
      </c>
      <c r="N57" s="18">
        <f t="shared" si="56"/>
        <v>0.40586624158768814</v>
      </c>
      <c r="O57" s="18">
        <f t="shared" si="56"/>
        <v>24.913399364809791</v>
      </c>
      <c r="P57" s="18">
        <f t="shared" si="56"/>
        <v>-5.5610935500096303</v>
      </c>
      <c r="Q57" s="18">
        <f t="shared" si="56"/>
        <v>-16.263616285460429</v>
      </c>
      <c r="R57" s="18">
        <f t="shared" si="56"/>
        <v>-11.137856496657847</v>
      </c>
      <c r="S57" s="18">
        <f t="shared" si="56"/>
        <v>47.716728467349043</v>
      </c>
      <c r="T57" s="18">
        <f t="shared" si="56"/>
        <v>34.470655847324224</v>
      </c>
      <c r="U57" s="18">
        <f t="shared" si="56"/>
        <v>-13.561099987724461</v>
      </c>
      <c r="V57" s="18">
        <f t="shared" si="56"/>
        <v>132.60873864865385</v>
      </c>
      <c r="W57" s="18">
        <f t="shared" ref="W57:X57" si="57">IF(V14=0,"--",((W14/V14)*100-100))</f>
        <v>14.817482172196222</v>
      </c>
      <c r="X57" s="18">
        <f t="shared" si="57"/>
        <v>2.5575503362436365</v>
      </c>
      <c r="Y57" s="18">
        <f t="shared" si="49"/>
        <v>8.0545068994391897</v>
      </c>
    </row>
    <row r="58" spans="1:25" x14ac:dyDescent="0.2">
      <c r="A58" s="143"/>
      <c r="B58" s="80" t="s">
        <v>71</v>
      </c>
      <c r="C58" s="33" t="s">
        <v>10</v>
      </c>
      <c r="D58" s="18">
        <f t="shared" ref="D58:V58" si="58">IF(C15=0,"--",((D15/C15)*100-100))</f>
        <v>1669.1416893732971</v>
      </c>
      <c r="E58" s="18">
        <f t="shared" si="58"/>
        <v>3399.1002785157802</v>
      </c>
      <c r="F58" s="18">
        <f t="shared" si="58"/>
        <v>2574.661275141641</v>
      </c>
      <c r="G58" s="18">
        <f t="shared" si="58"/>
        <v>51.68696342168181</v>
      </c>
      <c r="H58" s="18">
        <f t="shared" si="58"/>
        <v>40.288774714475863</v>
      </c>
      <c r="I58" s="18">
        <f t="shared" si="58"/>
        <v>28.430586987944451</v>
      </c>
      <c r="J58" s="18">
        <f t="shared" si="58"/>
        <v>60.502882140214581</v>
      </c>
      <c r="K58" s="18">
        <f t="shared" si="58"/>
        <v>-8.0492034045340972</v>
      </c>
      <c r="L58" s="18">
        <f t="shared" si="58"/>
        <v>-22.175971397041195</v>
      </c>
      <c r="M58" s="18">
        <f t="shared" si="58"/>
        <v>4.7493113132524627</v>
      </c>
      <c r="N58" s="18">
        <f t="shared" si="58"/>
        <v>38.68957597735249</v>
      </c>
      <c r="O58" s="18">
        <f t="shared" si="58"/>
        <v>-12.919949351124131</v>
      </c>
      <c r="P58" s="18">
        <f t="shared" si="58"/>
        <v>-74.157262188761763</v>
      </c>
      <c r="Q58" s="18">
        <f t="shared" si="58"/>
        <v>-12.176746029342709</v>
      </c>
      <c r="R58" s="18">
        <f t="shared" si="58"/>
        <v>50.243344235213897</v>
      </c>
      <c r="S58" s="18">
        <f t="shared" si="58"/>
        <v>-25.162729610864915</v>
      </c>
      <c r="T58" s="18">
        <f t="shared" si="58"/>
        <v>132.11409875445659</v>
      </c>
      <c r="U58" s="18">
        <f t="shared" si="58"/>
        <v>-32.983418664331865</v>
      </c>
      <c r="V58" s="18">
        <f t="shared" si="58"/>
        <v>12.861546637307853</v>
      </c>
      <c r="W58" s="18">
        <f t="shared" ref="W58:X58" si="59">IF(V15=0,"--",((W15/V15)*100-100))</f>
        <v>60.602807909503781</v>
      </c>
      <c r="X58" s="18">
        <f t="shared" si="59"/>
        <v>43.037432400883375</v>
      </c>
      <c r="Y58" s="18">
        <f t="shared" si="49"/>
        <v>62.299096910458388</v>
      </c>
    </row>
    <row r="59" spans="1:25" x14ac:dyDescent="0.2">
      <c r="A59" s="143"/>
      <c r="B59" s="8" t="s">
        <v>15</v>
      </c>
      <c r="C59" s="33" t="s">
        <v>10</v>
      </c>
      <c r="D59" s="18">
        <f t="shared" ref="D59:V59" si="60">IF(C16=0,"--",((D16/C16)*100-100))</f>
        <v>832.31365758069524</v>
      </c>
      <c r="E59" s="18">
        <f t="shared" si="60"/>
        <v>-0.57144661740942126</v>
      </c>
      <c r="F59" s="18">
        <f t="shared" si="60"/>
        <v>-28.008659115092257</v>
      </c>
      <c r="G59" s="18">
        <f t="shared" si="60"/>
        <v>-30.261634539890665</v>
      </c>
      <c r="H59" s="18">
        <f t="shared" si="60"/>
        <v>14.455000768276307</v>
      </c>
      <c r="I59" s="18">
        <f t="shared" si="60"/>
        <v>7.5856752820472479</v>
      </c>
      <c r="J59" s="18">
        <f t="shared" si="60"/>
        <v>70.801379720166722</v>
      </c>
      <c r="K59" s="18">
        <f t="shared" si="60"/>
        <v>-42.769840391839949</v>
      </c>
      <c r="L59" s="18">
        <f t="shared" si="60"/>
        <v>7.4969938891161263</v>
      </c>
      <c r="M59" s="18">
        <f t="shared" si="60"/>
        <v>63.786965178632357</v>
      </c>
      <c r="N59" s="18">
        <f t="shared" si="60"/>
        <v>39.224169212663753</v>
      </c>
      <c r="O59" s="18">
        <f t="shared" si="60"/>
        <v>31.875839765110356</v>
      </c>
      <c r="P59" s="18">
        <f t="shared" si="60"/>
        <v>-4.7193396797998872</v>
      </c>
      <c r="Q59" s="18">
        <f t="shared" si="60"/>
        <v>-39.857871576170446</v>
      </c>
      <c r="R59" s="18">
        <f t="shared" si="60"/>
        <v>12.124260876271606</v>
      </c>
      <c r="S59" s="18">
        <f t="shared" si="60"/>
        <v>7.366069864091557</v>
      </c>
      <c r="T59" s="18">
        <f t="shared" si="60"/>
        <v>36.085813105938712</v>
      </c>
      <c r="U59" s="18">
        <f t="shared" si="60"/>
        <v>-1.2099979148666051</v>
      </c>
      <c r="V59" s="18">
        <f t="shared" si="60"/>
        <v>-4.8373383228042144</v>
      </c>
      <c r="W59" s="18">
        <f t="shared" ref="W59:X59" si="61">IF(V16=0,"--",((W16/V16)*100-100))</f>
        <v>-29.4153982390892</v>
      </c>
      <c r="X59" s="18">
        <f t="shared" si="61"/>
        <v>-15.675854547640299</v>
      </c>
      <c r="Y59" s="18">
        <f t="shared" si="49"/>
        <v>14.377622031923167</v>
      </c>
    </row>
    <row r="60" spans="1:25" x14ac:dyDescent="0.2">
      <c r="A60" s="143"/>
      <c r="B60" s="8" t="s">
        <v>26</v>
      </c>
      <c r="C60" s="33" t="s">
        <v>10</v>
      </c>
      <c r="D60" s="18">
        <f t="shared" ref="D60:V60" si="62">IF(C17=0,"--",((D17/C17)*100-100))</f>
        <v>1314.3394731474859</v>
      </c>
      <c r="E60" s="18">
        <f t="shared" si="62"/>
        <v>26.490367790771401</v>
      </c>
      <c r="F60" s="18">
        <f t="shared" si="62"/>
        <v>-10.905775858652447</v>
      </c>
      <c r="G60" s="18">
        <f t="shared" si="62"/>
        <v>-66.498339910524948</v>
      </c>
      <c r="H60" s="18">
        <f t="shared" si="62"/>
        <v>19.453995268399154</v>
      </c>
      <c r="I60" s="18">
        <f t="shared" si="62"/>
        <v>-46.940310957746831</v>
      </c>
      <c r="J60" s="18">
        <f t="shared" si="62"/>
        <v>-73.249876139044332</v>
      </c>
      <c r="K60" s="18">
        <f t="shared" si="62"/>
        <v>210.80862640985657</v>
      </c>
      <c r="L60" s="18">
        <f t="shared" si="62"/>
        <v>143.4213554700014</v>
      </c>
      <c r="M60" s="18">
        <f t="shared" si="62"/>
        <v>31.124708316994997</v>
      </c>
      <c r="N60" s="18">
        <f t="shared" si="62"/>
        <v>60.654247267199935</v>
      </c>
      <c r="O60" s="18">
        <f t="shared" si="62"/>
        <v>50.500619422911143</v>
      </c>
      <c r="P60" s="18">
        <f t="shared" si="62"/>
        <v>-17.668538999873547</v>
      </c>
      <c r="Q60" s="18">
        <f t="shared" si="62"/>
        <v>-65.394856823276342</v>
      </c>
      <c r="R60" s="18">
        <f t="shared" si="62"/>
        <v>52.866069927179751</v>
      </c>
      <c r="S60" s="18">
        <f t="shared" si="62"/>
        <v>3.254184290056088</v>
      </c>
      <c r="T60" s="18">
        <f t="shared" si="62"/>
        <v>17.755295087361816</v>
      </c>
      <c r="U60" s="18">
        <f t="shared" si="62"/>
        <v>2.3532683429700967</v>
      </c>
      <c r="V60" s="18">
        <f t="shared" si="62"/>
        <v>6.0364423755834764</v>
      </c>
      <c r="W60" s="18">
        <f t="shared" ref="W60:X60" si="63">IF(V17=0,"--",((W17/V17)*100-100))</f>
        <v>-24.07066422295631</v>
      </c>
      <c r="X60" s="18">
        <f t="shared" si="63"/>
        <v>11.452989804300671</v>
      </c>
      <c r="Y60" s="18">
        <f t="shared" si="49"/>
        <v>12.457936797051048</v>
      </c>
    </row>
    <row r="61" spans="1:25" x14ac:dyDescent="0.2">
      <c r="A61" s="143"/>
      <c r="B61" s="8" t="s">
        <v>27</v>
      </c>
      <c r="C61" s="33" t="s">
        <v>10</v>
      </c>
      <c r="D61" s="18">
        <f t="shared" ref="D61:V61" si="64">IF(C18=0,"--",((D18/C18)*100-100))</f>
        <v>222.6347870794404</v>
      </c>
      <c r="E61" s="18">
        <f t="shared" si="64"/>
        <v>-22.628019183269515</v>
      </c>
      <c r="F61" s="18">
        <f t="shared" si="64"/>
        <v>-59.631245081310212</v>
      </c>
      <c r="G61" s="18">
        <f t="shared" si="64"/>
        <v>33.712465856339037</v>
      </c>
      <c r="H61" s="18">
        <f t="shared" si="64"/>
        <v>49.706937151448329</v>
      </c>
      <c r="I61" s="18">
        <f t="shared" si="64"/>
        <v>22.680603662882007</v>
      </c>
      <c r="J61" s="18">
        <f t="shared" si="64"/>
        <v>-50.109492998740393</v>
      </c>
      <c r="K61" s="18">
        <f t="shared" si="64"/>
        <v>-30.446423736365773</v>
      </c>
      <c r="L61" s="18">
        <f t="shared" si="64"/>
        <v>75.485637105614302</v>
      </c>
      <c r="M61" s="18">
        <f t="shared" si="64"/>
        <v>-6.2756870465448742</v>
      </c>
      <c r="N61" s="18">
        <f t="shared" si="64"/>
        <v>36.549476124725402</v>
      </c>
      <c r="O61" s="18">
        <f t="shared" si="64"/>
        <v>92.075648129565792</v>
      </c>
      <c r="P61" s="18">
        <f t="shared" si="64"/>
        <v>-23.864174639318918</v>
      </c>
      <c r="Q61" s="18">
        <f t="shared" si="64"/>
        <v>-40.264863060945736</v>
      </c>
      <c r="R61" s="18">
        <f t="shared" si="64"/>
        <v>81.75707705926763</v>
      </c>
      <c r="S61" s="18">
        <f t="shared" si="64"/>
        <v>-6.0149607705529036</v>
      </c>
      <c r="T61" s="18">
        <f t="shared" si="64"/>
        <v>111.91959825889887</v>
      </c>
      <c r="U61" s="18">
        <f t="shared" si="64"/>
        <v>8.8565872681303262</v>
      </c>
      <c r="V61" s="18">
        <f t="shared" si="64"/>
        <v>2.461400108460893</v>
      </c>
      <c r="W61" s="18">
        <f t="shared" ref="W61:X61" si="65">IF(V18=0,"--",((W18/V18)*100-100))</f>
        <v>-25.05217338855887</v>
      </c>
      <c r="X61" s="18">
        <f t="shared" si="65"/>
        <v>-23.263282946174087</v>
      </c>
      <c r="Y61" s="18">
        <f t="shared" si="49"/>
        <v>9.43304763040544</v>
      </c>
    </row>
    <row r="62" spans="1:25" x14ac:dyDescent="0.2">
      <c r="A62" s="143"/>
      <c r="B62" s="8" t="s">
        <v>16</v>
      </c>
      <c r="C62" s="33" t="s">
        <v>10</v>
      </c>
      <c r="D62" s="18">
        <f t="shared" ref="D62:V62" si="66">IF(C19=0,"--",((D19/C19)*100-100))</f>
        <v>297.27306981788774</v>
      </c>
      <c r="E62" s="18">
        <f t="shared" si="66"/>
        <v>109.82895338452164</v>
      </c>
      <c r="F62" s="18">
        <f t="shared" si="66"/>
        <v>-53.788359554285265</v>
      </c>
      <c r="G62" s="18">
        <f t="shared" si="66"/>
        <v>69.728220522735398</v>
      </c>
      <c r="H62" s="18">
        <f t="shared" si="66"/>
        <v>32.992690066418419</v>
      </c>
      <c r="I62" s="18">
        <f t="shared" si="66"/>
        <v>-47.4043820209328</v>
      </c>
      <c r="J62" s="18">
        <f t="shared" si="66"/>
        <v>124.33720698735229</v>
      </c>
      <c r="K62" s="18">
        <f t="shared" si="66"/>
        <v>-37.932772041735298</v>
      </c>
      <c r="L62" s="18">
        <f t="shared" si="66"/>
        <v>45.098511766233571</v>
      </c>
      <c r="M62" s="18">
        <f t="shared" si="66"/>
        <v>245.73894243855608</v>
      </c>
      <c r="N62" s="18">
        <f t="shared" si="66"/>
        <v>-13.527348449994165</v>
      </c>
      <c r="O62" s="18">
        <f t="shared" si="66"/>
        <v>55.401676015152447</v>
      </c>
      <c r="P62" s="18">
        <f t="shared" si="66"/>
        <v>-0.67926613283077586</v>
      </c>
      <c r="Q62" s="18">
        <f t="shared" si="66"/>
        <v>-15.450799296028222</v>
      </c>
      <c r="R62" s="18">
        <f t="shared" si="66"/>
        <v>-14.76373074045317</v>
      </c>
      <c r="S62" s="18">
        <f t="shared" si="66"/>
        <v>-16.434940581286966</v>
      </c>
      <c r="T62" s="18">
        <f t="shared" si="66"/>
        <v>12.020810227770212</v>
      </c>
      <c r="U62" s="18">
        <f t="shared" si="66"/>
        <v>-0.57818145331157211</v>
      </c>
      <c r="V62" s="18">
        <f t="shared" si="66"/>
        <v>-54.757024059404152</v>
      </c>
      <c r="W62" s="18">
        <f t="shared" ref="W62:X62" si="67">IF(V19=0,"--",((W19/V19)*100-100))</f>
        <v>84.231064646763542</v>
      </c>
      <c r="X62" s="18">
        <f t="shared" si="67"/>
        <v>5.2835931950836681</v>
      </c>
      <c r="Y62" s="18">
        <f t="shared" si="49"/>
        <v>17.313729897147638</v>
      </c>
    </row>
    <row r="63" spans="1:25" x14ac:dyDescent="0.2">
      <c r="A63" s="143"/>
      <c r="B63" s="8" t="s">
        <v>19</v>
      </c>
      <c r="C63" s="33" t="s">
        <v>10</v>
      </c>
      <c r="D63" s="18">
        <f t="shared" ref="D63:V63" si="68">IF(C20=0,"--",((D20/C20)*100-100))</f>
        <v>548.438434163701</v>
      </c>
      <c r="E63" s="18">
        <f t="shared" si="68"/>
        <v>14.763636922428475</v>
      </c>
      <c r="F63" s="18">
        <f t="shared" si="68"/>
        <v>-29.677560658823339</v>
      </c>
      <c r="G63" s="18">
        <f t="shared" si="68"/>
        <v>269.95147321234276</v>
      </c>
      <c r="H63" s="18">
        <f t="shared" si="68"/>
        <v>26.087378498007439</v>
      </c>
      <c r="I63" s="18">
        <f t="shared" si="68"/>
        <v>-66.880318205991841</v>
      </c>
      <c r="J63" s="18">
        <f t="shared" si="68"/>
        <v>91.761971626398122</v>
      </c>
      <c r="K63" s="18">
        <f t="shared" si="68"/>
        <v>15.910227140740744</v>
      </c>
      <c r="L63" s="18">
        <f t="shared" si="68"/>
        <v>2.5271920589919858</v>
      </c>
      <c r="M63" s="18">
        <f t="shared" si="68"/>
        <v>67.910415761263209</v>
      </c>
      <c r="N63" s="18">
        <f t="shared" si="68"/>
        <v>22.950505122313672</v>
      </c>
      <c r="O63" s="18">
        <f t="shared" si="68"/>
        <v>99.997679697597221</v>
      </c>
      <c r="P63" s="18">
        <f t="shared" si="68"/>
        <v>-3.2199902359045183</v>
      </c>
      <c r="Q63" s="18">
        <f t="shared" si="68"/>
        <v>-24.364826269499133</v>
      </c>
      <c r="R63" s="18">
        <f t="shared" si="68"/>
        <v>-28.654785313524783</v>
      </c>
      <c r="S63" s="18">
        <f t="shared" si="68"/>
        <v>-15.244650183533096</v>
      </c>
      <c r="T63" s="18">
        <f t="shared" si="68"/>
        <v>49.070905580907805</v>
      </c>
      <c r="U63" s="18">
        <f t="shared" si="68"/>
        <v>27.31623927260982</v>
      </c>
      <c r="V63" s="18">
        <f t="shared" si="68"/>
        <v>-65.160161575455362</v>
      </c>
      <c r="W63" s="18">
        <f t="shared" ref="W63:X63" si="69">IF(V20=0,"--",((W20/V20)*100-100))</f>
        <v>77.066171644961514</v>
      </c>
      <c r="X63" s="18">
        <f t="shared" si="69"/>
        <v>2.3844346107524359</v>
      </c>
      <c r="Y63" s="18">
        <f t="shared" si="49"/>
        <v>21.892863349219894</v>
      </c>
    </row>
    <row r="64" spans="1:25" x14ac:dyDescent="0.2">
      <c r="A64" s="143"/>
      <c r="B64" s="8" t="s">
        <v>18</v>
      </c>
      <c r="C64" s="33" t="s">
        <v>10</v>
      </c>
      <c r="D64" s="18">
        <f t="shared" ref="D64:V64" si="70">IF(C21=0,"--",((D21/C21)*100-100))</f>
        <v>382.34791143547034</v>
      </c>
      <c r="E64" s="18">
        <f t="shared" si="70"/>
        <v>37.039473684210549</v>
      </c>
      <c r="F64" s="18">
        <f t="shared" si="70"/>
        <v>-64.793334675483564</v>
      </c>
      <c r="G64" s="18">
        <f t="shared" si="70"/>
        <v>53.849119484162117</v>
      </c>
      <c r="H64" s="18">
        <f t="shared" si="70"/>
        <v>74.834887057197079</v>
      </c>
      <c r="I64" s="18">
        <f t="shared" si="70"/>
        <v>-55.709456729603787</v>
      </c>
      <c r="J64" s="18">
        <f t="shared" si="70"/>
        <v>224.90025519900092</v>
      </c>
      <c r="K64" s="18">
        <f t="shared" si="70"/>
        <v>-62.656341707655876</v>
      </c>
      <c r="L64" s="18">
        <f t="shared" si="70"/>
        <v>150.96073980724341</v>
      </c>
      <c r="M64" s="18">
        <f t="shared" si="70"/>
        <v>126.45627830438667</v>
      </c>
      <c r="N64" s="18">
        <f t="shared" si="70"/>
        <v>-6.8894483647300859</v>
      </c>
      <c r="O64" s="18">
        <f t="shared" si="70"/>
        <v>93.849132852357059</v>
      </c>
      <c r="P64" s="18">
        <f t="shared" si="70"/>
        <v>-39.697308247116467</v>
      </c>
      <c r="Q64" s="18">
        <f t="shared" si="70"/>
        <v>-41.0485377666446</v>
      </c>
      <c r="R64" s="18">
        <f t="shared" si="70"/>
        <v>-23.550468339871259</v>
      </c>
      <c r="S64" s="18">
        <f t="shared" si="70"/>
        <v>12.764095303224394</v>
      </c>
      <c r="T64" s="18">
        <f t="shared" si="70"/>
        <v>-5.7955978101799133</v>
      </c>
      <c r="U64" s="18">
        <f t="shared" si="70"/>
        <v>20.284668038405471</v>
      </c>
      <c r="V64" s="18">
        <f t="shared" si="70"/>
        <v>-26.471976107666265</v>
      </c>
      <c r="W64" s="18">
        <f t="shared" ref="W64:X64" si="71">IF(V21=0,"--",((W21/V21)*100-100))</f>
        <v>-19.61659538230424</v>
      </c>
      <c r="X64" s="18">
        <f t="shared" si="71"/>
        <v>47.62947727850505</v>
      </c>
      <c r="Y64" s="18">
        <f t="shared" si="49"/>
        <v>12.5535524406978</v>
      </c>
    </row>
    <row r="65" spans="1:25" x14ac:dyDescent="0.2">
      <c r="A65" s="143"/>
      <c r="B65" s="8" t="s">
        <v>20</v>
      </c>
      <c r="C65" s="33" t="s">
        <v>10</v>
      </c>
      <c r="D65" s="18">
        <f t="shared" ref="D65:V65" si="72">IF(C22=0,"--",((D22/C22)*100-100))</f>
        <v>35.053492762743844</v>
      </c>
      <c r="E65" s="18">
        <f t="shared" si="72"/>
        <v>-6.008234336475283</v>
      </c>
      <c r="F65" s="18">
        <f t="shared" si="72"/>
        <v>47.159048121093463</v>
      </c>
      <c r="G65" s="18">
        <f t="shared" si="72"/>
        <v>-22.672551653553384</v>
      </c>
      <c r="H65" s="18">
        <f t="shared" si="72"/>
        <v>-20.299014498508228</v>
      </c>
      <c r="I65" s="18">
        <f t="shared" si="72"/>
        <v>37.049978895800592</v>
      </c>
      <c r="J65" s="18">
        <f t="shared" si="72"/>
        <v>-16.795411630466603</v>
      </c>
      <c r="K65" s="18">
        <f t="shared" si="72"/>
        <v>56.3756067961165</v>
      </c>
      <c r="L65" s="18">
        <f t="shared" si="72"/>
        <v>487.134614116031</v>
      </c>
      <c r="M65" s="18">
        <f t="shared" si="72"/>
        <v>29.820294536930106</v>
      </c>
      <c r="N65" s="18">
        <f t="shared" si="72"/>
        <v>20.327761526533195</v>
      </c>
      <c r="O65" s="18">
        <f t="shared" si="72"/>
        <v>186.32479138734237</v>
      </c>
      <c r="P65" s="18">
        <f t="shared" si="72"/>
        <v>12.270901110845614</v>
      </c>
      <c r="Q65" s="18">
        <f t="shared" si="72"/>
        <v>-12.399601683919926</v>
      </c>
      <c r="R65" s="18">
        <f t="shared" si="72"/>
        <v>-61.620846934117964</v>
      </c>
      <c r="S65" s="18">
        <f t="shared" si="72"/>
        <v>3.1512665078597735</v>
      </c>
      <c r="T65" s="18">
        <f t="shared" si="72"/>
        <v>-13.858714524644171</v>
      </c>
      <c r="U65" s="18">
        <f t="shared" si="72"/>
        <v>4.7401280558430017</v>
      </c>
      <c r="V65" s="18">
        <f t="shared" si="72"/>
        <v>-54.282483841469308</v>
      </c>
      <c r="W65" s="18">
        <f t="shared" ref="W65:X65" si="73">IF(V22=0,"--",((W22/V22)*100-100))</f>
        <v>127.19628661857794</v>
      </c>
      <c r="X65" s="18">
        <f t="shared" si="73"/>
        <v>-17.148918885974496</v>
      </c>
      <c r="Y65" s="18">
        <f t="shared" si="49"/>
        <v>15.033966329529576</v>
      </c>
    </row>
    <row r="66" spans="1:25" x14ac:dyDescent="0.2">
      <c r="A66" s="143"/>
      <c r="B66" s="8" t="s">
        <v>21</v>
      </c>
      <c r="C66" s="33" t="s">
        <v>10</v>
      </c>
      <c r="D66" s="18">
        <f t="shared" ref="D66:V66" si="74">IF(C23=0,"--",((D23/C23)*100-100))</f>
        <v>51.221253845027093</v>
      </c>
      <c r="E66" s="18">
        <f t="shared" si="74"/>
        <v>79.122422539986189</v>
      </c>
      <c r="F66" s="18">
        <f t="shared" si="74"/>
        <v>79.441526575142461</v>
      </c>
      <c r="G66" s="18">
        <f t="shared" si="74"/>
        <v>60.925021848536915</v>
      </c>
      <c r="H66" s="18">
        <f t="shared" si="74"/>
        <v>-41.797480325282422</v>
      </c>
      <c r="I66" s="18">
        <f t="shared" si="74"/>
        <v>-14.037162162162147</v>
      </c>
      <c r="J66" s="18">
        <f t="shared" si="74"/>
        <v>-50.867417118154009</v>
      </c>
      <c r="K66" s="18">
        <f t="shared" si="74"/>
        <v>356.35480645622056</v>
      </c>
      <c r="L66" s="18">
        <f t="shared" si="74"/>
        <v>-31.709098345091505</v>
      </c>
      <c r="M66" s="18">
        <f t="shared" si="74"/>
        <v>62.462493659824361</v>
      </c>
      <c r="N66" s="18">
        <f t="shared" si="74"/>
        <v>5.1865323563486498</v>
      </c>
      <c r="O66" s="18">
        <f t="shared" si="74"/>
        <v>75.737777610896842</v>
      </c>
      <c r="P66" s="18">
        <f t="shared" si="74"/>
        <v>63.115087682170952</v>
      </c>
      <c r="Q66" s="18">
        <f t="shared" si="74"/>
        <v>-68.576652033487903</v>
      </c>
      <c r="R66" s="18">
        <f t="shared" si="74"/>
        <v>169.71600755090009</v>
      </c>
      <c r="S66" s="18">
        <f t="shared" si="74"/>
        <v>13.95871878997157</v>
      </c>
      <c r="T66" s="18">
        <f t="shared" si="74"/>
        <v>-13.964452102301266</v>
      </c>
      <c r="U66" s="18">
        <f t="shared" si="74"/>
        <v>28.898735488442554</v>
      </c>
      <c r="V66" s="18">
        <f t="shared" si="74"/>
        <v>-43.517642311031814</v>
      </c>
      <c r="W66" s="18">
        <f t="shared" ref="W66:X66" si="75">IF(V23=0,"--",((W23/V23)*100-100))</f>
        <v>280.32681079554067</v>
      </c>
      <c r="X66" s="18">
        <f t="shared" si="75"/>
        <v>19.559392571475982</v>
      </c>
      <c r="Y66" s="18">
        <f t="shared" si="49"/>
        <v>17.844591490140743</v>
      </c>
    </row>
    <row r="67" spans="1:25" x14ac:dyDescent="0.2">
      <c r="A67" s="143"/>
      <c r="B67" s="8" t="s">
        <v>17</v>
      </c>
      <c r="C67" s="33" t="s">
        <v>10</v>
      </c>
      <c r="D67" s="18">
        <f>IF(C24=0,"--",((D24/C24)*100-100))</f>
        <v>196.41241649451348</v>
      </c>
      <c r="E67" s="18">
        <f t="shared" ref="E67:U67" si="76">IF(D24=0,"--",((E24/D24)*100-100))</f>
        <v>31.088197332049248</v>
      </c>
      <c r="F67" s="18">
        <f t="shared" si="76"/>
        <v>-0.54602474925532363</v>
      </c>
      <c r="G67" s="18">
        <f t="shared" si="76"/>
        <v>13.984245802143619</v>
      </c>
      <c r="H67" s="18">
        <f t="shared" si="76"/>
        <v>12.033957768405969</v>
      </c>
      <c r="I67" s="18">
        <f t="shared" si="76"/>
        <v>4.5557791818756215</v>
      </c>
      <c r="J67" s="18">
        <f t="shared" si="76"/>
        <v>11.786960735782898</v>
      </c>
      <c r="K67" s="18">
        <f t="shared" si="76"/>
        <v>7.7318523066618496</v>
      </c>
      <c r="L67" s="18">
        <f t="shared" si="76"/>
        <v>13.659694553392711</v>
      </c>
      <c r="M67" s="18">
        <f t="shared" si="76"/>
        <v>188.72215810798593</v>
      </c>
      <c r="N67" s="18">
        <f t="shared" si="76"/>
        <v>82.59693666635178</v>
      </c>
      <c r="O67" s="18">
        <f t="shared" si="76"/>
        <v>0.76159513021825376</v>
      </c>
      <c r="P67" s="18">
        <f t="shared" si="76"/>
        <v>12.625258010334136</v>
      </c>
      <c r="Q67" s="18">
        <f t="shared" si="76"/>
        <v>30.32960401649737</v>
      </c>
      <c r="R67" s="18">
        <f t="shared" si="76"/>
        <v>12.237547468628861</v>
      </c>
      <c r="S67" s="18">
        <f t="shared" si="76"/>
        <v>-28.303084153243603</v>
      </c>
      <c r="T67" s="18">
        <f t="shared" si="76"/>
        <v>-22.816922555334926</v>
      </c>
      <c r="U67" s="18">
        <f t="shared" si="76"/>
        <v>-28.857965523321724</v>
      </c>
      <c r="V67" s="18">
        <f>IF(U24=0,"--",((V24/U24)*100-100))</f>
        <v>-60.042316491634281</v>
      </c>
      <c r="W67" s="18">
        <f t="shared" ref="W67:X67" si="77">IF(V24=0,"--",((W24/V24)*100-100))</f>
        <v>153.61817761395918</v>
      </c>
      <c r="X67" s="18">
        <f t="shared" si="77"/>
        <v>-14.469540695093613</v>
      </c>
      <c r="Y67" s="18">
        <f t="shared" si="49"/>
        <v>16.415168168155517</v>
      </c>
    </row>
    <row r="68" spans="1:25" x14ac:dyDescent="0.2">
      <c r="A68" s="297"/>
      <c r="B68" s="8" t="s">
        <v>807</v>
      </c>
      <c r="C68" s="33" t="s">
        <v>10</v>
      </c>
      <c r="D68" s="18">
        <f>IF(C25=0,"--",((D25/C25)*100-100))</f>
        <v>375.92322303308998</v>
      </c>
      <c r="E68" s="18">
        <f t="shared" ref="E68" si="78">IF(D25=0,"--",((E25/D25)*100-100))</f>
        <v>331.00483966508847</v>
      </c>
      <c r="F68" s="18">
        <f t="shared" ref="F68" si="79">IF(E25=0,"--",((F25/E25)*100-100))</f>
        <v>-75.105385703511558</v>
      </c>
      <c r="G68" s="18">
        <f t="shared" ref="G68" si="80">IF(F25=0,"--",((G25/F25)*100-100))</f>
        <v>-5.5739524612645113</v>
      </c>
      <c r="H68" s="18">
        <f t="shared" ref="H68" si="81">IF(G25=0,"--",((H25/G25)*100-100))</f>
        <v>87.646696003275736</v>
      </c>
      <c r="I68" s="18">
        <f t="shared" ref="I68" si="82">IF(H25=0,"--",((I25/H25)*100-100))</f>
        <v>-43.459038472799648</v>
      </c>
      <c r="J68" s="18">
        <f t="shared" ref="J68" si="83">IF(I25=0,"--",((J25/I25)*100-100))</f>
        <v>284.89618293611107</v>
      </c>
      <c r="K68" s="18">
        <f t="shared" ref="K68" si="84">IF(J25=0,"--",((K25/J25)*100-100))</f>
        <v>-85.233390204010959</v>
      </c>
      <c r="L68" s="18">
        <f t="shared" ref="L68" si="85">IF(K25=0,"--",((L25/K25)*100-100))</f>
        <v>58.245717782805116</v>
      </c>
      <c r="M68" s="18">
        <f t="shared" ref="M68" si="86">IF(L25=0,"--",((M25/L25)*100-100))</f>
        <v>1429.0733144456221</v>
      </c>
      <c r="N68" s="18">
        <f t="shared" ref="N68" si="87">IF(M25=0,"--",((N25/M25)*100-100))</f>
        <v>-57.67301564386694</v>
      </c>
      <c r="O68" s="18">
        <f t="shared" ref="O68" si="88">IF(N25=0,"--",((O25/N25)*100-100))</f>
        <v>6.1132255354575733</v>
      </c>
      <c r="P68" s="18">
        <f t="shared" ref="P68" si="89">IF(O25=0,"--",((P25/O25)*100-100))</f>
        <v>0.48719021899201209</v>
      </c>
      <c r="Q68" s="18">
        <f t="shared" ref="Q68" si="90">IF(P25=0,"--",((Q25/P25)*100-100))</f>
        <v>-34.003157050015673</v>
      </c>
      <c r="R68" s="18">
        <f t="shared" ref="R68" si="91">IF(Q25=0,"--",((R25/Q25)*100-100))</f>
        <v>1.5504606302733492</v>
      </c>
      <c r="S68" s="18">
        <f t="shared" ref="S68" si="92">IF(R25=0,"--",((S25/R25)*100-100))</f>
        <v>-18.017465115568982</v>
      </c>
      <c r="T68" s="18">
        <f t="shared" ref="T68" si="93">IF(S25=0,"--",((T25/S25)*100-100))</f>
        <v>84.260594359625657</v>
      </c>
      <c r="U68" s="18">
        <f t="shared" ref="U68" si="94">IF(T25=0,"--",((U25/T25)*100-100))</f>
        <v>-16.485670839785811</v>
      </c>
      <c r="V68" s="18">
        <f>IF(U25=0,"--",((V25/U25)*100-100))</f>
        <v>-47.186745358375127</v>
      </c>
      <c r="W68" s="18">
        <f t="shared" ref="W68:X71" si="95">IF(V25=0,"--",((W25/V25)*100-100))</f>
        <v>17.864198140144836</v>
      </c>
      <c r="X68" s="18">
        <f t="shared" si="95"/>
        <v>23.158213969113064</v>
      </c>
      <c r="Y68" s="18">
        <f t="shared" si="49"/>
        <v>16.961768588702625</v>
      </c>
    </row>
    <row r="69" spans="1:25" ht="15" x14ac:dyDescent="0.25">
      <c r="A69" s="143"/>
      <c r="B69" s="191" t="s">
        <v>22</v>
      </c>
      <c r="C69" s="33" t="s">
        <v>10</v>
      </c>
      <c r="D69" s="18">
        <f t="shared" ref="D69:D71" si="96">IF(C26=0,"--",((D26/C26)*100-100))</f>
        <v>258.80524245814149</v>
      </c>
      <c r="E69" s="18">
        <f t="shared" ref="E69:U69" si="97">IF(D26=0,"--",((E26/D26)*100-100))</f>
        <v>39.314924769610684</v>
      </c>
      <c r="F69" s="18">
        <f t="shared" si="97"/>
        <v>23.769944126631955</v>
      </c>
      <c r="G69" s="18">
        <f t="shared" si="97"/>
        <v>33.466799940440268</v>
      </c>
      <c r="H69" s="18">
        <f t="shared" si="97"/>
        <v>23.806063217508196</v>
      </c>
      <c r="I69" s="18">
        <f t="shared" si="97"/>
        <v>10.705691900446453</v>
      </c>
      <c r="J69" s="18">
        <f t="shared" si="97"/>
        <v>-5.6954813055703539</v>
      </c>
      <c r="K69" s="18">
        <f t="shared" si="97"/>
        <v>9.0519391275354621</v>
      </c>
      <c r="L69" s="18">
        <f t="shared" si="97"/>
        <v>3.1373974669818097</v>
      </c>
      <c r="M69" s="18">
        <f t="shared" si="97"/>
        <v>-17.298324615362432</v>
      </c>
      <c r="N69" s="18">
        <f t="shared" si="97"/>
        <v>4.2948543813937192</v>
      </c>
      <c r="O69" s="18">
        <f t="shared" si="97"/>
        <v>3.145525405152398</v>
      </c>
      <c r="P69" s="18">
        <f t="shared" si="97"/>
        <v>-14.117284767459282</v>
      </c>
      <c r="Q69" s="18">
        <f t="shared" si="97"/>
        <v>-5.2441130615960674E-2</v>
      </c>
      <c r="R69" s="18">
        <f t="shared" si="97"/>
        <v>51.776286493407753</v>
      </c>
      <c r="S69" s="18">
        <f t="shared" si="97"/>
        <v>16.600426825306755</v>
      </c>
      <c r="T69" s="18">
        <f t="shared" si="97"/>
        <v>11.405275661791876</v>
      </c>
      <c r="U69" s="18">
        <f t="shared" si="97"/>
        <v>-5.759414878494411</v>
      </c>
      <c r="V69" s="18">
        <f t="shared" ref="V69:V71" si="98">IF(U26=0,"--",((V26/U26)*100-100))</f>
        <v>13.208409386958067</v>
      </c>
      <c r="W69" s="18">
        <f t="shared" si="95"/>
        <v>-4.5410422359002922</v>
      </c>
      <c r="X69" s="18">
        <f t="shared" si="95"/>
        <v>9.7536063049913651</v>
      </c>
      <c r="Y69" s="18">
        <f t="shared" si="49"/>
        <v>14.454522691027094</v>
      </c>
    </row>
    <row r="70" spans="1:25" x14ac:dyDescent="0.2">
      <c r="A70" s="143"/>
      <c r="B70" s="8" t="s">
        <v>23</v>
      </c>
      <c r="C70" s="33" t="s">
        <v>10</v>
      </c>
      <c r="D70" s="18">
        <f t="shared" si="96"/>
        <v>237.33280834379138</v>
      </c>
      <c r="E70" s="18">
        <f t="shared" ref="E70:U70" si="99">IF(D27=0,"--",((E27/D27)*100-100))</f>
        <v>110.99005206025799</v>
      </c>
      <c r="F70" s="18">
        <f t="shared" si="99"/>
        <v>28.594420696840189</v>
      </c>
      <c r="G70" s="18">
        <f t="shared" si="99"/>
        <v>5.6280560309721608</v>
      </c>
      <c r="H70" s="18">
        <f t="shared" si="99"/>
        <v>-2.5512936637193064</v>
      </c>
      <c r="I70" s="18">
        <f t="shared" si="99"/>
        <v>-1.1571295695442245</v>
      </c>
      <c r="J70" s="18">
        <f t="shared" si="99"/>
        <v>-37.616585828493001</v>
      </c>
      <c r="K70" s="18">
        <f t="shared" si="99"/>
        <v>-6.4079554226853332</v>
      </c>
      <c r="L70" s="18">
        <f t="shared" si="99"/>
        <v>27.005925337059921</v>
      </c>
      <c r="M70" s="18">
        <f t="shared" si="99"/>
        <v>22.886775079094406</v>
      </c>
      <c r="N70" s="18">
        <f t="shared" si="99"/>
        <v>19.32300276652559</v>
      </c>
      <c r="O70" s="18">
        <f t="shared" si="99"/>
        <v>-30.064852813960925</v>
      </c>
      <c r="P70" s="18">
        <f t="shared" si="99"/>
        <v>-34.118502683865557</v>
      </c>
      <c r="Q70" s="18">
        <f t="shared" si="99"/>
        <v>-1.2211553266640749</v>
      </c>
      <c r="R70" s="18">
        <f t="shared" si="99"/>
        <v>12.03593369635621</v>
      </c>
      <c r="S70" s="18">
        <f t="shared" si="99"/>
        <v>20.854150688327493</v>
      </c>
      <c r="T70" s="18">
        <f t="shared" si="99"/>
        <v>65.119075052787906</v>
      </c>
      <c r="U70" s="18">
        <f t="shared" si="99"/>
        <v>-1.8047571965713018</v>
      </c>
      <c r="V70" s="18">
        <f t="shared" si="98"/>
        <v>98.193395684108197</v>
      </c>
      <c r="W70" s="18">
        <f t="shared" si="95"/>
        <v>-4.188595018824202</v>
      </c>
      <c r="X70" s="18">
        <f t="shared" si="95"/>
        <v>-10.372700019643304</v>
      </c>
      <c r="Y70" s="18">
        <f t="shared" si="49"/>
        <v>11.650012304976173</v>
      </c>
    </row>
    <row r="71" spans="1:25" ht="13.5" thickBot="1" x14ac:dyDescent="0.25">
      <c r="A71" s="143"/>
      <c r="B71" s="30" t="s">
        <v>7</v>
      </c>
      <c r="C71" s="88"/>
      <c r="D71" s="18">
        <f t="shared" si="96"/>
        <v>257.31377868772853</v>
      </c>
      <c r="E71" s="18">
        <f t="shared" ref="E71:U71" si="100">IF(D28=0,"--",((E28/D28)*100-100))</f>
        <v>44.01504232714035</v>
      </c>
      <c r="F71" s="18">
        <f t="shared" si="100"/>
        <v>24.233438612851614</v>
      </c>
      <c r="G71" s="18">
        <f t="shared" si="100"/>
        <v>30.698407678439196</v>
      </c>
      <c r="H71" s="18">
        <f t="shared" si="100"/>
        <v>21.687756524691324</v>
      </c>
      <c r="I71" s="18">
        <f t="shared" si="100"/>
        <v>9.9422004651317906</v>
      </c>
      <c r="J71" s="18">
        <f t="shared" si="100"/>
        <v>-7.5425158130546492</v>
      </c>
      <c r="K71" s="18">
        <f t="shared" si="100"/>
        <v>8.4483648906378477</v>
      </c>
      <c r="L71" s="18">
        <f t="shared" si="100"/>
        <v>3.9416005377362495</v>
      </c>
      <c r="M71" s="18">
        <f t="shared" si="100"/>
        <v>-15.643927644761121</v>
      </c>
      <c r="N71" s="18">
        <f t="shared" si="100"/>
        <v>5.1961535016236127</v>
      </c>
      <c r="O71" s="18">
        <f t="shared" si="100"/>
        <v>0.88628936240253609</v>
      </c>
      <c r="P71" s="18">
        <f t="shared" si="100"/>
        <v>-15.060492977428197</v>
      </c>
      <c r="Q71" s="18">
        <f t="shared" si="100"/>
        <v>-9.5188872165749672E-2</v>
      </c>
      <c r="R71" s="18">
        <f t="shared" si="100"/>
        <v>50.339096736844283</v>
      </c>
      <c r="S71" s="18">
        <f t="shared" si="100"/>
        <v>16.715067066142495</v>
      </c>
      <c r="T71" s="18">
        <f t="shared" si="100"/>
        <v>12.904229697542462</v>
      </c>
      <c r="U71" s="18">
        <f t="shared" si="100"/>
        <v>-5.5980167945592001</v>
      </c>
      <c r="V71" s="18">
        <f t="shared" si="98"/>
        <v>16.816197447289241</v>
      </c>
      <c r="W71" s="18">
        <f t="shared" si="95"/>
        <v>-4.5156571283703641</v>
      </c>
      <c r="X71" s="18">
        <f t="shared" si="95"/>
        <v>8.2990382507887688</v>
      </c>
      <c r="Y71" s="18">
        <f t="shared" si="49"/>
        <v>14.298697409300033</v>
      </c>
    </row>
    <row r="72" spans="1:25" ht="13.5" thickTop="1" x14ac:dyDescent="0.2">
      <c r="A72" s="79" t="s">
        <v>868</v>
      </c>
      <c r="B72" s="79"/>
      <c r="C72" s="89"/>
      <c r="D72" s="89"/>
      <c r="E72" s="89"/>
      <c r="F72" s="89"/>
      <c r="G72" s="89"/>
      <c r="H72" s="89"/>
      <c r="I72" s="89"/>
      <c r="J72" s="89"/>
      <c r="K72" s="89"/>
      <c r="L72" s="89"/>
      <c r="M72" s="89"/>
      <c r="N72" s="89"/>
      <c r="O72" s="89"/>
      <c r="P72" s="89"/>
      <c r="Q72" s="89"/>
      <c r="R72" s="89"/>
      <c r="S72" s="89"/>
      <c r="T72" s="89"/>
      <c r="U72" s="89"/>
      <c r="V72" s="18"/>
      <c r="W72" s="18"/>
      <c r="X72" s="18"/>
      <c r="Y72" s="89"/>
    </row>
  </sheetData>
  <mergeCells count="6">
    <mergeCell ref="B51:Y51"/>
    <mergeCell ref="C7:Y7"/>
    <mergeCell ref="C29:Y29"/>
    <mergeCell ref="A2:Y2"/>
    <mergeCell ref="A4:Y4"/>
    <mergeCell ref="A5:Y5"/>
  </mergeCells>
  <phoneticPr fontId="4" type="noConversion"/>
  <hyperlinks>
    <hyperlink ref="A1" location="INDICE!A1" display="INDICE"/>
  </hyperlinks>
  <pageMargins left="0.75" right="0.75" top="1" bottom="1" header="0" footer="0"/>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4"/>
  <sheetViews>
    <sheetView topLeftCell="A44" zoomScale="70" zoomScaleNormal="70" workbookViewId="0"/>
  </sheetViews>
  <sheetFormatPr baseColWidth="10" defaultRowHeight="12.75" x14ac:dyDescent="0.2"/>
  <cols>
    <col min="1" max="1" width="11.42578125" style="4"/>
    <col min="2" max="2" width="30.42578125" style="4" bestFit="1" customWidth="1"/>
    <col min="3" max="89" width="11.42578125" style="21"/>
    <col min="90" max="16384" width="11.42578125" style="4"/>
  </cols>
  <sheetData>
    <row r="1" spans="1:25" x14ac:dyDescent="0.2">
      <c r="A1" s="11" t="s">
        <v>258</v>
      </c>
    </row>
    <row r="2" spans="1:25" ht="18.75" x14ac:dyDescent="0.3">
      <c r="A2" s="333" t="s">
        <v>96</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25"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25" ht="18.75" x14ac:dyDescent="0.3">
      <c r="A4" s="333" t="s">
        <v>842</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25" ht="13.5" thickBot="1" x14ac:dyDescent="0.25">
      <c r="A5" s="335" t="s">
        <v>120</v>
      </c>
      <c r="B5" s="335"/>
      <c r="C5" s="335"/>
      <c r="D5" s="335"/>
      <c r="E5" s="335"/>
      <c r="F5" s="335"/>
      <c r="G5" s="335"/>
      <c r="H5" s="335"/>
      <c r="I5" s="335"/>
      <c r="J5" s="335"/>
      <c r="K5" s="335"/>
      <c r="L5" s="335"/>
      <c r="M5" s="335"/>
      <c r="N5" s="335"/>
      <c r="O5" s="335"/>
      <c r="P5" s="335"/>
      <c r="Q5" s="335"/>
      <c r="R5" s="335"/>
      <c r="S5" s="335"/>
      <c r="T5" s="335"/>
      <c r="U5" s="335"/>
      <c r="V5" s="335"/>
      <c r="W5" s="335"/>
      <c r="X5" s="335"/>
      <c r="Y5" s="335"/>
    </row>
    <row r="6" spans="1:25"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25"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25" ht="13.5" thickTop="1" x14ac:dyDescent="0.2">
      <c r="A8" s="148"/>
      <c r="C8" s="22"/>
      <c r="D8" s="22"/>
      <c r="E8" s="22"/>
      <c r="F8" s="22"/>
      <c r="G8" s="22"/>
      <c r="H8" s="22"/>
      <c r="I8" s="22"/>
      <c r="J8" s="22"/>
      <c r="K8" s="22"/>
      <c r="L8" s="22"/>
      <c r="M8" s="22"/>
      <c r="N8" s="22"/>
      <c r="O8" s="22"/>
      <c r="P8" s="22"/>
      <c r="Q8" s="22"/>
      <c r="R8" s="22"/>
      <c r="S8" s="22"/>
      <c r="T8" s="22"/>
      <c r="U8" s="22"/>
      <c r="V8" s="22"/>
      <c r="W8" s="22"/>
      <c r="X8" s="22"/>
      <c r="Y8" s="22"/>
    </row>
    <row r="9" spans="1:25" x14ac:dyDescent="0.2">
      <c r="A9" s="143"/>
      <c r="B9" s="27" t="s">
        <v>326</v>
      </c>
      <c r="C9" s="18">
        <v>712.68018099999995</v>
      </c>
      <c r="D9" s="18">
        <v>1654.416737</v>
      </c>
      <c r="E9" s="18">
        <v>2142.3644119999999</v>
      </c>
      <c r="F9" s="18">
        <v>2456.3644949999998</v>
      </c>
      <c r="G9" s="18">
        <v>3468.0685229999999</v>
      </c>
      <c r="H9" s="18">
        <v>4752.140077</v>
      </c>
      <c r="I9" s="18">
        <v>4571.4083259999998</v>
      </c>
      <c r="J9" s="18">
        <v>3478.5961940000002</v>
      </c>
      <c r="K9" s="18">
        <v>3031.894808</v>
      </c>
      <c r="L9" s="18">
        <v>3128.581005</v>
      </c>
      <c r="M9" s="18">
        <v>2910.3624220000002</v>
      </c>
      <c r="N9" s="18">
        <v>2808.4077379999999</v>
      </c>
      <c r="O9" s="18">
        <v>2628.9802359999999</v>
      </c>
      <c r="P9" s="18">
        <v>2552.6550459999999</v>
      </c>
      <c r="Q9" s="27">
        <v>1909.3814640000001</v>
      </c>
      <c r="R9" s="27">
        <v>2087.7844890000001</v>
      </c>
      <c r="S9" s="27">
        <v>2101.0225099999998</v>
      </c>
      <c r="T9" s="27">
        <v>2391.4104769999999</v>
      </c>
      <c r="U9" s="27">
        <v>2067.9785080000001</v>
      </c>
      <c r="V9" s="27">
        <v>2101.17821</v>
      </c>
      <c r="W9" s="27">
        <v>3115.2834459999999</v>
      </c>
      <c r="X9" s="27">
        <v>3174.3551550000002</v>
      </c>
      <c r="Y9" s="18">
        <f>SUM(C9:X9)</f>
        <v>59245.314459000001</v>
      </c>
    </row>
    <row r="10" spans="1:25" x14ac:dyDescent="0.2">
      <c r="A10" s="143"/>
      <c r="B10" s="27" t="s">
        <v>378</v>
      </c>
      <c r="C10" s="18">
        <v>11.503074</v>
      </c>
      <c r="D10" s="18">
        <v>49.983167999999999</v>
      </c>
      <c r="E10" s="18">
        <v>47.767471999999998</v>
      </c>
      <c r="F10" s="18">
        <v>66.552830999999998</v>
      </c>
      <c r="G10" s="18">
        <v>58.641449999999999</v>
      </c>
      <c r="H10" s="18">
        <v>76.450818999999996</v>
      </c>
      <c r="I10" s="18">
        <v>79.380505999999997</v>
      </c>
      <c r="J10" s="18">
        <v>53.737909000000002</v>
      </c>
      <c r="K10" s="18">
        <v>51.708165000000001</v>
      </c>
      <c r="L10" s="18">
        <v>76.183775999999995</v>
      </c>
      <c r="M10" s="18">
        <v>74.132517000000007</v>
      </c>
      <c r="N10" s="18">
        <v>138.570739</v>
      </c>
      <c r="O10" s="18">
        <v>93.741918999999996</v>
      </c>
      <c r="P10" s="18">
        <v>98.129745</v>
      </c>
      <c r="Q10" s="27">
        <v>82.580398000000002</v>
      </c>
      <c r="R10" s="27">
        <v>56.113022000000001</v>
      </c>
      <c r="S10" s="27">
        <v>54.172722999999998</v>
      </c>
      <c r="T10" s="27">
        <v>58.124293999999999</v>
      </c>
      <c r="U10" s="27">
        <v>75.468182999999996</v>
      </c>
      <c r="V10" s="27">
        <v>73.253036999999992</v>
      </c>
      <c r="W10" s="27">
        <v>123.86946399999999</v>
      </c>
      <c r="X10" s="27">
        <v>136.117392</v>
      </c>
      <c r="Y10" s="18">
        <f t="shared" ref="Y10:Y28" si="0">SUM(C10:X10)</f>
        <v>1636.1826029999997</v>
      </c>
    </row>
    <row r="11" spans="1:25" x14ac:dyDescent="0.2">
      <c r="A11" s="143"/>
      <c r="B11" s="27" t="s">
        <v>332</v>
      </c>
      <c r="C11" s="18">
        <v>1.2624979999999999</v>
      </c>
      <c r="D11" s="18">
        <v>0.92302200000000001</v>
      </c>
      <c r="E11" s="18">
        <v>2.2306910000000002</v>
      </c>
      <c r="F11" s="18">
        <v>1.239978</v>
      </c>
      <c r="G11" s="18">
        <v>1.770648</v>
      </c>
      <c r="H11" s="18">
        <v>2.4248470000000002</v>
      </c>
      <c r="I11" s="18">
        <v>5.8271030000000001</v>
      </c>
      <c r="J11" s="18">
        <v>5.5027169999999996</v>
      </c>
      <c r="K11" s="18">
        <v>12.653791</v>
      </c>
      <c r="L11" s="18">
        <v>21.647984999999998</v>
      </c>
      <c r="M11" s="18">
        <v>15.404678000000001</v>
      </c>
      <c r="N11" s="18">
        <v>12.603479999999999</v>
      </c>
      <c r="O11" s="18">
        <v>28.625465999999999</v>
      </c>
      <c r="P11" s="18">
        <v>39.815061</v>
      </c>
      <c r="Q11" s="27">
        <v>28.533394000000001</v>
      </c>
      <c r="R11" s="27">
        <v>44.999879</v>
      </c>
      <c r="S11" s="27">
        <v>22.257909000000001</v>
      </c>
      <c r="T11" s="27">
        <v>20.032696000000001</v>
      </c>
      <c r="U11" s="27">
        <v>12.850745999999999</v>
      </c>
      <c r="V11" s="27">
        <v>24.584671</v>
      </c>
      <c r="W11" s="27">
        <v>37.115487999999999</v>
      </c>
      <c r="X11" s="27">
        <v>17.296503999999999</v>
      </c>
      <c r="Y11" s="18">
        <f t="shared" si="0"/>
        <v>359.603252</v>
      </c>
    </row>
    <row r="12" spans="1:25" x14ac:dyDescent="0.2">
      <c r="A12" s="143"/>
      <c r="B12" s="27" t="s">
        <v>60</v>
      </c>
      <c r="C12" s="18">
        <v>2.6600000000000001E-4</v>
      </c>
      <c r="D12" s="18">
        <v>2.5230000000000001E-3</v>
      </c>
      <c r="E12" s="18">
        <v>5.4380999999999999E-2</v>
      </c>
      <c r="F12" s="18">
        <v>5.3906999999999997E-2</v>
      </c>
      <c r="G12" s="18">
        <v>0.143677</v>
      </c>
      <c r="H12" s="18">
        <v>2.8500000000000001E-2</v>
      </c>
      <c r="I12" s="18">
        <v>2.9357999999999999E-2</v>
      </c>
      <c r="J12" s="18">
        <v>1.0326999999999999E-2</v>
      </c>
      <c r="K12" s="18">
        <v>9.6349999999999995E-3</v>
      </c>
      <c r="L12" s="18">
        <v>0.23288300000000001</v>
      </c>
      <c r="M12" s="18">
        <v>4.6384000000000002E-2</v>
      </c>
      <c r="N12" s="18">
        <v>0.111008</v>
      </c>
      <c r="O12" s="18">
        <v>0.13233700000000001</v>
      </c>
      <c r="P12" s="18">
        <v>0.211698</v>
      </c>
      <c r="Q12" s="19">
        <v>6.9917000000000007E-2</v>
      </c>
      <c r="R12" s="19">
        <v>0.168513</v>
      </c>
      <c r="S12" s="19">
        <v>4.4488E-2</v>
      </c>
      <c r="T12" s="19">
        <v>9.9553000000000003E-2</v>
      </c>
      <c r="U12" s="19">
        <v>0.20747599999999999</v>
      </c>
      <c r="V12" s="19">
        <v>0.17433500000000002</v>
      </c>
      <c r="W12" s="19">
        <v>0.53238600000000003</v>
      </c>
      <c r="X12" s="19">
        <v>2.6126399999999999</v>
      </c>
      <c r="Y12" s="18">
        <f t="shared" si="0"/>
        <v>4.9761920000000002</v>
      </c>
    </row>
    <row r="13" spans="1:25" x14ac:dyDescent="0.2">
      <c r="A13" s="143"/>
      <c r="B13" s="27" t="s">
        <v>66</v>
      </c>
      <c r="C13" s="18">
        <v>2.617E-3</v>
      </c>
      <c r="D13" s="18">
        <v>1.4722000000000001E-2</v>
      </c>
      <c r="E13" s="18">
        <v>4.7731999999999997E-2</v>
      </c>
      <c r="F13" s="18">
        <v>1.6882999999999999E-2</v>
      </c>
      <c r="G13" s="18">
        <v>3.5728999999999997E-2</v>
      </c>
      <c r="H13" s="18">
        <v>7.3043999999999998E-2</v>
      </c>
      <c r="I13" s="18">
        <v>0.126889</v>
      </c>
      <c r="J13" s="18">
        <v>7.8817999999999999E-2</v>
      </c>
      <c r="K13" s="18">
        <v>2.8327000000000001E-2</v>
      </c>
      <c r="L13" s="18">
        <v>0.176505</v>
      </c>
      <c r="M13" s="18">
        <v>0.182643</v>
      </c>
      <c r="N13" s="18">
        <v>0.11813</v>
      </c>
      <c r="O13" s="18">
        <v>9.4766000000000003E-2</v>
      </c>
      <c r="P13" s="18">
        <v>8.0923999999999996E-2</v>
      </c>
      <c r="Q13" s="19">
        <v>0.177478</v>
      </c>
      <c r="R13" s="19">
        <v>5.8526000000000002E-2</v>
      </c>
      <c r="S13" s="19">
        <v>7.4089999999999998E-3</v>
      </c>
      <c r="T13" s="19">
        <v>6.0619999999999997E-3</v>
      </c>
      <c r="U13" s="19">
        <v>5.6557000000000003E-2</v>
      </c>
      <c r="V13" s="19">
        <v>1.1991E-2</v>
      </c>
      <c r="W13" s="19">
        <v>1.7423999999999999E-2</v>
      </c>
      <c r="X13" s="19">
        <v>1.7219000000000002E-2</v>
      </c>
      <c r="Y13" s="18">
        <f t="shared" si="0"/>
        <v>1.4303950000000003</v>
      </c>
    </row>
    <row r="14" spans="1:25" x14ac:dyDescent="0.2">
      <c r="A14" s="143"/>
      <c r="B14" s="27" t="s">
        <v>67</v>
      </c>
      <c r="C14" s="18">
        <v>13.813174999999999</v>
      </c>
      <c r="D14" s="18">
        <v>22.180046999999998</v>
      </c>
      <c r="E14" s="18">
        <v>26.320740000000001</v>
      </c>
      <c r="F14" s="18">
        <v>27.524238</v>
      </c>
      <c r="G14" s="18">
        <v>32.259877000000003</v>
      </c>
      <c r="H14" s="18">
        <v>34.468089999999997</v>
      </c>
      <c r="I14" s="18">
        <v>88.691770000000005</v>
      </c>
      <c r="J14" s="18">
        <v>60.695501999999998</v>
      </c>
      <c r="K14" s="18">
        <v>59.904550999999998</v>
      </c>
      <c r="L14" s="18">
        <v>73.617576999999997</v>
      </c>
      <c r="M14" s="18">
        <v>91.770540999999994</v>
      </c>
      <c r="N14" s="18">
        <v>99.763996000000006</v>
      </c>
      <c r="O14" s="18">
        <v>113.534346</v>
      </c>
      <c r="P14" s="18">
        <v>161.59036699999999</v>
      </c>
      <c r="Q14" s="27">
        <v>158.39497600000001</v>
      </c>
      <c r="R14" s="27">
        <v>190.28103300000001</v>
      </c>
      <c r="S14" s="27">
        <v>202.67589899999999</v>
      </c>
      <c r="T14" s="27">
        <v>130.42883900000001</v>
      </c>
      <c r="U14" s="27">
        <v>118.38612500000001</v>
      </c>
      <c r="V14" s="27">
        <v>147.99842599999999</v>
      </c>
      <c r="W14" s="27">
        <v>736.71620299999995</v>
      </c>
      <c r="X14" s="27">
        <v>571.27237400000001</v>
      </c>
      <c r="Y14" s="18">
        <f t="shared" si="0"/>
        <v>3162.2886920000001</v>
      </c>
    </row>
    <row r="15" spans="1:25" x14ac:dyDescent="0.2">
      <c r="A15" s="143"/>
      <c r="B15" s="27" t="s">
        <v>71</v>
      </c>
      <c r="C15" s="18">
        <v>18.969654999999999</v>
      </c>
      <c r="D15" s="18">
        <v>56.774172</v>
      </c>
      <c r="E15" s="18">
        <v>92.320873000000006</v>
      </c>
      <c r="F15" s="18">
        <v>143.38868199999999</v>
      </c>
      <c r="G15" s="18">
        <v>239.89167699999999</v>
      </c>
      <c r="H15" s="18">
        <v>318.851268</v>
      </c>
      <c r="I15" s="18">
        <v>653.32011199999999</v>
      </c>
      <c r="J15" s="18">
        <v>1286.986672</v>
      </c>
      <c r="K15" s="18">
        <v>3141.024316</v>
      </c>
      <c r="L15" s="18">
        <v>4418.6790270000001</v>
      </c>
      <c r="M15" s="18">
        <v>4140.358174</v>
      </c>
      <c r="N15" s="18">
        <v>4964.086155</v>
      </c>
      <c r="O15" s="18">
        <v>5468.5210280000001</v>
      </c>
      <c r="P15" s="18">
        <v>6105.0373200000004</v>
      </c>
      <c r="Q15" s="27">
        <v>6725.3077860000003</v>
      </c>
      <c r="R15" s="27">
        <v>10050.379373</v>
      </c>
      <c r="S15" s="27">
        <v>11241.729047000001</v>
      </c>
      <c r="T15" s="27">
        <v>11779.754881000001</v>
      </c>
      <c r="U15" s="27">
        <v>12050.582136000001</v>
      </c>
      <c r="V15" s="27">
        <v>12472.414703</v>
      </c>
      <c r="W15" s="27">
        <v>12485.855958</v>
      </c>
      <c r="X15" s="27">
        <v>12773.299515000001</v>
      </c>
      <c r="Y15" s="18">
        <f t="shared" si="0"/>
        <v>120627.53253000001</v>
      </c>
    </row>
    <row r="16" spans="1:25" x14ac:dyDescent="0.2">
      <c r="A16" s="143"/>
      <c r="B16" s="76" t="s">
        <v>15</v>
      </c>
      <c r="C16" s="18">
        <v>2.777393</v>
      </c>
      <c r="D16" s="18">
        <v>6.653378</v>
      </c>
      <c r="E16" s="18">
        <v>5.9398430000000015</v>
      </c>
      <c r="F16" s="18">
        <v>8.9286929999999973</v>
      </c>
      <c r="G16" s="18">
        <v>10.295679999999997</v>
      </c>
      <c r="H16" s="18">
        <v>12.188132999999997</v>
      </c>
      <c r="I16" s="18">
        <v>25.440834999999993</v>
      </c>
      <c r="J16" s="18">
        <v>107.55024499999999</v>
      </c>
      <c r="K16" s="18">
        <v>117.04994700000002</v>
      </c>
      <c r="L16" s="18">
        <v>108.70160100000001</v>
      </c>
      <c r="M16" s="18">
        <v>129.53270600000002</v>
      </c>
      <c r="N16" s="18">
        <v>91.244579000000016</v>
      </c>
      <c r="O16" s="18">
        <v>86.745385999999982</v>
      </c>
      <c r="P16" s="18">
        <v>73.364614999999986</v>
      </c>
      <c r="Q16" s="19">
        <v>52.154043000000009</v>
      </c>
      <c r="R16" s="19">
        <v>59.320372999999996</v>
      </c>
      <c r="S16" s="19">
        <v>53.306131000000001</v>
      </c>
      <c r="T16" s="19">
        <v>80.639077000000015</v>
      </c>
      <c r="U16" s="19">
        <v>120.73689700000003</v>
      </c>
      <c r="V16" s="19">
        <v>55.676370999999996</v>
      </c>
      <c r="W16" s="19">
        <v>37.985852000000001</v>
      </c>
      <c r="X16" s="19">
        <v>42.582089999999994</v>
      </c>
      <c r="Y16" s="18">
        <f t="shared" si="0"/>
        <v>1288.8138680000002</v>
      </c>
    </row>
    <row r="17" spans="1:26" x14ac:dyDescent="0.2">
      <c r="A17" s="143"/>
      <c r="B17" s="76" t="s">
        <v>26</v>
      </c>
      <c r="C17" s="18">
        <v>1.6708430000000001</v>
      </c>
      <c r="D17" s="18">
        <v>0.500552</v>
      </c>
      <c r="E17" s="18">
        <v>0.22470200000000001</v>
      </c>
      <c r="F17" s="18">
        <v>8.8039000000000006E-2</v>
      </c>
      <c r="G17" s="18">
        <v>0.14544399999999999</v>
      </c>
      <c r="H17" s="18">
        <v>0.244644</v>
      </c>
      <c r="I17" s="18">
        <v>0.359732</v>
      </c>
      <c r="J17" s="18">
        <v>1.0507519999999999</v>
      </c>
      <c r="K17" s="18">
        <v>0.72524999999999995</v>
      </c>
      <c r="L17" s="18">
        <v>2.2762009999999999</v>
      </c>
      <c r="M17" s="18">
        <v>2.6378550000000001</v>
      </c>
      <c r="N17" s="18">
        <v>2.84903</v>
      </c>
      <c r="O17" s="18">
        <v>2.538424</v>
      </c>
      <c r="P17" s="18">
        <v>1.944647</v>
      </c>
      <c r="Q17" s="19">
        <v>1.169699</v>
      </c>
      <c r="R17" s="19">
        <v>1.2637510000000001</v>
      </c>
      <c r="S17" s="19">
        <v>1.0150650000000001</v>
      </c>
      <c r="T17" s="19">
        <v>1.0942879999999999</v>
      </c>
      <c r="U17" s="19">
        <v>0.98929699999999998</v>
      </c>
      <c r="V17" s="19">
        <v>1.4294280000000001</v>
      </c>
      <c r="W17" s="19">
        <v>2.2735210000000001</v>
      </c>
      <c r="X17" s="19">
        <v>2.2975240000000001</v>
      </c>
      <c r="Y17" s="18">
        <f t="shared" si="0"/>
        <v>28.788687999999997</v>
      </c>
    </row>
    <row r="18" spans="1:26" x14ac:dyDescent="0.2">
      <c r="A18" s="143"/>
      <c r="B18" s="76" t="s">
        <v>27</v>
      </c>
      <c r="C18" s="18">
        <v>1.0212000000000001</v>
      </c>
      <c r="D18" s="18">
        <v>5.8341700000000003</v>
      </c>
      <c r="E18" s="18">
        <v>4.7803230000000001</v>
      </c>
      <c r="F18" s="18">
        <v>1.266864</v>
      </c>
      <c r="G18" s="18">
        <v>0.52135200000000004</v>
      </c>
      <c r="H18" s="18">
        <v>6.9235790000000001</v>
      </c>
      <c r="I18" s="18">
        <v>7.2819190000000003</v>
      </c>
      <c r="J18" s="18">
        <v>25.604796</v>
      </c>
      <c r="K18" s="18">
        <v>18.901294</v>
      </c>
      <c r="L18" s="18">
        <v>23.618179999999999</v>
      </c>
      <c r="M18" s="18">
        <v>37.492722000000001</v>
      </c>
      <c r="N18" s="18">
        <v>54.945932999999997</v>
      </c>
      <c r="O18" s="18">
        <v>70.395735999999999</v>
      </c>
      <c r="P18" s="18">
        <v>49.996893999999998</v>
      </c>
      <c r="Q18" s="19">
        <v>1.714E-3</v>
      </c>
      <c r="R18" s="19">
        <v>49.956702</v>
      </c>
      <c r="S18" s="19">
        <v>42.560949000000001</v>
      </c>
      <c r="T18" s="19">
        <v>31.841100999999998</v>
      </c>
      <c r="U18" s="19">
        <v>8.1430299999999995</v>
      </c>
      <c r="V18" s="19">
        <v>10.054343999999999</v>
      </c>
      <c r="W18" s="19">
        <v>24.142444000000001</v>
      </c>
      <c r="X18" s="19">
        <v>32.958844999999997</v>
      </c>
      <c r="Y18" s="18">
        <f t="shared" si="0"/>
        <v>508.24409100000003</v>
      </c>
    </row>
    <row r="19" spans="1:26" x14ac:dyDescent="0.2">
      <c r="A19" s="143"/>
      <c r="B19" s="76" t="s">
        <v>16</v>
      </c>
      <c r="C19" s="18">
        <f>SUM(C20:C25)</f>
        <v>7.2066000000000005E-2</v>
      </c>
      <c r="D19" s="18">
        <f t="shared" ref="D19:X19" si="1">SUM(D20:D25)</f>
        <v>0.13342899999999999</v>
      </c>
      <c r="E19" s="18">
        <f t="shared" si="1"/>
        <v>8.4322000000000008E-2</v>
      </c>
      <c r="F19" s="18">
        <f t="shared" si="1"/>
        <v>6.9798770000000001</v>
      </c>
      <c r="G19" s="18">
        <f t="shared" si="1"/>
        <v>8.5102529999999987</v>
      </c>
      <c r="H19" s="18">
        <f t="shared" si="1"/>
        <v>4.767182</v>
      </c>
      <c r="I19" s="18">
        <f t="shared" si="1"/>
        <v>15.180254</v>
      </c>
      <c r="J19" s="18">
        <f t="shared" si="1"/>
        <v>79.620783999999986</v>
      </c>
      <c r="K19" s="18">
        <f t="shared" si="1"/>
        <v>95.589337999999998</v>
      </c>
      <c r="L19" s="18">
        <f t="shared" si="1"/>
        <v>76.501186000000004</v>
      </c>
      <c r="M19" s="18">
        <f t="shared" si="1"/>
        <v>75.928476000000003</v>
      </c>
      <c r="N19" s="18">
        <f t="shared" si="1"/>
        <v>24.534672</v>
      </c>
      <c r="O19" s="18">
        <f t="shared" si="1"/>
        <v>2.902844</v>
      </c>
      <c r="P19" s="18">
        <f t="shared" si="1"/>
        <v>8.6621830000000006</v>
      </c>
      <c r="Q19" s="18">
        <f t="shared" si="1"/>
        <v>3.102976</v>
      </c>
      <c r="R19" s="18">
        <f t="shared" si="1"/>
        <v>7.4845949999999997</v>
      </c>
      <c r="S19" s="18">
        <f t="shared" si="1"/>
        <v>8.5634639999999997</v>
      </c>
      <c r="T19" s="18">
        <f t="shared" si="1"/>
        <v>47.000911000000002</v>
      </c>
      <c r="U19" s="18">
        <f t="shared" si="1"/>
        <v>108.51813800000001</v>
      </c>
      <c r="V19" s="18">
        <f t="shared" si="1"/>
        <v>42.849639999999994</v>
      </c>
      <c r="W19" s="18">
        <f t="shared" si="1"/>
        <v>10.144916</v>
      </c>
      <c r="X19" s="18">
        <f t="shared" si="1"/>
        <v>4.2505170000000003</v>
      </c>
      <c r="Y19" s="18">
        <f t="shared" si="0"/>
        <v>631.382023</v>
      </c>
    </row>
    <row r="20" spans="1:26" x14ac:dyDescent="0.2">
      <c r="A20" s="143"/>
      <c r="B20" s="76" t="s">
        <v>19</v>
      </c>
      <c r="C20" s="18">
        <v>0</v>
      </c>
      <c r="D20" s="18">
        <v>2.7910000000000001E-3</v>
      </c>
      <c r="E20" s="18">
        <v>7.6400000000000003E-4</v>
      </c>
      <c r="F20" s="18">
        <v>3.0049999999999999E-3</v>
      </c>
      <c r="G20" s="18">
        <v>0</v>
      </c>
      <c r="H20" s="18">
        <v>3.2490000000000002E-3</v>
      </c>
      <c r="I20" s="18">
        <v>6.2820000000000003E-3</v>
      </c>
      <c r="J20" s="18">
        <v>2.4139999999999999E-3</v>
      </c>
      <c r="K20" s="18">
        <v>1.0119E-2</v>
      </c>
      <c r="L20" s="18">
        <v>1.8511E-2</v>
      </c>
      <c r="M20" s="18">
        <v>1.1122999999999999E-2</v>
      </c>
      <c r="N20" s="18">
        <v>3.5658000000000002E-2</v>
      </c>
      <c r="O20" s="18">
        <v>5.4609999999999997E-3</v>
      </c>
      <c r="P20" s="18">
        <v>2.1840000000000002E-3</v>
      </c>
      <c r="Q20" s="19">
        <v>0.111438</v>
      </c>
      <c r="R20" s="19">
        <v>1.2855E-2</v>
      </c>
      <c r="S20" s="19">
        <v>1.0500000000000001E-2</v>
      </c>
      <c r="T20" s="19">
        <v>2.134E-3</v>
      </c>
      <c r="U20" s="19">
        <v>5.3480000000000003E-3</v>
      </c>
      <c r="V20" s="19">
        <v>1.1832000000000001E-2</v>
      </c>
      <c r="W20" s="19">
        <v>3.2212999999999999E-2</v>
      </c>
      <c r="X20" s="19">
        <v>9.6889999999999997E-3</v>
      </c>
      <c r="Y20" s="18">
        <f t="shared" si="0"/>
        <v>0.29757</v>
      </c>
    </row>
    <row r="21" spans="1:26" x14ac:dyDescent="0.2">
      <c r="A21" s="143"/>
      <c r="B21" s="76" t="s">
        <v>18</v>
      </c>
      <c r="C21" s="18">
        <v>6.0197000000000001E-2</v>
      </c>
      <c r="D21" s="18">
        <v>2.4049000000000001E-2</v>
      </c>
      <c r="E21" s="18">
        <v>2.0108000000000001E-2</v>
      </c>
      <c r="F21" s="18">
        <v>1.56E-3</v>
      </c>
      <c r="G21" s="18">
        <v>5.5599999999999998E-3</v>
      </c>
      <c r="H21" s="18">
        <v>2.8800000000000002E-3</v>
      </c>
      <c r="I21" s="18">
        <v>8.4139999999999996E-3</v>
      </c>
      <c r="J21" s="18">
        <v>6.8950000000000001E-3</v>
      </c>
      <c r="K21" s="18">
        <v>7.7955999999999998E-2</v>
      </c>
      <c r="L21" s="18">
        <v>0.43130400000000002</v>
      </c>
      <c r="M21" s="18">
        <v>0.51134000000000002</v>
      </c>
      <c r="N21" s="18">
        <v>7.1664000000000005E-2</v>
      </c>
      <c r="O21" s="18">
        <v>6.8413000000000002E-2</v>
      </c>
      <c r="P21" s="18">
        <v>7.9575000000000007E-2</v>
      </c>
      <c r="Q21" s="19">
        <v>0.16458999999999999</v>
      </c>
      <c r="R21" s="19">
        <v>0.18127499999999999</v>
      </c>
      <c r="S21" s="19">
        <v>7.3624999999999996E-2</v>
      </c>
      <c r="T21" s="19">
        <v>0.169658</v>
      </c>
      <c r="U21" s="19">
        <v>7.3155999999999999E-2</v>
      </c>
      <c r="V21" s="19">
        <v>0.10348300000000001</v>
      </c>
      <c r="W21" s="19">
        <v>6.6991999999999996E-2</v>
      </c>
      <c r="X21" s="19">
        <v>9.3477000000000005E-2</v>
      </c>
      <c r="Y21" s="18">
        <f t="shared" si="0"/>
        <v>2.2961710000000006</v>
      </c>
    </row>
    <row r="22" spans="1:26" x14ac:dyDescent="0.2">
      <c r="A22" s="143"/>
      <c r="B22" s="76" t="s">
        <v>20</v>
      </c>
      <c r="C22" s="18">
        <v>4.6220000000000002E-3</v>
      </c>
      <c r="D22" s="18">
        <v>0</v>
      </c>
      <c r="E22" s="18">
        <v>1.46E-4</v>
      </c>
      <c r="F22" s="18">
        <v>0</v>
      </c>
      <c r="G22" s="18">
        <v>5.4999999999999997E-3</v>
      </c>
      <c r="H22" s="18">
        <v>3.6358000000000001E-2</v>
      </c>
      <c r="I22" s="18">
        <v>1.1088000000000001E-2</v>
      </c>
      <c r="J22" s="18">
        <v>4.9280000000000001E-3</v>
      </c>
      <c r="K22" s="18">
        <v>7.6999999999999996E-4</v>
      </c>
      <c r="L22" s="18">
        <v>3.286E-2</v>
      </c>
      <c r="M22" s="18">
        <v>4.2973999999999998E-2</v>
      </c>
      <c r="N22" s="18">
        <v>1.6889999999999999E-2</v>
      </c>
      <c r="O22" s="18">
        <v>2.2249000000000001E-2</v>
      </c>
      <c r="P22" s="18">
        <v>3.9600000000000003E-2</v>
      </c>
      <c r="Q22" s="19">
        <v>3.5458000000000003E-2</v>
      </c>
      <c r="R22" s="19">
        <v>0.742896</v>
      </c>
      <c r="S22" s="19">
        <v>0.83254300000000003</v>
      </c>
      <c r="T22" s="19">
        <v>0.15635599999999999</v>
      </c>
      <c r="U22" s="19">
        <v>0.18115999999999999</v>
      </c>
      <c r="V22" s="19">
        <v>0.43720299999999995</v>
      </c>
      <c r="W22" s="19">
        <v>0.58209699999999998</v>
      </c>
      <c r="X22" s="19">
        <v>0.52059500000000003</v>
      </c>
      <c r="Y22" s="18">
        <f t="shared" si="0"/>
        <v>3.7062930000000001</v>
      </c>
    </row>
    <row r="23" spans="1:26" x14ac:dyDescent="0.2">
      <c r="A23" s="143"/>
      <c r="B23" s="76" t="s">
        <v>21</v>
      </c>
      <c r="C23" s="18">
        <v>0</v>
      </c>
      <c r="D23" s="18">
        <v>0</v>
      </c>
      <c r="E23" s="18">
        <v>3.1000000000000001E-5</v>
      </c>
      <c r="F23" s="18">
        <v>0</v>
      </c>
      <c r="G23" s="18">
        <v>3.395E-3</v>
      </c>
      <c r="H23" s="18">
        <v>8.1620999999999999E-2</v>
      </c>
      <c r="I23" s="18">
        <v>0</v>
      </c>
      <c r="J23" s="18">
        <v>2.12E-4</v>
      </c>
      <c r="K23" s="18">
        <v>1.3857E-2</v>
      </c>
      <c r="L23" s="18">
        <v>7.0799999999999997E-4</v>
      </c>
      <c r="M23" s="18">
        <v>1.7885000000000002E-2</v>
      </c>
      <c r="N23" s="18">
        <v>0.139928</v>
      </c>
      <c r="O23" s="18">
        <v>3.5860000000000003E-2</v>
      </c>
      <c r="P23" s="18">
        <v>1.0167000000000001E-2</v>
      </c>
      <c r="Q23" s="19">
        <v>5.5000000000000002E-5</v>
      </c>
      <c r="R23" s="19">
        <v>2.4499999999999999E-4</v>
      </c>
      <c r="S23" s="19">
        <v>5.0000000000000001E-4</v>
      </c>
      <c r="T23" s="19">
        <v>2.9999999999999997E-4</v>
      </c>
      <c r="U23" s="19">
        <v>7.2040000000000003E-3</v>
      </c>
      <c r="V23" s="19">
        <v>4.5620000000000001E-3</v>
      </c>
      <c r="W23" s="19">
        <v>7.5630000000000003E-3</v>
      </c>
      <c r="X23" s="19">
        <v>1.3557E-2</v>
      </c>
      <c r="Y23" s="18">
        <f t="shared" si="0"/>
        <v>0.33765000000000001</v>
      </c>
    </row>
    <row r="24" spans="1:26" x14ac:dyDescent="0.2">
      <c r="A24" s="143"/>
      <c r="B24" s="76" t="s">
        <v>17</v>
      </c>
      <c r="C24" s="18">
        <v>3.2929999999999999E-3</v>
      </c>
      <c r="D24" s="18">
        <v>8.829E-3</v>
      </c>
      <c r="E24" s="18">
        <v>9.5390000000000006E-3</v>
      </c>
      <c r="F24" s="18">
        <v>6.970987</v>
      </c>
      <c r="G24" s="18">
        <v>8.4883469999999992</v>
      </c>
      <c r="H24" s="18">
        <v>3.6369820000000002</v>
      </c>
      <c r="I24" s="18">
        <v>15.083655</v>
      </c>
      <c r="J24" s="18">
        <v>79.595637999999994</v>
      </c>
      <c r="K24" s="18">
        <v>95.428533000000002</v>
      </c>
      <c r="L24" s="18">
        <v>75.947286000000005</v>
      </c>
      <c r="M24" s="18">
        <v>75.311732000000006</v>
      </c>
      <c r="N24" s="18">
        <v>24.203292999999999</v>
      </c>
      <c r="O24" s="18">
        <v>2.7045050000000002</v>
      </c>
      <c r="P24" s="18">
        <v>8.4946190000000001</v>
      </c>
      <c r="Q24" s="19">
        <v>2.2013790000000002</v>
      </c>
      <c r="R24" s="19">
        <v>6.509614</v>
      </c>
      <c r="S24" s="19">
        <v>7.5717809999999997</v>
      </c>
      <c r="T24" s="19">
        <v>46.598775000000003</v>
      </c>
      <c r="U24" s="19">
        <v>108.205352</v>
      </c>
      <c r="V24" s="19">
        <v>42.251839999999994</v>
      </c>
      <c r="W24" s="19">
        <v>9.3466579999999997</v>
      </c>
      <c r="X24" s="19">
        <v>3.534786</v>
      </c>
      <c r="Y24" s="18">
        <f t="shared" si="0"/>
        <v>622.10742300000004</v>
      </c>
    </row>
    <row r="25" spans="1:26" x14ac:dyDescent="0.2">
      <c r="A25" s="297"/>
      <c r="B25" s="76" t="s">
        <v>807</v>
      </c>
      <c r="C25" s="18">
        <v>3.954E-3</v>
      </c>
      <c r="D25" s="18">
        <v>9.7759999999999986E-2</v>
      </c>
      <c r="E25" s="18">
        <v>5.3734000000000004E-2</v>
      </c>
      <c r="F25" s="18">
        <v>4.3249999999999999E-3</v>
      </c>
      <c r="G25" s="18">
        <v>7.4510000000000002E-3</v>
      </c>
      <c r="H25" s="18">
        <v>1.006092</v>
      </c>
      <c r="I25" s="18">
        <v>7.0815000000000003E-2</v>
      </c>
      <c r="J25" s="18">
        <v>1.0697000000000002E-2</v>
      </c>
      <c r="K25" s="18">
        <v>5.8103000000000002E-2</v>
      </c>
      <c r="L25" s="18">
        <v>7.0516999999999996E-2</v>
      </c>
      <c r="M25" s="18">
        <v>3.3422000000000007E-2</v>
      </c>
      <c r="N25" s="18">
        <v>6.7239000000000007E-2</v>
      </c>
      <c r="O25" s="18">
        <v>6.6356000000000012E-2</v>
      </c>
      <c r="P25" s="18">
        <v>3.6038000000000001E-2</v>
      </c>
      <c r="Q25" s="19">
        <v>0.59005599999999991</v>
      </c>
      <c r="R25" s="19">
        <v>3.7709999999999994E-2</v>
      </c>
      <c r="S25" s="19">
        <v>7.4514999999999998E-2</v>
      </c>
      <c r="T25" s="19">
        <v>7.3688000000000003E-2</v>
      </c>
      <c r="U25" s="19">
        <v>4.5918E-2</v>
      </c>
      <c r="V25" s="19">
        <v>4.0719999999999999E-2</v>
      </c>
      <c r="W25" s="19">
        <v>0.10939300000000002</v>
      </c>
      <c r="X25" s="19">
        <v>7.841300000000001E-2</v>
      </c>
      <c r="Y25" s="18">
        <f t="shared" si="0"/>
        <v>2.6369159999999998</v>
      </c>
    </row>
    <row r="26" spans="1:26" ht="15" x14ac:dyDescent="0.25">
      <c r="A26" s="143"/>
      <c r="B26" s="185" t="s">
        <v>22</v>
      </c>
      <c r="C26" s="211">
        <f>SUM(C9:C11,C14:C15,C16)</f>
        <v>761.00597599999992</v>
      </c>
      <c r="D26" s="211">
        <f t="shared" ref="D26:Q26" si="2">SUM(D9:D11,D14:D15,D16)</f>
        <v>1790.9305239999999</v>
      </c>
      <c r="E26" s="211">
        <f t="shared" si="2"/>
        <v>2316.9440310000005</v>
      </c>
      <c r="F26" s="211">
        <f t="shared" si="2"/>
        <v>2703.9989169999994</v>
      </c>
      <c r="G26" s="211">
        <f t="shared" si="2"/>
        <v>3810.9278550000004</v>
      </c>
      <c r="H26" s="211">
        <f t="shared" si="2"/>
        <v>5196.5232340000002</v>
      </c>
      <c r="I26" s="211">
        <f t="shared" si="2"/>
        <v>5424.0686520000008</v>
      </c>
      <c r="J26" s="211">
        <f t="shared" si="2"/>
        <v>4993.0692390000004</v>
      </c>
      <c r="K26" s="211">
        <f t="shared" si="2"/>
        <v>6414.2355780000007</v>
      </c>
      <c r="L26" s="211">
        <f t="shared" si="2"/>
        <v>7827.4109710000002</v>
      </c>
      <c r="M26" s="211">
        <f t="shared" si="2"/>
        <v>7361.5610379999998</v>
      </c>
      <c r="N26" s="211">
        <f t="shared" si="2"/>
        <v>8114.6766870000001</v>
      </c>
      <c r="O26" s="211">
        <f t="shared" si="2"/>
        <v>8420.1483810000009</v>
      </c>
      <c r="P26" s="211">
        <f t="shared" si="2"/>
        <v>9030.5921539999999</v>
      </c>
      <c r="Q26" s="211">
        <f t="shared" si="2"/>
        <v>8956.3520610000014</v>
      </c>
      <c r="R26" s="211">
        <f>SUM(R9:R11,R14:R15,R16)</f>
        <v>12488.878169000001</v>
      </c>
      <c r="S26" s="211">
        <f>SUM(S9:S11,S14:S15,S16)</f>
        <v>13675.164219</v>
      </c>
      <c r="T26" s="211">
        <f>SUM(T9:T11,T14:T15,T16)</f>
        <v>14460.390264000001</v>
      </c>
      <c r="U26" s="211">
        <f>SUM(U9:U11,U14:U15,U16)</f>
        <v>14446.002595000002</v>
      </c>
      <c r="V26" s="211">
        <f>SUM(V9:V11,V14:V15,V16)</f>
        <v>14875.105418000001</v>
      </c>
      <c r="W26" s="211">
        <f t="shared" ref="W26:X26" si="3">SUM(W9:W11,W14:W15,W16)</f>
        <v>16536.826411000002</v>
      </c>
      <c r="X26" s="211">
        <f t="shared" si="3"/>
        <v>16714.923030000002</v>
      </c>
      <c r="Y26" s="18">
        <f t="shared" si="0"/>
        <v>186319.73540400004</v>
      </c>
      <c r="Z26" s="103"/>
    </row>
    <row r="27" spans="1:26" x14ac:dyDescent="0.2">
      <c r="A27" s="143"/>
      <c r="B27" s="76" t="s">
        <v>23</v>
      </c>
      <c r="C27" s="18">
        <v>302.10194000000001</v>
      </c>
      <c r="D27" s="18">
        <v>761.94709000000012</v>
      </c>
      <c r="E27" s="18">
        <v>996.2979249999994</v>
      </c>
      <c r="F27" s="18">
        <v>1017.3828730000005</v>
      </c>
      <c r="G27" s="18">
        <v>1325.8776049999992</v>
      </c>
      <c r="H27" s="18">
        <v>1586.4733159999996</v>
      </c>
      <c r="I27" s="18">
        <v>3575.5044469999984</v>
      </c>
      <c r="J27" s="18">
        <v>4951.6394729999993</v>
      </c>
      <c r="K27" s="18">
        <v>4788.6172289999986</v>
      </c>
      <c r="L27" s="18">
        <v>5286.0438690000001</v>
      </c>
      <c r="M27" s="18">
        <v>5135.8852600000009</v>
      </c>
      <c r="N27" s="18">
        <v>4967.0253679999996</v>
      </c>
      <c r="O27" s="18">
        <v>4875.0646479999996</v>
      </c>
      <c r="P27" s="18">
        <v>4584.3692879999999</v>
      </c>
      <c r="Q27" s="18">
        <f t="shared" ref="Q27:V27" si="4">Q28-Q26</f>
        <v>3914.1984469999989</v>
      </c>
      <c r="R27" s="18">
        <f t="shared" si="4"/>
        <v>4642.8880520000002</v>
      </c>
      <c r="S27" s="18">
        <f t="shared" si="4"/>
        <v>4327.0936249999995</v>
      </c>
      <c r="T27" s="18">
        <f t="shared" si="4"/>
        <v>4657.3521099999998</v>
      </c>
      <c r="U27" s="18">
        <f t="shared" si="4"/>
        <v>5074.8507329999993</v>
      </c>
      <c r="V27" s="18">
        <f t="shared" si="4"/>
        <v>5046.0626969999958</v>
      </c>
      <c r="W27" s="18">
        <f t="shared" ref="W27:X27" si="5">W28-W26</f>
        <v>6700.4146949999995</v>
      </c>
      <c r="X27" s="18">
        <f t="shared" si="5"/>
        <v>7187.1522799999984</v>
      </c>
      <c r="Y27" s="18">
        <f t="shared" si="0"/>
        <v>85704.242970000007</v>
      </c>
      <c r="Z27" s="103"/>
    </row>
    <row r="28" spans="1:26" ht="13.5" thickBot="1" x14ac:dyDescent="0.25">
      <c r="A28" s="143"/>
      <c r="B28" s="77" t="s">
        <v>7</v>
      </c>
      <c r="C28" s="260">
        <v>1063.1079159999999</v>
      </c>
      <c r="D28" s="260">
        <v>2552.877614</v>
      </c>
      <c r="E28" s="260">
        <v>3313.2419559999998</v>
      </c>
      <c r="F28" s="260">
        <v>3721.3817899999999</v>
      </c>
      <c r="G28" s="260">
        <v>5136.8054599999996</v>
      </c>
      <c r="H28" s="260">
        <v>6782.9965499999998</v>
      </c>
      <c r="I28" s="260">
        <v>8999.5730989999993</v>
      </c>
      <c r="J28" s="260">
        <v>9944.7087119999997</v>
      </c>
      <c r="K28" s="260">
        <v>11202.852806999999</v>
      </c>
      <c r="L28" s="260">
        <v>13113.45484</v>
      </c>
      <c r="M28" s="260">
        <v>12497.446298000001</v>
      </c>
      <c r="N28" s="260">
        <v>13081.702055</v>
      </c>
      <c r="O28" s="260">
        <v>13295.213029</v>
      </c>
      <c r="P28" s="260">
        <v>13614.961442</v>
      </c>
      <c r="Q28" s="259">
        <v>12870.550508</v>
      </c>
      <c r="R28" s="259">
        <v>17131.766221000002</v>
      </c>
      <c r="S28" s="259">
        <v>18002.257844</v>
      </c>
      <c r="T28" s="259">
        <v>19117.742374000001</v>
      </c>
      <c r="U28" s="27">
        <v>19520.853328000001</v>
      </c>
      <c r="V28" s="27">
        <v>19921.168114999997</v>
      </c>
      <c r="W28" s="27">
        <v>23237.241106000001</v>
      </c>
      <c r="X28" s="27">
        <v>23902.07531</v>
      </c>
      <c r="Y28" s="18">
        <f t="shared" si="0"/>
        <v>272023.978374</v>
      </c>
    </row>
    <row r="29" spans="1:26" ht="20.25" thickTop="1" thickBot="1" x14ac:dyDescent="0.35">
      <c r="A29" s="143"/>
      <c r="B29" s="334" t="s">
        <v>253</v>
      </c>
      <c r="C29" s="334"/>
      <c r="D29" s="334"/>
      <c r="E29" s="334"/>
      <c r="F29" s="334"/>
      <c r="G29" s="334"/>
      <c r="H29" s="334"/>
      <c r="I29" s="334"/>
      <c r="J29" s="334"/>
      <c r="K29" s="334"/>
      <c r="L29" s="334"/>
      <c r="M29" s="334"/>
      <c r="N29" s="334"/>
      <c r="O29" s="334"/>
      <c r="P29" s="334"/>
      <c r="Q29" s="334"/>
      <c r="R29" s="334"/>
      <c r="S29" s="334"/>
      <c r="T29" s="334"/>
      <c r="U29" s="334"/>
      <c r="V29" s="334"/>
      <c r="W29" s="334"/>
      <c r="X29" s="334"/>
      <c r="Y29" s="334"/>
    </row>
    <row r="30" spans="1:26" ht="13.5" thickTop="1" x14ac:dyDescent="0.2">
      <c r="A30" s="143"/>
      <c r="B30" s="96"/>
      <c r="C30" s="18"/>
      <c r="D30" s="18"/>
      <c r="E30" s="18"/>
      <c r="F30" s="18"/>
      <c r="G30" s="18"/>
      <c r="H30" s="18"/>
      <c r="I30" s="18"/>
      <c r="J30" s="18"/>
      <c r="K30" s="18"/>
      <c r="L30" s="18"/>
      <c r="M30" s="18"/>
      <c r="N30" s="18"/>
      <c r="O30" s="18"/>
      <c r="P30" s="18"/>
      <c r="Q30" s="18"/>
      <c r="R30" s="18"/>
      <c r="S30" s="18"/>
      <c r="T30" s="18"/>
      <c r="U30" s="18"/>
      <c r="V30" s="18"/>
      <c r="W30" s="18"/>
      <c r="X30" s="18"/>
      <c r="Y30" s="18"/>
    </row>
    <row r="31" spans="1:26" x14ac:dyDescent="0.2">
      <c r="A31" s="143"/>
      <c r="B31" s="27" t="s">
        <v>326</v>
      </c>
      <c r="C31" s="18">
        <f t="shared" ref="C31:C50" si="6">C9/C$28*100</f>
        <v>67.037425859972615</v>
      </c>
      <c r="D31" s="18">
        <f t="shared" ref="D31:Y31" si="7">D9/D$28*100</f>
        <v>64.80595575468115</v>
      </c>
      <c r="E31" s="18">
        <f t="shared" si="7"/>
        <v>64.660668929426052</v>
      </c>
      <c r="F31" s="18">
        <f t="shared" si="7"/>
        <v>66.006785479540923</v>
      </c>
      <c r="G31" s="18">
        <f t="shared" si="7"/>
        <v>67.514110666748905</v>
      </c>
      <c r="H31" s="18">
        <f t="shared" si="7"/>
        <v>70.059597435590618</v>
      </c>
      <c r="I31" s="18">
        <f t="shared" si="7"/>
        <v>50.795835265874537</v>
      </c>
      <c r="J31" s="18">
        <f t="shared" si="7"/>
        <v>34.979367367517526</v>
      </c>
      <c r="K31" s="18">
        <f t="shared" si="7"/>
        <v>27.063595855740857</v>
      </c>
      <c r="L31" s="18">
        <f t="shared" si="7"/>
        <v>23.857793717769038</v>
      </c>
      <c r="M31" s="18">
        <f t="shared" si="7"/>
        <v>23.287656954891283</v>
      </c>
      <c r="N31" s="18">
        <f t="shared" si="7"/>
        <v>21.468213587134784</v>
      </c>
      <c r="O31" s="18">
        <f t="shared" si="7"/>
        <v>19.773885760728867</v>
      </c>
      <c r="P31" s="18">
        <f t="shared" si="7"/>
        <v>18.748896622839219</v>
      </c>
      <c r="Q31" s="18">
        <f t="shared" ref="Q31:V40" si="8">Q9/Q$28*100</f>
        <v>14.835274239537602</v>
      </c>
      <c r="R31" s="18">
        <f t="shared" si="8"/>
        <v>12.18662724010796</v>
      </c>
      <c r="S31" s="18">
        <f t="shared" si="8"/>
        <v>11.670883331449742</v>
      </c>
      <c r="T31" s="18">
        <f t="shared" si="8"/>
        <v>12.508853975625813</v>
      </c>
      <c r="U31" s="18">
        <f t="shared" si="8"/>
        <v>10.593689083426323</v>
      </c>
      <c r="V31" s="18">
        <f t="shared" si="8"/>
        <v>10.547464876910912</v>
      </c>
      <c r="W31" s="18">
        <f t="shared" ref="W31:X31" si="9">W9/W$28*100</f>
        <v>13.406425624234771</v>
      </c>
      <c r="X31" s="18">
        <f t="shared" si="9"/>
        <v>13.280667531291451</v>
      </c>
      <c r="Y31" s="18">
        <f t="shared" si="7"/>
        <v>21.779445625762033</v>
      </c>
    </row>
    <row r="32" spans="1:26" x14ac:dyDescent="0.2">
      <c r="A32" s="143"/>
      <c r="B32" s="27" t="s">
        <v>378</v>
      </c>
      <c r="C32" s="18">
        <f t="shared" si="6"/>
        <v>1.0820231725186402</v>
      </c>
      <c r="D32" s="18">
        <f t="shared" ref="D32:P32" si="10">D10/D$28*100</f>
        <v>1.9579147753065769</v>
      </c>
      <c r="E32" s="18">
        <f t="shared" si="10"/>
        <v>1.4417139657880151</v>
      </c>
      <c r="F32" s="18">
        <f t="shared" si="10"/>
        <v>1.7883903011198428</v>
      </c>
      <c r="G32" s="18">
        <f t="shared" si="10"/>
        <v>1.1415937484227796</v>
      </c>
      <c r="H32" s="18">
        <f t="shared" si="10"/>
        <v>1.1270950594837026</v>
      </c>
      <c r="I32" s="18">
        <f t="shared" si="10"/>
        <v>0.88204746077145024</v>
      </c>
      <c r="J32" s="18">
        <f t="shared" si="10"/>
        <v>0.5403668479012963</v>
      </c>
      <c r="K32" s="18">
        <f t="shared" si="10"/>
        <v>0.4615624777975359</v>
      </c>
      <c r="L32" s="18">
        <f t="shared" si="10"/>
        <v>0.58095884669245557</v>
      </c>
      <c r="M32" s="18">
        <f t="shared" si="10"/>
        <v>0.59318132066599583</v>
      </c>
      <c r="N32" s="18">
        <f t="shared" si="10"/>
        <v>1.0592714802508167</v>
      </c>
      <c r="O32" s="18">
        <f t="shared" si="10"/>
        <v>0.70508023297954481</v>
      </c>
      <c r="P32" s="18">
        <f t="shared" si="10"/>
        <v>0.72074934195028484</v>
      </c>
      <c r="Q32" s="18">
        <f t="shared" si="8"/>
        <v>0.64162288900284536</v>
      </c>
      <c r="R32" s="18">
        <f t="shared" si="8"/>
        <v>0.32753786898642734</v>
      </c>
      <c r="S32" s="18">
        <f t="shared" si="8"/>
        <v>0.30092182585894528</v>
      </c>
      <c r="T32" s="18">
        <f t="shared" si="8"/>
        <v>0.304033252791651</v>
      </c>
      <c r="U32" s="18">
        <f t="shared" si="8"/>
        <v>0.38660288939188525</v>
      </c>
      <c r="V32" s="18">
        <f t="shared" si="8"/>
        <v>0.36771456662143631</v>
      </c>
      <c r="W32" s="18">
        <f t="shared" ref="W32:X32" si="11">W10/W$28*100</f>
        <v>0.5330644177376811</v>
      </c>
      <c r="X32" s="18">
        <f t="shared" si="11"/>
        <v>0.5694793871854803</v>
      </c>
      <c r="Y32" s="18">
        <f t="shared" ref="Y32:Y50" si="12">Y10/Y$28*100</f>
        <v>0.60148469733445598</v>
      </c>
    </row>
    <row r="33" spans="1:25" x14ac:dyDescent="0.2">
      <c r="A33" s="143"/>
      <c r="B33" s="27" t="s">
        <v>332</v>
      </c>
      <c r="C33" s="18">
        <f t="shared" si="6"/>
        <v>0.11875539453701142</v>
      </c>
      <c r="D33" s="18">
        <f t="shared" ref="D33:P33" si="13">D11/D$28*100</f>
        <v>3.6156139837575464E-2</v>
      </c>
      <c r="E33" s="18">
        <f t="shared" si="13"/>
        <v>6.7326534844834016E-2</v>
      </c>
      <c r="F33" s="18">
        <f t="shared" si="13"/>
        <v>3.3320365121687769E-2</v>
      </c>
      <c r="G33" s="18">
        <f t="shared" si="13"/>
        <v>3.4469827868466717E-2</v>
      </c>
      <c r="H33" s="18">
        <f t="shared" si="13"/>
        <v>3.5748905105959405E-2</v>
      </c>
      <c r="I33" s="18">
        <f t="shared" si="13"/>
        <v>6.4748660140862543E-2</v>
      </c>
      <c r="J33" s="18">
        <f t="shared" si="13"/>
        <v>5.5333113913734105E-2</v>
      </c>
      <c r="K33" s="18">
        <f t="shared" si="13"/>
        <v>0.11295150635285858</v>
      </c>
      <c r="L33" s="18">
        <f t="shared" si="13"/>
        <v>0.1650822400666459</v>
      </c>
      <c r="M33" s="18">
        <f t="shared" si="13"/>
        <v>0.12326260607709313</v>
      </c>
      <c r="N33" s="18">
        <f t="shared" si="13"/>
        <v>9.6344343778895211E-2</v>
      </c>
      <c r="O33" s="18">
        <f t="shared" si="13"/>
        <v>0.21530656137333862</v>
      </c>
      <c r="P33" s="18">
        <f t="shared" si="13"/>
        <v>0.29243609076392124</v>
      </c>
      <c r="Q33" s="18">
        <f t="shared" si="8"/>
        <v>0.22169521017973851</v>
      </c>
      <c r="R33" s="18">
        <f t="shared" si="8"/>
        <v>0.26266923339660947</v>
      </c>
      <c r="S33" s="18">
        <f t="shared" si="8"/>
        <v>0.12363954117798827</v>
      </c>
      <c r="T33" s="18">
        <f t="shared" si="8"/>
        <v>0.10478588741338168</v>
      </c>
      <c r="U33" s="18">
        <f t="shared" si="8"/>
        <v>6.58308619201977E-2</v>
      </c>
      <c r="V33" s="18">
        <f t="shared" si="8"/>
        <v>0.12340978630408996</v>
      </c>
      <c r="W33" s="18">
        <f t="shared" ref="W33:X33" si="14">W11/W$28*100</f>
        <v>0.15972415929538444</v>
      </c>
      <c r="X33" s="18">
        <f t="shared" si="14"/>
        <v>7.2364026034022227E-2</v>
      </c>
      <c r="Y33" s="18">
        <f t="shared" si="12"/>
        <v>0.13219542414955388</v>
      </c>
    </row>
    <row r="34" spans="1:25" x14ac:dyDescent="0.2">
      <c r="A34" s="143"/>
      <c r="B34" s="27" t="s">
        <v>60</v>
      </c>
      <c r="C34" s="18">
        <f t="shared" si="6"/>
        <v>2.5020978208951654E-5</v>
      </c>
      <c r="D34" s="18">
        <f t="shared" ref="D34:P34" si="15">D12/D$28*100</f>
        <v>9.882964957520287E-5</v>
      </c>
      <c r="E34" s="18">
        <f t="shared" si="15"/>
        <v>1.6413229315028026E-3</v>
      </c>
      <c r="F34" s="18">
        <f t="shared" si="15"/>
        <v>1.4485748316621927E-3</v>
      </c>
      <c r="G34" s="18">
        <f t="shared" si="15"/>
        <v>2.7970107320357818E-3</v>
      </c>
      <c r="H34" s="18">
        <f t="shared" si="15"/>
        <v>4.2016828093477366E-4</v>
      </c>
      <c r="I34" s="18">
        <f t="shared" si="15"/>
        <v>3.2621547352354034E-4</v>
      </c>
      <c r="J34" s="18">
        <f t="shared" si="15"/>
        <v>1.0384416777877766E-4</v>
      </c>
      <c r="K34" s="18">
        <f t="shared" si="15"/>
        <v>8.6004878989212984E-5</v>
      </c>
      <c r="L34" s="18">
        <f t="shared" si="15"/>
        <v>1.7759088115333001E-3</v>
      </c>
      <c r="M34" s="18">
        <f t="shared" si="15"/>
        <v>3.7114782407525091E-4</v>
      </c>
      <c r="N34" s="18">
        <f t="shared" si="15"/>
        <v>8.4857459322406183E-4</v>
      </c>
      <c r="O34" s="18">
        <f t="shared" si="15"/>
        <v>9.9537329496971394E-4</v>
      </c>
      <c r="P34" s="18">
        <f t="shared" si="15"/>
        <v>1.5548923946779986E-3</v>
      </c>
      <c r="Q34" s="18">
        <f t="shared" si="8"/>
        <v>5.4323239675366968E-4</v>
      </c>
      <c r="R34" s="18">
        <f t="shared" si="8"/>
        <v>9.8362887881015969E-4</v>
      </c>
      <c r="S34" s="18">
        <f t="shared" si="8"/>
        <v>2.4712455729450334E-4</v>
      </c>
      <c r="T34" s="18">
        <f t="shared" si="8"/>
        <v>5.2073617298761907E-4</v>
      </c>
      <c r="U34" s="18">
        <f t="shared" si="8"/>
        <v>1.0628428814759034E-3</v>
      </c>
      <c r="V34" s="18">
        <f t="shared" si="8"/>
        <v>8.7512438524491639E-4</v>
      </c>
      <c r="W34" s="18">
        <f t="shared" ref="W34:X34" si="16">W12/W$28*100</f>
        <v>2.2910895384329194E-3</v>
      </c>
      <c r="X34" s="18">
        <f t="shared" si="16"/>
        <v>1.0930598979859043E-2</v>
      </c>
      <c r="Y34" s="18">
        <f t="shared" si="12"/>
        <v>1.8293210877014451E-3</v>
      </c>
    </row>
    <row r="35" spans="1:25" x14ac:dyDescent="0.2">
      <c r="A35" s="143"/>
      <c r="B35" s="27" t="s">
        <v>66</v>
      </c>
      <c r="C35" s="18">
        <f t="shared" si="6"/>
        <v>2.4616503749182883E-4</v>
      </c>
      <c r="D35" s="18">
        <f t="shared" ref="D35:P35" si="17">D13/D$28*100</f>
        <v>5.7668256085855591E-4</v>
      </c>
      <c r="E35" s="18">
        <f t="shared" si="17"/>
        <v>1.4406433527609233E-3</v>
      </c>
      <c r="F35" s="18">
        <f t="shared" si="17"/>
        <v>4.5367556871932777E-4</v>
      </c>
      <c r="G35" s="18">
        <f t="shared" si="17"/>
        <v>6.9554901929262474E-4</v>
      </c>
      <c r="H35" s="18">
        <f t="shared" si="17"/>
        <v>1.0768691899157754E-3</v>
      </c>
      <c r="I35" s="18">
        <f t="shared" si="17"/>
        <v>1.4099446563093027E-3</v>
      </c>
      <c r="J35" s="18">
        <f t="shared" si="17"/>
        <v>7.9256217836619531E-4</v>
      </c>
      <c r="K35" s="18">
        <f t="shared" si="17"/>
        <v>2.5285523685806297E-4</v>
      </c>
      <c r="L35" s="18">
        <f t="shared" si="17"/>
        <v>1.3459839695455877E-3</v>
      </c>
      <c r="M35" s="18">
        <f t="shared" si="17"/>
        <v>1.4614425671045199E-3</v>
      </c>
      <c r="N35" s="18">
        <f t="shared" si="17"/>
        <v>9.0301705010051921E-4</v>
      </c>
      <c r="O35" s="18">
        <f t="shared" si="17"/>
        <v>7.1278286247307941E-4</v>
      </c>
      <c r="P35" s="18">
        <f t="shared" si="17"/>
        <v>5.9437553565419782E-4</v>
      </c>
      <c r="Q35" s="18">
        <f t="shared" si="8"/>
        <v>1.3789464552404675E-3</v>
      </c>
      <c r="R35" s="18">
        <f t="shared" si="8"/>
        <v>3.4162268644700062E-4</v>
      </c>
      <c r="S35" s="18">
        <f t="shared" si="8"/>
        <v>4.1155948682677915E-5</v>
      </c>
      <c r="T35" s="18">
        <f t="shared" si="8"/>
        <v>3.1708764985996873E-5</v>
      </c>
      <c r="U35" s="18">
        <f t="shared" si="8"/>
        <v>2.8972606396707417E-4</v>
      </c>
      <c r="V35" s="18">
        <f t="shared" si="8"/>
        <v>6.0192253440053871E-5</v>
      </c>
      <c r="W35" s="18">
        <f t="shared" ref="W35:X35" si="18">W13/W$28*100</f>
        <v>7.4983083923422448E-5</v>
      </c>
      <c r="X35" s="18">
        <f t="shared" si="18"/>
        <v>7.2039769671364165E-5</v>
      </c>
      <c r="Y35" s="18">
        <f t="shared" si="12"/>
        <v>5.2583415938185448E-4</v>
      </c>
    </row>
    <row r="36" spans="1:25" x14ac:dyDescent="0.2">
      <c r="A36" s="143"/>
      <c r="B36" s="27" t="s">
        <v>67</v>
      </c>
      <c r="C36" s="18">
        <f t="shared" si="6"/>
        <v>1.2993201153061491</v>
      </c>
      <c r="D36" s="18">
        <f t="shared" ref="D36:P36" si="19">D14/D$28*100</f>
        <v>0.86882531612030489</v>
      </c>
      <c r="E36" s="18">
        <f t="shared" si="19"/>
        <v>0.7944104399721057</v>
      </c>
      <c r="F36" s="18">
        <f t="shared" si="19"/>
        <v>0.7396241383768366</v>
      </c>
      <c r="G36" s="18">
        <f t="shared" si="19"/>
        <v>0.62801438075095029</v>
      </c>
      <c r="H36" s="18">
        <f t="shared" si="19"/>
        <v>0.5081543200843881</v>
      </c>
      <c r="I36" s="18">
        <f t="shared" si="19"/>
        <v>0.98551085728560972</v>
      </c>
      <c r="J36" s="18">
        <f t="shared" si="19"/>
        <v>0.61032961102983785</v>
      </c>
      <c r="K36" s="18">
        <f t="shared" si="19"/>
        <v>0.53472585985035159</v>
      </c>
      <c r="L36" s="18">
        <f t="shared" si="19"/>
        <v>0.56138964062654284</v>
      </c>
      <c r="M36" s="18">
        <f t="shared" si="19"/>
        <v>0.73431434560103903</v>
      </c>
      <c r="N36" s="18">
        <f t="shared" si="19"/>
        <v>0.76262244454550077</v>
      </c>
      <c r="O36" s="18">
        <f t="shared" si="19"/>
        <v>0.85394905483917227</v>
      </c>
      <c r="P36" s="18">
        <f t="shared" si="19"/>
        <v>1.186858792721361</v>
      </c>
      <c r="Q36" s="18">
        <f t="shared" si="8"/>
        <v>1.2306775526155296</v>
      </c>
      <c r="R36" s="18">
        <f t="shared" si="8"/>
        <v>1.110691276925988</v>
      </c>
      <c r="S36" s="18">
        <f t="shared" si="8"/>
        <v>1.1258359965527887</v>
      </c>
      <c r="T36" s="18">
        <f t="shared" si="8"/>
        <v>0.68223975639185486</v>
      </c>
      <c r="U36" s="18">
        <f t="shared" si="8"/>
        <v>0.60645978436911496</v>
      </c>
      <c r="V36" s="18">
        <f t="shared" si="8"/>
        <v>0.74292042085906573</v>
      </c>
      <c r="W36" s="18">
        <f t="shared" ref="W36:X36" si="20">W14/W$28*100</f>
        <v>3.1704116665113711</v>
      </c>
      <c r="X36" s="18">
        <f t="shared" si="20"/>
        <v>2.3900534434388407</v>
      </c>
      <c r="Y36" s="18">
        <f t="shared" si="12"/>
        <v>1.1625036553403527</v>
      </c>
    </row>
    <row r="37" spans="1:25" x14ac:dyDescent="0.2">
      <c r="A37" s="143"/>
      <c r="B37" s="27" t="s">
        <v>71</v>
      </c>
      <c r="C37" s="18">
        <f t="shared" si="6"/>
        <v>1.7843583623546266</v>
      </c>
      <c r="D37" s="18">
        <f t="shared" ref="D37:P37" si="21">D15/D$28*100</f>
        <v>2.2239284675712625</v>
      </c>
      <c r="E37" s="18">
        <f t="shared" si="21"/>
        <v>2.7864211013268965</v>
      </c>
      <c r="F37" s="18">
        <f t="shared" si="21"/>
        <v>3.8531032313134412</v>
      </c>
      <c r="G37" s="18">
        <f t="shared" si="21"/>
        <v>4.6700557159118112</v>
      </c>
      <c r="H37" s="18">
        <f t="shared" si="21"/>
        <v>4.7007434789274658</v>
      </c>
      <c r="I37" s="18">
        <f t="shared" si="21"/>
        <v>7.2594566965914709</v>
      </c>
      <c r="J37" s="18">
        <f t="shared" si="21"/>
        <v>12.941421506363776</v>
      </c>
      <c r="K37" s="18">
        <f t="shared" si="21"/>
        <v>28.037718339362272</v>
      </c>
      <c r="L37" s="18">
        <f t="shared" si="21"/>
        <v>33.695765768161216</v>
      </c>
      <c r="M37" s="18">
        <f t="shared" si="21"/>
        <v>33.129633648936682</v>
      </c>
      <c r="N37" s="18">
        <f t="shared" si="21"/>
        <v>37.946791129543122</v>
      </c>
      <c r="O37" s="18">
        <f t="shared" si="21"/>
        <v>41.131503617669487</v>
      </c>
      <c r="P37" s="18">
        <f t="shared" si="21"/>
        <v>44.840650823783655</v>
      </c>
      <c r="Q37" s="18">
        <f t="shared" si="8"/>
        <v>52.253458636596186</v>
      </c>
      <c r="R37" s="18">
        <f t="shared" si="8"/>
        <v>58.665167638584251</v>
      </c>
      <c r="S37" s="18">
        <f t="shared" si="8"/>
        <v>62.446217271278414</v>
      </c>
      <c r="T37" s="18">
        <f t="shared" si="8"/>
        <v>61.61687217325612</v>
      </c>
      <c r="U37" s="18">
        <f t="shared" si="8"/>
        <v>61.731840988298828</v>
      </c>
      <c r="V37" s="18">
        <f t="shared" si="8"/>
        <v>62.608852206857655</v>
      </c>
      <c r="W37" s="18">
        <f t="shared" ref="W37:X37" si="22">W15/W$28*100</f>
        <v>53.732092811896138</v>
      </c>
      <c r="X37" s="18">
        <f t="shared" si="22"/>
        <v>53.4401274756924</v>
      </c>
      <c r="Y37" s="18">
        <f t="shared" si="12"/>
        <v>44.344448328063116</v>
      </c>
    </row>
    <row r="38" spans="1:25" x14ac:dyDescent="0.2">
      <c r="A38" s="143"/>
      <c r="B38" s="76" t="s">
        <v>15</v>
      </c>
      <c r="C38" s="18">
        <f t="shared" si="6"/>
        <v>0.26125221703268742</v>
      </c>
      <c r="D38" s="18">
        <f t="shared" ref="D38:P38" si="23">D16/D$28*100</f>
        <v>0.26062267785626797</v>
      </c>
      <c r="E38" s="18">
        <f t="shared" si="23"/>
        <v>0.17927585968309528</v>
      </c>
      <c r="F38" s="18">
        <f t="shared" si="23"/>
        <v>0.23992950747469521</v>
      </c>
      <c r="G38" s="18">
        <f t="shared" si="23"/>
        <v>0.20042962654848134</v>
      </c>
      <c r="H38" s="18">
        <f t="shared" si="23"/>
        <v>0.17968655755839943</v>
      </c>
      <c r="I38" s="18">
        <f t="shared" si="23"/>
        <v>0.28268935337418266</v>
      </c>
      <c r="J38" s="18">
        <f t="shared" si="23"/>
        <v>1.0814821038470652</v>
      </c>
      <c r="K38" s="18">
        <f t="shared" si="23"/>
        <v>1.0448226805842029</v>
      </c>
      <c r="L38" s="18">
        <f t="shared" si="23"/>
        <v>0.82893182861641679</v>
      </c>
      <c r="M38" s="18">
        <f t="shared" si="23"/>
        <v>1.0364733955346499</v>
      </c>
      <c r="N38" s="18">
        <f t="shared" si="23"/>
        <v>0.69749776150210607</v>
      </c>
      <c r="O38" s="18">
        <f t="shared" si="23"/>
        <v>0.65245578097009649</v>
      </c>
      <c r="P38" s="18">
        <f t="shared" si="23"/>
        <v>0.53885290320163348</v>
      </c>
      <c r="Q38" s="18">
        <f t="shared" si="8"/>
        <v>0.40521998625919237</v>
      </c>
      <c r="R38" s="18">
        <f t="shared" si="8"/>
        <v>0.34625952884697603</v>
      </c>
      <c r="S38" s="18">
        <f t="shared" si="8"/>
        <v>0.29610802968121291</v>
      </c>
      <c r="T38" s="18">
        <f t="shared" si="8"/>
        <v>0.42180229978236661</v>
      </c>
      <c r="U38" s="18">
        <f t="shared" si="8"/>
        <v>0.61850214727457342</v>
      </c>
      <c r="V38" s="18">
        <f t="shared" si="8"/>
        <v>0.27948346542027064</v>
      </c>
      <c r="W38" s="18">
        <f t="shared" ref="W38:X38" si="24">W16/W$28*100</f>
        <v>0.16346971581833702</v>
      </c>
      <c r="X38" s="18">
        <f t="shared" si="24"/>
        <v>0.17815227107992906</v>
      </c>
      <c r="Y38" s="18">
        <f t="shared" si="12"/>
        <v>0.47378686088769617</v>
      </c>
    </row>
    <row r="39" spans="1:25" x14ac:dyDescent="0.2">
      <c r="A39" s="143"/>
      <c r="B39" s="76" t="s">
        <v>26</v>
      </c>
      <c r="C39" s="18">
        <f t="shared" si="6"/>
        <v>0.15716588832172709</v>
      </c>
      <c r="D39" s="18">
        <f t="shared" ref="D39:P39" si="25">D17/D$28*100</f>
        <v>1.9607363755119678E-2</v>
      </c>
      <c r="E39" s="18">
        <f t="shared" si="25"/>
        <v>6.7819375398492643E-3</v>
      </c>
      <c r="F39" s="18">
        <f t="shared" si="25"/>
        <v>2.3657610255571225E-3</v>
      </c>
      <c r="G39" s="18">
        <f t="shared" si="25"/>
        <v>2.8314095430041846E-3</v>
      </c>
      <c r="H39" s="18">
        <f t="shared" si="25"/>
        <v>3.6067245235440969E-3</v>
      </c>
      <c r="I39" s="18">
        <f t="shared" si="25"/>
        <v>3.9972118237471968E-3</v>
      </c>
      <c r="J39" s="18">
        <f t="shared" si="25"/>
        <v>1.0565940445616945E-2</v>
      </c>
      <c r="K39" s="18">
        <f t="shared" si="25"/>
        <v>6.4737974558304835E-3</v>
      </c>
      <c r="L39" s="18">
        <f t="shared" si="25"/>
        <v>1.735775223060897E-2</v>
      </c>
      <c r="M39" s="18">
        <f t="shared" si="25"/>
        <v>2.1107152110124636E-2</v>
      </c>
      <c r="N39" s="18">
        <f t="shared" si="25"/>
        <v>2.177874093158285E-2</v>
      </c>
      <c r="O39" s="18">
        <f t="shared" si="25"/>
        <v>1.9092766655660932E-2</v>
      </c>
      <c r="P39" s="18">
        <f t="shared" si="25"/>
        <v>1.4283162007356642E-2</v>
      </c>
      <c r="Q39" s="18">
        <f t="shared" si="8"/>
        <v>9.0881815760168582E-3</v>
      </c>
      <c r="R39" s="18">
        <f t="shared" si="8"/>
        <v>7.3766533099833146E-3</v>
      </c>
      <c r="S39" s="18">
        <f t="shared" si="8"/>
        <v>5.6385427250077559E-3</v>
      </c>
      <c r="T39" s="18">
        <f t="shared" si="8"/>
        <v>5.7239394620581564E-3</v>
      </c>
      <c r="U39" s="18">
        <f t="shared" si="8"/>
        <v>5.0678983309658315E-3</v>
      </c>
      <c r="V39" s="18">
        <f t="shared" si="8"/>
        <v>7.1754226044791368E-3</v>
      </c>
      <c r="W39" s="18">
        <f t="shared" ref="W39:X39" si="26">W17/W$28*100</f>
        <v>9.7839540831418364E-3</v>
      </c>
      <c r="X39" s="18">
        <f t="shared" si="26"/>
        <v>9.6122364698548856E-3</v>
      </c>
      <c r="Y39" s="18">
        <f t="shared" si="12"/>
        <v>1.0583143505246084E-2</v>
      </c>
    </row>
    <row r="40" spans="1:25" x14ac:dyDescent="0.2">
      <c r="A40" s="143"/>
      <c r="B40" s="76" t="s">
        <v>27</v>
      </c>
      <c r="C40" s="18">
        <f t="shared" si="6"/>
        <v>9.6057981003689577E-2</v>
      </c>
      <c r="D40" s="18">
        <f t="shared" ref="D40:P40" si="27">D18/D$28*100</f>
        <v>0.22853308627116975</v>
      </c>
      <c r="E40" s="18">
        <f t="shared" si="27"/>
        <v>0.14427932108439109</v>
      </c>
      <c r="F40" s="18">
        <f t="shared" si="27"/>
        <v>3.4042838695139639E-2</v>
      </c>
      <c r="G40" s="18">
        <f t="shared" si="27"/>
        <v>1.0149342895302095E-2</v>
      </c>
      <c r="H40" s="18">
        <f t="shared" si="27"/>
        <v>0.10207257145074032</v>
      </c>
      <c r="I40" s="18">
        <f t="shared" si="27"/>
        <v>8.0914049143165939E-2</v>
      </c>
      <c r="J40" s="18">
        <f t="shared" si="27"/>
        <v>0.25747155338097955</v>
      </c>
      <c r="K40" s="18">
        <f t="shared" si="27"/>
        <v>0.16871857843378696</v>
      </c>
      <c r="L40" s="18">
        <f t="shared" si="27"/>
        <v>0.180106465368359</v>
      </c>
      <c r="M40" s="18">
        <f t="shared" si="27"/>
        <v>0.30000306547426464</v>
      </c>
      <c r="N40" s="18">
        <f t="shared" si="27"/>
        <v>0.4200212844550984</v>
      </c>
      <c r="O40" s="18">
        <f t="shared" si="27"/>
        <v>0.52948182061054805</v>
      </c>
      <c r="P40" s="18">
        <f t="shared" si="27"/>
        <v>0.36722023938876169</v>
      </c>
      <c r="Q40" s="18">
        <f t="shared" si="8"/>
        <v>1.3317223680017589E-5</v>
      </c>
      <c r="R40" s="18">
        <f t="shared" si="8"/>
        <v>0.29160275336213387</v>
      </c>
      <c r="S40" s="18">
        <f t="shared" si="8"/>
        <v>0.23642006113241626</v>
      </c>
      <c r="T40" s="18">
        <f t="shared" si="8"/>
        <v>0.16655262100039428</v>
      </c>
      <c r="U40" s="18">
        <f t="shared" si="8"/>
        <v>4.1714518638997888E-2</v>
      </c>
      <c r="V40" s="18">
        <f t="shared" si="8"/>
        <v>5.0470654842922603E-2</v>
      </c>
      <c r="W40" s="18">
        <f t="shared" ref="W40:X40" si="28">W18/W$28*100</f>
        <v>0.10389548350370334</v>
      </c>
      <c r="X40" s="18">
        <f t="shared" si="28"/>
        <v>0.13789114364563515</v>
      </c>
      <c r="Y40" s="18">
        <f t="shared" si="12"/>
        <v>0.18683797437195998</v>
      </c>
    </row>
    <row r="41" spans="1:25" x14ac:dyDescent="0.2">
      <c r="A41" s="143"/>
      <c r="B41" s="76" t="s">
        <v>16</v>
      </c>
      <c r="C41" s="18">
        <f t="shared" si="6"/>
        <v>6.7788038180688339E-3</v>
      </c>
      <c r="D41" s="18">
        <f t="shared" ref="D41:P41" si="29">D19/D$28*100</f>
        <v>5.2266116976495214E-3</v>
      </c>
      <c r="E41" s="18">
        <f t="shared" si="29"/>
        <v>2.5449997651786349E-3</v>
      </c>
      <c r="F41" s="18">
        <f t="shared" si="29"/>
        <v>0.18756143265805575</v>
      </c>
      <c r="G41" s="18">
        <f t="shared" si="29"/>
        <v>0.16567209068493707</v>
      </c>
      <c r="H41" s="18">
        <f t="shared" si="29"/>
        <v>7.0281356696252489E-2</v>
      </c>
      <c r="I41" s="18">
        <f t="shared" si="29"/>
        <v>0.16867748984323241</v>
      </c>
      <c r="J41" s="18">
        <f t="shared" si="29"/>
        <v>0.80063465211327733</v>
      </c>
      <c r="K41" s="18">
        <f t="shared" si="29"/>
        <v>0.8532588943797591</v>
      </c>
      <c r="L41" s="18">
        <f t="shared" si="29"/>
        <v>0.58337933773675155</v>
      </c>
      <c r="M41" s="18">
        <f t="shared" si="29"/>
        <v>0.60755192852599849</v>
      </c>
      <c r="N41" s="18">
        <f t="shared" si="29"/>
        <v>0.18754953978349112</v>
      </c>
      <c r="O41" s="18">
        <f t="shared" si="29"/>
        <v>2.1833753198750645E-2</v>
      </c>
      <c r="P41" s="18">
        <f t="shared" si="29"/>
        <v>6.3622530529381729E-2</v>
      </c>
      <c r="Q41" s="18">
        <f t="shared" ref="Q41:V49" si="30">Q19/Q$28*100</f>
        <v>2.4109116374402717E-2</v>
      </c>
      <c r="R41" s="18">
        <f t="shared" si="30"/>
        <v>4.3688402605129142E-2</v>
      </c>
      <c r="S41" s="18">
        <f t="shared" si="30"/>
        <v>4.756883316641379E-2</v>
      </c>
      <c r="T41" s="18">
        <f t="shared" si="30"/>
        <v>0.24584969333994647</v>
      </c>
      <c r="U41" s="18">
        <f t="shared" si="30"/>
        <v>0.55590878214501793</v>
      </c>
      <c r="V41" s="18">
        <f t="shared" si="30"/>
        <v>0.21509602124051949</v>
      </c>
      <c r="W41" s="18">
        <f t="shared" ref="W41:X41" si="31">W19/W$28*100</f>
        <v>4.3658005499544947E-2</v>
      </c>
      <c r="X41" s="18">
        <f t="shared" si="31"/>
        <v>1.7783045801975598E-2</v>
      </c>
      <c r="Y41" s="18">
        <f t="shared" si="12"/>
        <v>0.23210528232622427</v>
      </c>
    </row>
    <row r="42" spans="1:25" x14ac:dyDescent="0.2">
      <c r="A42" s="143"/>
      <c r="B42" s="76" t="s">
        <v>19</v>
      </c>
      <c r="C42" s="18">
        <f t="shared" si="6"/>
        <v>0</v>
      </c>
      <c r="D42" s="18">
        <f t="shared" ref="D42:P42" si="32">D20/D$28*100</f>
        <v>1.0932760680316736E-4</v>
      </c>
      <c r="E42" s="18">
        <f t="shared" si="32"/>
        <v>2.3058986036816926E-5</v>
      </c>
      <c r="F42" s="18">
        <f t="shared" si="32"/>
        <v>8.0749575549462767E-5</v>
      </c>
      <c r="G42" s="18">
        <f t="shared" si="32"/>
        <v>0</v>
      </c>
      <c r="H42" s="18">
        <f t="shared" si="32"/>
        <v>4.7899184026564193E-5</v>
      </c>
      <c r="I42" s="18">
        <f t="shared" si="32"/>
        <v>6.9803311011474911E-5</v>
      </c>
      <c r="J42" s="18">
        <f t="shared" si="32"/>
        <v>2.4274215262706432E-5</v>
      </c>
      <c r="K42" s="18">
        <f t="shared" si="32"/>
        <v>9.0325207108650352E-5</v>
      </c>
      <c r="L42" s="18">
        <f t="shared" si="32"/>
        <v>1.4116035953802087E-4</v>
      </c>
      <c r="M42" s="18">
        <f t="shared" si="32"/>
        <v>8.9002182804178505E-5</v>
      </c>
      <c r="N42" s="18">
        <f t="shared" si="32"/>
        <v>2.7257920911270904E-4</v>
      </c>
      <c r="O42" s="18">
        <f t="shared" si="32"/>
        <v>4.1074934174339806E-5</v>
      </c>
      <c r="P42" s="18">
        <f t="shared" si="32"/>
        <v>1.6041176534387427E-5</v>
      </c>
      <c r="Q42" s="18">
        <f t="shared" si="30"/>
        <v>8.6583709011306886E-4</v>
      </c>
      <c r="R42" s="18">
        <f t="shared" si="30"/>
        <v>7.5036046103888751E-5</v>
      </c>
      <c r="S42" s="18">
        <f t="shared" si="30"/>
        <v>5.8326017164005687E-5</v>
      </c>
      <c r="T42" s="18">
        <f t="shared" si="30"/>
        <v>1.1162405885865612E-5</v>
      </c>
      <c r="U42" s="18">
        <f t="shared" si="30"/>
        <v>2.7396343336738377E-5</v>
      </c>
      <c r="V42" s="18">
        <f t="shared" si="30"/>
        <v>5.9394107472497496E-5</v>
      </c>
      <c r="W42" s="18">
        <f t="shared" ref="W42:X42" si="33">W20/W$28*100</f>
        <v>1.3862661170943567E-4</v>
      </c>
      <c r="X42" s="18">
        <f t="shared" si="33"/>
        <v>4.0536229069391215E-5</v>
      </c>
      <c r="Y42" s="18">
        <f t="shared" si="12"/>
        <v>1.0939109183635175E-4</v>
      </c>
    </row>
    <row r="43" spans="1:25" x14ac:dyDescent="0.2">
      <c r="A43" s="143"/>
      <c r="B43" s="76" t="s">
        <v>18</v>
      </c>
      <c r="C43" s="18">
        <f t="shared" si="6"/>
        <v>5.6623602452791823E-3</v>
      </c>
      <c r="D43" s="18">
        <f t="shared" ref="D43:P43" si="34">D21/D$28*100</f>
        <v>9.4203497528103607E-4</v>
      </c>
      <c r="E43" s="18">
        <f t="shared" si="34"/>
        <v>6.068980251679513E-4</v>
      </c>
      <c r="F43" s="18">
        <f t="shared" si="34"/>
        <v>4.1919912764446569E-5</v>
      </c>
      <c r="G43" s="18">
        <f t="shared" si="34"/>
        <v>1.082384770709226E-4</v>
      </c>
      <c r="H43" s="18">
        <f t="shared" si="34"/>
        <v>4.245911049446134E-5</v>
      </c>
      <c r="I43" s="18">
        <f t="shared" si="34"/>
        <v>9.3493323599259768E-5</v>
      </c>
      <c r="J43" s="18">
        <f t="shared" si="34"/>
        <v>6.9333353039089006E-5</v>
      </c>
      <c r="K43" s="18">
        <f t="shared" si="34"/>
        <v>6.9585846875797486E-4</v>
      </c>
      <c r="L43" s="18">
        <f t="shared" si="34"/>
        <v>3.2890188379983013E-3</v>
      </c>
      <c r="M43" s="18">
        <f t="shared" si="34"/>
        <v>4.0915558891565802E-3</v>
      </c>
      <c r="N43" s="18">
        <f t="shared" si="34"/>
        <v>5.4781862252098208E-4</v>
      </c>
      <c r="O43" s="18">
        <f t="shared" si="34"/>
        <v>5.1456866355413099E-4</v>
      </c>
      <c r="P43" s="18">
        <f t="shared" si="34"/>
        <v>5.8446731809701452E-4</v>
      </c>
      <c r="Q43" s="18">
        <f t="shared" si="30"/>
        <v>1.2788108783512804E-3</v>
      </c>
      <c r="R43" s="18">
        <f t="shared" si="30"/>
        <v>1.0581220737053622E-3</v>
      </c>
      <c r="S43" s="18">
        <f t="shared" si="30"/>
        <v>4.0897647749523034E-4</v>
      </c>
      <c r="T43" s="18">
        <f t="shared" si="30"/>
        <v>8.8743742164207481E-4</v>
      </c>
      <c r="U43" s="18">
        <f t="shared" si="30"/>
        <v>3.7475820739387295E-4</v>
      </c>
      <c r="V43" s="18">
        <f t="shared" si="30"/>
        <v>5.1946251044425777E-4</v>
      </c>
      <c r="W43" s="18">
        <f t="shared" ref="W43:X43" si="35">W21/W$28*100</f>
        <v>2.8829584241264446E-4</v>
      </c>
      <c r="X43" s="18">
        <f t="shared" si="35"/>
        <v>3.910831958632968E-4</v>
      </c>
      <c r="Y43" s="18">
        <f t="shared" si="12"/>
        <v>8.4410610186835952E-4</v>
      </c>
    </row>
    <row r="44" spans="1:25" x14ac:dyDescent="0.2">
      <c r="A44" s="143"/>
      <c r="B44" s="76" t="s">
        <v>20</v>
      </c>
      <c r="C44" s="18">
        <f t="shared" si="6"/>
        <v>4.3476301233749822E-4</v>
      </c>
      <c r="D44" s="18">
        <f t="shared" ref="D44:P44" si="36">D22/D$28*100</f>
        <v>0</v>
      </c>
      <c r="E44" s="18">
        <f t="shared" si="36"/>
        <v>4.4065601588681562E-6</v>
      </c>
      <c r="F44" s="18">
        <f t="shared" si="36"/>
        <v>0</v>
      </c>
      <c r="G44" s="18">
        <f t="shared" si="36"/>
        <v>1.0707043595145221E-4</v>
      </c>
      <c r="H44" s="18">
        <f t="shared" si="36"/>
        <v>5.3601678449917542E-4</v>
      </c>
      <c r="I44" s="18">
        <f t="shared" si="36"/>
        <v>1.232058440775603E-4</v>
      </c>
      <c r="J44" s="18">
        <f t="shared" si="36"/>
        <v>4.9553990395450416E-5</v>
      </c>
      <c r="K44" s="18">
        <f t="shared" si="36"/>
        <v>6.8732492809230937E-6</v>
      </c>
      <c r="L44" s="18">
        <f t="shared" si="36"/>
        <v>2.5058232480251557E-4</v>
      </c>
      <c r="M44" s="18">
        <f t="shared" si="36"/>
        <v>3.4386224973719025E-4</v>
      </c>
      <c r="N44" s="18">
        <f t="shared" si="36"/>
        <v>1.2911163951746186E-4</v>
      </c>
      <c r="O44" s="18">
        <f t="shared" si="36"/>
        <v>1.6734594587893912E-4</v>
      </c>
      <c r="P44" s="18">
        <f t="shared" si="36"/>
        <v>2.9085649760153027E-4</v>
      </c>
      <c r="Q44" s="18">
        <f t="shared" si="30"/>
        <v>2.7549715125207915E-4</v>
      </c>
      <c r="R44" s="18">
        <f t="shared" si="30"/>
        <v>4.3363655003029588E-3</v>
      </c>
      <c r="S44" s="18">
        <f t="shared" si="30"/>
        <v>4.6246587912164563E-3</v>
      </c>
      <c r="T44" s="18">
        <f t="shared" si="30"/>
        <v>8.1785807623730247E-4</v>
      </c>
      <c r="U44" s="18">
        <f t="shared" si="30"/>
        <v>9.2803320098794394E-4</v>
      </c>
      <c r="V44" s="18">
        <f t="shared" si="30"/>
        <v>2.1946654808399522E-3</v>
      </c>
      <c r="W44" s="18">
        <f t="shared" ref="W44:X44" si="37">W22/W$28*100</f>
        <v>2.5050176883937348E-3</v>
      </c>
      <c r="X44" s="18">
        <f t="shared" si="37"/>
        <v>2.1780326320961626E-3</v>
      </c>
      <c r="Y44" s="18">
        <f t="shared" si="12"/>
        <v>1.3624876094210695E-3</v>
      </c>
    </row>
    <row r="45" spans="1:25" x14ac:dyDescent="0.2">
      <c r="A45" s="143"/>
      <c r="B45" s="76" t="s">
        <v>21</v>
      </c>
      <c r="C45" s="18">
        <f t="shared" si="6"/>
        <v>0</v>
      </c>
      <c r="D45" s="18">
        <f t="shared" ref="D45:P45" si="38">D23/D$28*100</f>
        <v>0</v>
      </c>
      <c r="E45" s="18">
        <f t="shared" si="38"/>
        <v>9.3563948578707431E-7</v>
      </c>
      <c r="F45" s="18">
        <f t="shared" si="38"/>
        <v>0</v>
      </c>
      <c r="G45" s="18">
        <f t="shared" si="38"/>
        <v>6.609166001003278E-5</v>
      </c>
      <c r="H45" s="18">
        <f t="shared" si="38"/>
        <v>1.2033177283570931E-3</v>
      </c>
      <c r="I45" s="18">
        <f t="shared" si="38"/>
        <v>0</v>
      </c>
      <c r="J45" s="18">
        <f t="shared" si="38"/>
        <v>2.1317869244796037E-6</v>
      </c>
      <c r="K45" s="18">
        <f t="shared" si="38"/>
        <v>1.2369170816331338E-4</v>
      </c>
      <c r="L45" s="18">
        <f t="shared" si="38"/>
        <v>5.3990348740164642E-6</v>
      </c>
      <c r="M45" s="18">
        <f t="shared" si="38"/>
        <v>1.4310923666751169E-4</v>
      </c>
      <c r="N45" s="18">
        <f t="shared" si="38"/>
        <v>1.0696467433036947E-3</v>
      </c>
      <c r="O45" s="18">
        <f t="shared" si="38"/>
        <v>2.6972113889247857E-4</v>
      </c>
      <c r="P45" s="18">
        <f t="shared" si="38"/>
        <v>7.4675202300877736E-5</v>
      </c>
      <c r="Q45" s="18">
        <f t="shared" si="30"/>
        <v>4.2733214842530187E-7</v>
      </c>
      <c r="R45" s="18">
        <f t="shared" si="30"/>
        <v>1.430091893850855E-6</v>
      </c>
      <c r="S45" s="18">
        <f t="shared" si="30"/>
        <v>2.7774293887621757E-6</v>
      </c>
      <c r="T45" s="18">
        <f t="shared" si="30"/>
        <v>1.5692229455293734E-6</v>
      </c>
      <c r="U45" s="18">
        <f t="shared" si="30"/>
        <v>3.6904124419944519E-5</v>
      </c>
      <c r="V45" s="18">
        <f t="shared" si="30"/>
        <v>2.2900263547120817E-5</v>
      </c>
      <c r="W45" s="18">
        <f t="shared" ref="W45:X45" si="39">W23/W$28*100</f>
        <v>3.2546893004639809E-5</v>
      </c>
      <c r="X45" s="18">
        <f t="shared" si="39"/>
        <v>5.6718924294946504E-5</v>
      </c>
      <c r="Y45" s="18">
        <f t="shared" si="12"/>
        <v>1.2412508706705706E-4</v>
      </c>
    </row>
    <row r="46" spans="1:25" x14ac:dyDescent="0.2">
      <c r="A46" s="143"/>
      <c r="B46" s="76" t="s">
        <v>17</v>
      </c>
      <c r="C46" s="18">
        <f t="shared" si="6"/>
        <v>3.0975218512059317E-4</v>
      </c>
      <c r="D46" s="18">
        <f t="shared" ref="D46:P46" si="40">D24/D$28*100</f>
        <v>3.4584501628991918E-4</v>
      </c>
      <c r="E46" s="18">
        <f t="shared" si="40"/>
        <v>2.879053243523517E-4</v>
      </c>
      <c r="F46" s="18">
        <f t="shared" si="40"/>
        <v>0.18732254289877631</v>
      </c>
      <c r="G46" s="18">
        <f t="shared" si="40"/>
        <v>0.16524563887221844</v>
      </c>
      <c r="H46" s="18">
        <f t="shared" si="40"/>
        <v>5.3619104376516312E-2</v>
      </c>
      <c r="I46" s="18">
        <f t="shared" si="40"/>
        <v>0.16760411670722516</v>
      </c>
      <c r="J46" s="18">
        <f t="shared" si="40"/>
        <v>0.80038179402835785</v>
      </c>
      <c r="K46" s="18">
        <f t="shared" si="40"/>
        <v>0.85182350106726723</v>
      </c>
      <c r="L46" s="18">
        <f t="shared" si="40"/>
        <v>0.57915543178093565</v>
      </c>
      <c r="M46" s="18">
        <f t="shared" si="40"/>
        <v>0.60261696833258127</v>
      </c>
      <c r="N46" s="18">
        <f t="shared" si="40"/>
        <v>0.1850163908201011</v>
      </c>
      <c r="O46" s="18">
        <f t="shared" si="40"/>
        <v>2.0341945586737391E-2</v>
      </c>
      <c r="P46" s="18">
        <f t="shared" si="40"/>
        <v>6.2391796232308415E-2</v>
      </c>
      <c r="Q46" s="18">
        <f t="shared" si="30"/>
        <v>1.7104000319424412E-2</v>
      </c>
      <c r="R46" s="18">
        <f t="shared" si="30"/>
        <v>3.7997331483665471E-2</v>
      </c>
      <c r="S46" s="18">
        <f t="shared" si="30"/>
        <v>4.2060174149342107E-2</v>
      </c>
      <c r="T46" s="18">
        <f t="shared" si="30"/>
        <v>0.24374622321186845</v>
      </c>
      <c r="U46" s="18">
        <f t="shared" si="30"/>
        <v>0.55430646489615387</v>
      </c>
      <c r="V46" s="18">
        <f t="shared" si="30"/>
        <v>0.2120951931939459</v>
      </c>
      <c r="W46" s="18">
        <f t="shared" ref="W46:X46" si="41">W24/W$28*100</f>
        <v>4.0222752595129009E-2</v>
      </c>
      <c r="X46" s="18">
        <f t="shared" si="41"/>
        <v>1.4788615440940973E-2</v>
      </c>
      <c r="Y46" s="18">
        <f t="shared" si="12"/>
        <v>0.22869580347974977</v>
      </c>
    </row>
    <row r="47" spans="1:25" x14ac:dyDescent="0.2">
      <c r="A47" s="297"/>
      <c r="B47" s="76" t="s">
        <v>807</v>
      </c>
      <c r="C47" s="18">
        <f t="shared" si="6"/>
        <v>3.719283753315595E-4</v>
      </c>
      <c r="D47" s="18">
        <f t="shared" ref="D47:P47" si="42">D25/D$28*100</f>
        <v>3.8294040992753989E-3</v>
      </c>
      <c r="E47" s="18">
        <f t="shared" si="42"/>
        <v>1.6217952299768597E-3</v>
      </c>
      <c r="F47" s="18">
        <f t="shared" si="42"/>
        <v>1.1622027096553294E-4</v>
      </c>
      <c r="G47" s="18">
        <f t="shared" si="42"/>
        <v>1.45051239686231E-4</v>
      </c>
      <c r="H47" s="18">
        <f t="shared" si="42"/>
        <v>1.4832559512358885E-2</v>
      </c>
      <c r="I47" s="18">
        <f t="shared" si="42"/>
        <v>7.8687065731894228E-4</v>
      </c>
      <c r="J47" s="18">
        <f t="shared" si="42"/>
        <v>1.0756473929791662E-4</v>
      </c>
      <c r="K47" s="18">
        <f t="shared" si="42"/>
        <v>5.1864467918113567E-4</v>
      </c>
      <c r="L47" s="18">
        <f t="shared" si="42"/>
        <v>5.3774539860313418E-4</v>
      </c>
      <c r="M47" s="18">
        <f t="shared" si="42"/>
        <v>2.6743063505180751E-4</v>
      </c>
      <c r="N47" s="18">
        <f t="shared" si="42"/>
        <v>5.1399274893514622E-4</v>
      </c>
      <c r="O47" s="18">
        <f t="shared" si="42"/>
        <v>4.9909692951336621E-4</v>
      </c>
      <c r="P47" s="18">
        <f t="shared" si="42"/>
        <v>2.6469410253949366E-4</v>
      </c>
      <c r="Q47" s="18">
        <f t="shared" si="30"/>
        <v>4.5845436031134515E-3</v>
      </c>
      <c r="R47" s="18">
        <f t="shared" si="30"/>
        <v>2.2011740945761528E-4</v>
      </c>
      <c r="S47" s="18">
        <f t="shared" si="30"/>
        <v>4.1392030180722702E-4</v>
      </c>
      <c r="T47" s="18">
        <f t="shared" si="30"/>
        <v>3.8544300136722829E-4</v>
      </c>
      <c r="U47" s="18">
        <f t="shared" si="30"/>
        <v>2.3522537272557082E-4</v>
      </c>
      <c r="V47" s="18">
        <f t="shared" si="30"/>
        <v>2.0440568426978513E-4</v>
      </c>
      <c r="W47" s="18">
        <f t="shared" ref="W47:X47" si="43">W25/W$28*100</f>
        <v>4.7076586889548627E-4</v>
      </c>
      <c r="X47" s="18">
        <f t="shared" si="43"/>
        <v>3.2805937971082399E-4</v>
      </c>
      <c r="Y47" s="18">
        <f t="shared" si="12"/>
        <v>9.6936895628169952E-4</v>
      </c>
    </row>
    <row r="48" spans="1:25" ht="15" x14ac:dyDescent="0.25">
      <c r="A48" s="143"/>
      <c r="B48" s="185" t="s">
        <v>22</v>
      </c>
      <c r="C48" s="18">
        <f t="shared" si="6"/>
        <v>71.583135121721725</v>
      </c>
      <c r="D48" s="18">
        <f t="shared" ref="D48:P48" si="44">D26/D$28*100</f>
        <v>70.153403131373139</v>
      </c>
      <c r="E48" s="18">
        <f t="shared" si="44"/>
        <v>69.929816831041009</v>
      </c>
      <c r="F48" s="18">
        <f t="shared" si="44"/>
        <v>72.661153022947417</v>
      </c>
      <c r="G48" s="18">
        <f t="shared" si="44"/>
        <v>74.1886739662514</v>
      </c>
      <c r="H48" s="18">
        <f t="shared" si="44"/>
        <v>76.611025756750536</v>
      </c>
      <c r="I48" s="18">
        <f t="shared" si="44"/>
        <v>60.270288294038124</v>
      </c>
      <c r="J48" s="18">
        <f t="shared" si="44"/>
        <v>50.208300550573234</v>
      </c>
      <c r="K48" s="18">
        <f t="shared" si="44"/>
        <v>57.255376719688087</v>
      </c>
      <c r="L48" s="18">
        <f t="shared" si="44"/>
        <v>59.68992204193232</v>
      </c>
      <c r="M48" s="18">
        <f t="shared" si="44"/>
        <v>58.904522271706739</v>
      </c>
      <c r="N48" s="18">
        <f t="shared" si="44"/>
        <v>62.030740746755221</v>
      </c>
      <c r="O48" s="18">
        <f t="shared" si="44"/>
        <v>63.332181008560504</v>
      </c>
      <c r="P48" s="18">
        <f t="shared" si="44"/>
        <v>66.328444575260079</v>
      </c>
      <c r="Q48" s="18">
        <f t="shared" si="30"/>
        <v>69.587948514191098</v>
      </c>
      <c r="R48" s="18">
        <f t="shared" si="30"/>
        <v>72.898952786848213</v>
      </c>
      <c r="S48" s="18">
        <f t="shared" si="30"/>
        <v>75.963605995999089</v>
      </c>
      <c r="T48" s="18">
        <f t="shared" si="30"/>
        <v>75.638587345261186</v>
      </c>
      <c r="U48" s="18">
        <f t="shared" si="30"/>
        <v>74.00292575468093</v>
      </c>
      <c r="V48" s="18">
        <f t="shared" si="30"/>
        <v>74.669845322973444</v>
      </c>
      <c r="W48" s="18">
        <f t="shared" ref="W48:X48" si="45">W26/W$28*100</f>
        <v>71.165188395493686</v>
      </c>
      <c r="X48" s="18">
        <f t="shared" si="45"/>
        <v>69.930844134722136</v>
      </c>
      <c r="Y48" s="18">
        <f t="shared" si="12"/>
        <v>68.493864591537218</v>
      </c>
    </row>
    <row r="49" spans="1:25" x14ac:dyDescent="0.2">
      <c r="A49" s="143"/>
      <c r="B49" s="76" t="s">
        <v>23</v>
      </c>
      <c r="C49" s="18">
        <f t="shared" si="6"/>
        <v>28.416864878278268</v>
      </c>
      <c r="D49" s="18">
        <f t="shared" ref="D49:P49" si="46">D27/D$28*100</f>
        <v>29.846596868626861</v>
      </c>
      <c r="E49" s="18">
        <f t="shared" si="46"/>
        <v>30.070183168958987</v>
      </c>
      <c r="F49" s="18">
        <f t="shared" si="46"/>
        <v>27.33884697705259</v>
      </c>
      <c r="G49" s="18">
        <f t="shared" si="46"/>
        <v>25.811326033748593</v>
      </c>
      <c r="H49" s="18">
        <f t="shared" si="46"/>
        <v>23.388974243249464</v>
      </c>
      <c r="I49" s="18">
        <f t="shared" si="46"/>
        <v>39.729711705961876</v>
      </c>
      <c r="J49" s="18">
        <f t="shared" si="46"/>
        <v>49.791699449426766</v>
      </c>
      <c r="K49" s="18">
        <f t="shared" si="46"/>
        <v>42.744623280311913</v>
      </c>
      <c r="L49" s="18">
        <f t="shared" si="46"/>
        <v>40.310077958067687</v>
      </c>
      <c r="M49" s="18">
        <f t="shared" si="46"/>
        <v>41.095477728293261</v>
      </c>
      <c r="N49" s="18">
        <f t="shared" si="46"/>
        <v>37.969259253244772</v>
      </c>
      <c r="O49" s="18">
        <f t="shared" si="46"/>
        <v>36.667818991439489</v>
      </c>
      <c r="P49" s="18">
        <f t="shared" si="46"/>
        <v>33.671555424739921</v>
      </c>
      <c r="Q49" s="18">
        <f t="shared" si="30"/>
        <v>30.412051485808899</v>
      </c>
      <c r="R49" s="18">
        <f t="shared" si="30"/>
        <v>27.101047213151787</v>
      </c>
      <c r="S49" s="18">
        <f t="shared" si="30"/>
        <v>24.036394004000911</v>
      </c>
      <c r="T49" s="18">
        <f t="shared" si="30"/>
        <v>24.36141265473881</v>
      </c>
      <c r="U49" s="18">
        <f t="shared" si="30"/>
        <v>25.997074245319073</v>
      </c>
      <c r="V49" s="18">
        <f t="shared" si="30"/>
        <v>25.330154677026563</v>
      </c>
      <c r="W49" s="18">
        <f t="shared" ref="W49:X49" si="47">W27/W$28*100</f>
        <v>28.83481160450631</v>
      </c>
      <c r="X49" s="18">
        <f t="shared" si="47"/>
        <v>30.069155865277867</v>
      </c>
      <c r="Y49" s="18">
        <f t="shared" si="12"/>
        <v>31.5061354084628</v>
      </c>
    </row>
    <row r="50" spans="1:25" ht="13.5" thickBot="1" x14ac:dyDescent="0.25">
      <c r="A50" s="143"/>
      <c r="B50" s="77" t="s">
        <v>7</v>
      </c>
      <c r="C50" s="78">
        <f t="shared" si="6"/>
        <v>100</v>
      </c>
      <c r="D50" s="78">
        <f t="shared" ref="D50:R50" si="48">D28/D$28*100</f>
        <v>100</v>
      </c>
      <c r="E50" s="78">
        <f t="shared" si="48"/>
        <v>100</v>
      </c>
      <c r="F50" s="78">
        <f t="shared" si="48"/>
        <v>100</v>
      </c>
      <c r="G50" s="78">
        <f t="shared" si="48"/>
        <v>100</v>
      </c>
      <c r="H50" s="78">
        <f t="shared" si="48"/>
        <v>100</v>
      </c>
      <c r="I50" s="78">
        <f t="shared" si="48"/>
        <v>100</v>
      </c>
      <c r="J50" s="78">
        <f t="shared" si="48"/>
        <v>100</v>
      </c>
      <c r="K50" s="78">
        <f t="shared" si="48"/>
        <v>100</v>
      </c>
      <c r="L50" s="78">
        <f t="shared" si="48"/>
        <v>100</v>
      </c>
      <c r="M50" s="78">
        <f t="shared" si="48"/>
        <v>100</v>
      </c>
      <c r="N50" s="78">
        <f t="shared" si="48"/>
        <v>100</v>
      </c>
      <c r="O50" s="78">
        <f t="shared" si="48"/>
        <v>100</v>
      </c>
      <c r="P50" s="78">
        <f t="shared" si="48"/>
        <v>100</v>
      </c>
      <c r="Q50" s="78">
        <f t="shared" si="48"/>
        <v>100</v>
      </c>
      <c r="R50" s="78">
        <f t="shared" si="48"/>
        <v>100</v>
      </c>
      <c r="S50" s="78">
        <f>S28/S$28*100</f>
        <v>100</v>
      </c>
      <c r="T50" s="18">
        <f>T28/T$28*100</f>
        <v>100</v>
      </c>
      <c r="U50" s="18">
        <f>U28/U$28*100</f>
        <v>100</v>
      </c>
      <c r="V50" s="18">
        <f>V28/V$28*100</f>
        <v>100</v>
      </c>
      <c r="W50" s="18">
        <f t="shared" ref="W50:X50" si="49">W28/W$28*100</f>
        <v>100</v>
      </c>
      <c r="X50" s="18">
        <f t="shared" si="49"/>
        <v>100</v>
      </c>
      <c r="Y50" s="78">
        <f t="shared" si="12"/>
        <v>100</v>
      </c>
    </row>
    <row r="51" spans="1:25" ht="20.25" thickTop="1" thickBot="1" x14ac:dyDescent="0.35">
      <c r="A51" s="143"/>
      <c r="B51" s="334" t="s">
        <v>254</v>
      </c>
      <c r="C51" s="334"/>
      <c r="D51" s="334"/>
      <c r="E51" s="334"/>
      <c r="F51" s="334"/>
      <c r="G51" s="334"/>
      <c r="H51" s="334"/>
      <c r="I51" s="334"/>
      <c r="J51" s="334"/>
      <c r="K51" s="334"/>
      <c r="L51" s="334"/>
      <c r="M51" s="334"/>
      <c r="N51" s="334"/>
      <c r="O51" s="334"/>
      <c r="P51" s="334"/>
      <c r="Q51" s="334"/>
      <c r="R51" s="334"/>
      <c r="S51" s="334"/>
      <c r="T51" s="334"/>
      <c r="U51" s="334"/>
      <c r="V51" s="334"/>
      <c r="W51" s="334"/>
      <c r="X51" s="334"/>
      <c r="Y51" s="334"/>
    </row>
    <row r="52" spans="1:25" ht="13.5" thickTop="1" x14ac:dyDescent="0.2">
      <c r="A52" s="143"/>
      <c r="B52" s="76"/>
      <c r="C52" s="18"/>
      <c r="D52" s="18"/>
      <c r="E52" s="18"/>
      <c r="F52" s="18"/>
      <c r="G52" s="18"/>
      <c r="H52" s="18"/>
      <c r="I52" s="18"/>
      <c r="J52" s="18"/>
      <c r="K52" s="18"/>
      <c r="L52" s="18"/>
      <c r="M52" s="18"/>
      <c r="N52" s="18"/>
      <c r="O52" s="18"/>
      <c r="P52" s="18"/>
      <c r="Q52" s="18"/>
      <c r="R52" s="18"/>
      <c r="S52" s="18"/>
      <c r="T52" s="18"/>
      <c r="U52" s="18"/>
      <c r="V52" s="18"/>
      <c r="W52" s="18"/>
      <c r="X52" s="18"/>
      <c r="Y52" s="18"/>
    </row>
    <row r="53" spans="1:25" x14ac:dyDescent="0.2">
      <c r="A53" s="143"/>
      <c r="B53" s="27" t="s">
        <v>326</v>
      </c>
      <c r="C53" s="33" t="s">
        <v>10</v>
      </c>
      <c r="D53" s="18">
        <f t="shared" ref="D53:V53" si="50">IF(C9=0,"--",(D9/C9)*100-100)</f>
        <v>132.14013538002399</v>
      </c>
      <c r="E53" s="18">
        <f t="shared" si="50"/>
        <v>29.493637490926801</v>
      </c>
      <c r="F53" s="18">
        <f t="shared" si="50"/>
        <v>14.656707385596718</v>
      </c>
      <c r="G53" s="18">
        <f t="shared" si="50"/>
        <v>41.187048178694681</v>
      </c>
      <c r="H53" s="18">
        <f t="shared" si="50"/>
        <v>37.025553142451571</v>
      </c>
      <c r="I53" s="18">
        <f t="shared" si="50"/>
        <v>-3.8031654806374178</v>
      </c>
      <c r="J53" s="18">
        <f t="shared" si="50"/>
        <v>-23.905371256918855</v>
      </c>
      <c r="K53" s="18">
        <f t="shared" si="50"/>
        <v>-12.841426859791483</v>
      </c>
      <c r="L53" s="18">
        <f t="shared" si="50"/>
        <v>3.1889693779903752</v>
      </c>
      <c r="M53" s="18">
        <f t="shared" si="50"/>
        <v>-6.9750018507192237</v>
      </c>
      <c r="N53" s="18">
        <f t="shared" si="50"/>
        <v>-3.5031610918731246</v>
      </c>
      <c r="O53" s="18">
        <f t="shared" si="50"/>
        <v>-6.3889405933548176</v>
      </c>
      <c r="P53" s="18">
        <f t="shared" si="50"/>
        <v>-2.9032241838428234</v>
      </c>
      <c r="Q53" s="18">
        <f t="shared" si="50"/>
        <v>-25.200176694771471</v>
      </c>
      <c r="R53" s="18">
        <f t="shared" si="50"/>
        <v>9.3434983194117933</v>
      </c>
      <c r="S53" s="18">
        <f t="shared" si="50"/>
        <v>0.63407028214585637</v>
      </c>
      <c r="T53" s="18">
        <f t="shared" si="50"/>
        <v>13.821268721199957</v>
      </c>
      <c r="U53" s="18">
        <f t="shared" si="50"/>
        <v>-13.524736640183249</v>
      </c>
      <c r="V53" s="18">
        <f t="shared" si="50"/>
        <v>1.6054181352256052</v>
      </c>
      <c r="W53" s="18">
        <f t="shared" ref="W53:X53" si="51">IF(V9=0,"--",(W9/V9)*100-100)</f>
        <v>48.263647089696406</v>
      </c>
      <c r="X53" s="18">
        <f t="shared" si="51"/>
        <v>1.8961905079888624</v>
      </c>
      <c r="Y53" s="18">
        <f>IFERROR((POWER(U9/C9,1/21)*100)-100,"--")</f>
        <v>5.2037004826557336</v>
      </c>
    </row>
    <row r="54" spans="1:25" x14ac:dyDescent="0.2">
      <c r="A54" s="143"/>
      <c r="B54" s="27" t="s">
        <v>378</v>
      </c>
      <c r="C54" s="33" t="s">
        <v>10</v>
      </c>
      <c r="D54" s="18">
        <f t="shared" ref="D54:V54" si="52">IF(C10=0,"--",(D10/C10)*100-100)</f>
        <v>334.52009436781856</v>
      </c>
      <c r="E54" s="18">
        <f t="shared" si="52"/>
        <v>-4.4328842861661002</v>
      </c>
      <c r="F54" s="18">
        <f t="shared" si="52"/>
        <v>39.326676111308558</v>
      </c>
      <c r="G54" s="18">
        <f t="shared" si="52"/>
        <v>-11.887369599649332</v>
      </c>
      <c r="H54" s="18">
        <f t="shared" si="52"/>
        <v>30.369932871714468</v>
      </c>
      <c r="I54" s="18">
        <f t="shared" si="52"/>
        <v>3.8321198364140514</v>
      </c>
      <c r="J54" s="18">
        <f t="shared" si="52"/>
        <v>-32.303393228559159</v>
      </c>
      <c r="K54" s="18">
        <f t="shared" si="52"/>
        <v>-3.7771175651810296</v>
      </c>
      <c r="L54" s="18">
        <f t="shared" si="52"/>
        <v>47.334131853257588</v>
      </c>
      <c r="M54" s="18">
        <f t="shared" si="52"/>
        <v>-2.6925142172002552</v>
      </c>
      <c r="N54" s="18">
        <f t="shared" si="52"/>
        <v>86.923019219757492</v>
      </c>
      <c r="O54" s="18">
        <f t="shared" si="52"/>
        <v>-32.350855832557841</v>
      </c>
      <c r="P54" s="18">
        <f t="shared" si="52"/>
        <v>4.6807512016049202</v>
      </c>
      <c r="Q54" s="18">
        <f t="shared" si="52"/>
        <v>-15.845702034586964</v>
      </c>
      <c r="R54" s="18">
        <f t="shared" si="52"/>
        <v>-32.050434050947544</v>
      </c>
      <c r="S54" s="18">
        <f t="shared" si="52"/>
        <v>-3.4578408555504296</v>
      </c>
      <c r="T54" s="18">
        <f t="shared" si="52"/>
        <v>7.2943924195946437</v>
      </c>
      <c r="U54" s="18">
        <f t="shared" si="52"/>
        <v>29.839311252537527</v>
      </c>
      <c r="V54" s="18">
        <f t="shared" si="52"/>
        <v>-2.9352051579140266</v>
      </c>
      <c r="W54" s="18">
        <f t="shared" ref="W54:X54" si="53">IF(V10=0,"--",(W10/V10)*100-100)</f>
        <v>69.098059374657737</v>
      </c>
      <c r="X54" s="18">
        <f t="shared" si="53"/>
        <v>9.887770241744164</v>
      </c>
      <c r="Y54" s="18">
        <f t="shared" ref="Y54:Y72" si="54">IFERROR((POWER(U10/C10,1/21)*100)-100,"--")</f>
        <v>9.3710496220401893</v>
      </c>
    </row>
    <row r="55" spans="1:25" x14ac:dyDescent="0.2">
      <c r="A55" s="143"/>
      <c r="B55" s="27" t="s">
        <v>332</v>
      </c>
      <c r="C55" s="33" t="s">
        <v>10</v>
      </c>
      <c r="D55" s="18">
        <f t="shared" ref="D55:V55" si="55">IF(C11=0,"--",(D11/C11)*100-100)</f>
        <v>-26.88923071561301</v>
      </c>
      <c r="E55" s="18">
        <f t="shared" si="55"/>
        <v>141.67257118465218</v>
      </c>
      <c r="F55" s="18">
        <f t="shared" si="55"/>
        <v>-44.412829925794298</v>
      </c>
      <c r="G55" s="18">
        <f t="shared" si="55"/>
        <v>42.796727038705512</v>
      </c>
      <c r="H55" s="18">
        <f t="shared" si="55"/>
        <v>36.946869168801499</v>
      </c>
      <c r="I55" s="18">
        <f t="shared" si="55"/>
        <v>140.30806892146182</v>
      </c>
      <c r="J55" s="18">
        <f t="shared" si="55"/>
        <v>-5.5668485695207437</v>
      </c>
      <c r="K55" s="18">
        <f t="shared" si="55"/>
        <v>129.95532934003333</v>
      </c>
      <c r="L55" s="18">
        <f t="shared" si="55"/>
        <v>71.079046587698485</v>
      </c>
      <c r="M55" s="18">
        <f t="shared" si="55"/>
        <v>-28.840129924332444</v>
      </c>
      <c r="N55" s="18">
        <f t="shared" si="55"/>
        <v>-18.184073695016551</v>
      </c>
      <c r="O55" s="18">
        <f t="shared" si="55"/>
        <v>127.12350874520371</v>
      </c>
      <c r="P55" s="18">
        <f t="shared" si="55"/>
        <v>39.089651850558539</v>
      </c>
      <c r="Q55" s="18">
        <f t="shared" si="55"/>
        <v>-28.335174470786313</v>
      </c>
      <c r="R55" s="18">
        <f t="shared" si="55"/>
        <v>57.709520991439007</v>
      </c>
      <c r="S55" s="18">
        <f t="shared" si="55"/>
        <v>-50.53784700176638</v>
      </c>
      <c r="T55" s="18">
        <f t="shared" si="55"/>
        <v>-9.9974036195403642</v>
      </c>
      <c r="U55" s="18">
        <f t="shared" si="55"/>
        <v>-35.851140555420017</v>
      </c>
      <c r="V55" s="18">
        <f t="shared" si="55"/>
        <v>91.309290526791216</v>
      </c>
      <c r="W55" s="18">
        <f t="shared" ref="W55:X55" si="56">IF(V11=0,"--",(W11/V11)*100-100)</f>
        <v>50.970041453879929</v>
      </c>
      <c r="X55" s="18">
        <f t="shared" si="56"/>
        <v>-53.398150119971483</v>
      </c>
      <c r="Y55" s="18">
        <f t="shared" si="54"/>
        <v>11.682622131347813</v>
      </c>
    </row>
    <row r="56" spans="1:25" x14ac:dyDescent="0.2">
      <c r="A56" s="143"/>
      <c r="B56" s="27" t="s">
        <v>60</v>
      </c>
      <c r="C56" s="33" t="s">
        <v>10</v>
      </c>
      <c r="D56" s="18">
        <f t="shared" ref="D56:V56" si="57">IF(C12=0,"--",(D12/C12)*100-100)</f>
        <v>848.49624060150381</v>
      </c>
      <c r="E56" s="18">
        <f t="shared" si="57"/>
        <v>2055.4102259215219</v>
      </c>
      <c r="F56" s="18">
        <f t="shared" si="57"/>
        <v>-0.87162795829426898</v>
      </c>
      <c r="G56" s="18">
        <f t="shared" si="57"/>
        <v>166.52753816758496</v>
      </c>
      <c r="H56" s="18">
        <f t="shared" si="57"/>
        <v>-80.163839723824964</v>
      </c>
      <c r="I56" s="18">
        <f t="shared" si="57"/>
        <v>3.0105263157894626</v>
      </c>
      <c r="J56" s="18">
        <f t="shared" si="57"/>
        <v>-64.823898085700662</v>
      </c>
      <c r="K56" s="18">
        <f t="shared" si="57"/>
        <v>-6.7008811852425652</v>
      </c>
      <c r="L56" s="18">
        <f t="shared" si="57"/>
        <v>2317.0524130773224</v>
      </c>
      <c r="M56" s="18">
        <f t="shared" si="57"/>
        <v>-80.082702472915585</v>
      </c>
      <c r="N56" s="18">
        <f t="shared" si="57"/>
        <v>139.3239047947568</v>
      </c>
      <c r="O56" s="18">
        <f t="shared" si="57"/>
        <v>19.213930527529556</v>
      </c>
      <c r="P56" s="18">
        <f t="shared" si="57"/>
        <v>59.968867361357724</v>
      </c>
      <c r="Q56" s="18">
        <f t="shared" si="57"/>
        <v>-66.97323545805817</v>
      </c>
      <c r="R56" s="18">
        <f t="shared" si="57"/>
        <v>141.01863638313995</v>
      </c>
      <c r="S56" s="18">
        <f t="shared" si="57"/>
        <v>-73.599662934016962</v>
      </c>
      <c r="T56" s="18">
        <f t="shared" si="57"/>
        <v>123.77495054846253</v>
      </c>
      <c r="U56" s="18">
        <f t="shared" si="57"/>
        <v>108.40758189105298</v>
      </c>
      <c r="V56" s="18">
        <f t="shared" si="57"/>
        <v>-15.973413792438635</v>
      </c>
      <c r="W56" s="18">
        <f t="shared" ref="W56:X56" si="58">IF(V12=0,"--",(W12/V12)*100-100)</f>
        <v>205.38101930191874</v>
      </c>
      <c r="X56" s="18">
        <f t="shared" si="58"/>
        <v>390.74167990893818</v>
      </c>
      <c r="Y56" s="18">
        <f t="shared" si="54"/>
        <v>37.31512984228911</v>
      </c>
    </row>
    <row r="57" spans="1:25" x14ac:dyDescent="0.2">
      <c r="A57" s="143"/>
      <c r="B57" s="27" t="s">
        <v>66</v>
      </c>
      <c r="C57" s="33" t="s">
        <v>10</v>
      </c>
      <c r="D57" s="18">
        <f t="shared" ref="D57:V57" si="59">IF(C13=0,"--",(D13/C13)*100-100)</f>
        <v>462.5525410775698</v>
      </c>
      <c r="E57" s="18">
        <f t="shared" si="59"/>
        <v>224.22225241135709</v>
      </c>
      <c r="F57" s="18">
        <f t="shared" si="59"/>
        <v>-64.629598592139445</v>
      </c>
      <c r="G57" s="18">
        <f t="shared" si="59"/>
        <v>111.62708049517266</v>
      </c>
      <c r="H57" s="18">
        <f t="shared" si="59"/>
        <v>104.43897114388872</v>
      </c>
      <c r="I57" s="18">
        <f t="shared" si="59"/>
        <v>73.715842505886883</v>
      </c>
      <c r="J57" s="18">
        <f t="shared" si="59"/>
        <v>-37.88429257067201</v>
      </c>
      <c r="K57" s="18">
        <f t="shared" si="59"/>
        <v>-64.060240046689842</v>
      </c>
      <c r="L57" s="18">
        <f t="shared" si="59"/>
        <v>523.09810428213359</v>
      </c>
      <c r="M57" s="18">
        <f t="shared" si="59"/>
        <v>3.4775218832327823</v>
      </c>
      <c r="N57" s="18">
        <f t="shared" si="59"/>
        <v>-35.321912145551707</v>
      </c>
      <c r="O57" s="18">
        <f t="shared" si="59"/>
        <v>-19.778210446118678</v>
      </c>
      <c r="P57" s="18">
        <f t="shared" si="59"/>
        <v>-14.606504442521583</v>
      </c>
      <c r="Q57" s="18">
        <f t="shared" si="59"/>
        <v>119.31441846670953</v>
      </c>
      <c r="R57" s="18">
        <f t="shared" si="59"/>
        <v>-67.023518407915347</v>
      </c>
      <c r="S57" s="18">
        <f t="shared" si="59"/>
        <v>-87.340669104329692</v>
      </c>
      <c r="T57" s="18">
        <f t="shared" si="59"/>
        <v>-18.180591172897834</v>
      </c>
      <c r="U57" s="18">
        <f t="shared" si="59"/>
        <v>832.97591553942607</v>
      </c>
      <c r="V57" s="18">
        <f t="shared" si="59"/>
        <v>-78.798380394999739</v>
      </c>
      <c r="W57" s="18">
        <f t="shared" ref="W57:X57" si="60">IF(V13=0,"--",(W13/V13)*100-100)</f>
        <v>45.308981736302229</v>
      </c>
      <c r="X57" s="18">
        <f t="shared" si="60"/>
        <v>-1.1765381083562687</v>
      </c>
      <c r="Y57" s="18">
        <f t="shared" si="54"/>
        <v>15.759413112494897</v>
      </c>
    </row>
    <row r="58" spans="1:25" x14ac:dyDescent="0.2">
      <c r="A58" s="143"/>
      <c r="B58" s="27" t="s">
        <v>67</v>
      </c>
      <c r="C58" s="33" t="s">
        <v>10</v>
      </c>
      <c r="D58" s="18">
        <f t="shared" ref="D58:V58" si="61">IF(C14=0,"--",(D14/C14)*100-100)</f>
        <v>60.571678850083345</v>
      </c>
      <c r="E58" s="18">
        <f t="shared" si="61"/>
        <v>18.668549259611595</v>
      </c>
      <c r="F58" s="18">
        <f t="shared" si="61"/>
        <v>4.5724322340481365</v>
      </c>
      <c r="G58" s="18">
        <f t="shared" si="61"/>
        <v>17.205340979830225</v>
      </c>
      <c r="H58" s="18">
        <f t="shared" si="61"/>
        <v>6.8450756957318788</v>
      </c>
      <c r="I58" s="18">
        <f t="shared" si="61"/>
        <v>157.31559247988508</v>
      </c>
      <c r="J58" s="18">
        <f t="shared" si="61"/>
        <v>-31.565801426671285</v>
      </c>
      <c r="K58" s="18">
        <f t="shared" si="61"/>
        <v>-1.3031459893024646</v>
      </c>
      <c r="L58" s="18">
        <f t="shared" si="61"/>
        <v>22.891459448548403</v>
      </c>
      <c r="M58" s="18">
        <f t="shared" si="61"/>
        <v>24.658464377332052</v>
      </c>
      <c r="N58" s="18">
        <f t="shared" si="61"/>
        <v>8.7102624795466994</v>
      </c>
      <c r="O58" s="18">
        <f t="shared" si="61"/>
        <v>13.802925456193634</v>
      </c>
      <c r="P58" s="18">
        <f t="shared" si="61"/>
        <v>42.32729803191009</v>
      </c>
      <c r="Q58" s="18">
        <f t="shared" si="61"/>
        <v>-1.9774637927519336</v>
      </c>
      <c r="R58" s="18">
        <f t="shared" si="61"/>
        <v>20.130724979559943</v>
      </c>
      <c r="S58" s="18">
        <f t="shared" si="61"/>
        <v>6.5139787211476801</v>
      </c>
      <c r="T58" s="18">
        <f t="shared" si="61"/>
        <v>-35.646596539828337</v>
      </c>
      <c r="U58" s="18">
        <f t="shared" si="61"/>
        <v>-9.2331681339278049</v>
      </c>
      <c r="V58" s="18">
        <f t="shared" si="61"/>
        <v>25.013320606616674</v>
      </c>
      <c r="W58" s="18">
        <f t="shared" ref="W58:X58" si="62">IF(V14=0,"--",(W14/V14)*100-100)</f>
        <v>397.78651227006964</v>
      </c>
      <c r="X58" s="18">
        <f t="shared" si="62"/>
        <v>-22.4569282345484</v>
      </c>
      <c r="Y58" s="18">
        <f t="shared" si="54"/>
        <v>10.771724949532071</v>
      </c>
    </row>
    <row r="59" spans="1:25" x14ac:dyDescent="0.2">
      <c r="A59" s="143"/>
      <c r="B59" s="27" t="s">
        <v>71</v>
      </c>
      <c r="C59" s="33" t="s">
        <v>10</v>
      </c>
      <c r="D59" s="18">
        <f t="shared" ref="D59:V59" si="63">IF(C15=0,"--",(D15/C15)*100-100)</f>
        <v>199.28942830009294</v>
      </c>
      <c r="E59" s="18">
        <f t="shared" si="63"/>
        <v>62.61069029769385</v>
      </c>
      <c r="F59" s="18">
        <f t="shared" si="63"/>
        <v>55.315561194920662</v>
      </c>
      <c r="G59" s="18">
        <f t="shared" si="63"/>
        <v>67.301682150896681</v>
      </c>
      <c r="H59" s="18">
        <f t="shared" si="63"/>
        <v>32.914685489484498</v>
      </c>
      <c r="I59" s="18">
        <f t="shared" si="63"/>
        <v>104.89807555038482</v>
      </c>
      <c r="J59" s="18">
        <f t="shared" si="63"/>
        <v>96.991742387994918</v>
      </c>
      <c r="K59" s="18">
        <f t="shared" si="63"/>
        <v>144.06036086751334</v>
      </c>
      <c r="L59" s="18">
        <f t="shared" si="63"/>
        <v>40.676371223609465</v>
      </c>
      <c r="M59" s="18">
        <f t="shared" si="63"/>
        <v>-6.2987343343868645</v>
      </c>
      <c r="N59" s="18">
        <f t="shared" si="63"/>
        <v>19.895089902432204</v>
      </c>
      <c r="O59" s="18">
        <f t="shared" si="63"/>
        <v>10.161686506828985</v>
      </c>
      <c r="P59" s="18">
        <f t="shared" si="63"/>
        <v>11.63964239583062</v>
      </c>
      <c r="Q59" s="18">
        <f t="shared" si="63"/>
        <v>10.15997828494848</v>
      </c>
      <c r="R59" s="18">
        <f t="shared" si="63"/>
        <v>49.441180876833101</v>
      </c>
      <c r="S59" s="18">
        <f t="shared" si="63"/>
        <v>11.853778148917655</v>
      </c>
      <c r="T59" s="18">
        <f t="shared" si="63"/>
        <v>4.7859704832823695</v>
      </c>
      <c r="U59" s="18">
        <f t="shared" si="63"/>
        <v>2.2990907513434422</v>
      </c>
      <c r="V59" s="18">
        <f t="shared" si="63"/>
        <v>3.5005160932417851</v>
      </c>
      <c r="W59" s="18">
        <f t="shared" ref="W59:X59" si="64">IF(V15=0,"--",(W15/V15)*100-100)</f>
        <v>0.10776786468433386</v>
      </c>
      <c r="X59" s="18">
        <f t="shared" si="64"/>
        <v>2.3021533963462701</v>
      </c>
      <c r="Y59" s="18">
        <f t="shared" si="54"/>
        <v>35.979594769245296</v>
      </c>
    </row>
    <row r="60" spans="1:25" x14ac:dyDescent="0.2">
      <c r="A60" s="143"/>
      <c r="B60" s="76" t="s">
        <v>15</v>
      </c>
      <c r="C60" s="33" t="s">
        <v>10</v>
      </c>
      <c r="D60" s="18">
        <f t="shared" ref="D60:V60" si="65">IF(C16=0,"--",(D16/C16)*100-100)</f>
        <v>139.55479112966728</v>
      </c>
      <c r="E60" s="18">
        <f t="shared" si="65"/>
        <v>-10.724401950407724</v>
      </c>
      <c r="F60" s="18">
        <f t="shared" si="65"/>
        <v>50.318670038921823</v>
      </c>
      <c r="G60" s="18">
        <f t="shared" si="65"/>
        <v>15.31004593841449</v>
      </c>
      <c r="H60" s="18">
        <f t="shared" si="65"/>
        <v>18.381039426244811</v>
      </c>
      <c r="I60" s="18">
        <f t="shared" si="65"/>
        <v>108.73447147319445</v>
      </c>
      <c r="J60" s="18">
        <f t="shared" si="65"/>
        <v>322.74652148799368</v>
      </c>
      <c r="K60" s="18">
        <f t="shared" si="65"/>
        <v>8.8328036816652826</v>
      </c>
      <c r="L60" s="18">
        <f t="shared" si="65"/>
        <v>-7.1322937036443079</v>
      </c>
      <c r="M60" s="18">
        <f t="shared" si="65"/>
        <v>19.163567793265528</v>
      </c>
      <c r="N60" s="18">
        <f t="shared" si="65"/>
        <v>-29.558656020047934</v>
      </c>
      <c r="O60" s="18">
        <f t="shared" si="65"/>
        <v>-4.9309154026564528</v>
      </c>
      <c r="P60" s="18">
        <f t="shared" si="65"/>
        <v>-15.425340317236007</v>
      </c>
      <c r="Q60" s="18">
        <f t="shared" si="65"/>
        <v>-28.911174685507419</v>
      </c>
      <c r="R60" s="18">
        <f t="shared" si="65"/>
        <v>13.740698875444778</v>
      </c>
      <c r="S60" s="18">
        <f t="shared" si="65"/>
        <v>-10.138577517036168</v>
      </c>
      <c r="T60" s="18">
        <f t="shared" si="65"/>
        <v>51.275426460794961</v>
      </c>
      <c r="U60" s="18">
        <f t="shared" si="65"/>
        <v>49.725048316215236</v>
      </c>
      <c r="V60" s="18">
        <f t="shared" si="65"/>
        <v>-53.886200172926443</v>
      </c>
      <c r="W60" s="18">
        <f t="shared" ref="W60:X60" si="66">IF(V16=0,"--",(W16/V16)*100-100)</f>
        <v>-31.773836337142015</v>
      </c>
      <c r="X60" s="18">
        <f t="shared" si="66"/>
        <v>12.099868129849995</v>
      </c>
      <c r="Y60" s="18">
        <f t="shared" si="54"/>
        <v>19.676712619345977</v>
      </c>
    </row>
    <row r="61" spans="1:25" x14ac:dyDescent="0.2">
      <c r="A61" s="143"/>
      <c r="B61" s="76" t="s">
        <v>26</v>
      </c>
      <c r="C61" s="33" t="s">
        <v>10</v>
      </c>
      <c r="D61" s="18">
        <f t="shared" ref="D61:V61" si="67">IF(C17=0,"--",(D17/C17)*100-100)</f>
        <v>-70.041948884485265</v>
      </c>
      <c r="E61" s="18">
        <f t="shared" si="67"/>
        <v>-55.109159487925332</v>
      </c>
      <c r="F61" s="18">
        <f t="shared" si="67"/>
        <v>-60.819663376382941</v>
      </c>
      <c r="G61" s="18">
        <f t="shared" si="67"/>
        <v>65.204057292790651</v>
      </c>
      <c r="H61" s="18">
        <f t="shared" si="67"/>
        <v>68.204944858502245</v>
      </c>
      <c r="I61" s="18">
        <f t="shared" si="67"/>
        <v>47.04305030983798</v>
      </c>
      <c r="J61" s="18">
        <f t="shared" si="67"/>
        <v>192.09300256857881</v>
      </c>
      <c r="K61" s="18">
        <f t="shared" si="67"/>
        <v>-30.978004324521862</v>
      </c>
      <c r="L61" s="18">
        <f t="shared" si="67"/>
        <v>213.85053429851774</v>
      </c>
      <c r="M61" s="18">
        <f t="shared" si="67"/>
        <v>15.888491394213446</v>
      </c>
      <c r="N61" s="18">
        <f t="shared" si="67"/>
        <v>8.0055575458090118</v>
      </c>
      <c r="O61" s="18">
        <f t="shared" si="67"/>
        <v>-10.902166702351323</v>
      </c>
      <c r="P61" s="18">
        <f t="shared" si="67"/>
        <v>-23.391561063084808</v>
      </c>
      <c r="Q61" s="18">
        <f t="shared" si="67"/>
        <v>-39.850317306945684</v>
      </c>
      <c r="R61" s="18">
        <f t="shared" si="67"/>
        <v>8.0407010692494367</v>
      </c>
      <c r="S61" s="18">
        <f t="shared" si="67"/>
        <v>-19.678401837070751</v>
      </c>
      <c r="T61" s="18">
        <f t="shared" si="67"/>
        <v>7.8047218651022092</v>
      </c>
      <c r="U61" s="18">
        <f t="shared" si="67"/>
        <v>-9.594457766145652</v>
      </c>
      <c r="V61" s="18">
        <f t="shared" si="67"/>
        <v>44.489268642278319</v>
      </c>
      <c r="W61" s="18">
        <f t="shared" ref="W61:X61" si="68">IF(V17=0,"--",(W17/V17)*100-100)</f>
        <v>59.051102958665979</v>
      </c>
      <c r="X61" s="18">
        <f t="shared" si="68"/>
        <v>1.0557632852302703</v>
      </c>
      <c r="Y61" s="18">
        <f t="shared" si="54"/>
        <v>-2.4647776186629216</v>
      </c>
    </row>
    <row r="62" spans="1:25" x14ac:dyDescent="0.2">
      <c r="A62" s="143"/>
      <c r="B62" s="76" t="s">
        <v>27</v>
      </c>
      <c r="C62" s="33" t="s">
        <v>10</v>
      </c>
      <c r="D62" s="18">
        <f t="shared" ref="D62:V62" si="69">IF(C18=0,"--",(D18/C18)*100-100)</f>
        <v>471.30532706619658</v>
      </c>
      <c r="E62" s="18">
        <f t="shared" si="69"/>
        <v>-18.063357769828443</v>
      </c>
      <c r="F62" s="18">
        <f t="shared" si="69"/>
        <v>-73.498359838864445</v>
      </c>
      <c r="G62" s="18">
        <f t="shared" si="69"/>
        <v>-58.847042776493765</v>
      </c>
      <c r="H62" s="18">
        <f t="shared" si="69"/>
        <v>1228.0046878116896</v>
      </c>
      <c r="I62" s="18">
        <f t="shared" si="69"/>
        <v>5.1756468728095797</v>
      </c>
      <c r="J62" s="18">
        <f t="shared" si="69"/>
        <v>251.62154371670431</v>
      </c>
      <c r="K62" s="18">
        <f t="shared" si="69"/>
        <v>-26.180649906369098</v>
      </c>
      <c r="L62" s="18">
        <f t="shared" si="69"/>
        <v>24.955360199148259</v>
      </c>
      <c r="M62" s="18">
        <f t="shared" si="69"/>
        <v>58.745178502323228</v>
      </c>
      <c r="N62" s="18">
        <f t="shared" si="69"/>
        <v>46.550930604611722</v>
      </c>
      <c r="O62" s="18">
        <f t="shared" si="69"/>
        <v>28.118192114419116</v>
      </c>
      <c r="P62" s="18">
        <f t="shared" si="69"/>
        <v>-28.977382948308119</v>
      </c>
      <c r="Q62" s="18">
        <f t="shared" si="69"/>
        <v>-99.996571787039414</v>
      </c>
      <c r="R62" s="18">
        <f t="shared" si="69"/>
        <v>2914526.7211201866</v>
      </c>
      <c r="S62" s="18">
        <f t="shared" si="69"/>
        <v>-14.80432595410322</v>
      </c>
      <c r="T62" s="18">
        <f t="shared" si="69"/>
        <v>-25.187051162792457</v>
      </c>
      <c r="U62" s="18">
        <f t="shared" si="69"/>
        <v>-74.426041360818516</v>
      </c>
      <c r="V62" s="18">
        <f t="shared" si="69"/>
        <v>23.471778932412121</v>
      </c>
      <c r="W62" s="18">
        <f t="shared" ref="W62:X62" si="70">IF(V18=0,"--",(W18/V18)*100-100)</f>
        <v>140.11953440224448</v>
      </c>
      <c r="X62" s="18">
        <f t="shared" si="70"/>
        <v>36.518262194167221</v>
      </c>
      <c r="Y62" s="18">
        <f t="shared" si="54"/>
        <v>10.391825631003471</v>
      </c>
    </row>
    <row r="63" spans="1:25" x14ac:dyDescent="0.2">
      <c r="A63" s="143"/>
      <c r="B63" s="76" t="s">
        <v>16</v>
      </c>
      <c r="C63" s="33" t="s">
        <v>10</v>
      </c>
      <c r="D63" s="18">
        <f t="shared" ref="D63:V63" si="71">IF(C19=0,"--",(D19/C19)*100-100)</f>
        <v>85.148336247328814</v>
      </c>
      <c r="E63" s="18">
        <f t="shared" si="71"/>
        <v>-36.803843242473512</v>
      </c>
      <c r="F63" s="18">
        <f t="shared" si="71"/>
        <v>8177.6464030739298</v>
      </c>
      <c r="G63" s="18">
        <f t="shared" si="71"/>
        <v>21.925543960158606</v>
      </c>
      <c r="H63" s="18">
        <f t="shared" si="71"/>
        <v>-43.983075473784382</v>
      </c>
      <c r="I63" s="18">
        <f t="shared" si="71"/>
        <v>218.43244080045611</v>
      </c>
      <c r="J63" s="18">
        <f t="shared" si="71"/>
        <v>424.50231728665403</v>
      </c>
      <c r="K63" s="18">
        <f t="shared" si="71"/>
        <v>20.055760817426787</v>
      </c>
      <c r="L63" s="18">
        <f t="shared" si="71"/>
        <v>-19.968913269385752</v>
      </c>
      <c r="M63" s="18">
        <f t="shared" si="71"/>
        <v>-0.7486289166810991</v>
      </c>
      <c r="N63" s="18">
        <f t="shared" si="71"/>
        <v>-67.687127027282884</v>
      </c>
      <c r="O63" s="18">
        <f t="shared" si="71"/>
        <v>-88.16840102855258</v>
      </c>
      <c r="P63" s="18">
        <f t="shared" si="71"/>
        <v>198.40332446387066</v>
      </c>
      <c r="Q63" s="18">
        <f t="shared" si="71"/>
        <v>-64.177898342715679</v>
      </c>
      <c r="R63" s="18">
        <f t="shared" si="71"/>
        <v>141.20698967700682</v>
      </c>
      <c r="S63" s="18">
        <f t="shared" si="71"/>
        <v>14.414527439360441</v>
      </c>
      <c r="T63" s="18">
        <f t="shared" si="71"/>
        <v>448.85395676329119</v>
      </c>
      <c r="U63" s="18">
        <f t="shared" si="71"/>
        <v>130.885180076616</v>
      </c>
      <c r="V63" s="18">
        <f t="shared" si="71"/>
        <v>-60.513845160151945</v>
      </c>
      <c r="W63" s="18">
        <f t="shared" ref="W63:X63" si="72">IF(V19=0,"--",(W19/V19)*100-100)</f>
        <v>-76.324384522250355</v>
      </c>
      <c r="X63" s="18">
        <f t="shared" si="72"/>
        <v>-58.101999070273223</v>
      </c>
      <c r="Y63" s="18">
        <f t="shared" si="54"/>
        <v>41.684542505533926</v>
      </c>
    </row>
    <row r="64" spans="1:25" x14ac:dyDescent="0.2">
      <c r="A64" s="143"/>
      <c r="B64" s="76" t="s">
        <v>19</v>
      </c>
      <c r="C64" s="33" t="s">
        <v>10</v>
      </c>
      <c r="D64" s="18" t="str">
        <f t="shared" ref="D64:V64" si="73">IF(C20=0,"--",(D20/C20)*100-100)</f>
        <v>--</v>
      </c>
      <c r="E64" s="18">
        <f t="shared" si="73"/>
        <v>-72.626298817628083</v>
      </c>
      <c r="F64" s="18">
        <f t="shared" si="73"/>
        <v>293.32460732984293</v>
      </c>
      <c r="G64" s="18">
        <f t="shared" si="73"/>
        <v>-100</v>
      </c>
      <c r="H64" s="18" t="str">
        <f t="shared" si="73"/>
        <v>--</v>
      </c>
      <c r="I64" s="18">
        <f t="shared" si="73"/>
        <v>93.35180055401662</v>
      </c>
      <c r="J64" s="18">
        <f t="shared" si="73"/>
        <v>-61.572747532632924</v>
      </c>
      <c r="K64" s="18">
        <f t="shared" si="73"/>
        <v>319.17978458989228</v>
      </c>
      <c r="L64" s="18">
        <f t="shared" si="73"/>
        <v>82.933096155746625</v>
      </c>
      <c r="M64" s="18">
        <f t="shared" si="73"/>
        <v>-39.911404030036202</v>
      </c>
      <c r="N64" s="18">
        <f t="shared" si="73"/>
        <v>220.57898049087481</v>
      </c>
      <c r="O64" s="18">
        <f t="shared" si="73"/>
        <v>-84.68506366032868</v>
      </c>
      <c r="P64" s="18">
        <f t="shared" si="73"/>
        <v>-60.007324665812121</v>
      </c>
      <c r="Q64" s="18">
        <f t="shared" si="73"/>
        <v>5002.472527472527</v>
      </c>
      <c r="R64" s="18">
        <f t="shared" si="73"/>
        <v>-88.46443762450869</v>
      </c>
      <c r="S64" s="18">
        <f t="shared" si="73"/>
        <v>-18.319719953325546</v>
      </c>
      <c r="T64" s="18">
        <f t="shared" si="73"/>
        <v>-79.67619047619047</v>
      </c>
      <c r="U64" s="18">
        <f t="shared" si="73"/>
        <v>150.60918462980322</v>
      </c>
      <c r="V64" s="18">
        <f t="shared" si="73"/>
        <v>121.2415856394914</v>
      </c>
      <c r="W64" s="18">
        <f t="shared" ref="W64:X64" si="74">IF(V20=0,"--",(W20/V20)*100-100)</f>
        <v>172.25321162947932</v>
      </c>
      <c r="X64" s="18">
        <f t="shared" si="74"/>
        <v>-69.92208114736286</v>
      </c>
      <c r="Y64" s="18" t="str">
        <f t="shared" si="54"/>
        <v>--</v>
      </c>
    </row>
    <row r="65" spans="1:25" x14ac:dyDescent="0.2">
      <c r="A65" s="143"/>
      <c r="B65" s="76" t="s">
        <v>18</v>
      </c>
      <c r="C65" s="33" t="s">
        <v>10</v>
      </c>
      <c r="D65" s="18">
        <f t="shared" ref="D65:V65" si="75">IF(C21=0,"--",(D21/C21)*100-100)</f>
        <v>-60.049504128112694</v>
      </c>
      <c r="E65" s="18">
        <f t="shared" si="75"/>
        <v>-16.38737577446048</v>
      </c>
      <c r="F65" s="18">
        <f t="shared" si="75"/>
        <v>-92.241893773622436</v>
      </c>
      <c r="G65" s="18">
        <f t="shared" si="75"/>
        <v>256.41025641025641</v>
      </c>
      <c r="H65" s="18">
        <f t="shared" si="75"/>
        <v>-48.201438848920866</v>
      </c>
      <c r="I65" s="18">
        <f t="shared" si="75"/>
        <v>192.15277777777777</v>
      </c>
      <c r="J65" s="18">
        <f t="shared" si="75"/>
        <v>-18.05324459234609</v>
      </c>
      <c r="K65" s="18">
        <f t="shared" si="75"/>
        <v>1030.6163886874547</v>
      </c>
      <c r="L65" s="18">
        <f t="shared" si="75"/>
        <v>453.26594489199033</v>
      </c>
      <c r="M65" s="18">
        <f t="shared" si="75"/>
        <v>18.556748836087777</v>
      </c>
      <c r="N65" s="18">
        <f t="shared" si="75"/>
        <v>-85.985058864943085</v>
      </c>
      <c r="O65" s="18">
        <f t="shared" si="75"/>
        <v>-4.536447867827647</v>
      </c>
      <c r="P65" s="18">
        <f t="shared" si="75"/>
        <v>16.315612529782356</v>
      </c>
      <c r="Q65" s="18">
        <f t="shared" si="75"/>
        <v>106.83631793905118</v>
      </c>
      <c r="R65" s="18">
        <f t="shared" si="75"/>
        <v>10.137310893735958</v>
      </c>
      <c r="S65" s="18">
        <f t="shared" si="75"/>
        <v>-59.384912425872294</v>
      </c>
      <c r="T65" s="18">
        <f t="shared" si="75"/>
        <v>130.43531409168082</v>
      </c>
      <c r="U65" s="18">
        <f t="shared" si="75"/>
        <v>-56.880312157399004</v>
      </c>
      <c r="V65" s="18">
        <f t="shared" si="75"/>
        <v>41.455246322926371</v>
      </c>
      <c r="W65" s="18">
        <f t="shared" ref="W65:X65" si="76">IF(V21=0,"--",(W21/V21)*100-100)</f>
        <v>-35.262796787878216</v>
      </c>
      <c r="X65" s="18">
        <f t="shared" si="76"/>
        <v>39.534571292094597</v>
      </c>
      <c r="Y65" s="18">
        <f t="shared" si="54"/>
        <v>0.93275967367023327</v>
      </c>
    </row>
    <row r="66" spans="1:25" x14ac:dyDescent="0.2">
      <c r="A66" s="143"/>
      <c r="B66" s="76" t="s">
        <v>20</v>
      </c>
      <c r="C66" s="33" t="s">
        <v>10</v>
      </c>
      <c r="D66" s="18">
        <f t="shared" ref="D66:V66" si="77">IF(C22=0,"--",(D22/C22)*100-100)</f>
        <v>-100</v>
      </c>
      <c r="E66" s="18" t="str">
        <f t="shared" si="77"/>
        <v>--</v>
      </c>
      <c r="F66" s="18">
        <f t="shared" si="77"/>
        <v>-100</v>
      </c>
      <c r="G66" s="18" t="str">
        <f t="shared" si="77"/>
        <v>--</v>
      </c>
      <c r="H66" s="18">
        <f t="shared" si="77"/>
        <v>561.05454545454552</v>
      </c>
      <c r="I66" s="18">
        <f t="shared" si="77"/>
        <v>-69.503273007316139</v>
      </c>
      <c r="J66" s="18">
        <f t="shared" si="77"/>
        <v>-55.555555555555557</v>
      </c>
      <c r="K66" s="18">
        <f t="shared" si="77"/>
        <v>-84.375</v>
      </c>
      <c r="L66" s="18">
        <f t="shared" si="77"/>
        <v>4167.5324675324682</v>
      </c>
      <c r="M66" s="18">
        <f t="shared" si="77"/>
        <v>30.779062690200846</v>
      </c>
      <c r="N66" s="18">
        <f t="shared" si="77"/>
        <v>-60.697165728114676</v>
      </c>
      <c r="O66" s="18">
        <f t="shared" si="77"/>
        <v>31.728833629366505</v>
      </c>
      <c r="P66" s="18">
        <f t="shared" si="77"/>
        <v>77.985527439435486</v>
      </c>
      <c r="Q66" s="18">
        <f t="shared" si="77"/>
        <v>-10.459595959595958</v>
      </c>
      <c r="R66" s="18">
        <f t="shared" si="77"/>
        <v>1995.1435501156298</v>
      </c>
      <c r="S66" s="18">
        <f t="shared" si="77"/>
        <v>12.067234175443133</v>
      </c>
      <c r="T66" s="18">
        <f t="shared" si="77"/>
        <v>-81.219468543967096</v>
      </c>
      <c r="U66" s="18">
        <f t="shared" si="77"/>
        <v>15.863797999437182</v>
      </c>
      <c r="V66" s="18">
        <f t="shared" si="77"/>
        <v>141.33528372709208</v>
      </c>
      <c r="W66" s="18">
        <f t="shared" ref="W66:X66" si="78">IF(V22=0,"--",(W22/V22)*100-100)</f>
        <v>33.141126661985396</v>
      </c>
      <c r="X66" s="18">
        <f t="shared" si="78"/>
        <v>-10.565593019720083</v>
      </c>
      <c r="Y66" s="18">
        <f t="shared" si="54"/>
        <v>19.088056621350603</v>
      </c>
    </row>
    <row r="67" spans="1:25" x14ac:dyDescent="0.2">
      <c r="A67" s="143"/>
      <c r="B67" s="76" t="s">
        <v>21</v>
      </c>
      <c r="C67" s="33" t="s">
        <v>10</v>
      </c>
      <c r="D67" s="18" t="str">
        <f t="shared" ref="D67:V67" si="79">IF(C23=0,"--",(D23/C23)*100-100)</f>
        <v>--</v>
      </c>
      <c r="E67" s="18" t="str">
        <f t="shared" si="79"/>
        <v>--</v>
      </c>
      <c r="F67" s="18">
        <f t="shared" si="79"/>
        <v>-100</v>
      </c>
      <c r="G67" s="18" t="str">
        <f t="shared" si="79"/>
        <v>--</v>
      </c>
      <c r="H67" s="18">
        <f t="shared" si="79"/>
        <v>2304.1531664212075</v>
      </c>
      <c r="I67" s="18">
        <f t="shared" si="79"/>
        <v>-100</v>
      </c>
      <c r="J67" s="18" t="str">
        <f t="shared" si="79"/>
        <v>--</v>
      </c>
      <c r="K67" s="18">
        <f t="shared" si="79"/>
        <v>6436.3207547169804</v>
      </c>
      <c r="L67" s="18">
        <f t="shared" si="79"/>
        <v>-94.890668975968822</v>
      </c>
      <c r="M67" s="18">
        <f t="shared" si="79"/>
        <v>2426.1299435028254</v>
      </c>
      <c r="N67" s="18">
        <f t="shared" si="79"/>
        <v>682.37629298294655</v>
      </c>
      <c r="O67" s="18">
        <f t="shared" si="79"/>
        <v>-74.372534446286664</v>
      </c>
      <c r="P67" s="18">
        <f t="shared" si="79"/>
        <v>-71.648075850529835</v>
      </c>
      <c r="Q67" s="18">
        <f t="shared" si="79"/>
        <v>-99.459034130028527</v>
      </c>
      <c r="R67" s="18">
        <f t="shared" si="79"/>
        <v>345.45454545454544</v>
      </c>
      <c r="S67" s="18">
        <f t="shared" si="79"/>
        <v>104.08163265306123</v>
      </c>
      <c r="T67" s="18">
        <f t="shared" si="79"/>
        <v>-40</v>
      </c>
      <c r="U67" s="18">
        <f t="shared" si="79"/>
        <v>2301.3333333333335</v>
      </c>
      <c r="V67" s="18">
        <f t="shared" si="79"/>
        <v>-36.674069961132702</v>
      </c>
      <c r="W67" s="18">
        <f t="shared" ref="W67:X67" si="80">IF(V23=0,"--",(W23/V23)*100-100)</f>
        <v>65.782551512494535</v>
      </c>
      <c r="X67" s="18">
        <f t="shared" si="80"/>
        <v>79.254264180880597</v>
      </c>
      <c r="Y67" s="18" t="str">
        <f t="shared" si="54"/>
        <v>--</v>
      </c>
    </row>
    <row r="68" spans="1:25" x14ac:dyDescent="0.2">
      <c r="A68" s="143"/>
      <c r="B68" s="76" t="s">
        <v>17</v>
      </c>
      <c r="C68" s="33" t="s">
        <v>10</v>
      </c>
      <c r="D68" s="18">
        <f t="shared" ref="D68:V68" si="81">IF(C24=0,"--",(D24/C24)*100-100)</f>
        <v>168.11418159732767</v>
      </c>
      <c r="E68" s="18">
        <f t="shared" si="81"/>
        <v>8.0416808245554563</v>
      </c>
      <c r="F68" s="18">
        <f t="shared" si="81"/>
        <v>72978.802809518806</v>
      </c>
      <c r="G68" s="18">
        <f t="shared" si="81"/>
        <v>21.766788548020514</v>
      </c>
      <c r="H68" s="18">
        <f t="shared" si="81"/>
        <v>-57.153236077648565</v>
      </c>
      <c r="I68" s="18">
        <f t="shared" si="81"/>
        <v>314.72998766559749</v>
      </c>
      <c r="J68" s="18">
        <f t="shared" si="81"/>
        <v>427.69463369455207</v>
      </c>
      <c r="K68" s="18">
        <f t="shared" si="81"/>
        <v>19.891661651107071</v>
      </c>
      <c r="L68" s="18">
        <f t="shared" si="81"/>
        <v>-20.414488610026098</v>
      </c>
      <c r="M68" s="18">
        <f t="shared" si="81"/>
        <v>-0.83683569680160019</v>
      </c>
      <c r="N68" s="18">
        <f t="shared" si="81"/>
        <v>-67.862519746591403</v>
      </c>
      <c r="O68" s="18">
        <f t="shared" si="81"/>
        <v>-88.825880015582996</v>
      </c>
      <c r="P68" s="18">
        <f t="shared" si="81"/>
        <v>214.09145111582342</v>
      </c>
      <c r="Q68" s="18">
        <f t="shared" si="81"/>
        <v>-74.085017821281923</v>
      </c>
      <c r="R68" s="18">
        <f t="shared" si="81"/>
        <v>195.70619143727635</v>
      </c>
      <c r="S68" s="18">
        <f t="shared" si="81"/>
        <v>16.316896823682626</v>
      </c>
      <c r="T68" s="18">
        <f t="shared" si="81"/>
        <v>515.4268724887844</v>
      </c>
      <c r="U68" s="18">
        <f t="shared" si="81"/>
        <v>132.20643031925198</v>
      </c>
      <c r="V68" s="18">
        <f t="shared" si="81"/>
        <v>-60.952171755792641</v>
      </c>
      <c r="W68" s="18">
        <f t="shared" ref="W68:X68" si="82">IF(V24=0,"--",(W24/V24)*100-100)</f>
        <v>-77.878695933715548</v>
      </c>
      <c r="X68" s="18">
        <f t="shared" si="82"/>
        <v>-62.181284476226686</v>
      </c>
      <c r="Y68" s="18">
        <f t="shared" si="54"/>
        <v>64.088787277444823</v>
      </c>
    </row>
    <row r="69" spans="1:25" x14ac:dyDescent="0.2">
      <c r="A69" s="297"/>
      <c r="B69" s="76" t="s">
        <v>807</v>
      </c>
      <c r="C69" s="33" t="s">
        <v>10</v>
      </c>
      <c r="D69" s="18">
        <f t="shared" ref="D69:V69" si="83">IF(C25=0,"--",(D25/C25)*100-100)</f>
        <v>2372.4329792615072</v>
      </c>
      <c r="E69" s="18">
        <f t="shared" si="83"/>
        <v>-45.034779050736482</v>
      </c>
      <c r="F69" s="18">
        <f t="shared" si="83"/>
        <v>-91.951092418208219</v>
      </c>
      <c r="G69" s="18">
        <f t="shared" si="83"/>
        <v>72.27745664739885</v>
      </c>
      <c r="H69" s="18">
        <f t="shared" si="83"/>
        <v>13402.778150583814</v>
      </c>
      <c r="I69" s="18">
        <f t="shared" si="83"/>
        <v>-92.961379277441822</v>
      </c>
      <c r="J69" s="18">
        <f t="shared" si="83"/>
        <v>-84.894443267669274</v>
      </c>
      <c r="K69" s="18">
        <f t="shared" si="83"/>
        <v>443.17098251846301</v>
      </c>
      <c r="L69" s="18">
        <f t="shared" si="83"/>
        <v>21.365506084023195</v>
      </c>
      <c r="M69" s="18">
        <f t="shared" si="83"/>
        <v>-52.604336542961263</v>
      </c>
      <c r="N69" s="18">
        <f t="shared" si="83"/>
        <v>101.18185626234214</v>
      </c>
      <c r="O69" s="18">
        <f t="shared" si="83"/>
        <v>-1.3132259551748149</v>
      </c>
      <c r="P69" s="18">
        <f t="shared" si="83"/>
        <v>-45.689915003918266</v>
      </c>
      <c r="Q69" s="18">
        <f t="shared" si="83"/>
        <v>1537.3161662689381</v>
      </c>
      <c r="R69" s="18">
        <f t="shared" si="83"/>
        <v>-93.609081171956561</v>
      </c>
      <c r="S69" s="18">
        <f t="shared" si="83"/>
        <v>97.600106072659798</v>
      </c>
      <c r="T69" s="18">
        <f t="shared" si="83"/>
        <v>-1.1098436556397928</v>
      </c>
      <c r="U69" s="18">
        <f t="shared" si="83"/>
        <v>-37.685919009879498</v>
      </c>
      <c r="V69" s="18">
        <f t="shared" si="83"/>
        <v>-11.320179450324503</v>
      </c>
      <c r="W69" s="18">
        <f t="shared" ref="W69:X72" si="84">IF(V25=0,"--",(W25/V25)*100-100)</f>
        <v>168.64685658153246</v>
      </c>
      <c r="X69" s="18">
        <f t="shared" si="84"/>
        <v>-28.319910780397279</v>
      </c>
      <c r="Y69" s="18">
        <f t="shared" si="54"/>
        <v>12.385874302640659</v>
      </c>
    </row>
    <row r="70" spans="1:25" ht="15" x14ac:dyDescent="0.25">
      <c r="A70" s="143"/>
      <c r="B70" s="185" t="s">
        <v>22</v>
      </c>
      <c r="C70" s="33" t="s">
        <v>10</v>
      </c>
      <c r="D70" s="18">
        <f t="shared" ref="D70:D72" si="85">IF(C26=0,"--",(D26/C26)*100-100)</f>
        <v>135.3372483897551</v>
      </c>
      <c r="E70" s="18">
        <f t="shared" ref="E70:E72" si="86">IF(D26=0,"--",(E26/D26)*100-100)</f>
        <v>29.370961070291116</v>
      </c>
      <c r="F70" s="18">
        <f t="shared" ref="F70:F72" si="87">IF(E26=0,"--",(F26/E26)*100-100)</f>
        <v>16.705405086239608</v>
      </c>
      <c r="G70" s="18">
        <f t="shared" ref="G70:G72" si="88">IF(F26=0,"--",(G26/F26)*100-100)</f>
        <v>40.936737475771764</v>
      </c>
      <c r="H70" s="18">
        <f t="shared" ref="H70:H72" si="89">IF(G26=0,"--",(H26/G26)*100-100)</f>
        <v>36.358478347525676</v>
      </c>
      <c r="I70" s="18">
        <f t="shared" ref="I70:I72" si="90">IF(H26=0,"--",(I26/H26)*100-100)</f>
        <v>4.3788011282468204</v>
      </c>
      <c r="J70" s="18">
        <f t="shared" ref="J70:J72" si="91">IF(I26=0,"--",(J26/I26)*100-100)</f>
        <v>-7.9460537956332615</v>
      </c>
      <c r="K70" s="18">
        <f t="shared" ref="K70:K72" si="92">IF(J26=0,"--",(K26/J26)*100-100)</f>
        <v>28.462780525844011</v>
      </c>
      <c r="L70" s="18">
        <f t="shared" ref="L70:L72" si="93">IF(K26=0,"--",(L26/K26)*100-100)</f>
        <v>22.03185985009668</v>
      </c>
      <c r="M70" s="18">
        <f t="shared" ref="M70:M72" si="94">IF(L26=0,"--",(M26/L26)*100-100)</f>
        <v>-5.9515200457206276</v>
      </c>
      <c r="N70" s="18">
        <f t="shared" ref="N70:N72" si="95">IF(M26=0,"--",(N26/M26)*100-100)</f>
        <v>10.230379740281379</v>
      </c>
      <c r="O70" s="18">
        <f t="shared" ref="O70:O72" si="96">IF(N26=0,"--",(O26/N26)*100-100)</f>
        <v>3.7644345644648638</v>
      </c>
      <c r="P70" s="18">
        <f t="shared" ref="P70:P72" si="97">IF(O26=0,"--",(P26/O26)*100-100)</f>
        <v>7.2497982859477901</v>
      </c>
      <c r="Q70" s="18">
        <f t="shared" ref="Q70:Q72" si="98">IF(P26=0,"--",(Q26/P26)*100-100)</f>
        <v>-0.82209551415867566</v>
      </c>
      <c r="R70" s="18">
        <f t="shared" ref="R70:R72" si="99">IF(Q26=0,"--",(R26/Q26)*100-100)</f>
        <v>39.441572684287536</v>
      </c>
      <c r="S70" s="18">
        <f t="shared" ref="S70:S72" si="100">IF(R26=0,"--",(S26/R26)*100-100)</f>
        <v>9.4987398703640906</v>
      </c>
      <c r="T70" s="18">
        <f t="shared" ref="T70:T72" si="101">IF(S26=0,"--",(T26/S26)*100-100)</f>
        <v>5.7419862198731408</v>
      </c>
      <c r="U70" s="18">
        <f t="shared" ref="U70:V72" si="102">IF(T26=0,"--",(U26/T26)*100-100)</f>
        <v>-9.9497100267200267E-2</v>
      </c>
      <c r="V70" s="18">
        <f t="shared" si="102"/>
        <v>2.9703914295884175</v>
      </c>
      <c r="W70" s="18">
        <f t="shared" si="84"/>
        <v>11.171154397260224</v>
      </c>
      <c r="X70" s="18">
        <f t="shared" si="84"/>
        <v>1.0769697557055764</v>
      </c>
      <c r="Y70" s="18">
        <f t="shared" si="54"/>
        <v>15.046726968454863</v>
      </c>
    </row>
    <row r="71" spans="1:25" x14ac:dyDescent="0.2">
      <c r="A71" s="143"/>
      <c r="B71" s="76" t="s">
        <v>23</v>
      </c>
      <c r="C71" s="33" t="s">
        <v>10</v>
      </c>
      <c r="D71" s="18">
        <f t="shared" si="85"/>
        <v>152.21522576121163</v>
      </c>
      <c r="E71" s="18">
        <f t="shared" si="86"/>
        <v>30.756838378370787</v>
      </c>
      <c r="F71" s="18">
        <f t="shared" si="87"/>
        <v>2.1163296109445469</v>
      </c>
      <c r="G71" s="18">
        <f t="shared" si="88"/>
        <v>30.322383066104408</v>
      </c>
      <c r="H71" s="18">
        <f t="shared" si="89"/>
        <v>19.654582747100591</v>
      </c>
      <c r="I71" s="18">
        <f t="shared" si="90"/>
        <v>125.37438297512463</v>
      </c>
      <c r="J71" s="18">
        <f t="shared" si="91"/>
        <v>38.48785664788187</v>
      </c>
      <c r="K71" s="18">
        <f t="shared" si="92"/>
        <v>-3.2922882388533736</v>
      </c>
      <c r="L71" s="18">
        <f t="shared" si="93"/>
        <v>10.387688474818418</v>
      </c>
      <c r="M71" s="18">
        <f t="shared" si="94"/>
        <v>-2.8406614231978722</v>
      </c>
      <c r="N71" s="18">
        <f t="shared" si="95"/>
        <v>-3.2878439344262347</v>
      </c>
      <c r="O71" s="18">
        <f t="shared" si="96"/>
        <v>-1.8514244077039734</v>
      </c>
      <c r="P71" s="18">
        <f t="shared" si="97"/>
        <v>-5.9629026687729692</v>
      </c>
      <c r="Q71" s="18">
        <f t="shared" si="98"/>
        <v>-14.618605066442484</v>
      </c>
      <c r="R71" s="18">
        <f t="shared" si="99"/>
        <v>18.616572840309061</v>
      </c>
      <c r="S71" s="18">
        <f t="shared" si="100"/>
        <v>-6.801680838803918</v>
      </c>
      <c r="T71" s="18">
        <f t="shared" si="101"/>
        <v>7.6323397093124044</v>
      </c>
      <c r="U71" s="18">
        <f t="shared" si="102"/>
        <v>8.964291578976173</v>
      </c>
      <c r="V71" s="18">
        <f t="shared" si="102"/>
        <v>-0.5672686255145436</v>
      </c>
      <c r="W71" s="18">
        <f t="shared" si="84"/>
        <v>32.785006793188586</v>
      </c>
      <c r="X71" s="18">
        <f t="shared" si="84"/>
        <v>7.2642904529955956</v>
      </c>
      <c r="Y71" s="18">
        <f t="shared" si="54"/>
        <v>14.378969379259772</v>
      </c>
    </row>
    <row r="72" spans="1:25" ht="13.5" thickBot="1" x14ac:dyDescent="0.25">
      <c r="A72" s="143"/>
      <c r="B72" s="77" t="s">
        <v>7</v>
      </c>
      <c r="C72" s="33" t="s">
        <v>10</v>
      </c>
      <c r="D72" s="18">
        <f t="shared" si="85"/>
        <v>140.13344041358829</v>
      </c>
      <c r="E72" s="18">
        <f t="shared" si="86"/>
        <v>29.78459828352743</v>
      </c>
      <c r="F72" s="18">
        <f t="shared" si="87"/>
        <v>12.3184433681607</v>
      </c>
      <c r="G72" s="18">
        <f t="shared" si="88"/>
        <v>38.03489536611076</v>
      </c>
      <c r="H72" s="18">
        <f t="shared" si="89"/>
        <v>32.046981393762962</v>
      </c>
      <c r="I72" s="18">
        <f t="shared" si="90"/>
        <v>32.678426601882904</v>
      </c>
      <c r="J72" s="18">
        <f t="shared" si="91"/>
        <v>10.50200495737981</v>
      </c>
      <c r="K72" s="18">
        <f t="shared" si="92"/>
        <v>12.651392126567089</v>
      </c>
      <c r="L72" s="18">
        <f t="shared" si="93"/>
        <v>17.054602661620066</v>
      </c>
      <c r="M72" s="18">
        <f t="shared" si="94"/>
        <v>-4.6975305098164313</v>
      </c>
      <c r="N72" s="18">
        <f t="shared" si="95"/>
        <v>4.675001140781049</v>
      </c>
      <c r="O72" s="18">
        <f t="shared" si="96"/>
        <v>1.6321345120254875</v>
      </c>
      <c r="P72" s="18">
        <f t="shared" si="97"/>
        <v>2.40498901599058</v>
      </c>
      <c r="Q72" s="18">
        <f t="shared" si="98"/>
        <v>-5.4675948747354539</v>
      </c>
      <c r="R72" s="18">
        <f t="shared" si="99"/>
        <v>33.108263009817165</v>
      </c>
      <c r="S72" s="18">
        <f t="shared" si="100"/>
        <v>5.0811551580301</v>
      </c>
      <c r="T72" s="18">
        <f t="shared" si="101"/>
        <v>6.196359032663139</v>
      </c>
      <c r="U72" s="18">
        <f t="shared" si="102"/>
        <v>2.1085698620367737</v>
      </c>
      <c r="V72" s="18">
        <f t="shared" si="102"/>
        <v>2.0507033185163124</v>
      </c>
      <c r="W72" s="18">
        <f t="shared" si="84"/>
        <v>16.645976640813089</v>
      </c>
      <c r="X72" s="18">
        <f t="shared" si="84"/>
        <v>2.8610720221357724</v>
      </c>
      <c r="Y72" s="18">
        <f t="shared" si="54"/>
        <v>14.864740439817538</v>
      </c>
    </row>
    <row r="73" spans="1:25" ht="14.25" thickTop="1" thickBot="1" x14ac:dyDescent="0.25">
      <c r="A73" s="144"/>
      <c r="B73" s="144"/>
      <c r="C73" s="24"/>
      <c r="D73" s="24"/>
      <c r="E73" s="24"/>
      <c r="F73" s="24"/>
      <c r="G73" s="24"/>
      <c r="H73" s="24"/>
      <c r="I73" s="24"/>
      <c r="J73" s="24"/>
      <c r="K73" s="24"/>
      <c r="L73" s="24"/>
      <c r="M73" s="24"/>
      <c r="N73" s="24"/>
      <c r="O73" s="24"/>
      <c r="P73" s="24"/>
      <c r="Q73" s="24"/>
      <c r="R73" s="24"/>
      <c r="S73" s="24"/>
      <c r="T73" s="24"/>
      <c r="U73" s="24"/>
      <c r="V73" s="24"/>
      <c r="W73" s="24"/>
      <c r="X73" s="24"/>
      <c r="Y73" s="24"/>
    </row>
    <row r="74" spans="1:25" ht="13.5" thickTop="1" x14ac:dyDescent="0.2">
      <c r="A74" s="79" t="s">
        <v>868</v>
      </c>
      <c r="B74" s="79"/>
      <c r="C74" s="36"/>
      <c r="D74" s="36"/>
      <c r="E74" s="36"/>
      <c r="F74" s="36"/>
      <c r="G74" s="36"/>
      <c r="H74" s="36"/>
      <c r="I74" s="36"/>
      <c r="J74" s="36"/>
      <c r="K74" s="36"/>
      <c r="L74" s="36"/>
      <c r="M74" s="36"/>
      <c r="N74" s="36"/>
      <c r="O74" s="36"/>
      <c r="P74" s="36"/>
      <c r="Q74" s="36"/>
      <c r="R74" s="36"/>
      <c r="S74" s="36"/>
      <c r="T74" s="36"/>
      <c r="U74" s="36"/>
      <c r="V74" s="36"/>
      <c r="W74" s="36"/>
      <c r="X74" s="36"/>
      <c r="Y74" s="36"/>
    </row>
  </sheetData>
  <mergeCells count="6">
    <mergeCell ref="B51:Y51"/>
    <mergeCell ref="A2:Y2"/>
    <mergeCell ref="A4:Y4"/>
    <mergeCell ref="C7:Y7"/>
    <mergeCell ref="A5:Y5"/>
    <mergeCell ref="B29:Y29"/>
  </mergeCells>
  <phoneticPr fontId="4" type="noConversion"/>
  <hyperlinks>
    <hyperlink ref="A1" location="INDICE!A1" display="INDICE"/>
  </hyperlinks>
  <pageMargins left="0.75" right="0.75" top="1" bottom="1" header="0" footer="0"/>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5"/>
  <sheetViews>
    <sheetView topLeftCell="A45" zoomScale="70" zoomScaleNormal="70" workbookViewId="0"/>
  </sheetViews>
  <sheetFormatPr baseColWidth="10" defaultRowHeight="12.75" x14ac:dyDescent="0.2"/>
  <cols>
    <col min="1" max="1" width="11.42578125" style="4"/>
    <col min="2" max="2" width="28.28515625" style="4" bestFit="1" customWidth="1"/>
    <col min="3" max="3" width="11.7109375" style="21" bestFit="1" customWidth="1"/>
    <col min="4" max="4" width="14.42578125" style="21" customWidth="1"/>
    <col min="5" max="16" width="11.7109375" style="21" bestFit="1" customWidth="1"/>
    <col min="17" max="24" width="11.7109375" style="21" customWidth="1"/>
    <col min="25" max="25" width="12.7109375" style="21" bestFit="1" customWidth="1"/>
    <col min="26" max="89" width="11.42578125" style="21"/>
    <col min="90" max="16384" width="11.42578125" style="4"/>
  </cols>
  <sheetData>
    <row r="1" spans="1:89" x14ac:dyDescent="0.2">
      <c r="A1" s="11" t="s">
        <v>258</v>
      </c>
    </row>
    <row r="2" spans="1:89" ht="18.75" x14ac:dyDescent="0.3">
      <c r="A2" s="333" t="s">
        <v>144</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89"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89" ht="18.75" x14ac:dyDescent="0.3">
      <c r="A4" s="333" t="s">
        <v>843</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89" s="148" customFormat="1" ht="13.5" thickBot="1" x14ac:dyDescent="0.25">
      <c r="A5" s="348" t="s">
        <v>121</v>
      </c>
      <c r="B5" s="348"/>
      <c r="C5" s="348"/>
      <c r="D5" s="348"/>
      <c r="E5" s="348"/>
      <c r="F5" s="348"/>
      <c r="G5" s="348"/>
      <c r="H5" s="348"/>
      <c r="I5" s="348"/>
      <c r="J5" s="348"/>
      <c r="K5" s="348"/>
      <c r="L5" s="348"/>
      <c r="M5" s="348"/>
      <c r="N5" s="348"/>
      <c r="O5" s="348"/>
      <c r="P5" s="348"/>
      <c r="Q5" s="348"/>
      <c r="R5" s="348"/>
      <c r="S5" s="348"/>
      <c r="T5" s="348"/>
      <c r="U5" s="348"/>
      <c r="V5" s="348"/>
      <c r="W5" s="348"/>
      <c r="X5" s="348"/>
      <c r="Y5" s="348"/>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row>
    <row r="6" spans="1:89" ht="13.5" thickTop="1" x14ac:dyDescent="0.2">
      <c r="A6" s="148"/>
      <c r="B6" s="102"/>
      <c r="C6" s="74">
        <v>1995</v>
      </c>
      <c r="D6" s="74">
        <v>1996</v>
      </c>
      <c r="E6" s="74">
        <v>1997</v>
      </c>
      <c r="F6" s="74">
        <v>1998</v>
      </c>
      <c r="G6" s="74">
        <v>1999</v>
      </c>
      <c r="H6" s="74">
        <v>2000</v>
      </c>
      <c r="I6" s="74">
        <v>2001</v>
      </c>
      <c r="J6" s="74">
        <v>2002</v>
      </c>
      <c r="K6" s="74">
        <v>2003</v>
      </c>
      <c r="L6" s="74">
        <v>2004</v>
      </c>
      <c r="M6" s="74">
        <v>2005</v>
      </c>
      <c r="N6" s="74">
        <v>2006</v>
      </c>
      <c r="O6" s="74">
        <v>2007</v>
      </c>
      <c r="P6" s="74">
        <v>2008</v>
      </c>
      <c r="Q6" s="74">
        <v>2009</v>
      </c>
      <c r="R6" s="74">
        <v>2010</v>
      </c>
      <c r="S6" s="74">
        <v>2011</v>
      </c>
      <c r="T6" s="74">
        <v>2012</v>
      </c>
      <c r="U6" s="74">
        <v>2013</v>
      </c>
      <c r="V6" s="74">
        <v>2014</v>
      </c>
      <c r="W6" s="74">
        <v>2015</v>
      </c>
      <c r="X6" s="74">
        <v>2016</v>
      </c>
      <c r="Y6" s="74" t="s">
        <v>806</v>
      </c>
    </row>
    <row r="7" spans="1:89" x14ac:dyDescent="0.2">
      <c r="A7" s="329" t="s">
        <v>25</v>
      </c>
      <c r="B7" s="329"/>
      <c r="C7" s="329"/>
      <c r="D7" s="329"/>
      <c r="E7" s="329"/>
      <c r="F7" s="329"/>
      <c r="G7" s="329"/>
      <c r="H7" s="329"/>
      <c r="I7" s="329"/>
      <c r="J7" s="329"/>
      <c r="K7" s="329"/>
      <c r="L7" s="329"/>
      <c r="M7" s="329"/>
      <c r="N7" s="329"/>
      <c r="O7" s="329"/>
      <c r="P7" s="329"/>
      <c r="Q7" s="329"/>
      <c r="R7" s="329"/>
      <c r="S7" s="329"/>
      <c r="T7" s="329"/>
      <c r="U7" s="329"/>
      <c r="V7" s="329"/>
      <c r="W7" s="329"/>
      <c r="X7" s="329"/>
      <c r="Y7" s="329"/>
    </row>
    <row r="8" spans="1:89" x14ac:dyDescent="0.2">
      <c r="A8" s="148"/>
      <c r="B8" s="80"/>
      <c r="C8" s="81"/>
      <c r="D8" s="81"/>
      <c r="E8" s="81"/>
      <c r="F8" s="81"/>
      <c r="G8" s="81"/>
      <c r="H8" s="81"/>
      <c r="I8" s="81"/>
      <c r="J8" s="81"/>
      <c r="K8" s="81"/>
      <c r="L8" s="81"/>
      <c r="M8" s="81"/>
      <c r="N8" s="81"/>
      <c r="O8" s="81"/>
      <c r="P8" s="81"/>
      <c r="Q8" s="81"/>
      <c r="R8" s="81"/>
      <c r="S8" s="81"/>
      <c r="T8" s="81"/>
      <c r="U8" s="81"/>
      <c r="V8" s="81"/>
      <c r="W8" s="81"/>
      <c r="X8" s="81"/>
      <c r="Y8" s="22"/>
    </row>
    <row r="9" spans="1:89" x14ac:dyDescent="0.2">
      <c r="A9" s="143"/>
      <c r="B9" s="27" t="s">
        <v>326</v>
      </c>
      <c r="C9" s="75">
        <v>77.790295999999998</v>
      </c>
      <c r="D9" s="75">
        <v>80.138743000000005</v>
      </c>
      <c r="E9" s="75">
        <v>95.132131999999999</v>
      </c>
      <c r="F9" s="75">
        <v>186.620947</v>
      </c>
      <c r="G9" s="75">
        <v>246.24068800000001</v>
      </c>
      <c r="H9" s="75">
        <v>318.85602</v>
      </c>
      <c r="I9" s="75">
        <v>226.45557600000001</v>
      </c>
      <c r="J9" s="75">
        <v>182.751284</v>
      </c>
      <c r="K9" s="75">
        <v>129.093885</v>
      </c>
      <c r="L9" s="75">
        <v>352.64938799999999</v>
      </c>
      <c r="M9" s="75">
        <v>309.92335100000003</v>
      </c>
      <c r="N9" s="75">
        <v>172.24824799999999</v>
      </c>
      <c r="O9" s="75">
        <v>124.645545</v>
      </c>
      <c r="P9" s="75">
        <v>103.146829</v>
      </c>
      <c r="Q9" s="184">
        <v>103.968296</v>
      </c>
      <c r="R9" s="184">
        <v>73.533501999999999</v>
      </c>
      <c r="S9" s="184">
        <v>62.111764999999998</v>
      </c>
      <c r="T9" s="184">
        <v>65.560799000000003</v>
      </c>
      <c r="U9" s="184">
        <v>59.817813000000001</v>
      </c>
      <c r="V9" s="184">
        <v>56.315125999999999</v>
      </c>
      <c r="W9" s="184">
        <v>46.663133000000002</v>
      </c>
      <c r="X9" s="184">
        <v>24.551613</v>
      </c>
      <c r="Y9" s="18">
        <f>SUM(C9:X9)</f>
        <v>3098.2149789999994</v>
      </c>
      <c r="Z9" s="82"/>
      <c r="AA9" s="45"/>
    </row>
    <row r="10" spans="1:89" x14ac:dyDescent="0.2">
      <c r="A10" s="143"/>
      <c r="B10" s="27" t="s">
        <v>332</v>
      </c>
      <c r="C10" s="75">
        <v>5.8E-4</v>
      </c>
      <c r="D10" s="75">
        <v>4.1180000000000001E-2</v>
      </c>
      <c r="E10" s="75">
        <v>8.1440000000000002E-3</v>
      </c>
      <c r="F10" s="75">
        <v>5.9943999999999997E-2</v>
      </c>
      <c r="G10" s="75">
        <v>5.7221929999999999</v>
      </c>
      <c r="H10" s="75">
        <v>4.4279780000000004</v>
      </c>
      <c r="I10" s="75">
        <v>1.792414</v>
      </c>
      <c r="J10" s="75">
        <v>20.938890000000001</v>
      </c>
      <c r="K10" s="75">
        <v>36.034274000000003</v>
      </c>
      <c r="L10" s="75">
        <v>18.841619000000001</v>
      </c>
      <c r="M10" s="75">
        <v>33.801248000000001</v>
      </c>
      <c r="N10" s="75">
        <v>67.785583000000003</v>
      </c>
      <c r="O10" s="75">
        <v>55.092461999999998</v>
      </c>
      <c r="P10" s="75">
        <v>48.307673000000001</v>
      </c>
      <c r="Q10" s="184">
        <v>25.323919</v>
      </c>
      <c r="R10" s="184">
        <v>23.272185</v>
      </c>
      <c r="S10" s="184">
        <v>19.000757</v>
      </c>
      <c r="T10" s="184">
        <v>7.8762129999999999</v>
      </c>
      <c r="U10" s="184">
        <v>0</v>
      </c>
      <c r="V10" s="184">
        <v>0</v>
      </c>
      <c r="W10" s="184">
        <v>0</v>
      </c>
      <c r="X10" s="184">
        <v>6.685E-3</v>
      </c>
      <c r="Y10" s="18">
        <f t="shared" ref="Y10:Y29" si="0">SUM(C10:X10)</f>
        <v>368.33394100000004</v>
      </c>
      <c r="Z10" s="45"/>
      <c r="AA10" s="45"/>
    </row>
    <row r="11" spans="1:89" x14ac:dyDescent="0.2">
      <c r="A11" s="143"/>
      <c r="B11" s="27" t="s">
        <v>388</v>
      </c>
      <c r="C11" s="75">
        <v>0.57164199999999998</v>
      </c>
      <c r="D11" s="75">
        <v>4.7347270000000004</v>
      </c>
      <c r="E11" s="75">
        <v>2.3890000000000001E-3</v>
      </c>
      <c r="F11" s="75">
        <v>5.2018060000000004</v>
      </c>
      <c r="G11" s="75">
        <v>7.0349999999999996E-3</v>
      </c>
      <c r="H11" s="75">
        <v>4.4809999999999997E-3</v>
      </c>
      <c r="I11" s="75">
        <v>2.3219999999999998E-3</v>
      </c>
      <c r="J11" s="75">
        <v>1.4234999999999999E-2</v>
      </c>
      <c r="K11" s="75">
        <v>8.0719999999999993E-3</v>
      </c>
      <c r="L11" s="75">
        <v>0.19036400000000001</v>
      </c>
      <c r="M11" s="75">
        <v>13.700377</v>
      </c>
      <c r="N11" s="75">
        <v>91.874218999999997</v>
      </c>
      <c r="O11" s="75">
        <v>102.09669700000001</v>
      </c>
      <c r="P11" s="75">
        <v>37.34601</v>
      </c>
      <c r="Q11" s="184">
        <v>4.0745079999999998</v>
      </c>
      <c r="R11" s="184">
        <v>3.3758000000000003E-2</v>
      </c>
      <c r="S11" s="184">
        <v>9.417E-3</v>
      </c>
      <c r="T11" s="184">
        <v>1.5422E-2</v>
      </c>
      <c r="U11" s="184">
        <v>6.5300000000000004E-4</v>
      </c>
      <c r="V11" s="184">
        <v>0</v>
      </c>
      <c r="W11" s="184">
        <v>0</v>
      </c>
      <c r="X11" s="184">
        <v>0</v>
      </c>
      <c r="Y11" s="18">
        <f t="shared" si="0"/>
        <v>259.88813399999998</v>
      </c>
      <c r="Z11" s="45"/>
      <c r="AA11" s="45"/>
    </row>
    <row r="12" spans="1:89" x14ac:dyDescent="0.2">
      <c r="A12" s="143"/>
      <c r="B12" s="27" t="s">
        <v>382</v>
      </c>
      <c r="C12" s="75">
        <v>6.3196490000000001</v>
      </c>
      <c r="D12" s="75">
        <v>1.5180100000000001</v>
      </c>
      <c r="E12" s="75">
        <v>3.4166470000000002</v>
      </c>
      <c r="F12" s="75">
        <v>2.8021850000000001</v>
      </c>
      <c r="G12" s="75">
        <v>7.2128370000000004</v>
      </c>
      <c r="H12" s="75">
        <v>7.5611699999999997</v>
      </c>
      <c r="I12" s="75">
        <v>6.2343869999999999</v>
      </c>
      <c r="J12" s="75">
        <v>9.3080219999999994</v>
      </c>
      <c r="K12" s="75">
        <v>17.961041999999999</v>
      </c>
      <c r="L12" s="75">
        <v>2.3890280000000002</v>
      </c>
      <c r="M12" s="75">
        <v>5.4197860000000002</v>
      </c>
      <c r="N12" s="75">
        <v>11.259131999999999</v>
      </c>
      <c r="O12" s="75">
        <v>24.333037000000001</v>
      </c>
      <c r="P12" s="75">
        <v>18.416294000000001</v>
      </c>
      <c r="Q12" s="184">
        <v>18.148716</v>
      </c>
      <c r="R12" s="184">
        <v>50.172590999999997</v>
      </c>
      <c r="S12" s="184">
        <v>33.679972999999997</v>
      </c>
      <c r="T12" s="184">
        <v>32.386446999999997</v>
      </c>
      <c r="U12" s="184">
        <v>17.050651999999999</v>
      </c>
      <c r="V12" s="184">
        <v>13.786232</v>
      </c>
      <c r="W12" s="184">
        <v>6.4439590000000004</v>
      </c>
      <c r="X12" s="184">
        <v>2.2472690000000002</v>
      </c>
      <c r="Y12" s="18">
        <f t="shared" si="0"/>
        <v>298.06706500000001</v>
      </c>
      <c r="Z12" s="45"/>
      <c r="AA12" s="45"/>
    </row>
    <row r="13" spans="1:89" x14ac:dyDescent="0.2">
      <c r="A13" s="143"/>
      <c r="B13" s="27" t="s">
        <v>392</v>
      </c>
      <c r="C13" s="75">
        <v>9.9999999999999995E-8</v>
      </c>
      <c r="D13" s="75">
        <v>2.8602630000000002</v>
      </c>
      <c r="E13" s="75">
        <v>6.803445</v>
      </c>
      <c r="F13" s="75">
        <v>3.8662359999999998</v>
      </c>
      <c r="G13" s="75">
        <v>1.4810479999999999</v>
      </c>
      <c r="H13" s="75">
        <v>0.12728</v>
      </c>
      <c r="I13" s="75">
        <v>0</v>
      </c>
      <c r="J13" s="75">
        <v>1.3361160000000001</v>
      </c>
      <c r="K13" s="75">
        <v>0</v>
      </c>
      <c r="L13" s="75">
        <v>5.0000000000000001E-4</v>
      </c>
      <c r="M13" s="75">
        <v>0.18271799999999999</v>
      </c>
      <c r="N13" s="75">
        <v>6.3994400000000002</v>
      </c>
      <c r="O13" s="75">
        <v>16.40296</v>
      </c>
      <c r="P13" s="75">
        <v>13.618061000000001</v>
      </c>
      <c r="Q13" s="184">
        <v>9.8039780000000007</v>
      </c>
      <c r="R13" s="184">
        <v>7.2743890000000002</v>
      </c>
      <c r="S13" s="184">
        <v>3.62182</v>
      </c>
      <c r="T13" s="184">
        <v>0.47921900000000001</v>
      </c>
      <c r="U13" s="184">
        <v>0</v>
      </c>
      <c r="V13" s="184">
        <v>0</v>
      </c>
      <c r="W13" s="184">
        <v>0.63257799999999997</v>
      </c>
      <c r="X13" s="184">
        <v>0.177122</v>
      </c>
      <c r="Y13" s="18">
        <f t="shared" si="0"/>
        <v>75.067173099999991</v>
      </c>
      <c r="Z13" s="45"/>
      <c r="AA13" s="45"/>
    </row>
    <row r="14" spans="1:89" x14ac:dyDescent="0.2">
      <c r="A14" s="143"/>
      <c r="B14" s="27" t="s">
        <v>391</v>
      </c>
      <c r="C14" s="75">
        <v>24.212928999999999</v>
      </c>
      <c r="D14" s="75">
        <v>17.605781</v>
      </c>
      <c r="E14" s="75">
        <v>14.622191000000001</v>
      </c>
      <c r="F14" s="75">
        <v>0.58043</v>
      </c>
      <c r="G14" s="75">
        <v>5.8960000000000002E-3</v>
      </c>
      <c r="H14" s="75">
        <v>0.108751</v>
      </c>
      <c r="I14" s="75">
        <v>0.13236899999999999</v>
      </c>
      <c r="J14" s="75">
        <v>3.7804600000000002</v>
      </c>
      <c r="K14" s="75">
        <v>1.64E-4</v>
      </c>
      <c r="L14" s="75">
        <v>2.8876979999999999</v>
      </c>
      <c r="M14" s="75">
        <v>5.0401179999999997</v>
      </c>
      <c r="N14" s="75">
        <v>13.718335</v>
      </c>
      <c r="O14" s="75">
        <v>18.991167000000001</v>
      </c>
      <c r="P14" s="75">
        <v>12.719450999999999</v>
      </c>
      <c r="Q14" s="184">
        <v>3.1364529999999999</v>
      </c>
      <c r="R14" s="184">
        <v>0</v>
      </c>
      <c r="S14" s="184">
        <v>1.0300000000000001E-3</v>
      </c>
      <c r="T14" s="184">
        <v>0.47595100000000001</v>
      </c>
      <c r="U14" s="184">
        <v>2.7786999999999999E-2</v>
      </c>
      <c r="V14" s="184">
        <v>1.18E-4</v>
      </c>
      <c r="W14" s="184">
        <v>0.143322</v>
      </c>
      <c r="X14" s="184">
        <v>0.127333</v>
      </c>
      <c r="Y14" s="18">
        <f t="shared" si="0"/>
        <v>118.31773399999997</v>
      </c>
      <c r="Z14" s="45"/>
      <c r="AA14" s="45"/>
    </row>
    <row r="15" spans="1:89" x14ac:dyDescent="0.2">
      <c r="A15" s="143"/>
      <c r="B15" s="27" t="s">
        <v>60</v>
      </c>
      <c r="C15" s="75">
        <v>9.104692</v>
      </c>
      <c r="D15" s="75">
        <v>8.6266789999999993</v>
      </c>
      <c r="E15" s="75">
        <v>6.0235890000000003</v>
      </c>
      <c r="F15" s="75">
        <v>7.2628440000000003</v>
      </c>
      <c r="G15" s="75">
        <v>6.4900989999999998</v>
      </c>
      <c r="H15" s="75">
        <v>5.0192259999999997</v>
      </c>
      <c r="I15" s="75">
        <v>3.5060899999999999</v>
      </c>
      <c r="J15" s="75">
        <v>6.7142160000000004</v>
      </c>
      <c r="K15" s="75">
        <v>7.7170969999999999</v>
      </c>
      <c r="L15" s="75">
        <v>6.5763730000000002</v>
      </c>
      <c r="M15" s="75">
        <v>6.3056130000000001</v>
      </c>
      <c r="N15" s="75">
        <v>6.5051300000000003</v>
      </c>
      <c r="O15" s="75">
        <v>4.5501659999999999</v>
      </c>
      <c r="P15" s="75">
        <v>5.5927550000000004</v>
      </c>
      <c r="Q15" s="184">
        <v>5.8154870000000001</v>
      </c>
      <c r="R15" s="184">
        <v>5.1311080000000002</v>
      </c>
      <c r="S15" s="184">
        <v>4.9932569999999998</v>
      </c>
      <c r="T15" s="184">
        <v>6.337466</v>
      </c>
      <c r="U15" s="184">
        <v>6.8108209999999998</v>
      </c>
      <c r="V15" s="184">
        <v>3.8136559999999999</v>
      </c>
      <c r="W15" s="184">
        <v>2.7269929999999998</v>
      </c>
      <c r="X15" s="184">
        <v>2.8425760000000002</v>
      </c>
      <c r="Y15" s="18">
        <f t="shared" si="0"/>
        <v>128.46593300000001</v>
      </c>
      <c r="Z15" s="45"/>
      <c r="AA15" s="45"/>
    </row>
    <row r="16" spans="1:89" x14ac:dyDescent="0.2">
      <c r="A16" s="143"/>
      <c r="B16" s="27" t="s">
        <v>14</v>
      </c>
      <c r="C16" s="75">
        <v>1.6465E-2</v>
      </c>
      <c r="D16" s="75">
        <v>0.41523300000000002</v>
      </c>
      <c r="E16" s="75">
        <v>0.45805899999999999</v>
      </c>
      <c r="F16" s="75">
        <v>2.0000000000000001E-4</v>
      </c>
      <c r="G16" s="75">
        <v>5.0500000000000002E-4</v>
      </c>
      <c r="H16" s="75">
        <v>0</v>
      </c>
      <c r="I16" s="75">
        <v>1.025136</v>
      </c>
      <c r="J16" s="75">
        <v>1.5182439999999999</v>
      </c>
      <c r="K16" s="75">
        <v>1.125119</v>
      </c>
      <c r="L16" s="75">
        <v>15.334543</v>
      </c>
      <c r="M16" s="75">
        <v>9.5498270000000005</v>
      </c>
      <c r="N16" s="75">
        <v>11.214560000000001</v>
      </c>
      <c r="O16" s="75">
        <v>8.0058190000000007</v>
      </c>
      <c r="P16" s="75">
        <v>3.1570010000000002</v>
      </c>
      <c r="Q16" s="184">
        <v>7.9972000000000001E-2</v>
      </c>
      <c r="R16" s="184">
        <v>3.1280000000000002E-2</v>
      </c>
      <c r="S16" s="184">
        <v>1.204E-3</v>
      </c>
      <c r="T16" s="184">
        <v>0</v>
      </c>
      <c r="U16" s="184">
        <v>1.8467000000000001E-2</v>
      </c>
      <c r="V16" s="184">
        <v>0</v>
      </c>
      <c r="W16" s="184">
        <v>1.4873000000000001E-2</v>
      </c>
      <c r="X16" s="184">
        <v>3.7588000000000003E-2</v>
      </c>
      <c r="Y16" s="18">
        <f t="shared" si="0"/>
        <v>52.004095000000007</v>
      </c>
      <c r="Z16" s="45"/>
      <c r="AA16" s="45"/>
    </row>
    <row r="17" spans="1:27" x14ac:dyDescent="0.2">
      <c r="A17" s="143"/>
      <c r="B17" s="76" t="s">
        <v>15</v>
      </c>
      <c r="C17" s="189">
        <v>77.807212000000007</v>
      </c>
      <c r="D17" s="189">
        <v>71.411653000000001</v>
      </c>
      <c r="E17" s="189">
        <v>67.306315999999995</v>
      </c>
      <c r="F17" s="189">
        <v>55.944116000000001</v>
      </c>
      <c r="G17" s="189">
        <v>35.645126000000005</v>
      </c>
      <c r="H17" s="189">
        <v>30.982100999999997</v>
      </c>
      <c r="I17" s="189">
        <v>23.638203000000001</v>
      </c>
      <c r="J17" s="189">
        <v>33.387866999999993</v>
      </c>
      <c r="K17" s="189">
        <v>45.976325000000003</v>
      </c>
      <c r="L17" s="189">
        <v>42.856251999999998</v>
      </c>
      <c r="M17" s="189">
        <v>49.178002999999997</v>
      </c>
      <c r="N17" s="189">
        <v>56.584436999999994</v>
      </c>
      <c r="O17" s="189">
        <v>42.408514000000011</v>
      </c>
      <c r="P17" s="189">
        <v>22.667738</v>
      </c>
      <c r="Q17" s="105">
        <v>28.263370999999999</v>
      </c>
      <c r="R17" s="105">
        <v>30.313414000000002</v>
      </c>
      <c r="S17" s="105">
        <v>29</v>
      </c>
      <c r="T17" s="105">
        <v>24.291895000000004</v>
      </c>
      <c r="U17" s="105">
        <v>27.355969999999996</v>
      </c>
      <c r="V17" s="105">
        <v>17.586345000000001</v>
      </c>
      <c r="W17" s="105">
        <v>10.328681999999999</v>
      </c>
      <c r="X17" s="105">
        <v>7.6787449999999993</v>
      </c>
      <c r="Y17" s="18">
        <f t="shared" si="0"/>
        <v>830.61228499999982</v>
      </c>
      <c r="Z17" s="45"/>
      <c r="AA17" s="45"/>
    </row>
    <row r="18" spans="1:27" x14ac:dyDescent="0.2">
      <c r="A18" s="143"/>
      <c r="B18" s="76" t="s">
        <v>26</v>
      </c>
      <c r="C18" s="18">
        <v>5.7439119999999999</v>
      </c>
      <c r="D18" s="18">
        <v>8.5478389999999997</v>
      </c>
      <c r="E18" s="18">
        <v>1.7352289999999999</v>
      </c>
      <c r="F18" s="18">
        <v>7.3440849999999998</v>
      </c>
      <c r="G18" s="18">
        <v>2.1738689999999998</v>
      </c>
      <c r="H18" s="18">
        <v>0.58559300000000003</v>
      </c>
      <c r="I18" s="18">
        <v>1.4235869999999999</v>
      </c>
      <c r="J18" s="18">
        <v>1.1673389999999999</v>
      </c>
      <c r="K18" s="18">
        <v>0.66986900000000005</v>
      </c>
      <c r="L18" s="18">
        <v>1.0393399999999999</v>
      </c>
      <c r="M18" s="18">
        <v>4.630782</v>
      </c>
      <c r="N18" s="18">
        <v>14.737918000000001</v>
      </c>
      <c r="O18" s="18">
        <v>13.717743</v>
      </c>
      <c r="P18" s="18">
        <v>4.0295339999999999</v>
      </c>
      <c r="Q18" s="105">
        <v>0.55970200000000003</v>
      </c>
      <c r="R18" s="105">
        <v>4.9313960000000003</v>
      </c>
      <c r="S18" s="105">
        <v>6</v>
      </c>
      <c r="T18" s="105">
        <v>0.24105799999999999</v>
      </c>
      <c r="U18" s="105">
        <v>0.22522500000000001</v>
      </c>
      <c r="V18" s="105">
        <v>0.27832299999999999</v>
      </c>
      <c r="W18" s="105">
        <v>8.8870000000000008E-3</v>
      </c>
      <c r="X18" s="105">
        <v>0.112291</v>
      </c>
      <c r="Y18" s="18">
        <f t="shared" si="0"/>
        <v>79.903520999999998</v>
      </c>
      <c r="Z18" s="45"/>
      <c r="AA18" s="45"/>
    </row>
    <row r="19" spans="1:27" x14ac:dyDescent="0.2">
      <c r="A19" s="143"/>
      <c r="B19" s="76" t="s">
        <v>27</v>
      </c>
      <c r="C19" s="18">
        <v>48.797626000000001</v>
      </c>
      <c r="D19" s="18">
        <v>37.171491000000003</v>
      </c>
      <c r="E19" s="18">
        <v>48.263106000000001</v>
      </c>
      <c r="F19" s="18">
        <v>25.133171000000001</v>
      </c>
      <c r="G19" s="18">
        <v>9.6067549999999997</v>
      </c>
      <c r="H19" s="18">
        <v>12.925732</v>
      </c>
      <c r="I19" s="18">
        <v>5.4680350000000004</v>
      </c>
      <c r="J19" s="18">
        <v>7.1691339999999997</v>
      </c>
      <c r="K19" s="18">
        <v>2.442742</v>
      </c>
      <c r="L19" s="18">
        <v>2.1566040000000002</v>
      </c>
      <c r="M19" s="18">
        <v>3.496407</v>
      </c>
      <c r="N19" s="18">
        <v>0.87060599999999999</v>
      </c>
      <c r="O19" s="18">
        <v>0.440251</v>
      </c>
      <c r="P19" s="75">
        <v>0.36011399999999999</v>
      </c>
      <c r="Q19" s="105">
        <v>8.6583880000000004</v>
      </c>
      <c r="R19" s="105">
        <v>8.7259320000000002</v>
      </c>
      <c r="S19" s="105">
        <v>6</v>
      </c>
      <c r="T19" s="105">
        <v>7.7330930000000002</v>
      </c>
      <c r="U19" s="105">
        <v>8.5020819999999997</v>
      </c>
      <c r="V19" s="105">
        <v>8.0741250000000004</v>
      </c>
      <c r="W19" s="105">
        <v>5.786054</v>
      </c>
      <c r="X19" s="105">
        <v>2.8209659999999999</v>
      </c>
      <c r="Y19" s="18">
        <f t="shared" si="0"/>
        <v>260.60241400000001</v>
      </c>
      <c r="Z19" s="45"/>
      <c r="AA19" s="45"/>
    </row>
    <row r="20" spans="1:27" x14ac:dyDescent="0.2">
      <c r="A20" s="143"/>
      <c r="B20" s="76" t="s">
        <v>16</v>
      </c>
      <c r="C20" s="18">
        <f>SUM(C21:C26)</f>
        <v>3.9970289999999999</v>
      </c>
      <c r="D20" s="18">
        <f t="shared" ref="D20:X20" si="1">SUM(D21:D26)</f>
        <v>4.5747420000000005</v>
      </c>
      <c r="E20" s="18">
        <f t="shared" si="1"/>
        <v>4.1115709999999996</v>
      </c>
      <c r="F20" s="18">
        <f t="shared" si="1"/>
        <v>3.137702</v>
      </c>
      <c r="G20" s="18">
        <f t="shared" si="1"/>
        <v>2.5981519999999998</v>
      </c>
      <c r="H20" s="18">
        <f t="shared" si="1"/>
        <v>2.4751749999999997</v>
      </c>
      <c r="I20" s="18">
        <f t="shared" si="1"/>
        <v>2.1942339999999998</v>
      </c>
      <c r="J20" s="18">
        <f t="shared" si="1"/>
        <v>5.2028470000000002</v>
      </c>
      <c r="K20" s="18">
        <f t="shared" si="1"/>
        <v>13.617066000000001</v>
      </c>
      <c r="L20" s="18">
        <f t="shared" si="1"/>
        <v>10.656666000000001</v>
      </c>
      <c r="M20" s="18">
        <f t="shared" si="1"/>
        <v>11.445468000000002</v>
      </c>
      <c r="N20" s="18">
        <f t="shared" si="1"/>
        <v>11.572523999999998</v>
      </c>
      <c r="O20" s="18">
        <f t="shared" si="1"/>
        <v>6.4522190000000004</v>
      </c>
      <c r="P20" s="18">
        <f t="shared" si="1"/>
        <v>3.0260829999999999</v>
      </c>
      <c r="Q20" s="18">
        <f t="shared" si="1"/>
        <v>2.5753900000000001</v>
      </c>
      <c r="R20" s="18">
        <f t="shared" si="1"/>
        <v>2.9217649999999997</v>
      </c>
      <c r="S20" s="18">
        <f t="shared" si="1"/>
        <v>3.6066050000000001</v>
      </c>
      <c r="T20" s="18">
        <f t="shared" si="1"/>
        <v>2.2940579999999997</v>
      </c>
      <c r="U20" s="18">
        <f t="shared" si="1"/>
        <v>2.7388779999999997</v>
      </c>
      <c r="V20" s="18">
        <f t="shared" si="1"/>
        <v>1.789423</v>
      </c>
      <c r="W20" s="18">
        <f t="shared" si="1"/>
        <v>1.4385139999999998</v>
      </c>
      <c r="X20" s="18">
        <f t="shared" si="1"/>
        <v>1.7821799999999999</v>
      </c>
      <c r="Y20" s="18">
        <f t="shared" si="0"/>
        <v>104.20829099999999</v>
      </c>
      <c r="Z20" s="45"/>
      <c r="AA20" s="45"/>
    </row>
    <row r="21" spans="1:27" x14ac:dyDescent="0.2">
      <c r="A21" s="143"/>
      <c r="B21" s="76" t="s">
        <v>19</v>
      </c>
      <c r="C21" s="190">
        <v>0.16040599999999999</v>
      </c>
      <c r="D21" s="190">
        <v>0.122748</v>
      </c>
      <c r="E21" s="190">
        <v>0.34083400000000003</v>
      </c>
      <c r="F21" s="190">
        <v>0.18376700000000001</v>
      </c>
      <c r="G21" s="190">
        <v>0.23513300000000001</v>
      </c>
      <c r="H21" s="190">
        <v>0.21929199999999999</v>
      </c>
      <c r="I21" s="190">
        <v>0.170899</v>
      </c>
      <c r="J21" s="190">
        <v>0.23918200000000001</v>
      </c>
      <c r="K21" s="190">
        <v>2.624247</v>
      </c>
      <c r="L21" s="190">
        <v>1.8094440000000001</v>
      </c>
      <c r="M21" s="190">
        <v>1.736853</v>
      </c>
      <c r="N21" s="190">
        <v>1.7564329999999999</v>
      </c>
      <c r="O21" s="190">
        <v>1.2736730000000001</v>
      </c>
      <c r="P21" s="190">
        <v>0.55925999999999998</v>
      </c>
      <c r="Q21" s="105">
        <v>0.61662799999999995</v>
      </c>
      <c r="R21" s="105">
        <v>0.69493000000000005</v>
      </c>
      <c r="S21" s="105">
        <v>1</v>
      </c>
      <c r="T21" s="105">
        <v>0.65052699999999997</v>
      </c>
      <c r="U21" s="105">
        <v>0.74538000000000004</v>
      </c>
      <c r="V21" s="105">
        <v>0.559867</v>
      </c>
      <c r="W21" s="105">
        <v>0.33345399999999997</v>
      </c>
      <c r="X21" s="105">
        <v>0.55760399999999999</v>
      </c>
      <c r="Y21" s="18">
        <f t="shared" si="0"/>
        <v>16.590561000000005</v>
      </c>
      <c r="Z21" s="45"/>
      <c r="AA21" s="45"/>
    </row>
    <row r="22" spans="1:27" x14ac:dyDescent="0.2">
      <c r="A22" s="143"/>
      <c r="B22" s="76" t="s">
        <v>18</v>
      </c>
      <c r="C22" s="190">
        <v>0.61065800000000003</v>
      </c>
      <c r="D22" s="190">
        <v>0.425765</v>
      </c>
      <c r="E22" s="190">
        <v>0.48810900000000002</v>
      </c>
      <c r="F22" s="190">
        <v>0.15334300000000001</v>
      </c>
      <c r="G22" s="190">
        <v>0.19311</v>
      </c>
      <c r="H22" s="190">
        <v>0.14790500000000001</v>
      </c>
      <c r="I22" s="190">
        <v>2.9856000000000001E-2</v>
      </c>
      <c r="J22" s="190">
        <v>1.3644350000000001</v>
      </c>
      <c r="K22" s="190">
        <v>3.0040040000000001</v>
      </c>
      <c r="L22" s="190">
        <v>2.444658</v>
      </c>
      <c r="M22" s="190">
        <v>2.724987</v>
      </c>
      <c r="N22" s="190">
        <v>3.1402739999999998</v>
      </c>
      <c r="O22" s="190">
        <v>1.6188419999999999</v>
      </c>
      <c r="P22" s="190">
        <v>0.41206100000000001</v>
      </c>
      <c r="Q22" s="105">
        <v>0.311913</v>
      </c>
      <c r="R22" s="105">
        <v>0.419906</v>
      </c>
      <c r="S22" s="105">
        <v>1</v>
      </c>
      <c r="T22" s="105">
        <v>0.44738</v>
      </c>
      <c r="U22" s="105">
        <v>0.54922899999999997</v>
      </c>
      <c r="V22" s="105">
        <v>0.44966899999999999</v>
      </c>
      <c r="W22" s="105">
        <v>0.56306500000000004</v>
      </c>
      <c r="X22" s="105">
        <v>0.46106799999999998</v>
      </c>
      <c r="Y22" s="18">
        <f t="shared" si="0"/>
        <v>20.960237000000006</v>
      </c>
      <c r="Z22" s="45"/>
      <c r="AA22" s="45"/>
    </row>
    <row r="23" spans="1:27" x14ac:dyDescent="0.2">
      <c r="A23" s="143"/>
      <c r="B23" s="76" t="s">
        <v>20</v>
      </c>
      <c r="C23" s="190">
        <v>7.0799999999999997E-4</v>
      </c>
      <c r="D23" s="190">
        <v>1.0624E-2</v>
      </c>
      <c r="E23" s="190">
        <v>4.5247999999999997E-2</v>
      </c>
      <c r="F23" s="190">
        <v>0.14438599999999999</v>
      </c>
      <c r="G23" s="190">
        <v>8.5970000000000005E-2</v>
      </c>
      <c r="H23" s="190">
        <v>7.8353000000000006E-2</v>
      </c>
      <c r="I23" s="190">
        <v>2.3068999999999999E-2</v>
      </c>
      <c r="J23" s="190">
        <v>5.4073999999999997E-2</v>
      </c>
      <c r="K23" s="190">
        <v>2.3412459999999999</v>
      </c>
      <c r="L23" s="190">
        <v>1.6113900000000001</v>
      </c>
      <c r="M23" s="190">
        <v>2.2631299999999999</v>
      </c>
      <c r="N23" s="190">
        <v>1.9463619999999999</v>
      </c>
      <c r="O23" s="190">
        <v>0.65075099999999997</v>
      </c>
      <c r="P23" s="190">
        <v>0.201455</v>
      </c>
      <c r="Q23" s="105">
        <v>0.18163099999999999</v>
      </c>
      <c r="R23" s="105">
        <v>0.32538099999999998</v>
      </c>
      <c r="S23" s="105">
        <v>0</v>
      </c>
      <c r="T23" s="105">
        <v>0.30065599999999998</v>
      </c>
      <c r="U23" s="105">
        <v>0.29918800000000001</v>
      </c>
      <c r="V23" s="105">
        <v>0.20016900000000001</v>
      </c>
      <c r="W23" s="105">
        <v>0.22104299999999999</v>
      </c>
      <c r="X23" s="105">
        <v>0.36920500000000001</v>
      </c>
      <c r="Y23" s="18">
        <f t="shared" si="0"/>
        <v>11.354039</v>
      </c>
      <c r="Z23" s="45"/>
      <c r="AA23" s="45"/>
    </row>
    <row r="24" spans="1:27" x14ac:dyDescent="0.2">
      <c r="A24" s="143"/>
      <c r="B24" s="76" t="s">
        <v>21</v>
      </c>
      <c r="C24" s="190">
        <v>1.13E-4</v>
      </c>
      <c r="D24" s="190">
        <v>3.6699999999999998E-4</v>
      </c>
      <c r="E24" s="190">
        <v>2.9683999999999999E-2</v>
      </c>
      <c r="F24" s="190">
        <v>0.13316500000000001</v>
      </c>
      <c r="G24" s="190">
        <v>0.12531700000000001</v>
      </c>
      <c r="H24" s="190">
        <v>2.7748999999999999E-2</v>
      </c>
      <c r="I24" s="190">
        <v>1.3372999999999999E-2</v>
      </c>
      <c r="J24" s="190">
        <v>2.6039E-2</v>
      </c>
      <c r="K24" s="190">
        <v>0.78479600000000005</v>
      </c>
      <c r="L24" s="190">
        <v>0.95204200000000005</v>
      </c>
      <c r="M24" s="190">
        <v>0.70502100000000001</v>
      </c>
      <c r="N24" s="190">
        <v>0.439413</v>
      </c>
      <c r="O24" s="190">
        <v>4.9728000000000001E-2</v>
      </c>
      <c r="P24" s="190">
        <v>4.7183999999999997E-2</v>
      </c>
      <c r="Q24" s="105">
        <v>3.6630000000000003E-2</v>
      </c>
      <c r="R24" s="105">
        <v>5.4438E-2</v>
      </c>
      <c r="S24" s="105">
        <v>0</v>
      </c>
      <c r="T24" s="105">
        <v>9.8730999999999999E-2</v>
      </c>
      <c r="U24" s="105">
        <v>0.15733800000000001</v>
      </c>
      <c r="V24" s="105">
        <v>7.9730999999999996E-2</v>
      </c>
      <c r="W24" s="105">
        <v>5.1642E-2</v>
      </c>
      <c r="X24" s="105">
        <v>4.9606999999999998E-2</v>
      </c>
      <c r="Y24" s="18">
        <f t="shared" si="0"/>
        <v>3.862108000000001</v>
      </c>
      <c r="Z24" s="45"/>
      <c r="AA24" s="45"/>
    </row>
    <row r="25" spans="1:27" x14ac:dyDescent="0.2">
      <c r="A25" s="143"/>
      <c r="B25" s="76" t="s">
        <v>17</v>
      </c>
      <c r="C25" s="190">
        <v>0.178118</v>
      </c>
      <c r="D25" s="190">
        <v>9.1450000000000004E-2</v>
      </c>
      <c r="E25" s="190">
        <v>0.64143700000000003</v>
      </c>
      <c r="F25" s="190">
        <v>0.36255199999999999</v>
      </c>
      <c r="G25" s="190">
        <v>0.21577299999999999</v>
      </c>
      <c r="H25" s="190">
        <v>0.28898699999999999</v>
      </c>
      <c r="I25" s="190">
        <v>0.138488</v>
      </c>
      <c r="J25" s="190">
        <v>0.406856</v>
      </c>
      <c r="K25" s="190">
        <v>2.0272960000000002</v>
      </c>
      <c r="L25" s="190">
        <v>1.7063330000000001</v>
      </c>
      <c r="M25" s="190">
        <v>1.549331</v>
      </c>
      <c r="N25" s="190">
        <v>1.499463</v>
      </c>
      <c r="O25" s="190">
        <v>1.2739069999999999</v>
      </c>
      <c r="P25" s="190">
        <v>0.72859200000000002</v>
      </c>
      <c r="Q25" s="105">
        <v>0.905721</v>
      </c>
      <c r="R25" s="105">
        <v>0.76625799999999999</v>
      </c>
      <c r="S25" s="105">
        <v>1</v>
      </c>
      <c r="T25" s="105">
        <v>0.42974899999999999</v>
      </c>
      <c r="U25" s="105">
        <v>0.61536500000000005</v>
      </c>
      <c r="V25" s="105">
        <v>0.40465499999999999</v>
      </c>
      <c r="W25" s="105">
        <v>0.263434</v>
      </c>
      <c r="X25" s="105">
        <v>0.30905899999999997</v>
      </c>
      <c r="Y25" s="18">
        <f t="shared" si="0"/>
        <v>15.802824000000001</v>
      </c>
      <c r="Z25" s="45"/>
      <c r="AA25" s="45"/>
    </row>
    <row r="26" spans="1:27" x14ac:dyDescent="0.2">
      <c r="A26" s="297"/>
      <c r="B26" s="76" t="s">
        <v>807</v>
      </c>
      <c r="C26" s="190">
        <v>3.0470259999999998</v>
      </c>
      <c r="D26" s="190">
        <v>3.9237880000000001</v>
      </c>
      <c r="E26" s="190">
        <v>2.5662589999999996</v>
      </c>
      <c r="F26" s="190">
        <v>2.1604890000000001</v>
      </c>
      <c r="G26" s="190">
        <v>1.7428489999999999</v>
      </c>
      <c r="H26" s="190">
        <v>1.7128889999999997</v>
      </c>
      <c r="I26" s="190">
        <v>1.818549</v>
      </c>
      <c r="J26" s="190">
        <v>3.1122610000000002</v>
      </c>
      <c r="K26" s="190">
        <v>2.835477</v>
      </c>
      <c r="L26" s="190">
        <v>2.1327990000000003</v>
      </c>
      <c r="M26" s="190">
        <v>2.4661460000000002</v>
      </c>
      <c r="N26" s="190">
        <v>2.7905790000000001</v>
      </c>
      <c r="O26" s="190">
        <v>1.5853179999999998</v>
      </c>
      <c r="P26" s="190">
        <v>1.077531</v>
      </c>
      <c r="Q26" s="105">
        <v>0.52286700000000008</v>
      </c>
      <c r="R26" s="105">
        <v>0.66085199999999999</v>
      </c>
      <c r="S26" s="105">
        <v>0.60660500000000006</v>
      </c>
      <c r="T26" s="105">
        <v>0.36701500000000004</v>
      </c>
      <c r="U26" s="105">
        <v>0.37237800000000004</v>
      </c>
      <c r="V26" s="105">
        <v>9.5332E-2</v>
      </c>
      <c r="W26" s="105">
        <v>5.8759999999999993E-3</v>
      </c>
      <c r="X26" s="105">
        <v>3.5637000000000002E-2</v>
      </c>
      <c r="Y26" s="18">
        <f t="shared" si="0"/>
        <v>35.638522000000002</v>
      </c>
      <c r="Z26" s="45"/>
      <c r="AA26" s="45"/>
    </row>
    <row r="27" spans="1:27" ht="15" x14ac:dyDescent="0.25">
      <c r="A27" s="143"/>
      <c r="B27" s="185" t="s">
        <v>22</v>
      </c>
      <c r="C27" s="187">
        <f>SUM(C9:C13,C16:C17)</f>
        <v>162.50584409999999</v>
      </c>
      <c r="D27" s="187">
        <f t="shared" ref="D27:R27" si="2">SUM(D9:D13,D16:D17)</f>
        <v>161.11980900000003</v>
      </c>
      <c r="E27" s="187">
        <f t="shared" si="2"/>
        <v>173.12713199999999</v>
      </c>
      <c r="F27" s="187">
        <f t="shared" si="2"/>
        <v>254.49543400000002</v>
      </c>
      <c r="G27" s="187">
        <f t="shared" si="2"/>
        <v>296.30943199999996</v>
      </c>
      <c r="H27" s="187">
        <f t="shared" si="2"/>
        <v>361.95902999999998</v>
      </c>
      <c r="I27" s="187">
        <f t="shared" si="2"/>
        <v>259.14803799999999</v>
      </c>
      <c r="J27" s="187">
        <f t="shared" si="2"/>
        <v>249.25465800000003</v>
      </c>
      <c r="K27" s="187">
        <f t="shared" si="2"/>
        <v>230.19871700000002</v>
      </c>
      <c r="L27" s="187">
        <f t="shared" si="2"/>
        <v>432.26169399999992</v>
      </c>
      <c r="M27" s="187">
        <f t="shared" si="2"/>
        <v>421.75531000000001</v>
      </c>
      <c r="N27" s="187">
        <f t="shared" si="2"/>
        <v>417.36561900000004</v>
      </c>
      <c r="O27" s="187">
        <f t="shared" si="2"/>
        <v>372.98503399999998</v>
      </c>
      <c r="P27" s="187">
        <f t="shared" si="2"/>
        <v>246.659606</v>
      </c>
      <c r="Q27" s="187">
        <f t="shared" si="2"/>
        <v>189.66276000000002</v>
      </c>
      <c r="R27" s="187">
        <f t="shared" si="2"/>
        <v>184.63111900000004</v>
      </c>
      <c r="S27" s="187">
        <f>SUM(S9:S13,S16:S17)</f>
        <v>147.424936</v>
      </c>
      <c r="T27" s="187">
        <f>SUM(T9:T13,T16:T17)</f>
        <v>130.60999500000003</v>
      </c>
      <c r="U27" s="187">
        <f>SUM(U9:U13,U16:U17)</f>
        <v>104.243555</v>
      </c>
      <c r="V27" s="187">
        <f>SUM(V9:V13,V16:V17)</f>
        <v>87.687702999999999</v>
      </c>
      <c r="W27" s="187">
        <f t="shared" ref="W27:X27" si="3">SUM(W9:W13,W16:W17)</f>
        <v>64.083224999999999</v>
      </c>
      <c r="X27" s="187">
        <f t="shared" si="3"/>
        <v>34.699021999999999</v>
      </c>
      <c r="Y27" s="18">
        <f t="shared" si="0"/>
        <v>4982.1876720999999</v>
      </c>
      <c r="Z27" s="45"/>
      <c r="AA27" s="45"/>
    </row>
    <row r="28" spans="1:27" x14ac:dyDescent="0.2">
      <c r="A28" s="143"/>
      <c r="B28" s="76" t="s">
        <v>23</v>
      </c>
      <c r="C28" s="18">
        <f>C29-C27</f>
        <v>41.924907900000022</v>
      </c>
      <c r="D28" s="18">
        <f t="shared" ref="D28:V28" si="4">D29-D27</f>
        <v>61.147350999999958</v>
      </c>
      <c r="E28" s="18">
        <f t="shared" si="4"/>
        <v>110.49606100000003</v>
      </c>
      <c r="F28" s="18">
        <f t="shared" si="4"/>
        <v>40.663333999999992</v>
      </c>
      <c r="G28" s="18">
        <f t="shared" si="4"/>
        <v>49.669777000000067</v>
      </c>
      <c r="H28" s="18">
        <f t="shared" si="4"/>
        <v>50.257837999999992</v>
      </c>
      <c r="I28" s="18">
        <f t="shared" si="4"/>
        <v>61.310291000000007</v>
      </c>
      <c r="J28" s="18">
        <f t="shared" si="4"/>
        <v>42.651888999999954</v>
      </c>
      <c r="K28" s="18">
        <f t="shared" si="4"/>
        <v>30.075222999999966</v>
      </c>
      <c r="L28" s="18">
        <f t="shared" si="4"/>
        <v>50.603209000000106</v>
      </c>
      <c r="M28" s="18">
        <f t="shared" si="4"/>
        <v>126.92109700000003</v>
      </c>
      <c r="N28" s="18">
        <f t="shared" si="4"/>
        <v>45.326346999999942</v>
      </c>
      <c r="O28" s="18">
        <f t="shared" si="4"/>
        <v>44.952579000000014</v>
      </c>
      <c r="P28" s="18">
        <f t="shared" si="4"/>
        <v>19.428234000000032</v>
      </c>
      <c r="Q28" s="18">
        <f t="shared" si="4"/>
        <v>41.332484999999991</v>
      </c>
      <c r="R28" s="18">
        <f t="shared" si="4"/>
        <v>45.613228999999961</v>
      </c>
      <c r="S28" s="18">
        <f t="shared" si="4"/>
        <v>44.923192</v>
      </c>
      <c r="T28" s="18">
        <f t="shared" si="4"/>
        <v>41.106341999999984</v>
      </c>
      <c r="U28" s="18">
        <f t="shared" si="4"/>
        <v>73.418609999999987</v>
      </c>
      <c r="V28" s="18">
        <f t="shared" si="4"/>
        <v>70.412805999999989</v>
      </c>
      <c r="W28" s="18">
        <f t="shared" ref="W28:X28" si="5">W29-W27</f>
        <v>42.676907</v>
      </c>
      <c r="X28" s="18">
        <f t="shared" si="5"/>
        <v>33.374105999999998</v>
      </c>
      <c r="Y28" s="18">
        <f t="shared" si="0"/>
        <v>1168.2858149000001</v>
      </c>
      <c r="Z28" s="45"/>
      <c r="AA28" s="45"/>
    </row>
    <row r="29" spans="1:27" ht="13.5" thickBot="1" x14ac:dyDescent="0.25">
      <c r="A29" s="143"/>
      <c r="B29" s="77" t="s">
        <v>7</v>
      </c>
      <c r="C29" s="54">
        <v>204.43075200000001</v>
      </c>
      <c r="D29" s="54">
        <v>222.26715999999999</v>
      </c>
      <c r="E29" s="54">
        <v>283.62319300000001</v>
      </c>
      <c r="F29" s="54">
        <v>295.15876800000001</v>
      </c>
      <c r="G29" s="54">
        <v>345.97920900000003</v>
      </c>
      <c r="H29" s="54">
        <v>412.21686799999998</v>
      </c>
      <c r="I29" s="54">
        <v>320.45832899999999</v>
      </c>
      <c r="J29" s="54">
        <v>291.90654699999999</v>
      </c>
      <c r="K29" s="54">
        <v>260.27393999999998</v>
      </c>
      <c r="L29" s="54">
        <v>482.86490300000003</v>
      </c>
      <c r="M29" s="54">
        <v>548.67640700000004</v>
      </c>
      <c r="N29" s="54">
        <v>462.69196599999998</v>
      </c>
      <c r="O29" s="54">
        <v>417.937613</v>
      </c>
      <c r="P29" s="54">
        <v>266.08784000000003</v>
      </c>
      <c r="Q29" s="188">
        <v>230.99524500000001</v>
      </c>
      <c r="R29" s="188">
        <v>230.244348</v>
      </c>
      <c r="S29" s="188">
        <v>192.348128</v>
      </c>
      <c r="T29" s="188">
        <v>171.71633700000001</v>
      </c>
      <c r="U29" s="184">
        <v>177.66216499999999</v>
      </c>
      <c r="V29" s="184">
        <v>158.10050899999999</v>
      </c>
      <c r="W29" s="184">
        <v>106.760132</v>
      </c>
      <c r="X29" s="184">
        <v>68.073127999999997</v>
      </c>
      <c r="Y29" s="18">
        <f t="shared" si="0"/>
        <v>6150.4734870000002</v>
      </c>
      <c r="Z29" s="45"/>
      <c r="AA29" s="45"/>
    </row>
    <row r="30" spans="1:27" ht="20.25" thickTop="1" thickBot="1" x14ac:dyDescent="0.35">
      <c r="A30" s="143"/>
      <c r="B30" s="334" t="s">
        <v>253</v>
      </c>
      <c r="C30" s="334"/>
      <c r="D30" s="334"/>
      <c r="E30" s="334"/>
      <c r="F30" s="334"/>
      <c r="G30" s="334"/>
      <c r="H30" s="334"/>
      <c r="I30" s="334"/>
      <c r="J30" s="334"/>
      <c r="K30" s="334"/>
      <c r="L30" s="334"/>
      <c r="M30" s="334"/>
      <c r="N30" s="334"/>
      <c r="O30" s="334"/>
      <c r="P30" s="334"/>
      <c r="Q30" s="334"/>
      <c r="R30" s="334"/>
      <c r="S30" s="334"/>
      <c r="T30" s="334"/>
      <c r="U30" s="334"/>
      <c r="V30" s="334"/>
      <c r="W30" s="334"/>
      <c r="X30" s="334"/>
      <c r="Y30" s="334"/>
    </row>
    <row r="31" spans="1:27" ht="13.5" thickTop="1" x14ac:dyDescent="0.2">
      <c r="A31" s="143"/>
      <c r="B31" s="96"/>
      <c r="C31" s="18"/>
      <c r="D31" s="18"/>
      <c r="E31" s="18"/>
      <c r="F31" s="18"/>
      <c r="G31" s="18"/>
      <c r="H31" s="18"/>
      <c r="I31" s="18"/>
      <c r="J31" s="18"/>
      <c r="K31" s="18"/>
      <c r="L31" s="18"/>
      <c r="M31" s="18"/>
      <c r="N31" s="18"/>
      <c r="O31" s="18"/>
      <c r="P31" s="18"/>
      <c r="Q31" s="18"/>
      <c r="R31" s="18"/>
      <c r="S31" s="18"/>
      <c r="T31" s="18"/>
      <c r="U31" s="18"/>
      <c r="V31" s="18"/>
      <c r="W31" s="18"/>
      <c r="X31" s="18"/>
      <c r="Y31" s="18"/>
    </row>
    <row r="32" spans="1:27" x14ac:dyDescent="0.2">
      <c r="A32" s="143"/>
      <c r="B32" s="27" t="s">
        <v>326</v>
      </c>
      <c r="C32" s="84">
        <f>C9/C$29*100</f>
        <v>38.052149805720028</v>
      </c>
      <c r="D32" s="84">
        <f t="shared" ref="D32:T32" si="6">D9/D$29*100</f>
        <v>36.055143278926138</v>
      </c>
      <c r="E32" s="84">
        <f t="shared" si="6"/>
        <v>33.541732251776743</v>
      </c>
      <c r="F32" s="84">
        <f t="shared" si="6"/>
        <v>63.227309242597187</v>
      </c>
      <c r="G32" s="84">
        <f t="shared" si="6"/>
        <v>71.172105604761924</v>
      </c>
      <c r="H32" s="84">
        <f t="shared" si="6"/>
        <v>77.351521675236256</v>
      </c>
      <c r="I32" s="84">
        <f t="shared" si="6"/>
        <v>70.666153913571719</v>
      </c>
      <c r="J32" s="84">
        <f t="shared" si="6"/>
        <v>62.606092901369557</v>
      </c>
      <c r="K32" s="84">
        <f t="shared" si="6"/>
        <v>49.599235712956897</v>
      </c>
      <c r="L32" s="84">
        <f t="shared" si="6"/>
        <v>73.032723192143038</v>
      </c>
      <c r="M32" s="84">
        <f t="shared" si="6"/>
        <v>56.48563471036946</v>
      </c>
      <c r="N32" s="84">
        <f t="shared" si="6"/>
        <v>37.227412762122611</v>
      </c>
      <c r="O32" s="84">
        <f t="shared" si="6"/>
        <v>29.823959634855836</v>
      </c>
      <c r="P32" s="84">
        <f t="shared" si="6"/>
        <v>38.764202452844138</v>
      </c>
      <c r="Q32" s="84">
        <f t="shared" si="6"/>
        <v>45.008846827128409</v>
      </c>
      <c r="R32" s="84">
        <f t="shared" si="6"/>
        <v>31.937158344490609</v>
      </c>
      <c r="S32" s="84">
        <f t="shared" si="6"/>
        <v>32.29132804453392</v>
      </c>
      <c r="T32" s="84">
        <f t="shared" si="6"/>
        <v>38.179709715098333</v>
      </c>
      <c r="U32" s="84">
        <f t="shared" ref="U32:V52" si="7">U9/U$29*100</f>
        <v>33.669415770093764</v>
      </c>
      <c r="V32" s="84">
        <f t="shared" si="7"/>
        <v>35.61982586659478</v>
      </c>
      <c r="W32" s="84">
        <f t="shared" ref="W32:X32" si="8">W9/W$29*100</f>
        <v>43.708388258643218</v>
      </c>
      <c r="X32" s="84">
        <f t="shared" si="8"/>
        <v>36.066526867988202</v>
      </c>
      <c r="Y32" s="84">
        <f t="shared" ref="Y32:Y52" si="9">Y9/Y$29*100</f>
        <v>50.373601082072263</v>
      </c>
    </row>
    <row r="33" spans="1:25" x14ac:dyDescent="0.2">
      <c r="A33" s="143"/>
      <c r="B33" s="27" t="s">
        <v>332</v>
      </c>
      <c r="C33" s="84">
        <f t="shared" ref="C33:T33" si="10">C10/C$29*100</f>
        <v>2.8371465365445604E-4</v>
      </c>
      <c r="D33" s="84">
        <f t="shared" si="10"/>
        <v>1.8527253418813647E-2</v>
      </c>
      <c r="E33" s="84">
        <f t="shared" si="10"/>
        <v>2.8714153852714011E-3</v>
      </c>
      <c r="F33" s="84">
        <f t="shared" si="10"/>
        <v>2.0309069727516952E-2</v>
      </c>
      <c r="G33" s="84">
        <f t="shared" si="10"/>
        <v>1.6539123887065708</v>
      </c>
      <c r="H33" s="84">
        <f t="shared" si="10"/>
        <v>1.0741865129109662</v>
      </c>
      <c r="I33" s="84">
        <f t="shared" si="10"/>
        <v>0.55932826136655045</v>
      </c>
      <c r="J33" s="84">
        <f t="shared" si="10"/>
        <v>7.1731484665878362</v>
      </c>
      <c r="K33" s="84">
        <f t="shared" si="10"/>
        <v>13.844749113184365</v>
      </c>
      <c r="L33" s="84">
        <f t="shared" si="10"/>
        <v>3.9020477328003276</v>
      </c>
      <c r="M33" s="84">
        <f t="shared" si="10"/>
        <v>6.1605069160555317</v>
      </c>
      <c r="N33" s="84">
        <f t="shared" si="10"/>
        <v>14.650261508971177</v>
      </c>
      <c r="O33" s="84">
        <f t="shared" si="10"/>
        <v>13.181982259155985</v>
      </c>
      <c r="P33" s="84">
        <f t="shared" si="10"/>
        <v>18.15478414947485</v>
      </c>
      <c r="Q33" s="84">
        <f t="shared" si="10"/>
        <v>10.962961163984133</v>
      </c>
      <c r="R33" s="84">
        <f t="shared" si="10"/>
        <v>10.107603162532355</v>
      </c>
      <c r="S33" s="84">
        <f t="shared" si="10"/>
        <v>9.8783165698394537</v>
      </c>
      <c r="T33" s="84">
        <f t="shared" si="10"/>
        <v>4.5867581021134871</v>
      </c>
      <c r="U33" s="84">
        <f t="shared" si="7"/>
        <v>0</v>
      </c>
      <c r="V33" s="84">
        <f t="shared" si="7"/>
        <v>0</v>
      </c>
      <c r="W33" s="84">
        <f t="shared" ref="W33:X33" si="11">W10/W$29*100</f>
        <v>0</v>
      </c>
      <c r="X33" s="84">
        <f t="shared" si="11"/>
        <v>9.8203214637059139E-3</v>
      </c>
      <c r="Y33" s="84">
        <f t="shared" si="9"/>
        <v>5.9887087031353303</v>
      </c>
    </row>
    <row r="34" spans="1:25" x14ac:dyDescent="0.2">
      <c r="A34" s="143"/>
      <c r="B34" s="27" t="s">
        <v>388</v>
      </c>
      <c r="C34" s="84">
        <f t="shared" ref="C34:T34" si="12">C11/C$29*100</f>
        <v>0.27962622766265616</v>
      </c>
      <c r="D34" s="84">
        <f t="shared" si="12"/>
        <v>2.1301963816876954</v>
      </c>
      <c r="E34" s="84">
        <f t="shared" si="12"/>
        <v>8.4231475385724186E-4</v>
      </c>
      <c r="F34" s="84">
        <f t="shared" si="12"/>
        <v>1.7623755632426277</v>
      </c>
      <c r="G34" s="84">
        <f t="shared" si="12"/>
        <v>2.0333591779499094E-3</v>
      </c>
      <c r="H34" s="84">
        <f t="shared" si="12"/>
        <v>1.0870491597641269E-3</v>
      </c>
      <c r="I34" s="84">
        <f t="shared" si="12"/>
        <v>7.2458718961865396E-4</v>
      </c>
      <c r="J34" s="84">
        <f t="shared" si="12"/>
        <v>4.8765607165364468E-3</v>
      </c>
      <c r="K34" s="84">
        <f t="shared" si="12"/>
        <v>3.1013477569056666E-3</v>
      </c>
      <c r="L34" s="84">
        <f t="shared" si="12"/>
        <v>3.942386344861349E-2</v>
      </c>
      <c r="M34" s="84">
        <f t="shared" si="12"/>
        <v>2.4969867166167394</v>
      </c>
      <c r="N34" s="84">
        <f t="shared" si="12"/>
        <v>19.856454347858723</v>
      </c>
      <c r="O34" s="84">
        <f t="shared" si="12"/>
        <v>24.428693140858805</v>
      </c>
      <c r="P34" s="84">
        <f t="shared" si="12"/>
        <v>14.035218595483354</v>
      </c>
      <c r="Q34" s="84">
        <f t="shared" si="12"/>
        <v>1.7638925857543084</v>
      </c>
      <c r="R34" s="84">
        <f t="shared" si="12"/>
        <v>1.4661814847242202E-2</v>
      </c>
      <c r="S34" s="84">
        <f t="shared" si="12"/>
        <v>4.8958105794510249E-3</v>
      </c>
      <c r="T34" s="84">
        <f t="shared" si="12"/>
        <v>8.9810907159054987E-3</v>
      </c>
      <c r="U34" s="84">
        <f t="shared" si="7"/>
        <v>3.6755152679806646E-4</v>
      </c>
      <c r="V34" s="84">
        <f t="shared" si="7"/>
        <v>0</v>
      </c>
      <c r="W34" s="84">
        <f t="shared" ref="W34:X34" si="13">W11/W$29*100</f>
        <v>0</v>
      </c>
      <c r="X34" s="84">
        <f t="shared" si="13"/>
        <v>0</v>
      </c>
      <c r="Y34" s="84">
        <f t="shared" si="9"/>
        <v>4.2254979970129902</v>
      </c>
    </row>
    <row r="35" spans="1:25" x14ac:dyDescent="0.2">
      <c r="A35" s="143"/>
      <c r="B35" s="27" t="s">
        <v>382</v>
      </c>
      <c r="C35" s="84">
        <f t="shared" ref="C35:T35" si="14">C12/C$29*100</f>
        <v>3.0913397021598783</v>
      </c>
      <c r="D35" s="84">
        <f t="shared" si="14"/>
        <v>0.68296639053650576</v>
      </c>
      <c r="E35" s="84">
        <f t="shared" si="14"/>
        <v>1.204643020854786</v>
      </c>
      <c r="F35" s="84">
        <f t="shared" si="14"/>
        <v>0.94938226602165521</v>
      </c>
      <c r="G35" s="84">
        <f t="shared" si="14"/>
        <v>2.0847602434977528</v>
      </c>
      <c r="H35" s="84">
        <f t="shared" si="14"/>
        <v>1.834269916387798</v>
      </c>
      <c r="I35" s="84">
        <f t="shared" si="14"/>
        <v>1.9454594984173432</v>
      </c>
      <c r="J35" s="84">
        <f t="shared" si="14"/>
        <v>3.1886992928596425</v>
      </c>
      <c r="K35" s="84">
        <f t="shared" si="14"/>
        <v>6.9008222644187889</v>
      </c>
      <c r="L35" s="84">
        <f t="shared" si="14"/>
        <v>0.49476116097011091</v>
      </c>
      <c r="M35" s="84">
        <f t="shared" si="14"/>
        <v>0.98779279204545789</v>
      </c>
      <c r="N35" s="84">
        <f t="shared" si="14"/>
        <v>2.4333969092517158</v>
      </c>
      <c r="O35" s="84">
        <f t="shared" si="14"/>
        <v>5.8221696834929286</v>
      </c>
      <c r="P35" s="84">
        <f t="shared" si="14"/>
        <v>6.9211332618581896</v>
      </c>
      <c r="Q35" s="84">
        <f t="shared" si="14"/>
        <v>7.8567487395682107</v>
      </c>
      <c r="R35" s="84">
        <f t="shared" si="14"/>
        <v>21.791019599751476</v>
      </c>
      <c r="S35" s="84">
        <f t="shared" si="14"/>
        <v>17.509904229481243</v>
      </c>
      <c r="T35" s="84">
        <f t="shared" si="14"/>
        <v>18.860434345277234</v>
      </c>
      <c r="U35" s="84">
        <f t="shared" si="7"/>
        <v>9.5972330405857669</v>
      </c>
      <c r="V35" s="84">
        <f t="shared" si="7"/>
        <v>8.7199162654182238</v>
      </c>
      <c r="W35" s="84">
        <f t="shared" ref="W35:X35" si="15">W12/W$29*100</f>
        <v>6.0359226607175795</v>
      </c>
      <c r="X35" s="84">
        <f t="shared" si="15"/>
        <v>3.3012571421721657</v>
      </c>
      <c r="Y35" s="84">
        <f t="shared" si="9"/>
        <v>4.8462458318048522</v>
      </c>
    </row>
    <row r="36" spans="1:25" x14ac:dyDescent="0.2">
      <c r="A36" s="143"/>
      <c r="B36" s="27" t="s">
        <v>392</v>
      </c>
      <c r="C36" s="84">
        <f t="shared" ref="C36:T36" si="16">C13/C$29*100</f>
        <v>4.8916319595595861E-8</v>
      </c>
      <c r="D36" s="84">
        <f t="shared" si="16"/>
        <v>1.2868581215506603</v>
      </c>
      <c r="E36" s="84">
        <f t="shared" si="16"/>
        <v>2.3987618671227637</v>
      </c>
      <c r="F36" s="84">
        <f t="shared" si="16"/>
        <v>1.3098834997170063</v>
      </c>
      <c r="G36" s="84">
        <f t="shared" si="16"/>
        <v>0.42807427772343393</v>
      </c>
      <c r="H36" s="84">
        <f t="shared" si="16"/>
        <v>3.0876950916040636E-2</v>
      </c>
      <c r="I36" s="84">
        <f t="shared" si="16"/>
        <v>0</v>
      </c>
      <c r="J36" s="84">
        <f t="shared" si="16"/>
        <v>0.45772046352903484</v>
      </c>
      <c r="K36" s="84">
        <f t="shared" si="16"/>
        <v>0</v>
      </c>
      <c r="L36" s="84">
        <f t="shared" si="16"/>
        <v>1.0354863169667977E-4</v>
      </c>
      <c r="M36" s="84">
        <f t="shared" si="16"/>
        <v>3.3301595925920684E-2</v>
      </c>
      <c r="N36" s="84">
        <f t="shared" si="16"/>
        <v>1.3830886356907266</v>
      </c>
      <c r="O36" s="84">
        <f t="shared" si="16"/>
        <v>3.9247388820206521</v>
      </c>
      <c r="P36" s="84">
        <f t="shared" si="16"/>
        <v>5.11788174912465</v>
      </c>
      <c r="Q36" s="84">
        <f t="shared" si="16"/>
        <v>4.2442336854163383</v>
      </c>
      <c r="R36" s="84">
        <f t="shared" si="16"/>
        <v>3.159421311831724</v>
      </c>
      <c r="S36" s="84">
        <f t="shared" si="16"/>
        <v>1.8829504802874919</v>
      </c>
      <c r="T36" s="84">
        <f t="shared" si="16"/>
        <v>0.2790759507058434</v>
      </c>
      <c r="U36" s="84">
        <f t="shared" si="7"/>
        <v>0</v>
      </c>
      <c r="V36" s="84">
        <f t="shared" si="7"/>
        <v>0</v>
      </c>
      <c r="W36" s="84">
        <f t="shared" ref="W36:X36" si="17">W13/W$29*100</f>
        <v>0.59252268440432432</v>
      </c>
      <c r="X36" s="84">
        <f t="shared" si="17"/>
        <v>0.26019371403059371</v>
      </c>
      <c r="Y36" s="84">
        <f t="shared" si="9"/>
        <v>1.2205104738467103</v>
      </c>
    </row>
    <row r="37" spans="1:25" x14ac:dyDescent="0.2">
      <c r="A37" s="143"/>
      <c r="B37" s="27" t="s">
        <v>391</v>
      </c>
      <c r="C37" s="84">
        <f t="shared" ref="C37:T37" si="18">C14/C$29*100</f>
        <v>11.844073733094715</v>
      </c>
      <c r="D37" s="84">
        <f t="shared" si="18"/>
        <v>7.9209996654476535</v>
      </c>
      <c r="E37" s="84">
        <f t="shared" si="18"/>
        <v>5.1554990427034646</v>
      </c>
      <c r="F37" s="84">
        <f t="shared" si="18"/>
        <v>0.19665009578844697</v>
      </c>
      <c r="G37" s="84">
        <f t="shared" si="18"/>
        <v>1.7041486443770673E-3</v>
      </c>
      <c r="H37" s="84">
        <f t="shared" si="18"/>
        <v>2.6381986872017087E-2</v>
      </c>
      <c r="I37" s="84">
        <f t="shared" si="18"/>
        <v>4.1306150604061842E-2</v>
      </c>
      <c r="J37" s="84">
        <f t="shared" si="18"/>
        <v>1.2950925694722428</v>
      </c>
      <c r="K37" s="84">
        <f t="shared" si="18"/>
        <v>6.3010534208687982E-5</v>
      </c>
      <c r="L37" s="84">
        <f t="shared" si="18"/>
        <v>0.59803435330647747</v>
      </c>
      <c r="M37" s="84">
        <f t="shared" si="18"/>
        <v>0.91859572157619651</v>
      </c>
      <c r="N37" s="84">
        <f t="shared" si="18"/>
        <v>2.9648958719979159</v>
      </c>
      <c r="O37" s="84">
        <f t="shared" si="18"/>
        <v>4.5440195879187355</v>
      </c>
      <c r="P37" s="84">
        <f t="shared" si="18"/>
        <v>4.7801699619193414</v>
      </c>
      <c r="Q37" s="84">
        <f t="shared" si="18"/>
        <v>1.3577998109874512</v>
      </c>
      <c r="R37" s="84">
        <f t="shared" si="18"/>
        <v>0</v>
      </c>
      <c r="S37" s="84">
        <f t="shared" si="18"/>
        <v>5.354874054194071E-4</v>
      </c>
      <c r="T37" s="84">
        <f t="shared" si="18"/>
        <v>0.27717281204292166</v>
      </c>
      <c r="U37" s="84">
        <f t="shared" si="7"/>
        <v>1.5640358767439314E-2</v>
      </c>
      <c r="V37" s="84">
        <f t="shared" si="7"/>
        <v>7.4636065845936025E-5</v>
      </c>
      <c r="W37" s="84">
        <f t="shared" ref="W37:X37" si="19">W14/W$29*100</f>
        <v>0.13424674296955721</v>
      </c>
      <c r="X37" s="84">
        <f t="shared" si="19"/>
        <v>0.18705325249634483</v>
      </c>
      <c r="Y37" s="84">
        <f t="shared" si="9"/>
        <v>1.9237174869558129</v>
      </c>
    </row>
    <row r="38" spans="1:25" x14ac:dyDescent="0.2">
      <c r="A38" s="143"/>
      <c r="B38" s="27" t="s">
        <v>60</v>
      </c>
      <c r="C38" s="84">
        <f t="shared" ref="C38:T38" si="20">C15/C$29*100</f>
        <v>4.4536802369146491</v>
      </c>
      <c r="D38" s="84">
        <f t="shared" si="20"/>
        <v>3.8812206895521588</v>
      </c>
      <c r="E38" s="84">
        <f t="shared" si="20"/>
        <v>2.1237998685107535</v>
      </c>
      <c r="F38" s="84">
        <f t="shared" si="20"/>
        <v>2.4606566998544999</v>
      </c>
      <c r="G38" s="84">
        <f t="shared" si="20"/>
        <v>1.875863875970651</v>
      </c>
      <c r="H38" s="84">
        <f t="shared" si="20"/>
        <v>1.2176178098563399</v>
      </c>
      <c r="I38" s="84">
        <f t="shared" si="20"/>
        <v>1.0940860894272466</v>
      </c>
      <c r="J38" s="84">
        <f t="shared" si="20"/>
        <v>2.3001251835574625</v>
      </c>
      <c r="K38" s="84">
        <f t="shared" si="20"/>
        <v>2.9649902714040448</v>
      </c>
      <c r="L38" s="84">
        <f t="shared" si="20"/>
        <v>1.3619488513539779</v>
      </c>
      <c r="M38" s="84">
        <f t="shared" si="20"/>
        <v>1.1492407764491321</v>
      </c>
      <c r="N38" s="84">
        <f t="shared" si="20"/>
        <v>1.4059310465745152</v>
      </c>
      <c r="O38" s="84">
        <f t="shared" si="20"/>
        <v>1.0887189519360154</v>
      </c>
      <c r="P38" s="84">
        <f t="shared" si="20"/>
        <v>2.1018453906048467</v>
      </c>
      <c r="Q38" s="84">
        <f t="shared" si="20"/>
        <v>2.5175786627122996</v>
      </c>
      <c r="R38" s="84">
        <f t="shared" si="20"/>
        <v>2.228548950091926</v>
      </c>
      <c r="S38" s="84">
        <f t="shared" si="20"/>
        <v>2.5959478014779531</v>
      </c>
      <c r="T38" s="84">
        <f t="shared" si="20"/>
        <v>3.6906599050036806</v>
      </c>
      <c r="U38" s="84">
        <f t="shared" si="7"/>
        <v>3.8335798733511997</v>
      </c>
      <c r="V38" s="84">
        <f t="shared" si="7"/>
        <v>2.4121718672012626</v>
      </c>
      <c r="W38" s="84">
        <f t="shared" ref="W38:X38" si="21">W15/W$29*100</f>
        <v>2.5543177485018469</v>
      </c>
      <c r="X38" s="84">
        <f t="shared" si="21"/>
        <v>4.1757681533306359</v>
      </c>
      <c r="Y38" s="84">
        <f t="shared" si="9"/>
        <v>2.0887161496026785</v>
      </c>
    </row>
    <row r="39" spans="1:25" x14ac:dyDescent="0.2">
      <c r="A39" s="143"/>
      <c r="B39" s="27" t="s">
        <v>14</v>
      </c>
      <c r="C39" s="84">
        <f t="shared" ref="C39:T39" si="22">C16/C$29*100</f>
        <v>8.0540720214148601E-3</v>
      </c>
      <c r="D39" s="84">
        <f t="shared" si="22"/>
        <v>0.18681707185173016</v>
      </c>
      <c r="E39" s="84">
        <f t="shared" si="22"/>
        <v>0.16150265962205707</v>
      </c>
      <c r="F39" s="84">
        <f t="shared" si="22"/>
        <v>6.7760141890821278E-5</v>
      </c>
      <c r="G39" s="84">
        <f t="shared" si="22"/>
        <v>1.4596252805468434E-4</v>
      </c>
      <c r="H39" s="84">
        <f t="shared" si="22"/>
        <v>0</v>
      </c>
      <c r="I39" s="84">
        <f t="shared" si="22"/>
        <v>0.31989681878419834</v>
      </c>
      <c r="J39" s="84">
        <f t="shared" si="22"/>
        <v>0.52011303466927716</v>
      </c>
      <c r="K39" s="84">
        <f t="shared" si="22"/>
        <v>0.43228261730698053</v>
      </c>
      <c r="L39" s="84">
        <f t="shared" si="22"/>
        <v>3.1757418906877972</v>
      </c>
      <c r="M39" s="84">
        <f t="shared" si="22"/>
        <v>1.7405208020909126</v>
      </c>
      <c r="N39" s="84">
        <f t="shared" si="22"/>
        <v>2.4237637184303304</v>
      </c>
      <c r="O39" s="84">
        <f t="shared" si="22"/>
        <v>1.9155536020157156</v>
      </c>
      <c r="P39" s="84">
        <f t="shared" si="22"/>
        <v>1.1864506848565497</v>
      </c>
      <c r="Q39" s="84">
        <f t="shared" si="22"/>
        <v>3.462062606526814E-2</v>
      </c>
      <c r="R39" s="84">
        <f t="shared" si="22"/>
        <v>1.3585566929964337E-2</v>
      </c>
      <c r="S39" s="84">
        <f t="shared" si="22"/>
        <v>6.2594838458734567E-4</v>
      </c>
      <c r="T39" s="84">
        <f t="shared" si="22"/>
        <v>0</v>
      </c>
      <c r="U39" s="84">
        <f t="shared" si="7"/>
        <v>1.0394447236416375E-2</v>
      </c>
      <c r="V39" s="84">
        <f t="shared" si="7"/>
        <v>0</v>
      </c>
      <c r="W39" s="84">
        <f t="shared" ref="W39:X39" si="23">W16/W$29*100</f>
        <v>1.393123043347305E-2</v>
      </c>
      <c r="X39" s="84">
        <f t="shared" si="23"/>
        <v>5.5217089480595054E-2</v>
      </c>
      <c r="Y39" s="84">
        <f t="shared" si="9"/>
        <v>0.84552994350628286</v>
      </c>
    </row>
    <row r="40" spans="1:25" x14ac:dyDescent="0.2">
      <c r="A40" s="143"/>
      <c r="B40" s="76" t="s">
        <v>15</v>
      </c>
      <c r="C40" s="84">
        <f t="shared" ref="C40:T40" si="24">C17/C$29*100</f>
        <v>38.060424490342825</v>
      </c>
      <c r="D40" s="84">
        <f t="shared" si="24"/>
        <v>32.128746774827192</v>
      </c>
      <c r="E40" s="84">
        <f t="shared" si="24"/>
        <v>23.730892839923705</v>
      </c>
      <c r="F40" s="84">
        <f t="shared" si="24"/>
        <v>18.953906190582824</v>
      </c>
      <c r="G40" s="84">
        <f t="shared" si="24"/>
        <v>10.302678621361899</v>
      </c>
      <c r="H40" s="84">
        <f t="shared" si="24"/>
        <v>7.5159711804903617</v>
      </c>
      <c r="I40" s="84">
        <f t="shared" si="24"/>
        <v>7.3763734192098349</v>
      </c>
      <c r="J40" s="84">
        <f t="shared" si="24"/>
        <v>11.437861652345877</v>
      </c>
      <c r="K40" s="84">
        <f t="shared" si="24"/>
        <v>17.664590239038148</v>
      </c>
      <c r="L40" s="84">
        <f t="shared" si="24"/>
        <v>8.8754125084961899</v>
      </c>
      <c r="M40" s="84">
        <f t="shared" si="24"/>
        <v>8.9630249036751444</v>
      </c>
      <c r="N40" s="84">
        <f t="shared" si="24"/>
        <v>12.229396911551301</v>
      </c>
      <c r="O40" s="84">
        <f t="shared" si="24"/>
        <v>10.147091977577048</v>
      </c>
      <c r="P40" s="84">
        <f t="shared" si="24"/>
        <v>8.5188928588393953</v>
      </c>
      <c r="Q40" s="84">
        <f t="shared" si="24"/>
        <v>12.235477401277242</v>
      </c>
      <c r="R40" s="84">
        <f t="shared" si="24"/>
        <v>13.16575814490786</v>
      </c>
      <c r="S40" s="84">
        <f t="shared" si="24"/>
        <v>15.076829861323111</v>
      </c>
      <c r="T40" s="84">
        <f t="shared" si="24"/>
        <v>14.146525266259321</v>
      </c>
      <c r="U40" s="84">
        <f t="shared" si="7"/>
        <v>15.397746616450384</v>
      </c>
      <c r="V40" s="84">
        <f t="shared" si="7"/>
        <v>11.123522062791084</v>
      </c>
      <c r="W40" s="84">
        <f t="shared" ref="W40:X40" si="25">W17/W$29*100</f>
        <v>9.674662073291552</v>
      </c>
      <c r="X40" s="84">
        <f t="shared" si="25"/>
        <v>11.280141262202612</v>
      </c>
      <c r="Y40" s="84">
        <f t="shared" si="9"/>
        <v>13.504851077817511</v>
      </c>
    </row>
    <row r="41" spans="1:25" x14ac:dyDescent="0.2">
      <c r="A41" s="143"/>
      <c r="B41" s="76" t="s">
        <v>26</v>
      </c>
      <c r="C41" s="84">
        <f t="shared" ref="C41:T41" si="26">C18/C$29*100</f>
        <v>2.8097103512097825</v>
      </c>
      <c r="D41" s="84">
        <f t="shared" si="26"/>
        <v>3.8457498624628128</v>
      </c>
      <c r="E41" s="84">
        <f t="shared" si="26"/>
        <v>0.6118078643871695</v>
      </c>
      <c r="F41" s="84">
        <f t="shared" si="26"/>
        <v>2.4881812082912611</v>
      </c>
      <c r="G41" s="84">
        <f t="shared" si="26"/>
        <v>0.62832359386080905</v>
      </c>
      <c r="H41" s="84">
        <f t="shared" si="26"/>
        <v>0.14205944624274813</v>
      </c>
      <c r="I41" s="84">
        <f t="shared" si="26"/>
        <v>0.44423466989993571</v>
      </c>
      <c r="J41" s="84">
        <f t="shared" si="26"/>
        <v>0.39990161645809197</v>
      </c>
      <c r="K41" s="84">
        <f t="shared" si="26"/>
        <v>0.25737075329170495</v>
      </c>
      <c r="L41" s="84">
        <f t="shared" si="26"/>
        <v>0.21524446973525427</v>
      </c>
      <c r="M41" s="84">
        <f t="shared" si="26"/>
        <v>0.843991456698447</v>
      </c>
      <c r="N41" s="84">
        <f t="shared" si="26"/>
        <v>3.1852547878473434</v>
      </c>
      <c r="O41" s="84">
        <f t="shared" si="26"/>
        <v>3.2822465777924608</v>
      </c>
      <c r="P41" s="84">
        <f t="shared" si="26"/>
        <v>1.5143623248623461</v>
      </c>
      <c r="Q41" s="84">
        <f t="shared" si="26"/>
        <v>0.24230022570378018</v>
      </c>
      <c r="R41" s="84">
        <f t="shared" si="26"/>
        <v>2.1418097959129927</v>
      </c>
      <c r="S41" s="84">
        <f t="shared" si="26"/>
        <v>3.1193441092392646</v>
      </c>
      <c r="T41" s="84">
        <f t="shared" si="26"/>
        <v>0.14038151768867513</v>
      </c>
      <c r="U41" s="84">
        <f t="shared" si="7"/>
        <v>0.12677150478268687</v>
      </c>
      <c r="V41" s="84">
        <f t="shared" si="7"/>
        <v>0.17604181147829195</v>
      </c>
      <c r="W41" s="84">
        <f t="shared" ref="W41:X41" si="27">W18/W$29*100</f>
        <v>8.3242684638119412E-3</v>
      </c>
      <c r="X41" s="84">
        <f t="shared" si="27"/>
        <v>0.16495642744667177</v>
      </c>
      <c r="Y41" s="84">
        <f t="shared" si="9"/>
        <v>1.2991442231055665</v>
      </c>
    </row>
    <row r="42" spans="1:25" x14ac:dyDescent="0.2">
      <c r="A42" s="143"/>
      <c r="B42" s="76" t="s">
        <v>27</v>
      </c>
      <c r="C42" s="84">
        <f t="shared" ref="C42:T42" si="28">C19/C$29*100</f>
        <v>23.870002689223586</v>
      </c>
      <c r="D42" s="84">
        <f t="shared" si="28"/>
        <v>16.723789065375204</v>
      </c>
      <c r="E42" s="84">
        <f t="shared" si="28"/>
        <v>17.016628819914597</v>
      </c>
      <c r="F42" s="84">
        <f t="shared" si="28"/>
        <v>8.5151361656313735</v>
      </c>
      <c r="G42" s="84">
        <f t="shared" si="28"/>
        <v>2.7766856360435228</v>
      </c>
      <c r="H42" s="84">
        <f t="shared" si="28"/>
        <v>3.1356630461808277</v>
      </c>
      <c r="I42" s="84">
        <f t="shared" si="28"/>
        <v>1.7063170169622899</v>
      </c>
      <c r="J42" s="84">
        <f t="shared" si="28"/>
        <v>2.455968896100162</v>
      </c>
      <c r="K42" s="84">
        <f t="shared" si="28"/>
        <v>0.93852730703657861</v>
      </c>
      <c r="L42" s="84">
        <f t="shared" si="28"/>
        <v>0.44662678662317273</v>
      </c>
      <c r="M42" s="84">
        <f t="shared" si="28"/>
        <v>0.63724391196576458</v>
      </c>
      <c r="N42" s="84">
        <f t="shared" si="28"/>
        <v>0.18816103671011225</v>
      </c>
      <c r="O42" s="84">
        <f t="shared" si="28"/>
        <v>0.1053389277025899</v>
      </c>
      <c r="P42" s="84">
        <f t="shared" si="28"/>
        <v>0.13533651143171366</v>
      </c>
      <c r="Q42" s="84">
        <f t="shared" si="28"/>
        <v>3.7482970699245346</v>
      </c>
      <c r="R42" s="84">
        <f t="shared" si="28"/>
        <v>3.7898571998822748</v>
      </c>
      <c r="S42" s="84">
        <f t="shared" si="28"/>
        <v>3.1193441092392646</v>
      </c>
      <c r="T42" s="84">
        <f t="shared" si="28"/>
        <v>4.5034113440237196</v>
      </c>
      <c r="U42" s="84">
        <f t="shared" si="7"/>
        <v>4.7855332619637956</v>
      </c>
      <c r="V42" s="84">
        <f t="shared" si="7"/>
        <v>5.1069569927823579</v>
      </c>
      <c r="W42" s="84">
        <f t="shared" ref="W42:X42" si="29">W19/W$29*100</f>
        <v>5.4196767010366758</v>
      </c>
      <c r="X42" s="84">
        <f t="shared" si="29"/>
        <v>4.1440228808054771</v>
      </c>
      <c r="Y42" s="84">
        <f t="shared" si="9"/>
        <v>4.2371114118421049</v>
      </c>
    </row>
    <row r="43" spans="1:25" x14ac:dyDescent="0.2">
      <c r="A43" s="143"/>
      <c r="B43" s="76" t="s">
        <v>16</v>
      </c>
      <c r="C43" s="84">
        <f t="shared" ref="C43:T43" si="30">C20/C$29*100</f>
        <v>1.9551994799686496</v>
      </c>
      <c r="D43" s="84">
        <f t="shared" si="30"/>
        <v>2.0582176872192908</v>
      </c>
      <c r="E43" s="84">
        <f t="shared" si="30"/>
        <v>1.449659654596724</v>
      </c>
      <c r="F43" s="84">
        <f t="shared" si="30"/>
        <v>1.0630556636555686</v>
      </c>
      <c r="G43" s="84">
        <f t="shared" si="30"/>
        <v>0.75095610730759244</v>
      </c>
      <c r="H43" s="84">
        <f t="shared" si="30"/>
        <v>0.60045456461039337</v>
      </c>
      <c r="I43" s="84">
        <f t="shared" si="30"/>
        <v>0.68471741921864671</v>
      </c>
      <c r="J43" s="84">
        <f t="shared" si="30"/>
        <v>1.7823673547136991</v>
      </c>
      <c r="K43" s="84">
        <f t="shared" si="30"/>
        <v>5.2318207500912317</v>
      </c>
      <c r="L43" s="84">
        <f t="shared" si="30"/>
        <v>2.2069663654970593</v>
      </c>
      <c r="M43" s="84">
        <f t="shared" si="30"/>
        <v>2.0860142433643958</v>
      </c>
      <c r="N43" s="84">
        <f t="shared" si="30"/>
        <v>2.5011292285978439</v>
      </c>
      <c r="O43" s="84">
        <f t="shared" si="30"/>
        <v>1.5438234797019814</v>
      </c>
      <c r="P43" s="84">
        <f t="shared" si="30"/>
        <v>1.1372496390665576</v>
      </c>
      <c r="Q43" s="84">
        <f t="shared" si="30"/>
        <v>1.1149103956663697</v>
      </c>
      <c r="R43" s="84">
        <f t="shared" si="30"/>
        <v>1.2689844616728658</v>
      </c>
      <c r="S43" s="84">
        <f t="shared" si="30"/>
        <v>1.8750403435171461</v>
      </c>
      <c r="T43" s="84">
        <f t="shared" si="30"/>
        <v>1.3359579176208491</v>
      </c>
      <c r="U43" s="84">
        <f t="shared" si="7"/>
        <v>1.5416214251357343</v>
      </c>
      <c r="V43" s="84">
        <f t="shared" si="7"/>
        <v>1.1318262106290879</v>
      </c>
      <c r="W43" s="84">
        <f t="shared" ref="W43:X43" si="31">W20/W$29*100</f>
        <v>1.3474262096266421</v>
      </c>
      <c r="X43" s="84">
        <f t="shared" si="31"/>
        <v>2.6180374728776967</v>
      </c>
      <c r="Y43" s="84">
        <f t="shared" si="9"/>
        <v>1.6943133113289686</v>
      </c>
    </row>
    <row r="44" spans="1:25" x14ac:dyDescent="0.2">
      <c r="A44" s="143"/>
      <c r="B44" s="76" t="s">
        <v>19</v>
      </c>
      <c r="C44" s="84">
        <f t="shared" ref="C44:T44" si="32">C21/C$29*100</f>
        <v>7.8464711610511509E-2</v>
      </c>
      <c r="D44" s="84">
        <f t="shared" si="32"/>
        <v>5.5225432313077652E-2</v>
      </c>
      <c r="E44" s="84">
        <f t="shared" si="32"/>
        <v>0.12017141348521522</v>
      </c>
      <c r="F44" s="84">
        <f t="shared" si="32"/>
        <v>6.2260389974252775E-2</v>
      </c>
      <c r="G44" s="84">
        <f t="shared" si="32"/>
        <v>6.7961598235806123E-2</v>
      </c>
      <c r="H44" s="84">
        <f t="shared" si="32"/>
        <v>5.3198211190134993E-2</v>
      </c>
      <c r="I44" s="84">
        <f t="shared" si="32"/>
        <v>5.3329554745322284E-2</v>
      </c>
      <c r="J44" s="84">
        <f t="shared" si="32"/>
        <v>8.1937867601167585E-2</v>
      </c>
      <c r="K44" s="84">
        <f t="shared" si="32"/>
        <v>1.0082634473508951</v>
      </c>
      <c r="L44" s="84">
        <f t="shared" si="32"/>
        <v>0.37473090066353404</v>
      </c>
      <c r="M44" s="84">
        <f t="shared" si="32"/>
        <v>0.31655325030223141</v>
      </c>
      <c r="N44" s="84">
        <f t="shared" si="32"/>
        <v>0.37961173503496709</v>
      </c>
      <c r="O44" s="84">
        <f t="shared" si="32"/>
        <v>0.30475194392230981</v>
      </c>
      <c r="P44" s="84">
        <f t="shared" si="32"/>
        <v>0.21017871391642698</v>
      </c>
      <c r="Q44" s="84">
        <f t="shared" si="32"/>
        <v>0.26694402302523584</v>
      </c>
      <c r="R44" s="84">
        <f t="shared" si="32"/>
        <v>0.30182282693862261</v>
      </c>
      <c r="S44" s="84">
        <f t="shared" si="32"/>
        <v>0.51989068487321066</v>
      </c>
      <c r="T44" s="84">
        <f t="shared" si="32"/>
        <v>0.37883815329696902</v>
      </c>
      <c r="U44" s="84">
        <f t="shared" si="7"/>
        <v>0.41954909195213291</v>
      </c>
      <c r="V44" s="84">
        <f t="shared" si="7"/>
        <v>0.35412093455056493</v>
      </c>
      <c r="W44" s="84">
        <f t="shared" ref="W44:X44" si="33">W21/W$29*100</f>
        <v>0.31233944146865611</v>
      </c>
      <c r="X44" s="84">
        <f t="shared" si="33"/>
        <v>0.8191249857065479</v>
      </c>
      <c r="Y44" s="84">
        <f t="shared" si="9"/>
        <v>0.26974445195263069</v>
      </c>
    </row>
    <row r="45" spans="1:25" x14ac:dyDescent="0.2">
      <c r="A45" s="143"/>
      <c r="B45" s="76" t="s">
        <v>18</v>
      </c>
      <c r="C45" s="84">
        <f t="shared" ref="C45:T45" si="34">C22/C$29*100</f>
        <v>0.29871141891607383</v>
      </c>
      <c r="D45" s="84">
        <f t="shared" si="34"/>
        <v>0.19155551364403092</v>
      </c>
      <c r="E45" s="84">
        <f t="shared" si="34"/>
        <v>0.17209770288426307</v>
      </c>
      <c r="F45" s="84">
        <f t="shared" si="34"/>
        <v>5.1952717189821036E-2</v>
      </c>
      <c r="G45" s="84">
        <f t="shared" si="34"/>
        <v>5.5815492658693254E-2</v>
      </c>
      <c r="H45" s="84">
        <f t="shared" si="34"/>
        <v>3.588038517628056E-2</v>
      </c>
      <c r="I45" s="84">
        <f t="shared" si="34"/>
        <v>9.3166559574739596E-3</v>
      </c>
      <c r="J45" s="84">
        <f t="shared" si="34"/>
        <v>0.46742185607779468</v>
      </c>
      <c r="K45" s="84">
        <f t="shared" si="34"/>
        <v>1.1541701024697288</v>
      </c>
      <c r="L45" s="84">
        <f t="shared" si="34"/>
        <v>0.50628198173268357</v>
      </c>
      <c r="M45" s="84">
        <f t="shared" si="34"/>
        <v>0.49664737999204689</v>
      </c>
      <c r="N45" s="84">
        <f t="shared" si="34"/>
        <v>0.6786964613083426</v>
      </c>
      <c r="O45" s="84">
        <f t="shared" si="34"/>
        <v>0.38734058616542849</v>
      </c>
      <c r="P45" s="84">
        <f t="shared" si="34"/>
        <v>0.15485901197138507</v>
      </c>
      <c r="Q45" s="84">
        <f t="shared" si="34"/>
        <v>0.13503005224198447</v>
      </c>
      <c r="R45" s="84">
        <f t="shared" si="34"/>
        <v>0.18237407504135564</v>
      </c>
      <c r="S45" s="84">
        <f t="shared" si="34"/>
        <v>0.51989068487321066</v>
      </c>
      <c r="T45" s="84">
        <f t="shared" si="34"/>
        <v>0.2605343252808846</v>
      </c>
      <c r="U45" s="84">
        <f t="shared" si="7"/>
        <v>0.30914235453564354</v>
      </c>
      <c r="V45" s="84">
        <f t="shared" si="7"/>
        <v>0.28441970417691698</v>
      </c>
      <c r="W45" s="84">
        <f t="shared" ref="W45:X45" si="35">W22/W$29*100</f>
        <v>0.52741129994106795</v>
      </c>
      <c r="X45" s="84">
        <f t="shared" si="35"/>
        <v>0.67731278633178138</v>
      </c>
      <c r="Y45" s="84">
        <f t="shared" si="9"/>
        <v>0.34079062440156499</v>
      </c>
    </row>
    <row r="46" spans="1:25" x14ac:dyDescent="0.2">
      <c r="A46" s="143"/>
      <c r="B46" s="76" t="s">
        <v>20</v>
      </c>
      <c r="C46" s="84">
        <f t="shared" ref="C46:T46" si="36">C23/C$29*100</f>
        <v>3.4632754273681871E-4</v>
      </c>
      <c r="D46" s="84">
        <f t="shared" si="36"/>
        <v>4.7798334220853856E-3</v>
      </c>
      <c r="E46" s="84">
        <f t="shared" si="36"/>
        <v>1.5953561315417527E-2</v>
      </c>
      <c r="F46" s="84">
        <f t="shared" si="36"/>
        <v>4.8918079235240601E-2</v>
      </c>
      <c r="G46" s="84">
        <f t="shared" si="36"/>
        <v>2.4848313934378644E-2</v>
      </c>
      <c r="H46" s="84">
        <f t="shared" si="36"/>
        <v>1.9007713192367472E-2</v>
      </c>
      <c r="I46" s="84">
        <f t="shared" si="36"/>
        <v>7.1987518851476008E-3</v>
      </c>
      <c r="J46" s="84">
        <f t="shared" si="36"/>
        <v>1.8524421790375261E-2</v>
      </c>
      <c r="K46" s="84">
        <f t="shared" si="36"/>
        <v>0.8995314705728894</v>
      </c>
      <c r="L46" s="84">
        <f t="shared" si="36"/>
        <v>0.33371445925942561</v>
      </c>
      <c r="M46" s="84">
        <f t="shared" si="36"/>
        <v>0.41247080631261768</v>
      </c>
      <c r="N46" s="84">
        <f t="shared" si="36"/>
        <v>0.42066042702803275</v>
      </c>
      <c r="O46" s="84">
        <f t="shared" si="36"/>
        <v>0.15570529661803853</v>
      </c>
      <c r="P46" s="84">
        <f t="shared" si="36"/>
        <v>7.5709961041436527E-2</v>
      </c>
      <c r="Q46" s="84">
        <f t="shared" si="36"/>
        <v>7.8629757075735468E-2</v>
      </c>
      <c r="R46" s="84">
        <f t="shared" si="36"/>
        <v>0.14131986423397458</v>
      </c>
      <c r="S46" s="84">
        <f t="shared" si="36"/>
        <v>0</v>
      </c>
      <c r="T46" s="84">
        <f t="shared" si="36"/>
        <v>0.17508875698880064</v>
      </c>
      <c r="U46" s="84">
        <f t="shared" si="7"/>
        <v>0.16840276600254198</v>
      </c>
      <c r="V46" s="84">
        <f t="shared" si="7"/>
        <v>0.12660870054504381</v>
      </c>
      <c r="W46" s="84">
        <f t="shared" ref="W46:X46" si="37">W23/W$29*100</f>
        <v>0.20704639068823932</v>
      </c>
      <c r="X46" s="84">
        <f t="shared" si="37"/>
        <v>0.54236526342670788</v>
      </c>
      <c r="Y46" s="84">
        <f t="shared" si="9"/>
        <v>0.18460430768458005</v>
      </c>
    </row>
    <row r="47" spans="1:25" x14ac:dyDescent="0.2">
      <c r="A47" s="143"/>
      <c r="B47" s="76" t="s">
        <v>21</v>
      </c>
      <c r="C47" s="84">
        <f t="shared" ref="C47:T47" si="38">C24/C$29*100</f>
        <v>5.5275441143023324E-5</v>
      </c>
      <c r="D47" s="84">
        <f t="shared" si="38"/>
        <v>1.6511661011910171E-4</v>
      </c>
      <c r="E47" s="84">
        <f t="shared" si="38"/>
        <v>1.0465998808496593E-2</v>
      </c>
      <c r="F47" s="84">
        <f t="shared" si="38"/>
        <v>4.5116396474456082E-2</v>
      </c>
      <c r="G47" s="84">
        <f t="shared" si="38"/>
        <v>3.6220962630156193E-2</v>
      </c>
      <c r="H47" s="84">
        <f t="shared" si="38"/>
        <v>6.7316507775707999E-3</v>
      </c>
      <c r="I47" s="84">
        <f t="shared" si="38"/>
        <v>4.1730854809518781E-3</v>
      </c>
      <c r="J47" s="84">
        <f t="shared" si="38"/>
        <v>8.9203206531712348E-3</v>
      </c>
      <c r="K47" s="84">
        <f t="shared" si="38"/>
        <v>0.30152692198074083</v>
      </c>
      <c r="L47" s="84">
        <f t="shared" si="38"/>
        <v>0.19716529283554082</v>
      </c>
      <c r="M47" s="84">
        <f t="shared" si="38"/>
        <v>0.12849486345783409</v>
      </c>
      <c r="N47" s="84">
        <f t="shared" si="38"/>
        <v>9.4968798312785055E-2</v>
      </c>
      <c r="O47" s="84">
        <f t="shared" si="38"/>
        <v>1.1898426572101804E-2</v>
      </c>
      <c r="P47" s="84">
        <f t="shared" si="38"/>
        <v>1.7732490143104622E-2</v>
      </c>
      <c r="Q47" s="84">
        <f t="shared" si="38"/>
        <v>1.5857469273880508E-2</v>
      </c>
      <c r="R47" s="84">
        <f t="shared" si="38"/>
        <v>2.3643577127026808E-2</v>
      </c>
      <c r="S47" s="84">
        <f t="shared" si="38"/>
        <v>0</v>
      </c>
      <c r="T47" s="84">
        <f t="shared" si="38"/>
        <v>5.749656772610983E-2</v>
      </c>
      <c r="U47" s="84">
        <f t="shared" si="7"/>
        <v>8.8560217646790479E-2</v>
      </c>
      <c r="V47" s="84">
        <f t="shared" si="7"/>
        <v>5.0430577677646818E-2</v>
      </c>
      <c r="W47" s="84">
        <f t="shared" ref="W47:X47" si="39">W24/W$29*100</f>
        <v>4.8371989648720179E-2</v>
      </c>
      <c r="X47" s="84">
        <f t="shared" si="39"/>
        <v>7.287310199701709E-2</v>
      </c>
      <c r="Y47" s="84">
        <f t="shared" si="9"/>
        <v>6.2793669595734014E-2</v>
      </c>
    </row>
    <row r="48" spans="1:25" x14ac:dyDescent="0.2">
      <c r="A48" s="143"/>
      <c r="B48" s="76" t="s">
        <v>17</v>
      </c>
      <c r="C48" s="84">
        <f t="shared" ref="C48:T49" si="40">C25/C$29*100</f>
        <v>8.7128770137283443E-2</v>
      </c>
      <c r="D48" s="84">
        <f t="shared" si="40"/>
        <v>4.1144179823956004E-2</v>
      </c>
      <c r="E48" s="84">
        <f t="shared" si="40"/>
        <v>0.22615816189616059</v>
      </c>
      <c r="F48" s="84">
        <f t="shared" si="40"/>
        <v>0.12283287481400518</v>
      </c>
      <c r="G48" s="84">
        <f t="shared" si="40"/>
        <v>6.2365886269194863E-2</v>
      </c>
      <c r="H48" s="84">
        <f t="shared" si="40"/>
        <v>7.0105573651585748E-2</v>
      </c>
      <c r="I48" s="84">
        <f t="shared" si="40"/>
        <v>4.3215603236825217E-2</v>
      </c>
      <c r="J48" s="84">
        <f t="shared" si="40"/>
        <v>0.13937885401384986</v>
      </c>
      <c r="K48" s="84">
        <f t="shared" si="40"/>
        <v>0.77890856072644088</v>
      </c>
      <c r="L48" s="84">
        <f t="shared" si="40"/>
        <v>0.35337689473778133</v>
      </c>
      <c r="M48" s="84">
        <f t="shared" si="40"/>
        <v>0.28237609276317943</v>
      </c>
      <c r="N48" s="84">
        <f t="shared" si="40"/>
        <v>0.3240737056584207</v>
      </c>
      <c r="O48" s="84">
        <f t="shared" si="40"/>
        <v>0.30480793314001148</v>
      </c>
      <c r="P48" s="84">
        <f t="shared" si="40"/>
        <v>0.27381634576010688</v>
      </c>
      <c r="Q48" s="84">
        <f t="shared" si="40"/>
        <v>0.3920950840351714</v>
      </c>
      <c r="R48" s="84">
        <f t="shared" si="40"/>
        <v>0.33280208902239805</v>
      </c>
      <c r="S48" s="84">
        <f t="shared" si="40"/>
        <v>0.51989068487321066</v>
      </c>
      <c r="T48" s="84">
        <f t="shared" si="40"/>
        <v>0.2502668106646137</v>
      </c>
      <c r="U48" s="84">
        <f t="shared" si="7"/>
        <v>0.34636806322831881</v>
      </c>
      <c r="V48" s="84">
        <f t="shared" si="7"/>
        <v>0.25594794258379017</v>
      </c>
      <c r="W48" s="84">
        <f t="shared" ref="W48:X48" si="41">W25/W$29*100</f>
        <v>0.24675316062741476</v>
      </c>
      <c r="X48" s="84">
        <f t="shared" si="41"/>
        <v>0.45401028141383487</v>
      </c>
      <c r="Y48" s="84">
        <f t="shared" si="9"/>
        <v>0.25693670631052667</v>
      </c>
    </row>
    <row r="49" spans="1:25" x14ac:dyDescent="0.2">
      <c r="A49" s="297"/>
      <c r="B49" s="76" t="s">
        <v>807</v>
      </c>
      <c r="C49" s="84">
        <f t="shared" si="40"/>
        <v>1.4904929763209009</v>
      </c>
      <c r="D49" s="84">
        <f t="shared" si="40"/>
        <v>1.7653476114060218</v>
      </c>
      <c r="E49" s="84">
        <f t="shared" si="40"/>
        <v>0.90481281620717091</v>
      </c>
      <c r="F49" s="84">
        <f t="shared" si="40"/>
        <v>0.73197520596779286</v>
      </c>
      <c r="G49" s="84">
        <f t="shared" si="40"/>
        <v>0.50374385357936347</v>
      </c>
      <c r="H49" s="84">
        <f t="shared" si="40"/>
        <v>0.41553103062245378</v>
      </c>
      <c r="I49" s="84">
        <f t="shared" si="40"/>
        <v>0.56748376791292576</v>
      </c>
      <c r="J49" s="84">
        <f t="shared" si="40"/>
        <v>1.0661840345773403</v>
      </c>
      <c r="K49" s="84">
        <f t="shared" si="40"/>
        <v>1.0894202469905363</v>
      </c>
      <c r="L49" s="84">
        <f t="shared" si="40"/>
        <v>0.44169683626809386</v>
      </c>
      <c r="M49" s="84">
        <f t="shared" si="40"/>
        <v>0.4494718505364857</v>
      </c>
      <c r="N49" s="84">
        <f t="shared" si="40"/>
        <v>0.60311810125529608</v>
      </c>
      <c r="O49" s="84">
        <f t="shared" si="40"/>
        <v>0.37931929328409114</v>
      </c>
      <c r="P49" s="84">
        <f t="shared" si="40"/>
        <v>0.40495311623409769</v>
      </c>
      <c r="Q49" s="84">
        <f t="shared" si="40"/>
        <v>0.22635401001436201</v>
      </c>
      <c r="R49" s="84">
        <f t="shared" si="40"/>
        <v>0.28702202930948817</v>
      </c>
      <c r="S49" s="84">
        <f t="shared" si="40"/>
        <v>0.315368288897514</v>
      </c>
      <c r="T49" s="84">
        <f t="shared" si="40"/>
        <v>0.21373330366347149</v>
      </c>
      <c r="U49" s="84">
        <f t="shared" si="7"/>
        <v>0.20959893177030692</v>
      </c>
      <c r="V49" s="84">
        <f t="shared" si="7"/>
        <v>6.0298351095125199E-2</v>
      </c>
      <c r="W49" s="84">
        <f t="shared" ref="W49:X49" si="42">W26/W$29*100</f>
        <v>5.5039272525440478E-3</v>
      </c>
      <c r="X49" s="84">
        <f t="shared" si="42"/>
        <v>5.235105400180818E-2</v>
      </c>
      <c r="Y49" s="84">
        <f t="shared" si="9"/>
        <v>0.57944355138393266</v>
      </c>
    </row>
    <row r="50" spans="1:25" ht="15" x14ac:dyDescent="0.25">
      <c r="A50" s="143"/>
      <c r="B50" s="185" t="s">
        <v>22</v>
      </c>
      <c r="C50" s="84">
        <f t="shared" ref="C50:T50" si="43">C27/C$29*100</f>
        <v>79.491878061476768</v>
      </c>
      <c r="D50" s="84">
        <f t="shared" si="43"/>
        <v>72.489255272798744</v>
      </c>
      <c r="E50" s="84">
        <f t="shared" si="43"/>
        <v>61.041246369439186</v>
      </c>
      <c r="F50" s="84">
        <f t="shared" si="43"/>
        <v>86.223233592030709</v>
      </c>
      <c r="G50" s="84">
        <f t="shared" si="43"/>
        <v>85.643710457757578</v>
      </c>
      <c r="H50" s="84">
        <f t="shared" si="43"/>
        <v>87.807913285101179</v>
      </c>
      <c r="I50" s="84">
        <f t="shared" si="43"/>
        <v>80.867936498539251</v>
      </c>
      <c r="J50" s="84">
        <f t="shared" si="43"/>
        <v>85.388512372077784</v>
      </c>
      <c r="K50" s="84">
        <f t="shared" si="43"/>
        <v>88.444781294662093</v>
      </c>
      <c r="L50" s="84">
        <f t="shared" si="43"/>
        <v>89.520213897177754</v>
      </c>
      <c r="M50" s="84">
        <f t="shared" si="43"/>
        <v>76.867768436779158</v>
      </c>
      <c r="N50" s="84">
        <f t="shared" si="43"/>
        <v>90.20377479387659</v>
      </c>
      <c r="O50" s="84">
        <f t="shared" si="43"/>
        <v>89.244189179976956</v>
      </c>
      <c r="P50" s="84">
        <f t="shared" si="43"/>
        <v>92.698563752481121</v>
      </c>
      <c r="Q50" s="84">
        <f t="shared" si="43"/>
        <v>82.106781029193925</v>
      </c>
      <c r="R50" s="84">
        <f t="shared" si="43"/>
        <v>80.189207945291258</v>
      </c>
      <c r="S50" s="84">
        <f t="shared" si="43"/>
        <v>76.644850944429251</v>
      </c>
      <c r="T50" s="84">
        <f t="shared" si="43"/>
        <v>76.061484470170143</v>
      </c>
      <c r="U50" s="84">
        <f t="shared" si="7"/>
        <v>58.675157425893133</v>
      </c>
      <c r="V50" s="84">
        <f t="shared" si="7"/>
        <v>55.463264194804083</v>
      </c>
      <c r="W50" s="84">
        <f t="shared" ref="W50:X50" si="44">W27/W$29*100</f>
        <v>60.025426907490143</v>
      </c>
      <c r="X50" s="84">
        <f t="shared" si="44"/>
        <v>50.973156397337874</v>
      </c>
      <c r="Y50" s="84">
        <f t="shared" si="9"/>
        <v>81.004945109195944</v>
      </c>
    </row>
    <row r="51" spans="1:25" x14ac:dyDescent="0.2">
      <c r="A51" s="143"/>
      <c r="B51" s="76" t="s">
        <v>23</v>
      </c>
      <c r="C51" s="84">
        <f t="shared" ref="C51:T51" si="45">C28/C$29*100</f>
        <v>20.508121938523232</v>
      </c>
      <c r="D51" s="84">
        <f t="shared" si="45"/>
        <v>27.510744727201246</v>
      </c>
      <c r="E51" s="84">
        <f t="shared" si="45"/>
        <v>38.958753630560821</v>
      </c>
      <c r="F51" s="84">
        <f t="shared" si="45"/>
        <v>13.776766407969285</v>
      </c>
      <c r="G51" s="84">
        <f t="shared" si="45"/>
        <v>14.356289542242425</v>
      </c>
      <c r="H51" s="84">
        <f t="shared" si="45"/>
        <v>12.192086714898817</v>
      </c>
      <c r="I51" s="84">
        <f t="shared" si="45"/>
        <v>19.132063501460749</v>
      </c>
      <c r="J51" s="84">
        <f t="shared" si="45"/>
        <v>14.611487627922218</v>
      </c>
      <c r="K51" s="84">
        <f t="shared" si="45"/>
        <v>11.555218705337909</v>
      </c>
      <c r="L51" s="84">
        <f t="shared" si="45"/>
        <v>10.479786102822244</v>
      </c>
      <c r="M51" s="84">
        <f t="shared" si="45"/>
        <v>23.132231563220838</v>
      </c>
      <c r="N51" s="84">
        <f t="shared" si="45"/>
        <v>9.7962252061234079</v>
      </c>
      <c r="O51" s="84">
        <f t="shared" si="45"/>
        <v>10.755810820023038</v>
      </c>
      <c r="P51" s="84">
        <f t="shared" si="45"/>
        <v>7.3014362475188763</v>
      </c>
      <c r="Q51" s="84">
        <f t="shared" si="45"/>
        <v>17.893218970806082</v>
      </c>
      <c r="R51" s="84">
        <f t="shared" si="45"/>
        <v>19.810792054708749</v>
      </c>
      <c r="S51" s="84">
        <f t="shared" si="45"/>
        <v>23.355149055570738</v>
      </c>
      <c r="T51" s="84">
        <f t="shared" si="45"/>
        <v>23.938515529829864</v>
      </c>
      <c r="U51" s="84">
        <f t="shared" si="7"/>
        <v>41.324842574106867</v>
      </c>
      <c r="V51" s="84">
        <f t="shared" si="7"/>
        <v>44.536735805195917</v>
      </c>
      <c r="W51" s="84">
        <f t="shared" ref="W51:X51" si="46">W28/W$29*100</f>
        <v>39.97457309250985</v>
      </c>
      <c r="X51" s="84">
        <f t="shared" si="46"/>
        <v>49.026843602662126</v>
      </c>
      <c r="Y51" s="84">
        <f t="shared" si="9"/>
        <v>18.995054890804052</v>
      </c>
    </row>
    <row r="52" spans="1:25" ht="13.5" thickBot="1" x14ac:dyDescent="0.25">
      <c r="A52" s="143"/>
      <c r="B52" s="77" t="s">
        <v>7</v>
      </c>
      <c r="C52" s="84">
        <f t="shared" ref="C52:T52" si="47">C29/C$29*100</f>
        <v>100</v>
      </c>
      <c r="D52" s="84">
        <f t="shared" si="47"/>
        <v>100</v>
      </c>
      <c r="E52" s="84">
        <f t="shared" si="47"/>
        <v>100</v>
      </c>
      <c r="F52" s="84">
        <f t="shared" si="47"/>
        <v>100</v>
      </c>
      <c r="G52" s="84">
        <f t="shared" si="47"/>
        <v>100</v>
      </c>
      <c r="H52" s="84">
        <f t="shared" si="47"/>
        <v>100</v>
      </c>
      <c r="I52" s="84">
        <f t="shared" si="47"/>
        <v>100</v>
      </c>
      <c r="J52" s="84">
        <f t="shared" si="47"/>
        <v>100</v>
      </c>
      <c r="K52" s="84">
        <f t="shared" si="47"/>
        <v>100</v>
      </c>
      <c r="L52" s="84">
        <f t="shared" si="47"/>
        <v>100</v>
      </c>
      <c r="M52" s="84">
        <f t="shared" si="47"/>
        <v>100</v>
      </c>
      <c r="N52" s="84">
        <f t="shared" si="47"/>
        <v>100</v>
      </c>
      <c r="O52" s="84">
        <f t="shared" si="47"/>
        <v>100</v>
      </c>
      <c r="P52" s="84">
        <f t="shared" si="47"/>
        <v>100</v>
      </c>
      <c r="Q52" s="84">
        <f t="shared" si="47"/>
        <v>100</v>
      </c>
      <c r="R52" s="84">
        <f t="shared" si="47"/>
        <v>100</v>
      </c>
      <c r="S52" s="84">
        <f t="shared" si="47"/>
        <v>100</v>
      </c>
      <c r="T52" s="84">
        <f t="shared" si="47"/>
        <v>100</v>
      </c>
      <c r="U52" s="84">
        <f t="shared" si="7"/>
        <v>100</v>
      </c>
      <c r="V52" s="84">
        <f t="shared" si="7"/>
        <v>100</v>
      </c>
      <c r="W52" s="84">
        <f t="shared" ref="W52:X52" si="48">W29/W$29*100</f>
        <v>100</v>
      </c>
      <c r="X52" s="84">
        <f t="shared" si="48"/>
        <v>100</v>
      </c>
      <c r="Y52" s="84">
        <f t="shared" si="9"/>
        <v>100</v>
      </c>
    </row>
    <row r="53" spans="1:25" ht="20.25" thickTop="1" thickBot="1" x14ac:dyDescent="0.35">
      <c r="A53" s="143"/>
      <c r="B53" s="342" t="s">
        <v>254</v>
      </c>
      <c r="C53" s="342"/>
      <c r="D53" s="342"/>
      <c r="E53" s="342"/>
      <c r="F53" s="342"/>
      <c r="G53" s="342"/>
      <c r="H53" s="342"/>
      <c r="I53" s="342"/>
      <c r="J53" s="342"/>
      <c r="K53" s="342"/>
      <c r="L53" s="342"/>
      <c r="M53" s="342"/>
      <c r="N53" s="342"/>
      <c r="O53" s="342"/>
      <c r="P53" s="342"/>
      <c r="Q53" s="342"/>
      <c r="R53" s="342"/>
      <c r="S53" s="342"/>
      <c r="T53" s="342"/>
      <c r="U53" s="342"/>
      <c r="V53" s="342"/>
      <c r="W53" s="342"/>
      <c r="X53" s="342"/>
      <c r="Y53" s="342"/>
    </row>
    <row r="54" spans="1:25" ht="13.5" thickTop="1" x14ac:dyDescent="0.2">
      <c r="A54" s="143"/>
      <c r="B54" s="27" t="s">
        <v>326</v>
      </c>
      <c r="C54" s="33" t="s">
        <v>10</v>
      </c>
      <c r="D54" s="18">
        <f t="shared" ref="D54:V54" si="49">IF(C9=0,"--",((D9/C9)*100-100))</f>
        <v>3.0189459621030323</v>
      </c>
      <c r="E54" s="18">
        <f t="shared" si="49"/>
        <v>18.709288964015798</v>
      </c>
      <c r="F54" s="18">
        <f t="shared" si="49"/>
        <v>96.170256123346434</v>
      </c>
      <c r="G54" s="18">
        <f t="shared" si="49"/>
        <v>31.946971633361187</v>
      </c>
      <c r="H54" s="18">
        <f t="shared" si="49"/>
        <v>29.489574850440647</v>
      </c>
      <c r="I54" s="18">
        <f t="shared" si="49"/>
        <v>-28.978735919742078</v>
      </c>
      <c r="J54" s="18">
        <f t="shared" si="49"/>
        <v>-19.299278371489521</v>
      </c>
      <c r="K54" s="18">
        <f t="shared" si="49"/>
        <v>-29.360887554694287</v>
      </c>
      <c r="L54" s="18">
        <f t="shared" si="49"/>
        <v>173.17280597760305</v>
      </c>
      <c r="M54" s="18">
        <f t="shared" si="49"/>
        <v>-12.115726966751453</v>
      </c>
      <c r="N54" s="18">
        <f t="shared" si="49"/>
        <v>-44.422307178783704</v>
      </c>
      <c r="O54" s="18">
        <f t="shared" si="49"/>
        <v>-27.636102864744373</v>
      </c>
      <c r="P54" s="18">
        <f t="shared" si="49"/>
        <v>-17.247881582931825</v>
      </c>
      <c r="Q54" s="18">
        <f t="shared" si="49"/>
        <v>0.79640548135513711</v>
      </c>
      <c r="R54" s="18">
        <f t="shared" si="49"/>
        <v>-29.273148806824722</v>
      </c>
      <c r="S54" s="18">
        <f t="shared" si="49"/>
        <v>-15.532698279486269</v>
      </c>
      <c r="T54" s="18">
        <f t="shared" si="49"/>
        <v>5.5529479801451629</v>
      </c>
      <c r="U54" s="18">
        <f t="shared" si="49"/>
        <v>-8.759786469350388</v>
      </c>
      <c r="V54" s="18">
        <f t="shared" si="49"/>
        <v>-5.8555918786265266</v>
      </c>
      <c r="W54" s="18">
        <f t="shared" ref="W54:X54" si="50">IF(V9=0,"--",((W9/V9)*100-100))</f>
        <v>-17.13925491350227</v>
      </c>
      <c r="X54" s="18">
        <f t="shared" si="50"/>
        <v>-47.385416662871741</v>
      </c>
      <c r="Y54" s="18">
        <f>IFERROR((POWER(U9/C9,1/21)*100)-100,"--")</f>
        <v>-1.2432225743533962</v>
      </c>
    </row>
    <row r="55" spans="1:25" x14ac:dyDescent="0.2">
      <c r="A55" s="143"/>
      <c r="B55" s="27" t="s">
        <v>332</v>
      </c>
      <c r="C55" s="33" t="s">
        <v>10</v>
      </c>
      <c r="D55" s="18">
        <f t="shared" ref="D55:V55" si="51">IF(C10=0,"--",((D10/C10)*100-100))</f>
        <v>7000</v>
      </c>
      <c r="E55" s="18">
        <f t="shared" si="51"/>
        <v>-80.223409422049542</v>
      </c>
      <c r="F55" s="18">
        <f t="shared" si="51"/>
        <v>636.05108055009816</v>
      </c>
      <c r="G55" s="18">
        <f t="shared" si="51"/>
        <v>9445.8978379821183</v>
      </c>
      <c r="H55" s="18">
        <f t="shared" si="51"/>
        <v>-22.617465017345623</v>
      </c>
      <c r="I55" s="18">
        <f t="shared" si="51"/>
        <v>-59.520711259179706</v>
      </c>
      <c r="J55" s="18">
        <f t="shared" si="51"/>
        <v>1068.1949594234368</v>
      </c>
      <c r="K55" s="18">
        <f t="shared" si="51"/>
        <v>72.092570332047217</v>
      </c>
      <c r="L55" s="18">
        <f t="shared" si="51"/>
        <v>-47.71195057239116</v>
      </c>
      <c r="M55" s="18">
        <f t="shared" si="51"/>
        <v>79.396728062487597</v>
      </c>
      <c r="N55" s="18">
        <f t="shared" si="51"/>
        <v>100.54165751513082</v>
      </c>
      <c r="O55" s="18">
        <f t="shared" si="51"/>
        <v>-18.725399175219906</v>
      </c>
      <c r="P55" s="18">
        <f t="shared" si="51"/>
        <v>-12.315276452883879</v>
      </c>
      <c r="Q55" s="18">
        <f t="shared" si="51"/>
        <v>-47.577853729365103</v>
      </c>
      <c r="R55" s="18">
        <f t="shared" si="51"/>
        <v>-8.101960837894012</v>
      </c>
      <c r="S55" s="18">
        <f t="shared" si="51"/>
        <v>-18.354219855161858</v>
      </c>
      <c r="T55" s="18">
        <f t="shared" si="51"/>
        <v>-58.54789890739616</v>
      </c>
      <c r="U55" s="18">
        <f t="shared" si="51"/>
        <v>-100</v>
      </c>
      <c r="V55" s="18" t="str">
        <f t="shared" si="51"/>
        <v>--</v>
      </c>
      <c r="W55" s="18" t="str">
        <f t="shared" ref="W55:X55" si="52">IF(V10=0,"--",((W10/V10)*100-100))</f>
        <v>--</v>
      </c>
      <c r="X55" s="18" t="str">
        <f t="shared" si="52"/>
        <v>--</v>
      </c>
      <c r="Y55" s="18">
        <f t="shared" ref="Y55:Y74" si="53">IFERROR((POWER(U10/C10,1/21)*100)-100,"--")</f>
        <v>-100</v>
      </c>
    </row>
    <row r="56" spans="1:25" x14ac:dyDescent="0.2">
      <c r="A56" s="143"/>
      <c r="B56" s="27" t="s">
        <v>388</v>
      </c>
      <c r="C56" s="33" t="s">
        <v>10</v>
      </c>
      <c r="D56" s="18">
        <f t="shared" ref="D56:V56" si="54">IF(C11=0,"--",((D11/C11)*100-100))</f>
        <v>728.26786695169369</v>
      </c>
      <c r="E56" s="18">
        <f t="shared" si="54"/>
        <v>-99.94954302539513</v>
      </c>
      <c r="F56" s="18">
        <f t="shared" si="54"/>
        <v>217639.89116785265</v>
      </c>
      <c r="G56" s="18">
        <f t="shared" si="54"/>
        <v>-99.864758508871731</v>
      </c>
      <c r="H56" s="18">
        <f t="shared" si="54"/>
        <v>-36.304193319118696</v>
      </c>
      <c r="I56" s="18">
        <f t="shared" si="54"/>
        <v>-48.181209551439409</v>
      </c>
      <c r="J56" s="18">
        <f t="shared" si="54"/>
        <v>513.04909560723524</v>
      </c>
      <c r="K56" s="18">
        <f t="shared" si="54"/>
        <v>-43.294696171408496</v>
      </c>
      <c r="L56" s="18">
        <f t="shared" si="54"/>
        <v>2258.3250743310209</v>
      </c>
      <c r="M56" s="18">
        <f t="shared" si="54"/>
        <v>7096.9369208463777</v>
      </c>
      <c r="N56" s="18">
        <f t="shared" si="54"/>
        <v>570.59628359132012</v>
      </c>
      <c r="O56" s="18">
        <f t="shared" si="54"/>
        <v>11.126601250346411</v>
      </c>
      <c r="P56" s="18">
        <f t="shared" si="54"/>
        <v>-63.420942011473699</v>
      </c>
      <c r="Q56" s="18">
        <f t="shared" si="54"/>
        <v>-89.089843868193682</v>
      </c>
      <c r="R56" s="18">
        <f t="shared" si="54"/>
        <v>-99.171482790069376</v>
      </c>
      <c r="S56" s="18">
        <f t="shared" si="54"/>
        <v>-72.104390070501807</v>
      </c>
      <c r="T56" s="18">
        <f t="shared" si="54"/>
        <v>63.767654242327723</v>
      </c>
      <c r="U56" s="18">
        <f t="shared" si="54"/>
        <v>-95.765789132408244</v>
      </c>
      <c r="V56" s="18">
        <f t="shared" si="54"/>
        <v>-100</v>
      </c>
      <c r="W56" s="18" t="str">
        <f t="shared" ref="W56:X56" si="55">IF(V11=0,"--",((W11/V11)*100-100))</f>
        <v>--</v>
      </c>
      <c r="X56" s="18" t="str">
        <f t="shared" si="55"/>
        <v>--</v>
      </c>
      <c r="Y56" s="18">
        <f t="shared" si="53"/>
        <v>-27.573963908241396</v>
      </c>
    </row>
    <row r="57" spans="1:25" x14ac:dyDescent="0.2">
      <c r="A57" s="143"/>
      <c r="B57" s="27" t="s">
        <v>382</v>
      </c>
      <c r="C57" s="33" t="s">
        <v>10</v>
      </c>
      <c r="D57" s="18">
        <f t="shared" ref="D57:V57" si="56">IF(C12=0,"--",((D12/C12)*100-100))</f>
        <v>-75.979520381590817</v>
      </c>
      <c r="E57" s="18">
        <f t="shared" si="56"/>
        <v>125.07407724586795</v>
      </c>
      <c r="F57" s="18">
        <f t="shared" si="56"/>
        <v>-17.984357178251074</v>
      </c>
      <c r="G57" s="18">
        <f t="shared" si="56"/>
        <v>157.40045714326499</v>
      </c>
      <c r="H57" s="18">
        <f t="shared" si="56"/>
        <v>4.8293480082802347</v>
      </c>
      <c r="I57" s="18">
        <f t="shared" si="56"/>
        <v>-17.547324025250049</v>
      </c>
      <c r="J57" s="18">
        <f t="shared" si="56"/>
        <v>49.301318638063378</v>
      </c>
      <c r="K57" s="18">
        <f t="shared" si="56"/>
        <v>92.963037689425306</v>
      </c>
      <c r="L57" s="18">
        <f t="shared" si="56"/>
        <v>-86.698834065417799</v>
      </c>
      <c r="M57" s="18">
        <f t="shared" si="56"/>
        <v>126.86155206217759</v>
      </c>
      <c r="N57" s="18">
        <f t="shared" si="56"/>
        <v>107.74126506101899</v>
      </c>
      <c r="O57" s="18">
        <f t="shared" si="56"/>
        <v>116.11823184948898</v>
      </c>
      <c r="P57" s="18">
        <f t="shared" si="56"/>
        <v>-24.315678310109831</v>
      </c>
      <c r="Q57" s="18">
        <f t="shared" si="56"/>
        <v>-1.4529416178955472</v>
      </c>
      <c r="R57" s="18">
        <f t="shared" si="56"/>
        <v>176.45256556992791</v>
      </c>
      <c r="S57" s="18">
        <f t="shared" si="56"/>
        <v>-32.87176857180846</v>
      </c>
      <c r="T57" s="18">
        <f t="shared" si="56"/>
        <v>-3.8406384708206218</v>
      </c>
      <c r="U57" s="18">
        <f t="shared" si="56"/>
        <v>-47.352508288420772</v>
      </c>
      <c r="V57" s="18">
        <f t="shared" si="56"/>
        <v>-19.145426227689128</v>
      </c>
      <c r="W57" s="18">
        <f t="shared" ref="W57:X57" si="57">IF(V12=0,"--",((W12/V12)*100-100))</f>
        <v>-53.258011326082425</v>
      </c>
      <c r="X57" s="18">
        <f t="shared" si="57"/>
        <v>-65.125957505316222</v>
      </c>
      <c r="Y57" s="18">
        <f t="shared" si="53"/>
        <v>4.8397790025871643</v>
      </c>
    </row>
    <row r="58" spans="1:25" x14ac:dyDescent="0.2">
      <c r="A58" s="143"/>
      <c r="B58" s="27" t="s">
        <v>392</v>
      </c>
      <c r="C58" s="33" t="s">
        <v>10</v>
      </c>
      <c r="D58" s="18">
        <f t="shared" ref="D58:V58" si="58">IF(C13=0,"--",((D13/C13)*100-100))</f>
        <v>2860262900.0000005</v>
      </c>
      <c r="E58" s="18">
        <f t="shared" si="58"/>
        <v>137.86081909251001</v>
      </c>
      <c r="F58" s="18">
        <f t="shared" si="58"/>
        <v>-43.172378111383281</v>
      </c>
      <c r="G58" s="18">
        <f t="shared" si="58"/>
        <v>-61.692767849660498</v>
      </c>
      <c r="H58" s="18">
        <f t="shared" si="58"/>
        <v>-91.406085420594067</v>
      </c>
      <c r="I58" s="18">
        <f t="shared" si="58"/>
        <v>-100</v>
      </c>
      <c r="J58" s="18" t="str">
        <f t="shared" si="58"/>
        <v>--</v>
      </c>
      <c r="K58" s="18">
        <f t="shared" si="58"/>
        <v>-100</v>
      </c>
      <c r="L58" s="18" t="str">
        <f t="shared" si="58"/>
        <v>--</v>
      </c>
      <c r="M58" s="18">
        <f t="shared" si="58"/>
        <v>36443.599999999999</v>
      </c>
      <c r="N58" s="18">
        <f t="shared" si="58"/>
        <v>3402.3588261692885</v>
      </c>
      <c r="O58" s="18">
        <f t="shared" si="58"/>
        <v>156.31867788431487</v>
      </c>
      <c r="P58" s="18">
        <f t="shared" si="58"/>
        <v>-16.978027136565586</v>
      </c>
      <c r="Q58" s="18">
        <f t="shared" si="58"/>
        <v>-28.007533524780072</v>
      </c>
      <c r="R58" s="18">
        <f t="shared" si="58"/>
        <v>-25.801659285649166</v>
      </c>
      <c r="S58" s="18">
        <f t="shared" si="58"/>
        <v>-50.211351083919212</v>
      </c>
      <c r="T58" s="18">
        <f t="shared" si="58"/>
        <v>-86.768558349117299</v>
      </c>
      <c r="U58" s="18">
        <f t="shared" si="58"/>
        <v>-100</v>
      </c>
      <c r="V58" s="18" t="str">
        <f t="shared" si="58"/>
        <v>--</v>
      </c>
      <c r="W58" s="18" t="str">
        <f t="shared" ref="W58:X58" si="59">IF(V13=0,"--",((W13/V13)*100-100))</f>
        <v>--</v>
      </c>
      <c r="X58" s="18">
        <f t="shared" si="59"/>
        <v>-71.999974706676483</v>
      </c>
      <c r="Y58" s="18">
        <f t="shared" si="53"/>
        <v>-100</v>
      </c>
    </row>
    <row r="59" spans="1:25" x14ac:dyDescent="0.2">
      <c r="A59" s="143"/>
      <c r="B59" s="27" t="s">
        <v>391</v>
      </c>
      <c r="C59" s="33" t="s">
        <v>10</v>
      </c>
      <c r="D59" s="18">
        <f t="shared" ref="D59:V59" si="60">IF(C14=0,"--",((D14/C14)*100-100))</f>
        <v>-27.287685847507333</v>
      </c>
      <c r="E59" s="18">
        <f t="shared" si="60"/>
        <v>-16.946649512452751</v>
      </c>
      <c r="F59" s="18">
        <f t="shared" si="60"/>
        <v>-96.030485445033506</v>
      </c>
      <c r="G59" s="18">
        <f t="shared" si="60"/>
        <v>-98.984201367951343</v>
      </c>
      <c r="H59" s="18">
        <f t="shared" si="60"/>
        <v>1744.4877883310717</v>
      </c>
      <c r="I59" s="18">
        <f t="shared" si="60"/>
        <v>21.717501448262524</v>
      </c>
      <c r="J59" s="18">
        <f t="shared" si="60"/>
        <v>2756.0010274308943</v>
      </c>
      <c r="K59" s="18">
        <f t="shared" si="60"/>
        <v>-99.995661903577869</v>
      </c>
      <c r="L59" s="18">
        <f t="shared" si="60"/>
        <v>1760691.4634146341</v>
      </c>
      <c r="M59" s="18">
        <f t="shared" si="60"/>
        <v>74.537572834832446</v>
      </c>
      <c r="N59" s="18">
        <f t="shared" si="60"/>
        <v>172.18281397379985</v>
      </c>
      <c r="O59" s="18">
        <f t="shared" si="60"/>
        <v>38.436384590404003</v>
      </c>
      <c r="P59" s="18">
        <f t="shared" si="60"/>
        <v>-33.024384441461663</v>
      </c>
      <c r="Q59" s="18">
        <f t="shared" si="60"/>
        <v>-75.34128634954449</v>
      </c>
      <c r="R59" s="18">
        <f t="shared" si="60"/>
        <v>-100</v>
      </c>
      <c r="S59" s="18" t="str">
        <f t="shared" si="60"/>
        <v>--</v>
      </c>
      <c r="T59" s="18">
        <f t="shared" si="60"/>
        <v>46108.834951456301</v>
      </c>
      <c r="U59" s="18">
        <f t="shared" si="60"/>
        <v>-94.161793966185598</v>
      </c>
      <c r="V59" s="18">
        <f t="shared" si="60"/>
        <v>-99.575340986792384</v>
      </c>
      <c r="W59" s="18">
        <f t="shared" ref="W59:X59" si="61">IF(V14=0,"--",((W14/V14)*100-100))</f>
        <v>121359.32203389832</v>
      </c>
      <c r="X59" s="18">
        <f t="shared" si="61"/>
        <v>-11.155998381267366</v>
      </c>
      <c r="Y59" s="18">
        <f t="shared" si="53"/>
        <v>-27.55803763529957</v>
      </c>
    </row>
    <row r="60" spans="1:25" x14ac:dyDescent="0.2">
      <c r="A60" s="143"/>
      <c r="B60" s="27" t="s">
        <v>60</v>
      </c>
      <c r="C60" s="33" t="s">
        <v>10</v>
      </c>
      <c r="D60" s="18">
        <f t="shared" ref="D60:V60" si="62">IF(C15=0,"--",((D15/C15)*100-100))</f>
        <v>-5.2501830924099409</v>
      </c>
      <c r="E60" s="18">
        <f t="shared" si="62"/>
        <v>-30.174879579963502</v>
      </c>
      <c r="F60" s="18">
        <f t="shared" si="62"/>
        <v>20.573365812308907</v>
      </c>
      <c r="G60" s="18">
        <f t="shared" si="62"/>
        <v>-10.639702573812698</v>
      </c>
      <c r="H60" s="18">
        <f t="shared" si="62"/>
        <v>-22.663336876679381</v>
      </c>
      <c r="I60" s="18">
        <f t="shared" si="62"/>
        <v>-30.146799526460853</v>
      </c>
      <c r="J60" s="18">
        <f t="shared" si="62"/>
        <v>91.501530194604243</v>
      </c>
      <c r="K60" s="18">
        <f t="shared" si="62"/>
        <v>14.936680619151943</v>
      </c>
      <c r="L60" s="18">
        <f t="shared" si="62"/>
        <v>-14.781776100520688</v>
      </c>
      <c r="M60" s="18">
        <f t="shared" si="62"/>
        <v>-4.1171630623749564</v>
      </c>
      <c r="N60" s="18">
        <f t="shared" si="62"/>
        <v>3.1641174299786599</v>
      </c>
      <c r="O60" s="18">
        <f t="shared" si="62"/>
        <v>-30.052650754097158</v>
      </c>
      <c r="P60" s="18">
        <f t="shared" si="62"/>
        <v>22.913208001642133</v>
      </c>
      <c r="Q60" s="18">
        <f t="shared" si="62"/>
        <v>3.9825095145415759</v>
      </c>
      <c r="R60" s="18">
        <f t="shared" si="62"/>
        <v>-11.768214768599776</v>
      </c>
      <c r="S60" s="18">
        <f t="shared" si="62"/>
        <v>-2.6865737380698249</v>
      </c>
      <c r="T60" s="18">
        <f t="shared" si="62"/>
        <v>26.920484966025199</v>
      </c>
      <c r="U60" s="18">
        <f t="shared" si="62"/>
        <v>7.4691524972283929</v>
      </c>
      <c r="V60" s="18">
        <f t="shared" si="62"/>
        <v>-44.005928213353428</v>
      </c>
      <c r="W60" s="18">
        <f t="shared" ref="W60:X60" si="63">IF(V15=0,"--",((W15/V15)*100-100))</f>
        <v>-28.493996312200167</v>
      </c>
      <c r="X60" s="18">
        <f t="shared" si="63"/>
        <v>4.2384780598996912</v>
      </c>
      <c r="Y60" s="18">
        <f t="shared" si="53"/>
        <v>-1.3727629289367371</v>
      </c>
    </row>
    <row r="61" spans="1:25" x14ac:dyDescent="0.2">
      <c r="A61" s="143"/>
      <c r="B61" s="27" t="s">
        <v>14</v>
      </c>
      <c r="C61" s="33" t="s">
        <v>10</v>
      </c>
      <c r="D61" s="18">
        <f t="shared" ref="D61:V61" si="64">IF(C16=0,"--",((D16/C16)*100-100))</f>
        <v>2421.9131491041603</v>
      </c>
      <c r="E61" s="18">
        <f t="shared" si="64"/>
        <v>10.313727473490772</v>
      </c>
      <c r="F61" s="18">
        <f t="shared" si="64"/>
        <v>-99.956337502374154</v>
      </c>
      <c r="G61" s="18">
        <f t="shared" si="64"/>
        <v>152.5</v>
      </c>
      <c r="H61" s="18">
        <f t="shared" si="64"/>
        <v>-100</v>
      </c>
      <c r="I61" s="18" t="str">
        <f t="shared" si="64"/>
        <v>--</v>
      </c>
      <c r="J61" s="18">
        <f t="shared" si="64"/>
        <v>48.101715284606115</v>
      </c>
      <c r="K61" s="18">
        <f t="shared" si="64"/>
        <v>-25.893400533774553</v>
      </c>
      <c r="L61" s="18">
        <f t="shared" si="64"/>
        <v>1262.9263215713183</v>
      </c>
      <c r="M61" s="18">
        <f t="shared" si="64"/>
        <v>-37.723432644846341</v>
      </c>
      <c r="N61" s="18">
        <f t="shared" si="64"/>
        <v>17.432074947535696</v>
      </c>
      <c r="O61" s="18">
        <f t="shared" si="64"/>
        <v>-28.612277253855694</v>
      </c>
      <c r="P61" s="18">
        <f t="shared" si="64"/>
        <v>-60.566170681600475</v>
      </c>
      <c r="Q61" s="18">
        <f t="shared" si="64"/>
        <v>-97.466836405816792</v>
      </c>
      <c r="R61" s="18">
        <f t="shared" si="64"/>
        <v>-60.886310208572993</v>
      </c>
      <c r="S61" s="18">
        <f t="shared" si="64"/>
        <v>-96.150895140664957</v>
      </c>
      <c r="T61" s="18">
        <f t="shared" si="64"/>
        <v>-100</v>
      </c>
      <c r="U61" s="18" t="str">
        <f t="shared" si="64"/>
        <v>--</v>
      </c>
      <c r="V61" s="18">
        <f t="shared" si="64"/>
        <v>-100</v>
      </c>
      <c r="W61" s="18" t="str">
        <f t="shared" ref="W61:X61" si="65">IF(V16=0,"--",((W16/V16)*100-100))</f>
        <v>--</v>
      </c>
      <c r="X61" s="18">
        <f t="shared" si="65"/>
        <v>152.72641699724332</v>
      </c>
      <c r="Y61" s="18">
        <f t="shared" si="53"/>
        <v>0.54791674429475279</v>
      </c>
    </row>
    <row r="62" spans="1:25" x14ac:dyDescent="0.2">
      <c r="A62" s="143"/>
      <c r="B62" s="76" t="s">
        <v>15</v>
      </c>
      <c r="C62" s="33" t="s">
        <v>10</v>
      </c>
      <c r="D62" s="18">
        <f t="shared" ref="D62:V62" si="66">IF(C17=0,"--",((D17/C17)*100-100))</f>
        <v>-8.2197508889021833</v>
      </c>
      <c r="E62" s="18">
        <f t="shared" si="66"/>
        <v>-5.748833457195019</v>
      </c>
      <c r="F62" s="18">
        <f t="shared" si="66"/>
        <v>-16.881328046538741</v>
      </c>
      <c r="G62" s="18">
        <f t="shared" si="66"/>
        <v>-36.2844056736905</v>
      </c>
      <c r="H62" s="18">
        <f t="shared" si="66"/>
        <v>-13.081802544336668</v>
      </c>
      <c r="I62" s="18">
        <f t="shared" si="66"/>
        <v>-23.703679747219198</v>
      </c>
      <c r="J62" s="18">
        <f t="shared" si="66"/>
        <v>41.245368778667256</v>
      </c>
      <c r="K62" s="18">
        <f t="shared" si="66"/>
        <v>37.70369038549245</v>
      </c>
      <c r="L62" s="18">
        <f t="shared" si="66"/>
        <v>-6.7862601023461622</v>
      </c>
      <c r="M62" s="18">
        <f t="shared" si="66"/>
        <v>14.751058958678868</v>
      </c>
      <c r="N62" s="18">
        <f t="shared" si="66"/>
        <v>15.060461076469494</v>
      </c>
      <c r="O62" s="18">
        <f t="shared" si="66"/>
        <v>-25.052688957566176</v>
      </c>
      <c r="P62" s="18">
        <f t="shared" si="66"/>
        <v>-46.549086817802689</v>
      </c>
      <c r="Q62" s="18">
        <f t="shared" si="66"/>
        <v>24.685449425963895</v>
      </c>
      <c r="R62" s="18">
        <f t="shared" si="66"/>
        <v>7.25335629638802</v>
      </c>
      <c r="S62" s="18">
        <f t="shared" si="66"/>
        <v>-4.3327815204186635</v>
      </c>
      <c r="T62" s="18">
        <f t="shared" si="66"/>
        <v>-16.234844827586187</v>
      </c>
      <c r="U62" s="18">
        <f t="shared" si="66"/>
        <v>12.613569258388409</v>
      </c>
      <c r="V62" s="18">
        <f t="shared" si="66"/>
        <v>-35.712954064505837</v>
      </c>
      <c r="W62" s="18">
        <f t="shared" ref="W62:X62" si="67">IF(V17=0,"--",((W17/V17)*100-100))</f>
        <v>-41.268740036659132</v>
      </c>
      <c r="X62" s="18">
        <f t="shared" si="67"/>
        <v>-25.656100168443558</v>
      </c>
      <c r="Y62" s="18">
        <f t="shared" si="53"/>
        <v>-4.8557627545476123</v>
      </c>
    </row>
    <row r="63" spans="1:25" x14ac:dyDescent="0.2">
      <c r="A63" s="143"/>
      <c r="B63" s="76" t="s">
        <v>26</v>
      </c>
      <c r="C63" s="33" t="s">
        <v>10</v>
      </c>
      <c r="D63" s="18">
        <f t="shared" ref="D63:V63" si="68">IF(C18=0,"--",((D18/C18)*100-100))</f>
        <v>48.81563296930733</v>
      </c>
      <c r="E63" s="18">
        <f t="shared" si="68"/>
        <v>-79.699793129000199</v>
      </c>
      <c r="F63" s="18">
        <f t="shared" si="68"/>
        <v>323.2343396750515</v>
      </c>
      <c r="G63" s="18">
        <f t="shared" si="68"/>
        <v>-70.399729850621284</v>
      </c>
      <c r="H63" s="18">
        <f t="shared" si="68"/>
        <v>-73.062176239690615</v>
      </c>
      <c r="I63" s="18">
        <f t="shared" si="68"/>
        <v>143.10177888055352</v>
      </c>
      <c r="J63" s="18">
        <f t="shared" si="68"/>
        <v>-18.000164373515631</v>
      </c>
      <c r="K63" s="18">
        <f t="shared" si="68"/>
        <v>-42.615726879681048</v>
      </c>
      <c r="L63" s="18">
        <f t="shared" si="68"/>
        <v>55.1557095491805</v>
      </c>
      <c r="M63" s="18">
        <f t="shared" si="68"/>
        <v>345.55025304520177</v>
      </c>
      <c r="N63" s="18">
        <f t="shared" si="68"/>
        <v>218.2598101141449</v>
      </c>
      <c r="O63" s="18">
        <f t="shared" si="68"/>
        <v>-6.9221107079032436</v>
      </c>
      <c r="P63" s="18">
        <f t="shared" si="68"/>
        <v>-70.625386406495593</v>
      </c>
      <c r="Q63" s="18">
        <f t="shared" si="68"/>
        <v>-86.110006765050258</v>
      </c>
      <c r="R63" s="18">
        <f t="shared" si="68"/>
        <v>781.07528649174026</v>
      </c>
      <c r="S63" s="18">
        <f t="shared" si="68"/>
        <v>21.669401524436481</v>
      </c>
      <c r="T63" s="18">
        <f t="shared" si="68"/>
        <v>-95.982366666666664</v>
      </c>
      <c r="U63" s="18">
        <f t="shared" si="68"/>
        <v>-6.5681288320653124</v>
      </c>
      <c r="V63" s="18">
        <f t="shared" si="68"/>
        <v>23.575535575535554</v>
      </c>
      <c r="W63" s="18">
        <f t="shared" ref="W63:X63" si="69">IF(V18=0,"--",((W18/V18)*100-100))</f>
        <v>-96.806947323792855</v>
      </c>
      <c r="X63" s="18">
        <f t="shared" si="69"/>
        <v>1163.5422527287049</v>
      </c>
      <c r="Y63" s="18">
        <f t="shared" si="53"/>
        <v>-14.292373665238756</v>
      </c>
    </row>
    <row r="64" spans="1:25" x14ac:dyDescent="0.2">
      <c r="A64" s="143"/>
      <c r="B64" s="76" t="s">
        <v>27</v>
      </c>
      <c r="C64" s="33" t="s">
        <v>10</v>
      </c>
      <c r="D64" s="18">
        <f t="shared" ref="D64:V64" si="70">IF(C19=0,"--",((D19/C19)*100-100))</f>
        <v>-23.825206168841078</v>
      </c>
      <c r="E64" s="18">
        <f t="shared" si="70"/>
        <v>29.839037126597901</v>
      </c>
      <c r="F64" s="18">
        <f t="shared" si="70"/>
        <v>-47.924671487160396</v>
      </c>
      <c r="G64" s="18">
        <f t="shared" si="70"/>
        <v>-61.776589989380973</v>
      </c>
      <c r="H64" s="18">
        <f t="shared" si="70"/>
        <v>34.548367268656278</v>
      </c>
      <c r="I64" s="18">
        <f t="shared" si="70"/>
        <v>-57.696515756322349</v>
      </c>
      <c r="J64" s="18">
        <f t="shared" si="70"/>
        <v>31.109877680007514</v>
      </c>
      <c r="K64" s="18">
        <f t="shared" si="70"/>
        <v>-65.926958541994054</v>
      </c>
      <c r="L64" s="18">
        <f t="shared" si="70"/>
        <v>-11.713803586297686</v>
      </c>
      <c r="M64" s="18">
        <f t="shared" si="70"/>
        <v>62.125591902824993</v>
      </c>
      <c r="N64" s="18">
        <f t="shared" si="70"/>
        <v>-75.09998120928141</v>
      </c>
      <c r="O64" s="18">
        <f t="shared" si="70"/>
        <v>-49.431660245851738</v>
      </c>
      <c r="P64" s="18">
        <f t="shared" si="70"/>
        <v>-18.202570806199191</v>
      </c>
      <c r="Q64" s="18">
        <f t="shared" si="70"/>
        <v>2304.3464014173292</v>
      </c>
      <c r="R64" s="18">
        <f t="shared" si="70"/>
        <v>0.78009902074150261</v>
      </c>
      <c r="S64" s="18">
        <f t="shared" si="70"/>
        <v>-31.239436658456654</v>
      </c>
      <c r="T64" s="18">
        <f t="shared" si="70"/>
        <v>28.884883333333335</v>
      </c>
      <c r="U64" s="18">
        <f t="shared" si="70"/>
        <v>9.9441323154913448</v>
      </c>
      <c r="V64" s="18">
        <f t="shared" si="70"/>
        <v>-5.0335553103345632</v>
      </c>
      <c r="W64" s="18">
        <f t="shared" ref="W64:X64" si="71">IF(V19=0,"--",((W19/V19)*100-100))</f>
        <v>-28.338315297323248</v>
      </c>
      <c r="X64" s="18">
        <f t="shared" si="71"/>
        <v>-51.245425638958778</v>
      </c>
      <c r="Y64" s="18">
        <f t="shared" si="53"/>
        <v>-7.98403793733317</v>
      </c>
    </row>
    <row r="65" spans="1:25" x14ac:dyDescent="0.2">
      <c r="A65" s="143"/>
      <c r="B65" s="76" t="s">
        <v>16</v>
      </c>
      <c r="C65" s="33" t="s">
        <v>10</v>
      </c>
      <c r="D65" s="18">
        <f t="shared" ref="D65:V65" si="72">IF(C20=0,"--",((D20/C20)*100-100))</f>
        <v>14.453560381973716</v>
      </c>
      <c r="E65" s="18">
        <f t="shared" si="72"/>
        <v>-10.124527241099074</v>
      </c>
      <c r="F65" s="18">
        <f t="shared" si="72"/>
        <v>-23.686055767977734</v>
      </c>
      <c r="G65" s="18">
        <f t="shared" si="72"/>
        <v>-17.195705646998988</v>
      </c>
      <c r="H65" s="18">
        <f t="shared" si="72"/>
        <v>-4.7332488630380425</v>
      </c>
      <c r="I65" s="18">
        <f t="shared" si="72"/>
        <v>-11.350348965224683</v>
      </c>
      <c r="J65" s="18">
        <f t="shared" si="72"/>
        <v>137.114501005818</v>
      </c>
      <c r="K65" s="18">
        <f t="shared" si="72"/>
        <v>161.7233603063861</v>
      </c>
      <c r="L65" s="18">
        <f t="shared" si="72"/>
        <v>-21.740366096485104</v>
      </c>
      <c r="M65" s="18">
        <f t="shared" si="72"/>
        <v>7.4019585487618684</v>
      </c>
      <c r="N65" s="18">
        <f t="shared" si="72"/>
        <v>1.1100987744668629</v>
      </c>
      <c r="O65" s="18">
        <f t="shared" si="72"/>
        <v>-44.245360821891566</v>
      </c>
      <c r="P65" s="18">
        <f t="shared" si="72"/>
        <v>-53.100119509272709</v>
      </c>
      <c r="Q65" s="18">
        <f t="shared" si="72"/>
        <v>-14.893609990208461</v>
      </c>
      <c r="R65" s="18">
        <f t="shared" si="72"/>
        <v>13.44941931124994</v>
      </c>
      <c r="S65" s="18">
        <f t="shared" si="72"/>
        <v>23.439256750628473</v>
      </c>
      <c r="T65" s="18">
        <f t="shared" si="72"/>
        <v>-36.392868085082796</v>
      </c>
      <c r="U65" s="18">
        <f t="shared" si="72"/>
        <v>19.390093886030797</v>
      </c>
      <c r="V65" s="18">
        <f t="shared" si="72"/>
        <v>-34.665837616717496</v>
      </c>
      <c r="W65" s="18">
        <f t="shared" ref="W65:X65" si="73">IF(V20=0,"--",((W20/V20)*100-100))</f>
        <v>-19.610176017632512</v>
      </c>
      <c r="X65" s="18">
        <f t="shared" si="73"/>
        <v>23.890347956293795</v>
      </c>
      <c r="Y65" s="18">
        <f t="shared" si="53"/>
        <v>-1.7839107373229552</v>
      </c>
    </row>
    <row r="66" spans="1:25" x14ac:dyDescent="0.2">
      <c r="A66" s="143"/>
      <c r="B66" s="76" t="s">
        <v>19</v>
      </c>
      <c r="C66" s="33" t="s">
        <v>10</v>
      </c>
      <c r="D66" s="18">
        <f t="shared" ref="D66:V66" si="74">IF(C21=0,"--",((D21/C21)*100-100))</f>
        <v>-23.476677929753251</v>
      </c>
      <c r="E66" s="18">
        <f t="shared" si="74"/>
        <v>177.66969726594328</v>
      </c>
      <c r="F66" s="18">
        <f t="shared" si="74"/>
        <v>-46.083137245697316</v>
      </c>
      <c r="G66" s="18">
        <f t="shared" si="74"/>
        <v>27.951699706693802</v>
      </c>
      <c r="H66" s="18">
        <f t="shared" si="74"/>
        <v>-6.7370381868984879</v>
      </c>
      <c r="I66" s="18">
        <f t="shared" si="74"/>
        <v>-22.067836491983286</v>
      </c>
      <c r="J66" s="18">
        <f t="shared" si="74"/>
        <v>39.955178204670602</v>
      </c>
      <c r="K66" s="18">
        <f t="shared" si="74"/>
        <v>997.17579082037946</v>
      </c>
      <c r="L66" s="18">
        <f t="shared" si="74"/>
        <v>-31.049020919143672</v>
      </c>
      <c r="M66" s="18">
        <f t="shared" si="74"/>
        <v>-4.0117848355627501</v>
      </c>
      <c r="N66" s="18">
        <f t="shared" si="74"/>
        <v>1.1273262619231303</v>
      </c>
      <c r="O66" s="18">
        <f t="shared" si="74"/>
        <v>-27.485249935522731</v>
      </c>
      <c r="P66" s="18">
        <f t="shared" si="74"/>
        <v>-56.090770550997007</v>
      </c>
      <c r="Q66" s="18">
        <f t="shared" si="74"/>
        <v>10.257840718091771</v>
      </c>
      <c r="R66" s="18">
        <f t="shared" si="74"/>
        <v>12.698417846740682</v>
      </c>
      <c r="S66" s="18">
        <f t="shared" si="74"/>
        <v>43.899385549623702</v>
      </c>
      <c r="T66" s="18">
        <f t="shared" si="74"/>
        <v>-34.947299999999998</v>
      </c>
      <c r="U66" s="18">
        <f t="shared" si="74"/>
        <v>14.580947447223579</v>
      </c>
      <c r="V66" s="18">
        <f t="shared" si="74"/>
        <v>-24.888379081810612</v>
      </c>
      <c r="W66" s="18">
        <f t="shared" ref="W66:X66" si="75">IF(V21=0,"--",((W21/V21)*100-100))</f>
        <v>-40.440497475293249</v>
      </c>
      <c r="X66" s="18">
        <f t="shared" si="75"/>
        <v>67.220666118864983</v>
      </c>
      <c r="Y66" s="18">
        <f t="shared" si="53"/>
        <v>7.5893755764252546</v>
      </c>
    </row>
    <row r="67" spans="1:25" x14ac:dyDescent="0.2">
      <c r="A67" s="143"/>
      <c r="B67" s="76" t="s">
        <v>18</v>
      </c>
      <c r="C67" s="33" t="s">
        <v>10</v>
      </c>
      <c r="D67" s="18">
        <f t="shared" ref="D67:V67" si="76">IF(C22=0,"--",((D22/C22)*100-100))</f>
        <v>-30.277667696157266</v>
      </c>
      <c r="E67" s="18">
        <f t="shared" si="76"/>
        <v>14.642819395676014</v>
      </c>
      <c r="F67" s="18">
        <f t="shared" si="76"/>
        <v>-68.584271136160169</v>
      </c>
      <c r="G67" s="18">
        <f t="shared" si="76"/>
        <v>25.933365070462955</v>
      </c>
      <c r="H67" s="18">
        <f t="shared" si="76"/>
        <v>-23.408937911035153</v>
      </c>
      <c r="I67" s="18">
        <f t="shared" si="76"/>
        <v>-79.81406984212839</v>
      </c>
      <c r="J67" s="18">
        <f t="shared" si="76"/>
        <v>4470.0529206859592</v>
      </c>
      <c r="K67" s="18">
        <f t="shared" si="76"/>
        <v>120.16468355033402</v>
      </c>
      <c r="L67" s="18">
        <f t="shared" si="76"/>
        <v>-18.62001515310898</v>
      </c>
      <c r="M67" s="18">
        <f t="shared" si="76"/>
        <v>11.467002746396432</v>
      </c>
      <c r="N67" s="18">
        <f t="shared" si="76"/>
        <v>15.239962612665664</v>
      </c>
      <c r="O67" s="18">
        <f t="shared" si="76"/>
        <v>-48.449020690551201</v>
      </c>
      <c r="P67" s="18">
        <f t="shared" si="76"/>
        <v>-74.545940863901478</v>
      </c>
      <c r="Q67" s="18">
        <f t="shared" si="76"/>
        <v>-24.304168557567934</v>
      </c>
      <c r="R67" s="18">
        <f t="shared" si="76"/>
        <v>34.622795458990169</v>
      </c>
      <c r="S67" s="18">
        <f t="shared" si="76"/>
        <v>138.14853800612519</v>
      </c>
      <c r="T67" s="18">
        <f t="shared" si="76"/>
        <v>-55.262</v>
      </c>
      <c r="U67" s="18">
        <f t="shared" si="76"/>
        <v>22.765657830032637</v>
      </c>
      <c r="V67" s="18">
        <f t="shared" si="76"/>
        <v>-18.127229261382766</v>
      </c>
      <c r="W67" s="18">
        <f t="shared" ref="W67:X67" si="77">IF(V22=0,"--",((W22/V22)*100-100))</f>
        <v>25.217660101096612</v>
      </c>
      <c r="X67" s="18">
        <f t="shared" si="77"/>
        <v>-18.114604885759206</v>
      </c>
      <c r="Y67" s="18">
        <f t="shared" si="53"/>
        <v>-0.50359240374466196</v>
      </c>
    </row>
    <row r="68" spans="1:25" x14ac:dyDescent="0.2">
      <c r="A68" s="143"/>
      <c r="B68" s="76" t="s">
        <v>20</v>
      </c>
      <c r="C68" s="33" t="s">
        <v>10</v>
      </c>
      <c r="D68" s="18">
        <f t="shared" ref="D68:V68" si="78">IF(C23=0,"--",((D23/C23)*100-100))</f>
        <v>1400.5649717514125</v>
      </c>
      <c r="E68" s="18">
        <f t="shared" si="78"/>
        <v>325.90361445783128</v>
      </c>
      <c r="F68" s="18">
        <f t="shared" si="78"/>
        <v>219.09918670438475</v>
      </c>
      <c r="G68" s="18">
        <f t="shared" si="78"/>
        <v>-40.45821617054284</v>
      </c>
      <c r="H68" s="18">
        <f t="shared" si="78"/>
        <v>-8.8600674653949056</v>
      </c>
      <c r="I68" s="18">
        <f t="shared" si="78"/>
        <v>-70.557604686482975</v>
      </c>
      <c r="J68" s="18">
        <f t="shared" si="78"/>
        <v>134.40114439290824</v>
      </c>
      <c r="K68" s="18">
        <f t="shared" si="78"/>
        <v>4229.7074379553951</v>
      </c>
      <c r="L68" s="18">
        <f t="shared" si="78"/>
        <v>-31.173827953149726</v>
      </c>
      <c r="M68" s="18">
        <f t="shared" si="78"/>
        <v>40.445826274210447</v>
      </c>
      <c r="N68" s="18">
        <f t="shared" si="78"/>
        <v>-13.996898101302179</v>
      </c>
      <c r="O68" s="18">
        <f t="shared" si="78"/>
        <v>-66.565777589163787</v>
      </c>
      <c r="P68" s="18">
        <f t="shared" si="78"/>
        <v>-69.042690675849897</v>
      </c>
      <c r="Q68" s="18">
        <f t="shared" si="78"/>
        <v>-9.8404110099029651</v>
      </c>
      <c r="R68" s="18">
        <f t="shared" si="78"/>
        <v>79.14397872609851</v>
      </c>
      <c r="S68" s="18">
        <f t="shared" si="78"/>
        <v>-100</v>
      </c>
      <c r="T68" s="18" t="str">
        <f t="shared" si="78"/>
        <v>--</v>
      </c>
      <c r="U68" s="18">
        <f t="shared" si="78"/>
        <v>-0.48826565909210728</v>
      </c>
      <c r="V68" s="18">
        <f t="shared" si="78"/>
        <v>-33.095912937684673</v>
      </c>
      <c r="W68" s="18">
        <f t="shared" ref="W68:X68" si="79">IF(V23=0,"--",((W23/V23)*100-100))</f>
        <v>10.42818818098705</v>
      </c>
      <c r="X68" s="18">
        <f t="shared" si="79"/>
        <v>67.028587197966033</v>
      </c>
      <c r="Y68" s="18">
        <f t="shared" si="53"/>
        <v>33.365462931783952</v>
      </c>
    </row>
    <row r="69" spans="1:25" x14ac:dyDescent="0.2">
      <c r="A69" s="143"/>
      <c r="B69" s="76" t="s">
        <v>21</v>
      </c>
      <c r="C69" s="33" t="s">
        <v>10</v>
      </c>
      <c r="D69" s="18">
        <f t="shared" ref="D69:V69" si="80">IF(C24=0,"--",((D24/C24)*100-100))</f>
        <v>224.77876106194691</v>
      </c>
      <c r="E69" s="18">
        <f t="shared" si="80"/>
        <v>7988.2833787465943</v>
      </c>
      <c r="F69" s="18">
        <f t="shared" si="80"/>
        <v>348.60867807573106</v>
      </c>
      <c r="G69" s="18">
        <f t="shared" si="80"/>
        <v>-5.8934404685915922</v>
      </c>
      <c r="H69" s="18">
        <f t="shared" si="80"/>
        <v>-77.856954762721742</v>
      </c>
      <c r="I69" s="18">
        <f t="shared" si="80"/>
        <v>-51.807272334138169</v>
      </c>
      <c r="J69" s="18">
        <f t="shared" si="80"/>
        <v>94.713228146264868</v>
      </c>
      <c r="K69" s="18">
        <f t="shared" si="80"/>
        <v>2913.9252659472331</v>
      </c>
      <c r="L69" s="18">
        <f t="shared" si="80"/>
        <v>21.310761013053067</v>
      </c>
      <c r="M69" s="18">
        <f t="shared" si="80"/>
        <v>-25.94643933776031</v>
      </c>
      <c r="N69" s="18">
        <f t="shared" si="80"/>
        <v>-37.673771419574742</v>
      </c>
      <c r="O69" s="18">
        <f t="shared" si="80"/>
        <v>-88.683084023458562</v>
      </c>
      <c r="P69" s="18">
        <f t="shared" si="80"/>
        <v>-5.1158301158301214</v>
      </c>
      <c r="Q69" s="18">
        <f t="shared" si="80"/>
        <v>-22.367751780264484</v>
      </c>
      <c r="R69" s="18">
        <f t="shared" si="80"/>
        <v>48.615888615888622</v>
      </c>
      <c r="S69" s="18">
        <f t="shared" si="80"/>
        <v>-100</v>
      </c>
      <c r="T69" s="18" t="str">
        <f t="shared" si="80"/>
        <v>--</v>
      </c>
      <c r="U69" s="18">
        <f t="shared" si="80"/>
        <v>59.360281978304698</v>
      </c>
      <c r="V69" s="18">
        <f t="shared" si="80"/>
        <v>-49.325020020592611</v>
      </c>
      <c r="W69" s="18">
        <f t="shared" ref="W69:X69" si="81">IF(V24=0,"--",((W24/V24)*100-100))</f>
        <v>-35.229709899537184</v>
      </c>
      <c r="X69" s="18">
        <f t="shared" si="81"/>
        <v>-3.9405909918283584</v>
      </c>
      <c r="Y69" s="18">
        <f t="shared" si="53"/>
        <v>41.157067589865761</v>
      </c>
    </row>
    <row r="70" spans="1:25" x14ac:dyDescent="0.2">
      <c r="A70" s="143"/>
      <c r="B70" s="76" t="s">
        <v>17</v>
      </c>
      <c r="C70" s="33" t="s">
        <v>10</v>
      </c>
      <c r="D70" s="18">
        <f t="shared" ref="D70:V70" si="82">IF(C25=0,"--",((D25/C25)*100-100))</f>
        <v>-48.657631457797635</v>
      </c>
      <c r="E70" s="18">
        <f t="shared" si="82"/>
        <v>601.40732640787314</v>
      </c>
      <c r="F70" s="18">
        <f t="shared" si="82"/>
        <v>-43.478159195680952</v>
      </c>
      <c r="G70" s="18">
        <f t="shared" si="82"/>
        <v>-40.484951124252518</v>
      </c>
      <c r="H70" s="18">
        <f t="shared" si="82"/>
        <v>33.931029368827438</v>
      </c>
      <c r="I70" s="18">
        <f t="shared" si="82"/>
        <v>-52.078121161159494</v>
      </c>
      <c r="J70" s="18">
        <f t="shared" si="82"/>
        <v>193.78429900063543</v>
      </c>
      <c r="K70" s="18">
        <f t="shared" si="82"/>
        <v>398.28342214444427</v>
      </c>
      <c r="L70" s="18">
        <f t="shared" si="82"/>
        <v>-15.832073856013139</v>
      </c>
      <c r="M70" s="18">
        <f t="shared" si="82"/>
        <v>-9.2011348312433796</v>
      </c>
      <c r="N70" s="18">
        <f t="shared" si="82"/>
        <v>-3.2186795462041431</v>
      </c>
      <c r="O70" s="18">
        <f t="shared" si="82"/>
        <v>-15.042451864434142</v>
      </c>
      <c r="P70" s="18">
        <f t="shared" si="82"/>
        <v>-42.806500003532435</v>
      </c>
      <c r="Q70" s="18">
        <f t="shared" si="82"/>
        <v>24.311137097305476</v>
      </c>
      <c r="R70" s="18">
        <f t="shared" si="82"/>
        <v>-15.398008879113988</v>
      </c>
      <c r="S70" s="18">
        <f t="shared" si="82"/>
        <v>30.50434709980189</v>
      </c>
      <c r="T70" s="18">
        <f t="shared" si="82"/>
        <v>-57.025100000000002</v>
      </c>
      <c r="U70" s="18">
        <f t="shared" si="82"/>
        <v>43.191723540950676</v>
      </c>
      <c r="V70" s="18">
        <f t="shared" si="82"/>
        <v>-34.24146644674299</v>
      </c>
      <c r="W70" s="18">
        <f t="shared" ref="W70:X70" si="83">IF(V25=0,"--",((W25/V25)*100-100))</f>
        <v>-34.899111588884352</v>
      </c>
      <c r="X70" s="18">
        <f t="shared" si="83"/>
        <v>17.319328560474332</v>
      </c>
      <c r="Y70" s="18">
        <f t="shared" si="53"/>
        <v>6.0814102987677359</v>
      </c>
    </row>
    <row r="71" spans="1:25" x14ac:dyDescent="0.2">
      <c r="A71" s="297"/>
      <c r="B71" s="76" t="s">
        <v>807</v>
      </c>
      <c r="C71" s="33" t="s">
        <v>10</v>
      </c>
      <c r="D71" s="18">
        <f t="shared" ref="D71:V71" si="84">IF(C26=0,"--",((D26/C26)*100-100))</f>
        <v>28.774352434143992</v>
      </c>
      <c r="E71" s="18">
        <f t="shared" si="84"/>
        <v>-34.597409442100343</v>
      </c>
      <c r="F71" s="18">
        <f t="shared" si="84"/>
        <v>-15.811732175123382</v>
      </c>
      <c r="G71" s="18">
        <f t="shared" si="84"/>
        <v>-19.330808904835905</v>
      </c>
      <c r="H71" s="18">
        <f t="shared" si="84"/>
        <v>-1.7190244249502058</v>
      </c>
      <c r="I71" s="18">
        <f t="shared" si="84"/>
        <v>6.168525806400794</v>
      </c>
      <c r="J71" s="18">
        <f t="shared" si="84"/>
        <v>71.139793318739294</v>
      </c>
      <c r="K71" s="18">
        <f t="shared" si="84"/>
        <v>-8.8933415288756379</v>
      </c>
      <c r="L71" s="18">
        <f t="shared" si="84"/>
        <v>-24.781650494784472</v>
      </c>
      <c r="M71" s="18">
        <f t="shared" si="84"/>
        <v>15.6295553401891</v>
      </c>
      <c r="N71" s="18">
        <f t="shared" si="84"/>
        <v>13.155466059187091</v>
      </c>
      <c r="O71" s="18">
        <f t="shared" si="84"/>
        <v>-43.190355836548619</v>
      </c>
      <c r="P71" s="18">
        <f t="shared" si="84"/>
        <v>-32.030608370055717</v>
      </c>
      <c r="Q71" s="18">
        <f t="shared" si="84"/>
        <v>-51.475456390581797</v>
      </c>
      <c r="R71" s="18">
        <f t="shared" si="84"/>
        <v>26.390076252660791</v>
      </c>
      <c r="S71" s="18">
        <f t="shared" si="84"/>
        <v>-8.208645808743853</v>
      </c>
      <c r="T71" s="18">
        <f t="shared" si="84"/>
        <v>-39.496871934784586</v>
      </c>
      <c r="U71" s="18">
        <f t="shared" si="84"/>
        <v>1.4612481778673896</v>
      </c>
      <c r="V71" s="18">
        <f t="shared" si="84"/>
        <v>-74.399132064729926</v>
      </c>
      <c r="W71" s="18">
        <f t="shared" ref="W71:X74" si="85">IF(V26=0,"--",((W26/V26)*100-100))</f>
        <v>-93.836277430453578</v>
      </c>
      <c r="X71" s="18">
        <f t="shared" si="85"/>
        <v>506.48400272294089</v>
      </c>
      <c r="Y71" s="18">
        <f t="shared" si="53"/>
        <v>-9.5249263155480577</v>
      </c>
    </row>
    <row r="72" spans="1:25" ht="15" x14ac:dyDescent="0.25">
      <c r="A72" s="143"/>
      <c r="B72" s="185" t="s">
        <v>22</v>
      </c>
      <c r="C72" s="33" t="s">
        <v>10</v>
      </c>
      <c r="D72" s="18">
        <f t="shared" ref="D72:D74" si="86">IF(C27=0,"--",((D27/C27)*100-100))</f>
        <v>-0.85291400298628162</v>
      </c>
      <c r="E72" s="18">
        <f t="shared" ref="E72:E74" si="87">IF(D27=0,"--",((E27/D27)*100-100))</f>
        <v>7.4524188394488249</v>
      </c>
      <c r="F72" s="18">
        <f t="shared" ref="F72:F74" si="88">IF(E27=0,"--",((F27/E27)*100-100))</f>
        <v>46.999162442083332</v>
      </c>
      <c r="G72" s="18">
        <f t="shared" ref="G72:G74" si="89">IF(F27=0,"--",((G27/F27)*100-100))</f>
        <v>16.430156464025188</v>
      </c>
      <c r="H72" s="18">
        <f t="shared" ref="H72:H74" si="90">IF(G27=0,"--",((H27/G27)*100-100))</f>
        <v>22.155757093820768</v>
      </c>
      <c r="I72" s="18">
        <f t="shared" ref="I72:I74" si="91">IF(H27=0,"--",((I27/H27)*100-100))</f>
        <v>-28.404041197701304</v>
      </c>
      <c r="J72" s="18">
        <f t="shared" ref="J72:J74" si="92">IF(I27=0,"--",((J27/I27)*100-100))</f>
        <v>-3.8176557601412071</v>
      </c>
      <c r="K72" s="18">
        <f t="shared" ref="K72:K74" si="93">IF(J27=0,"--",((K27/J27)*100-100))</f>
        <v>-7.6451694635933336</v>
      </c>
      <c r="L72" s="18">
        <f t="shared" ref="L72:L74" si="94">IF(K27=0,"--",((L27/K27)*100-100))</f>
        <v>87.777629533877843</v>
      </c>
      <c r="M72" s="18">
        <f t="shared" ref="M72:M74" si="95">IF(L27=0,"--",((M27/L27)*100-100))</f>
        <v>-2.430560964765931</v>
      </c>
      <c r="N72" s="18">
        <f t="shared" ref="N72:N74" si="96">IF(M27=0,"--",((N27/M27)*100-100))</f>
        <v>-1.0408146372833897</v>
      </c>
      <c r="O72" s="18">
        <f t="shared" ref="O72:O74" si="97">IF(N27=0,"--",((O27/N27)*100-100))</f>
        <v>-10.633502852088071</v>
      </c>
      <c r="P72" s="18">
        <f t="shared" ref="P72:P74" si="98">IF(O27=0,"--",((P27/O27)*100-100))</f>
        <v>-33.868765897990428</v>
      </c>
      <c r="Q72" s="18">
        <f t="shared" ref="Q72:Q74" si="99">IF(P27=0,"--",((Q27/P27)*100-100))</f>
        <v>-23.107490895773168</v>
      </c>
      <c r="R72" s="18">
        <f t="shared" ref="R72:R74" si="100">IF(Q27=0,"--",((R27/Q27)*100-100))</f>
        <v>-2.6529409357957121</v>
      </c>
      <c r="S72" s="18">
        <f t="shared" ref="S72:S74" si="101">IF(R27=0,"--",((S27/R27)*100-100))</f>
        <v>-20.151631643417616</v>
      </c>
      <c r="T72" s="18">
        <f t="shared" ref="T72:T74" si="102">IF(S27=0,"--",((T27/S27)*100-100))</f>
        <v>-11.405764490208071</v>
      </c>
      <c r="U72" s="18">
        <f t="shared" ref="U72:V74" si="103">IF(T27=0,"--",((U27/T27)*100-100))</f>
        <v>-20.187153364487926</v>
      </c>
      <c r="V72" s="18">
        <f t="shared" si="103"/>
        <v>-15.881895048571593</v>
      </c>
      <c r="W72" s="18">
        <f t="shared" si="85"/>
        <v>-26.918800689761483</v>
      </c>
      <c r="X72" s="18">
        <f t="shared" si="85"/>
        <v>-45.853190128930002</v>
      </c>
      <c r="Y72" s="18">
        <f t="shared" si="53"/>
        <v>-2.0920164567835968</v>
      </c>
    </row>
    <row r="73" spans="1:25" x14ac:dyDescent="0.2">
      <c r="A73" s="143"/>
      <c r="B73" s="76" t="s">
        <v>23</v>
      </c>
      <c r="C73" s="33" t="s">
        <v>10</v>
      </c>
      <c r="D73" s="18">
        <f t="shared" si="86"/>
        <v>45.849696666834973</v>
      </c>
      <c r="E73" s="18">
        <f t="shared" si="87"/>
        <v>80.704575411615309</v>
      </c>
      <c r="F73" s="18">
        <f t="shared" si="88"/>
        <v>-63.199290877889318</v>
      </c>
      <c r="G73" s="18">
        <f t="shared" si="89"/>
        <v>22.148806096421112</v>
      </c>
      <c r="H73" s="18">
        <f t="shared" si="90"/>
        <v>1.1839412929112427</v>
      </c>
      <c r="I73" s="18">
        <f t="shared" si="91"/>
        <v>21.991501106752764</v>
      </c>
      <c r="J73" s="18">
        <f t="shared" si="92"/>
        <v>-30.432740891737168</v>
      </c>
      <c r="K73" s="18">
        <f t="shared" si="93"/>
        <v>-29.486773727653656</v>
      </c>
      <c r="L73" s="18">
        <f t="shared" si="94"/>
        <v>68.25547394943726</v>
      </c>
      <c r="M73" s="18">
        <f t="shared" si="95"/>
        <v>150.81630099782757</v>
      </c>
      <c r="N73" s="18">
        <f t="shared" si="96"/>
        <v>-64.287775577609509</v>
      </c>
      <c r="O73" s="18">
        <f t="shared" si="97"/>
        <v>-0.82461531700299417</v>
      </c>
      <c r="P73" s="18">
        <f t="shared" si="98"/>
        <v>-56.780602065122835</v>
      </c>
      <c r="Q73" s="18">
        <f t="shared" si="99"/>
        <v>112.74442648775965</v>
      </c>
      <c r="R73" s="18">
        <f t="shared" si="100"/>
        <v>10.35685127569748</v>
      </c>
      <c r="S73" s="18">
        <f t="shared" si="101"/>
        <v>-1.5128001571648468</v>
      </c>
      <c r="T73" s="18">
        <f t="shared" si="102"/>
        <v>-8.4963909065055248</v>
      </c>
      <c r="U73" s="18">
        <f t="shared" si="103"/>
        <v>78.606527430730807</v>
      </c>
      <c r="V73" s="18">
        <f t="shared" si="103"/>
        <v>-4.0940627996089773</v>
      </c>
      <c r="W73" s="18">
        <f t="shared" si="85"/>
        <v>-39.390418555397432</v>
      </c>
      <c r="X73" s="18">
        <f t="shared" si="85"/>
        <v>-21.798208103506667</v>
      </c>
      <c r="Y73" s="18">
        <f t="shared" si="53"/>
        <v>2.7039945448701133</v>
      </c>
    </row>
    <row r="74" spans="1:25" ht="13.5" thickBot="1" x14ac:dyDescent="0.25">
      <c r="A74" s="143"/>
      <c r="B74" s="77" t="s">
        <v>7</v>
      </c>
      <c r="C74" s="88"/>
      <c r="D74" s="18">
        <f t="shared" si="86"/>
        <v>8.7249143416544115</v>
      </c>
      <c r="E74" s="18">
        <f t="shared" si="87"/>
        <v>27.604632641187308</v>
      </c>
      <c r="F74" s="18">
        <f t="shared" si="88"/>
        <v>4.0672185084666097</v>
      </c>
      <c r="G74" s="18">
        <f t="shared" si="89"/>
        <v>17.218001465570552</v>
      </c>
      <c r="H74" s="18">
        <f t="shared" si="90"/>
        <v>19.14498249517645</v>
      </c>
      <c r="I74" s="18">
        <f t="shared" si="91"/>
        <v>-22.259772979498734</v>
      </c>
      <c r="J74" s="18">
        <f t="shared" si="92"/>
        <v>-8.9096707484859934</v>
      </c>
      <c r="K74" s="18">
        <f t="shared" si="93"/>
        <v>-10.836552768376251</v>
      </c>
      <c r="L74" s="18">
        <f t="shared" si="94"/>
        <v>85.521801760099407</v>
      </c>
      <c r="M74" s="18">
        <f t="shared" si="95"/>
        <v>13.629382378201129</v>
      </c>
      <c r="N74" s="18">
        <f t="shared" si="96"/>
        <v>-15.671248098699465</v>
      </c>
      <c r="O74" s="18">
        <f t="shared" si="97"/>
        <v>-9.6726021389357726</v>
      </c>
      <c r="P74" s="18">
        <f t="shared" si="98"/>
        <v>-36.333119651520803</v>
      </c>
      <c r="Q74" s="18">
        <f t="shared" si="99"/>
        <v>-13.188349756982504</v>
      </c>
      <c r="R74" s="18">
        <f t="shared" si="100"/>
        <v>-0.32507032774636002</v>
      </c>
      <c r="S74" s="18">
        <f t="shared" si="101"/>
        <v>-16.459131496248503</v>
      </c>
      <c r="T74" s="18">
        <f t="shared" si="102"/>
        <v>-10.726275953150946</v>
      </c>
      <c r="U74" s="18">
        <f t="shared" si="103"/>
        <v>3.4625872551660422</v>
      </c>
      <c r="V74" s="18">
        <f t="shared" si="103"/>
        <v>-11.010591928787989</v>
      </c>
      <c r="W74" s="18">
        <f t="shared" si="85"/>
        <v>-32.473252189213369</v>
      </c>
      <c r="X74" s="18">
        <f t="shared" si="85"/>
        <v>-36.237313756787039</v>
      </c>
      <c r="Y74" s="18">
        <f t="shared" si="53"/>
        <v>-0.66608366569550981</v>
      </c>
    </row>
    <row r="75" spans="1:25" ht="13.5" thickTop="1" x14ac:dyDescent="0.2">
      <c r="A75" s="79" t="s">
        <v>868</v>
      </c>
      <c r="B75" s="79"/>
      <c r="C75" s="89"/>
      <c r="D75" s="89"/>
      <c r="E75" s="89"/>
      <c r="F75" s="89"/>
      <c r="G75" s="89"/>
      <c r="H75" s="89"/>
      <c r="I75" s="89"/>
      <c r="J75" s="89"/>
      <c r="K75" s="89"/>
      <c r="L75" s="89"/>
      <c r="M75" s="89"/>
      <c r="N75" s="89"/>
      <c r="O75" s="89"/>
      <c r="P75" s="89"/>
      <c r="Q75" s="89"/>
      <c r="R75" s="89"/>
      <c r="S75" s="89"/>
      <c r="T75" s="89"/>
      <c r="U75" s="89"/>
      <c r="V75" s="18"/>
      <c r="W75" s="18"/>
      <c r="X75" s="18"/>
      <c r="Y75" s="89"/>
    </row>
  </sheetData>
  <mergeCells count="6">
    <mergeCell ref="B53:Y53"/>
    <mergeCell ref="A2:Y2"/>
    <mergeCell ref="A4:Y4"/>
    <mergeCell ref="A5:Y5"/>
    <mergeCell ref="A7:Y7"/>
    <mergeCell ref="B30:Y30"/>
  </mergeCells>
  <phoneticPr fontId="4" type="noConversion"/>
  <hyperlinks>
    <hyperlink ref="A1" location="INDICE!A1" display="INDICE"/>
  </hyperlinks>
  <pageMargins left="0.75" right="0.75" top="1" bottom="1" header="0" footer="0"/>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7"/>
  <sheetViews>
    <sheetView topLeftCell="A47" zoomScale="70" zoomScaleNormal="70" workbookViewId="0"/>
  </sheetViews>
  <sheetFormatPr baseColWidth="10" defaultRowHeight="12.75" x14ac:dyDescent="0.2"/>
  <cols>
    <col min="1" max="1" width="11.42578125" style="4"/>
    <col min="2" max="2" width="30.42578125" style="4" bestFit="1" customWidth="1"/>
    <col min="3" max="89" width="11.42578125" style="21"/>
    <col min="90" max="16384" width="11.42578125" style="4"/>
  </cols>
  <sheetData>
    <row r="1" spans="1:25" ht="18.75" x14ac:dyDescent="0.3">
      <c r="A1" s="20" t="s">
        <v>258</v>
      </c>
      <c r="B1" s="41"/>
      <c r="C1" s="101"/>
      <c r="D1" s="101"/>
      <c r="E1" s="101"/>
      <c r="F1" s="101"/>
      <c r="G1" s="101"/>
      <c r="H1" s="101"/>
      <c r="I1" s="101"/>
      <c r="J1" s="101"/>
      <c r="K1" s="101"/>
      <c r="L1" s="101"/>
      <c r="M1" s="101"/>
      <c r="N1" s="101"/>
      <c r="O1" s="101"/>
      <c r="P1" s="101"/>
      <c r="Q1" s="101"/>
      <c r="R1" s="101"/>
      <c r="S1" s="101"/>
      <c r="T1" s="101"/>
      <c r="U1" s="101"/>
      <c r="V1" s="101"/>
      <c r="W1" s="101"/>
      <c r="X1" s="101"/>
      <c r="Y1" s="101"/>
    </row>
    <row r="2" spans="1:25" ht="18.75" x14ac:dyDescent="0.3">
      <c r="A2" s="333" t="s">
        <v>97</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25"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25" ht="18.75" x14ac:dyDescent="0.3">
      <c r="A4" s="333" t="s">
        <v>393</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25" ht="13.5" thickBot="1" x14ac:dyDescent="0.25">
      <c r="A5" s="335" t="s">
        <v>121</v>
      </c>
      <c r="B5" s="335"/>
      <c r="C5" s="335"/>
      <c r="D5" s="335"/>
      <c r="E5" s="335"/>
      <c r="F5" s="335"/>
      <c r="G5" s="335"/>
      <c r="H5" s="335"/>
      <c r="I5" s="335"/>
      <c r="J5" s="335"/>
      <c r="K5" s="335"/>
      <c r="L5" s="335"/>
      <c r="M5" s="335"/>
      <c r="N5" s="335"/>
      <c r="O5" s="335"/>
      <c r="P5" s="335"/>
      <c r="Q5" s="335"/>
      <c r="R5" s="335"/>
      <c r="S5" s="335"/>
      <c r="T5" s="335"/>
      <c r="U5" s="335"/>
      <c r="V5" s="335"/>
      <c r="W5" s="335"/>
      <c r="X5" s="335"/>
      <c r="Y5" s="335"/>
    </row>
    <row r="6" spans="1:25"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25"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25" ht="13.5" thickTop="1" x14ac:dyDescent="0.2">
      <c r="A8" s="148"/>
      <c r="C8" s="22"/>
      <c r="D8" s="22"/>
      <c r="E8" s="22"/>
      <c r="F8" s="22"/>
      <c r="G8" s="22"/>
      <c r="H8" s="22"/>
      <c r="I8" s="22"/>
      <c r="J8" s="22"/>
      <c r="K8" s="22"/>
      <c r="L8" s="22"/>
      <c r="M8" s="22"/>
      <c r="N8" s="22"/>
      <c r="O8" s="22"/>
      <c r="P8" s="22"/>
      <c r="Q8" s="22"/>
      <c r="R8" s="22"/>
      <c r="S8" s="22"/>
      <c r="T8" s="22"/>
      <c r="U8" s="22"/>
      <c r="V8" s="22"/>
      <c r="W8" s="22"/>
      <c r="X8" s="22"/>
      <c r="Y8" s="22"/>
    </row>
    <row r="9" spans="1:25" x14ac:dyDescent="0.2">
      <c r="A9" s="143"/>
      <c r="B9" s="27" t="s">
        <v>326</v>
      </c>
      <c r="C9" s="18">
        <v>140.29353499999999</v>
      </c>
      <c r="D9" s="18">
        <v>175.25687099999999</v>
      </c>
      <c r="E9" s="18">
        <v>227.448421</v>
      </c>
      <c r="F9" s="18">
        <v>261.457671</v>
      </c>
      <c r="G9" s="18">
        <v>339.34196300000002</v>
      </c>
      <c r="H9" s="18">
        <v>442.697991</v>
      </c>
      <c r="I9" s="18">
        <v>380.05454800000001</v>
      </c>
      <c r="J9" s="18">
        <v>380.82487700000001</v>
      </c>
      <c r="K9" s="18">
        <v>410.88656500000002</v>
      </c>
      <c r="L9" s="18">
        <v>439.053246</v>
      </c>
      <c r="M9" s="18">
        <v>310.53161</v>
      </c>
      <c r="N9" s="18">
        <v>544.45491300000003</v>
      </c>
      <c r="O9" s="18">
        <v>448.93056300000001</v>
      </c>
      <c r="P9" s="18">
        <v>328.91356400000001</v>
      </c>
      <c r="Q9" s="184">
        <v>286.853972</v>
      </c>
      <c r="R9" s="184">
        <v>281.49792200000002</v>
      </c>
      <c r="S9" s="184">
        <v>246.10829699999999</v>
      </c>
      <c r="T9" s="184">
        <v>189.38882699999999</v>
      </c>
      <c r="U9" s="184">
        <v>200.51935700000001</v>
      </c>
      <c r="V9" s="184">
        <v>218.33616800000001</v>
      </c>
      <c r="W9" s="184">
        <v>175.510401</v>
      </c>
      <c r="X9" s="184">
        <v>136.65520900000001</v>
      </c>
      <c r="Y9" s="18">
        <f>SUM(C9:X9)</f>
        <v>6565.0164910000003</v>
      </c>
    </row>
    <row r="10" spans="1:25" x14ac:dyDescent="0.2">
      <c r="A10" s="143"/>
      <c r="B10" s="27" t="s">
        <v>332</v>
      </c>
      <c r="C10" s="18">
        <v>5.0681999999999998E-2</v>
      </c>
      <c r="D10" s="18">
        <v>0.46196300000000001</v>
      </c>
      <c r="E10" s="18">
        <v>7.668577</v>
      </c>
      <c r="F10" s="18">
        <v>12.812269000000001</v>
      </c>
      <c r="G10" s="18">
        <v>15.681913</v>
      </c>
      <c r="H10" s="18">
        <v>7.2523099999999996</v>
      </c>
      <c r="I10" s="18">
        <v>2.2847420000000001</v>
      </c>
      <c r="J10" s="18">
        <v>3.6799230000000001</v>
      </c>
      <c r="K10" s="18">
        <v>3.1263030000000001</v>
      </c>
      <c r="L10" s="18">
        <v>3.2851650000000001</v>
      </c>
      <c r="M10" s="18">
        <v>2.8166280000000001</v>
      </c>
      <c r="N10" s="18">
        <v>2.30511</v>
      </c>
      <c r="O10" s="18">
        <v>1.075177</v>
      </c>
      <c r="P10" s="18">
        <v>6.9306999999999994E-2</v>
      </c>
      <c r="Q10" s="184">
        <v>4.8765999999999997E-2</v>
      </c>
      <c r="R10" s="184">
        <v>8.6158999999999999E-2</v>
      </c>
      <c r="S10" s="184">
        <v>4.37E-4</v>
      </c>
      <c r="T10" s="184">
        <v>1.019199</v>
      </c>
      <c r="U10" s="184">
        <v>0.71132600000000001</v>
      </c>
      <c r="V10" s="184">
        <v>0.13688800000000001</v>
      </c>
      <c r="W10" s="184">
        <v>0.24918899999999999</v>
      </c>
      <c r="X10" s="184">
        <v>5.4676000000000002E-2</v>
      </c>
      <c r="Y10" s="18">
        <f t="shared" ref="Y10:Y29" si="0">SUM(C10:X10)</f>
        <v>64.87670900000002</v>
      </c>
    </row>
    <row r="11" spans="1:25" x14ac:dyDescent="0.2">
      <c r="A11" s="143"/>
      <c r="B11" s="27" t="s">
        <v>388</v>
      </c>
      <c r="C11" s="18">
        <v>0.42164099999999999</v>
      </c>
      <c r="D11" s="18">
        <v>0.44947100000000001</v>
      </c>
      <c r="E11" s="18">
        <v>0.91527700000000001</v>
      </c>
      <c r="F11" s="18">
        <v>0.53741099999999997</v>
      </c>
      <c r="G11" s="18">
        <v>0.409744</v>
      </c>
      <c r="H11" s="18">
        <v>1.362187</v>
      </c>
      <c r="I11" s="18">
        <v>1.1138349999999999</v>
      </c>
      <c r="J11" s="18">
        <v>0.524142</v>
      </c>
      <c r="K11" s="18">
        <v>18.121707000000001</v>
      </c>
      <c r="L11" s="18">
        <v>5.0939189999999996</v>
      </c>
      <c r="M11" s="18">
        <v>11.886079000000001</v>
      </c>
      <c r="N11" s="18">
        <v>10.769736999999999</v>
      </c>
      <c r="O11" s="18">
        <v>4.3155260000000002</v>
      </c>
      <c r="P11" s="18">
        <v>4.5229799999999996</v>
      </c>
      <c r="Q11" s="184">
        <v>2.9766180000000002</v>
      </c>
      <c r="R11" s="184">
        <v>5.0536690000000002</v>
      </c>
      <c r="S11" s="184">
        <v>4.6471220000000004</v>
      </c>
      <c r="T11" s="184">
        <v>8.9274000000000006E-2</v>
      </c>
      <c r="U11" s="184">
        <v>0.14504</v>
      </c>
      <c r="V11" s="184">
        <v>4.7455429999999996</v>
      </c>
      <c r="W11" s="184">
        <v>0</v>
      </c>
      <c r="X11" s="184">
        <v>0</v>
      </c>
      <c r="Y11" s="18">
        <f t="shared" si="0"/>
        <v>78.100921999999997</v>
      </c>
    </row>
    <row r="12" spans="1:25" x14ac:dyDescent="0.2">
      <c r="A12" s="143"/>
      <c r="B12" s="27" t="s">
        <v>382</v>
      </c>
      <c r="C12" s="18">
        <v>23.6601</v>
      </c>
      <c r="D12" s="18">
        <v>32.764985000000003</v>
      </c>
      <c r="E12" s="18">
        <v>27.473734</v>
      </c>
      <c r="F12" s="18">
        <v>28.615649999999999</v>
      </c>
      <c r="G12" s="18">
        <v>29.315166000000001</v>
      </c>
      <c r="H12" s="18">
        <v>31.552351000000002</v>
      </c>
      <c r="I12" s="18">
        <v>31.902370999999999</v>
      </c>
      <c r="J12" s="18">
        <v>27.365586</v>
      </c>
      <c r="K12" s="18">
        <v>26.316813</v>
      </c>
      <c r="L12" s="18">
        <v>23.204305000000002</v>
      </c>
      <c r="M12" s="18">
        <v>19.929935</v>
      </c>
      <c r="N12" s="18">
        <v>21.577190000000002</v>
      </c>
      <c r="O12" s="18">
        <v>21.448886000000002</v>
      </c>
      <c r="P12" s="18">
        <v>25.811986999999998</v>
      </c>
      <c r="Q12" s="184">
        <v>22.036360999999999</v>
      </c>
      <c r="R12" s="184">
        <v>25.937574999999999</v>
      </c>
      <c r="S12" s="184">
        <v>34.968601</v>
      </c>
      <c r="T12" s="184">
        <v>25.127154999999998</v>
      </c>
      <c r="U12" s="184">
        <v>19.280719999999999</v>
      </c>
      <c r="V12" s="184">
        <v>19.202569</v>
      </c>
      <c r="W12" s="184">
        <v>19.165514999999999</v>
      </c>
      <c r="X12" s="184">
        <v>15.572841</v>
      </c>
      <c r="Y12" s="18">
        <f t="shared" si="0"/>
        <v>552.23039600000004</v>
      </c>
    </row>
    <row r="13" spans="1:25" x14ac:dyDescent="0.2">
      <c r="A13" s="143"/>
      <c r="B13" s="27" t="s">
        <v>392</v>
      </c>
      <c r="C13" s="18">
        <v>6.8040000000000002E-3</v>
      </c>
      <c r="D13" s="18">
        <v>2.5361999999999999E-2</v>
      </c>
      <c r="E13" s="18">
        <v>5.2180000000000004E-3</v>
      </c>
      <c r="F13" s="18">
        <v>1.6579E-2</v>
      </c>
      <c r="G13" s="18">
        <v>1.6161999999999999E-2</v>
      </c>
      <c r="H13" s="18">
        <v>0.13417999999999999</v>
      </c>
      <c r="I13" s="18">
        <v>2.8E-5</v>
      </c>
      <c r="J13" s="18">
        <v>1.1179E-2</v>
      </c>
      <c r="K13" s="18">
        <v>2.7260000000000001E-3</v>
      </c>
      <c r="L13" s="18">
        <v>6.4099999999999997E-4</v>
      </c>
      <c r="M13" s="18">
        <v>4.8099999999999998E-4</v>
      </c>
      <c r="N13" s="18">
        <v>3.7789999999999998E-3</v>
      </c>
      <c r="O13" s="18">
        <v>1.4217E-2</v>
      </c>
      <c r="P13" s="18">
        <v>0.121837</v>
      </c>
      <c r="Q13" s="184">
        <v>0.621174</v>
      </c>
      <c r="R13" s="184">
        <v>0.29139300000000001</v>
      </c>
      <c r="S13" s="184">
        <v>0.40257900000000002</v>
      </c>
      <c r="T13" s="184">
        <v>7.0093000000000003E-2</v>
      </c>
      <c r="U13" s="184">
        <v>1.2115000000000001E-2</v>
      </c>
      <c r="V13" s="184">
        <v>4.3192000000000001E-2</v>
      </c>
      <c r="W13" s="184">
        <v>8.2375000000000004E-2</v>
      </c>
      <c r="X13" s="184">
        <v>3.4050999999999998E-2</v>
      </c>
      <c r="Y13" s="18">
        <f t="shared" si="0"/>
        <v>1.9161650000000001</v>
      </c>
    </row>
    <row r="14" spans="1:25" x14ac:dyDescent="0.2">
      <c r="A14" s="143"/>
      <c r="B14" s="27" t="s">
        <v>391</v>
      </c>
      <c r="C14" s="18">
        <v>3.7671000000000003E-2</v>
      </c>
      <c r="D14" s="18">
        <v>1.4621E-2</v>
      </c>
      <c r="E14" s="18">
        <v>2.3775000000000001E-2</v>
      </c>
      <c r="F14" s="18">
        <v>4.7029999999999997E-3</v>
      </c>
      <c r="G14" s="18">
        <v>5.1240000000000001E-3</v>
      </c>
      <c r="H14" s="18">
        <v>4.1920000000000004E-3</v>
      </c>
      <c r="I14" s="18">
        <v>4.1888000000000002E-2</v>
      </c>
      <c r="J14" s="18">
        <v>8.3689999999999997E-3</v>
      </c>
      <c r="K14" s="18">
        <v>2.1243999999999999E-2</v>
      </c>
      <c r="L14" s="18">
        <v>6.0159999999999996E-3</v>
      </c>
      <c r="M14" s="18">
        <v>0</v>
      </c>
      <c r="N14" s="18">
        <v>9.6500000000000004E-4</v>
      </c>
      <c r="O14" s="18">
        <v>7.1710000000000003E-3</v>
      </c>
      <c r="P14" s="18">
        <v>1.2999999999999999E-5</v>
      </c>
      <c r="Q14" s="184">
        <v>1.6015999999999999E-2</v>
      </c>
      <c r="R14" s="184">
        <v>7.9999999999999996E-6</v>
      </c>
      <c r="S14" s="184">
        <v>0</v>
      </c>
      <c r="T14" s="184">
        <v>0</v>
      </c>
      <c r="U14" s="184">
        <v>2.1100000000000001E-4</v>
      </c>
      <c r="V14" s="184">
        <v>1.6140000000000002E-3</v>
      </c>
      <c r="W14" s="184">
        <v>8.6700000000000004E-4</v>
      </c>
      <c r="X14" s="184">
        <v>4.3399999999999998E-4</v>
      </c>
      <c r="Y14" s="18">
        <f t="shared" si="0"/>
        <v>0.19490199999999999</v>
      </c>
    </row>
    <row r="15" spans="1:25" x14ac:dyDescent="0.2">
      <c r="A15" s="143"/>
      <c r="B15" s="27" t="s">
        <v>60</v>
      </c>
      <c r="C15" s="18">
        <v>1.8169000000000001E-2</v>
      </c>
      <c r="D15" s="18">
        <v>1.8950999999999999E-2</v>
      </c>
      <c r="E15" s="18">
        <v>0.30998199999999998</v>
      </c>
      <c r="F15" s="18">
        <v>0.31993100000000002</v>
      </c>
      <c r="G15" s="18">
        <v>0.163323</v>
      </c>
      <c r="H15" s="18">
        <v>0.67863200000000001</v>
      </c>
      <c r="I15" s="18">
        <v>0.244726</v>
      </c>
      <c r="J15" s="18">
        <v>0.51929000000000003</v>
      </c>
      <c r="K15" s="18">
        <v>0.86006199999999999</v>
      </c>
      <c r="L15" s="18">
        <v>0.47664200000000001</v>
      </c>
      <c r="M15" s="18">
        <v>0.65728900000000001</v>
      </c>
      <c r="N15" s="18">
        <v>1.3827000000000001E-2</v>
      </c>
      <c r="O15" s="18">
        <v>6.6785999999999998E-2</v>
      </c>
      <c r="P15" s="18">
        <v>1.4135E-2</v>
      </c>
      <c r="Q15" s="105">
        <v>1.2489999999999999E-2</v>
      </c>
      <c r="R15" s="105">
        <v>8.1646999999999997E-2</v>
      </c>
      <c r="S15" s="105">
        <v>7.8159999999999993E-2</v>
      </c>
      <c r="T15" s="105">
        <v>3.2600000000000001E-4</v>
      </c>
      <c r="U15" s="105">
        <v>1.1243E-2</v>
      </c>
      <c r="V15" s="105">
        <v>1.258E-3</v>
      </c>
      <c r="W15" s="105">
        <v>4.1599999999999996E-3</v>
      </c>
      <c r="X15" s="105">
        <v>0</v>
      </c>
      <c r="Y15" s="18">
        <f t="shared" si="0"/>
        <v>4.5510289999999989</v>
      </c>
    </row>
    <row r="16" spans="1:25" x14ac:dyDescent="0.2">
      <c r="A16" s="143"/>
      <c r="B16" s="27" t="s">
        <v>14</v>
      </c>
      <c r="C16" s="18">
        <v>4.3436000000000002E-2</v>
      </c>
      <c r="D16" s="18">
        <v>0.171428</v>
      </c>
      <c r="E16" s="18">
        <v>0.19764899999999999</v>
      </c>
      <c r="F16" s="18">
        <v>0.103253</v>
      </c>
      <c r="G16" s="18">
        <v>0.119855</v>
      </c>
      <c r="H16" s="18">
        <v>0.27223799999999998</v>
      </c>
      <c r="I16" s="18">
        <v>2.6054010000000001</v>
      </c>
      <c r="J16" s="18">
        <v>0.82024399999999997</v>
      </c>
      <c r="K16" s="18">
        <v>1.1253690000000001</v>
      </c>
      <c r="L16" s="18">
        <v>32.584884000000002</v>
      </c>
      <c r="M16" s="18">
        <v>138.28756799999999</v>
      </c>
      <c r="N16" s="18">
        <v>2.856662</v>
      </c>
      <c r="O16" s="18">
        <v>2.3979680000000001</v>
      </c>
      <c r="P16" s="18">
        <v>3.4030390000000001</v>
      </c>
      <c r="Q16" s="184">
        <v>1.2997259999999999</v>
      </c>
      <c r="R16" s="184">
        <v>2.97105</v>
      </c>
      <c r="S16" s="184">
        <v>2.7335639999999999</v>
      </c>
      <c r="T16" s="184">
        <v>2.1897030000000002</v>
      </c>
      <c r="U16" s="184">
        <v>1.381497</v>
      </c>
      <c r="V16" s="184">
        <v>5.8753969999999995</v>
      </c>
      <c r="W16" s="184">
        <v>8.1467500000000008</v>
      </c>
      <c r="X16" s="184">
        <v>7.1942589999999997</v>
      </c>
      <c r="Y16" s="18">
        <f t="shared" si="0"/>
        <v>216.78093999999996</v>
      </c>
    </row>
    <row r="17" spans="1:26" x14ac:dyDescent="0.2">
      <c r="A17" s="143"/>
      <c r="B17" s="76" t="s">
        <v>15</v>
      </c>
      <c r="C17" s="18">
        <v>23.645064999999999</v>
      </c>
      <c r="D17" s="18">
        <v>29.636655000000008</v>
      </c>
      <c r="E17" s="18">
        <v>36.879092000000007</v>
      </c>
      <c r="F17" s="18">
        <v>39.762723000000001</v>
      </c>
      <c r="G17" s="18">
        <v>18.613274999999994</v>
      </c>
      <c r="H17" s="18">
        <v>6.1177800000000016</v>
      </c>
      <c r="I17" s="18">
        <v>4.9532700000000016</v>
      </c>
      <c r="J17" s="18">
        <v>4.4175889999999995</v>
      </c>
      <c r="K17" s="18">
        <v>6.4701240000000002</v>
      </c>
      <c r="L17" s="18">
        <v>8.6539980000000014</v>
      </c>
      <c r="M17" s="18">
        <v>10.007901000000002</v>
      </c>
      <c r="N17" s="18">
        <v>10.819357</v>
      </c>
      <c r="O17" s="18">
        <v>12.163591</v>
      </c>
      <c r="P17" s="18">
        <v>13.770938999999997</v>
      </c>
      <c r="Q17" s="105">
        <v>8.7427010000000003</v>
      </c>
      <c r="R17" s="105">
        <v>12.386478999999998</v>
      </c>
      <c r="S17" s="105">
        <v>7.8024189999999987</v>
      </c>
      <c r="T17" s="105">
        <v>3.4559059999999997</v>
      </c>
      <c r="U17" s="105">
        <v>1.1930379999999996</v>
      </c>
      <c r="V17" s="105">
        <v>2.9456219999999997</v>
      </c>
      <c r="W17" s="105">
        <v>0.80298399999999992</v>
      </c>
      <c r="X17" s="105">
        <v>1.819788</v>
      </c>
      <c r="Y17" s="18">
        <f t="shared" si="0"/>
        <v>265.06029600000005</v>
      </c>
    </row>
    <row r="18" spans="1:26" x14ac:dyDescent="0.2">
      <c r="A18" s="143"/>
      <c r="B18" s="76" t="s">
        <v>26</v>
      </c>
      <c r="C18" s="18">
        <v>0.60675299999999999</v>
      </c>
      <c r="D18" s="18">
        <v>1.3947959999999999</v>
      </c>
      <c r="E18" s="18">
        <v>2.4033500000000001</v>
      </c>
      <c r="F18" s="18">
        <v>1.7871189999999999</v>
      </c>
      <c r="G18" s="18">
        <v>1.1405639999999999</v>
      </c>
      <c r="H18" s="18">
        <v>1.442822</v>
      </c>
      <c r="I18" s="18">
        <v>0.94673200000000002</v>
      </c>
      <c r="J18" s="18">
        <v>1.7435909999999999</v>
      </c>
      <c r="K18" s="18">
        <v>2.126201</v>
      </c>
      <c r="L18" s="18">
        <v>2.9165429999999999</v>
      </c>
      <c r="M18" s="18">
        <v>4.3256680000000003</v>
      </c>
      <c r="N18" s="18">
        <v>6.8753209999999996</v>
      </c>
      <c r="O18" s="18">
        <v>5.4391100000000003</v>
      </c>
      <c r="P18" s="18">
        <v>7.6468939999999996</v>
      </c>
      <c r="Q18" s="105">
        <v>3.0895649999999999</v>
      </c>
      <c r="R18" s="105">
        <v>7.9016510000000002</v>
      </c>
      <c r="S18" s="105">
        <v>6.8129819999999999</v>
      </c>
      <c r="T18" s="105">
        <v>2.230426</v>
      </c>
      <c r="U18" s="105">
        <v>5.0918999999999999E-2</v>
      </c>
      <c r="V18" s="105">
        <v>2.0072E-2</v>
      </c>
      <c r="W18" s="105">
        <v>0</v>
      </c>
      <c r="X18" s="105">
        <v>2.63E-4</v>
      </c>
      <c r="Y18" s="18">
        <f t="shared" si="0"/>
        <v>60.901341999999993</v>
      </c>
    </row>
    <row r="19" spans="1:26" x14ac:dyDescent="0.2">
      <c r="A19" s="143"/>
      <c r="B19" s="76" t="s">
        <v>27</v>
      </c>
      <c r="C19" s="18">
        <v>22.917826000000002</v>
      </c>
      <c r="D19" s="18">
        <v>28.040023000000001</v>
      </c>
      <c r="E19" s="18">
        <v>34.000726999999998</v>
      </c>
      <c r="F19" s="18">
        <v>37.516947000000002</v>
      </c>
      <c r="G19" s="18">
        <v>17.203523000000001</v>
      </c>
      <c r="H19" s="18">
        <v>3.9299599999999999</v>
      </c>
      <c r="I19" s="18">
        <v>3.6842800000000002</v>
      </c>
      <c r="J19" s="18">
        <v>2.1040239999999999</v>
      </c>
      <c r="K19" s="18">
        <v>3.39066</v>
      </c>
      <c r="L19" s="18">
        <v>5.238982</v>
      </c>
      <c r="M19" s="18">
        <v>5.0162890000000004</v>
      </c>
      <c r="N19" s="18">
        <v>3.9109500000000001</v>
      </c>
      <c r="O19" s="18">
        <v>6.6035690000000002</v>
      </c>
      <c r="P19" s="18">
        <v>5.9960519999999997</v>
      </c>
      <c r="Q19" s="105">
        <v>5.6167480000000003</v>
      </c>
      <c r="R19" s="105">
        <v>4.3211680000000001</v>
      </c>
      <c r="S19" s="105">
        <f>SUM(S20:S25)</f>
        <v>6.2959999999999995E-3</v>
      </c>
      <c r="T19" s="105">
        <v>0.88391500000000001</v>
      </c>
      <c r="U19" s="105">
        <v>1.1149009999999999</v>
      </c>
      <c r="V19" s="105">
        <v>2.913767</v>
      </c>
      <c r="W19" s="105">
        <v>0.79660699999999995</v>
      </c>
      <c r="X19" s="105">
        <v>1.8172539999999999</v>
      </c>
      <c r="Y19" s="18">
        <f t="shared" si="0"/>
        <v>197.02446799999998</v>
      </c>
    </row>
    <row r="20" spans="1:26" x14ac:dyDescent="0.2">
      <c r="A20" s="143"/>
      <c r="B20" s="76" t="s">
        <v>16</v>
      </c>
      <c r="C20" s="18">
        <f>SUM(C21:C26)</f>
        <v>2.0215E-2</v>
      </c>
      <c r="D20" s="18">
        <f t="shared" ref="D20:X20" si="1">SUM(D21:D26)</f>
        <v>5.0129E-2</v>
      </c>
      <c r="E20" s="18">
        <f t="shared" si="1"/>
        <v>4.9200000000000003E-4</v>
      </c>
      <c r="F20" s="18">
        <f t="shared" si="1"/>
        <v>2.5500000000000002E-4</v>
      </c>
      <c r="G20" s="18">
        <f t="shared" si="1"/>
        <v>1.438E-3</v>
      </c>
      <c r="H20" s="18">
        <f t="shared" si="1"/>
        <v>2.2910000000000001E-3</v>
      </c>
      <c r="I20" s="18">
        <f t="shared" si="1"/>
        <v>2.5479999999999999E-3</v>
      </c>
      <c r="J20" s="18">
        <f t="shared" si="1"/>
        <v>1.3298000000000001E-2</v>
      </c>
      <c r="K20" s="18">
        <f t="shared" si="1"/>
        <v>7.9677000000000012E-2</v>
      </c>
      <c r="L20" s="18">
        <f t="shared" si="1"/>
        <v>8.208E-3</v>
      </c>
      <c r="M20" s="18">
        <f t="shared" si="1"/>
        <v>3.9299999999999995E-3</v>
      </c>
      <c r="N20" s="18">
        <f t="shared" si="1"/>
        <v>3.8390000000000004E-3</v>
      </c>
      <c r="O20" s="18">
        <f t="shared" si="1"/>
        <v>3.8102000000000004E-2</v>
      </c>
      <c r="P20" s="18">
        <f t="shared" si="1"/>
        <v>1.413E-3</v>
      </c>
      <c r="Q20" s="18">
        <f t="shared" si="1"/>
        <v>7.0219999999999996E-3</v>
      </c>
      <c r="R20" s="18">
        <f t="shared" si="1"/>
        <v>2.4428999999999999E-2</v>
      </c>
      <c r="S20" s="18">
        <f t="shared" si="1"/>
        <v>3.1479999999999998E-3</v>
      </c>
      <c r="T20" s="18">
        <f t="shared" si="1"/>
        <v>2.4940000000000001E-3</v>
      </c>
      <c r="U20" s="18">
        <f t="shared" si="1"/>
        <v>4.8450000000000003E-3</v>
      </c>
      <c r="V20" s="18">
        <f t="shared" si="1"/>
        <v>2.8809999999999999E-3</v>
      </c>
      <c r="W20" s="18">
        <f t="shared" si="1"/>
        <v>2.2169999999999998E-3</v>
      </c>
      <c r="X20" s="18">
        <f t="shared" si="1"/>
        <v>2.4399999999999999E-3</v>
      </c>
      <c r="Y20" s="18">
        <f t="shared" si="0"/>
        <v>0.27531100000000003</v>
      </c>
    </row>
    <row r="21" spans="1:26" x14ac:dyDescent="0.2">
      <c r="A21" s="143"/>
      <c r="B21" s="76" t="s">
        <v>19</v>
      </c>
      <c r="C21" s="18">
        <v>2.0074999999999999E-2</v>
      </c>
      <c r="D21" s="18">
        <v>2.0612999999999999E-2</v>
      </c>
      <c r="E21" s="18">
        <v>5.0000000000000004E-6</v>
      </c>
      <c r="F21" s="18">
        <v>2.0000000000000002E-5</v>
      </c>
      <c r="G21" s="18">
        <v>1.64E-4</v>
      </c>
      <c r="H21" s="18">
        <v>5.8999999999999998E-5</v>
      </c>
      <c r="I21" s="18">
        <v>1.531E-3</v>
      </c>
      <c r="J21" s="18">
        <v>9.9999999999999995E-7</v>
      </c>
      <c r="K21" s="18">
        <v>0</v>
      </c>
      <c r="L21" s="18">
        <v>2.0999999999999999E-5</v>
      </c>
      <c r="M21" s="18">
        <v>3.6000000000000001E-5</v>
      </c>
      <c r="N21" s="18">
        <v>0</v>
      </c>
      <c r="O21" s="18">
        <v>1.9999999999999999E-6</v>
      </c>
      <c r="P21" s="18">
        <v>0</v>
      </c>
      <c r="Q21" s="105">
        <v>0</v>
      </c>
      <c r="R21" s="105">
        <v>2.5000000000000001E-4</v>
      </c>
      <c r="S21" s="105">
        <v>2.934E-3</v>
      </c>
      <c r="T21" s="105">
        <v>6.9999999999999999E-6</v>
      </c>
      <c r="U21" s="105">
        <v>4.8450000000000003E-3</v>
      </c>
      <c r="V21" s="105">
        <v>2.8809999999999999E-3</v>
      </c>
      <c r="W21" s="105">
        <v>1.9999999999999999E-6</v>
      </c>
      <c r="X21" s="105">
        <v>2.196E-3</v>
      </c>
      <c r="Y21" s="18">
        <f t="shared" si="0"/>
        <v>5.5641999999999997E-2</v>
      </c>
    </row>
    <row r="22" spans="1:26" x14ac:dyDescent="0.2">
      <c r="A22" s="143"/>
      <c r="B22" s="76" t="s">
        <v>18</v>
      </c>
      <c r="C22" s="18">
        <v>1.2300000000000001E-4</v>
      </c>
      <c r="D22" s="18">
        <v>0</v>
      </c>
      <c r="E22" s="18">
        <v>1.9999999999999999E-6</v>
      </c>
      <c r="F22" s="18">
        <v>1.4100000000000001E-4</v>
      </c>
      <c r="G22" s="18">
        <v>2.34E-4</v>
      </c>
      <c r="H22" s="18">
        <v>4.1999999999999998E-5</v>
      </c>
      <c r="I22" s="18">
        <v>1.9699999999999999E-4</v>
      </c>
      <c r="J22" s="18">
        <v>1.63E-4</v>
      </c>
      <c r="K22" s="18">
        <v>1.6280000000000001E-3</v>
      </c>
      <c r="L22" s="18">
        <v>0</v>
      </c>
      <c r="M22" s="18">
        <v>1.94E-4</v>
      </c>
      <c r="N22" s="18">
        <v>6.3900000000000003E-4</v>
      </c>
      <c r="O22" s="18">
        <v>3.6138000000000003E-2</v>
      </c>
      <c r="P22" s="18">
        <v>0</v>
      </c>
      <c r="Q22" s="18">
        <v>0</v>
      </c>
      <c r="R22" s="18">
        <v>1.46E-4</v>
      </c>
      <c r="S22" s="18">
        <v>1.2999999999999999E-5</v>
      </c>
      <c r="T22" s="18">
        <v>0</v>
      </c>
      <c r="U22" s="18">
        <v>0</v>
      </c>
      <c r="V22" s="18">
        <v>0</v>
      </c>
      <c r="W22" s="18">
        <v>0</v>
      </c>
      <c r="X22" s="18">
        <v>7.4999999999999993E-5</v>
      </c>
      <c r="Y22" s="18">
        <f t="shared" si="0"/>
        <v>3.9734999999999999E-2</v>
      </c>
    </row>
    <row r="23" spans="1:26" x14ac:dyDescent="0.2">
      <c r="A23" s="143"/>
      <c r="B23" s="76" t="s">
        <v>20</v>
      </c>
      <c r="C23" s="18">
        <v>0</v>
      </c>
      <c r="D23" s="18">
        <v>9.9999999999999995E-7</v>
      </c>
      <c r="E23" s="18">
        <v>3.4999999999999997E-5</v>
      </c>
      <c r="F23" s="18">
        <v>1.5999999999999999E-5</v>
      </c>
      <c r="G23" s="18">
        <v>0</v>
      </c>
      <c r="H23" s="18">
        <v>3.0000000000000001E-6</v>
      </c>
      <c r="I23" s="18">
        <v>4.7899999999999999E-4</v>
      </c>
      <c r="J23" s="18">
        <v>2.6200000000000003E-4</v>
      </c>
      <c r="K23" s="18">
        <v>3.3000000000000003E-5</v>
      </c>
      <c r="L23" s="18">
        <v>0</v>
      </c>
      <c r="M23" s="18">
        <v>0</v>
      </c>
      <c r="N23" s="18">
        <v>4.5000000000000003E-5</v>
      </c>
      <c r="O23" s="18">
        <v>0</v>
      </c>
      <c r="P23" s="18">
        <v>0</v>
      </c>
      <c r="Q23" s="18">
        <v>0</v>
      </c>
      <c r="R23" s="18">
        <v>2.215E-3</v>
      </c>
      <c r="S23" s="18">
        <v>2.0100000000000001E-4</v>
      </c>
      <c r="T23" s="18">
        <v>1.8000000000000001E-4</v>
      </c>
      <c r="U23" s="18">
        <v>0</v>
      </c>
      <c r="V23" s="18">
        <v>0</v>
      </c>
      <c r="W23" s="18">
        <v>0</v>
      </c>
      <c r="X23" s="18">
        <v>0</v>
      </c>
      <c r="Y23" s="18">
        <f t="shared" si="0"/>
        <v>3.4700000000000004E-3</v>
      </c>
    </row>
    <row r="24" spans="1:26" x14ac:dyDescent="0.2">
      <c r="A24" s="143"/>
      <c r="B24" s="76" t="s">
        <v>21</v>
      </c>
      <c r="C24" s="18">
        <v>0</v>
      </c>
      <c r="D24" s="18">
        <v>0</v>
      </c>
      <c r="E24" s="18">
        <v>0</v>
      </c>
      <c r="F24" s="18">
        <v>0</v>
      </c>
      <c r="G24" s="18">
        <v>6.0400000000000004E-4</v>
      </c>
      <c r="H24" s="18">
        <v>0</v>
      </c>
      <c r="I24" s="18">
        <v>0</v>
      </c>
      <c r="J24" s="18">
        <v>0</v>
      </c>
      <c r="K24" s="18">
        <v>0</v>
      </c>
      <c r="L24" s="18">
        <v>0</v>
      </c>
      <c r="M24" s="18">
        <v>0</v>
      </c>
      <c r="N24" s="18">
        <v>0</v>
      </c>
      <c r="O24" s="18">
        <v>0</v>
      </c>
      <c r="P24" s="18">
        <v>0</v>
      </c>
      <c r="Q24" s="18">
        <v>0</v>
      </c>
      <c r="R24" s="18">
        <v>0</v>
      </c>
      <c r="S24" s="18">
        <v>0</v>
      </c>
      <c r="T24" s="18">
        <v>4.0000000000000003E-5</v>
      </c>
      <c r="U24" s="18">
        <v>0</v>
      </c>
      <c r="V24" s="18">
        <v>0</v>
      </c>
      <c r="W24" s="18">
        <v>0</v>
      </c>
      <c r="X24" s="18">
        <v>0</v>
      </c>
      <c r="Y24" s="18">
        <f t="shared" si="0"/>
        <v>6.4400000000000004E-4</v>
      </c>
    </row>
    <row r="25" spans="1:26" x14ac:dyDescent="0.2">
      <c r="A25" s="143"/>
      <c r="B25" s="76" t="s">
        <v>17</v>
      </c>
      <c r="C25" s="18">
        <v>1.7E-5</v>
      </c>
      <c r="D25" s="18">
        <v>2.7807999999999999E-2</v>
      </c>
      <c r="E25" s="18">
        <v>8.5000000000000006E-5</v>
      </c>
      <c r="F25" s="18">
        <v>2.8E-5</v>
      </c>
      <c r="G25" s="18">
        <v>1.9900000000000001E-4</v>
      </c>
      <c r="H25" s="18">
        <v>1.588E-3</v>
      </c>
      <c r="I25" s="18">
        <v>3.4099999999999999E-4</v>
      </c>
      <c r="J25" s="18">
        <v>1.5E-5</v>
      </c>
      <c r="K25" s="18">
        <v>1.0369999999999999E-3</v>
      </c>
      <c r="L25" s="18">
        <v>5.0000000000000002E-5</v>
      </c>
      <c r="M25" s="18">
        <v>0</v>
      </c>
      <c r="N25" s="18">
        <v>0</v>
      </c>
      <c r="O25" s="18">
        <v>0</v>
      </c>
      <c r="P25" s="18">
        <v>0</v>
      </c>
      <c r="Q25" s="18">
        <v>0</v>
      </c>
      <c r="R25" s="18">
        <v>0</v>
      </c>
      <c r="S25" s="18">
        <v>0</v>
      </c>
      <c r="T25" s="18">
        <v>2.2669999999999999E-3</v>
      </c>
      <c r="U25" s="18">
        <v>0</v>
      </c>
      <c r="V25" s="18">
        <v>0</v>
      </c>
      <c r="W25" s="18">
        <v>2.215E-3</v>
      </c>
      <c r="X25" s="18">
        <v>0</v>
      </c>
      <c r="Y25" s="18">
        <f t="shared" si="0"/>
        <v>3.5650000000000001E-2</v>
      </c>
      <c r="Z25" s="28"/>
    </row>
    <row r="26" spans="1:26" x14ac:dyDescent="0.2">
      <c r="A26" s="297"/>
      <c r="B26" s="76" t="s">
        <v>807</v>
      </c>
      <c r="C26" s="18">
        <v>0</v>
      </c>
      <c r="D26" s="18">
        <v>1.707E-3</v>
      </c>
      <c r="E26" s="18">
        <v>3.6499999999999998E-4</v>
      </c>
      <c r="F26" s="18">
        <v>5.0000000000000002E-5</v>
      </c>
      <c r="G26" s="18">
        <v>2.3700000000000001E-4</v>
      </c>
      <c r="H26" s="18">
        <v>5.9900000000000003E-4</v>
      </c>
      <c r="I26" s="18">
        <v>0</v>
      </c>
      <c r="J26" s="18">
        <v>1.2857E-2</v>
      </c>
      <c r="K26" s="18">
        <v>7.6979000000000006E-2</v>
      </c>
      <c r="L26" s="18">
        <v>8.1370000000000001E-3</v>
      </c>
      <c r="M26" s="18">
        <v>3.6999999999999997E-3</v>
      </c>
      <c r="N26" s="18">
        <v>3.1550000000000003E-3</v>
      </c>
      <c r="O26" s="18">
        <v>1.9620000000000002E-3</v>
      </c>
      <c r="P26" s="18">
        <v>1.413E-3</v>
      </c>
      <c r="Q26" s="18">
        <v>7.0219999999999996E-3</v>
      </c>
      <c r="R26" s="18">
        <v>2.1818000000000001E-2</v>
      </c>
      <c r="S26" s="18">
        <v>0</v>
      </c>
      <c r="T26" s="18">
        <v>0</v>
      </c>
      <c r="U26" s="18">
        <v>0</v>
      </c>
      <c r="V26" s="18">
        <v>0</v>
      </c>
      <c r="W26" s="18">
        <v>0</v>
      </c>
      <c r="X26" s="18">
        <v>1.6899999999999999E-4</v>
      </c>
      <c r="Y26" s="18">
        <f t="shared" si="0"/>
        <v>0.14017000000000002</v>
      </c>
      <c r="Z26" s="28"/>
    </row>
    <row r="27" spans="1:26" ht="15" x14ac:dyDescent="0.25">
      <c r="A27" s="143"/>
      <c r="B27" s="185" t="s">
        <v>22</v>
      </c>
      <c r="C27" s="187">
        <f>SUM(C9:C14,C16:C17)</f>
        <v>188.15893399999996</v>
      </c>
      <c r="D27" s="187">
        <f t="shared" ref="D27:V27" si="2">SUM(D9:D14,D16:D17)</f>
        <v>238.78135599999999</v>
      </c>
      <c r="E27" s="187">
        <f t="shared" si="2"/>
        <v>300.61174300000005</v>
      </c>
      <c r="F27" s="187">
        <f t="shared" si="2"/>
        <v>343.31025900000003</v>
      </c>
      <c r="G27" s="187">
        <f t="shared" si="2"/>
        <v>403.50320199999999</v>
      </c>
      <c r="H27" s="187">
        <f t="shared" si="2"/>
        <v>489.39322900000002</v>
      </c>
      <c r="I27" s="187">
        <f t="shared" si="2"/>
        <v>422.95608299999992</v>
      </c>
      <c r="J27" s="187">
        <f t="shared" si="2"/>
        <v>417.65190900000005</v>
      </c>
      <c r="K27" s="187">
        <f t="shared" si="2"/>
        <v>466.07085100000006</v>
      </c>
      <c r="L27" s="187">
        <f t="shared" si="2"/>
        <v>511.88217399999991</v>
      </c>
      <c r="M27" s="187">
        <f t="shared" si="2"/>
        <v>493.46020199999992</v>
      </c>
      <c r="N27" s="187">
        <f t="shared" si="2"/>
        <v>592.78771299999994</v>
      </c>
      <c r="O27" s="187">
        <f t="shared" si="2"/>
        <v>490.35309899999999</v>
      </c>
      <c r="P27" s="187">
        <f t="shared" si="2"/>
        <v>376.61366600000002</v>
      </c>
      <c r="Q27" s="187">
        <f t="shared" si="2"/>
        <v>322.59533399999998</v>
      </c>
      <c r="R27" s="187">
        <f t="shared" si="2"/>
        <v>328.22425500000003</v>
      </c>
      <c r="S27" s="187">
        <f t="shared" si="2"/>
        <v>296.66301899999996</v>
      </c>
      <c r="T27" s="187">
        <f t="shared" si="2"/>
        <v>221.34015699999998</v>
      </c>
      <c r="U27" s="187">
        <f t="shared" si="2"/>
        <v>223.24330400000002</v>
      </c>
      <c r="V27" s="187">
        <f t="shared" si="2"/>
        <v>251.286993</v>
      </c>
      <c r="W27" s="187">
        <f t="shared" ref="W27:X27" si="3">SUM(W9:W14,W16:W17)</f>
        <v>203.95808100000002</v>
      </c>
      <c r="X27" s="187">
        <f t="shared" si="3"/>
        <v>161.33125800000002</v>
      </c>
      <c r="Y27" s="18">
        <f t="shared" si="0"/>
        <v>7744.1768209999982</v>
      </c>
    </row>
    <row r="28" spans="1:26" x14ac:dyDescent="0.2">
      <c r="A28" s="143"/>
      <c r="B28" s="76" t="s">
        <v>23</v>
      </c>
      <c r="C28" s="18">
        <f>C29-C27</f>
        <v>15.36499500000005</v>
      </c>
      <c r="D28" s="18">
        <f t="shared" ref="D28:V28" si="4">D29-D27</f>
        <v>19.898031000000032</v>
      </c>
      <c r="E28" s="18">
        <f t="shared" si="4"/>
        <v>18.984519999999975</v>
      </c>
      <c r="F28" s="18">
        <f t="shared" si="4"/>
        <v>22.842331999999942</v>
      </c>
      <c r="G28" s="18">
        <f t="shared" si="4"/>
        <v>37.758114000000035</v>
      </c>
      <c r="H28" s="18">
        <f t="shared" si="4"/>
        <v>49.507049999999936</v>
      </c>
      <c r="I28" s="18">
        <f t="shared" si="4"/>
        <v>47.221802000000082</v>
      </c>
      <c r="J28" s="18">
        <f t="shared" si="4"/>
        <v>46.519604999999956</v>
      </c>
      <c r="K28" s="18">
        <f t="shared" si="4"/>
        <v>57.502890999999977</v>
      </c>
      <c r="L28" s="18">
        <f t="shared" si="4"/>
        <v>56.839840000000038</v>
      </c>
      <c r="M28" s="18">
        <f t="shared" si="4"/>
        <v>39.052807000000087</v>
      </c>
      <c r="N28" s="18">
        <f t="shared" si="4"/>
        <v>35.968029000000115</v>
      </c>
      <c r="O28" s="18">
        <f t="shared" si="4"/>
        <v>38.05841700000002</v>
      </c>
      <c r="P28" s="18">
        <f t="shared" si="4"/>
        <v>42.42745199999996</v>
      </c>
      <c r="Q28" s="18">
        <f t="shared" si="4"/>
        <v>35.257974000000047</v>
      </c>
      <c r="R28" s="18">
        <f t="shared" si="4"/>
        <v>37.071793999999954</v>
      </c>
      <c r="S28" s="18">
        <f t="shared" si="4"/>
        <v>43.409215000000017</v>
      </c>
      <c r="T28" s="18">
        <f t="shared" si="4"/>
        <v>29.806760000000025</v>
      </c>
      <c r="U28" s="18">
        <f t="shared" si="4"/>
        <v>25.828780999999964</v>
      </c>
      <c r="V28" s="18">
        <f t="shared" si="4"/>
        <v>38.973568</v>
      </c>
      <c r="W28" s="18">
        <f t="shared" ref="W28:X28" si="5">W29-W27</f>
        <v>42.200597999999985</v>
      </c>
      <c r="X28" s="18">
        <f t="shared" si="5"/>
        <v>40.09324399999997</v>
      </c>
      <c r="Y28" s="18">
        <f t="shared" si="0"/>
        <v>820.58781900000008</v>
      </c>
    </row>
    <row r="29" spans="1:26" ht="13.5" thickBot="1" x14ac:dyDescent="0.25">
      <c r="A29" s="143"/>
      <c r="B29" s="77" t="s">
        <v>7</v>
      </c>
      <c r="C29" s="78">
        <v>203.52392900000001</v>
      </c>
      <c r="D29" s="78">
        <v>258.67938700000002</v>
      </c>
      <c r="E29" s="78">
        <v>319.59626300000002</v>
      </c>
      <c r="F29" s="78">
        <v>366.15259099999997</v>
      </c>
      <c r="G29" s="78">
        <v>441.26131600000002</v>
      </c>
      <c r="H29" s="78">
        <v>538.90027899999995</v>
      </c>
      <c r="I29" s="78">
        <v>470.177885</v>
      </c>
      <c r="J29" s="78">
        <v>464.171514</v>
      </c>
      <c r="K29" s="78">
        <v>523.57374200000004</v>
      </c>
      <c r="L29" s="78">
        <v>568.72201399999994</v>
      </c>
      <c r="M29" s="78">
        <v>532.51300900000001</v>
      </c>
      <c r="N29" s="78">
        <v>628.75574200000005</v>
      </c>
      <c r="O29" s="78">
        <v>528.41151600000001</v>
      </c>
      <c r="P29" s="78">
        <v>419.04111799999998</v>
      </c>
      <c r="Q29" s="188">
        <v>357.85330800000003</v>
      </c>
      <c r="R29" s="188">
        <v>365.29604899999998</v>
      </c>
      <c r="S29" s="188">
        <v>340.07223399999998</v>
      </c>
      <c r="T29" s="188">
        <v>251.146917</v>
      </c>
      <c r="U29" s="184">
        <v>249.07208499999999</v>
      </c>
      <c r="V29" s="184">
        <v>290.260561</v>
      </c>
      <c r="W29" s="184">
        <v>246.15867900000001</v>
      </c>
      <c r="X29" s="184">
        <v>201.42450199999999</v>
      </c>
      <c r="Y29" s="18">
        <f t="shared" si="0"/>
        <v>8564.7646399999994</v>
      </c>
      <c r="Z29" s="28"/>
    </row>
    <row r="30" spans="1:26" ht="20.25" thickTop="1" thickBot="1" x14ac:dyDescent="0.35">
      <c r="A30" s="143"/>
      <c r="B30" s="334" t="s">
        <v>253</v>
      </c>
      <c r="C30" s="334"/>
      <c r="D30" s="334"/>
      <c r="E30" s="334"/>
      <c r="F30" s="334"/>
      <c r="G30" s="334"/>
      <c r="H30" s="334"/>
      <c r="I30" s="334"/>
      <c r="J30" s="334"/>
      <c r="K30" s="334"/>
      <c r="L30" s="334"/>
      <c r="M30" s="334"/>
      <c r="N30" s="334"/>
      <c r="O30" s="334"/>
      <c r="P30" s="334"/>
      <c r="Q30" s="334"/>
      <c r="R30" s="334"/>
      <c r="S30" s="334"/>
      <c r="T30" s="334"/>
      <c r="U30" s="334"/>
      <c r="V30" s="334"/>
      <c r="W30" s="334"/>
      <c r="X30" s="334"/>
      <c r="Y30" s="334"/>
    </row>
    <row r="31" spans="1:26" ht="13.5" thickTop="1" x14ac:dyDescent="0.2">
      <c r="A31" s="143"/>
      <c r="B31" s="96"/>
      <c r="C31" s="18"/>
      <c r="D31" s="18"/>
      <c r="E31" s="18"/>
      <c r="F31" s="18"/>
      <c r="G31" s="18"/>
      <c r="H31" s="18"/>
      <c r="I31" s="18"/>
      <c r="J31" s="18"/>
      <c r="K31" s="18"/>
      <c r="L31" s="18"/>
      <c r="M31" s="18"/>
      <c r="N31" s="18"/>
      <c r="O31" s="18"/>
      <c r="P31" s="18"/>
      <c r="Q31" s="18"/>
      <c r="R31" s="18"/>
      <c r="S31" s="18"/>
      <c r="T31" s="18"/>
      <c r="U31" s="18"/>
      <c r="V31" s="18"/>
      <c r="W31" s="18"/>
      <c r="X31" s="18"/>
      <c r="Y31" s="18"/>
    </row>
    <row r="32" spans="1:26" x14ac:dyDescent="0.2">
      <c r="A32" s="143"/>
      <c r="B32" s="27" t="s">
        <v>326</v>
      </c>
      <c r="C32" s="18">
        <f t="shared" ref="C32:V32" si="6">C9/C$29*100</f>
        <v>68.932206492534831</v>
      </c>
      <c r="D32" s="18">
        <f t="shared" si="6"/>
        <v>67.750613233052064</v>
      </c>
      <c r="E32" s="18">
        <f t="shared" si="6"/>
        <v>71.167421941976826</v>
      </c>
      <c r="F32" s="18">
        <f t="shared" si="6"/>
        <v>71.406751563858251</v>
      </c>
      <c r="G32" s="18">
        <f t="shared" si="6"/>
        <v>76.902721968947759</v>
      </c>
      <c r="H32" s="18">
        <f t="shared" si="6"/>
        <v>82.148406347364329</v>
      </c>
      <c r="I32" s="18">
        <f t="shared" si="6"/>
        <v>80.832076566085192</v>
      </c>
      <c r="J32" s="18">
        <f t="shared" si="6"/>
        <v>82.044000011599167</v>
      </c>
      <c r="K32" s="18">
        <f t="shared" si="6"/>
        <v>78.477305494819873</v>
      </c>
      <c r="L32" s="18">
        <f t="shared" si="6"/>
        <v>77.199973834668555</v>
      </c>
      <c r="M32" s="18">
        <f t="shared" si="6"/>
        <v>58.314370682350777</v>
      </c>
      <c r="N32" s="18">
        <f t="shared" si="6"/>
        <v>86.592435922438057</v>
      </c>
      <c r="O32" s="18">
        <f t="shared" si="6"/>
        <v>84.958512334920428</v>
      </c>
      <c r="P32" s="18">
        <f t="shared" si="6"/>
        <v>78.491954577116232</v>
      </c>
      <c r="Q32" s="18">
        <f t="shared" si="6"/>
        <v>80.159653575145924</v>
      </c>
      <c r="R32" s="18">
        <f t="shared" si="6"/>
        <v>77.060215343309125</v>
      </c>
      <c r="S32" s="18">
        <f t="shared" si="6"/>
        <v>72.369418139559144</v>
      </c>
      <c r="T32" s="18">
        <f t="shared" si="6"/>
        <v>75.409576698088628</v>
      </c>
      <c r="U32" s="18">
        <f t="shared" si="6"/>
        <v>80.506555762762417</v>
      </c>
      <c r="V32" s="18">
        <f t="shared" si="6"/>
        <v>75.220748987665615</v>
      </c>
      <c r="W32" s="18">
        <f t="shared" ref="W32:X32" si="7">W9/W$29*100</f>
        <v>71.299700548035517</v>
      </c>
      <c r="X32" s="18">
        <f t="shared" si="7"/>
        <v>67.844382209270663</v>
      </c>
      <c r="Y32" s="18">
        <f t="shared" ref="Y32:Y52" si="8">Y9/Y$29*100</f>
        <v>76.651452397645812</v>
      </c>
    </row>
    <row r="33" spans="1:25" x14ac:dyDescent="0.2">
      <c r="A33" s="143"/>
      <c r="B33" s="27" t="s">
        <v>332</v>
      </c>
      <c r="C33" s="18">
        <f t="shared" ref="C33:C52" si="9">C10/C$29*100</f>
        <v>2.4902231520894033E-2</v>
      </c>
      <c r="D33" s="18">
        <f t="shared" ref="D33:R33" si="10">D10/D$29*100</f>
        <v>0.17858516109750946</v>
      </c>
      <c r="E33" s="18">
        <f t="shared" si="10"/>
        <v>2.3994576557361058</v>
      </c>
      <c r="F33" s="18">
        <f t="shared" si="10"/>
        <v>3.4991610915570446</v>
      </c>
      <c r="G33" s="18">
        <f t="shared" si="10"/>
        <v>3.5538834770641889</v>
      </c>
      <c r="H33" s="18">
        <f t="shared" si="10"/>
        <v>1.3457610401422708</v>
      </c>
      <c r="I33" s="18">
        <f t="shared" si="10"/>
        <v>0.48593140445131744</v>
      </c>
      <c r="J33" s="18">
        <f t="shared" si="10"/>
        <v>0.79279380336984662</v>
      </c>
      <c r="K33" s="18">
        <f t="shared" si="10"/>
        <v>0.5971084394068028</v>
      </c>
      <c r="L33" s="18">
        <f t="shared" si="10"/>
        <v>0.57763985200685419</v>
      </c>
      <c r="M33" s="18">
        <f t="shared" si="10"/>
        <v>0.52893130353553486</v>
      </c>
      <c r="N33" s="18">
        <f t="shared" si="10"/>
        <v>0.3666145445714275</v>
      </c>
      <c r="O33" s="18">
        <f t="shared" si="10"/>
        <v>0.20347342316438086</v>
      </c>
      <c r="P33" s="18">
        <f t="shared" si="10"/>
        <v>1.6539427044961252E-2</v>
      </c>
      <c r="Q33" s="18">
        <f t="shared" si="10"/>
        <v>1.3627371582100896E-2</v>
      </c>
      <c r="R33" s="18">
        <f t="shared" si="10"/>
        <v>2.3586074975587817E-2</v>
      </c>
      <c r="S33" s="18">
        <f t="shared" ref="S33:V52" si="11">S10/S$29*100</f>
        <v>1.2850211111325248E-4</v>
      </c>
      <c r="T33" s="18">
        <f t="shared" si="11"/>
        <v>0.40581784247027008</v>
      </c>
      <c r="U33" s="18">
        <f t="shared" si="11"/>
        <v>0.2855904145179497</v>
      </c>
      <c r="V33" s="18">
        <f t="shared" si="11"/>
        <v>4.7160385664658043E-2</v>
      </c>
      <c r="W33" s="18">
        <f t="shared" ref="W33:X33" si="12">W10/W$29*100</f>
        <v>0.10123104373662972</v>
      </c>
      <c r="X33" s="18">
        <f t="shared" si="12"/>
        <v>2.7144661874353302E-2</v>
      </c>
      <c r="Y33" s="18">
        <f t="shared" si="8"/>
        <v>0.75748385071793434</v>
      </c>
    </row>
    <row r="34" spans="1:25" x14ac:dyDescent="0.2">
      <c r="A34" s="143"/>
      <c r="B34" s="27" t="s">
        <v>388</v>
      </c>
      <c r="C34" s="18">
        <f t="shared" si="9"/>
        <v>0.20717023402196602</v>
      </c>
      <c r="D34" s="18">
        <f t="shared" ref="D34:R34" si="13">D11/D$29*100</f>
        <v>0.1737560171348326</v>
      </c>
      <c r="E34" s="18">
        <f t="shared" si="13"/>
        <v>0.2863853886802174</v>
      </c>
      <c r="F34" s="18">
        <f t="shared" si="13"/>
        <v>0.14677241489191045</v>
      </c>
      <c r="G34" s="18">
        <f t="shared" si="13"/>
        <v>9.2857448668806492E-2</v>
      </c>
      <c r="H34" s="18">
        <f t="shared" si="13"/>
        <v>0.25277162641810402</v>
      </c>
      <c r="I34" s="18">
        <f t="shared" si="13"/>
        <v>0.23689650992411096</v>
      </c>
      <c r="J34" s="18">
        <f t="shared" si="13"/>
        <v>0.1129198979668537</v>
      </c>
      <c r="K34" s="18">
        <f t="shared" si="13"/>
        <v>3.4611565757245324</v>
      </c>
      <c r="L34" s="18">
        <f t="shared" si="13"/>
        <v>0.89567818276856792</v>
      </c>
      <c r="M34" s="18">
        <f t="shared" si="13"/>
        <v>2.2320729820893446</v>
      </c>
      <c r="N34" s="18">
        <f t="shared" si="13"/>
        <v>1.7128649936050999</v>
      </c>
      <c r="O34" s="18">
        <f t="shared" si="13"/>
        <v>0.8166979464542935</v>
      </c>
      <c r="P34" s="18">
        <f t="shared" si="13"/>
        <v>1.0793642451097125</v>
      </c>
      <c r="Q34" s="18">
        <f t="shared" si="13"/>
        <v>0.83179837476869156</v>
      </c>
      <c r="R34" s="18">
        <f t="shared" si="13"/>
        <v>1.3834447467566231</v>
      </c>
      <c r="S34" s="18">
        <f t="shared" si="11"/>
        <v>1.3665102691094742</v>
      </c>
      <c r="T34" s="18">
        <f t="shared" si="11"/>
        <v>3.554652434773866E-2</v>
      </c>
      <c r="U34" s="18">
        <f t="shared" si="11"/>
        <v>5.8232137896946583E-2</v>
      </c>
      <c r="V34" s="18">
        <f t="shared" si="11"/>
        <v>1.6349251802073101</v>
      </c>
      <c r="W34" s="18">
        <f t="shared" ref="W34:X34" si="14">W11/W$29*100</f>
        <v>0</v>
      </c>
      <c r="X34" s="18">
        <f t="shared" si="14"/>
        <v>0</v>
      </c>
      <c r="Y34" s="18">
        <f t="shared" si="8"/>
        <v>0.9118863773003808</v>
      </c>
    </row>
    <row r="35" spans="1:25" x14ac:dyDescent="0.2">
      <c r="A35" s="143"/>
      <c r="B35" s="27" t="s">
        <v>382</v>
      </c>
      <c r="C35" s="18">
        <f t="shared" si="9"/>
        <v>11.625217789501303</v>
      </c>
      <c r="D35" s="18">
        <f t="shared" ref="D35:R35" si="15">D12/D$29*100</f>
        <v>12.666252761763349</v>
      </c>
      <c r="E35" s="18">
        <f t="shared" si="15"/>
        <v>8.5963877493774064</v>
      </c>
      <c r="F35" s="18">
        <f t="shared" si="15"/>
        <v>7.8152253195444414</v>
      </c>
      <c r="G35" s="18">
        <f t="shared" si="15"/>
        <v>6.6434933081693472</v>
      </c>
      <c r="H35" s="18">
        <f t="shared" si="15"/>
        <v>5.8549516913499318</v>
      </c>
      <c r="I35" s="18">
        <f t="shared" si="15"/>
        <v>6.7851704679814953</v>
      </c>
      <c r="J35" s="18">
        <f t="shared" si="15"/>
        <v>5.8955763493922637</v>
      </c>
      <c r="K35" s="18">
        <f t="shared" si="15"/>
        <v>5.0263813650150544</v>
      </c>
      <c r="L35" s="18">
        <f t="shared" si="15"/>
        <v>4.0800785671714834</v>
      </c>
      <c r="M35" s="18">
        <f t="shared" si="15"/>
        <v>3.74261936575525</v>
      </c>
      <c r="N35" s="18">
        <f t="shared" si="15"/>
        <v>3.4317285010178082</v>
      </c>
      <c r="O35" s="18">
        <f t="shared" si="15"/>
        <v>4.0591253881756817</v>
      </c>
      <c r="P35" s="18">
        <f t="shared" si="15"/>
        <v>6.1597742778072675</v>
      </c>
      <c r="Q35" s="18">
        <f t="shared" si="15"/>
        <v>6.1579313387260903</v>
      </c>
      <c r="R35" s="18">
        <f t="shared" si="15"/>
        <v>7.1004258247534455</v>
      </c>
      <c r="S35" s="18">
        <f t="shared" si="11"/>
        <v>10.282698057613255</v>
      </c>
      <c r="T35" s="18">
        <f t="shared" si="11"/>
        <v>10.004962553452328</v>
      </c>
      <c r="U35" s="18">
        <f t="shared" si="11"/>
        <v>7.7410200344209592</v>
      </c>
      <c r="V35" s="18">
        <f t="shared" si="11"/>
        <v>6.6156314636214049</v>
      </c>
      <c r="W35" s="18">
        <f t="shared" ref="W35:X35" si="16">W12/W$29*100</f>
        <v>7.7858376059939767</v>
      </c>
      <c r="X35" s="18">
        <f t="shared" si="16"/>
        <v>7.7313538548552554</v>
      </c>
      <c r="Y35" s="18">
        <f t="shared" si="8"/>
        <v>6.4477007741802943</v>
      </c>
    </row>
    <row r="36" spans="1:25" x14ac:dyDescent="0.2">
      <c r="A36" s="143"/>
      <c r="B36" s="27" t="s">
        <v>392</v>
      </c>
      <c r="C36" s="18">
        <f t="shared" si="9"/>
        <v>3.3430958381311516E-3</v>
      </c>
      <c r="D36" s="18">
        <f t="shared" ref="D36:R36" si="17">D13/D$29*100</f>
        <v>9.8044147599592058E-3</v>
      </c>
      <c r="E36" s="18">
        <f t="shared" si="17"/>
        <v>1.63268492285218E-3</v>
      </c>
      <c r="F36" s="18">
        <f t="shared" si="17"/>
        <v>4.5278936726136677E-3</v>
      </c>
      <c r="G36" s="18">
        <f t="shared" si="17"/>
        <v>3.6626822732858813E-3</v>
      </c>
      <c r="H36" s="18">
        <f t="shared" si="17"/>
        <v>2.4898855173908715E-2</v>
      </c>
      <c r="I36" s="18">
        <f t="shared" si="17"/>
        <v>5.9551928947062239E-6</v>
      </c>
      <c r="J36" s="18">
        <f t="shared" si="17"/>
        <v>2.4083770035056482E-3</v>
      </c>
      <c r="K36" s="18">
        <f t="shared" si="17"/>
        <v>5.2065254257918842E-4</v>
      </c>
      <c r="L36" s="18">
        <f t="shared" si="17"/>
        <v>1.1270884267194904E-4</v>
      </c>
      <c r="M36" s="18">
        <f t="shared" si="17"/>
        <v>9.0326431818682566E-5</v>
      </c>
      <c r="N36" s="18">
        <f t="shared" si="17"/>
        <v>6.0102830838243057E-4</v>
      </c>
      <c r="O36" s="18">
        <f t="shared" si="17"/>
        <v>2.6905166843487188E-3</v>
      </c>
      <c r="P36" s="18">
        <f t="shared" si="17"/>
        <v>2.907518970489192E-2</v>
      </c>
      <c r="Q36" s="18">
        <f t="shared" si="17"/>
        <v>0.17358341703522828</v>
      </c>
      <c r="R36" s="18">
        <f t="shared" si="17"/>
        <v>7.9768998541782765E-2</v>
      </c>
      <c r="S36" s="18">
        <f t="shared" si="11"/>
        <v>0.11838043796307111</v>
      </c>
      <c r="T36" s="18">
        <f t="shared" si="11"/>
        <v>2.7909162030446109E-2</v>
      </c>
      <c r="U36" s="18">
        <f t="shared" si="11"/>
        <v>4.8640537136066453E-3</v>
      </c>
      <c r="V36" s="18">
        <f t="shared" si="11"/>
        <v>1.4880423248406802E-2</v>
      </c>
      <c r="W36" s="18">
        <f t="shared" ref="W36:X36" si="18">W13/W$29*100</f>
        <v>3.3464186732981287E-2</v>
      </c>
      <c r="X36" s="18">
        <f t="shared" si="18"/>
        <v>1.6905093303892095E-2</v>
      </c>
      <c r="Y36" s="18">
        <f t="shared" si="8"/>
        <v>2.2372652145640281E-2</v>
      </c>
    </row>
    <row r="37" spans="1:25" x14ac:dyDescent="0.2">
      <c r="A37" s="143"/>
      <c r="B37" s="27" t="s">
        <v>391</v>
      </c>
      <c r="C37" s="18">
        <f t="shared" si="9"/>
        <v>1.8509371445949239E-2</v>
      </c>
      <c r="D37" s="18">
        <f t="shared" ref="D37:R37" si="19">D14/D$29*100</f>
        <v>5.6521704993834701E-3</v>
      </c>
      <c r="E37" s="18">
        <f t="shared" si="19"/>
        <v>7.4390732159468334E-3</v>
      </c>
      <c r="F37" s="18">
        <f t="shared" si="19"/>
        <v>1.2844371760843281E-3</v>
      </c>
      <c r="G37" s="18">
        <f t="shared" si="19"/>
        <v>1.1612166791434761E-3</v>
      </c>
      <c r="H37" s="18">
        <f t="shared" si="19"/>
        <v>7.7788046571042899E-4</v>
      </c>
      <c r="I37" s="18">
        <f t="shared" si="19"/>
        <v>8.9089685704805115E-3</v>
      </c>
      <c r="J37" s="18">
        <f t="shared" si="19"/>
        <v>1.8029973291295079E-3</v>
      </c>
      <c r="K37" s="18">
        <f t="shared" si="19"/>
        <v>4.0574991249274677E-3</v>
      </c>
      <c r="L37" s="18">
        <f t="shared" si="19"/>
        <v>1.0578102925342364E-3</v>
      </c>
      <c r="M37" s="18">
        <f t="shared" si="19"/>
        <v>0</v>
      </c>
      <c r="N37" s="18">
        <f t="shared" si="19"/>
        <v>1.5347772362769133E-4</v>
      </c>
      <c r="O37" s="18">
        <f t="shared" si="19"/>
        <v>1.3570862448804013E-3</v>
      </c>
      <c r="P37" s="18">
        <f t="shared" si="19"/>
        <v>3.1023208562554475E-6</v>
      </c>
      <c r="Q37" s="18">
        <f t="shared" si="19"/>
        <v>4.4755769031482578E-3</v>
      </c>
      <c r="R37" s="18">
        <f t="shared" si="19"/>
        <v>2.1900045242482214E-6</v>
      </c>
      <c r="S37" s="18">
        <f t="shared" si="11"/>
        <v>0</v>
      </c>
      <c r="T37" s="18">
        <f t="shared" si="11"/>
        <v>0</v>
      </c>
      <c r="U37" s="18">
        <f t="shared" si="11"/>
        <v>8.4714431165580048E-5</v>
      </c>
      <c r="V37" s="18">
        <f t="shared" si="11"/>
        <v>5.5605211897871319E-4</v>
      </c>
      <c r="W37" s="18">
        <f t="shared" ref="W37:X37" si="20">W14/W$29*100</f>
        <v>3.522118348709533E-4</v>
      </c>
      <c r="X37" s="18">
        <f t="shared" si="20"/>
        <v>2.1546534591903818E-4</v>
      </c>
      <c r="Y37" s="18">
        <f t="shared" si="8"/>
        <v>2.2756258717227286E-3</v>
      </c>
    </row>
    <row r="38" spans="1:25" x14ac:dyDescent="0.2">
      <c r="A38" s="143"/>
      <c r="B38" s="27" t="s">
        <v>60</v>
      </c>
      <c r="C38" s="18">
        <f t="shared" si="9"/>
        <v>8.9272058029107714E-3</v>
      </c>
      <c r="D38" s="18">
        <f t="shared" ref="D38:R38" si="21">D15/D$29*100</f>
        <v>7.3260572555786975E-3</v>
      </c>
      <c r="E38" s="18">
        <f t="shared" si="21"/>
        <v>9.6991747365957143E-2</v>
      </c>
      <c r="F38" s="18">
        <f t="shared" si="21"/>
        <v>8.7376412966582023E-2</v>
      </c>
      <c r="G38" s="18">
        <f t="shared" si="21"/>
        <v>3.7012761843823169E-2</v>
      </c>
      <c r="H38" s="18">
        <f t="shared" si="21"/>
        <v>0.12592904966746177</v>
      </c>
      <c r="I38" s="18">
        <f t="shared" si="21"/>
        <v>5.204966201249555E-2</v>
      </c>
      <c r="J38" s="18">
        <f t="shared" si="21"/>
        <v>0.11187459469992379</v>
      </c>
      <c r="K38" s="18">
        <f t="shared" si="21"/>
        <v>0.16426759613930372</v>
      </c>
      <c r="L38" s="18">
        <f t="shared" si="21"/>
        <v>8.3809310747025176E-2</v>
      </c>
      <c r="M38" s="18">
        <f t="shared" si="21"/>
        <v>0.12343153855232859</v>
      </c>
      <c r="N38" s="18">
        <f t="shared" si="21"/>
        <v>2.1991051653886926E-3</v>
      </c>
      <c r="O38" s="18">
        <f t="shared" si="21"/>
        <v>1.2639012962011221E-2</v>
      </c>
      <c r="P38" s="18">
        <f t="shared" si="21"/>
        <v>3.3731773310131351E-3</v>
      </c>
      <c r="Q38" s="18">
        <f t="shared" si="21"/>
        <v>3.4902569630570522E-3</v>
      </c>
      <c r="R38" s="18">
        <f t="shared" si="21"/>
        <v>2.2350912423911816E-2</v>
      </c>
      <c r="S38" s="18">
        <f t="shared" si="11"/>
        <v>2.2983352413299348E-2</v>
      </c>
      <c r="T38" s="18">
        <f t="shared" si="11"/>
        <v>1.2980450004886982E-4</v>
      </c>
      <c r="U38" s="18">
        <f t="shared" si="11"/>
        <v>4.5139542634815939E-3</v>
      </c>
      <c r="V38" s="18">
        <f t="shared" si="11"/>
        <v>4.3340369620521751E-4</v>
      </c>
      <c r="W38" s="18">
        <f t="shared" ref="W38:X38" si="22">W15/W$29*100</f>
        <v>1.6899668201420595E-3</v>
      </c>
      <c r="X38" s="18">
        <f t="shared" si="22"/>
        <v>0</v>
      </c>
      <c r="Y38" s="18">
        <f t="shared" si="8"/>
        <v>5.3136649882301948E-2</v>
      </c>
    </row>
    <row r="39" spans="1:25" x14ac:dyDescent="0.2">
      <c r="A39" s="143"/>
      <c r="B39" s="27" t="s">
        <v>14</v>
      </c>
      <c r="C39" s="18">
        <f t="shared" si="9"/>
        <v>2.1341962202390461E-2</v>
      </c>
      <c r="D39" s="18">
        <f t="shared" ref="D39:R39" si="23">D16/D$29*100</f>
        <v>6.62704523882299E-2</v>
      </c>
      <c r="E39" s="18">
        <f t="shared" si="23"/>
        <v>6.1843338887851755E-2</v>
      </c>
      <c r="F39" s="18">
        <f t="shared" si="23"/>
        <v>2.8199445405535862E-2</v>
      </c>
      <c r="G39" s="18">
        <f t="shared" si="23"/>
        <v>2.7161909656272701E-2</v>
      </c>
      <c r="H39" s="18">
        <f t="shared" si="23"/>
        <v>5.0517324003834851E-2</v>
      </c>
      <c r="I39" s="18">
        <f t="shared" si="23"/>
        <v>0.55413091153787464</v>
      </c>
      <c r="J39" s="18">
        <f t="shared" si="23"/>
        <v>0.17671140413842801</v>
      </c>
      <c r="K39" s="18">
        <f t="shared" si="23"/>
        <v>0.2149399234005131</v>
      </c>
      <c r="L39" s="18">
        <f t="shared" si="23"/>
        <v>5.7294922999059441</v>
      </c>
      <c r="M39" s="18">
        <f t="shared" si="23"/>
        <v>25.968861917512324</v>
      </c>
      <c r="N39" s="18">
        <f t="shared" si="23"/>
        <v>0.45433573153754192</v>
      </c>
      <c r="O39" s="18">
        <f t="shared" si="23"/>
        <v>0.45380691513922267</v>
      </c>
      <c r="P39" s="18">
        <f t="shared" si="23"/>
        <v>0.81210145110389864</v>
      </c>
      <c r="Q39" s="18">
        <f t="shared" si="23"/>
        <v>0.36320077834798159</v>
      </c>
      <c r="R39" s="18">
        <f t="shared" si="23"/>
        <v>0.81332661772095982</v>
      </c>
      <c r="S39" s="18">
        <f t="shared" si="11"/>
        <v>0.80381863813086241</v>
      </c>
      <c r="T39" s="18">
        <f t="shared" si="11"/>
        <v>0.87188129806905024</v>
      </c>
      <c r="U39" s="18">
        <f t="shared" si="11"/>
        <v>0.55465750005666026</v>
      </c>
      <c r="V39" s="18">
        <f t="shared" si="11"/>
        <v>2.0241802674666505</v>
      </c>
      <c r="W39" s="18">
        <f t="shared" ref="W39:X39" si="24">W16/W$29*100</f>
        <v>3.3095522096135399</v>
      </c>
      <c r="X39" s="18">
        <f t="shared" si="24"/>
        <v>3.5716901015349167</v>
      </c>
      <c r="Y39" s="18">
        <f t="shared" si="8"/>
        <v>2.5310787757969258</v>
      </c>
    </row>
    <row r="40" spans="1:25" x14ac:dyDescent="0.2">
      <c r="A40" s="143"/>
      <c r="B40" s="76" t="s">
        <v>15</v>
      </c>
      <c r="C40" s="18">
        <f t="shared" si="9"/>
        <v>11.617830451769628</v>
      </c>
      <c r="D40" s="18">
        <f t="shared" ref="D40:R40" si="25">D17/D$29*100</f>
        <v>11.456906305410413</v>
      </c>
      <c r="E40" s="18">
        <f t="shared" si="25"/>
        <v>11.539275100973256</v>
      </c>
      <c r="F40" s="18">
        <f t="shared" si="25"/>
        <v>10.859604431967547</v>
      </c>
      <c r="G40" s="18">
        <f t="shared" si="25"/>
        <v>4.2181977719524353</v>
      </c>
      <c r="H40" s="18">
        <f t="shared" si="25"/>
        <v>1.135234149693213</v>
      </c>
      <c r="I40" s="18">
        <f t="shared" si="25"/>
        <v>1.0534885110557679</v>
      </c>
      <c r="J40" s="18">
        <f t="shared" si="25"/>
        <v>0.95171480083545146</v>
      </c>
      <c r="K40" s="18">
        <f t="shared" si="25"/>
        <v>1.2357617429943613</v>
      </c>
      <c r="L40" s="18">
        <f t="shared" si="25"/>
        <v>1.5216569408195975</v>
      </c>
      <c r="M40" s="18">
        <f t="shared" si="25"/>
        <v>1.8793721150200111</v>
      </c>
      <c r="N40" s="18">
        <f t="shared" si="25"/>
        <v>1.720756770440754</v>
      </c>
      <c r="O40" s="18">
        <f t="shared" si="25"/>
        <v>2.3019163344653526</v>
      </c>
      <c r="P40" s="18">
        <f t="shared" si="25"/>
        <v>3.2862977899939638</v>
      </c>
      <c r="Q40" s="18">
        <f t="shared" si="25"/>
        <v>2.4430963203503486</v>
      </c>
      <c r="R40" s="18">
        <f t="shared" si="25"/>
        <v>3.3908056311881976</v>
      </c>
      <c r="S40" s="18">
        <f t="shared" si="11"/>
        <v>2.2943416780095016</v>
      </c>
      <c r="T40" s="18">
        <f t="shared" si="11"/>
        <v>1.3760495415518079</v>
      </c>
      <c r="U40" s="18">
        <f t="shared" si="11"/>
        <v>0.47899305937877373</v>
      </c>
      <c r="V40" s="18">
        <f t="shared" si="11"/>
        <v>1.0148199224351391</v>
      </c>
      <c r="W40" s="18">
        <f t="shared" ref="W40:X40" si="26">W17/W$29*100</f>
        <v>0.32620584545792103</v>
      </c>
      <c r="X40" s="18">
        <f t="shared" si="26"/>
        <v>0.903459103500725</v>
      </c>
      <c r="Y40" s="18">
        <f t="shared" si="8"/>
        <v>3.094776180562973</v>
      </c>
    </row>
    <row r="41" spans="1:25" x14ac:dyDescent="0.2">
      <c r="A41" s="143"/>
      <c r="B41" s="76" t="s">
        <v>26</v>
      </c>
      <c r="C41" s="18">
        <f t="shared" si="9"/>
        <v>0.29812366682445479</v>
      </c>
      <c r="D41" s="18">
        <f t="shared" ref="D41:R41" si="27">D18/D$29*100</f>
        <v>0.53919874180001826</v>
      </c>
      <c r="E41" s="18">
        <f t="shared" si="27"/>
        <v>0.75199565146354663</v>
      </c>
      <c r="F41" s="18">
        <f t="shared" si="27"/>
        <v>0.48808039159826677</v>
      </c>
      <c r="G41" s="18">
        <f t="shared" si="27"/>
        <v>0.25847813045093665</v>
      </c>
      <c r="H41" s="18">
        <f t="shared" si="27"/>
        <v>0.26773450603464988</v>
      </c>
      <c r="I41" s="18">
        <f t="shared" si="27"/>
        <v>0.20135613141396475</v>
      </c>
      <c r="J41" s="18">
        <f t="shared" si="27"/>
        <v>0.37563507182390343</v>
      </c>
      <c r="K41" s="18">
        <f t="shared" si="27"/>
        <v>0.40609389460176559</v>
      </c>
      <c r="L41" s="18">
        <f t="shared" si="27"/>
        <v>0.51282400332757305</v>
      </c>
      <c r="M41" s="18">
        <f t="shared" si="27"/>
        <v>0.81231217395479638</v>
      </c>
      <c r="N41" s="18">
        <f t="shared" si="27"/>
        <v>1.0934804313882511</v>
      </c>
      <c r="O41" s="18">
        <f t="shared" si="27"/>
        <v>1.029332222199336</v>
      </c>
      <c r="P41" s="18">
        <f t="shared" si="27"/>
        <v>1.8248552878288187</v>
      </c>
      <c r="Q41" s="18">
        <f t="shared" si="27"/>
        <v>0.86336074892452852</v>
      </c>
      <c r="R41" s="18">
        <f t="shared" si="27"/>
        <v>2.1630814298788108</v>
      </c>
      <c r="S41" s="18">
        <f t="shared" si="11"/>
        <v>2.0033926086420806</v>
      </c>
      <c r="T41" s="18">
        <f t="shared" si="11"/>
        <v>0.88809610989570698</v>
      </c>
      <c r="U41" s="18">
        <f t="shared" si="11"/>
        <v>2.0443479244171423E-2</v>
      </c>
      <c r="V41" s="18">
        <f t="shared" si="11"/>
        <v>6.9151661289595595E-3</v>
      </c>
      <c r="W41" s="18">
        <f t="shared" ref="W41:X41" si="28">W18/W$29*100</f>
        <v>0</v>
      </c>
      <c r="X41" s="18">
        <f t="shared" si="28"/>
        <v>1.3057001377121441E-4</v>
      </c>
      <c r="Y41" s="18">
        <f t="shared" si="8"/>
        <v>0.71106848302138514</v>
      </c>
    </row>
    <row r="42" spans="1:25" x14ac:dyDescent="0.2">
      <c r="A42" s="143"/>
      <c r="B42" s="76" t="s">
        <v>27</v>
      </c>
      <c r="C42" s="18">
        <f t="shared" si="9"/>
        <v>11.260506866492342</v>
      </c>
      <c r="D42" s="18">
        <f t="shared" ref="D42:R42" si="29">D19/D$29*100</f>
        <v>10.839682019193898</v>
      </c>
      <c r="E42" s="18">
        <f t="shared" si="29"/>
        <v>10.638649739155429</v>
      </c>
      <c r="F42" s="18">
        <f t="shared" si="29"/>
        <v>10.24626014458546</v>
      </c>
      <c r="G42" s="18">
        <f t="shared" si="29"/>
        <v>3.898715426937629</v>
      </c>
      <c r="H42" s="18">
        <f t="shared" si="29"/>
        <v>0.72925551407999922</v>
      </c>
      <c r="I42" s="18">
        <f t="shared" si="29"/>
        <v>0.78359278850386604</v>
      </c>
      <c r="J42" s="18">
        <f t="shared" si="29"/>
        <v>0.4532858946617736</v>
      </c>
      <c r="K42" s="18">
        <f t="shared" si="29"/>
        <v>0.64759932135786902</v>
      </c>
      <c r="L42" s="18">
        <f t="shared" si="29"/>
        <v>0.92118502027952098</v>
      </c>
      <c r="M42" s="18">
        <f t="shared" si="29"/>
        <v>0.94200309010666827</v>
      </c>
      <c r="N42" s="18">
        <f t="shared" si="29"/>
        <v>0.62201420022976106</v>
      </c>
      <c r="O42" s="18">
        <f t="shared" si="29"/>
        <v>1.2497019463141299</v>
      </c>
      <c r="P42" s="18">
        <f t="shared" si="29"/>
        <v>1.4308982442147837</v>
      </c>
      <c r="Q42" s="18">
        <f t="shared" si="29"/>
        <v>1.5695671590661948</v>
      </c>
      <c r="R42" s="18">
        <f t="shared" si="29"/>
        <v>1.18292218375458</v>
      </c>
      <c r="S42" s="18">
        <f t="shared" si="11"/>
        <v>1.8513713765881869E-3</v>
      </c>
      <c r="T42" s="18">
        <f t="shared" si="11"/>
        <v>0.35195136398986732</v>
      </c>
      <c r="U42" s="18">
        <f t="shared" si="11"/>
        <v>0.44762182000443768</v>
      </c>
      <c r="V42" s="18">
        <f t="shared" si="11"/>
        <v>1.003845300223202</v>
      </c>
      <c r="W42" s="18">
        <f t="shared" ref="W42:X42" si="30">W19/W$29*100</f>
        <v>0.32361524007040998</v>
      </c>
      <c r="X42" s="18">
        <f t="shared" si="30"/>
        <v>0.90220106390035903</v>
      </c>
      <c r="Y42" s="18">
        <f t="shared" si="8"/>
        <v>2.3004072648982912</v>
      </c>
    </row>
    <row r="43" spans="1:25" x14ac:dyDescent="0.2">
      <c r="A43" s="143"/>
      <c r="B43" s="76" t="s">
        <v>16</v>
      </c>
      <c r="C43" s="18">
        <f t="shared" si="9"/>
        <v>9.9324929993858356E-3</v>
      </c>
      <c r="D43" s="18">
        <f t="shared" ref="D43:R43" si="31">D20/D$29*100</f>
        <v>1.9378815058039393E-2</v>
      </c>
      <c r="E43" s="18">
        <f t="shared" si="31"/>
        <v>1.5394422806501966E-4</v>
      </c>
      <c r="F43" s="18">
        <f t="shared" si="31"/>
        <v>6.9643095875293162E-5</v>
      </c>
      <c r="G43" s="18">
        <f t="shared" si="31"/>
        <v>3.2588399387359845E-4</v>
      </c>
      <c r="H43" s="18">
        <f t="shared" si="31"/>
        <v>4.2512503505309941E-4</v>
      </c>
      <c r="I43" s="18">
        <f t="shared" si="31"/>
        <v>5.4192255341826642E-4</v>
      </c>
      <c r="J43" s="18">
        <f t="shared" si="31"/>
        <v>2.8648892917629582E-3</v>
      </c>
      <c r="K43" s="18">
        <f t="shared" si="31"/>
        <v>1.5217913659237709E-2</v>
      </c>
      <c r="L43" s="18">
        <f t="shared" si="31"/>
        <v>1.4432358512501682E-3</v>
      </c>
      <c r="M43" s="18">
        <f t="shared" si="31"/>
        <v>7.3801013939173068E-4</v>
      </c>
      <c r="N43" s="18">
        <f t="shared" si="31"/>
        <v>6.1057096477378967E-4</v>
      </c>
      <c r="O43" s="18">
        <f t="shared" si="31"/>
        <v>7.2106679824896179E-3</v>
      </c>
      <c r="P43" s="18">
        <f t="shared" si="31"/>
        <v>3.3719841306838059E-4</v>
      </c>
      <c r="Q43" s="18">
        <f t="shared" si="31"/>
        <v>1.9622565568123795E-3</v>
      </c>
      <c r="R43" s="18">
        <f t="shared" si="31"/>
        <v>6.6874525653574752E-3</v>
      </c>
      <c r="S43" s="18">
        <f t="shared" si="11"/>
        <v>9.2568568829409347E-4</v>
      </c>
      <c r="T43" s="18">
        <f t="shared" si="11"/>
        <v>9.9304424270515741E-4</v>
      </c>
      <c r="U43" s="18">
        <f t="shared" si="11"/>
        <v>1.9452199952475608E-3</v>
      </c>
      <c r="V43" s="18">
        <f t="shared" si="11"/>
        <v>9.9255647755741778E-4</v>
      </c>
      <c r="W43" s="18">
        <f t="shared" ref="W43:X43" si="32">W20/W$29*100</f>
        <v>9.0063856736897737E-4</v>
      </c>
      <c r="X43" s="18">
        <f t="shared" si="32"/>
        <v>1.2113719908812286E-3</v>
      </c>
      <c r="Y43" s="18">
        <f t="shared" si="8"/>
        <v>3.2144607770564497E-3</v>
      </c>
    </row>
    <row r="44" spans="1:25" x14ac:dyDescent="0.2">
      <c r="A44" s="143"/>
      <c r="B44" s="76" t="s">
        <v>19</v>
      </c>
      <c r="C44" s="18">
        <f t="shared" si="9"/>
        <v>9.8637050191773754E-3</v>
      </c>
      <c r="D44" s="18">
        <f t="shared" ref="D44:R44" si="33">D21/D$29*100</f>
        <v>7.9685514331298453E-3</v>
      </c>
      <c r="E44" s="18">
        <f t="shared" si="33"/>
        <v>1.5644738624493868E-6</v>
      </c>
      <c r="F44" s="18">
        <f t="shared" si="33"/>
        <v>5.4622035980622083E-6</v>
      </c>
      <c r="G44" s="18">
        <f t="shared" si="33"/>
        <v>3.7166185671258793E-5</v>
      </c>
      <c r="H44" s="18">
        <f t="shared" si="33"/>
        <v>1.094822220346262E-5</v>
      </c>
      <c r="I44" s="18">
        <f t="shared" si="33"/>
        <v>3.2562144006411531E-4</v>
      </c>
      <c r="J44" s="18">
        <f t="shared" si="33"/>
        <v>2.1543760653955168E-7</v>
      </c>
      <c r="K44" s="18">
        <f t="shared" si="33"/>
        <v>0</v>
      </c>
      <c r="L44" s="18">
        <f t="shared" si="33"/>
        <v>3.6924893855084715E-6</v>
      </c>
      <c r="M44" s="18">
        <f t="shared" si="33"/>
        <v>6.7603982234357024E-6</v>
      </c>
      <c r="N44" s="18">
        <f t="shared" si="33"/>
        <v>0</v>
      </c>
      <c r="O44" s="18">
        <f t="shared" si="33"/>
        <v>3.784928865933346E-7</v>
      </c>
      <c r="P44" s="18">
        <f t="shared" si="33"/>
        <v>0</v>
      </c>
      <c r="Q44" s="18">
        <f t="shared" si="33"/>
        <v>0</v>
      </c>
      <c r="R44" s="18">
        <f t="shared" si="33"/>
        <v>6.8437641382756919E-5</v>
      </c>
      <c r="S44" s="18">
        <f t="shared" si="11"/>
        <v>8.627578810212422E-4</v>
      </c>
      <c r="T44" s="18">
        <f t="shared" si="11"/>
        <v>2.7872131912334006E-6</v>
      </c>
      <c r="U44" s="18">
        <f t="shared" si="11"/>
        <v>1.9452199952475608E-3</v>
      </c>
      <c r="V44" s="18">
        <f t="shared" si="11"/>
        <v>9.9255647755741778E-4</v>
      </c>
      <c r="W44" s="18">
        <f t="shared" ref="W44:X44" si="34">W21/W$29*100</f>
        <v>8.1248404814522094E-7</v>
      </c>
      <c r="X44" s="18">
        <f t="shared" si="34"/>
        <v>1.0902347917931057E-3</v>
      </c>
      <c r="Y44" s="18">
        <f t="shared" si="8"/>
        <v>6.4966175182602564E-4</v>
      </c>
    </row>
    <row r="45" spans="1:25" x14ac:dyDescent="0.2">
      <c r="A45" s="143"/>
      <c r="B45" s="76" t="s">
        <v>18</v>
      </c>
      <c r="C45" s="18">
        <f t="shared" si="9"/>
        <v>6.0435154040289787E-5</v>
      </c>
      <c r="D45" s="18">
        <f t="shared" ref="D45:R45" si="35">D22/D$29*100</f>
        <v>0</v>
      </c>
      <c r="E45" s="18">
        <f t="shared" si="35"/>
        <v>6.2578954497975463E-7</v>
      </c>
      <c r="F45" s="18">
        <f t="shared" si="35"/>
        <v>3.8508535366338573E-5</v>
      </c>
      <c r="G45" s="18">
        <f t="shared" si="35"/>
        <v>5.3029801506552185E-5</v>
      </c>
      <c r="H45" s="18">
        <f t="shared" si="35"/>
        <v>7.793649704159831E-6</v>
      </c>
      <c r="I45" s="18">
        <f t="shared" si="35"/>
        <v>4.1899035723468786E-5</v>
      </c>
      <c r="J45" s="18">
        <f t="shared" si="35"/>
        <v>3.5116329865946922E-5</v>
      </c>
      <c r="K45" s="18">
        <f t="shared" si="35"/>
        <v>3.1093996306636785E-4</v>
      </c>
      <c r="L45" s="18">
        <f t="shared" si="35"/>
        <v>0</v>
      </c>
      <c r="M45" s="18">
        <f t="shared" si="35"/>
        <v>3.6431034870736836E-5</v>
      </c>
      <c r="N45" s="18">
        <f t="shared" si="35"/>
        <v>1.0162929056797386E-4</v>
      </c>
      <c r="O45" s="18">
        <f t="shared" si="35"/>
        <v>6.8389879678549632E-3</v>
      </c>
      <c r="P45" s="18">
        <f t="shared" si="35"/>
        <v>0</v>
      </c>
      <c r="Q45" s="18">
        <f t="shared" si="35"/>
        <v>0</v>
      </c>
      <c r="R45" s="18">
        <f t="shared" si="35"/>
        <v>3.9967582567530043E-5</v>
      </c>
      <c r="S45" s="18">
        <f t="shared" si="11"/>
        <v>3.8227172642386327E-6</v>
      </c>
      <c r="T45" s="18">
        <f t="shared" si="11"/>
        <v>0</v>
      </c>
      <c r="U45" s="18">
        <f t="shared" si="11"/>
        <v>0</v>
      </c>
      <c r="V45" s="18">
        <f t="shared" si="11"/>
        <v>0</v>
      </c>
      <c r="W45" s="18">
        <f t="shared" ref="W45:X45" si="36">W22/W$29*100</f>
        <v>0</v>
      </c>
      <c r="X45" s="18">
        <f t="shared" si="36"/>
        <v>3.7234794801677106E-5</v>
      </c>
      <c r="Y45" s="18">
        <f t="shared" si="8"/>
        <v>4.6393569082360682E-4</v>
      </c>
    </row>
    <row r="46" spans="1:25" x14ac:dyDescent="0.2">
      <c r="A46" s="143"/>
      <c r="B46" s="76" t="s">
        <v>20</v>
      </c>
      <c r="C46" s="18">
        <f t="shared" si="9"/>
        <v>0</v>
      </c>
      <c r="D46" s="18">
        <f t="shared" ref="D46:R46" si="37">D23/D$29*100</f>
        <v>3.865789275277662E-7</v>
      </c>
      <c r="E46" s="18">
        <f t="shared" si="37"/>
        <v>1.0951317037145704E-5</v>
      </c>
      <c r="F46" s="18">
        <f t="shared" si="37"/>
        <v>4.3697628784497663E-6</v>
      </c>
      <c r="G46" s="18">
        <f t="shared" si="37"/>
        <v>0</v>
      </c>
      <c r="H46" s="18">
        <f t="shared" si="37"/>
        <v>5.5668926458284509E-7</v>
      </c>
      <c r="I46" s="18">
        <f t="shared" si="37"/>
        <v>1.0187633559158146E-4</v>
      </c>
      <c r="J46" s="18">
        <f t="shared" si="37"/>
        <v>5.6444652913362546E-5</v>
      </c>
      <c r="K46" s="18">
        <f t="shared" si="37"/>
        <v>6.3028370891831321E-6</v>
      </c>
      <c r="L46" s="18">
        <f t="shared" si="37"/>
        <v>0</v>
      </c>
      <c r="M46" s="18">
        <f t="shared" si="37"/>
        <v>0</v>
      </c>
      <c r="N46" s="18">
        <f t="shared" si="37"/>
        <v>7.1569922935192847E-6</v>
      </c>
      <c r="O46" s="18">
        <f t="shared" si="37"/>
        <v>0</v>
      </c>
      <c r="P46" s="18">
        <f t="shared" si="37"/>
        <v>0</v>
      </c>
      <c r="Q46" s="18">
        <f t="shared" si="37"/>
        <v>0</v>
      </c>
      <c r="R46" s="18">
        <f t="shared" si="37"/>
        <v>6.0635750265122627E-4</v>
      </c>
      <c r="S46" s="18">
        <f t="shared" si="11"/>
        <v>5.9105090008612709E-5</v>
      </c>
      <c r="T46" s="18">
        <f t="shared" si="11"/>
        <v>7.1671196346001739E-5</v>
      </c>
      <c r="U46" s="18">
        <f t="shared" si="11"/>
        <v>0</v>
      </c>
      <c r="V46" s="18">
        <f t="shared" si="11"/>
        <v>0</v>
      </c>
      <c r="W46" s="18">
        <f t="shared" ref="W46:X46" si="38">W23/W$29*100</f>
        <v>0</v>
      </c>
      <c r="X46" s="18">
        <f t="shared" si="38"/>
        <v>0</v>
      </c>
      <c r="Y46" s="18">
        <f t="shared" si="8"/>
        <v>4.051483194055407E-5</v>
      </c>
    </row>
    <row r="47" spans="1:25" x14ac:dyDescent="0.2">
      <c r="A47" s="143"/>
      <c r="B47" s="76" t="s">
        <v>21</v>
      </c>
      <c r="C47" s="18">
        <f t="shared" si="9"/>
        <v>0</v>
      </c>
      <c r="D47" s="18">
        <f t="shared" ref="D47:R47" si="39">D24/D$29*100</f>
        <v>0</v>
      </c>
      <c r="E47" s="18">
        <f t="shared" si="39"/>
        <v>0</v>
      </c>
      <c r="F47" s="18">
        <f t="shared" si="39"/>
        <v>0</v>
      </c>
      <c r="G47" s="18">
        <f t="shared" si="39"/>
        <v>1.3688034235024581E-4</v>
      </c>
      <c r="H47" s="18">
        <f t="shared" si="39"/>
        <v>0</v>
      </c>
      <c r="I47" s="18">
        <f t="shared" si="39"/>
        <v>0</v>
      </c>
      <c r="J47" s="18">
        <f t="shared" si="39"/>
        <v>0</v>
      </c>
      <c r="K47" s="18">
        <f t="shared" si="39"/>
        <v>0</v>
      </c>
      <c r="L47" s="18">
        <f t="shared" si="39"/>
        <v>0</v>
      </c>
      <c r="M47" s="18">
        <f t="shared" si="39"/>
        <v>0</v>
      </c>
      <c r="N47" s="18">
        <f t="shared" si="39"/>
        <v>0</v>
      </c>
      <c r="O47" s="18">
        <f t="shared" si="39"/>
        <v>0</v>
      </c>
      <c r="P47" s="18">
        <f t="shared" si="39"/>
        <v>0</v>
      </c>
      <c r="Q47" s="18">
        <f t="shared" si="39"/>
        <v>0</v>
      </c>
      <c r="R47" s="18">
        <f t="shared" si="39"/>
        <v>0</v>
      </c>
      <c r="S47" s="18">
        <f t="shared" si="11"/>
        <v>0</v>
      </c>
      <c r="T47" s="18">
        <f t="shared" si="11"/>
        <v>1.5926932521333718E-5</v>
      </c>
      <c r="U47" s="18">
        <f t="shared" si="11"/>
        <v>0</v>
      </c>
      <c r="V47" s="18">
        <f t="shared" si="11"/>
        <v>0</v>
      </c>
      <c r="W47" s="18">
        <f t="shared" ref="W47:X47" si="40">W24/W$29*100</f>
        <v>0</v>
      </c>
      <c r="X47" s="18">
        <f t="shared" si="40"/>
        <v>0</v>
      </c>
      <c r="Y47" s="18">
        <f t="shared" si="8"/>
        <v>7.5191791843564321E-6</v>
      </c>
    </row>
    <row r="48" spans="1:25" x14ac:dyDescent="0.2">
      <c r="A48" s="143"/>
      <c r="B48" s="76" t="s">
        <v>17</v>
      </c>
      <c r="C48" s="18">
        <f t="shared" si="9"/>
        <v>8.3528261681701316E-6</v>
      </c>
      <c r="D48" s="18">
        <f t="shared" ref="D48:R48" si="41">D25/D$29*100</f>
        <v>1.0749986816692123E-2</v>
      </c>
      <c r="E48" s="18">
        <f t="shared" si="41"/>
        <v>2.6596055661639571E-5</v>
      </c>
      <c r="F48" s="18">
        <f t="shared" si="41"/>
        <v>7.6470850372870907E-6</v>
      </c>
      <c r="G48" s="18">
        <f t="shared" si="41"/>
        <v>4.5097993588905493E-5</v>
      </c>
      <c r="H48" s="18">
        <f t="shared" si="41"/>
        <v>2.9467418405251935E-4</v>
      </c>
      <c r="I48" s="18">
        <f t="shared" si="41"/>
        <v>7.2525742039100793E-5</v>
      </c>
      <c r="J48" s="18">
        <f t="shared" si="41"/>
        <v>3.231564098093275E-6</v>
      </c>
      <c r="K48" s="18">
        <f t="shared" si="41"/>
        <v>1.9806188065099719E-4</v>
      </c>
      <c r="L48" s="18">
        <f t="shared" si="41"/>
        <v>8.7916413940677887E-6</v>
      </c>
      <c r="M48" s="18">
        <f t="shared" si="41"/>
        <v>0</v>
      </c>
      <c r="N48" s="18">
        <f t="shared" si="41"/>
        <v>0</v>
      </c>
      <c r="O48" s="18">
        <f t="shared" si="41"/>
        <v>0</v>
      </c>
      <c r="P48" s="18">
        <f t="shared" si="41"/>
        <v>0</v>
      </c>
      <c r="Q48" s="18">
        <f t="shared" si="41"/>
        <v>0</v>
      </c>
      <c r="R48" s="18">
        <f t="shared" si="41"/>
        <v>0</v>
      </c>
      <c r="S48" s="18">
        <f t="shared" si="11"/>
        <v>0</v>
      </c>
      <c r="T48" s="18">
        <f t="shared" si="11"/>
        <v>9.0265890064658843E-4</v>
      </c>
      <c r="U48" s="18">
        <f t="shared" si="11"/>
        <v>0</v>
      </c>
      <c r="V48" s="18">
        <f t="shared" si="11"/>
        <v>0</v>
      </c>
      <c r="W48" s="18">
        <f t="shared" ref="W48:X48" si="42">W25/W$29*100</f>
        <v>8.9982608332083217E-4</v>
      </c>
      <c r="X48" s="18">
        <f t="shared" si="42"/>
        <v>0</v>
      </c>
      <c r="Y48" s="18">
        <f t="shared" si="8"/>
        <v>4.162402762768739E-4</v>
      </c>
    </row>
    <row r="49" spans="1:25" x14ac:dyDescent="0.2">
      <c r="A49" s="297"/>
      <c r="B49" s="76" t="s">
        <v>807</v>
      </c>
      <c r="C49" s="18">
        <f t="shared" si="9"/>
        <v>0</v>
      </c>
      <c r="D49" s="18">
        <f t="shared" ref="D49:R49" si="43">D26/D$29*100</f>
        <v>6.5989022928989696E-4</v>
      </c>
      <c r="E49" s="18">
        <f t="shared" si="43"/>
        <v>1.1420659195880521E-4</v>
      </c>
      <c r="F49" s="18">
        <f t="shared" si="43"/>
        <v>1.3655508995155522E-5</v>
      </c>
      <c r="G49" s="18">
        <f t="shared" si="43"/>
        <v>5.3709670756636185E-5</v>
      </c>
      <c r="H49" s="18">
        <f t="shared" si="43"/>
        <v>1.1115228982837473E-4</v>
      </c>
      <c r="I49" s="18">
        <f t="shared" si="43"/>
        <v>0</v>
      </c>
      <c r="J49" s="18">
        <f t="shared" si="43"/>
        <v>2.7698813072790157E-3</v>
      </c>
      <c r="K49" s="18">
        <f t="shared" si="43"/>
        <v>1.470260897843116E-2</v>
      </c>
      <c r="L49" s="18">
        <f t="shared" si="43"/>
        <v>1.4307517204705919E-3</v>
      </c>
      <c r="M49" s="18">
        <f t="shared" si="43"/>
        <v>6.9481870629755813E-4</v>
      </c>
      <c r="N49" s="18">
        <f t="shared" si="43"/>
        <v>5.0178468191229661E-4</v>
      </c>
      <c r="O49" s="18">
        <f t="shared" si="43"/>
        <v>3.713015217480613E-4</v>
      </c>
      <c r="P49" s="18">
        <f t="shared" si="43"/>
        <v>3.3719841306838059E-4</v>
      </c>
      <c r="Q49" s="18">
        <f t="shared" si="43"/>
        <v>1.9622565568123795E-3</v>
      </c>
      <c r="R49" s="18">
        <f t="shared" si="43"/>
        <v>5.9726898387559629E-3</v>
      </c>
      <c r="S49" s="18">
        <f t="shared" si="11"/>
        <v>0</v>
      </c>
      <c r="T49" s="18">
        <f t="shared" si="11"/>
        <v>0</v>
      </c>
      <c r="U49" s="18">
        <f t="shared" si="11"/>
        <v>0</v>
      </c>
      <c r="V49" s="18">
        <f t="shared" si="11"/>
        <v>0</v>
      </c>
      <c r="W49" s="18">
        <f t="shared" ref="W49:X49" si="44">W26/W$29*100</f>
        <v>0</v>
      </c>
      <c r="X49" s="18">
        <f t="shared" si="44"/>
        <v>8.3902404286445749E-5</v>
      </c>
      <c r="Y49" s="18">
        <f t="shared" si="8"/>
        <v>1.6365890470050326E-3</v>
      </c>
    </row>
    <row r="50" spans="1:25" ht="15" x14ac:dyDescent="0.25">
      <c r="A50" s="143"/>
      <c r="B50" s="185" t="s">
        <v>22</v>
      </c>
      <c r="C50" s="18">
        <f t="shared" si="9"/>
        <v>92.450521628835077</v>
      </c>
      <c r="D50" s="18">
        <f t="shared" ref="D50:R50" si="45">D27/D$29*100</f>
        <v>92.307840516105742</v>
      </c>
      <c r="E50" s="18">
        <f t="shared" si="45"/>
        <v>94.059842933770483</v>
      </c>
      <c r="F50" s="18">
        <f t="shared" si="45"/>
        <v>93.761526598073445</v>
      </c>
      <c r="G50" s="18">
        <f t="shared" si="45"/>
        <v>91.443139783411226</v>
      </c>
      <c r="H50" s="18">
        <f t="shared" si="45"/>
        <v>90.813318914611301</v>
      </c>
      <c r="I50" s="18">
        <f t="shared" si="45"/>
        <v>89.956609294799122</v>
      </c>
      <c r="J50" s="18">
        <f t="shared" si="45"/>
        <v>89.977927641634651</v>
      </c>
      <c r="K50" s="18">
        <f t="shared" si="45"/>
        <v>89.017231693028648</v>
      </c>
      <c r="L50" s="18">
        <f t="shared" si="45"/>
        <v>90.005690196476195</v>
      </c>
      <c r="M50" s="18">
        <f t="shared" si="45"/>
        <v>92.666318692695057</v>
      </c>
      <c r="N50" s="18">
        <f t="shared" si="45"/>
        <v>94.279490969642694</v>
      </c>
      <c r="O50" s="18">
        <f t="shared" si="45"/>
        <v>92.797579945248572</v>
      </c>
      <c r="P50" s="18">
        <f t="shared" si="45"/>
        <v>89.875110060201791</v>
      </c>
      <c r="Q50" s="18">
        <f t="shared" si="45"/>
        <v>90.147366752859512</v>
      </c>
      <c r="R50" s="18">
        <f t="shared" si="45"/>
        <v>89.851575427250253</v>
      </c>
      <c r="S50" s="18">
        <f t="shared" si="11"/>
        <v>87.235295722496403</v>
      </c>
      <c r="T50" s="18">
        <f t="shared" si="11"/>
        <v>88.131743620010255</v>
      </c>
      <c r="U50" s="18">
        <f t="shared" si="11"/>
        <v>89.62999767717848</v>
      </c>
      <c r="V50" s="18">
        <f t="shared" si="11"/>
        <v>86.57290268242815</v>
      </c>
      <c r="W50" s="18">
        <f t="shared" ref="W50:X50" si="46">W27/W$29*100</f>
        <v>82.856343651405453</v>
      </c>
      <c r="X50" s="18">
        <f t="shared" si="46"/>
        <v>80.095150489685722</v>
      </c>
      <c r="Y50" s="18">
        <f t="shared" si="8"/>
        <v>90.419026634221652</v>
      </c>
    </row>
    <row r="51" spans="1:25" x14ac:dyDescent="0.2">
      <c r="A51" s="143"/>
      <c r="B51" s="76" t="s">
        <v>23</v>
      </c>
      <c r="C51" s="18">
        <f t="shared" si="9"/>
        <v>7.5494783711649207</v>
      </c>
      <c r="D51" s="18">
        <f t="shared" ref="D51:R51" si="47">D28/D$29*100</f>
        <v>7.6921594838942582</v>
      </c>
      <c r="E51" s="18">
        <f t="shared" si="47"/>
        <v>5.940157066229518</v>
      </c>
      <c r="F51" s="18">
        <f t="shared" si="47"/>
        <v>6.2384734019265604</v>
      </c>
      <c r="G51" s="18">
        <f t="shared" si="47"/>
        <v>8.5568602165887651</v>
      </c>
      <c r="H51" s="18">
        <f t="shared" si="47"/>
        <v>9.1866810853887007</v>
      </c>
      <c r="I51" s="18">
        <f t="shared" si="47"/>
        <v>10.04339070520088</v>
      </c>
      <c r="J51" s="18">
        <f t="shared" si="47"/>
        <v>10.022072358365351</v>
      </c>
      <c r="K51" s="18">
        <f t="shared" si="47"/>
        <v>10.982768306971355</v>
      </c>
      <c r="L51" s="18">
        <f t="shared" si="47"/>
        <v>9.9943098035238087</v>
      </c>
      <c r="M51" s="18">
        <f t="shared" si="47"/>
        <v>7.3336813073049427</v>
      </c>
      <c r="N51" s="18">
        <f t="shared" si="47"/>
        <v>5.7205090303573103</v>
      </c>
      <c r="O51" s="18">
        <f t="shared" si="47"/>
        <v>7.2024200547514221</v>
      </c>
      <c r="P51" s="18">
        <f t="shared" si="47"/>
        <v>10.124889939798214</v>
      </c>
      <c r="Q51" s="18">
        <f t="shared" si="47"/>
        <v>9.8526332471404849</v>
      </c>
      <c r="R51" s="18">
        <f t="shared" si="47"/>
        <v>10.148424572749747</v>
      </c>
      <c r="S51" s="18">
        <f t="shared" si="11"/>
        <v>12.764704277503592</v>
      </c>
      <c r="T51" s="18">
        <f t="shared" si="11"/>
        <v>11.868256379989734</v>
      </c>
      <c r="U51" s="18">
        <f t="shared" si="11"/>
        <v>10.370002322821509</v>
      </c>
      <c r="V51" s="18">
        <f t="shared" si="11"/>
        <v>13.427097317571848</v>
      </c>
      <c r="W51" s="18">
        <f t="shared" ref="W51:X51" si="48">W28/W$29*100</f>
        <v>17.143656348594551</v>
      </c>
      <c r="X51" s="18">
        <f t="shared" si="48"/>
        <v>19.904849510314275</v>
      </c>
      <c r="Y51" s="18">
        <f t="shared" si="8"/>
        <v>9.5809733657783287</v>
      </c>
    </row>
    <row r="52" spans="1:25" ht="13.5" thickBot="1" x14ac:dyDescent="0.25">
      <c r="A52" s="143"/>
      <c r="B52" s="77" t="s">
        <v>7</v>
      </c>
      <c r="C52" s="18">
        <f t="shared" si="9"/>
        <v>100</v>
      </c>
      <c r="D52" s="18">
        <f t="shared" ref="D52:R52" si="49">D29/D$29*100</f>
        <v>100</v>
      </c>
      <c r="E52" s="18">
        <f t="shared" si="49"/>
        <v>100</v>
      </c>
      <c r="F52" s="18">
        <f t="shared" si="49"/>
        <v>100</v>
      </c>
      <c r="G52" s="18">
        <f t="shared" si="49"/>
        <v>100</v>
      </c>
      <c r="H52" s="18">
        <f t="shared" si="49"/>
        <v>100</v>
      </c>
      <c r="I52" s="18">
        <f t="shared" si="49"/>
        <v>100</v>
      </c>
      <c r="J52" s="18">
        <f t="shared" si="49"/>
        <v>100</v>
      </c>
      <c r="K52" s="18">
        <f t="shared" si="49"/>
        <v>100</v>
      </c>
      <c r="L52" s="18">
        <f t="shared" si="49"/>
        <v>100</v>
      </c>
      <c r="M52" s="18">
        <f t="shared" si="49"/>
        <v>100</v>
      </c>
      <c r="N52" s="18">
        <f t="shared" si="49"/>
        <v>100</v>
      </c>
      <c r="O52" s="18">
        <f t="shared" si="49"/>
        <v>100</v>
      </c>
      <c r="P52" s="18">
        <f t="shared" si="49"/>
        <v>100</v>
      </c>
      <c r="Q52" s="18">
        <f t="shared" si="49"/>
        <v>100</v>
      </c>
      <c r="R52" s="18">
        <f t="shared" si="49"/>
        <v>100</v>
      </c>
      <c r="S52" s="18">
        <f t="shared" si="11"/>
        <v>100</v>
      </c>
      <c r="T52" s="18">
        <f t="shared" si="11"/>
        <v>100</v>
      </c>
      <c r="U52" s="18">
        <f t="shared" si="11"/>
        <v>100</v>
      </c>
      <c r="V52" s="18">
        <f t="shared" si="11"/>
        <v>100</v>
      </c>
      <c r="W52" s="18">
        <f t="shared" ref="W52:X52" si="50">W29/W$29*100</f>
        <v>100</v>
      </c>
      <c r="X52" s="18">
        <f t="shared" si="50"/>
        <v>100</v>
      </c>
      <c r="Y52" s="18">
        <f t="shared" si="8"/>
        <v>100</v>
      </c>
    </row>
    <row r="53" spans="1:25" ht="20.25" thickTop="1" thickBot="1" x14ac:dyDescent="0.35">
      <c r="A53" s="143"/>
      <c r="B53" s="334" t="s">
        <v>251</v>
      </c>
      <c r="C53" s="334"/>
      <c r="D53" s="334"/>
      <c r="E53" s="334"/>
      <c r="F53" s="334"/>
      <c r="G53" s="334"/>
      <c r="H53" s="334"/>
      <c r="I53" s="334"/>
      <c r="J53" s="334"/>
      <c r="K53" s="334"/>
      <c r="L53" s="334"/>
      <c r="M53" s="334"/>
      <c r="N53" s="334"/>
      <c r="O53" s="334"/>
      <c r="P53" s="334"/>
      <c r="Q53" s="334"/>
      <c r="R53" s="334"/>
      <c r="S53" s="334"/>
      <c r="T53" s="334"/>
      <c r="U53" s="334"/>
      <c r="V53" s="334"/>
      <c r="W53" s="334"/>
      <c r="X53" s="334"/>
      <c r="Y53" s="334"/>
    </row>
    <row r="54" spans="1:25" ht="13.5" thickTop="1" x14ac:dyDescent="0.2">
      <c r="A54" s="143"/>
      <c r="B54" s="76"/>
      <c r="C54" s="18"/>
      <c r="D54" s="18"/>
      <c r="E54" s="18"/>
      <c r="F54" s="18"/>
      <c r="G54" s="18"/>
      <c r="H54" s="18"/>
      <c r="I54" s="18"/>
      <c r="J54" s="18"/>
      <c r="K54" s="18"/>
      <c r="L54" s="18"/>
      <c r="M54" s="18"/>
      <c r="N54" s="18"/>
      <c r="O54" s="18"/>
      <c r="P54" s="18"/>
      <c r="Q54" s="18"/>
      <c r="R54" s="18"/>
      <c r="S54" s="18"/>
      <c r="T54" s="18"/>
      <c r="U54" s="18"/>
      <c r="V54" s="18"/>
      <c r="W54" s="18"/>
      <c r="X54" s="18"/>
      <c r="Y54" s="18"/>
    </row>
    <row r="55" spans="1:25" x14ac:dyDescent="0.2">
      <c r="A55" s="143"/>
      <c r="B55" s="27" t="s">
        <v>326</v>
      </c>
      <c r="C55" s="33" t="s">
        <v>10</v>
      </c>
      <c r="D55" s="18">
        <f t="shared" ref="D55:X55" si="51">IF(C9=0,"--",(D9/C9)*100-100)</f>
        <v>24.921558929996309</v>
      </c>
      <c r="E55" s="18">
        <f t="shared" si="51"/>
        <v>29.780030707041448</v>
      </c>
      <c r="F55" s="18">
        <f t="shared" si="51"/>
        <v>14.952510925542995</v>
      </c>
      <c r="G55" s="18">
        <f t="shared" si="51"/>
        <v>29.788489931129249</v>
      </c>
      <c r="H55" s="18">
        <f t="shared" si="51"/>
        <v>30.457779841392608</v>
      </c>
      <c r="I55" s="18">
        <f t="shared" si="51"/>
        <v>-14.150378875335804</v>
      </c>
      <c r="J55" s="18">
        <f t="shared" si="51"/>
        <v>0.20268906241322782</v>
      </c>
      <c r="K55" s="18">
        <f t="shared" si="51"/>
        <v>7.893835149850247</v>
      </c>
      <c r="L55" s="18">
        <f t="shared" si="51"/>
        <v>6.8550990466188466</v>
      </c>
      <c r="M55" s="18">
        <f t="shared" si="51"/>
        <v>-29.272448654211743</v>
      </c>
      <c r="N55" s="18">
        <f t="shared" si="51"/>
        <v>75.329948857702448</v>
      </c>
      <c r="O55" s="18">
        <f t="shared" si="51"/>
        <v>-17.544951421900393</v>
      </c>
      <c r="P55" s="18">
        <f t="shared" si="51"/>
        <v>-26.733978234402372</v>
      </c>
      <c r="Q55" s="18">
        <f t="shared" si="51"/>
        <v>-12.787430073878014</v>
      </c>
      <c r="R55" s="18">
        <f t="shared" si="51"/>
        <v>-1.867169543672901</v>
      </c>
      <c r="S55" s="18">
        <f t="shared" si="51"/>
        <v>-12.571895646178163</v>
      </c>
      <c r="T55" s="18">
        <f t="shared" si="51"/>
        <v>-23.046549300205015</v>
      </c>
      <c r="U55" s="18">
        <f t="shared" si="51"/>
        <v>5.8770784825653948</v>
      </c>
      <c r="V55" s="18">
        <f t="shared" si="51"/>
        <v>8.885332202616226</v>
      </c>
      <c r="W55" s="18">
        <f t="shared" si="51"/>
        <v>-19.614600454103424</v>
      </c>
      <c r="X55" s="18">
        <f t="shared" si="51"/>
        <v>-22.138398510068924</v>
      </c>
      <c r="Y55" s="18">
        <f>IFERROR((POWER(U9/C9,1/21)*100)-100,"--")</f>
        <v>1.715374429962921</v>
      </c>
    </row>
    <row r="56" spans="1:25" x14ac:dyDescent="0.2">
      <c r="A56" s="143"/>
      <c r="B56" s="27" t="s">
        <v>332</v>
      </c>
      <c r="C56" s="33" t="s">
        <v>10</v>
      </c>
      <c r="D56" s="18">
        <f t="shared" ref="D56:X56" si="52">IF(C10=0,"--",(D10/C10)*100-100)</f>
        <v>811.49323231127437</v>
      </c>
      <c r="E56" s="18">
        <f t="shared" si="52"/>
        <v>1559.9980950855372</v>
      </c>
      <c r="F56" s="18">
        <f t="shared" si="52"/>
        <v>67.07492146196094</v>
      </c>
      <c r="G56" s="18">
        <f t="shared" si="52"/>
        <v>22.397625276209851</v>
      </c>
      <c r="H56" s="18">
        <f t="shared" si="52"/>
        <v>-53.753665130013154</v>
      </c>
      <c r="I56" s="18">
        <f t="shared" si="52"/>
        <v>-68.496354954490357</v>
      </c>
      <c r="J56" s="18">
        <f t="shared" si="52"/>
        <v>61.065144335771834</v>
      </c>
      <c r="K56" s="18">
        <f t="shared" si="52"/>
        <v>-15.044336525519682</v>
      </c>
      <c r="L56" s="18">
        <f t="shared" si="52"/>
        <v>5.0814652322567611</v>
      </c>
      <c r="M56" s="18">
        <f t="shared" si="52"/>
        <v>-14.262206007917413</v>
      </c>
      <c r="N56" s="18">
        <f t="shared" si="52"/>
        <v>-18.160651672851372</v>
      </c>
      <c r="O56" s="18">
        <f t="shared" si="52"/>
        <v>-53.356802929144379</v>
      </c>
      <c r="P56" s="18">
        <f t="shared" si="52"/>
        <v>-93.553898567398676</v>
      </c>
      <c r="Q56" s="18">
        <f t="shared" si="52"/>
        <v>-29.637698933729638</v>
      </c>
      <c r="R56" s="18">
        <f t="shared" si="52"/>
        <v>76.678423491777068</v>
      </c>
      <c r="S56" s="18">
        <f t="shared" si="52"/>
        <v>-99.492798198679182</v>
      </c>
      <c r="T56" s="18">
        <f t="shared" si="52"/>
        <v>233126.31578947365</v>
      </c>
      <c r="U56" s="18">
        <f t="shared" si="52"/>
        <v>-30.20734910454189</v>
      </c>
      <c r="V56" s="18">
        <f t="shared" si="52"/>
        <v>-80.755940314286278</v>
      </c>
      <c r="W56" s="18">
        <f t="shared" si="52"/>
        <v>82.038600900005832</v>
      </c>
      <c r="X56" s="18">
        <f t="shared" si="52"/>
        <v>-78.058421519408967</v>
      </c>
      <c r="Y56" s="18">
        <f t="shared" ref="Y56:Y75" si="53">IFERROR((POWER(U10/C10,1/21)*100)-100,"--")</f>
        <v>13.404237483318624</v>
      </c>
    </row>
    <row r="57" spans="1:25" x14ac:dyDescent="0.2">
      <c r="A57" s="143"/>
      <c r="B57" s="27" t="s">
        <v>388</v>
      </c>
      <c r="C57" s="33" t="s">
        <v>10</v>
      </c>
      <c r="D57" s="18">
        <f t="shared" ref="D57:X57" si="54">IF(C11=0,"--",(D11/C11)*100-100)</f>
        <v>6.6004017635856087</v>
      </c>
      <c r="E57" s="18">
        <f t="shared" si="54"/>
        <v>103.63427228897973</v>
      </c>
      <c r="F57" s="18">
        <f t="shared" si="54"/>
        <v>-41.284332502619428</v>
      </c>
      <c r="G57" s="18">
        <f t="shared" si="54"/>
        <v>-23.75593354062346</v>
      </c>
      <c r="H57" s="18">
        <f t="shared" si="54"/>
        <v>232.44830918817604</v>
      </c>
      <c r="I57" s="18">
        <f t="shared" si="54"/>
        <v>-18.231858034175929</v>
      </c>
      <c r="J57" s="18">
        <f t="shared" si="54"/>
        <v>-52.942581262036114</v>
      </c>
      <c r="K57" s="18">
        <f t="shared" si="54"/>
        <v>3357.404100415536</v>
      </c>
      <c r="L57" s="18">
        <f t="shared" si="54"/>
        <v>-71.890512301076271</v>
      </c>
      <c r="M57" s="18">
        <f t="shared" si="54"/>
        <v>133.33859450847177</v>
      </c>
      <c r="N57" s="18">
        <f t="shared" si="54"/>
        <v>-9.3920122859691588</v>
      </c>
      <c r="O57" s="18">
        <f t="shared" si="54"/>
        <v>-59.929142187966143</v>
      </c>
      <c r="P57" s="18">
        <f t="shared" si="54"/>
        <v>4.8071544465263116</v>
      </c>
      <c r="Q57" s="18">
        <f t="shared" si="54"/>
        <v>-34.189008131806901</v>
      </c>
      <c r="R57" s="18">
        <f t="shared" si="54"/>
        <v>69.778890002008978</v>
      </c>
      <c r="S57" s="18">
        <f t="shared" si="54"/>
        <v>-8.0445909694520878</v>
      </c>
      <c r="T57" s="18">
        <f t="shared" si="54"/>
        <v>-98.078940040739198</v>
      </c>
      <c r="U57" s="18">
        <f t="shared" si="54"/>
        <v>62.466115554360726</v>
      </c>
      <c r="V57" s="18">
        <f t="shared" si="54"/>
        <v>3171.8856867071145</v>
      </c>
      <c r="W57" s="18">
        <f t="shared" si="54"/>
        <v>-100</v>
      </c>
      <c r="X57" s="18" t="str">
        <f t="shared" si="54"/>
        <v>--</v>
      </c>
      <c r="Y57" s="18">
        <f t="shared" si="53"/>
        <v>-4.9546854715852362</v>
      </c>
    </row>
    <row r="58" spans="1:25" x14ac:dyDescent="0.2">
      <c r="A58" s="143"/>
      <c r="B58" s="27" t="s">
        <v>382</v>
      </c>
      <c r="C58" s="33" t="s">
        <v>10</v>
      </c>
      <c r="D58" s="18">
        <f t="shared" ref="D58:X58" si="55">IF(C12=0,"--",(D12/C12)*100-100)</f>
        <v>38.48202247665904</v>
      </c>
      <c r="E58" s="18">
        <f t="shared" si="55"/>
        <v>-16.149102464109177</v>
      </c>
      <c r="F58" s="18">
        <f t="shared" si="55"/>
        <v>4.1563917012518203</v>
      </c>
      <c r="G58" s="18">
        <f t="shared" si="55"/>
        <v>2.4445224903156202</v>
      </c>
      <c r="H58" s="18">
        <f t="shared" si="55"/>
        <v>7.6314935416023246</v>
      </c>
      <c r="I58" s="18">
        <f t="shared" si="55"/>
        <v>1.1093309655435775</v>
      </c>
      <c r="J58" s="18">
        <f t="shared" si="55"/>
        <v>-14.22083957333453</v>
      </c>
      <c r="K58" s="18">
        <f t="shared" si="55"/>
        <v>-3.8324521901339921</v>
      </c>
      <c r="L58" s="18">
        <f t="shared" si="55"/>
        <v>-11.827070397923933</v>
      </c>
      <c r="M58" s="18">
        <f t="shared" si="55"/>
        <v>-14.111045342663786</v>
      </c>
      <c r="N58" s="18">
        <f t="shared" si="55"/>
        <v>8.2652301675846047</v>
      </c>
      <c r="O58" s="18">
        <f t="shared" si="55"/>
        <v>-0.59462793811427161</v>
      </c>
      <c r="P58" s="18">
        <f t="shared" si="55"/>
        <v>20.341853651513645</v>
      </c>
      <c r="Q58" s="18">
        <f t="shared" si="55"/>
        <v>-14.627413224716094</v>
      </c>
      <c r="R58" s="18">
        <f t="shared" si="55"/>
        <v>17.703530995884492</v>
      </c>
      <c r="S58" s="18">
        <f t="shared" si="55"/>
        <v>34.818312814517185</v>
      </c>
      <c r="T58" s="18">
        <f t="shared" si="55"/>
        <v>-28.143665226984638</v>
      </c>
      <c r="U58" s="18">
        <f t="shared" si="55"/>
        <v>-23.267397363529625</v>
      </c>
      <c r="V58" s="18">
        <f t="shared" si="55"/>
        <v>-0.40533237347982265</v>
      </c>
      <c r="W58" s="18">
        <f t="shared" si="55"/>
        <v>-0.19296376437965534</v>
      </c>
      <c r="X58" s="18">
        <f t="shared" si="55"/>
        <v>-18.745512447747942</v>
      </c>
      <c r="Y58" s="18">
        <f t="shared" si="53"/>
        <v>-0.96995318071786585</v>
      </c>
    </row>
    <row r="59" spans="1:25" x14ac:dyDescent="0.2">
      <c r="A59" s="143"/>
      <c r="B59" s="27" t="s">
        <v>392</v>
      </c>
      <c r="C59" s="33" t="s">
        <v>10</v>
      </c>
      <c r="D59" s="18">
        <f t="shared" ref="D59:X59" si="56">IF(C13=0,"--",(D13/C13)*100-100)</f>
        <v>272.75132275132273</v>
      </c>
      <c r="E59" s="18">
        <f t="shared" si="56"/>
        <v>-79.425912782903552</v>
      </c>
      <c r="F59" s="18">
        <f t="shared" si="56"/>
        <v>217.72709850517435</v>
      </c>
      <c r="G59" s="18">
        <f t="shared" si="56"/>
        <v>-2.5152301103805996</v>
      </c>
      <c r="H59" s="18">
        <f t="shared" si="56"/>
        <v>730.21903229798295</v>
      </c>
      <c r="I59" s="18">
        <f t="shared" si="56"/>
        <v>-99.979132508570572</v>
      </c>
      <c r="J59" s="18">
        <f t="shared" si="56"/>
        <v>39825</v>
      </c>
      <c r="K59" s="18">
        <f t="shared" si="56"/>
        <v>-75.614992396457637</v>
      </c>
      <c r="L59" s="18">
        <f t="shared" si="56"/>
        <v>-76.48569332355099</v>
      </c>
      <c r="M59" s="18">
        <f t="shared" si="56"/>
        <v>-24.960998439937597</v>
      </c>
      <c r="N59" s="18">
        <f t="shared" si="56"/>
        <v>685.65488565488567</v>
      </c>
      <c r="O59" s="18">
        <f t="shared" si="56"/>
        <v>276.21063773485048</v>
      </c>
      <c r="P59" s="18">
        <f t="shared" si="56"/>
        <v>756.98107898994158</v>
      </c>
      <c r="Q59" s="18">
        <f t="shared" si="56"/>
        <v>409.84019632788068</v>
      </c>
      <c r="R59" s="18">
        <f t="shared" si="56"/>
        <v>-53.089955471413802</v>
      </c>
      <c r="S59" s="18">
        <f t="shared" si="56"/>
        <v>38.156716187416976</v>
      </c>
      <c r="T59" s="18">
        <f t="shared" si="56"/>
        <v>-82.589007374950015</v>
      </c>
      <c r="U59" s="18">
        <f t="shared" si="56"/>
        <v>-82.71582041002668</v>
      </c>
      <c r="V59" s="18">
        <f t="shared" si="56"/>
        <v>256.51671481634338</v>
      </c>
      <c r="W59" s="18">
        <f t="shared" si="56"/>
        <v>90.718188553435823</v>
      </c>
      <c r="X59" s="18">
        <f t="shared" si="56"/>
        <v>-58.663429438543254</v>
      </c>
      <c r="Y59" s="18">
        <f t="shared" si="53"/>
        <v>2.7853895948215097</v>
      </c>
    </row>
    <row r="60" spans="1:25" x14ac:dyDescent="0.2">
      <c r="A60" s="143"/>
      <c r="B60" s="27" t="s">
        <v>391</v>
      </c>
      <c r="C60" s="33" t="s">
        <v>10</v>
      </c>
      <c r="D60" s="18">
        <f t="shared" ref="D60:X60" si="57">IF(C14=0,"--",(D14/C14)*100-100)</f>
        <v>-61.187650978206051</v>
      </c>
      <c r="E60" s="18">
        <f t="shared" si="57"/>
        <v>62.608576704739761</v>
      </c>
      <c r="F60" s="18">
        <f t="shared" si="57"/>
        <v>-80.218717139852785</v>
      </c>
      <c r="G60" s="18">
        <f t="shared" si="57"/>
        <v>8.9517329364235678</v>
      </c>
      <c r="H60" s="18">
        <f t="shared" si="57"/>
        <v>-18.188914910226387</v>
      </c>
      <c r="I60" s="18">
        <f t="shared" si="57"/>
        <v>899.23664122137393</v>
      </c>
      <c r="J60" s="18">
        <f t="shared" si="57"/>
        <v>-80.02053093964858</v>
      </c>
      <c r="K60" s="18">
        <f t="shared" si="57"/>
        <v>153.8415581311985</v>
      </c>
      <c r="L60" s="18">
        <f t="shared" si="57"/>
        <v>-71.681415929203538</v>
      </c>
      <c r="M60" s="18">
        <f t="shared" si="57"/>
        <v>-100</v>
      </c>
      <c r="N60" s="18" t="str">
        <f t="shared" si="57"/>
        <v>--</v>
      </c>
      <c r="O60" s="18">
        <f t="shared" si="57"/>
        <v>643.10880829015537</v>
      </c>
      <c r="P60" s="18">
        <f t="shared" si="57"/>
        <v>-99.818714265792778</v>
      </c>
      <c r="Q60" s="18">
        <f t="shared" si="57"/>
        <v>123100</v>
      </c>
      <c r="R60" s="18">
        <f t="shared" si="57"/>
        <v>-99.950049950049944</v>
      </c>
      <c r="S60" s="18">
        <f t="shared" si="57"/>
        <v>-100</v>
      </c>
      <c r="T60" s="18" t="str">
        <f t="shared" si="57"/>
        <v>--</v>
      </c>
      <c r="U60" s="18" t="str">
        <f t="shared" si="57"/>
        <v>--</v>
      </c>
      <c r="V60" s="18">
        <f t="shared" si="57"/>
        <v>664.92890995260666</v>
      </c>
      <c r="W60" s="18">
        <f t="shared" si="57"/>
        <v>-46.282527881040892</v>
      </c>
      <c r="X60" s="18">
        <f t="shared" si="57"/>
        <v>-49.942329873125722</v>
      </c>
      <c r="Y60" s="18">
        <f t="shared" si="53"/>
        <v>-21.877701131201761</v>
      </c>
    </row>
    <row r="61" spans="1:25" x14ac:dyDescent="0.2">
      <c r="A61" s="143"/>
      <c r="B61" s="27" t="s">
        <v>60</v>
      </c>
      <c r="C61" s="33" t="s">
        <v>10</v>
      </c>
      <c r="D61" s="18">
        <f t="shared" ref="D61:X61" si="58">IF(C15=0,"--",(D15/C15)*100-100)</f>
        <v>4.3040343442126527</v>
      </c>
      <c r="E61" s="18">
        <f t="shared" si="58"/>
        <v>1535.7026014458338</v>
      </c>
      <c r="F61" s="18">
        <f t="shared" si="58"/>
        <v>3.2095411991664093</v>
      </c>
      <c r="G61" s="18">
        <f t="shared" si="58"/>
        <v>-48.950554963413992</v>
      </c>
      <c r="H61" s="18">
        <f t="shared" si="58"/>
        <v>315.51526729242056</v>
      </c>
      <c r="I61" s="18">
        <f t="shared" si="58"/>
        <v>-63.938334767591272</v>
      </c>
      <c r="J61" s="18">
        <f t="shared" si="58"/>
        <v>112.19241110466402</v>
      </c>
      <c r="K61" s="18">
        <f t="shared" si="58"/>
        <v>65.622677116832591</v>
      </c>
      <c r="L61" s="18">
        <f t="shared" si="58"/>
        <v>-44.580506986705601</v>
      </c>
      <c r="M61" s="18">
        <f t="shared" si="58"/>
        <v>37.899933283260822</v>
      </c>
      <c r="N61" s="18">
        <f t="shared" si="58"/>
        <v>-97.896359135783499</v>
      </c>
      <c r="O61" s="18">
        <f t="shared" si="58"/>
        <v>383.01149924061616</v>
      </c>
      <c r="P61" s="18">
        <f t="shared" si="58"/>
        <v>-78.83538466145599</v>
      </c>
      <c r="Q61" s="18">
        <f t="shared" si="58"/>
        <v>-11.637778563848613</v>
      </c>
      <c r="R61" s="18">
        <f t="shared" si="58"/>
        <v>553.6989591673339</v>
      </c>
      <c r="S61" s="18">
        <f t="shared" si="58"/>
        <v>-4.2708244026112538</v>
      </c>
      <c r="T61" s="18">
        <f t="shared" si="58"/>
        <v>-99.582906857727735</v>
      </c>
      <c r="U61" s="18">
        <f t="shared" si="58"/>
        <v>3348.7730061349694</v>
      </c>
      <c r="V61" s="18">
        <f t="shared" si="58"/>
        <v>-88.810815618607137</v>
      </c>
      <c r="W61" s="18">
        <f t="shared" si="58"/>
        <v>230.68362480127183</v>
      </c>
      <c r="X61" s="18">
        <f t="shared" si="58"/>
        <v>-100</v>
      </c>
      <c r="Y61" s="18">
        <f t="shared" si="53"/>
        <v>-2.2596553741329473</v>
      </c>
    </row>
    <row r="62" spans="1:25" x14ac:dyDescent="0.2">
      <c r="A62" s="143"/>
      <c r="B62" s="27" t="s">
        <v>14</v>
      </c>
      <c r="C62" s="33" t="s">
        <v>10</v>
      </c>
      <c r="D62" s="18">
        <f t="shared" ref="D62:X62" si="59">IF(C16=0,"--",(D16/C16)*100-100)</f>
        <v>294.66801731282806</v>
      </c>
      <c r="E62" s="18">
        <f t="shared" si="59"/>
        <v>15.295634318781069</v>
      </c>
      <c r="F62" s="18">
        <f t="shared" si="59"/>
        <v>-47.7594118867285</v>
      </c>
      <c r="G62" s="18">
        <f t="shared" si="59"/>
        <v>16.07895170116123</v>
      </c>
      <c r="H62" s="18">
        <f t="shared" si="59"/>
        <v>127.1394601810521</v>
      </c>
      <c r="I62" s="18">
        <f t="shared" si="59"/>
        <v>857.03061291957783</v>
      </c>
      <c r="J62" s="18">
        <f t="shared" si="59"/>
        <v>-68.517552576359648</v>
      </c>
      <c r="K62" s="18">
        <f t="shared" si="59"/>
        <v>37.199296794612366</v>
      </c>
      <c r="L62" s="18">
        <f t="shared" si="59"/>
        <v>2795.4844144453955</v>
      </c>
      <c r="M62" s="18">
        <f t="shared" si="59"/>
        <v>324.39177626042789</v>
      </c>
      <c r="N62" s="18">
        <f t="shared" si="59"/>
        <v>-97.934259715956529</v>
      </c>
      <c r="O62" s="18">
        <f t="shared" si="59"/>
        <v>-16.056992391819534</v>
      </c>
      <c r="P62" s="18">
        <f t="shared" si="59"/>
        <v>41.913445050142457</v>
      </c>
      <c r="Q62" s="18">
        <f t="shared" si="59"/>
        <v>-61.806902595004061</v>
      </c>
      <c r="R62" s="18">
        <f t="shared" si="59"/>
        <v>128.5904875335263</v>
      </c>
      <c r="S62" s="18">
        <f t="shared" si="59"/>
        <v>-7.9933356894027412</v>
      </c>
      <c r="T62" s="18">
        <f t="shared" si="59"/>
        <v>-19.895674657699615</v>
      </c>
      <c r="U62" s="18">
        <f t="shared" si="59"/>
        <v>-36.909389081532986</v>
      </c>
      <c r="V62" s="18">
        <f t="shared" si="59"/>
        <v>325.29205637073409</v>
      </c>
      <c r="W62" s="18">
        <f t="shared" si="59"/>
        <v>38.65871531745006</v>
      </c>
      <c r="X62" s="18">
        <f t="shared" si="59"/>
        <v>-11.691668456746555</v>
      </c>
      <c r="Y62" s="18">
        <f t="shared" si="53"/>
        <v>17.909181566192672</v>
      </c>
    </row>
    <row r="63" spans="1:25" x14ac:dyDescent="0.2">
      <c r="A63" s="143"/>
      <c r="B63" s="76" t="s">
        <v>15</v>
      </c>
      <c r="C63" s="33" t="s">
        <v>10</v>
      </c>
      <c r="D63" s="18">
        <f t="shared" ref="D63:X63" si="60">IF(C17=0,"--",(D17/C17)*100-100)</f>
        <v>25.33970619239156</v>
      </c>
      <c r="E63" s="18">
        <f t="shared" si="60"/>
        <v>24.437430607469011</v>
      </c>
      <c r="F63" s="18">
        <f t="shared" si="60"/>
        <v>7.8191485842438624</v>
      </c>
      <c r="G63" s="18">
        <f t="shared" si="60"/>
        <v>-53.189133953426698</v>
      </c>
      <c r="H63" s="18">
        <f t="shared" si="60"/>
        <v>-67.132167767359562</v>
      </c>
      <c r="I63" s="18">
        <f t="shared" si="60"/>
        <v>-19.034845973539419</v>
      </c>
      <c r="J63" s="18">
        <f t="shared" si="60"/>
        <v>-10.814694131351658</v>
      </c>
      <c r="K63" s="18">
        <f t="shared" si="60"/>
        <v>46.462787733308858</v>
      </c>
      <c r="L63" s="18">
        <f t="shared" si="60"/>
        <v>33.753201638793968</v>
      </c>
      <c r="M63" s="18">
        <f t="shared" si="60"/>
        <v>15.644826818772088</v>
      </c>
      <c r="N63" s="18">
        <f t="shared" si="60"/>
        <v>8.1081537477239181</v>
      </c>
      <c r="O63" s="18">
        <f t="shared" si="60"/>
        <v>12.4243427774867</v>
      </c>
      <c r="P63" s="18">
        <f t="shared" si="60"/>
        <v>13.214419985019205</v>
      </c>
      <c r="Q63" s="18">
        <f t="shared" si="60"/>
        <v>-36.513399703535086</v>
      </c>
      <c r="R63" s="18">
        <f t="shared" si="60"/>
        <v>41.677943692687165</v>
      </c>
      <c r="S63" s="18">
        <f t="shared" si="60"/>
        <v>-37.008580081555053</v>
      </c>
      <c r="T63" s="18">
        <f t="shared" si="60"/>
        <v>-55.707249251802551</v>
      </c>
      <c r="U63" s="18">
        <f t="shared" si="60"/>
        <v>-65.478285578369338</v>
      </c>
      <c r="V63" s="18">
        <f t="shared" si="60"/>
        <v>146.90093693578922</v>
      </c>
      <c r="W63" s="18">
        <f t="shared" si="60"/>
        <v>-72.739747326710628</v>
      </c>
      <c r="X63" s="18">
        <f t="shared" si="60"/>
        <v>126.6281769001624</v>
      </c>
      <c r="Y63" s="18">
        <f t="shared" si="53"/>
        <v>-13.257089744907589</v>
      </c>
    </row>
    <row r="64" spans="1:25" x14ac:dyDescent="0.2">
      <c r="A64" s="143"/>
      <c r="B64" s="76" t="s">
        <v>26</v>
      </c>
      <c r="C64" s="33" t="s">
        <v>10</v>
      </c>
      <c r="D64" s="18">
        <f t="shared" ref="D64:X64" si="61">IF(C18=0,"--",(D18/C18)*100-100)</f>
        <v>129.87871506197743</v>
      </c>
      <c r="E64" s="18">
        <f t="shared" si="61"/>
        <v>72.30835190235706</v>
      </c>
      <c r="F64" s="18">
        <f t="shared" si="61"/>
        <v>-25.640501799571439</v>
      </c>
      <c r="G64" s="18">
        <f t="shared" si="61"/>
        <v>-36.178620450009205</v>
      </c>
      <c r="H64" s="18">
        <f t="shared" si="61"/>
        <v>26.500748752371649</v>
      </c>
      <c r="I64" s="18">
        <f t="shared" si="61"/>
        <v>-34.383312702467805</v>
      </c>
      <c r="J64" s="18">
        <f t="shared" si="61"/>
        <v>84.169437602193653</v>
      </c>
      <c r="K64" s="18">
        <f t="shared" si="61"/>
        <v>21.943793011090335</v>
      </c>
      <c r="L64" s="18">
        <f t="shared" si="61"/>
        <v>37.171556216933396</v>
      </c>
      <c r="M64" s="18">
        <f t="shared" si="61"/>
        <v>48.314905694858624</v>
      </c>
      <c r="N64" s="18">
        <f t="shared" si="61"/>
        <v>58.942410744421409</v>
      </c>
      <c r="O64" s="18">
        <f t="shared" si="61"/>
        <v>-20.889366474670766</v>
      </c>
      <c r="P64" s="18">
        <f t="shared" si="61"/>
        <v>40.590905497406737</v>
      </c>
      <c r="Q64" s="18">
        <f t="shared" si="61"/>
        <v>-59.597125316501057</v>
      </c>
      <c r="R64" s="18">
        <f t="shared" si="61"/>
        <v>155.75286488550978</v>
      </c>
      <c r="S64" s="18">
        <f t="shared" si="61"/>
        <v>-13.777740879722472</v>
      </c>
      <c r="T64" s="18">
        <f t="shared" si="61"/>
        <v>-67.262118115092619</v>
      </c>
      <c r="U64" s="18">
        <f t="shared" si="61"/>
        <v>-97.717072882041364</v>
      </c>
      <c r="V64" s="18">
        <f t="shared" si="61"/>
        <v>-60.58052986115203</v>
      </c>
      <c r="W64" s="18">
        <f t="shared" si="61"/>
        <v>-100</v>
      </c>
      <c r="X64" s="18" t="str">
        <f t="shared" si="61"/>
        <v>--</v>
      </c>
      <c r="Y64" s="18">
        <f t="shared" si="53"/>
        <v>-11.129910838507797</v>
      </c>
    </row>
    <row r="65" spans="1:25" x14ac:dyDescent="0.2">
      <c r="A65" s="143"/>
      <c r="B65" s="76" t="s">
        <v>27</v>
      </c>
      <c r="C65" s="33" t="s">
        <v>10</v>
      </c>
      <c r="D65" s="18">
        <f t="shared" ref="D65:X65" si="62">IF(C19=0,"--",(D19/C19)*100-100)</f>
        <v>22.350274410845074</v>
      </c>
      <c r="E65" s="18">
        <f t="shared" si="62"/>
        <v>21.257842762825121</v>
      </c>
      <c r="F65" s="18">
        <f t="shared" si="62"/>
        <v>10.341602401619255</v>
      </c>
      <c r="G65" s="18">
        <f t="shared" si="62"/>
        <v>-54.144661611191339</v>
      </c>
      <c r="H65" s="18">
        <f t="shared" si="62"/>
        <v>-77.156074369185887</v>
      </c>
      <c r="I65" s="18">
        <f t="shared" si="62"/>
        <v>-6.2514631192174903</v>
      </c>
      <c r="J65" s="18">
        <f t="shared" si="62"/>
        <v>-42.891854039323839</v>
      </c>
      <c r="K65" s="18">
        <f t="shared" si="62"/>
        <v>61.15120359843803</v>
      </c>
      <c r="L65" s="18">
        <f t="shared" si="62"/>
        <v>54.512159874478698</v>
      </c>
      <c r="M65" s="18">
        <f t="shared" si="62"/>
        <v>-4.2506922146325365</v>
      </c>
      <c r="N65" s="18">
        <f t="shared" si="62"/>
        <v>-22.034994395259133</v>
      </c>
      <c r="O65" s="18">
        <f t="shared" si="62"/>
        <v>68.84820823585062</v>
      </c>
      <c r="P65" s="18">
        <f t="shared" si="62"/>
        <v>-9.1998281535333462</v>
      </c>
      <c r="Q65" s="18">
        <f t="shared" si="62"/>
        <v>-6.3258957727518066</v>
      </c>
      <c r="R65" s="18">
        <f t="shared" si="62"/>
        <v>-23.066372213957266</v>
      </c>
      <c r="S65" s="18">
        <f t="shared" si="62"/>
        <v>-99.854298652586522</v>
      </c>
      <c r="T65" s="18">
        <f t="shared" si="62"/>
        <v>13939.310673443459</v>
      </c>
      <c r="U65" s="18">
        <f t="shared" si="62"/>
        <v>26.132150715849349</v>
      </c>
      <c r="V65" s="18">
        <f t="shared" si="62"/>
        <v>161.34759947295771</v>
      </c>
      <c r="W65" s="18">
        <f t="shared" si="62"/>
        <v>-72.660579929692389</v>
      </c>
      <c r="X65" s="18">
        <f t="shared" si="62"/>
        <v>128.12428211150544</v>
      </c>
      <c r="Y65" s="18">
        <f t="shared" si="53"/>
        <v>-13.407717964128352</v>
      </c>
    </row>
    <row r="66" spans="1:25" x14ac:dyDescent="0.2">
      <c r="A66" s="143"/>
      <c r="B66" s="76" t="s">
        <v>16</v>
      </c>
      <c r="C66" s="33" t="s">
        <v>10</v>
      </c>
      <c r="D66" s="18">
        <f t="shared" ref="D66:X66" si="63">IF(C20=0,"--",(D20/C20)*100-100)</f>
        <v>147.97922334899826</v>
      </c>
      <c r="E66" s="18">
        <f t="shared" si="63"/>
        <v>-99.018532186957643</v>
      </c>
      <c r="F66" s="18">
        <f t="shared" si="63"/>
        <v>-48.170731707317074</v>
      </c>
      <c r="G66" s="18">
        <f t="shared" si="63"/>
        <v>463.92156862745094</v>
      </c>
      <c r="H66" s="18">
        <f t="shared" si="63"/>
        <v>59.318497913769136</v>
      </c>
      <c r="I66" s="18">
        <f t="shared" si="63"/>
        <v>11.217808817110438</v>
      </c>
      <c r="J66" s="18">
        <f t="shared" si="63"/>
        <v>421.89952904238623</v>
      </c>
      <c r="K66" s="18">
        <f t="shared" si="63"/>
        <v>499.16528801323511</v>
      </c>
      <c r="L66" s="18">
        <f t="shared" si="63"/>
        <v>-89.6984073195527</v>
      </c>
      <c r="M66" s="18">
        <f t="shared" si="63"/>
        <v>-52.119883040935676</v>
      </c>
      <c r="N66" s="18">
        <f t="shared" si="63"/>
        <v>-2.3155216284987006</v>
      </c>
      <c r="O66" s="18">
        <f t="shared" si="63"/>
        <v>892.49804636624117</v>
      </c>
      <c r="P66" s="18">
        <f t="shared" si="63"/>
        <v>-96.291533252847614</v>
      </c>
      <c r="Q66" s="18">
        <f t="shared" si="63"/>
        <v>396.95682944090589</v>
      </c>
      <c r="R66" s="18">
        <f t="shared" si="63"/>
        <v>247.89233836513813</v>
      </c>
      <c r="S66" s="18">
        <f t="shared" si="63"/>
        <v>-87.11367636825085</v>
      </c>
      <c r="T66" s="18">
        <f t="shared" si="63"/>
        <v>-20.775095298602281</v>
      </c>
      <c r="U66" s="18">
        <f t="shared" si="63"/>
        <v>94.266238973536502</v>
      </c>
      <c r="V66" s="18">
        <f t="shared" si="63"/>
        <v>-40.536635706914346</v>
      </c>
      <c r="W66" s="18">
        <f t="shared" si="63"/>
        <v>-23.047552933009371</v>
      </c>
      <c r="X66" s="18">
        <f t="shared" si="63"/>
        <v>10.058637798827249</v>
      </c>
      <c r="Y66" s="18">
        <f t="shared" si="53"/>
        <v>-6.5760776502813911</v>
      </c>
    </row>
    <row r="67" spans="1:25" x14ac:dyDescent="0.2">
      <c r="A67" s="143"/>
      <c r="B67" s="76" t="s">
        <v>19</v>
      </c>
      <c r="C67" s="33" t="s">
        <v>10</v>
      </c>
      <c r="D67" s="18">
        <f t="shared" ref="D67:X67" si="64">IF(C21=0,"--",(D21/C21)*100-100)</f>
        <v>2.6799501867995019</v>
      </c>
      <c r="E67" s="18">
        <f t="shared" si="64"/>
        <v>-99.975743462863235</v>
      </c>
      <c r="F67" s="18">
        <f t="shared" si="64"/>
        <v>300</v>
      </c>
      <c r="G67" s="18">
        <f t="shared" si="64"/>
        <v>719.99999999999989</v>
      </c>
      <c r="H67" s="18">
        <f t="shared" si="64"/>
        <v>-64.024390243902445</v>
      </c>
      <c r="I67" s="18">
        <f t="shared" si="64"/>
        <v>2494.9152542372881</v>
      </c>
      <c r="J67" s="18">
        <f t="shared" si="64"/>
        <v>-99.934683213585885</v>
      </c>
      <c r="K67" s="18">
        <f t="shared" si="64"/>
        <v>-100</v>
      </c>
      <c r="L67" s="18" t="str">
        <f t="shared" si="64"/>
        <v>--</v>
      </c>
      <c r="M67" s="18">
        <f t="shared" si="64"/>
        <v>71.428571428571445</v>
      </c>
      <c r="N67" s="18">
        <f t="shared" si="64"/>
        <v>-100</v>
      </c>
      <c r="O67" s="18" t="str">
        <f t="shared" si="64"/>
        <v>--</v>
      </c>
      <c r="P67" s="18">
        <f t="shared" si="64"/>
        <v>-100</v>
      </c>
      <c r="Q67" s="18" t="str">
        <f t="shared" si="64"/>
        <v>--</v>
      </c>
      <c r="R67" s="18" t="str">
        <f t="shared" si="64"/>
        <v>--</v>
      </c>
      <c r="S67" s="18">
        <f t="shared" si="64"/>
        <v>1073.5999999999999</v>
      </c>
      <c r="T67" s="18">
        <f t="shared" si="64"/>
        <v>-99.761417859577364</v>
      </c>
      <c r="U67" s="18">
        <f t="shared" si="64"/>
        <v>69114.285714285725</v>
      </c>
      <c r="V67" s="18">
        <f t="shared" si="64"/>
        <v>-40.536635706914346</v>
      </c>
      <c r="W67" s="18">
        <f t="shared" si="64"/>
        <v>-99.930579659840333</v>
      </c>
      <c r="X67" s="18">
        <f t="shared" si="64"/>
        <v>109700</v>
      </c>
      <c r="Y67" s="18">
        <f t="shared" si="53"/>
        <v>-6.5451552514163467</v>
      </c>
    </row>
    <row r="68" spans="1:25" x14ac:dyDescent="0.2">
      <c r="A68" s="143"/>
      <c r="B68" s="76" t="s">
        <v>18</v>
      </c>
      <c r="C68" s="33" t="s">
        <v>10</v>
      </c>
      <c r="D68" s="18">
        <f t="shared" ref="D68:X68" si="65">IF(C22=0,"--",(D22/C22)*100-100)</f>
        <v>-100</v>
      </c>
      <c r="E68" s="18" t="str">
        <f t="shared" si="65"/>
        <v>--</v>
      </c>
      <c r="F68" s="18">
        <f t="shared" si="65"/>
        <v>6950.0000000000018</v>
      </c>
      <c r="G68" s="18">
        <f t="shared" si="65"/>
        <v>65.95744680851061</v>
      </c>
      <c r="H68" s="18">
        <f t="shared" si="65"/>
        <v>-82.051282051282044</v>
      </c>
      <c r="I68" s="18">
        <f t="shared" si="65"/>
        <v>369.04761904761909</v>
      </c>
      <c r="J68" s="18">
        <f t="shared" si="65"/>
        <v>-17.258883248730967</v>
      </c>
      <c r="K68" s="18">
        <f t="shared" si="65"/>
        <v>898.77300613496936</v>
      </c>
      <c r="L68" s="18">
        <f t="shared" si="65"/>
        <v>-100</v>
      </c>
      <c r="M68" s="18" t="str">
        <f t="shared" si="65"/>
        <v>--</v>
      </c>
      <c r="N68" s="18">
        <f t="shared" si="65"/>
        <v>229.38144329896909</v>
      </c>
      <c r="O68" s="18">
        <f t="shared" si="65"/>
        <v>5555.3990610328638</v>
      </c>
      <c r="P68" s="18">
        <f t="shared" si="65"/>
        <v>-100</v>
      </c>
      <c r="Q68" s="18" t="str">
        <f t="shared" si="65"/>
        <v>--</v>
      </c>
      <c r="R68" s="18" t="str">
        <f t="shared" si="65"/>
        <v>--</v>
      </c>
      <c r="S68" s="18">
        <f t="shared" si="65"/>
        <v>-91.095890410958901</v>
      </c>
      <c r="T68" s="18">
        <f t="shared" si="65"/>
        <v>-100</v>
      </c>
      <c r="U68" s="18" t="str">
        <f t="shared" si="65"/>
        <v>--</v>
      </c>
      <c r="V68" s="18" t="str">
        <f t="shared" si="65"/>
        <v>--</v>
      </c>
      <c r="W68" s="18" t="str">
        <f t="shared" si="65"/>
        <v>--</v>
      </c>
      <c r="X68" s="18" t="str">
        <f t="shared" si="65"/>
        <v>--</v>
      </c>
      <c r="Y68" s="18">
        <f t="shared" si="53"/>
        <v>-100</v>
      </c>
    </row>
    <row r="69" spans="1:25" x14ac:dyDescent="0.2">
      <c r="A69" s="143"/>
      <c r="B69" s="76" t="s">
        <v>20</v>
      </c>
      <c r="C69" s="33" t="s">
        <v>10</v>
      </c>
      <c r="D69" s="18" t="str">
        <f t="shared" ref="D69:X69" si="66">IF(C23=0,"--",(D23/C23)*100-100)</f>
        <v>--</v>
      </c>
      <c r="E69" s="18">
        <f t="shared" si="66"/>
        <v>3400</v>
      </c>
      <c r="F69" s="18">
        <f t="shared" si="66"/>
        <v>-54.285714285714285</v>
      </c>
      <c r="G69" s="18">
        <f t="shared" si="66"/>
        <v>-100</v>
      </c>
      <c r="H69" s="18" t="str">
        <f t="shared" si="66"/>
        <v>--</v>
      </c>
      <c r="I69" s="18">
        <f t="shared" si="66"/>
        <v>15866.666666666666</v>
      </c>
      <c r="J69" s="18">
        <f t="shared" si="66"/>
        <v>-45.302713987473894</v>
      </c>
      <c r="K69" s="18">
        <f t="shared" si="66"/>
        <v>-87.404580152671755</v>
      </c>
      <c r="L69" s="18">
        <f t="shared" si="66"/>
        <v>-100</v>
      </c>
      <c r="M69" s="18" t="str">
        <f t="shared" si="66"/>
        <v>--</v>
      </c>
      <c r="N69" s="18" t="str">
        <f t="shared" si="66"/>
        <v>--</v>
      </c>
      <c r="O69" s="18">
        <f t="shared" si="66"/>
        <v>-100</v>
      </c>
      <c r="P69" s="18" t="str">
        <f t="shared" si="66"/>
        <v>--</v>
      </c>
      <c r="Q69" s="18" t="str">
        <f t="shared" si="66"/>
        <v>--</v>
      </c>
      <c r="R69" s="18" t="str">
        <f t="shared" si="66"/>
        <v>--</v>
      </c>
      <c r="S69" s="18">
        <f t="shared" si="66"/>
        <v>-90.925507900677204</v>
      </c>
      <c r="T69" s="18">
        <f t="shared" si="66"/>
        <v>-10.447761194029852</v>
      </c>
      <c r="U69" s="18">
        <f t="shared" si="66"/>
        <v>-100</v>
      </c>
      <c r="V69" s="18" t="str">
        <f t="shared" si="66"/>
        <v>--</v>
      </c>
      <c r="W69" s="18" t="str">
        <f t="shared" si="66"/>
        <v>--</v>
      </c>
      <c r="X69" s="18" t="str">
        <f t="shared" si="66"/>
        <v>--</v>
      </c>
      <c r="Y69" s="18" t="str">
        <f t="shared" si="53"/>
        <v>--</v>
      </c>
    </row>
    <row r="70" spans="1:25" x14ac:dyDescent="0.2">
      <c r="A70" s="143"/>
      <c r="B70" s="76" t="s">
        <v>21</v>
      </c>
      <c r="C70" s="33" t="s">
        <v>10</v>
      </c>
      <c r="D70" s="18" t="str">
        <f t="shared" ref="D70:X70" si="67">IF(C24=0,"--",(D24/C24)*100-100)</f>
        <v>--</v>
      </c>
      <c r="E70" s="18" t="str">
        <f t="shared" si="67"/>
        <v>--</v>
      </c>
      <c r="F70" s="18" t="str">
        <f t="shared" si="67"/>
        <v>--</v>
      </c>
      <c r="G70" s="18" t="str">
        <f t="shared" si="67"/>
        <v>--</v>
      </c>
      <c r="H70" s="18">
        <f t="shared" si="67"/>
        <v>-100</v>
      </c>
      <c r="I70" s="18" t="str">
        <f t="shared" si="67"/>
        <v>--</v>
      </c>
      <c r="J70" s="18" t="str">
        <f t="shared" si="67"/>
        <v>--</v>
      </c>
      <c r="K70" s="18" t="str">
        <f t="shared" si="67"/>
        <v>--</v>
      </c>
      <c r="L70" s="18" t="str">
        <f t="shared" si="67"/>
        <v>--</v>
      </c>
      <c r="M70" s="18" t="str">
        <f t="shared" si="67"/>
        <v>--</v>
      </c>
      <c r="N70" s="18" t="str">
        <f t="shared" si="67"/>
        <v>--</v>
      </c>
      <c r="O70" s="18" t="str">
        <f t="shared" si="67"/>
        <v>--</v>
      </c>
      <c r="P70" s="18" t="str">
        <f t="shared" si="67"/>
        <v>--</v>
      </c>
      <c r="Q70" s="18" t="str">
        <f t="shared" si="67"/>
        <v>--</v>
      </c>
      <c r="R70" s="18" t="str">
        <f t="shared" si="67"/>
        <v>--</v>
      </c>
      <c r="S70" s="18" t="str">
        <f t="shared" si="67"/>
        <v>--</v>
      </c>
      <c r="T70" s="18" t="str">
        <f t="shared" si="67"/>
        <v>--</v>
      </c>
      <c r="U70" s="18">
        <f t="shared" si="67"/>
        <v>-100</v>
      </c>
      <c r="V70" s="18" t="str">
        <f t="shared" si="67"/>
        <v>--</v>
      </c>
      <c r="W70" s="18" t="str">
        <f t="shared" si="67"/>
        <v>--</v>
      </c>
      <c r="X70" s="18" t="str">
        <f t="shared" si="67"/>
        <v>--</v>
      </c>
      <c r="Y70" s="18" t="str">
        <f t="shared" si="53"/>
        <v>--</v>
      </c>
    </row>
    <row r="71" spans="1:25" x14ac:dyDescent="0.2">
      <c r="A71" s="143"/>
      <c r="B71" s="76" t="s">
        <v>17</v>
      </c>
      <c r="C71" s="33" t="s">
        <v>10</v>
      </c>
      <c r="D71" s="18">
        <f t="shared" ref="D71:X71" si="68">IF(C25=0,"--",(D25/C25)*100-100)</f>
        <v>163476.4705882353</v>
      </c>
      <c r="E71" s="18">
        <f t="shared" si="68"/>
        <v>-99.694332566168015</v>
      </c>
      <c r="F71" s="18">
        <f t="shared" si="68"/>
        <v>-67.058823529411768</v>
      </c>
      <c r="G71" s="18">
        <f t="shared" si="68"/>
        <v>610.71428571428578</v>
      </c>
      <c r="H71" s="18">
        <f t="shared" si="68"/>
        <v>697.9899497487437</v>
      </c>
      <c r="I71" s="18">
        <f t="shared" si="68"/>
        <v>-78.526448362720402</v>
      </c>
      <c r="J71" s="18">
        <f t="shared" si="68"/>
        <v>-95.601173020527852</v>
      </c>
      <c r="K71" s="18">
        <f t="shared" si="68"/>
        <v>6813.3333333333321</v>
      </c>
      <c r="L71" s="18">
        <f t="shared" si="68"/>
        <v>-95.178399228543881</v>
      </c>
      <c r="M71" s="18">
        <f t="shared" si="68"/>
        <v>-100</v>
      </c>
      <c r="N71" s="18" t="str">
        <f t="shared" si="68"/>
        <v>--</v>
      </c>
      <c r="O71" s="18" t="str">
        <f t="shared" si="68"/>
        <v>--</v>
      </c>
      <c r="P71" s="18" t="str">
        <f t="shared" si="68"/>
        <v>--</v>
      </c>
      <c r="Q71" s="18" t="str">
        <f t="shared" si="68"/>
        <v>--</v>
      </c>
      <c r="R71" s="18" t="str">
        <f t="shared" si="68"/>
        <v>--</v>
      </c>
      <c r="S71" s="18" t="str">
        <f t="shared" si="68"/>
        <v>--</v>
      </c>
      <c r="T71" s="18" t="str">
        <f t="shared" si="68"/>
        <v>--</v>
      </c>
      <c r="U71" s="18">
        <f t="shared" si="68"/>
        <v>-100</v>
      </c>
      <c r="V71" s="18" t="str">
        <f t="shared" si="68"/>
        <v>--</v>
      </c>
      <c r="W71" s="18" t="str">
        <f t="shared" si="68"/>
        <v>--</v>
      </c>
      <c r="X71" s="18">
        <f t="shared" si="68"/>
        <v>-100</v>
      </c>
      <c r="Y71" s="18">
        <f t="shared" si="53"/>
        <v>-100</v>
      </c>
    </row>
    <row r="72" spans="1:25" x14ac:dyDescent="0.2">
      <c r="A72" s="297"/>
      <c r="B72" s="76" t="s">
        <v>807</v>
      </c>
      <c r="C72" s="33" t="s">
        <v>10</v>
      </c>
      <c r="D72" s="18" t="str">
        <f t="shared" ref="D72:X72" si="69">IF(C26=0,"--",(D26/C26)*100-100)</f>
        <v>--</v>
      </c>
      <c r="E72" s="18">
        <f t="shared" si="69"/>
        <v>-78.617457527826602</v>
      </c>
      <c r="F72" s="18">
        <f t="shared" si="69"/>
        <v>-86.30136986301369</v>
      </c>
      <c r="G72" s="18">
        <f t="shared" si="69"/>
        <v>374</v>
      </c>
      <c r="H72" s="18">
        <f t="shared" si="69"/>
        <v>152.74261603375527</v>
      </c>
      <c r="I72" s="18">
        <f t="shared" si="69"/>
        <v>-100</v>
      </c>
      <c r="J72" s="18" t="str">
        <f t="shared" si="69"/>
        <v>--</v>
      </c>
      <c r="K72" s="18">
        <f t="shared" si="69"/>
        <v>498.73220813564603</v>
      </c>
      <c r="L72" s="18">
        <f t="shared" si="69"/>
        <v>-89.429584691928966</v>
      </c>
      <c r="M72" s="18">
        <f t="shared" si="69"/>
        <v>-54.528696079636234</v>
      </c>
      <c r="N72" s="18">
        <f t="shared" si="69"/>
        <v>-14.729729729729712</v>
      </c>
      <c r="O72" s="18">
        <f t="shared" si="69"/>
        <v>-37.812995245641837</v>
      </c>
      <c r="P72" s="18">
        <f t="shared" si="69"/>
        <v>-27.9816513761468</v>
      </c>
      <c r="Q72" s="18">
        <f t="shared" si="69"/>
        <v>396.95682944090589</v>
      </c>
      <c r="R72" s="18">
        <f t="shared" si="69"/>
        <v>210.70919965821707</v>
      </c>
      <c r="S72" s="18">
        <f t="shared" si="69"/>
        <v>-100</v>
      </c>
      <c r="T72" s="18" t="str">
        <f t="shared" si="69"/>
        <v>--</v>
      </c>
      <c r="U72" s="18" t="str">
        <f t="shared" si="69"/>
        <v>--</v>
      </c>
      <c r="V72" s="18" t="str">
        <f t="shared" si="69"/>
        <v>--</v>
      </c>
      <c r="W72" s="18" t="str">
        <f t="shared" si="69"/>
        <v>--</v>
      </c>
      <c r="X72" s="18" t="str">
        <f t="shared" si="69"/>
        <v>--</v>
      </c>
      <c r="Y72" s="18" t="str">
        <f t="shared" si="53"/>
        <v>--</v>
      </c>
    </row>
    <row r="73" spans="1:25" ht="15" x14ac:dyDescent="0.25">
      <c r="A73" s="143"/>
      <c r="B73" s="185" t="s">
        <v>22</v>
      </c>
      <c r="C73" s="33" t="s">
        <v>10</v>
      </c>
      <c r="D73" s="18">
        <f t="shared" ref="D73:D75" si="70">IF(C27=0,"--",(D27/C27)*100-100)</f>
        <v>26.904075678915177</v>
      </c>
      <c r="E73" s="18">
        <f t="shared" ref="E73:E75" si="71">IF(D27=0,"--",(E27/D27)*100-100)</f>
        <v>25.894143510936445</v>
      </c>
      <c r="F73" s="18">
        <f t="shared" ref="F73:F75" si="72">IF(E27=0,"--",(F27/E27)*100-100)</f>
        <v>14.203874929796072</v>
      </c>
      <c r="G73" s="18">
        <f t="shared" ref="G73:G75" si="73">IF(F27=0,"--",(G27/F27)*100-100)</f>
        <v>17.533103489342565</v>
      </c>
      <c r="H73" s="18">
        <f t="shared" ref="H73:H75" si="74">IF(G27=0,"--",(H27/G27)*100-100)</f>
        <v>21.286083127538618</v>
      </c>
      <c r="I73" s="18">
        <f t="shared" ref="I73:I75" si="75">IF(H27=0,"--",(I27/H27)*100-100)</f>
        <v>-13.575411767701453</v>
      </c>
      <c r="J73" s="18">
        <f t="shared" ref="J73:J75" si="76">IF(I27=0,"--",(J27/I27)*100-100)</f>
        <v>-1.2540720451111014</v>
      </c>
      <c r="K73" s="18">
        <f t="shared" ref="K73:K75" si="77">IF(J27=0,"--",(K27/J27)*100-100)</f>
        <v>11.593133170618415</v>
      </c>
      <c r="L73" s="18">
        <f t="shared" ref="L73:L75" si="78">IF(K27=0,"--",(L27/K27)*100-100)</f>
        <v>9.8292615600626476</v>
      </c>
      <c r="M73" s="18">
        <f t="shared" ref="M73:M75" si="79">IF(L27=0,"--",(M27/L27)*100-100)</f>
        <v>-3.5988696101771183</v>
      </c>
      <c r="N73" s="18">
        <f t="shared" ref="N73:N75" si="80">IF(M27=0,"--",(N27/M27)*100-100)</f>
        <v>20.12877849063095</v>
      </c>
      <c r="O73" s="18">
        <f t="shared" ref="O73:O75" si="81">IF(N27=0,"--",(O27/N27)*100-100)</f>
        <v>-17.280151351585118</v>
      </c>
      <c r="P73" s="18">
        <f t="shared" ref="P73:P75" si="82">IF(O27=0,"--",(P27/O27)*100-100)</f>
        <v>-23.195414331418334</v>
      </c>
      <c r="Q73" s="18">
        <f t="shared" ref="Q73:Q75" si="83">IF(P27=0,"--",(Q27/P27)*100-100)</f>
        <v>-14.34316831190084</v>
      </c>
      <c r="R73" s="18">
        <f t="shared" ref="R73:R75" si="84">IF(Q27=0,"--",(R27/Q27)*100-100)</f>
        <v>1.7448860559155008</v>
      </c>
      <c r="S73" s="18">
        <f t="shared" ref="S73:S75" si="85">IF(R27=0,"--",(S27/R27)*100-100)</f>
        <v>-9.6157537169213896</v>
      </c>
      <c r="T73" s="18">
        <f t="shared" ref="T73:T75" si="86">IF(S27=0,"--",(T27/S27)*100-100)</f>
        <v>-25.390040947436049</v>
      </c>
      <c r="U73" s="18">
        <f t="shared" ref="U73:X75" si="87">IF(T27=0,"--",(U27/T27)*100-100)</f>
        <v>0.85982906391453184</v>
      </c>
      <c r="V73" s="18">
        <f t="shared" si="87"/>
        <v>12.56193959573362</v>
      </c>
      <c r="W73" s="18">
        <f t="shared" si="87"/>
        <v>-18.834604781951441</v>
      </c>
      <c r="X73" s="18">
        <f t="shared" si="87"/>
        <v>-20.89979607133094</v>
      </c>
      <c r="Y73" s="18">
        <f t="shared" si="53"/>
        <v>0.81749110500959432</v>
      </c>
    </row>
    <row r="74" spans="1:25" x14ac:dyDescent="0.2">
      <c r="A74" s="143"/>
      <c r="B74" s="76" t="s">
        <v>23</v>
      </c>
      <c r="C74" s="33"/>
      <c r="D74" s="18">
        <f t="shared" si="70"/>
        <v>29.50235909611402</v>
      </c>
      <c r="E74" s="18">
        <f t="shared" si="71"/>
        <v>-4.5909617891340844</v>
      </c>
      <c r="F74" s="18">
        <f t="shared" si="72"/>
        <v>20.320829812921119</v>
      </c>
      <c r="G74" s="18">
        <f t="shared" si="73"/>
        <v>65.298858277693057</v>
      </c>
      <c r="H74" s="18">
        <f t="shared" si="74"/>
        <v>31.116321117097868</v>
      </c>
      <c r="I74" s="18">
        <f t="shared" si="75"/>
        <v>-4.6160051952193868</v>
      </c>
      <c r="J74" s="18">
        <f t="shared" si="76"/>
        <v>-1.4870186444814806</v>
      </c>
      <c r="K74" s="18">
        <f t="shared" si="77"/>
        <v>23.610015605248648</v>
      </c>
      <c r="L74" s="18">
        <f t="shared" si="78"/>
        <v>-1.1530741993475431</v>
      </c>
      <c r="M74" s="18">
        <f t="shared" si="79"/>
        <v>-31.293249593946669</v>
      </c>
      <c r="N74" s="18">
        <f t="shared" si="80"/>
        <v>-7.8989917421299936</v>
      </c>
      <c r="O74" s="18">
        <f t="shared" si="81"/>
        <v>5.8117946913351659</v>
      </c>
      <c r="P74" s="18">
        <f t="shared" si="82"/>
        <v>11.479812731044319</v>
      </c>
      <c r="Q74" s="18">
        <f t="shared" si="83"/>
        <v>-16.898205435480591</v>
      </c>
      <c r="R74" s="18">
        <f t="shared" si="84"/>
        <v>5.1444249178920671</v>
      </c>
      <c r="S74" s="18">
        <f t="shared" si="85"/>
        <v>17.094994107919547</v>
      </c>
      <c r="T74" s="18">
        <f t="shared" si="86"/>
        <v>-31.335408852705555</v>
      </c>
      <c r="U74" s="18">
        <f t="shared" si="87"/>
        <v>-13.345895360649934</v>
      </c>
      <c r="V74" s="18">
        <f t="shared" si="87"/>
        <v>50.892014609594042</v>
      </c>
      <c r="W74" s="18">
        <f t="shared" si="87"/>
        <v>8.2800476466511554</v>
      </c>
      <c r="X74" s="18">
        <f t="shared" si="87"/>
        <v>-4.9936590945939088</v>
      </c>
      <c r="Y74" s="18">
        <f t="shared" si="53"/>
        <v>2.5041619663935109</v>
      </c>
    </row>
    <row r="75" spans="1:25" ht="13.5" thickBot="1" x14ac:dyDescent="0.25">
      <c r="A75" s="143"/>
      <c r="B75" s="77" t="s">
        <v>7</v>
      </c>
      <c r="C75" s="33"/>
      <c r="D75" s="18">
        <f t="shared" si="70"/>
        <v>27.100232523518159</v>
      </c>
      <c r="E75" s="18">
        <f t="shared" si="71"/>
        <v>23.549180592421919</v>
      </c>
      <c r="F75" s="18">
        <f t="shared" si="72"/>
        <v>14.56723165752409</v>
      </c>
      <c r="G75" s="18">
        <f t="shared" si="73"/>
        <v>20.512957397043266</v>
      </c>
      <c r="H75" s="18">
        <f t="shared" si="74"/>
        <v>22.12724285126319</v>
      </c>
      <c r="I75" s="18">
        <f t="shared" si="75"/>
        <v>-12.752339658744162</v>
      </c>
      <c r="J75" s="18">
        <f t="shared" si="76"/>
        <v>-1.2774677822203415</v>
      </c>
      <c r="K75" s="18">
        <f t="shared" si="77"/>
        <v>12.797473823436746</v>
      </c>
      <c r="L75" s="18">
        <f t="shared" si="78"/>
        <v>8.6230970689129549</v>
      </c>
      <c r="M75" s="18">
        <f t="shared" si="79"/>
        <v>-6.3667317439201412</v>
      </c>
      <c r="N75" s="18">
        <f t="shared" si="80"/>
        <v>18.073311144216575</v>
      </c>
      <c r="O75" s="18">
        <f t="shared" si="81"/>
        <v>-15.959174492914613</v>
      </c>
      <c r="P75" s="18">
        <f t="shared" si="82"/>
        <v>-20.697958823440942</v>
      </c>
      <c r="Q75" s="18">
        <f t="shared" si="83"/>
        <v>-14.601863008584274</v>
      </c>
      <c r="R75" s="18">
        <f t="shared" si="84"/>
        <v>2.0798301520800635</v>
      </c>
      <c r="S75" s="18">
        <f t="shared" si="85"/>
        <v>-6.9050336211000172</v>
      </c>
      <c r="T75" s="18">
        <f t="shared" si="86"/>
        <v>-26.148949578753317</v>
      </c>
      <c r="U75" s="18">
        <f t="shared" si="87"/>
        <v>-0.82614273142760908</v>
      </c>
      <c r="V75" s="18">
        <f t="shared" si="87"/>
        <v>16.536769265010179</v>
      </c>
      <c r="W75" s="18">
        <f t="shared" si="87"/>
        <v>-15.193894013041614</v>
      </c>
      <c r="X75" s="18">
        <f t="shared" si="87"/>
        <v>-18.172902609702419</v>
      </c>
      <c r="Y75" s="18">
        <f t="shared" si="53"/>
        <v>0.96634769159447842</v>
      </c>
    </row>
    <row r="76" spans="1:25" ht="14.25" thickTop="1" thickBot="1" x14ac:dyDescent="0.25">
      <c r="A76" s="144"/>
      <c r="B76" s="144"/>
      <c r="C76" s="24"/>
      <c r="D76" s="24"/>
      <c r="E76" s="24"/>
      <c r="F76" s="24"/>
      <c r="G76" s="24"/>
      <c r="H76" s="24"/>
      <c r="I76" s="24"/>
      <c r="J76" s="24"/>
      <c r="K76" s="24"/>
      <c r="L76" s="24"/>
      <c r="M76" s="24"/>
      <c r="N76" s="24"/>
      <c r="O76" s="24"/>
      <c r="P76" s="24"/>
      <c r="Q76" s="24"/>
      <c r="R76" s="24"/>
      <c r="S76" s="24"/>
      <c r="T76" s="24"/>
      <c r="U76" s="24"/>
      <c r="V76" s="24"/>
      <c r="W76" s="24"/>
      <c r="X76" s="24"/>
      <c r="Y76" s="24"/>
    </row>
    <row r="77" spans="1:25" ht="13.5" thickTop="1" x14ac:dyDescent="0.2">
      <c r="A77" s="79" t="s">
        <v>868</v>
      </c>
      <c r="B77" s="79"/>
      <c r="C77" s="36"/>
      <c r="D77" s="36"/>
      <c r="E77" s="36"/>
      <c r="F77" s="36"/>
      <c r="G77" s="36"/>
      <c r="H77" s="36"/>
      <c r="I77" s="36"/>
      <c r="J77" s="36"/>
      <c r="K77" s="36"/>
      <c r="L77" s="36"/>
      <c r="M77" s="36"/>
      <c r="N77" s="36"/>
      <c r="O77" s="36"/>
      <c r="P77" s="36"/>
      <c r="Q77" s="36"/>
      <c r="R77" s="36"/>
      <c r="S77" s="36"/>
      <c r="T77" s="36"/>
      <c r="U77" s="36"/>
      <c r="V77" s="36"/>
      <c r="W77" s="36"/>
      <c r="X77" s="36"/>
      <c r="Y77" s="36"/>
    </row>
  </sheetData>
  <mergeCells count="6">
    <mergeCell ref="B53:Y53"/>
    <mergeCell ref="A2:Y2"/>
    <mergeCell ref="A4:Y4"/>
    <mergeCell ref="C7:Y7"/>
    <mergeCell ref="A5:Y5"/>
    <mergeCell ref="B30:Y30"/>
  </mergeCells>
  <phoneticPr fontId="4" type="noConversion"/>
  <hyperlinks>
    <hyperlink ref="A1" location="INDICE!A1" display="INDICE"/>
  </hyperlinks>
  <pageMargins left="0.75" right="0.75" top="1" bottom="1" header="0" footer="0"/>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5"/>
  <sheetViews>
    <sheetView zoomScale="70" zoomScaleNormal="70" workbookViewId="0"/>
  </sheetViews>
  <sheetFormatPr baseColWidth="10" defaultRowHeight="12.75" x14ac:dyDescent="0.2"/>
  <cols>
    <col min="1" max="1" width="11.42578125" style="4"/>
    <col min="2" max="2" width="28.28515625" style="4" bestFit="1" customWidth="1"/>
    <col min="3" max="16" width="11.7109375" style="21" bestFit="1" customWidth="1"/>
    <col min="17" max="24" width="11.7109375" style="21" customWidth="1"/>
    <col min="25" max="25" width="12.7109375" style="21" bestFit="1" customWidth="1"/>
    <col min="26" max="89" width="11.42578125" style="21"/>
    <col min="90" max="16384" width="11.42578125" style="4"/>
  </cols>
  <sheetData>
    <row r="1" spans="1:89" x14ac:dyDescent="0.2">
      <c r="A1" s="11" t="s">
        <v>258</v>
      </c>
    </row>
    <row r="2" spans="1:89" ht="18.75" x14ac:dyDescent="0.3">
      <c r="A2" s="333" t="s">
        <v>145</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89"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89" ht="18.75" x14ac:dyDescent="0.3">
      <c r="A4" s="333" t="s">
        <v>844</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89" s="148" customFormat="1" ht="13.5" thickBot="1" x14ac:dyDescent="0.25">
      <c r="A5" s="335" t="s">
        <v>122</v>
      </c>
      <c r="B5" s="335"/>
      <c r="C5" s="335"/>
      <c r="D5" s="335"/>
      <c r="E5" s="335"/>
      <c r="F5" s="335"/>
      <c r="G5" s="335"/>
      <c r="H5" s="335"/>
      <c r="I5" s="335"/>
      <c r="J5" s="335"/>
      <c r="K5" s="335"/>
      <c r="L5" s="335"/>
      <c r="M5" s="335"/>
      <c r="N5" s="335"/>
      <c r="O5" s="335"/>
      <c r="P5" s="335"/>
      <c r="Q5" s="335"/>
      <c r="R5" s="335"/>
      <c r="S5" s="335"/>
      <c r="T5" s="335"/>
      <c r="U5" s="335"/>
      <c r="V5" s="335"/>
      <c r="W5" s="335"/>
      <c r="X5" s="335"/>
      <c r="Y5" s="335"/>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row>
    <row r="6" spans="1:89"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89"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89" ht="13.5" thickTop="1" x14ac:dyDescent="0.2">
      <c r="A8" s="148"/>
      <c r="B8" s="80"/>
      <c r="C8" s="81"/>
      <c r="D8" s="81"/>
      <c r="E8" s="81"/>
      <c r="F8" s="81"/>
      <c r="G8" s="81"/>
      <c r="H8" s="81"/>
      <c r="I8" s="81"/>
      <c r="J8" s="81"/>
      <c r="K8" s="81"/>
      <c r="L8" s="81"/>
      <c r="M8" s="81"/>
      <c r="N8" s="81"/>
      <c r="O8" s="81"/>
      <c r="P8" s="81"/>
      <c r="Q8" s="81"/>
      <c r="R8" s="81"/>
      <c r="S8" s="81"/>
      <c r="T8" s="81"/>
      <c r="U8" s="81"/>
      <c r="V8" s="81"/>
      <c r="W8" s="81"/>
      <c r="X8" s="81"/>
      <c r="Y8" s="22"/>
    </row>
    <row r="9" spans="1:89" x14ac:dyDescent="0.2">
      <c r="A9" s="143"/>
      <c r="B9" s="27" t="s">
        <v>326</v>
      </c>
      <c r="C9" s="75">
        <v>5.1268180000000001</v>
      </c>
      <c r="D9" s="75">
        <v>9.9814410000000002</v>
      </c>
      <c r="E9" s="75">
        <v>14.902950000000001</v>
      </c>
      <c r="F9" s="75">
        <v>24.408604</v>
      </c>
      <c r="G9" s="75">
        <v>47.315302000000003</v>
      </c>
      <c r="H9" s="75">
        <v>136.71197100000001</v>
      </c>
      <c r="I9" s="75">
        <v>118.361813</v>
      </c>
      <c r="J9" s="75">
        <v>65.090866000000005</v>
      </c>
      <c r="K9" s="75">
        <v>59.302816999999997</v>
      </c>
      <c r="L9" s="75">
        <v>104.651</v>
      </c>
      <c r="M9" s="75">
        <v>143.92487399999999</v>
      </c>
      <c r="N9" s="75">
        <v>245.42016599999999</v>
      </c>
      <c r="O9" s="75">
        <v>231.46731</v>
      </c>
      <c r="P9" s="75">
        <v>324.99170299999997</v>
      </c>
      <c r="Q9" s="27">
        <v>243.71594400000001</v>
      </c>
      <c r="R9" s="27">
        <v>313.09801299999998</v>
      </c>
      <c r="S9" s="27">
        <v>341.04526199999998</v>
      </c>
      <c r="T9" s="27">
        <v>373.63088499999998</v>
      </c>
      <c r="U9" s="27">
        <v>456.48315700000001</v>
      </c>
      <c r="V9" s="27">
        <v>436.48390999999998</v>
      </c>
      <c r="W9" s="27">
        <v>415.537868</v>
      </c>
      <c r="X9" s="27">
        <v>534.85461499999997</v>
      </c>
      <c r="Y9" s="18">
        <f>SUM(C9:X9)</f>
        <v>4646.5072890000001</v>
      </c>
      <c r="Z9" s="82"/>
      <c r="AA9" s="45"/>
    </row>
    <row r="10" spans="1:89" x14ac:dyDescent="0.2">
      <c r="A10" s="143"/>
      <c r="B10" s="27" t="s">
        <v>59</v>
      </c>
      <c r="C10" s="75">
        <v>0.18404999999999999</v>
      </c>
      <c r="D10" s="75">
        <v>0.75172099999999997</v>
      </c>
      <c r="E10" s="75">
        <v>0.61985900000000005</v>
      </c>
      <c r="F10" s="75">
        <v>2.728167</v>
      </c>
      <c r="G10" s="75">
        <v>0.328565</v>
      </c>
      <c r="H10" s="75">
        <v>6.2917000000000001E-2</v>
      </c>
      <c r="I10" s="75">
        <v>5.2440730000000002</v>
      </c>
      <c r="J10" s="75">
        <v>1.444253</v>
      </c>
      <c r="K10" s="75">
        <v>0.47412199999999999</v>
      </c>
      <c r="L10" s="75">
        <v>0.10177</v>
      </c>
      <c r="M10" s="75">
        <v>0.32437100000000002</v>
      </c>
      <c r="N10" s="75">
        <v>1.0977140000000001</v>
      </c>
      <c r="O10" s="75">
        <v>0.93545900000000004</v>
      </c>
      <c r="P10" s="75">
        <v>6.2262320000000004</v>
      </c>
      <c r="Q10" s="27">
        <v>0.490429</v>
      </c>
      <c r="R10" s="27">
        <v>3.8990209999999998</v>
      </c>
      <c r="S10" s="27">
        <v>4.3065499999999997</v>
      </c>
      <c r="T10" s="27">
        <v>2.869497</v>
      </c>
      <c r="U10" s="27">
        <v>2.940566</v>
      </c>
      <c r="V10" s="27">
        <v>1.45123</v>
      </c>
      <c r="W10" s="27">
        <v>1.451214</v>
      </c>
      <c r="X10" s="27">
        <v>1.015091</v>
      </c>
      <c r="Y10" s="18">
        <f t="shared" ref="Y10:Y29" si="0">SUM(C10:X10)</f>
        <v>38.946871000000002</v>
      </c>
      <c r="Z10" s="45"/>
      <c r="AA10" s="45"/>
    </row>
    <row r="11" spans="1:89" x14ac:dyDescent="0.2">
      <c r="A11" s="143"/>
      <c r="B11" s="27" t="s">
        <v>60</v>
      </c>
      <c r="C11" s="75">
        <v>7.4399999999999998E-4</v>
      </c>
      <c r="D11" s="75">
        <v>0.213701</v>
      </c>
      <c r="E11" s="75">
        <v>0.559975</v>
      </c>
      <c r="F11" s="75">
        <v>0.217474</v>
      </c>
      <c r="G11" s="75">
        <v>9.8469999999999999E-3</v>
      </c>
      <c r="H11" s="75">
        <v>0</v>
      </c>
      <c r="I11" s="75">
        <v>1.1335E-2</v>
      </c>
      <c r="J11" s="75">
        <v>1.7887E-2</v>
      </c>
      <c r="K11" s="75">
        <v>4.0200000000000001E-3</v>
      </c>
      <c r="L11" s="75">
        <v>2.7430000000000002E-3</v>
      </c>
      <c r="M11" s="75">
        <v>7.1549999999999999E-3</v>
      </c>
      <c r="N11" s="75">
        <v>4.8770000000000003E-3</v>
      </c>
      <c r="O11" s="75">
        <v>3.9037820000000001</v>
      </c>
      <c r="P11" s="75">
        <v>5.0051810000000003</v>
      </c>
      <c r="Q11" s="27">
        <v>1.9455709999999999</v>
      </c>
      <c r="R11" s="27">
        <v>3.0384060000000002</v>
      </c>
      <c r="S11" s="27">
        <v>8.6238080000000004</v>
      </c>
      <c r="T11" s="27">
        <v>5.6853400000000001</v>
      </c>
      <c r="U11" s="27">
        <v>4.3871310000000001</v>
      </c>
      <c r="V11" s="27">
        <v>7.6579199999999998</v>
      </c>
      <c r="W11" s="27">
        <v>8.9625889999999995</v>
      </c>
      <c r="X11" s="27">
        <v>5.128088</v>
      </c>
      <c r="Y11" s="18">
        <f t="shared" si="0"/>
        <v>55.387573999999994</v>
      </c>
      <c r="Z11" s="45"/>
      <c r="AA11" s="45"/>
    </row>
    <row r="12" spans="1:89" x14ac:dyDescent="0.2">
      <c r="A12" s="143"/>
      <c r="B12" s="27" t="s">
        <v>387</v>
      </c>
      <c r="C12" s="75">
        <v>0</v>
      </c>
      <c r="D12" s="75">
        <v>0</v>
      </c>
      <c r="E12" s="75">
        <v>0</v>
      </c>
      <c r="F12" s="75">
        <v>0</v>
      </c>
      <c r="G12" s="75">
        <v>0</v>
      </c>
      <c r="H12" s="75">
        <v>5.2899999999999996E-4</v>
      </c>
      <c r="I12" s="75">
        <v>6.2488000000000002E-2</v>
      </c>
      <c r="J12" s="75">
        <v>1.6E-2</v>
      </c>
      <c r="K12" s="75">
        <v>0</v>
      </c>
      <c r="L12" s="75">
        <v>0</v>
      </c>
      <c r="M12" s="75">
        <v>1.6684540000000001</v>
      </c>
      <c r="N12" s="75">
        <v>0.23074600000000001</v>
      </c>
      <c r="O12" s="75">
        <v>0.67275799999999997</v>
      </c>
      <c r="P12" s="75">
        <v>3.8755389999999998</v>
      </c>
      <c r="Q12" s="27">
        <v>8.1402000000000002E-2</v>
      </c>
      <c r="R12" s="27">
        <v>0.16820399999999999</v>
      </c>
      <c r="S12" s="27">
        <v>4.6033309999999998</v>
      </c>
      <c r="T12" s="27">
        <v>5.1242479999999997</v>
      </c>
      <c r="U12" s="27">
        <v>2.429074</v>
      </c>
      <c r="V12" s="27">
        <v>1.7481289999999998</v>
      </c>
      <c r="W12" s="27">
        <v>1.5453539999999999</v>
      </c>
      <c r="X12" s="27">
        <v>0.92795099999999997</v>
      </c>
      <c r="Y12" s="18">
        <f t="shared" si="0"/>
        <v>23.154206999999996</v>
      </c>
      <c r="Z12" s="45"/>
      <c r="AA12" s="45"/>
    </row>
    <row r="13" spans="1:89" x14ac:dyDescent="0.2">
      <c r="A13" s="143"/>
      <c r="B13" s="27" t="s">
        <v>63</v>
      </c>
      <c r="C13" s="75">
        <v>3.8999999999999999E-4</v>
      </c>
      <c r="D13" s="75">
        <v>0</v>
      </c>
      <c r="E13" s="75">
        <v>0</v>
      </c>
      <c r="F13" s="75">
        <v>0.33000099999999999</v>
      </c>
      <c r="G13" s="75">
        <v>0.80781000000000003</v>
      </c>
      <c r="H13" s="75">
        <v>1.6752830000000001</v>
      </c>
      <c r="I13" s="75">
        <v>1.0649660000000001</v>
      </c>
      <c r="J13" s="75">
        <v>1.985668</v>
      </c>
      <c r="K13" s="75">
        <v>1.068748</v>
      </c>
      <c r="L13" s="75">
        <v>1.102341</v>
      </c>
      <c r="M13" s="75">
        <v>1.3765639999999999</v>
      </c>
      <c r="N13" s="75">
        <v>1.1786479999999999</v>
      </c>
      <c r="O13" s="75">
        <v>2.4839500000000001</v>
      </c>
      <c r="P13" s="75">
        <v>1.9017440000000001</v>
      </c>
      <c r="Q13" s="27">
        <v>1.376746</v>
      </c>
      <c r="R13" s="27">
        <v>1.5904579999999999</v>
      </c>
      <c r="S13" s="27">
        <v>1.702617</v>
      </c>
      <c r="T13" s="27">
        <v>1.1520010000000001</v>
      </c>
      <c r="U13" s="27">
        <v>0.99189099999999997</v>
      </c>
      <c r="V13" s="27">
        <v>1.8449849999999999</v>
      </c>
      <c r="W13" s="27">
        <v>1.4827060000000001</v>
      </c>
      <c r="X13" s="27">
        <v>1.5550090000000001</v>
      </c>
      <c r="Y13" s="18">
        <f t="shared" si="0"/>
        <v>26.672525999999998</v>
      </c>
      <c r="Z13" s="45"/>
      <c r="AA13" s="45"/>
    </row>
    <row r="14" spans="1:89" x14ac:dyDescent="0.2">
      <c r="A14" s="143"/>
      <c r="B14" s="27" t="s">
        <v>62</v>
      </c>
      <c r="C14" s="75">
        <v>0</v>
      </c>
      <c r="D14" s="75">
        <v>0</v>
      </c>
      <c r="E14" s="75">
        <v>0</v>
      </c>
      <c r="F14" s="75">
        <v>2.0424000000000001E-2</v>
      </c>
      <c r="G14" s="75">
        <v>3.6235000000000003E-2</v>
      </c>
      <c r="H14" s="75">
        <v>4.4158999999999997E-2</v>
      </c>
      <c r="I14" s="75">
        <v>2.22E-4</v>
      </c>
      <c r="J14" s="75">
        <v>0</v>
      </c>
      <c r="K14" s="75">
        <v>6.3E-5</v>
      </c>
      <c r="L14" s="75">
        <v>0.69243299999999997</v>
      </c>
      <c r="M14" s="75">
        <v>0.58605399999999996</v>
      </c>
      <c r="N14" s="75">
        <v>1.1879150000000001</v>
      </c>
      <c r="O14" s="75">
        <v>1.460445</v>
      </c>
      <c r="P14" s="75">
        <v>1.743328</v>
      </c>
      <c r="Q14" s="27">
        <v>0.28070699999999998</v>
      </c>
      <c r="R14" s="27">
        <v>0.37727300000000003</v>
      </c>
      <c r="S14" s="27">
        <v>1.0362499999999999</v>
      </c>
      <c r="T14" s="27">
        <v>0.28286800000000001</v>
      </c>
      <c r="U14" s="27">
        <v>0.31541599999999997</v>
      </c>
      <c r="V14" s="27">
        <v>0.51588400000000001</v>
      </c>
      <c r="W14" s="27">
        <v>1.292292</v>
      </c>
      <c r="X14" s="27">
        <v>1.0319830000000001</v>
      </c>
      <c r="Y14" s="18">
        <f t="shared" si="0"/>
        <v>10.903950999999999</v>
      </c>
      <c r="Z14" s="45"/>
      <c r="AA14" s="45"/>
    </row>
    <row r="15" spans="1:89" x14ac:dyDescent="0.2">
      <c r="A15" s="143"/>
      <c r="B15" s="27" t="s">
        <v>381</v>
      </c>
      <c r="C15" s="75">
        <v>0</v>
      </c>
      <c r="D15" s="75">
        <v>2.0609999999999999E-3</v>
      </c>
      <c r="E15" s="75">
        <v>0</v>
      </c>
      <c r="F15" s="75">
        <v>0</v>
      </c>
      <c r="G15" s="75">
        <v>0</v>
      </c>
      <c r="H15" s="75">
        <v>0</v>
      </c>
      <c r="I15" s="75">
        <v>0</v>
      </c>
      <c r="J15" s="75">
        <v>0</v>
      </c>
      <c r="K15" s="75">
        <v>6.1900000000000002E-3</v>
      </c>
      <c r="L15" s="75">
        <v>0.223473</v>
      </c>
      <c r="M15" s="75">
        <v>1.103874</v>
      </c>
      <c r="N15" s="75">
        <v>9.5003000000000004E-2</v>
      </c>
      <c r="O15" s="75">
        <v>0.410271</v>
      </c>
      <c r="P15" s="75">
        <v>1.5156529999999999</v>
      </c>
      <c r="Q15" s="27">
        <v>0.34420899999999999</v>
      </c>
      <c r="R15" s="27">
        <v>1.9197249999999999</v>
      </c>
      <c r="S15" s="27">
        <v>1.266146</v>
      </c>
      <c r="T15" s="27">
        <v>4.9494220000000002</v>
      </c>
      <c r="U15" s="27">
        <v>3.5515129999999999</v>
      </c>
      <c r="V15" s="27">
        <v>6.715096</v>
      </c>
      <c r="W15" s="27">
        <v>4.3424940000000003</v>
      </c>
      <c r="X15" s="27">
        <v>5.1493580000000003</v>
      </c>
      <c r="Y15" s="18">
        <f t="shared" si="0"/>
        <v>31.594487999999998</v>
      </c>
      <c r="Z15" s="45"/>
      <c r="AA15" s="45"/>
    </row>
    <row r="16" spans="1:89" x14ac:dyDescent="0.2">
      <c r="A16" s="143"/>
      <c r="B16" s="27" t="s">
        <v>14</v>
      </c>
      <c r="C16" s="75">
        <v>0</v>
      </c>
      <c r="D16" s="75">
        <v>0</v>
      </c>
      <c r="E16" s="75">
        <v>2.7299999999999998E-3</v>
      </c>
      <c r="F16" s="75">
        <v>0</v>
      </c>
      <c r="G16" s="75">
        <v>0</v>
      </c>
      <c r="H16" s="75">
        <v>2.1999999999999999E-5</v>
      </c>
      <c r="I16" s="75">
        <v>4.3220000000000003E-3</v>
      </c>
      <c r="J16" s="75">
        <v>9.4799999999999995E-4</v>
      </c>
      <c r="K16" s="75">
        <v>0</v>
      </c>
      <c r="L16" s="75">
        <v>2.0497999999999999E-2</v>
      </c>
      <c r="M16" s="75">
        <v>7.6083999999999999E-2</v>
      </c>
      <c r="N16" s="75">
        <v>5.3739000000000002E-2</v>
      </c>
      <c r="O16" s="75">
        <v>3.9489999999999997E-2</v>
      </c>
      <c r="P16" s="75">
        <v>0.24951799999999999</v>
      </c>
      <c r="Q16" s="27">
        <v>0.23366400000000001</v>
      </c>
      <c r="R16" s="27">
        <v>0.116176</v>
      </c>
      <c r="S16" s="27">
        <v>0.16472800000000001</v>
      </c>
      <c r="T16" s="27">
        <v>0.84062000000000003</v>
      </c>
      <c r="U16" s="27">
        <v>2.5878109999999999</v>
      </c>
      <c r="V16" s="27">
        <v>3.7513519999999998</v>
      </c>
      <c r="W16" s="27">
        <v>1.68574</v>
      </c>
      <c r="X16" s="27">
        <v>1.479044</v>
      </c>
      <c r="Y16" s="18">
        <f t="shared" si="0"/>
        <v>11.306485999999998</v>
      </c>
      <c r="Z16" s="45"/>
      <c r="AA16" s="45"/>
    </row>
    <row r="17" spans="1:27" x14ac:dyDescent="0.2">
      <c r="A17" s="143"/>
      <c r="B17" s="76" t="s">
        <v>15</v>
      </c>
      <c r="C17" s="189">
        <v>0.27215200000000001</v>
      </c>
      <c r="D17" s="189">
        <v>2.321834</v>
      </c>
      <c r="E17" s="189">
        <v>2.2275389999999997</v>
      </c>
      <c r="F17" s="189">
        <v>3.58805</v>
      </c>
      <c r="G17" s="189">
        <v>1.6644320000000001</v>
      </c>
      <c r="H17" s="189">
        <v>2.3431149999999996</v>
      </c>
      <c r="I17" s="189">
        <v>16.050386000000003</v>
      </c>
      <c r="J17" s="189">
        <v>3.9031859999999994</v>
      </c>
      <c r="K17" s="189">
        <v>1.6406389999999997</v>
      </c>
      <c r="L17" s="189">
        <v>4.1225690000000004</v>
      </c>
      <c r="M17" s="189">
        <v>8.1717689999999994</v>
      </c>
      <c r="N17" s="189">
        <v>5.2516360000000004</v>
      </c>
      <c r="O17" s="189">
        <v>12.139664000000002</v>
      </c>
      <c r="P17" s="189">
        <v>24.180437000000001</v>
      </c>
      <c r="Q17" s="19">
        <v>7.4073460000000004</v>
      </c>
      <c r="R17" s="19">
        <v>17.738052</v>
      </c>
      <c r="S17" s="19">
        <v>37</v>
      </c>
      <c r="T17" s="19">
        <v>30.741191999999998</v>
      </c>
      <c r="U17" s="19">
        <v>22.847926000000001</v>
      </c>
      <c r="V17" s="19">
        <v>15.267301999999997</v>
      </c>
      <c r="W17" s="19">
        <v>16.978793999999997</v>
      </c>
      <c r="X17" s="19">
        <v>11.522018000000001</v>
      </c>
      <c r="Y17" s="18">
        <f t="shared" si="0"/>
        <v>247.38003800000001</v>
      </c>
      <c r="Z17" s="45"/>
      <c r="AA17" s="45"/>
    </row>
    <row r="18" spans="1:27" x14ac:dyDescent="0.2">
      <c r="A18" s="143"/>
      <c r="B18" s="76" t="s">
        <v>26</v>
      </c>
      <c r="C18" s="18">
        <v>0</v>
      </c>
      <c r="D18" s="18">
        <v>0.10639800000000001</v>
      </c>
      <c r="E18" s="18">
        <v>0.19639699999999999</v>
      </c>
      <c r="F18" s="18">
        <v>6.8411E-2</v>
      </c>
      <c r="G18" s="18">
        <v>1.621E-3</v>
      </c>
      <c r="H18" s="18">
        <v>0</v>
      </c>
      <c r="I18" s="18">
        <v>3.451454</v>
      </c>
      <c r="J18" s="18">
        <v>1.748E-3</v>
      </c>
      <c r="K18" s="18">
        <v>5.7739999999999996E-3</v>
      </c>
      <c r="L18" s="18">
        <v>7.9799999999999999E-4</v>
      </c>
      <c r="M18" s="18">
        <v>0.148841</v>
      </c>
      <c r="N18" s="18">
        <v>9.6310000000000007E-3</v>
      </c>
      <c r="O18" s="18">
        <v>5.0777999999999997E-2</v>
      </c>
      <c r="P18" s="18">
        <v>1.3703879999999999</v>
      </c>
      <c r="Q18" s="19">
        <v>0.31136200000000003</v>
      </c>
      <c r="R18" s="19">
        <v>3.42476</v>
      </c>
      <c r="S18" s="19">
        <v>4</v>
      </c>
      <c r="T18" s="19">
        <v>4.2550480000000004</v>
      </c>
      <c r="U18" s="19">
        <v>4.3737430000000002</v>
      </c>
      <c r="V18" s="19">
        <v>0.44817899999999999</v>
      </c>
      <c r="W18" s="19">
        <v>0.14887400000000001</v>
      </c>
      <c r="X18" s="19">
        <v>0.105437</v>
      </c>
      <c r="Y18" s="18">
        <f t="shared" si="0"/>
        <v>22.479642000000002</v>
      </c>
      <c r="Z18" s="45"/>
      <c r="AA18" s="45"/>
    </row>
    <row r="19" spans="1:27" x14ac:dyDescent="0.2">
      <c r="A19" s="143"/>
      <c r="B19" s="76" t="s">
        <v>27</v>
      </c>
      <c r="C19" s="18">
        <v>2.1840000000000002E-3</v>
      </c>
      <c r="D19" s="18">
        <v>0</v>
      </c>
      <c r="E19" s="18">
        <v>0.25452200000000003</v>
      </c>
      <c r="F19" s="18">
        <v>0</v>
      </c>
      <c r="G19" s="18">
        <v>1.95E-4</v>
      </c>
      <c r="H19" s="18">
        <v>0</v>
      </c>
      <c r="I19" s="18">
        <v>9.0775999999999996E-2</v>
      </c>
      <c r="J19" s="18">
        <v>0.1172</v>
      </c>
      <c r="K19" s="18">
        <v>9.7099999999999997E-4</v>
      </c>
      <c r="L19" s="18">
        <v>0</v>
      </c>
      <c r="M19" s="18">
        <v>1.4225319999999999</v>
      </c>
      <c r="N19" s="18">
        <v>1E-4</v>
      </c>
      <c r="O19" s="18">
        <v>0</v>
      </c>
      <c r="P19" s="75">
        <v>0</v>
      </c>
      <c r="Q19" s="19">
        <v>8.4481000000000001E-2</v>
      </c>
      <c r="R19" s="19">
        <v>0.23469000000000001</v>
      </c>
      <c r="S19" s="19">
        <v>6</v>
      </c>
      <c r="T19" s="19">
        <v>1.2306969999999999</v>
      </c>
      <c r="U19" s="19">
        <v>7.1303000000000005E-2</v>
      </c>
      <c r="V19" s="19">
        <v>8.6578000000000002E-2</v>
      </c>
      <c r="W19" s="19">
        <v>0.101491</v>
      </c>
      <c r="X19" s="19">
        <v>9.8058000000000006E-2</v>
      </c>
      <c r="Y19" s="18">
        <f t="shared" si="0"/>
        <v>9.7957779999999985</v>
      </c>
      <c r="Z19" s="45"/>
      <c r="AA19" s="45"/>
    </row>
    <row r="20" spans="1:27" x14ac:dyDescent="0.2">
      <c r="A20" s="143"/>
      <c r="B20" s="76" t="s">
        <v>16</v>
      </c>
      <c r="C20" s="18">
        <f>SUM(C21:C26)</f>
        <v>6.6839999999999997E-2</v>
      </c>
      <c r="D20" s="18">
        <f t="shared" ref="D20:X20" si="1">SUM(D21:D26)</f>
        <v>0.48545099999999997</v>
      </c>
      <c r="E20" s="18">
        <f t="shared" si="1"/>
        <v>0.54104799999999997</v>
      </c>
      <c r="F20" s="18">
        <f t="shared" si="1"/>
        <v>0.41923700000000003</v>
      </c>
      <c r="G20" s="18">
        <f t="shared" si="1"/>
        <v>0.98973400000000011</v>
      </c>
      <c r="H20" s="18">
        <f t="shared" si="1"/>
        <v>2.2569590000000002</v>
      </c>
      <c r="I20" s="18">
        <f t="shared" si="1"/>
        <v>7.171557</v>
      </c>
      <c r="J20" s="18">
        <f t="shared" si="1"/>
        <v>2.2621389999999999</v>
      </c>
      <c r="K20" s="18">
        <f t="shared" si="1"/>
        <v>1.1191449999999998</v>
      </c>
      <c r="L20" s="18">
        <f t="shared" si="1"/>
        <v>3.7774400000000004</v>
      </c>
      <c r="M20" s="18">
        <f t="shared" si="1"/>
        <v>3.4738800000000003</v>
      </c>
      <c r="N20" s="18">
        <f t="shared" si="1"/>
        <v>3.6945709999999998</v>
      </c>
      <c r="O20" s="18">
        <f t="shared" si="1"/>
        <v>5.994523</v>
      </c>
      <c r="P20" s="18">
        <f t="shared" si="1"/>
        <v>5.3636180000000007</v>
      </c>
      <c r="Q20" s="18">
        <f t="shared" si="1"/>
        <v>3.2555820000000004</v>
      </c>
      <c r="R20" s="18">
        <f t="shared" si="1"/>
        <v>5.8809450000000005</v>
      </c>
      <c r="S20" s="18">
        <f t="shared" si="1"/>
        <v>6.0050080000000001</v>
      </c>
      <c r="T20" s="18">
        <f t="shared" si="1"/>
        <v>3.4819850000000003</v>
      </c>
      <c r="U20" s="18">
        <f t="shared" si="1"/>
        <v>3.4427490000000001</v>
      </c>
      <c r="V20" s="18">
        <f t="shared" si="1"/>
        <v>4.674112</v>
      </c>
      <c r="W20" s="18">
        <f t="shared" si="1"/>
        <v>5.1399989999999995</v>
      </c>
      <c r="X20" s="18">
        <f t="shared" si="1"/>
        <v>4.977983</v>
      </c>
      <c r="Y20" s="18">
        <f t="shared" si="0"/>
        <v>74.474504999999994</v>
      </c>
      <c r="Z20" s="45"/>
      <c r="AA20" s="45"/>
    </row>
    <row r="21" spans="1:27" x14ac:dyDescent="0.2">
      <c r="A21" s="143"/>
      <c r="B21" s="76" t="s">
        <v>19</v>
      </c>
      <c r="C21" s="190">
        <v>3.8999999999999999E-4</v>
      </c>
      <c r="D21" s="190">
        <v>0</v>
      </c>
      <c r="E21" s="190">
        <v>0</v>
      </c>
      <c r="F21" s="190">
        <v>0.33000099999999999</v>
      </c>
      <c r="G21" s="190">
        <v>0.80781000000000003</v>
      </c>
      <c r="H21" s="190">
        <v>1.6752830000000001</v>
      </c>
      <c r="I21" s="190">
        <v>1.0649660000000001</v>
      </c>
      <c r="J21" s="190">
        <v>1.985668</v>
      </c>
      <c r="K21" s="190">
        <v>1.068748</v>
      </c>
      <c r="L21" s="190">
        <v>1.102341</v>
      </c>
      <c r="M21" s="190">
        <v>1.3765639999999999</v>
      </c>
      <c r="N21" s="190">
        <v>1.1786479999999999</v>
      </c>
      <c r="O21" s="190">
        <v>2.4839500000000001</v>
      </c>
      <c r="P21" s="190">
        <v>1.9017440000000001</v>
      </c>
      <c r="Q21" s="19">
        <v>1.376746</v>
      </c>
      <c r="R21" s="19">
        <v>1.5904579999999999</v>
      </c>
      <c r="S21" s="19">
        <v>2</v>
      </c>
      <c r="T21" s="19">
        <v>1.1520010000000001</v>
      </c>
      <c r="U21" s="19">
        <v>0.99189099999999997</v>
      </c>
      <c r="V21" s="19">
        <v>1.8449849999999999</v>
      </c>
      <c r="W21" s="19">
        <v>1.4827060000000001</v>
      </c>
      <c r="X21" s="19">
        <v>1.5550090000000001</v>
      </c>
      <c r="Y21" s="18">
        <f t="shared" si="0"/>
        <v>26.969909000000001</v>
      </c>
      <c r="Z21" s="45"/>
      <c r="AA21" s="45"/>
    </row>
    <row r="22" spans="1:27" x14ac:dyDescent="0.2">
      <c r="A22" s="143"/>
      <c r="B22" s="76" t="s">
        <v>18</v>
      </c>
      <c r="C22" s="190">
        <v>0</v>
      </c>
      <c r="D22" s="190">
        <v>0</v>
      </c>
      <c r="E22" s="190">
        <v>0</v>
      </c>
      <c r="F22" s="190">
        <v>2.0424000000000001E-2</v>
      </c>
      <c r="G22" s="190">
        <v>3.6235000000000003E-2</v>
      </c>
      <c r="H22" s="190">
        <v>4.4158999999999997E-2</v>
      </c>
      <c r="I22" s="190">
        <v>2.22E-4</v>
      </c>
      <c r="J22" s="190">
        <v>0</v>
      </c>
      <c r="K22" s="190">
        <v>6.3E-5</v>
      </c>
      <c r="L22" s="190">
        <v>0.69243299999999997</v>
      </c>
      <c r="M22" s="190">
        <v>0.58605399999999996</v>
      </c>
      <c r="N22" s="190">
        <v>1.1879150000000001</v>
      </c>
      <c r="O22" s="190">
        <v>1.460445</v>
      </c>
      <c r="P22" s="190">
        <v>1.743328</v>
      </c>
      <c r="Q22" s="19">
        <v>0.28070699999999998</v>
      </c>
      <c r="R22" s="19">
        <v>0.37727300000000003</v>
      </c>
      <c r="S22" s="19">
        <v>1</v>
      </c>
      <c r="T22" s="19">
        <v>0.28286800000000001</v>
      </c>
      <c r="U22" s="19">
        <v>0.31541599999999997</v>
      </c>
      <c r="V22" s="19">
        <v>0.51588400000000001</v>
      </c>
      <c r="W22" s="19">
        <v>1.292292</v>
      </c>
      <c r="X22" s="19">
        <v>1.0319830000000001</v>
      </c>
      <c r="Y22" s="18">
        <f t="shared" si="0"/>
        <v>10.867700999999999</v>
      </c>
      <c r="Z22" s="45"/>
      <c r="AA22" s="45"/>
    </row>
    <row r="23" spans="1:27" x14ac:dyDescent="0.2">
      <c r="A23" s="143"/>
      <c r="B23" s="76" t="s">
        <v>20</v>
      </c>
      <c r="C23" s="190">
        <v>0</v>
      </c>
      <c r="D23" s="190">
        <v>5.9999999999999995E-4</v>
      </c>
      <c r="E23" s="190">
        <v>0</v>
      </c>
      <c r="F23" s="190">
        <v>3.7533999999999998E-2</v>
      </c>
      <c r="G23" s="190">
        <v>2.5599999999999999E-4</v>
      </c>
      <c r="H23" s="190">
        <v>0</v>
      </c>
      <c r="I23" s="190">
        <v>0</v>
      </c>
      <c r="J23" s="190">
        <v>2.9100000000000003E-4</v>
      </c>
      <c r="K23" s="190">
        <v>1.9141999999999999E-2</v>
      </c>
      <c r="L23" s="190">
        <v>4.0619999999999996E-3</v>
      </c>
      <c r="M23" s="190">
        <v>0.46101300000000001</v>
      </c>
      <c r="N23" s="190">
        <v>0.52933799999999998</v>
      </c>
      <c r="O23" s="190">
        <v>0.90243200000000001</v>
      </c>
      <c r="P23" s="190">
        <v>1.0442480000000001</v>
      </c>
      <c r="Q23" s="19">
        <v>1.4168700000000001</v>
      </c>
      <c r="R23" s="19">
        <v>3.0187439999999999</v>
      </c>
      <c r="S23" s="19">
        <v>0</v>
      </c>
      <c r="T23" s="19">
        <v>0.82408599999999999</v>
      </c>
      <c r="U23" s="19">
        <v>0.84175</v>
      </c>
      <c r="V23" s="19">
        <v>0.66293100000000005</v>
      </c>
      <c r="W23" s="19">
        <v>1.211282</v>
      </c>
      <c r="X23" s="19">
        <v>0.92486999999999997</v>
      </c>
      <c r="Y23" s="18">
        <f t="shared" si="0"/>
        <v>11.899449000000001</v>
      </c>
      <c r="Z23" s="45"/>
      <c r="AA23" s="45"/>
    </row>
    <row r="24" spans="1:27" x14ac:dyDescent="0.2">
      <c r="A24" s="143"/>
      <c r="B24" s="76" t="s">
        <v>21</v>
      </c>
      <c r="C24" s="190">
        <v>0</v>
      </c>
      <c r="D24" s="190">
        <v>0</v>
      </c>
      <c r="E24" s="190">
        <v>0</v>
      </c>
      <c r="F24" s="190">
        <v>0</v>
      </c>
      <c r="G24" s="190">
        <v>5.0000000000000002E-5</v>
      </c>
      <c r="H24" s="190">
        <v>7.2000000000000002E-5</v>
      </c>
      <c r="I24" s="190">
        <v>2.7727000000000002E-2</v>
      </c>
      <c r="J24" s="190">
        <v>2.2390000000000001E-3</v>
      </c>
      <c r="K24" s="190">
        <v>4.6999999999999999E-4</v>
      </c>
      <c r="L24" s="190">
        <v>1.94204</v>
      </c>
      <c r="M24" s="190">
        <v>1.0411490000000001</v>
      </c>
      <c r="N24" s="190">
        <v>0.79303000000000001</v>
      </c>
      <c r="O24" s="190">
        <v>1.1320399999999999</v>
      </c>
      <c r="P24" s="190">
        <v>0.65881900000000004</v>
      </c>
      <c r="Q24" s="19">
        <v>0.15143100000000001</v>
      </c>
      <c r="R24" s="19">
        <v>0.87285500000000005</v>
      </c>
      <c r="S24" s="19">
        <v>2</v>
      </c>
      <c r="T24" s="19">
        <v>1.0858000000000001</v>
      </c>
      <c r="U24" s="19">
        <v>0.82304600000000006</v>
      </c>
      <c r="V24" s="19">
        <v>0.86315300000000006</v>
      </c>
      <c r="W24" s="19">
        <v>0.35011399999999998</v>
      </c>
      <c r="X24" s="19">
        <v>0.71174300000000001</v>
      </c>
      <c r="Y24" s="18">
        <f t="shared" si="0"/>
        <v>12.455778000000002</v>
      </c>
      <c r="Z24" s="45"/>
      <c r="AA24" s="45"/>
    </row>
    <row r="25" spans="1:27" x14ac:dyDescent="0.2">
      <c r="A25" s="143"/>
      <c r="B25" s="76" t="s">
        <v>17</v>
      </c>
      <c r="C25" s="190">
        <v>6.1949999999999998E-2</v>
      </c>
      <c r="D25" s="190">
        <v>0.48461199999999999</v>
      </c>
      <c r="E25" s="190">
        <v>0.54069599999999995</v>
      </c>
      <c r="F25" s="190">
        <v>3.0842999999999999E-2</v>
      </c>
      <c r="G25" s="190">
        <v>0.14449699999999999</v>
      </c>
      <c r="H25" s="190">
        <v>0.42397200000000002</v>
      </c>
      <c r="I25" s="190">
        <v>6.0785419999999997</v>
      </c>
      <c r="J25" s="190">
        <v>0.273671</v>
      </c>
      <c r="K25" s="190">
        <v>2.4566999999999999E-2</v>
      </c>
      <c r="L25" s="190">
        <v>3.6538000000000001E-2</v>
      </c>
      <c r="M25" s="190">
        <v>8.763E-3</v>
      </c>
      <c r="N25" s="190">
        <v>5.4029999999999998E-3</v>
      </c>
      <c r="O25" s="190">
        <v>1.5309E-2</v>
      </c>
      <c r="P25" s="190">
        <v>1.1423000000000001E-2</v>
      </c>
      <c r="Q25" s="19">
        <v>1.6773E-2</v>
      </c>
      <c r="R25" s="19">
        <v>1.984E-2</v>
      </c>
      <c r="S25" s="19">
        <v>1</v>
      </c>
      <c r="T25" s="19">
        <v>0.11670899999999999</v>
      </c>
      <c r="U25" s="19">
        <v>0.28194799999999998</v>
      </c>
      <c r="V25" s="19">
        <v>0.49504700000000001</v>
      </c>
      <c r="W25" s="19">
        <v>0.60061699999999996</v>
      </c>
      <c r="X25" s="19">
        <v>0.34595500000000001</v>
      </c>
      <c r="Y25" s="18">
        <f t="shared" si="0"/>
        <v>11.017674999999999</v>
      </c>
      <c r="Z25" s="45"/>
      <c r="AA25" s="45"/>
    </row>
    <row r="26" spans="1:27" x14ac:dyDescent="0.2">
      <c r="A26" s="297"/>
      <c r="B26" s="76" t="s">
        <v>807</v>
      </c>
      <c r="C26" s="190">
        <v>4.4999999999999997E-3</v>
      </c>
      <c r="D26" s="190">
        <v>2.3900000000000001E-4</v>
      </c>
      <c r="E26" s="190">
        <v>3.5199999999999999E-4</v>
      </c>
      <c r="F26" s="190">
        <v>4.35E-4</v>
      </c>
      <c r="G26" s="190">
        <v>8.8599999999999996E-4</v>
      </c>
      <c r="H26" s="190">
        <v>0.113473</v>
      </c>
      <c r="I26" s="190">
        <v>1E-4</v>
      </c>
      <c r="J26" s="190">
        <v>2.7E-4</v>
      </c>
      <c r="K26" s="190">
        <v>6.1549999999999999E-3</v>
      </c>
      <c r="L26" s="190">
        <v>2.5999999999999998E-5</v>
      </c>
      <c r="M26" s="190">
        <v>3.3700000000000001E-4</v>
      </c>
      <c r="N26" s="190">
        <v>2.3699999999999999E-4</v>
      </c>
      <c r="O26" s="190">
        <v>3.4699999999999998E-4</v>
      </c>
      <c r="P26" s="190">
        <v>4.0559999999999997E-3</v>
      </c>
      <c r="Q26" s="19">
        <v>1.3054999999999999E-2</v>
      </c>
      <c r="R26" s="19">
        <v>1.7750000000000001E-3</v>
      </c>
      <c r="S26" s="19">
        <v>5.0079999999999994E-3</v>
      </c>
      <c r="T26" s="19">
        <v>2.0521000000000001E-2</v>
      </c>
      <c r="U26" s="19">
        <v>0.188698</v>
      </c>
      <c r="V26" s="19">
        <v>0.29211199999999998</v>
      </c>
      <c r="W26" s="19">
        <v>0.202988</v>
      </c>
      <c r="X26" s="19">
        <v>0.40842299999999998</v>
      </c>
      <c r="Y26" s="18">
        <f t="shared" si="0"/>
        <v>1.2639929999999999</v>
      </c>
      <c r="Z26" s="45"/>
      <c r="AA26" s="45"/>
    </row>
    <row r="27" spans="1:27" ht="15" x14ac:dyDescent="0.25">
      <c r="A27" s="143"/>
      <c r="B27" s="185" t="s">
        <v>22</v>
      </c>
      <c r="C27" s="211">
        <f>SUM(C9,C16:C17)</f>
        <v>5.3989700000000003</v>
      </c>
      <c r="D27" s="211">
        <f t="shared" ref="D27:V27" si="2">SUM(D9,D16:D17)</f>
        <v>12.303274999999999</v>
      </c>
      <c r="E27" s="211">
        <f t="shared" si="2"/>
        <v>17.133219</v>
      </c>
      <c r="F27" s="211">
        <f t="shared" si="2"/>
        <v>27.996653999999999</v>
      </c>
      <c r="G27" s="211">
        <f t="shared" si="2"/>
        <v>48.979734000000001</v>
      </c>
      <c r="H27" s="211">
        <f t="shared" si="2"/>
        <v>139.05510800000002</v>
      </c>
      <c r="I27" s="211">
        <f t="shared" si="2"/>
        <v>134.41652099999999</v>
      </c>
      <c r="J27" s="211">
        <f t="shared" si="2"/>
        <v>68.995000000000005</v>
      </c>
      <c r="K27" s="211">
        <f t="shared" si="2"/>
        <v>60.943455999999998</v>
      </c>
      <c r="L27" s="211">
        <f t="shared" si="2"/>
        <v>108.794067</v>
      </c>
      <c r="M27" s="211">
        <f t="shared" si="2"/>
        <v>152.17272700000001</v>
      </c>
      <c r="N27" s="211">
        <f t="shared" si="2"/>
        <v>250.72554099999999</v>
      </c>
      <c r="O27" s="211">
        <f t="shared" si="2"/>
        <v>243.64646400000001</v>
      </c>
      <c r="P27" s="211">
        <f t="shared" si="2"/>
        <v>349.42165799999998</v>
      </c>
      <c r="Q27" s="211">
        <f t="shared" si="2"/>
        <v>251.356954</v>
      </c>
      <c r="R27" s="211">
        <f t="shared" si="2"/>
        <v>330.95224099999996</v>
      </c>
      <c r="S27" s="211">
        <f t="shared" si="2"/>
        <v>378.20999</v>
      </c>
      <c r="T27" s="211">
        <f t="shared" si="2"/>
        <v>405.21269699999999</v>
      </c>
      <c r="U27" s="211">
        <f t="shared" si="2"/>
        <v>481.91889400000002</v>
      </c>
      <c r="V27" s="211">
        <f t="shared" si="2"/>
        <v>455.50256399999995</v>
      </c>
      <c r="W27" s="211">
        <f t="shared" ref="W27:X27" si="3">SUM(W9,W16:W17)</f>
        <v>434.20240200000001</v>
      </c>
      <c r="X27" s="211">
        <f t="shared" si="3"/>
        <v>547.85567700000001</v>
      </c>
      <c r="Y27" s="18">
        <f t="shared" si="0"/>
        <v>4905.1938129999999</v>
      </c>
      <c r="Z27" s="45"/>
      <c r="AA27" s="45"/>
    </row>
    <row r="28" spans="1:27" x14ac:dyDescent="0.2">
      <c r="A28" s="143"/>
      <c r="B28" s="76" t="s">
        <v>23</v>
      </c>
      <c r="C28" s="18">
        <f>C29-C27</f>
        <v>5.6986319999999999</v>
      </c>
      <c r="D28" s="18">
        <f t="shared" ref="D28:V28" si="4">D29-D27</f>
        <v>6.1870259999999995</v>
      </c>
      <c r="E28" s="18">
        <f t="shared" si="4"/>
        <v>0.47085299999999819</v>
      </c>
      <c r="F28" s="18">
        <f t="shared" si="4"/>
        <v>0.44919900000000013</v>
      </c>
      <c r="G28" s="18">
        <f t="shared" si="4"/>
        <v>0.52893600000000163</v>
      </c>
      <c r="H28" s="18">
        <f t="shared" si="4"/>
        <v>5.1581399999999746</v>
      </c>
      <c r="I28" s="18">
        <f t="shared" si="4"/>
        <v>4.1027740000000108</v>
      </c>
      <c r="J28" s="18">
        <f t="shared" si="4"/>
        <v>0.85145599999999888</v>
      </c>
      <c r="K28" s="18">
        <f t="shared" si="4"/>
        <v>1.3539940000000001</v>
      </c>
      <c r="L28" s="18">
        <f t="shared" si="4"/>
        <v>2.7481130000000036</v>
      </c>
      <c r="M28" s="18">
        <f t="shared" si="4"/>
        <v>4.4333409999999844</v>
      </c>
      <c r="N28" s="18">
        <f t="shared" si="4"/>
        <v>4.4479460000000017</v>
      </c>
      <c r="O28" s="18">
        <f t="shared" si="4"/>
        <v>5.1783499999999947</v>
      </c>
      <c r="P28" s="18">
        <f t="shared" si="4"/>
        <v>3.3890850000000228</v>
      </c>
      <c r="Q28" s="18">
        <f t="shared" si="4"/>
        <v>2.8691220000000044</v>
      </c>
      <c r="R28" s="18">
        <f t="shared" si="4"/>
        <v>4.9557280000000219</v>
      </c>
      <c r="S28" s="18">
        <f t="shared" si="4"/>
        <v>7.4389429999999948</v>
      </c>
      <c r="T28" s="18">
        <f t="shared" si="4"/>
        <v>5.9692800000000261</v>
      </c>
      <c r="U28" s="18">
        <f t="shared" si="4"/>
        <v>8.7280509999999936</v>
      </c>
      <c r="V28" s="18">
        <f t="shared" si="4"/>
        <v>32.41360300000008</v>
      </c>
      <c r="W28" s="18">
        <f t="shared" ref="W28:X28" si="5">W29-W27</f>
        <v>40.789371000000017</v>
      </c>
      <c r="X28" s="18">
        <f t="shared" si="5"/>
        <v>48.093585999999959</v>
      </c>
      <c r="Y28" s="18">
        <f t="shared" si="0"/>
        <v>196.25552900000008</v>
      </c>
      <c r="Z28" s="45"/>
      <c r="AA28" s="45"/>
    </row>
    <row r="29" spans="1:27" ht="13.5" thickBot="1" x14ac:dyDescent="0.25">
      <c r="A29" s="143"/>
      <c r="B29" s="77" t="s">
        <v>7</v>
      </c>
      <c r="C29" s="258">
        <v>11.097602</v>
      </c>
      <c r="D29" s="258">
        <v>18.490300999999999</v>
      </c>
      <c r="E29" s="258">
        <v>17.604071999999999</v>
      </c>
      <c r="F29" s="258">
        <v>28.445853</v>
      </c>
      <c r="G29" s="258">
        <v>49.508670000000002</v>
      </c>
      <c r="H29" s="258">
        <v>144.21324799999999</v>
      </c>
      <c r="I29" s="258">
        <v>138.519295</v>
      </c>
      <c r="J29" s="258">
        <v>69.846456000000003</v>
      </c>
      <c r="K29" s="258">
        <v>62.297449999999998</v>
      </c>
      <c r="L29" s="258">
        <v>111.54218</v>
      </c>
      <c r="M29" s="258">
        <v>156.60606799999999</v>
      </c>
      <c r="N29" s="258">
        <v>255.17348699999999</v>
      </c>
      <c r="O29" s="258">
        <v>248.824814</v>
      </c>
      <c r="P29" s="258">
        <v>352.810743</v>
      </c>
      <c r="Q29" s="259">
        <v>254.22607600000001</v>
      </c>
      <c r="R29" s="259">
        <v>335.90796899999998</v>
      </c>
      <c r="S29" s="259">
        <v>385.648933</v>
      </c>
      <c r="T29" s="27">
        <v>411.18197700000002</v>
      </c>
      <c r="U29" s="27">
        <v>490.64694500000002</v>
      </c>
      <c r="V29" s="27">
        <v>487.91616700000003</v>
      </c>
      <c r="W29" s="27">
        <v>474.99177300000002</v>
      </c>
      <c r="X29" s="27">
        <v>595.94926299999997</v>
      </c>
      <c r="Y29" s="18">
        <f t="shared" si="0"/>
        <v>5101.4493419999999</v>
      </c>
      <c r="Z29" s="45"/>
      <c r="AA29" s="45"/>
    </row>
    <row r="30" spans="1:27" ht="20.25" thickTop="1" thickBot="1" x14ac:dyDescent="0.35">
      <c r="A30" s="143"/>
      <c r="B30" s="334" t="s">
        <v>250</v>
      </c>
      <c r="C30" s="334"/>
      <c r="D30" s="334"/>
      <c r="E30" s="334"/>
      <c r="F30" s="334"/>
      <c r="G30" s="334"/>
      <c r="H30" s="334"/>
      <c r="I30" s="334"/>
      <c r="J30" s="334"/>
      <c r="K30" s="334"/>
      <c r="L30" s="334"/>
      <c r="M30" s="334"/>
      <c r="N30" s="334"/>
      <c r="O30" s="334"/>
      <c r="P30" s="334"/>
      <c r="Q30" s="334"/>
      <c r="R30" s="334"/>
      <c r="S30" s="334"/>
      <c r="T30" s="334"/>
      <c r="U30" s="334"/>
      <c r="V30" s="334"/>
      <c r="W30" s="334"/>
      <c r="X30" s="334"/>
      <c r="Y30" s="334"/>
    </row>
    <row r="31" spans="1:27" ht="13.5" thickTop="1" x14ac:dyDescent="0.2">
      <c r="A31" s="143"/>
      <c r="B31" s="96"/>
      <c r="C31" s="18"/>
      <c r="D31" s="18"/>
      <c r="E31" s="18"/>
      <c r="F31" s="18"/>
      <c r="G31" s="18"/>
      <c r="H31" s="18"/>
      <c r="I31" s="18"/>
      <c r="J31" s="18"/>
      <c r="K31" s="18"/>
      <c r="L31" s="18"/>
      <c r="M31" s="18"/>
      <c r="N31" s="18"/>
      <c r="O31" s="18"/>
      <c r="P31" s="18"/>
      <c r="Q31" s="18"/>
      <c r="R31" s="18"/>
      <c r="S31" s="18"/>
      <c r="T31" s="18"/>
      <c r="U31" s="18"/>
      <c r="V31" s="18"/>
      <c r="W31" s="18"/>
      <c r="X31" s="18"/>
      <c r="Y31" s="18"/>
    </row>
    <row r="32" spans="1:27" x14ac:dyDescent="0.2">
      <c r="A32" s="143"/>
      <c r="B32" s="27" t="s">
        <v>326</v>
      </c>
      <c r="C32" s="84">
        <f t="shared" ref="C32:V32" si="6">C9/C$29*100</f>
        <v>46.197529880779648</v>
      </c>
      <c r="D32" s="84">
        <f t="shared" si="6"/>
        <v>53.982036311902114</v>
      </c>
      <c r="E32" s="84">
        <f t="shared" si="6"/>
        <v>84.656265891209728</v>
      </c>
      <c r="F32" s="84">
        <f t="shared" si="6"/>
        <v>85.807249302736679</v>
      </c>
      <c r="G32" s="84">
        <f t="shared" si="6"/>
        <v>95.569729503943464</v>
      </c>
      <c r="H32" s="84">
        <f t="shared" si="6"/>
        <v>94.798482730241275</v>
      </c>
      <c r="I32" s="84">
        <f t="shared" si="6"/>
        <v>85.447888685832538</v>
      </c>
      <c r="J32" s="84">
        <f t="shared" si="6"/>
        <v>93.191365357177176</v>
      </c>
      <c r="K32" s="84">
        <f t="shared" si="6"/>
        <v>95.193008702603393</v>
      </c>
      <c r="L32" s="84">
        <f t="shared" si="6"/>
        <v>93.821906654505057</v>
      </c>
      <c r="M32" s="84">
        <f t="shared" si="6"/>
        <v>91.902488733706022</v>
      </c>
      <c r="N32" s="84">
        <f t="shared" si="6"/>
        <v>96.177768656662991</v>
      </c>
      <c r="O32" s="84">
        <f t="shared" si="6"/>
        <v>93.024206982829298</v>
      </c>
      <c r="P32" s="84">
        <f t="shared" si="6"/>
        <v>92.115024683361185</v>
      </c>
      <c r="Q32" s="84">
        <f t="shared" si="6"/>
        <v>95.865832425466863</v>
      </c>
      <c r="R32" s="84">
        <f t="shared" si="6"/>
        <v>93.209462678749361</v>
      </c>
      <c r="S32" s="84">
        <f t="shared" si="6"/>
        <v>88.434125655936924</v>
      </c>
      <c r="T32" s="84">
        <f t="shared" si="6"/>
        <v>90.867524818579284</v>
      </c>
      <c r="U32" s="84">
        <f t="shared" si="6"/>
        <v>93.036991598918434</v>
      </c>
      <c r="V32" s="84">
        <f t="shared" si="6"/>
        <v>89.458792210916826</v>
      </c>
      <c r="W32" s="84">
        <f t="shared" ref="W32:X32" si="7">W9/W$29*100</f>
        <v>87.483171629585257</v>
      </c>
      <c r="X32" s="84">
        <f t="shared" si="7"/>
        <v>89.748347419300359</v>
      </c>
      <c r="Y32" s="84">
        <f t="shared" ref="Y32:Y52" si="8">Y9/Y$29*100</f>
        <v>91.082101918478685</v>
      </c>
    </row>
    <row r="33" spans="1:25" x14ac:dyDescent="0.2">
      <c r="A33" s="143"/>
      <c r="B33" s="27" t="s">
        <v>59</v>
      </c>
      <c r="C33" s="84">
        <f t="shared" ref="C33:C52" si="9">C10/C$29*100</f>
        <v>1.6584663966143314</v>
      </c>
      <c r="D33" s="84">
        <f t="shared" ref="D33:R33" si="10">D10/D$29*100</f>
        <v>4.0654881713391253</v>
      </c>
      <c r="E33" s="84">
        <f t="shared" si="10"/>
        <v>3.5211114792077653</v>
      </c>
      <c r="F33" s="84">
        <f t="shared" si="10"/>
        <v>9.5907371805654762</v>
      </c>
      <c r="G33" s="84">
        <f t="shared" si="10"/>
        <v>0.66365143721291642</v>
      </c>
      <c r="H33" s="84">
        <f t="shared" si="10"/>
        <v>4.362775325606702E-2</v>
      </c>
      <c r="I33" s="84">
        <f t="shared" si="10"/>
        <v>3.7858068798285469</v>
      </c>
      <c r="J33" s="84">
        <f t="shared" si="10"/>
        <v>2.0677541606405914</v>
      </c>
      <c r="K33" s="84">
        <f t="shared" si="10"/>
        <v>0.76106164859075287</v>
      </c>
      <c r="L33" s="84">
        <f t="shared" si="10"/>
        <v>9.1239027245119286E-2</v>
      </c>
      <c r="M33" s="84">
        <f t="shared" si="10"/>
        <v>0.20712543526729757</v>
      </c>
      <c r="N33" s="84">
        <f t="shared" si="10"/>
        <v>0.43018340694619267</v>
      </c>
      <c r="O33" s="84">
        <f t="shared" si="10"/>
        <v>0.37595084869630407</v>
      </c>
      <c r="P33" s="84">
        <f t="shared" si="10"/>
        <v>1.7647512507860341</v>
      </c>
      <c r="Q33" s="84">
        <f t="shared" si="10"/>
        <v>0.19291058089572213</v>
      </c>
      <c r="R33" s="84">
        <f t="shared" si="10"/>
        <v>1.1607408456570438</v>
      </c>
      <c r="S33" s="84">
        <f t="shared" ref="S33:V52" si="11">S10/S$29*100</f>
        <v>1.1167021691202241</v>
      </c>
      <c r="T33" s="84">
        <f t="shared" si="11"/>
        <v>0.69786546116052162</v>
      </c>
      <c r="U33" s="84">
        <f t="shared" si="11"/>
        <v>0.59932422487619885</v>
      </c>
      <c r="V33" s="84">
        <f t="shared" si="11"/>
        <v>0.29743429264150617</v>
      </c>
      <c r="W33" s="84">
        <f t="shared" ref="W33:X33" si="12">W10/W$29*100</f>
        <v>0.3055240285182792</v>
      </c>
      <c r="X33" s="84">
        <f t="shared" si="12"/>
        <v>0.17033178208662372</v>
      </c>
      <c r="Y33" s="84">
        <f t="shared" si="8"/>
        <v>0.7634471772433804</v>
      </c>
    </row>
    <row r="34" spans="1:25" x14ac:dyDescent="0.2">
      <c r="A34" s="143"/>
      <c r="B34" s="27" t="s">
        <v>60</v>
      </c>
      <c r="C34" s="84">
        <f t="shared" si="9"/>
        <v>6.70415104091857E-3</v>
      </c>
      <c r="D34" s="84">
        <f t="shared" ref="D34:R34" si="13">D11/D$29*100</f>
        <v>1.1557464640516129</v>
      </c>
      <c r="E34" s="84">
        <f t="shared" si="13"/>
        <v>3.1809401824759638</v>
      </c>
      <c r="F34" s="84">
        <f t="shared" si="13"/>
        <v>0.76451917261894031</v>
      </c>
      <c r="G34" s="84">
        <f t="shared" si="13"/>
        <v>1.9889445626392305E-2</v>
      </c>
      <c r="H34" s="84">
        <f t="shared" si="13"/>
        <v>0</v>
      </c>
      <c r="I34" s="84">
        <f t="shared" si="13"/>
        <v>8.182975519764232E-3</v>
      </c>
      <c r="J34" s="84">
        <f t="shared" si="13"/>
        <v>2.5609030184724046E-2</v>
      </c>
      <c r="K34" s="84">
        <f t="shared" si="13"/>
        <v>6.45291259915133E-3</v>
      </c>
      <c r="L34" s="84">
        <f t="shared" si="13"/>
        <v>2.4591593960239977E-3</v>
      </c>
      <c r="M34" s="84">
        <f t="shared" si="13"/>
        <v>4.5687884839813488E-3</v>
      </c>
      <c r="N34" s="84">
        <f t="shared" si="13"/>
        <v>1.9112487184062348E-3</v>
      </c>
      <c r="O34" s="84">
        <f t="shared" si="13"/>
        <v>1.5688877396287333</v>
      </c>
      <c r="P34" s="84">
        <f t="shared" si="13"/>
        <v>1.4186588983771393</v>
      </c>
      <c r="Q34" s="84">
        <f t="shared" si="13"/>
        <v>0.76529167684592669</v>
      </c>
      <c r="R34" s="84">
        <f t="shared" si="13"/>
        <v>0.90453525382126321</v>
      </c>
      <c r="S34" s="84">
        <f t="shared" si="11"/>
        <v>2.2361809568393127</v>
      </c>
      <c r="T34" s="84">
        <f t="shared" si="11"/>
        <v>1.3826821986412112</v>
      </c>
      <c r="U34" s="84">
        <f t="shared" si="11"/>
        <v>0.89415231149559071</v>
      </c>
      <c r="V34" s="84">
        <f t="shared" si="11"/>
        <v>1.5695155270392995</v>
      </c>
      <c r="W34" s="84">
        <f t="shared" ref="W34:X34" si="14">W11/W$29*100</f>
        <v>1.8868935231010833</v>
      </c>
      <c r="X34" s="84">
        <f t="shared" si="14"/>
        <v>0.86049070254492455</v>
      </c>
      <c r="Y34" s="84">
        <f t="shared" si="8"/>
        <v>1.0857223170677521</v>
      </c>
    </row>
    <row r="35" spans="1:25" x14ac:dyDescent="0.2">
      <c r="A35" s="143"/>
      <c r="B35" s="27" t="s">
        <v>387</v>
      </c>
      <c r="C35" s="84">
        <f t="shared" si="9"/>
        <v>0</v>
      </c>
      <c r="D35" s="84">
        <f t="shared" ref="D35:R35" si="15">D12/D$29*100</f>
        <v>0</v>
      </c>
      <c r="E35" s="84">
        <f t="shared" si="15"/>
        <v>0</v>
      </c>
      <c r="F35" s="84">
        <f t="shared" si="15"/>
        <v>0</v>
      </c>
      <c r="G35" s="84">
        <f t="shared" si="15"/>
        <v>0</v>
      </c>
      <c r="H35" s="84">
        <f t="shared" si="15"/>
        <v>3.6681789456680152E-4</v>
      </c>
      <c r="I35" s="84">
        <f t="shared" si="15"/>
        <v>4.511140487684405E-2</v>
      </c>
      <c r="J35" s="84">
        <f t="shared" si="15"/>
        <v>2.2907389889617304E-2</v>
      </c>
      <c r="K35" s="84">
        <f t="shared" si="15"/>
        <v>0</v>
      </c>
      <c r="L35" s="84">
        <f t="shared" si="15"/>
        <v>0</v>
      </c>
      <c r="M35" s="84">
        <f t="shared" si="15"/>
        <v>1.0653827283371933</v>
      </c>
      <c r="N35" s="84">
        <f t="shared" si="15"/>
        <v>9.0427106167185786E-2</v>
      </c>
      <c r="O35" s="84">
        <f t="shared" si="15"/>
        <v>0.27037415970900713</v>
      </c>
      <c r="P35" s="84">
        <f t="shared" si="15"/>
        <v>1.0984753375267826</v>
      </c>
      <c r="Q35" s="84">
        <f t="shared" si="15"/>
        <v>3.2019532095519582E-2</v>
      </c>
      <c r="R35" s="84">
        <f t="shared" si="15"/>
        <v>5.0074429761444571E-2</v>
      </c>
      <c r="S35" s="84">
        <f t="shared" si="11"/>
        <v>1.1936584302697915</v>
      </c>
      <c r="T35" s="84">
        <f t="shared" si="11"/>
        <v>1.2462238830083741</v>
      </c>
      <c r="U35" s="84">
        <f t="shared" si="11"/>
        <v>0.49507574127461446</v>
      </c>
      <c r="V35" s="84">
        <f t="shared" si="11"/>
        <v>0.35828470508541271</v>
      </c>
      <c r="W35" s="84">
        <f t="shared" ref="W35:X35" si="16">W12/W$29*100</f>
        <v>0.32534331915681408</v>
      </c>
      <c r="X35" s="84">
        <f t="shared" si="16"/>
        <v>0.15570973195414456</v>
      </c>
      <c r="Y35" s="84">
        <f t="shared" si="8"/>
        <v>0.45387507446898406</v>
      </c>
    </row>
    <row r="36" spans="1:25" x14ac:dyDescent="0.2">
      <c r="A36" s="143"/>
      <c r="B36" s="27" t="s">
        <v>63</v>
      </c>
      <c r="C36" s="84">
        <f t="shared" si="9"/>
        <v>3.5142727230621533E-3</v>
      </c>
      <c r="D36" s="84">
        <f t="shared" ref="D36:R36" si="17">D13/D$29*100</f>
        <v>0</v>
      </c>
      <c r="E36" s="84">
        <f t="shared" si="17"/>
        <v>0</v>
      </c>
      <c r="F36" s="84">
        <f t="shared" si="17"/>
        <v>1.1601023179020156</v>
      </c>
      <c r="G36" s="84">
        <f t="shared" si="17"/>
        <v>1.6316536073378665</v>
      </c>
      <c r="H36" s="84">
        <f t="shared" si="17"/>
        <v>1.1616706670388564</v>
      </c>
      <c r="I36" s="84">
        <f t="shared" si="17"/>
        <v>0.76882141220831379</v>
      </c>
      <c r="J36" s="84">
        <f t="shared" si="17"/>
        <v>2.8429044417085385</v>
      </c>
      <c r="K36" s="84">
        <f t="shared" si="17"/>
        <v>1.715556575750693</v>
      </c>
      <c r="L36" s="84">
        <f t="shared" si="17"/>
        <v>0.98827277716824258</v>
      </c>
      <c r="M36" s="84">
        <f t="shared" si="17"/>
        <v>0.87899786871604491</v>
      </c>
      <c r="N36" s="84">
        <f t="shared" si="17"/>
        <v>0.46190065192783919</v>
      </c>
      <c r="O36" s="84">
        <f t="shared" si="17"/>
        <v>0.99827262404785722</v>
      </c>
      <c r="P36" s="84">
        <f t="shared" si="17"/>
        <v>0.53902667017143524</v>
      </c>
      <c r="Q36" s="84">
        <f t="shared" si="17"/>
        <v>0.54154397600032189</v>
      </c>
      <c r="R36" s="84">
        <f t="shared" si="17"/>
        <v>0.47348028233292672</v>
      </c>
      <c r="S36" s="84">
        <f t="shared" si="11"/>
        <v>0.44149402586315467</v>
      </c>
      <c r="T36" s="84">
        <f t="shared" si="11"/>
        <v>0.28016816505554182</v>
      </c>
      <c r="U36" s="84">
        <f t="shared" si="11"/>
        <v>0.20215982390351986</v>
      </c>
      <c r="V36" s="84">
        <f t="shared" si="11"/>
        <v>0.37813565624276591</v>
      </c>
      <c r="W36" s="84">
        <f t="shared" ref="W36:X36" si="18">W13/W$29*100</f>
        <v>0.31215403808688702</v>
      </c>
      <c r="X36" s="84">
        <f t="shared" si="18"/>
        <v>0.2609297630761564</v>
      </c>
      <c r="Y36" s="84">
        <f t="shared" si="8"/>
        <v>0.52284212214764747</v>
      </c>
    </row>
    <row r="37" spans="1:25" x14ac:dyDescent="0.2">
      <c r="A37" s="143"/>
      <c r="B37" s="27" t="s">
        <v>62</v>
      </c>
      <c r="C37" s="84">
        <f t="shared" si="9"/>
        <v>0</v>
      </c>
      <c r="D37" s="84">
        <f t="shared" ref="D37:R37" si="19">D14/D$29*100</f>
        <v>0</v>
      </c>
      <c r="E37" s="84">
        <f t="shared" si="19"/>
        <v>0</v>
      </c>
      <c r="F37" s="84">
        <f t="shared" si="19"/>
        <v>7.1799569518973469E-2</v>
      </c>
      <c r="G37" s="84">
        <f t="shared" si="19"/>
        <v>7.3189201002571883E-2</v>
      </c>
      <c r="H37" s="84">
        <f t="shared" si="19"/>
        <v>3.0620626476702054E-2</v>
      </c>
      <c r="I37" s="84">
        <f t="shared" si="19"/>
        <v>1.6026648128695717E-4</v>
      </c>
      <c r="J37" s="84">
        <f t="shared" si="19"/>
        <v>0</v>
      </c>
      <c r="K37" s="84">
        <f t="shared" si="19"/>
        <v>1.0112773476281936E-4</v>
      </c>
      <c r="L37" s="84">
        <f t="shared" si="19"/>
        <v>0.62078130443568524</v>
      </c>
      <c r="M37" s="84">
        <f t="shared" si="19"/>
        <v>0.37422177025733128</v>
      </c>
      <c r="N37" s="84">
        <f t="shared" si="19"/>
        <v>0.46553229881598163</v>
      </c>
      <c r="O37" s="84">
        <f t="shared" si="19"/>
        <v>0.58693704077279041</v>
      </c>
      <c r="P37" s="84">
        <f t="shared" si="19"/>
        <v>0.49412554311023349</v>
      </c>
      <c r="Q37" s="84">
        <f t="shared" si="19"/>
        <v>0.11041628947614326</v>
      </c>
      <c r="R37" s="84">
        <f t="shared" si="19"/>
        <v>0.11231439406547691</v>
      </c>
      <c r="S37" s="84">
        <f t="shared" si="11"/>
        <v>0.26870293454176364</v>
      </c>
      <c r="T37" s="84">
        <f t="shared" si="11"/>
        <v>6.8793871283906002E-2</v>
      </c>
      <c r="U37" s="84">
        <f t="shared" si="11"/>
        <v>6.4285736049981917E-2</v>
      </c>
      <c r="V37" s="84">
        <f t="shared" si="11"/>
        <v>0.10573209803068485</v>
      </c>
      <c r="W37" s="84">
        <f t="shared" ref="W37:X37" si="20">W14/W$29*100</f>
        <v>0.27206618587054976</v>
      </c>
      <c r="X37" s="84">
        <f t="shared" si="20"/>
        <v>0.17316625157064758</v>
      </c>
      <c r="Y37" s="84">
        <f t="shared" si="8"/>
        <v>0.21374221851481043</v>
      </c>
    </row>
    <row r="38" spans="1:25" x14ac:dyDescent="0.2">
      <c r="A38" s="143"/>
      <c r="B38" s="27" t="s">
        <v>381</v>
      </c>
      <c r="C38" s="84">
        <f t="shared" si="9"/>
        <v>0</v>
      </c>
      <c r="D38" s="84">
        <f t="shared" ref="D38:R38" si="21">D15/D$29*100</f>
        <v>1.1146384258428243E-2</v>
      </c>
      <c r="E38" s="84">
        <f t="shared" si="21"/>
        <v>0</v>
      </c>
      <c r="F38" s="84">
        <f t="shared" si="21"/>
        <v>0</v>
      </c>
      <c r="G38" s="84">
        <f t="shared" si="21"/>
        <v>0</v>
      </c>
      <c r="H38" s="84">
        <f t="shared" si="21"/>
        <v>0</v>
      </c>
      <c r="I38" s="84">
        <f t="shared" si="21"/>
        <v>0</v>
      </c>
      <c r="J38" s="84">
        <f t="shared" si="21"/>
        <v>0</v>
      </c>
      <c r="K38" s="84">
        <f t="shared" si="21"/>
        <v>9.9362012409817749E-3</v>
      </c>
      <c r="L38" s="84">
        <f t="shared" si="21"/>
        <v>0.20034842424632546</v>
      </c>
      <c r="M38" s="84">
        <f t="shared" si="21"/>
        <v>0.70487307043555947</v>
      </c>
      <c r="N38" s="84">
        <f t="shared" si="21"/>
        <v>3.7230748819919529E-2</v>
      </c>
      <c r="O38" s="84">
        <f t="shared" si="21"/>
        <v>0.16488347500583284</v>
      </c>
      <c r="P38" s="84">
        <f t="shared" si="21"/>
        <v>0.42959377798765042</v>
      </c>
      <c r="Q38" s="84">
        <f t="shared" si="21"/>
        <v>0.13539484439039209</v>
      </c>
      <c r="R38" s="84">
        <f t="shared" si="21"/>
        <v>0.5715032619544671</v>
      </c>
      <c r="S38" s="84">
        <f t="shared" si="11"/>
        <v>0.3283157015761794</v>
      </c>
      <c r="T38" s="84">
        <f t="shared" si="11"/>
        <v>1.2037059688537857</v>
      </c>
      <c r="U38" s="84">
        <f t="shared" si="11"/>
        <v>0.72384288462246515</v>
      </c>
      <c r="V38" s="84">
        <f t="shared" si="11"/>
        <v>1.3762806920886472</v>
      </c>
      <c r="W38" s="84">
        <f t="shared" ref="W38:X38" si="22">W15/W$29*100</f>
        <v>0.9142250975365841</v>
      </c>
      <c r="X38" s="84">
        <f t="shared" si="22"/>
        <v>0.86405979832548263</v>
      </c>
      <c r="Y38" s="84">
        <f t="shared" si="8"/>
        <v>0.61932376236462883</v>
      </c>
    </row>
    <row r="39" spans="1:25" x14ac:dyDescent="0.2">
      <c r="A39" s="143"/>
      <c r="B39" s="27" t="s">
        <v>14</v>
      </c>
      <c r="C39" s="84">
        <f t="shared" si="9"/>
        <v>0</v>
      </c>
      <c r="D39" s="84">
        <f t="shared" ref="D39:R39" si="23">D16/D$29*100</f>
        <v>0</v>
      </c>
      <c r="E39" s="84">
        <f t="shared" si="23"/>
        <v>1.5507775700985545E-2</v>
      </c>
      <c r="F39" s="84">
        <f t="shared" si="23"/>
        <v>0</v>
      </c>
      <c r="G39" s="84">
        <f t="shared" si="23"/>
        <v>0</v>
      </c>
      <c r="H39" s="84">
        <f t="shared" si="23"/>
        <v>1.5255186541530499E-5</v>
      </c>
      <c r="I39" s="84">
        <f t="shared" si="23"/>
        <v>3.1201429374875175E-3</v>
      </c>
      <c r="J39" s="84">
        <f t="shared" si="23"/>
        <v>1.3572628509598253E-3</v>
      </c>
      <c r="K39" s="84">
        <f t="shared" si="23"/>
        <v>0</v>
      </c>
      <c r="L39" s="84">
        <f t="shared" si="23"/>
        <v>1.8376904593401348E-2</v>
      </c>
      <c r="M39" s="84">
        <f t="shared" si="23"/>
        <v>4.8583047241822074E-2</v>
      </c>
      <c r="N39" s="84">
        <f t="shared" si="23"/>
        <v>2.1059789804886746E-2</v>
      </c>
      <c r="O39" s="84">
        <f t="shared" si="23"/>
        <v>1.5870603644859954E-2</v>
      </c>
      <c r="P39" s="84">
        <f t="shared" si="23"/>
        <v>7.072290312883131E-2</v>
      </c>
      <c r="Q39" s="84">
        <f t="shared" si="23"/>
        <v>9.1911893412538845E-2</v>
      </c>
      <c r="R39" s="84">
        <f t="shared" si="23"/>
        <v>3.4585663551197264E-2</v>
      </c>
      <c r="S39" s="84">
        <f t="shared" si="11"/>
        <v>4.2714496502963231E-2</v>
      </c>
      <c r="T39" s="84">
        <f t="shared" si="11"/>
        <v>0.20443989450442279</v>
      </c>
      <c r="U39" s="84">
        <f t="shared" si="11"/>
        <v>0.52742833240304787</v>
      </c>
      <c r="V39" s="84">
        <f t="shared" si="11"/>
        <v>0.76885175235441616</v>
      </c>
      <c r="W39" s="84">
        <f t="shared" ref="W39:X39" si="24">W16/W$29*100</f>
        <v>0.35489877842578971</v>
      </c>
      <c r="X39" s="84">
        <f t="shared" si="24"/>
        <v>0.24818287257450641</v>
      </c>
      <c r="Y39" s="84">
        <f t="shared" si="8"/>
        <v>0.22163281926401218</v>
      </c>
    </row>
    <row r="40" spans="1:25" x14ac:dyDescent="0.2">
      <c r="A40" s="143"/>
      <c r="B40" s="76" t="s">
        <v>15</v>
      </c>
      <c r="C40" s="84">
        <f t="shared" si="9"/>
        <v>2.4523496157097724</v>
      </c>
      <c r="D40" s="84">
        <f t="shared" ref="D40:R40" si="25">D17/D$29*100</f>
        <v>12.557037335411685</v>
      </c>
      <c r="E40" s="84">
        <f t="shared" si="25"/>
        <v>12.653544020951516</v>
      </c>
      <c r="F40" s="84">
        <f t="shared" si="25"/>
        <v>12.613613661014139</v>
      </c>
      <c r="G40" s="84">
        <f t="shared" si="25"/>
        <v>3.3619000470018685</v>
      </c>
      <c r="H40" s="84">
        <f t="shared" si="25"/>
        <v>1.6247571096935558</v>
      </c>
      <c r="I40" s="84">
        <f t="shared" si="25"/>
        <v>11.587112105934413</v>
      </c>
      <c r="J40" s="84">
        <f t="shared" si="25"/>
        <v>5.5882377196059876</v>
      </c>
      <c r="K40" s="84">
        <f t="shared" si="25"/>
        <v>2.6335572322783674</v>
      </c>
      <c r="L40" s="84">
        <f t="shared" si="25"/>
        <v>3.6959731287303157</v>
      </c>
      <c r="M40" s="84">
        <f t="shared" si="25"/>
        <v>5.2180411042565735</v>
      </c>
      <c r="N40" s="84">
        <f t="shared" si="25"/>
        <v>2.0580649117359124</v>
      </c>
      <c r="O40" s="84">
        <f t="shared" si="25"/>
        <v>4.8787995878899766</v>
      </c>
      <c r="P40" s="84">
        <f t="shared" si="25"/>
        <v>6.8536566643040127</v>
      </c>
      <c r="Q40" s="84">
        <f t="shared" si="25"/>
        <v>2.9136845899316794</v>
      </c>
      <c r="R40" s="84">
        <f t="shared" si="25"/>
        <v>5.2806285164374893</v>
      </c>
      <c r="S40" s="84">
        <f t="shared" si="11"/>
        <v>9.594218169404348</v>
      </c>
      <c r="T40" s="84">
        <f t="shared" si="11"/>
        <v>7.4762985051749959</v>
      </c>
      <c r="U40" s="84">
        <f t="shared" si="11"/>
        <v>4.6566938269635001</v>
      </c>
      <c r="V40" s="84">
        <f t="shared" si="11"/>
        <v>3.1290830336433588</v>
      </c>
      <c r="W40" s="84">
        <f t="shared" ref="W40:X40" si="26">W17/W$29*100</f>
        <v>3.5745448584853694</v>
      </c>
      <c r="X40" s="84">
        <f t="shared" si="26"/>
        <v>1.933389084499967</v>
      </c>
      <c r="Y40" s="84">
        <f t="shared" si="8"/>
        <v>4.849210908816274</v>
      </c>
    </row>
    <row r="41" spans="1:25" x14ac:dyDescent="0.2">
      <c r="A41" s="143"/>
      <c r="B41" s="76" t="s">
        <v>26</v>
      </c>
      <c r="C41" s="84">
        <f t="shared" si="9"/>
        <v>0</v>
      </c>
      <c r="D41" s="84">
        <f t="shared" ref="D41:R41" si="27">D18/D$29*100</f>
        <v>0.57542600307047465</v>
      </c>
      <c r="E41" s="84">
        <f t="shared" si="27"/>
        <v>1.115633928332036</v>
      </c>
      <c r="F41" s="84">
        <f t="shared" si="27"/>
        <v>0.24049551264994584</v>
      </c>
      <c r="G41" s="84">
        <f t="shared" si="27"/>
        <v>3.2741739982108187E-3</v>
      </c>
      <c r="H41" s="84">
        <f t="shared" si="27"/>
        <v>0</v>
      </c>
      <c r="I41" s="84">
        <f t="shared" si="27"/>
        <v>2.4916774229900609</v>
      </c>
      <c r="J41" s="84">
        <f t="shared" si="27"/>
        <v>2.5026323454406907E-3</v>
      </c>
      <c r="K41" s="84">
        <f t="shared" si="27"/>
        <v>9.2684371511193471E-3</v>
      </c>
      <c r="L41" s="84">
        <f t="shared" si="27"/>
        <v>7.1542442509192486E-4</v>
      </c>
      <c r="M41" s="84">
        <f t="shared" si="27"/>
        <v>9.5041655729457442E-2</v>
      </c>
      <c r="N41" s="84">
        <f t="shared" si="27"/>
        <v>3.7742949368403628E-3</v>
      </c>
      <c r="O41" s="84">
        <f t="shared" si="27"/>
        <v>2.0407128687736101E-2</v>
      </c>
      <c r="P41" s="84">
        <f t="shared" si="27"/>
        <v>0.388420145131465</v>
      </c>
      <c r="Q41" s="84">
        <f t="shared" si="27"/>
        <v>0.12247445458742007</v>
      </c>
      <c r="R41" s="84">
        <f t="shared" si="27"/>
        <v>1.0195530669294719</v>
      </c>
      <c r="S41" s="84">
        <f t="shared" si="11"/>
        <v>1.0372127750707403</v>
      </c>
      <c r="T41" s="84">
        <f t="shared" si="11"/>
        <v>1.0348332947482279</v>
      </c>
      <c r="U41" s="84">
        <f t="shared" si="11"/>
        <v>0.89142366921290006</v>
      </c>
      <c r="V41" s="84">
        <f t="shared" si="11"/>
        <v>9.1855738815885546E-2</v>
      </c>
      <c r="W41" s="84">
        <f t="shared" ref="W41:X41" si="28">W18/W$29*100</f>
        <v>3.1342437587861122E-2</v>
      </c>
      <c r="X41" s="84">
        <f t="shared" si="28"/>
        <v>1.769227794145288E-2</v>
      </c>
      <c r="Y41" s="84">
        <f t="shared" si="8"/>
        <v>0.44065206753943698</v>
      </c>
    </row>
    <row r="42" spans="1:25" x14ac:dyDescent="0.2">
      <c r="A42" s="143"/>
      <c r="B42" s="76" t="s">
        <v>27</v>
      </c>
      <c r="C42" s="84">
        <f t="shared" si="9"/>
        <v>1.967992724914806E-2</v>
      </c>
      <c r="D42" s="84">
        <f t="shared" ref="D42:R42" si="29">D19/D$29*100</f>
        <v>0</v>
      </c>
      <c r="E42" s="84">
        <f t="shared" si="29"/>
        <v>1.4458132186689538</v>
      </c>
      <c r="F42" s="84">
        <f t="shared" si="29"/>
        <v>0</v>
      </c>
      <c r="G42" s="84">
        <f t="shared" si="29"/>
        <v>3.9387040694084489E-4</v>
      </c>
      <c r="H42" s="84">
        <f t="shared" si="29"/>
        <v>0</v>
      </c>
      <c r="I42" s="84">
        <f t="shared" si="29"/>
        <v>6.5533108582454161E-2</v>
      </c>
      <c r="J42" s="84">
        <f t="shared" si="29"/>
        <v>0.16779663094144676</v>
      </c>
      <c r="K42" s="84">
        <f t="shared" si="29"/>
        <v>1.5586512770586918E-3</v>
      </c>
      <c r="L42" s="84">
        <f t="shared" si="29"/>
        <v>0</v>
      </c>
      <c r="M42" s="84">
        <f t="shared" si="29"/>
        <v>0.90835049890914832</v>
      </c>
      <c r="N42" s="84">
        <f t="shared" si="29"/>
        <v>3.9189024367566843E-5</v>
      </c>
      <c r="O42" s="84">
        <f t="shared" si="29"/>
        <v>0</v>
      </c>
      <c r="P42" s="84">
        <f t="shared" si="29"/>
        <v>0</v>
      </c>
      <c r="Q42" s="84">
        <f t="shared" si="29"/>
        <v>3.3230658840834246E-2</v>
      </c>
      <c r="R42" s="84">
        <f t="shared" si="29"/>
        <v>6.9867351077937678E-2</v>
      </c>
      <c r="S42" s="84">
        <f t="shared" si="11"/>
        <v>1.5558191626061104</v>
      </c>
      <c r="T42" s="84">
        <f t="shared" si="11"/>
        <v>0.29930713621720828</v>
      </c>
      <c r="U42" s="84">
        <f t="shared" si="11"/>
        <v>1.4532445524551265E-2</v>
      </c>
      <c r="V42" s="84">
        <f t="shared" si="11"/>
        <v>1.7744441741361687E-2</v>
      </c>
      <c r="W42" s="84">
        <f t="shared" ref="W42:X42" si="30">W19/W$29*100</f>
        <v>2.1366896390434955E-2</v>
      </c>
      <c r="X42" s="84">
        <f t="shared" si="30"/>
        <v>1.6454085286787243E-2</v>
      </c>
      <c r="Y42" s="84">
        <f t="shared" si="8"/>
        <v>0.19201950942356333</v>
      </c>
    </row>
    <row r="43" spans="1:25" x14ac:dyDescent="0.2">
      <c r="A43" s="143"/>
      <c r="B43" s="76" t="s">
        <v>16</v>
      </c>
      <c r="C43" s="84">
        <f t="shared" si="9"/>
        <v>0.60229227899865201</v>
      </c>
      <c r="D43" s="84">
        <f t="shared" ref="D43:R43" si="31">D20/D$29*100</f>
        <v>2.6254358974469914</v>
      </c>
      <c r="E43" s="84">
        <f t="shared" si="31"/>
        <v>3.0734252847863837</v>
      </c>
      <c r="F43" s="84">
        <f t="shared" si="31"/>
        <v>1.4738070958884588</v>
      </c>
      <c r="G43" s="84">
        <f t="shared" si="31"/>
        <v>1.9991124786830268</v>
      </c>
      <c r="H43" s="84">
        <f t="shared" si="31"/>
        <v>1.5650150255266424</v>
      </c>
      <c r="I43" s="84">
        <f t="shared" si="31"/>
        <v>5.177298224048859</v>
      </c>
      <c r="J43" s="84">
        <f t="shared" si="31"/>
        <v>3.2387312535943122</v>
      </c>
      <c r="K43" s="84">
        <f t="shared" si="31"/>
        <v>1.7964539479545307</v>
      </c>
      <c r="L43" s="84">
        <f t="shared" si="31"/>
        <v>3.3865574440090738</v>
      </c>
      <c r="M43" s="84">
        <f t="shared" si="31"/>
        <v>2.2182282234427855</v>
      </c>
      <c r="N43" s="84">
        <f t="shared" si="31"/>
        <v>1.447866329467058</v>
      </c>
      <c r="O43" s="84">
        <f t="shared" si="31"/>
        <v>2.4091339218282304</v>
      </c>
      <c r="P43" s="84">
        <f t="shared" si="31"/>
        <v>1.5202535938651962</v>
      </c>
      <c r="Q43" s="84">
        <f t="shared" si="31"/>
        <v>1.2805853951818853</v>
      </c>
      <c r="R43" s="84">
        <f t="shared" si="31"/>
        <v>1.7507607865057828</v>
      </c>
      <c r="S43" s="84">
        <f t="shared" si="11"/>
        <v>1.5571177530004989</v>
      </c>
      <c r="T43" s="84">
        <f t="shared" si="11"/>
        <v>0.84682335189025082</v>
      </c>
      <c r="U43" s="84">
        <f t="shared" si="11"/>
        <v>0.7016754175448906</v>
      </c>
      <c r="V43" s="84">
        <f t="shared" si="11"/>
        <v>0.95797440546789669</v>
      </c>
      <c r="W43" s="84">
        <f t="shared" ref="W43:X43" si="32">W20/W$29*100</f>
        <v>1.0821237950157083</v>
      </c>
      <c r="X43" s="84">
        <f t="shared" si="32"/>
        <v>0.83530315566478008</v>
      </c>
      <c r="Y43" s="84">
        <f t="shared" si="8"/>
        <v>1.4598695391690903</v>
      </c>
    </row>
    <row r="44" spans="1:25" x14ac:dyDescent="0.2">
      <c r="A44" s="143"/>
      <c r="B44" s="76" t="s">
        <v>19</v>
      </c>
      <c r="C44" s="84">
        <f t="shared" si="9"/>
        <v>3.5142727230621533E-3</v>
      </c>
      <c r="D44" s="84">
        <f t="shared" ref="D44:R44" si="33">D21/D$29*100</f>
        <v>0</v>
      </c>
      <c r="E44" s="84">
        <f t="shared" si="33"/>
        <v>0</v>
      </c>
      <c r="F44" s="84">
        <f t="shared" si="33"/>
        <v>1.1601023179020156</v>
      </c>
      <c r="G44" s="84">
        <f t="shared" si="33"/>
        <v>1.6316536073378665</v>
      </c>
      <c r="H44" s="84">
        <f t="shared" si="33"/>
        <v>1.1616706670388564</v>
      </c>
      <c r="I44" s="84">
        <f t="shared" si="33"/>
        <v>0.76882141220831379</v>
      </c>
      <c r="J44" s="84">
        <f t="shared" si="33"/>
        <v>2.8429044417085385</v>
      </c>
      <c r="K44" s="84">
        <f t="shared" si="33"/>
        <v>1.715556575750693</v>
      </c>
      <c r="L44" s="84">
        <f t="shared" si="33"/>
        <v>0.98827277716824258</v>
      </c>
      <c r="M44" s="84">
        <f t="shared" si="33"/>
        <v>0.87899786871604491</v>
      </c>
      <c r="N44" s="84">
        <f t="shared" si="33"/>
        <v>0.46190065192783919</v>
      </c>
      <c r="O44" s="84">
        <f t="shared" si="33"/>
        <v>0.99827262404785722</v>
      </c>
      <c r="P44" s="84">
        <f t="shared" si="33"/>
        <v>0.53902667017143524</v>
      </c>
      <c r="Q44" s="84">
        <f t="shared" si="33"/>
        <v>0.54154397600032189</v>
      </c>
      <c r="R44" s="84">
        <f t="shared" si="33"/>
        <v>0.47348028233292672</v>
      </c>
      <c r="S44" s="84">
        <f t="shared" si="11"/>
        <v>0.51860638753537014</v>
      </c>
      <c r="T44" s="84">
        <f t="shared" si="11"/>
        <v>0.28016816505554182</v>
      </c>
      <c r="U44" s="84">
        <f t="shared" si="11"/>
        <v>0.20215982390351986</v>
      </c>
      <c r="V44" s="84">
        <f t="shared" si="11"/>
        <v>0.37813565624276591</v>
      </c>
      <c r="W44" s="84">
        <f t="shared" ref="W44:X44" si="34">W21/W$29*100</f>
        <v>0.31215403808688702</v>
      </c>
      <c r="X44" s="84">
        <f t="shared" si="34"/>
        <v>0.2609297630761564</v>
      </c>
      <c r="Y44" s="84">
        <f t="shared" si="8"/>
        <v>0.52867150474195579</v>
      </c>
    </row>
    <row r="45" spans="1:25" x14ac:dyDescent="0.2">
      <c r="A45" s="143"/>
      <c r="B45" s="76" t="s">
        <v>18</v>
      </c>
      <c r="C45" s="84">
        <f t="shared" si="9"/>
        <v>0</v>
      </c>
      <c r="D45" s="84">
        <f t="shared" ref="D45:R45" si="35">D22/D$29*100</f>
        <v>0</v>
      </c>
      <c r="E45" s="84">
        <f t="shared" si="35"/>
        <v>0</v>
      </c>
      <c r="F45" s="84">
        <f t="shared" si="35"/>
        <v>7.1799569518973469E-2</v>
      </c>
      <c r="G45" s="84">
        <f t="shared" si="35"/>
        <v>7.3189201002571883E-2</v>
      </c>
      <c r="H45" s="84">
        <f t="shared" si="35"/>
        <v>3.0620626476702054E-2</v>
      </c>
      <c r="I45" s="84">
        <f t="shared" si="35"/>
        <v>1.6026648128695717E-4</v>
      </c>
      <c r="J45" s="84">
        <f t="shared" si="35"/>
        <v>0</v>
      </c>
      <c r="K45" s="84">
        <f t="shared" si="35"/>
        <v>1.0112773476281936E-4</v>
      </c>
      <c r="L45" s="84">
        <f t="shared" si="35"/>
        <v>0.62078130443568524</v>
      </c>
      <c r="M45" s="84">
        <f t="shared" si="35"/>
        <v>0.37422177025733128</v>
      </c>
      <c r="N45" s="84">
        <f t="shared" si="35"/>
        <v>0.46553229881598163</v>
      </c>
      <c r="O45" s="84">
        <f t="shared" si="35"/>
        <v>0.58693704077279041</v>
      </c>
      <c r="P45" s="84">
        <f t="shared" si="35"/>
        <v>0.49412554311023349</v>
      </c>
      <c r="Q45" s="84">
        <f t="shared" si="35"/>
        <v>0.11041628947614326</v>
      </c>
      <c r="R45" s="84">
        <f t="shared" si="35"/>
        <v>0.11231439406547691</v>
      </c>
      <c r="S45" s="84">
        <f t="shared" si="11"/>
        <v>0.25930319376768507</v>
      </c>
      <c r="T45" s="84">
        <f t="shared" si="11"/>
        <v>6.8793871283906002E-2</v>
      </c>
      <c r="U45" s="84">
        <f t="shared" si="11"/>
        <v>6.4285736049981917E-2</v>
      </c>
      <c r="V45" s="84">
        <f t="shared" si="11"/>
        <v>0.10573209803068485</v>
      </c>
      <c r="W45" s="84">
        <f t="shared" ref="W45:X45" si="36">W22/W$29*100</f>
        <v>0.27206618587054976</v>
      </c>
      <c r="X45" s="84">
        <f t="shared" si="36"/>
        <v>0.17316625157064758</v>
      </c>
      <c r="Y45" s="84">
        <f t="shared" si="8"/>
        <v>0.21303163613772877</v>
      </c>
    </row>
    <row r="46" spans="1:25" x14ac:dyDescent="0.2">
      <c r="A46" s="143"/>
      <c r="B46" s="76" t="s">
        <v>20</v>
      </c>
      <c r="C46" s="84">
        <f t="shared" si="9"/>
        <v>0</v>
      </c>
      <c r="D46" s="84">
        <f t="shared" ref="D46:R46" si="37">D23/D$29*100</f>
        <v>3.244944471158149E-3</v>
      </c>
      <c r="E46" s="84">
        <f t="shared" si="37"/>
        <v>0</v>
      </c>
      <c r="F46" s="84">
        <f t="shared" si="37"/>
        <v>0.13194893470060468</v>
      </c>
      <c r="G46" s="84">
        <f t="shared" si="37"/>
        <v>5.1708114962490401E-4</v>
      </c>
      <c r="H46" s="84">
        <f t="shared" si="37"/>
        <v>0</v>
      </c>
      <c r="I46" s="84">
        <f t="shared" si="37"/>
        <v>0</v>
      </c>
      <c r="J46" s="84">
        <f t="shared" si="37"/>
        <v>4.1662815361741474E-4</v>
      </c>
      <c r="K46" s="84">
        <f t="shared" si="37"/>
        <v>3.0726779346506156E-2</v>
      </c>
      <c r="L46" s="84">
        <f t="shared" si="37"/>
        <v>3.6416716976483687E-3</v>
      </c>
      <c r="M46" s="84">
        <f t="shared" si="37"/>
        <v>0.29437748223140375</v>
      </c>
      <c r="N46" s="84">
        <f t="shared" si="37"/>
        <v>0.20744239780679094</v>
      </c>
      <c r="O46" s="84">
        <f t="shared" si="37"/>
        <v>0.36267765480978115</v>
      </c>
      <c r="P46" s="84">
        <f t="shared" si="37"/>
        <v>0.29597964934984988</v>
      </c>
      <c r="Q46" s="84">
        <f t="shared" si="37"/>
        <v>0.5573267787054228</v>
      </c>
      <c r="R46" s="84">
        <f t="shared" si="37"/>
        <v>0.89868186485328672</v>
      </c>
      <c r="S46" s="84">
        <f t="shared" si="11"/>
        <v>0</v>
      </c>
      <c r="T46" s="84">
        <f t="shared" si="11"/>
        <v>0.20041880386211575</v>
      </c>
      <c r="U46" s="84">
        <f t="shared" si="11"/>
        <v>0.17155920536710975</v>
      </c>
      <c r="V46" s="84">
        <f t="shared" si="11"/>
        <v>0.13586985733145424</v>
      </c>
      <c r="W46" s="84">
        <f t="shared" ref="W46:X46" si="38">W23/W$29*100</f>
        <v>0.2550111536352862</v>
      </c>
      <c r="X46" s="84">
        <f t="shared" si="38"/>
        <v>0.15519274163445018</v>
      </c>
      <c r="Y46" s="84">
        <f t="shared" si="8"/>
        <v>0.23325624155536309</v>
      </c>
    </row>
    <row r="47" spans="1:25" x14ac:dyDescent="0.2">
      <c r="A47" s="143"/>
      <c r="B47" s="76" t="s">
        <v>21</v>
      </c>
      <c r="C47" s="84">
        <f t="shared" si="9"/>
        <v>0</v>
      </c>
      <c r="D47" s="84">
        <f t="shared" ref="D47:R47" si="39">D24/D$29*100</f>
        <v>0</v>
      </c>
      <c r="E47" s="84">
        <f t="shared" si="39"/>
        <v>0</v>
      </c>
      <c r="F47" s="84">
        <f t="shared" si="39"/>
        <v>0</v>
      </c>
      <c r="G47" s="84">
        <f t="shared" si="39"/>
        <v>1.0099241203611409E-4</v>
      </c>
      <c r="H47" s="84">
        <f t="shared" si="39"/>
        <v>4.9926065045008905E-5</v>
      </c>
      <c r="I47" s="84">
        <f t="shared" si="39"/>
        <v>2.0016705975871452E-2</v>
      </c>
      <c r="J47" s="84">
        <f t="shared" si="39"/>
        <v>3.2056028726783221E-3</v>
      </c>
      <c r="K47" s="84">
        <f t="shared" si="39"/>
        <v>7.5444500537341413E-4</v>
      </c>
      <c r="L47" s="84">
        <f t="shared" si="39"/>
        <v>1.7410812662976463</v>
      </c>
      <c r="M47" s="84">
        <f t="shared" si="39"/>
        <v>0.66482034399842038</v>
      </c>
      <c r="N47" s="84">
        <f t="shared" si="39"/>
        <v>0.31078071994211531</v>
      </c>
      <c r="O47" s="84">
        <f t="shared" si="39"/>
        <v>0.45495462522479768</v>
      </c>
      <c r="P47" s="84">
        <f t="shared" si="39"/>
        <v>0.18673439317577697</v>
      </c>
      <c r="Q47" s="84">
        <f t="shared" si="39"/>
        <v>5.9565486901508875E-2</v>
      </c>
      <c r="R47" s="84">
        <f t="shared" si="39"/>
        <v>0.25984944703708412</v>
      </c>
      <c r="S47" s="84">
        <f t="shared" si="11"/>
        <v>0.51860638753537014</v>
      </c>
      <c r="T47" s="84">
        <f t="shared" si="11"/>
        <v>0.26406799440044521</v>
      </c>
      <c r="U47" s="84">
        <f t="shared" si="11"/>
        <v>0.16774709562290255</v>
      </c>
      <c r="V47" s="84">
        <f t="shared" si="11"/>
        <v>0.17690600524823355</v>
      </c>
      <c r="W47" s="84">
        <f t="shared" ref="W47:X47" si="40">W24/W$29*100</f>
        <v>7.3709487174633645E-2</v>
      </c>
      <c r="X47" s="84">
        <f t="shared" si="40"/>
        <v>0.11943013343402693</v>
      </c>
      <c r="Y47" s="84">
        <f t="shared" si="8"/>
        <v>0.24416155419700339</v>
      </c>
    </row>
    <row r="48" spans="1:25" x14ac:dyDescent="0.2">
      <c r="A48" s="143"/>
      <c r="B48" s="76" t="s">
        <v>17</v>
      </c>
      <c r="C48" s="84">
        <f t="shared" si="9"/>
        <v>0.55822870562487281</v>
      </c>
      <c r="D48" s="84">
        <f t="shared" ref="D48:R48" si="41">D25/D$29*100</f>
        <v>2.6208983834281554</v>
      </c>
      <c r="E48" s="84">
        <f t="shared" si="41"/>
        <v>3.0714257474066224</v>
      </c>
      <c r="F48" s="84">
        <f t="shared" si="41"/>
        <v>0.10842705261817952</v>
      </c>
      <c r="G48" s="84">
        <f t="shared" si="41"/>
        <v>0.2918620112396475</v>
      </c>
      <c r="H48" s="84">
        <f t="shared" si="41"/>
        <v>0.29398963401753492</v>
      </c>
      <c r="I48" s="84">
        <f t="shared" si="41"/>
        <v>4.3882276472746993</v>
      </c>
      <c r="J48" s="84">
        <f t="shared" si="41"/>
        <v>0.39181801865509103</v>
      </c>
      <c r="K48" s="84">
        <f t="shared" si="41"/>
        <v>3.9435000951082266E-2</v>
      </c>
      <c r="L48" s="84">
        <f t="shared" si="41"/>
        <v>3.2757114842116228E-2</v>
      </c>
      <c r="M48" s="84">
        <f t="shared" si="41"/>
        <v>5.5955686212618531E-3</v>
      </c>
      <c r="N48" s="84">
        <f t="shared" si="41"/>
        <v>2.1173829865796362E-3</v>
      </c>
      <c r="O48" s="84">
        <f t="shared" si="41"/>
        <v>6.1525214281884276E-3</v>
      </c>
      <c r="P48" s="84">
        <f t="shared" si="41"/>
        <v>3.2377132008137295E-3</v>
      </c>
      <c r="Q48" s="84">
        <f t="shared" si="41"/>
        <v>6.5976709643270426E-3</v>
      </c>
      <c r="R48" s="84">
        <f t="shared" si="41"/>
        <v>5.9063796727013649E-3</v>
      </c>
      <c r="S48" s="84">
        <f t="shared" si="11"/>
        <v>0.25930319376768507</v>
      </c>
      <c r="T48" s="84">
        <f t="shared" si="11"/>
        <v>2.8383782978892578E-2</v>
      </c>
      <c r="U48" s="84">
        <f t="shared" si="11"/>
        <v>5.7464537968334839E-2</v>
      </c>
      <c r="V48" s="84">
        <f t="shared" si="11"/>
        <v>0.10146148733784426</v>
      </c>
      <c r="W48" s="84">
        <f t="shared" ref="W48:X48" si="42">W25/W$29*100</f>
        <v>0.12644787428770896</v>
      </c>
      <c r="X48" s="84">
        <f t="shared" si="42"/>
        <v>5.8051082781521962E-2</v>
      </c>
      <c r="Y48" s="84">
        <f t="shared" si="8"/>
        <v>0.21597146734932726</v>
      </c>
    </row>
    <row r="49" spans="1:25" x14ac:dyDescent="0.2">
      <c r="A49" s="297"/>
      <c r="B49" s="76" t="s">
        <v>807</v>
      </c>
      <c r="C49" s="84">
        <f t="shared" si="9"/>
        <v>4.054930065071715E-2</v>
      </c>
      <c r="D49" s="84">
        <f t="shared" ref="D49:R49" si="43">D26/D$29*100</f>
        <v>1.2925695476779962E-3</v>
      </c>
      <c r="E49" s="84">
        <f t="shared" si="43"/>
        <v>1.9995373797607736E-3</v>
      </c>
      <c r="F49" s="84">
        <f t="shared" si="43"/>
        <v>1.5292211486855395E-3</v>
      </c>
      <c r="G49" s="84">
        <f t="shared" si="43"/>
        <v>1.7895855412799412E-3</v>
      </c>
      <c r="H49" s="84">
        <f t="shared" si="43"/>
        <v>7.8684171928504104E-2</v>
      </c>
      <c r="I49" s="84">
        <f t="shared" si="43"/>
        <v>7.2192108687818554E-5</v>
      </c>
      <c r="J49" s="84">
        <f t="shared" si="43"/>
        <v>3.8656220438729205E-4</v>
      </c>
      <c r="K49" s="84">
        <f t="shared" si="43"/>
        <v>9.8800191661135416E-3</v>
      </c>
      <c r="L49" s="84">
        <f t="shared" si="43"/>
        <v>2.3309567734824617E-5</v>
      </c>
      <c r="M49" s="84">
        <f t="shared" si="43"/>
        <v>2.151896183230908E-4</v>
      </c>
      <c r="N49" s="84">
        <f t="shared" si="43"/>
        <v>9.2877987751133407E-5</v>
      </c>
      <c r="O49" s="84">
        <f t="shared" si="43"/>
        <v>1.3945554481555847E-4</v>
      </c>
      <c r="P49" s="84">
        <f t="shared" si="43"/>
        <v>1.1496248570866221E-3</v>
      </c>
      <c r="Q49" s="84">
        <f t="shared" si="43"/>
        <v>5.1351931341614221E-3</v>
      </c>
      <c r="R49" s="84">
        <f t="shared" si="43"/>
        <v>5.2841854430669976E-4</v>
      </c>
      <c r="S49" s="84">
        <f t="shared" si="11"/>
        <v>1.2985903943885668E-3</v>
      </c>
      <c r="T49" s="84">
        <f t="shared" si="11"/>
        <v>4.9907343093493614E-3</v>
      </c>
      <c r="U49" s="84">
        <f t="shared" si="11"/>
        <v>3.8459018633041728E-2</v>
      </c>
      <c r="V49" s="84">
        <f t="shared" si="11"/>
        <v>5.9869301276913811E-2</v>
      </c>
      <c r="W49" s="84">
        <f t="shared" ref="W49:X49" si="44">W26/W$29*100</f>
        <v>4.273505596064292E-2</v>
      </c>
      <c r="X49" s="84">
        <f t="shared" si="44"/>
        <v>6.8533183167977171E-2</v>
      </c>
      <c r="Y49" s="84">
        <f t="shared" si="8"/>
        <v>2.4777135187712306E-2</v>
      </c>
    </row>
    <row r="50" spans="1:25" ht="15" x14ac:dyDescent="0.25">
      <c r="A50" s="143"/>
      <c r="B50" s="185" t="s">
        <v>22</v>
      </c>
      <c r="C50" s="84">
        <f t="shared" si="9"/>
        <v>48.649879496489426</v>
      </c>
      <c r="D50" s="84">
        <f t="shared" ref="D50:R50" si="45">D27/D$29*100</f>
        <v>66.539073647313799</v>
      </c>
      <c r="E50" s="84">
        <f t="shared" si="45"/>
        <v>97.325317687862224</v>
      </c>
      <c r="F50" s="84">
        <f t="shared" si="45"/>
        <v>98.420862963750807</v>
      </c>
      <c r="G50" s="84">
        <f t="shared" si="45"/>
        <v>98.931629550945317</v>
      </c>
      <c r="H50" s="84">
        <f t="shared" si="45"/>
        <v>96.423255095121377</v>
      </c>
      <c r="I50" s="84">
        <f t="shared" si="45"/>
        <v>97.038120934704438</v>
      </c>
      <c r="J50" s="84">
        <f t="shared" si="45"/>
        <v>98.780960339634134</v>
      </c>
      <c r="K50" s="84">
        <f t="shared" si="45"/>
        <v>97.826565934881756</v>
      </c>
      <c r="L50" s="84">
        <f t="shared" si="45"/>
        <v>97.536256687828754</v>
      </c>
      <c r="M50" s="84">
        <f t="shared" si="45"/>
        <v>97.169112885204427</v>
      </c>
      <c r="N50" s="84">
        <f t="shared" si="45"/>
        <v>98.256893358203783</v>
      </c>
      <c r="O50" s="84">
        <f t="shared" si="45"/>
        <v>97.918877174364127</v>
      </c>
      <c r="P50" s="84">
        <f t="shared" si="45"/>
        <v>99.039404250794021</v>
      </c>
      <c r="Q50" s="84">
        <f t="shared" si="45"/>
        <v>98.871428908811069</v>
      </c>
      <c r="R50" s="84">
        <f t="shared" si="45"/>
        <v>98.524676858738047</v>
      </c>
      <c r="S50" s="84">
        <f t="shared" si="11"/>
        <v>98.071058321844234</v>
      </c>
      <c r="T50" s="84">
        <f t="shared" si="11"/>
        <v>98.548263218258697</v>
      </c>
      <c r="U50" s="84">
        <f t="shared" si="11"/>
        <v>98.221113758285</v>
      </c>
      <c r="V50" s="84">
        <f t="shared" si="11"/>
        <v>93.356726996914603</v>
      </c>
      <c r="W50" s="84">
        <f t="shared" ref="W50:X50" si="46">W27/W$29*100</f>
        <v>91.412615266496417</v>
      </c>
      <c r="X50" s="84">
        <f t="shared" si="46"/>
        <v>91.929919376374841</v>
      </c>
      <c r="Y50" s="84">
        <f t="shared" si="8"/>
        <v>96.152945646558962</v>
      </c>
    </row>
    <row r="51" spans="1:25" x14ac:dyDescent="0.2">
      <c r="A51" s="143"/>
      <c r="B51" s="76" t="s">
        <v>23</v>
      </c>
      <c r="C51" s="84">
        <f t="shared" si="9"/>
        <v>51.350120503510574</v>
      </c>
      <c r="D51" s="84">
        <f t="shared" ref="D51:R51" si="47">D28/D$29*100</f>
        <v>33.460926352686201</v>
      </c>
      <c r="E51" s="84">
        <f t="shared" si="47"/>
        <v>2.6746823121377727</v>
      </c>
      <c r="F51" s="84">
        <f t="shared" si="47"/>
        <v>1.5791370362491859</v>
      </c>
      <c r="G51" s="84">
        <f t="shared" si="47"/>
        <v>1.0683704490546839</v>
      </c>
      <c r="H51" s="84">
        <f t="shared" si="47"/>
        <v>3.5767449048786246</v>
      </c>
      <c r="I51" s="84">
        <f t="shared" si="47"/>
        <v>2.9618790652955682</v>
      </c>
      <c r="J51" s="84">
        <f t="shared" si="47"/>
        <v>1.2190396603658729</v>
      </c>
      <c r="K51" s="84">
        <f t="shared" si="47"/>
        <v>2.1734340651182356</v>
      </c>
      <c r="L51" s="84">
        <f t="shared" si="47"/>
        <v>2.4637433121712373</v>
      </c>
      <c r="M51" s="84">
        <f t="shared" si="47"/>
        <v>2.8308871147955674</v>
      </c>
      <c r="N51" s="84">
        <f t="shared" si="47"/>
        <v>1.7431066417962153</v>
      </c>
      <c r="O51" s="84">
        <f t="shared" si="47"/>
        <v>2.0811228256358687</v>
      </c>
      <c r="P51" s="84">
        <f t="shared" si="47"/>
        <v>0.96059574920597668</v>
      </c>
      <c r="Q51" s="84">
        <f t="shared" si="47"/>
        <v>1.1285710911889324</v>
      </c>
      <c r="R51" s="84">
        <f t="shared" si="47"/>
        <v>1.4753231412619516</v>
      </c>
      <c r="S51" s="84">
        <f t="shared" si="11"/>
        <v>1.9289416781557631</v>
      </c>
      <c r="T51" s="84">
        <f t="shared" si="11"/>
        <v>1.4517367817412936</v>
      </c>
      <c r="U51" s="84">
        <f t="shared" si="11"/>
        <v>1.778886241715006</v>
      </c>
      <c r="V51" s="84">
        <f t="shared" si="11"/>
        <v>6.643273003085401</v>
      </c>
      <c r="W51" s="84">
        <f t="shared" ref="W51:X51" si="48">W28/W$29*100</f>
        <v>8.5873847335035869</v>
      </c>
      <c r="X51" s="84">
        <f t="shared" si="48"/>
        <v>8.070080623625163</v>
      </c>
      <c r="Y51" s="84">
        <f t="shared" si="8"/>
        <v>3.847054353441036</v>
      </c>
    </row>
    <row r="52" spans="1:25" ht="13.5" thickBot="1" x14ac:dyDescent="0.25">
      <c r="A52" s="143"/>
      <c r="B52" s="77" t="s">
        <v>7</v>
      </c>
      <c r="C52" s="84">
        <f t="shared" si="9"/>
        <v>100</v>
      </c>
      <c r="D52" s="84">
        <f t="shared" ref="D52:R52" si="49">D29/D$29*100</f>
        <v>100</v>
      </c>
      <c r="E52" s="84">
        <f t="shared" si="49"/>
        <v>100</v>
      </c>
      <c r="F52" s="84">
        <f t="shared" si="49"/>
        <v>100</v>
      </c>
      <c r="G52" s="84">
        <f t="shared" si="49"/>
        <v>100</v>
      </c>
      <c r="H52" s="84">
        <f t="shared" si="49"/>
        <v>100</v>
      </c>
      <c r="I52" s="84">
        <f t="shared" si="49"/>
        <v>100</v>
      </c>
      <c r="J52" s="84">
        <f t="shared" si="49"/>
        <v>100</v>
      </c>
      <c r="K52" s="84">
        <f t="shared" si="49"/>
        <v>100</v>
      </c>
      <c r="L52" s="84">
        <f t="shared" si="49"/>
        <v>100</v>
      </c>
      <c r="M52" s="84">
        <f t="shared" si="49"/>
        <v>100</v>
      </c>
      <c r="N52" s="84">
        <f t="shared" si="49"/>
        <v>100</v>
      </c>
      <c r="O52" s="84">
        <f t="shared" si="49"/>
        <v>100</v>
      </c>
      <c r="P52" s="84">
        <f t="shared" si="49"/>
        <v>100</v>
      </c>
      <c r="Q52" s="84">
        <f t="shared" si="49"/>
        <v>100</v>
      </c>
      <c r="R52" s="84">
        <f t="shared" si="49"/>
        <v>100</v>
      </c>
      <c r="S52" s="84">
        <f t="shared" si="11"/>
        <v>100</v>
      </c>
      <c r="T52" s="84">
        <f t="shared" si="11"/>
        <v>100</v>
      </c>
      <c r="U52" s="84">
        <f t="shared" si="11"/>
        <v>100</v>
      </c>
      <c r="V52" s="84">
        <f t="shared" si="11"/>
        <v>100</v>
      </c>
      <c r="W52" s="84">
        <f t="shared" ref="W52:X52" si="50">W29/W$29*100</f>
        <v>100</v>
      </c>
      <c r="X52" s="84">
        <f t="shared" si="50"/>
        <v>100</v>
      </c>
      <c r="Y52" s="84">
        <f t="shared" si="8"/>
        <v>100</v>
      </c>
    </row>
    <row r="53" spans="1:25" ht="20.25" thickTop="1" thickBot="1" x14ac:dyDescent="0.35">
      <c r="A53" s="143"/>
      <c r="B53" s="342" t="s">
        <v>9</v>
      </c>
      <c r="C53" s="342"/>
      <c r="D53" s="342"/>
      <c r="E53" s="342"/>
      <c r="F53" s="342"/>
      <c r="G53" s="342"/>
      <c r="H53" s="342"/>
      <c r="I53" s="342"/>
      <c r="J53" s="342"/>
      <c r="K53" s="342"/>
      <c r="L53" s="342"/>
      <c r="M53" s="342"/>
      <c r="N53" s="342"/>
      <c r="O53" s="342"/>
      <c r="P53" s="342"/>
      <c r="Q53" s="342"/>
      <c r="R53" s="342"/>
      <c r="S53" s="342"/>
      <c r="T53" s="342"/>
      <c r="U53" s="342"/>
      <c r="V53" s="342"/>
      <c r="W53" s="342"/>
      <c r="X53" s="342"/>
      <c r="Y53" s="342"/>
    </row>
    <row r="54" spans="1:25" ht="13.5" thickTop="1" x14ac:dyDescent="0.2">
      <c r="A54" s="143"/>
      <c r="B54" s="27" t="s">
        <v>326</v>
      </c>
      <c r="C54" s="33" t="s">
        <v>10</v>
      </c>
      <c r="D54" s="18">
        <f t="shared" ref="D54:V54" si="51">IF(C9=0,"--",((D9/C9)*100-100))</f>
        <v>94.690761404052182</v>
      </c>
      <c r="E54" s="18">
        <f t="shared" si="51"/>
        <v>49.306598115442455</v>
      </c>
      <c r="F54" s="18">
        <f t="shared" si="51"/>
        <v>63.783707252590915</v>
      </c>
      <c r="G54" s="18">
        <f t="shared" si="51"/>
        <v>93.846817294426188</v>
      </c>
      <c r="H54" s="18">
        <f t="shared" si="51"/>
        <v>188.93817691367587</v>
      </c>
      <c r="I54" s="18">
        <f t="shared" si="51"/>
        <v>-13.422495386303808</v>
      </c>
      <c r="J54" s="18">
        <f t="shared" si="51"/>
        <v>-45.006869741003378</v>
      </c>
      <c r="K54" s="18">
        <f t="shared" si="51"/>
        <v>-8.8922599370547744</v>
      </c>
      <c r="L54" s="18">
        <f t="shared" si="51"/>
        <v>76.468851386941708</v>
      </c>
      <c r="M54" s="18">
        <f t="shared" si="51"/>
        <v>37.528426866441777</v>
      </c>
      <c r="N54" s="18">
        <f t="shared" si="51"/>
        <v>70.519632346525441</v>
      </c>
      <c r="O54" s="18">
        <f t="shared" si="51"/>
        <v>-5.6852931963219362</v>
      </c>
      <c r="P54" s="18">
        <f t="shared" si="51"/>
        <v>40.405011403122103</v>
      </c>
      <c r="Q54" s="18">
        <f t="shared" si="51"/>
        <v>-25.008564295562934</v>
      </c>
      <c r="R54" s="18">
        <f t="shared" si="51"/>
        <v>28.468416083602619</v>
      </c>
      <c r="S54" s="18">
        <f t="shared" si="51"/>
        <v>8.9260384415151179</v>
      </c>
      <c r="T54" s="18">
        <f t="shared" si="51"/>
        <v>9.5546329566073922</v>
      </c>
      <c r="U54" s="18">
        <f t="shared" si="51"/>
        <v>22.174899165522689</v>
      </c>
      <c r="V54" s="18">
        <f t="shared" si="51"/>
        <v>-4.3811577039193992</v>
      </c>
      <c r="W54" s="18">
        <f t="shared" ref="W54:X54" si="52">IF(V9=0,"--",((W9/V9)*100-100))</f>
        <v>-4.79881194246083</v>
      </c>
      <c r="X54" s="18">
        <f t="shared" si="52"/>
        <v>28.713808340567397</v>
      </c>
      <c r="Y54" s="18">
        <f>IFERROR((POWER(U9/C9,1/21)*100)-100,"--")</f>
        <v>23.83317075822147</v>
      </c>
    </row>
    <row r="55" spans="1:25" x14ac:dyDescent="0.2">
      <c r="A55" s="143"/>
      <c r="B55" s="27" t="s">
        <v>59</v>
      </c>
      <c r="C55" s="33" t="s">
        <v>10</v>
      </c>
      <c r="D55" s="18">
        <f t="shared" ref="D55:V55" si="53">IF(C10=0,"--",((D10/C10)*100-100))</f>
        <v>308.43303450149415</v>
      </c>
      <c r="E55" s="18">
        <f t="shared" si="53"/>
        <v>-17.541348452417836</v>
      </c>
      <c r="F55" s="18">
        <f t="shared" si="53"/>
        <v>340.12702888882791</v>
      </c>
      <c r="G55" s="18">
        <f t="shared" si="53"/>
        <v>-87.956565708770768</v>
      </c>
      <c r="H55" s="18">
        <f t="shared" si="53"/>
        <v>-80.850973171214221</v>
      </c>
      <c r="I55" s="18">
        <f t="shared" si="53"/>
        <v>8234.9063051321573</v>
      </c>
      <c r="J55" s="18">
        <f t="shared" si="53"/>
        <v>-72.459326939194014</v>
      </c>
      <c r="K55" s="18">
        <f t="shared" si="53"/>
        <v>-67.171818234062869</v>
      </c>
      <c r="L55" s="18">
        <f t="shared" si="53"/>
        <v>-78.535060596217846</v>
      </c>
      <c r="M55" s="18">
        <f t="shared" si="53"/>
        <v>218.72948806131473</v>
      </c>
      <c r="N55" s="18">
        <f t="shared" si="53"/>
        <v>238.41311337943279</v>
      </c>
      <c r="O55" s="18">
        <f t="shared" si="53"/>
        <v>-14.781172509415015</v>
      </c>
      <c r="P55" s="18">
        <f t="shared" si="53"/>
        <v>565.58042629340252</v>
      </c>
      <c r="Q55" s="18">
        <f t="shared" si="53"/>
        <v>-92.12318140409802</v>
      </c>
      <c r="R55" s="18">
        <f t="shared" si="53"/>
        <v>695.02252109887456</v>
      </c>
      <c r="S55" s="18">
        <f t="shared" si="53"/>
        <v>10.452085279868967</v>
      </c>
      <c r="T55" s="18">
        <f t="shared" si="53"/>
        <v>-33.369007674356496</v>
      </c>
      <c r="U55" s="18">
        <f t="shared" si="53"/>
        <v>2.4767058477496136</v>
      </c>
      <c r="V55" s="18">
        <f t="shared" si="53"/>
        <v>-50.647936485696974</v>
      </c>
      <c r="W55" s="18">
        <f t="shared" ref="W55:X55" si="54">IF(V10=0,"--",((W10/V10)*100-100))</f>
        <v>-1.1025130406636663E-3</v>
      </c>
      <c r="X55" s="18">
        <f t="shared" si="54"/>
        <v>-30.052287257427238</v>
      </c>
      <c r="Y55" s="18">
        <f t="shared" ref="Y55:Y74" si="55">IFERROR((POWER(U10/C10,1/21)*100)-100,"--")</f>
        <v>14.106212699553481</v>
      </c>
    </row>
    <row r="56" spans="1:25" x14ac:dyDescent="0.2">
      <c r="A56" s="143"/>
      <c r="B56" s="27" t="s">
        <v>60</v>
      </c>
      <c r="C56" s="33" t="s">
        <v>10</v>
      </c>
      <c r="D56" s="18">
        <f t="shared" ref="D56:V56" si="56">IF(C11=0,"--",((D11/C11)*100-100))</f>
        <v>28623.252688172044</v>
      </c>
      <c r="E56" s="18">
        <f t="shared" si="56"/>
        <v>162.03667741376972</v>
      </c>
      <c r="F56" s="18">
        <f t="shared" si="56"/>
        <v>-61.163623376043574</v>
      </c>
      <c r="G56" s="18">
        <f t="shared" si="56"/>
        <v>-95.472102412242378</v>
      </c>
      <c r="H56" s="18">
        <f t="shared" si="56"/>
        <v>-100</v>
      </c>
      <c r="I56" s="18" t="str">
        <f t="shared" si="56"/>
        <v>--</v>
      </c>
      <c r="J56" s="18">
        <f t="shared" si="56"/>
        <v>57.803264225849148</v>
      </c>
      <c r="K56" s="18">
        <f t="shared" si="56"/>
        <v>-77.525577234863306</v>
      </c>
      <c r="L56" s="18">
        <f t="shared" si="56"/>
        <v>-31.766169154228848</v>
      </c>
      <c r="M56" s="18">
        <f t="shared" si="56"/>
        <v>160.84578928180821</v>
      </c>
      <c r="N56" s="18">
        <f t="shared" si="56"/>
        <v>-31.837875611460504</v>
      </c>
      <c r="O56" s="18">
        <f t="shared" si="56"/>
        <v>79944.740619233125</v>
      </c>
      <c r="P56" s="18">
        <f t="shared" si="56"/>
        <v>28.213640003463325</v>
      </c>
      <c r="Q56" s="18">
        <f t="shared" si="56"/>
        <v>-61.128858277053325</v>
      </c>
      <c r="R56" s="18">
        <f t="shared" si="56"/>
        <v>56.170399332638112</v>
      </c>
      <c r="S56" s="18">
        <f t="shared" si="56"/>
        <v>183.82671703518224</v>
      </c>
      <c r="T56" s="18">
        <f t="shared" si="56"/>
        <v>-34.073903315101646</v>
      </c>
      <c r="U56" s="18">
        <f t="shared" si="56"/>
        <v>-22.834324772133243</v>
      </c>
      <c r="V56" s="18">
        <f t="shared" si="56"/>
        <v>74.554167632559853</v>
      </c>
      <c r="W56" s="18">
        <f t="shared" ref="W56:X56" si="57">IF(V11=0,"--",((W11/V11)*100-100))</f>
        <v>17.036858572562778</v>
      </c>
      <c r="X56" s="18">
        <f t="shared" si="57"/>
        <v>-42.783407785406645</v>
      </c>
      <c r="Y56" s="18">
        <f t="shared" si="55"/>
        <v>51.200332445375636</v>
      </c>
    </row>
    <row r="57" spans="1:25" x14ac:dyDescent="0.2">
      <c r="A57" s="143"/>
      <c r="B57" s="27" t="s">
        <v>387</v>
      </c>
      <c r="C57" s="33" t="s">
        <v>10</v>
      </c>
      <c r="D57" s="18" t="str">
        <f t="shared" ref="D57:V57" si="58">IF(C12=0,"--",((D12/C12)*100-100))</f>
        <v>--</v>
      </c>
      <c r="E57" s="18" t="str">
        <f t="shared" si="58"/>
        <v>--</v>
      </c>
      <c r="F57" s="18" t="str">
        <f t="shared" si="58"/>
        <v>--</v>
      </c>
      <c r="G57" s="18" t="str">
        <f t="shared" si="58"/>
        <v>--</v>
      </c>
      <c r="H57" s="18" t="str">
        <f t="shared" si="58"/>
        <v>--</v>
      </c>
      <c r="I57" s="18">
        <f t="shared" si="58"/>
        <v>11712.476370510398</v>
      </c>
      <c r="J57" s="18">
        <f t="shared" si="58"/>
        <v>-74.395083856100371</v>
      </c>
      <c r="K57" s="18">
        <f t="shared" si="58"/>
        <v>-100</v>
      </c>
      <c r="L57" s="18" t="str">
        <f t="shared" si="58"/>
        <v>--</v>
      </c>
      <c r="M57" s="18" t="str">
        <f t="shared" si="58"/>
        <v>--</v>
      </c>
      <c r="N57" s="18">
        <f t="shared" si="58"/>
        <v>-86.170071215628354</v>
      </c>
      <c r="O57" s="18">
        <f t="shared" si="58"/>
        <v>191.55781682022655</v>
      </c>
      <c r="P57" s="18">
        <f t="shared" si="58"/>
        <v>476.06732287092836</v>
      </c>
      <c r="Q57" s="18">
        <f t="shared" si="58"/>
        <v>-97.89959538531285</v>
      </c>
      <c r="R57" s="18">
        <f t="shared" si="58"/>
        <v>106.63374364266232</v>
      </c>
      <c r="S57" s="18">
        <f t="shared" si="58"/>
        <v>2636.7547739649476</v>
      </c>
      <c r="T57" s="18">
        <f t="shared" si="58"/>
        <v>11.316088284765954</v>
      </c>
      <c r="U57" s="18">
        <f t="shared" si="58"/>
        <v>-52.596478546705775</v>
      </c>
      <c r="V57" s="18">
        <f t="shared" si="58"/>
        <v>-28.033110559826511</v>
      </c>
      <c r="W57" s="18">
        <f t="shared" ref="W57:X57" si="59">IF(V12=0,"--",((W12/V12)*100-100))</f>
        <v>-11.599544427213317</v>
      </c>
      <c r="X57" s="18">
        <f t="shared" si="59"/>
        <v>-39.95220512581583</v>
      </c>
      <c r="Y57" s="18" t="str">
        <f t="shared" si="55"/>
        <v>--</v>
      </c>
    </row>
    <row r="58" spans="1:25" x14ac:dyDescent="0.2">
      <c r="A58" s="143"/>
      <c r="B58" s="27" t="s">
        <v>63</v>
      </c>
      <c r="C58" s="33" t="s">
        <v>10</v>
      </c>
      <c r="D58" s="18">
        <f t="shared" ref="D58:V58" si="60">IF(C13=0,"--",((D13/C13)*100-100))</f>
        <v>-100</v>
      </c>
      <c r="E58" s="18" t="str">
        <f t="shared" si="60"/>
        <v>--</v>
      </c>
      <c r="F58" s="18" t="str">
        <f t="shared" si="60"/>
        <v>--</v>
      </c>
      <c r="G58" s="18">
        <f t="shared" si="60"/>
        <v>144.79016730252332</v>
      </c>
      <c r="H58" s="18">
        <f t="shared" si="60"/>
        <v>107.38577140664268</v>
      </c>
      <c r="I58" s="18">
        <f t="shared" si="60"/>
        <v>-36.430680667087287</v>
      </c>
      <c r="J58" s="18">
        <f t="shared" si="60"/>
        <v>86.453652041473617</v>
      </c>
      <c r="K58" s="18">
        <f t="shared" si="60"/>
        <v>-46.176903691855841</v>
      </c>
      <c r="L58" s="18">
        <f t="shared" si="60"/>
        <v>3.1432105603940386</v>
      </c>
      <c r="M58" s="18">
        <f t="shared" si="60"/>
        <v>24.87642208717628</v>
      </c>
      <c r="N58" s="18">
        <f t="shared" si="60"/>
        <v>-14.37753711414797</v>
      </c>
      <c r="O58" s="18">
        <f t="shared" si="60"/>
        <v>110.74570185500679</v>
      </c>
      <c r="P58" s="18">
        <f t="shared" si="60"/>
        <v>-23.438716560317246</v>
      </c>
      <c r="Q58" s="18">
        <f t="shared" si="60"/>
        <v>-27.606134158961453</v>
      </c>
      <c r="R58" s="18">
        <f t="shared" si="60"/>
        <v>15.522979547425592</v>
      </c>
      <c r="S58" s="18">
        <f t="shared" si="60"/>
        <v>7.0519938281929058</v>
      </c>
      <c r="T58" s="18">
        <f t="shared" si="60"/>
        <v>-32.339392828804122</v>
      </c>
      <c r="U58" s="18">
        <f t="shared" si="60"/>
        <v>-13.898425435394586</v>
      </c>
      <c r="V58" s="18">
        <f t="shared" si="60"/>
        <v>86.006829379437875</v>
      </c>
      <c r="W58" s="18">
        <f t="shared" ref="W58:X58" si="61">IF(V13=0,"--",((W13/V13)*100-100))</f>
        <v>-19.635877798464477</v>
      </c>
      <c r="X58" s="18">
        <f t="shared" si="61"/>
        <v>4.8764218934839363</v>
      </c>
      <c r="Y58" s="18">
        <f t="shared" si="55"/>
        <v>45.26529602771484</v>
      </c>
    </row>
    <row r="59" spans="1:25" x14ac:dyDescent="0.2">
      <c r="A59" s="143"/>
      <c r="B59" s="27" t="s">
        <v>62</v>
      </c>
      <c r="C59" s="33" t="s">
        <v>10</v>
      </c>
      <c r="D59" s="18" t="str">
        <f t="shared" ref="D59:V59" si="62">IF(C14=0,"--",((D14/C14)*100-100))</f>
        <v>--</v>
      </c>
      <c r="E59" s="18" t="str">
        <f t="shared" si="62"/>
        <v>--</v>
      </c>
      <c r="F59" s="18" t="str">
        <f t="shared" si="62"/>
        <v>--</v>
      </c>
      <c r="G59" s="18">
        <f t="shared" si="62"/>
        <v>77.413826870348601</v>
      </c>
      <c r="H59" s="18">
        <f t="shared" si="62"/>
        <v>21.868359321098367</v>
      </c>
      <c r="I59" s="18">
        <f t="shared" si="62"/>
        <v>-99.497271224438961</v>
      </c>
      <c r="J59" s="18">
        <f t="shared" si="62"/>
        <v>-100</v>
      </c>
      <c r="K59" s="18" t="str">
        <f t="shared" si="62"/>
        <v>--</v>
      </c>
      <c r="L59" s="18">
        <f t="shared" si="62"/>
        <v>1099000</v>
      </c>
      <c r="M59" s="18">
        <f t="shared" si="62"/>
        <v>-15.363074839009698</v>
      </c>
      <c r="N59" s="18">
        <f t="shared" si="62"/>
        <v>102.6971917263597</v>
      </c>
      <c r="O59" s="18">
        <f t="shared" si="62"/>
        <v>22.941877154510209</v>
      </c>
      <c r="P59" s="18">
        <f t="shared" si="62"/>
        <v>19.369644183793298</v>
      </c>
      <c r="Q59" s="18">
        <f t="shared" si="62"/>
        <v>-83.898210778465099</v>
      </c>
      <c r="R59" s="18">
        <f t="shared" si="62"/>
        <v>34.400994631412829</v>
      </c>
      <c r="S59" s="18">
        <f t="shared" si="62"/>
        <v>174.6684761432702</v>
      </c>
      <c r="T59" s="18">
        <f t="shared" si="62"/>
        <v>-72.702726176115803</v>
      </c>
      <c r="U59" s="18">
        <f t="shared" si="62"/>
        <v>11.506427026033322</v>
      </c>
      <c r="V59" s="18">
        <f t="shared" si="62"/>
        <v>63.556699723539737</v>
      </c>
      <c r="W59" s="18">
        <f t="shared" ref="W59:X59" si="63">IF(V14=0,"--",((W14/V14)*100-100))</f>
        <v>150.50050011242834</v>
      </c>
      <c r="X59" s="18">
        <f t="shared" si="63"/>
        <v>-20.143202929368897</v>
      </c>
      <c r="Y59" s="18" t="str">
        <f t="shared" si="55"/>
        <v>--</v>
      </c>
    </row>
    <row r="60" spans="1:25" x14ac:dyDescent="0.2">
      <c r="A60" s="143"/>
      <c r="B60" s="27" t="s">
        <v>381</v>
      </c>
      <c r="C60" s="33" t="s">
        <v>10</v>
      </c>
      <c r="D60" s="18" t="str">
        <f t="shared" ref="D60:V60" si="64">IF(C15=0,"--",((D15/C15)*100-100))</f>
        <v>--</v>
      </c>
      <c r="E60" s="18">
        <f t="shared" si="64"/>
        <v>-100</v>
      </c>
      <c r="F60" s="18" t="str">
        <f t="shared" si="64"/>
        <v>--</v>
      </c>
      <c r="G60" s="18" t="str">
        <f t="shared" si="64"/>
        <v>--</v>
      </c>
      <c r="H60" s="18" t="str">
        <f t="shared" si="64"/>
        <v>--</v>
      </c>
      <c r="I60" s="18" t="str">
        <f t="shared" si="64"/>
        <v>--</v>
      </c>
      <c r="J60" s="18" t="str">
        <f t="shared" si="64"/>
        <v>--</v>
      </c>
      <c r="K60" s="18" t="str">
        <f t="shared" si="64"/>
        <v>--</v>
      </c>
      <c r="L60" s="18">
        <f t="shared" si="64"/>
        <v>3510.2261712439422</v>
      </c>
      <c r="M60" s="18">
        <f t="shared" si="64"/>
        <v>393.96302909076263</v>
      </c>
      <c r="N60" s="18">
        <f t="shared" si="64"/>
        <v>-91.393673553322202</v>
      </c>
      <c r="O60" s="18">
        <f t="shared" si="64"/>
        <v>331.85057313979553</v>
      </c>
      <c r="P60" s="18">
        <f t="shared" si="64"/>
        <v>269.42728099231965</v>
      </c>
      <c r="Q60" s="18">
        <f t="shared" si="64"/>
        <v>-77.289722647598097</v>
      </c>
      <c r="R60" s="18">
        <f t="shared" si="64"/>
        <v>457.72074524489483</v>
      </c>
      <c r="S60" s="18">
        <f t="shared" si="64"/>
        <v>-34.045449217986942</v>
      </c>
      <c r="T60" s="18">
        <f t="shared" si="64"/>
        <v>290.90452443872982</v>
      </c>
      <c r="U60" s="18">
        <f t="shared" si="64"/>
        <v>-28.243883831283739</v>
      </c>
      <c r="V60" s="18">
        <f t="shared" si="64"/>
        <v>89.077049696847496</v>
      </c>
      <c r="W60" s="18">
        <f t="shared" ref="W60:X60" si="65">IF(V15=0,"--",((W15/V15)*100-100))</f>
        <v>-35.33236159244781</v>
      </c>
      <c r="X60" s="18">
        <f t="shared" si="65"/>
        <v>18.580658948521275</v>
      </c>
      <c r="Y60" s="18" t="str">
        <f t="shared" si="55"/>
        <v>--</v>
      </c>
    </row>
    <row r="61" spans="1:25" x14ac:dyDescent="0.2">
      <c r="A61" s="143"/>
      <c r="B61" s="27" t="s">
        <v>14</v>
      </c>
      <c r="C61" s="33" t="s">
        <v>10</v>
      </c>
      <c r="D61" s="18" t="str">
        <f t="shared" ref="D61:V61" si="66">IF(C16=0,"--",((D16/C16)*100-100))</f>
        <v>--</v>
      </c>
      <c r="E61" s="18" t="str">
        <f t="shared" si="66"/>
        <v>--</v>
      </c>
      <c r="F61" s="18">
        <f t="shared" si="66"/>
        <v>-100</v>
      </c>
      <c r="G61" s="18" t="str">
        <f t="shared" si="66"/>
        <v>--</v>
      </c>
      <c r="H61" s="18" t="str">
        <f t="shared" si="66"/>
        <v>--</v>
      </c>
      <c r="I61" s="18">
        <f t="shared" si="66"/>
        <v>19545.454545454548</v>
      </c>
      <c r="J61" s="18">
        <f t="shared" si="66"/>
        <v>-78.065710319296628</v>
      </c>
      <c r="K61" s="18">
        <f t="shared" si="66"/>
        <v>-100</v>
      </c>
      <c r="L61" s="18" t="str">
        <f t="shared" si="66"/>
        <v>--</v>
      </c>
      <c r="M61" s="18">
        <f t="shared" si="66"/>
        <v>271.1776758708167</v>
      </c>
      <c r="N61" s="18">
        <f t="shared" si="66"/>
        <v>-29.368855475527042</v>
      </c>
      <c r="O61" s="18">
        <f t="shared" si="66"/>
        <v>-26.515193807104723</v>
      </c>
      <c r="P61" s="18">
        <f t="shared" si="66"/>
        <v>531.85110154469487</v>
      </c>
      <c r="Q61" s="18">
        <f t="shared" si="66"/>
        <v>-6.3538502232303813</v>
      </c>
      <c r="R61" s="18">
        <f t="shared" si="66"/>
        <v>-50.280745001369489</v>
      </c>
      <c r="S61" s="18">
        <f t="shared" si="66"/>
        <v>41.791764219804435</v>
      </c>
      <c r="T61" s="18">
        <f t="shared" si="66"/>
        <v>410.30790151036854</v>
      </c>
      <c r="U61" s="18">
        <f t="shared" si="66"/>
        <v>207.84551878375481</v>
      </c>
      <c r="V61" s="18">
        <f t="shared" si="66"/>
        <v>44.962363943889272</v>
      </c>
      <c r="W61" s="18">
        <f t="shared" ref="W61:X61" si="67">IF(V16=0,"--",((W16/V16)*100-100))</f>
        <v>-55.063134571215919</v>
      </c>
      <c r="X61" s="18">
        <f t="shared" si="67"/>
        <v>-12.261440079727592</v>
      </c>
      <c r="Y61" s="18" t="str">
        <f t="shared" si="55"/>
        <v>--</v>
      </c>
    </row>
    <row r="62" spans="1:25" x14ac:dyDescent="0.2">
      <c r="A62" s="143"/>
      <c r="B62" s="76" t="s">
        <v>15</v>
      </c>
      <c r="C62" s="33" t="s">
        <v>10</v>
      </c>
      <c r="D62" s="18">
        <f t="shared" ref="D62:V62" si="68">IF(C17=0,"--",((D17/C17)*100-100))</f>
        <v>753.1386872042093</v>
      </c>
      <c r="E62" s="18">
        <f t="shared" si="68"/>
        <v>-4.0612291834816858</v>
      </c>
      <c r="F62" s="18">
        <f t="shared" si="68"/>
        <v>61.076865545339501</v>
      </c>
      <c r="G62" s="18">
        <f t="shared" si="68"/>
        <v>-53.611794707431606</v>
      </c>
      <c r="H62" s="18">
        <f t="shared" si="68"/>
        <v>40.775651994193765</v>
      </c>
      <c r="I62" s="18">
        <f t="shared" si="68"/>
        <v>585.00205922457951</v>
      </c>
      <c r="J62" s="18">
        <f t="shared" si="68"/>
        <v>-75.68166896422305</v>
      </c>
      <c r="K62" s="18">
        <f t="shared" si="68"/>
        <v>-57.966671329524139</v>
      </c>
      <c r="L62" s="18">
        <f t="shared" si="68"/>
        <v>151.27825194939297</v>
      </c>
      <c r="M62" s="18">
        <f t="shared" si="68"/>
        <v>98.220308744377576</v>
      </c>
      <c r="N62" s="18">
        <f t="shared" si="68"/>
        <v>-35.734404631359496</v>
      </c>
      <c r="O62" s="18">
        <f t="shared" si="68"/>
        <v>131.15966148453549</v>
      </c>
      <c r="P62" s="18">
        <f t="shared" si="68"/>
        <v>99.185389315552698</v>
      </c>
      <c r="Q62" s="18">
        <f t="shared" si="68"/>
        <v>-69.366368358024303</v>
      </c>
      <c r="R62" s="18">
        <f t="shared" si="68"/>
        <v>139.46568717054663</v>
      </c>
      <c r="S62" s="18">
        <f t="shared" si="68"/>
        <v>108.59111248518158</v>
      </c>
      <c r="T62" s="18">
        <f t="shared" si="68"/>
        <v>-16.915697297297299</v>
      </c>
      <c r="U62" s="18">
        <f t="shared" si="68"/>
        <v>-25.676512478761396</v>
      </c>
      <c r="V62" s="18">
        <f t="shared" si="68"/>
        <v>-33.178608859289909</v>
      </c>
      <c r="W62" s="18">
        <f t="shared" ref="W62:X62" si="69">IF(V17=0,"--",((W17/V17)*100-100))</f>
        <v>11.210179768501334</v>
      </c>
      <c r="X62" s="18">
        <f t="shared" si="69"/>
        <v>-32.138772636030552</v>
      </c>
      <c r="Y62" s="18">
        <f t="shared" si="55"/>
        <v>23.486853953690613</v>
      </c>
    </row>
    <row r="63" spans="1:25" x14ac:dyDescent="0.2">
      <c r="A63" s="143"/>
      <c r="B63" s="76" t="s">
        <v>26</v>
      </c>
      <c r="C63" s="33" t="s">
        <v>10</v>
      </c>
      <c r="D63" s="18" t="str">
        <f t="shared" ref="D63:V63" si="70">IF(C18=0,"--",((D18/C18)*100-100))</f>
        <v>--</v>
      </c>
      <c r="E63" s="18">
        <f t="shared" si="70"/>
        <v>84.587116299178547</v>
      </c>
      <c r="F63" s="18">
        <f t="shared" si="70"/>
        <v>-65.166983202391066</v>
      </c>
      <c r="G63" s="18">
        <f t="shared" si="70"/>
        <v>-97.630498019324378</v>
      </c>
      <c r="H63" s="18">
        <f t="shared" si="70"/>
        <v>-100</v>
      </c>
      <c r="I63" s="18" t="str">
        <f t="shared" si="70"/>
        <v>--</v>
      </c>
      <c r="J63" s="18">
        <f t="shared" si="70"/>
        <v>-99.949354677767687</v>
      </c>
      <c r="K63" s="18">
        <f t="shared" si="70"/>
        <v>230.32036613272311</v>
      </c>
      <c r="L63" s="18">
        <f t="shared" si="70"/>
        <v>-86.179425008659507</v>
      </c>
      <c r="M63" s="18">
        <f t="shared" si="70"/>
        <v>18551.754385964912</v>
      </c>
      <c r="N63" s="18">
        <f t="shared" si="70"/>
        <v>-93.52933667470657</v>
      </c>
      <c r="O63" s="18">
        <f t="shared" si="70"/>
        <v>427.23497040805728</v>
      </c>
      <c r="P63" s="18">
        <f t="shared" si="70"/>
        <v>2598.782937492615</v>
      </c>
      <c r="Q63" s="18">
        <f t="shared" si="70"/>
        <v>-77.279281488162468</v>
      </c>
      <c r="R63" s="18">
        <f t="shared" si="70"/>
        <v>999.92870035521355</v>
      </c>
      <c r="S63" s="18">
        <f t="shared" si="70"/>
        <v>16.796505448556971</v>
      </c>
      <c r="T63" s="18">
        <f t="shared" si="70"/>
        <v>6.3762000000000114</v>
      </c>
      <c r="U63" s="18">
        <f t="shared" si="70"/>
        <v>2.7895102475929718</v>
      </c>
      <c r="V63" s="18">
        <f t="shared" si="70"/>
        <v>-89.752964451729326</v>
      </c>
      <c r="W63" s="18">
        <f t="shared" ref="W63:X63" si="71">IF(V18=0,"--",((W18/V18)*100-100))</f>
        <v>-66.782468611871593</v>
      </c>
      <c r="X63" s="18">
        <f t="shared" si="71"/>
        <v>-29.177022179829919</v>
      </c>
      <c r="Y63" s="18" t="str">
        <f t="shared" si="55"/>
        <v>--</v>
      </c>
    </row>
    <row r="64" spans="1:25" x14ac:dyDescent="0.2">
      <c r="A64" s="143"/>
      <c r="B64" s="76" t="s">
        <v>27</v>
      </c>
      <c r="C64" s="33" t="s">
        <v>10</v>
      </c>
      <c r="D64" s="18">
        <f t="shared" ref="D64:V64" si="72">IF(C19=0,"--",((D19/C19)*100-100))</f>
        <v>-100</v>
      </c>
      <c r="E64" s="18" t="str">
        <f t="shared" si="72"/>
        <v>--</v>
      </c>
      <c r="F64" s="18">
        <f t="shared" si="72"/>
        <v>-100</v>
      </c>
      <c r="G64" s="18" t="str">
        <f t="shared" si="72"/>
        <v>--</v>
      </c>
      <c r="H64" s="18">
        <f t="shared" si="72"/>
        <v>-100</v>
      </c>
      <c r="I64" s="18" t="str">
        <f t="shared" si="72"/>
        <v>--</v>
      </c>
      <c r="J64" s="18">
        <f t="shared" si="72"/>
        <v>29.109015598836692</v>
      </c>
      <c r="K64" s="18">
        <f t="shared" si="72"/>
        <v>-99.171501706484648</v>
      </c>
      <c r="L64" s="18">
        <f t="shared" si="72"/>
        <v>-100</v>
      </c>
      <c r="M64" s="18" t="str">
        <f t="shared" si="72"/>
        <v>--</v>
      </c>
      <c r="N64" s="18">
        <f t="shared" si="72"/>
        <v>-99.992970281160638</v>
      </c>
      <c r="O64" s="18">
        <f t="shared" si="72"/>
        <v>-100</v>
      </c>
      <c r="P64" s="18" t="str">
        <f t="shared" si="72"/>
        <v>--</v>
      </c>
      <c r="Q64" s="18" t="str">
        <f t="shared" si="72"/>
        <v>--</v>
      </c>
      <c r="R64" s="18">
        <f t="shared" si="72"/>
        <v>177.80210935003134</v>
      </c>
      <c r="S64" s="18">
        <f t="shared" si="72"/>
        <v>2456.5639780135498</v>
      </c>
      <c r="T64" s="18">
        <f t="shared" si="72"/>
        <v>-79.488383333333331</v>
      </c>
      <c r="U64" s="18">
        <f t="shared" si="72"/>
        <v>-94.206291231716662</v>
      </c>
      <c r="V64" s="18">
        <f t="shared" si="72"/>
        <v>21.422661038104977</v>
      </c>
      <c r="W64" s="18">
        <f t="shared" ref="W64:X64" si="73">IF(V19=0,"--",((W19/V19)*100-100))</f>
        <v>17.224930120815898</v>
      </c>
      <c r="X64" s="18">
        <f t="shared" si="73"/>
        <v>-3.3825659418076413</v>
      </c>
      <c r="Y64" s="18">
        <f t="shared" si="55"/>
        <v>18.056075323993952</v>
      </c>
    </row>
    <row r="65" spans="1:25" x14ac:dyDescent="0.2">
      <c r="A65" s="143"/>
      <c r="B65" s="76" t="s">
        <v>16</v>
      </c>
      <c r="C65" s="33" t="s">
        <v>10</v>
      </c>
      <c r="D65" s="18">
        <f t="shared" ref="D65:V65" si="74">IF(C20=0,"--",((D20/C20)*100-100))</f>
        <v>626.28815080789946</v>
      </c>
      <c r="E65" s="18">
        <f t="shared" si="74"/>
        <v>11.452649186014654</v>
      </c>
      <c r="F65" s="18">
        <f t="shared" si="74"/>
        <v>-22.513898951664174</v>
      </c>
      <c r="G65" s="18">
        <f t="shared" si="74"/>
        <v>136.07983074013029</v>
      </c>
      <c r="H65" s="18">
        <f t="shared" si="74"/>
        <v>128.03692709354229</v>
      </c>
      <c r="I65" s="18">
        <f t="shared" si="74"/>
        <v>217.75309166006116</v>
      </c>
      <c r="J65" s="18">
        <f t="shared" si="74"/>
        <v>-68.456793970960561</v>
      </c>
      <c r="K65" s="18">
        <f t="shared" si="74"/>
        <v>-50.527133832182727</v>
      </c>
      <c r="L65" s="18">
        <f t="shared" si="74"/>
        <v>237.52909587229544</v>
      </c>
      <c r="M65" s="18">
        <f t="shared" si="74"/>
        <v>-8.0361302892964517</v>
      </c>
      <c r="N65" s="18">
        <f t="shared" si="74"/>
        <v>6.3528676868515674</v>
      </c>
      <c r="O65" s="18">
        <f t="shared" si="74"/>
        <v>62.252207360475694</v>
      </c>
      <c r="P65" s="18">
        <f t="shared" si="74"/>
        <v>-10.52469062175588</v>
      </c>
      <c r="Q65" s="18">
        <f t="shared" si="74"/>
        <v>-39.302500662798877</v>
      </c>
      <c r="R65" s="18">
        <f t="shared" si="74"/>
        <v>80.641894444679934</v>
      </c>
      <c r="S65" s="18">
        <f t="shared" si="74"/>
        <v>2.1095759269981187</v>
      </c>
      <c r="T65" s="18">
        <f t="shared" si="74"/>
        <v>-42.015314550788275</v>
      </c>
      <c r="U65" s="18">
        <f t="shared" si="74"/>
        <v>-1.1268285187902904</v>
      </c>
      <c r="V65" s="18">
        <f t="shared" si="74"/>
        <v>35.766853755530832</v>
      </c>
      <c r="W65" s="18">
        <f t="shared" ref="W65:X65" si="75">IF(V20=0,"--",((W20/V20)*100-100))</f>
        <v>9.9673905974011774</v>
      </c>
      <c r="X65" s="18">
        <f t="shared" si="75"/>
        <v>-3.1520628700511253</v>
      </c>
      <c r="Y65" s="18">
        <f t="shared" si="55"/>
        <v>20.647289011586707</v>
      </c>
    </row>
    <row r="66" spans="1:25" x14ac:dyDescent="0.2">
      <c r="A66" s="143"/>
      <c r="B66" s="76" t="s">
        <v>19</v>
      </c>
      <c r="C66" s="33" t="s">
        <v>10</v>
      </c>
      <c r="D66" s="18">
        <f t="shared" ref="D66:V66" si="76">IF(C21=0,"--",((D21/C21)*100-100))</f>
        <v>-100</v>
      </c>
      <c r="E66" s="18" t="str">
        <f t="shared" si="76"/>
        <v>--</v>
      </c>
      <c r="F66" s="18" t="str">
        <f t="shared" si="76"/>
        <v>--</v>
      </c>
      <c r="G66" s="18">
        <f t="shared" si="76"/>
        <v>144.79016730252332</v>
      </c>
      <c r="H66" s="18">
        <f t="shared" si="76"/>
        <v>107.38577140664268</v>
      </c>
      <c r="I66" s="18">
        <f t="shared" si="76"/>
        <v>-36.430680667087287</v>
      </c>
      <c r="J66" s="18">
        <f t="shared" si="76"/>
        <v>86.453652041473617</v>
      </c>
      <c r="K66" s="18">
        <f t="shared" si="76"/>
        <v>-46.176903691855841</v>
      </c>
      <c r="L66" s="18">
        <f t="shared" si="76"/>
        <v>3.1432105603940386</v>
      </c>
      <c r="M66" s="18">
        <f t="shared" si="76"/>
        <v>24.87642208717628</v>
      </c>
      <c r="N66" s="18">
        <f t="shared" si="76"/>
        <v>-14.37753711414797</v>
      </c>
      <c r="O66" s="18">
        <f t="shared" si="76"/>
        <v>110.74570185500679</v>
      </c>
      <c r="P66" s="18">
        <f t="shared" si="76"/>
        <v>-23.438716560317246</v>
      </c>
      <c r="Q66" s="18">
        <f t="shared" si="76"/>
        <v>-27.606134158961453</v>
      </c>
      <c r="R66" s="18">
        <f t="shared" si="76"/>
        <v>15.522979547425592</v>
      </c>
      <c r="S66" s="18">
        <f t="shared" si="76"/>
        <v>25.749941211902481</v>
      </c>
      <c r="T66" s="18">
        <f t="shared" si="76"/>
        <v>-42.399949999999997</v>
      </c>
      <c r="U66" s="18">
        <f t="shared" si="76"/>
        <v>-13.898425435394586</v>
      </c>
      <c r="V66" s="18">
        <f t="shared" si="76"/>
        <v>86.006829379437875</v>
      </c>
      <c r="W66" s="18">
        <f t="shared" ref="W66:X66" si="77">IF(V21=0,"--",((W21/V21)*100-100))</f>
        <v>-19.635877798464477</v>
      </c>
      <c r="X66" s="18">
        <f t="shared" si="77"/>
        <v>4.8764218934839363</v>
      </c>
      <c r="Y66" s="18">
        <f t="shared" si="55"/>
        <v>45.26529602771484</v>
      </c>
    </row>
    <row r="67" spans="1:25" x14ac:dyDescent="0.2">
      <c r="A67" s="143"/>
      <c r="B67" s="76" t="s">
        <v>18</v>
      </c>
      <c r="C67" s="33" t="s">
        <v>10</v>
      </c>
      <c r="D67" s="18" t="str">
        <f t="shared" ref="D67:V67" si="78">IF(C22=0,"--",((D22/C22)*100-100))</f>
        <v>--</v>
      </c>
      <c r="E67" s="18" t="str">
        <f t="shared" si="78"/>
        <v>--</v>
      </c>
      <c r="F67" s="18" t="str">
        <f t="shared" si="78"/>
        <v>--</v>
      </c>
      <c r="G67" s="18">
        <f t="shared" si="78"/>
        <v>77.413826870348601</v>
      </c>
      <c r="H67" s="18">
        <f t="shared" si="78"/>
        <v>21.868359321098367</v>
      </c>
      <c r="I67" s="18">
        <f t="shared" si="78"/>
        <v>-99.497271224438961</v>
      </c>
      <c r="J67" s="18">
        <f t="shared" si="78"/>
        <v>-100</v>
      </c>
      <c r="K67" s="18" t="str">
        <f t="shared" si="78"/>
        <v>--</v>
      </c>
      <c r="L67" s="18">
        <f t="shared" si="78"/>
        <v>1099000</v>
      </c>
      <c r="M67" s="18">
        <f t="shared" si="78"/>
        <v>-15.363074839009698</v>
      </c>
      <c r="N67" s="18">
        <f t="shared" si="78"/>
        <v>102.6971917263597</v>
      </c>
      <c r="O67" s="18">
        <f t="shared" si="78"/>
        <v>22.941877154510209</v>
      </c>
      <c r="P67" s="18">
        <f t="shared" si="78"/>
        <v>19.369644183793298</v>
      </c>
      <c r="Q67" s="18">
        <f t="shared" si="78"/>
        <v>-83.898210778465099</v>
      </c>
      <c r="R67" s="18">
        <f t="shared" si="78"/>
        <v>34.400994631412829</v>
      </c>
      <c r="S67" s="18">
        <f t="shared" si="78"/>
        <v>165.06004935418116</v>
      </c>
      <c r="T67" s="18">
        <f t="shared" si="78"/>
        <v>-71.713200000000001</v>
      </c>
      <c r="U67" s="18">
        <f t="shared" si="78"/>
        <v>11.506427026033322</v>
      </c>
      <c r="V67" s="18">
        <f t="shared" si="78"/>
        <v>63.556699723539737</v>
      </c>
      <c r="W67" s="18">
        <f t="shared" ref="W67:X67" si="79">IF(V22=0,"--",((W22/V22)*100-100))</f>
        <v>150.50050011242834</v>
      </c>
      <c r="X67" s="18">
        <f t="shared" si="79"/>
        <v>-20.143202929368897</v>
      </c>
      <c r="Y67" s="18" t="str">
        <f t="shared" si="55"/>
        <v>--</v>
      </c>
    </row>
    <row r="68" spans="1:25" x14ac:dyDescent="0.2">
      <c r="A68" s="143"/>
      <c r="B68" s="76" t="s">
        <v>20</v>
      </c>
      <c r="C68" s="33" t="s">
        <v>10</v>
      </c>
      <c r="D68" s="18" t="str">
        <f t="shared" ref="D68:V68" si="80">IF(C23=0,"--",((D23/C23)*100-100))</f>
        <v>--</v>
      </c>
      <c r="E68" s="18">
        <f t="shared" si="80"/>
        <v>-100</v>
      </c>
      <c r="F68" s="18" t="str">
        <f t="shared" si="80"/>
        <v>--</v>
      </c>
      <c r="G68" s="18">
        <f t="shared" si="80"/>
        <v>-99.317951723770449</v>
      </c>
      <c r="H68" s="18">
        <f t="shared" si="80"/>
        <v>-100</v>
      </c>
      <c r="I68" s="18" t="str">
        <f t="shared" si="80"/>
        <v>--</v>
      </c>
      <c r="J68" s="18" t="str">
        <f t="shared" si="80"/>
        <v>--</v>
      </c>
      <c r="K68" s="18">
        <f t="shared" si="80"/>
        <v>6478.0068728522319</v>
      </c>
      <c r="L68" s="18">
        <f t="shared" si="80"/>
        <v>-78.779646849858949</v>
      </c>
      <c r="M68" s="18">
        <f t="shared" si="80"/>
        <v>11249.409158050223</v>
      </c>
      <c r="N68" s="18">
        <f t="shared" si="80"/>
        <v>14.820623279603822</v>
      </c>
      <c r="O68" s="18">
        <f t="shared" si="80"/>
        <v>70.483131760803133</v>
      </c>
      <c r="P68" s="18">
        <f t="shared" si="80"/>
        <v>15.714868267082721</v>
      </c>
      <c r="Q68" s="18">
        <f t="shared" si="80"/>
        <v>35.683285962721499</v>
      </c>
      <c r="R68" s="18">
        <f t="shared" si="80"/>
        <v>113.05723178555547</v>
      </c>
      <c r="S68" s="18">
        <f t="shared" si="80"/>
        <v>-100</v>
      </c>
      <c r="T68" s="18" t="str">
        <f t="shared" si="80"/>
        <v>--</v>
      </c>
      <c r="U68" s="18">
        <f t="shared" si="80"/>
        <v>2.1434656091718693</v>
      </c>
      <c r="V68" s="18">
        <f t="shared" si="80"/>
        <v>-21.243718443718436</v>
      </c>
      <c r="W68" s="18">
        <f t="shared" ref="W68:X68" si="81">IF(V23=0,"--",((W23/V23)*100-100))</f>
        <v>82.716149946223652</v>
      </c>
      <c r="X68" s="18">
        <f t="shared" si="81"/>
        <v>-23.645360865595293</v>
      </c>
      <c r="Y68" s="18" t="str">
        <f t="shared" si="55"/>
        <v>--</v>
      </c>
    </row>
    <row r="69" spans="1:25" x14ac:dyDescent="0.2">
      <c r="A69" s="143"/>
      <c r="B69" s="76" t="s">
        <v>21</v>
      </c>
      <c r="C69" s="33" t="s">
        <v>10</v>
      </c>
      <c r="D69" s="18" t="str">
        <f t="shared" ref="D69:V69" si="82">IF(C24=0,"--",((D24/C24)*100-100))</f>
        <v>--</v>
      </c>
      <c r="E69" s="18" t="str">
        <f t="shared" si="82"/>
        <v>--</v>
      </c>
      <c r="F69" s="18" t="str">
        <f t="shared" si="82"/>
        <v>--</v>
      </c>
      <c r="G69" s="18" t="str">
        <f t="shared" si="82"/>
        <v>--</v>
      </c>
      <c r="H69" s="18">
        <f t="shared" si="82"/>
        <v>44</v>
      </c>
      <c r="I69" s="18">
        <f t="shared" si="82"/>
        <v>38409.722222222226</v>
      </c>
      <c r="J69" s="18">
        <f t="shared" si="82"/>
        <v>-91.924838604969892</v>
      </c>
      <c r="K69" s="18">
        <f t="shared" si="82"/>
        <v>-79.008485931219298</v>
      </c>
      <c r="L69" s="18">
        <f t="shared" si="82"/>
        <v>413100</v>
      </c>
      <c r="M69" s="18">
        <f t="shared" si="82"/>
        <v>-46.388900331610053</v>
      </c>
      <c r="N69" s="18">
        <f t="shared" si="82"/>
        <v>-23.831267186541027</v>
      </c>
      <c r="O69" s="18">
        <f t="shared" si="82"/>
        <v>42.748698031600298</v>
      </c>
      <c r="P69" s="18">
        <f t="shared" si="82"/>
        <v>-41.802498144941872</v>
      </c>
      <c r="Q69" s="18">
        <f t="shared" si="82"/>
        <v>-77.014779476608908</v>
      </c>
      <c r="R69" s="18">
        <f t="shared" si="82"/>
        <v>476.40443502321193</v>
      </c>
      <c r="S69" s="18">
        <f t="shared" si="82"/>
        <v>129.13313207806561</v>
      </c>
      <c r="T69" s="18">
        <f t="shared" si="82"/>
        <v>-45.709999999999994</v>
      </c>
      <c r="U69" s="18">
        <f t="shared" si="82"/>
        <v>-24.199115859274272</v>
      </c>
      <c r="V69" s="18">
        <f t="shared" si="82"/>
        <v>4.872996163033406</v>
      </c>
      <c r="W69" s="18">
        <f t="shared" ref="W69:X69" si="83">IF(V24=0,"--",((W24/V24)*100-100))</f>
        <v>-59.437782177667231</v>
      </c>
      <c r="X69" s="18">
        <f t="shared" si="83"/>
        <v>103.28892874892182</v>
      </c>
      <c r="Y69" s="18" t="str">
        <f t="shared" si="55"/>
        <v>--</v>
      </c>
    </row>
    <row r="70" spans="1:25" x14ac:dyDescent="0.2">
      <c r="A70" s="143"/>
      <c r="B70" s="76" t="s">
        <v>17</v>
      </c>
      <c r="C70" s="33" t="s">
        <v>10</v>
      </c>
      <c r="D70" s="18">
        <f t="shared" ref="D70:V70" si="84">IF(C25=0,"--",((D25/C25)*100-100))</f>
        <v>682.26311541565781</v>
      </c>
      <c r="E70" s="18">
        <f t="shared" si="84"/>
        <v>11.572969715978971</v>
      </c>
      <c r="F70" s="18">
        <f t="shared" si="84"/>
        <v>-94.295685560832709</v>
      </c>
      <c r="G70" s="18">
        <f t="shared" si="84"/>
        <v>368.49204033330085</v>
      </c>
      <c r="H70" s="18">
        <f t="shared" si="84"/>
        <v>193.41231997896153</v>
      </c>
      <c r="I70" s="18">
        <f t="shared" si="84"/>
        <v>1333.7130753917711</v>
      </c>
      <c r="J70" s="18">
        <f t="shared" si="84"/>
        <v>-95.497752586064223</v>
      </c>
      <c r="K70" s="18">
        <f t="shared" si="84"/>
        <v>-91.023162848822125</v>
      </c>
      <c r="L70" s="18">
        <f t="shared" si="84"/>
        <v>48.72796841291165</v>
      </c>
      <c r="M70" s="18">
        <f t="shared" si="84"/>
        <v>-76.016749685259185</v>
      </c>
      <c r="N70" s="18">
        <f t="shared" si="84"/>
        <v>-38.343033207805547</v>
      </c>
      <c r="O70" s="18">
        <f t="shared" si="84"/>
        <v>183.34258745141591</v>
      </c>
      <c r="P70" s="18">
        <f t="shared" si="84"/>
        <v>-25.383761186230316</v>
      </c>
      <c r="Q70" s="18">
        <f t="shared" si="84"/>
        <v>46.835332224459421</v>
      </c>
      <c r="R70" s="18">
        <f t="shared" si="84"/>
        <v>18.285339533774518</v>
      </c>
      <c r="S70" s="18">
        <f t="shared" si="84"/>
        <v>4940.3225806451619</v>
      </c>
      <c r="T70" s="18">
        <f t="shared" si="84"/>
        <v>-88.329099999999997</v>
      </c>
      <c r="U70" s="18">
        <f t="shared" si="84"/>
        <v>141.58205451164864</v>
      </c>
      <c r="V70" s="18">
        <f t="shared" si="84"/>
        <v>75.580958190872082</v>
      </c>
      <c r="W70" s="18">
        <f t="shared" ref="W70:X70" si="85">IF(V25=0,"--",((W25/V25)*100-100))</f>
        <v>21.325247905754381</v>
      </c>
      <c r="X70" s="18">
        <f t="shared" si="85"/>
        <v>-42.400065266217901</v>
      </c>
      <c r="Y70" s="18">
        <f t="shared" si="55"/>
        <v>7.4829096547922092</v>
      </c>
    </row>
    <row r="71" spans="1:25" x14ac:dyDescent="0.2">
      <c r="A71" s="297"/>
      <c r="B71" s="76" t="s">
        <v>807</v>
      </c>
      <c r="C71" s="33" t="s">
        <v>10</v>
      </c>
      <c r="D71" s="18">
        <f t="shared" ref="D71:V71" si="86">IF(C26=0,"--",((D26/C26)*100-100))</f>
        <v>-94.688888888888883</v>
      </c>
      <c r="E71" s="18">
        <f t="shared" si="86"/>
        <v>47.280334728033466</v>
      </c>
      <c r="F71" s="18">
        <f t="shared" si="86"/>
        <v>23.579545454545453</v>
      </c>
      <c r="G71" s="18">
        <f t="shared" si="86"/>
        <v>103.6781609195402</v>
      </c>
      <c r="H71" s="18">
        <f t="shared" si="86"/>
        <v>12707.336343115125</v>
      </c>
      <c r="I71" s="18">
        <f t="shared" si="86"/>
        <v>-99.911873309069122</v>
      </c>
      <c r="J71" s="18">
        <f t="shared" si="86"/>
        <v>170</v>
      </c>
      <c r="K71" s="18">
        <f t="shared" si="86"/>
        <v>2179.6296296296296</v>
      </c>
      <c r="L71" s="18">
        <f t="shared" si="86"/>
        <v>-99.577579203899262</v>
      </c>
      <c r="M71" s="18">
        <f t="shared" si="86"/>
        <v>1196.1538461538462</v>
      </c>
      <c r="N71" s="18">
        <f t="shared" si="86"/>
        <v>-29.673590504451042</v>
      </c>
      <c r="O71" s="18">
        <f t="shared" si="86"/>
        <v>46.413502109704638</v>
      </c>
      <c r="P71" s="18">
        <f t="shared" si="86"/>
        <v>1068.8760806916428</v>
      </c>
      <c r="Q71" s="18">
        <f t="shared" si="86"/>
        <v>221.86883629191323</v>
      </c>
      <c r="R71" s="18">
        <f t="shared" si="86"/>
        <v>-86.403676752202216</v>
      </c>
      <c r="S71" s="18">
        <f t="shared" si="86"/>
        <v>182.14084507042247</v>
      </c>
      <c r="T71" s="18">
        <f t="shared" si="86"/>
        <v>309.76437699680514</v>
      </c>
      <c r="U71" s="18">
        <f t="shared" si="86"/>
        <v>819.53608498611175</v>
      </c>
      <c r="V71" s="18">
        <f t="shared" si="86"/>
        <v>54.803972485134949</v>
      </c>
      <c r="W71" s="18">
        <f t="shared" ref="W71:X74" si="87">IF(V26=0,"--",((W26/V26)*100-100))</f>
        <v>-30.510215259900306</v>
      </c>
      <c r="X71" s="18">
        <f t="shared" si="87"/>
        <v>101.2054899797032</v>
      </c>
      <c r="Y71" s="18">
        <f t="shared" si="55"/>
        <v>19.471554212668707</v>
      </c>
    </row>
    <row r="72" spans="1:25" ht="15" x14ac:dyDescent="0.25">
      <c r="A72" s="143"/>
      <c r="B72" s="185" t="s">
        <v>22</v>
      </c>
      <c r="C72" s="33" t="s">
        <v>10</v>
      </c>
      <c r="D72" s="18">
        <f t="shared" ref="D72:D74" si="88">IF(C27=0,"--",((D27/C27)*100-100))</f>
        <v>127.8818922868621</v>
      </c>
      <c r="E72" s="18">
        <f t="shared" ref="E72:E74" si="89">IF(D27=0,"--",((E27/D27)*100-100))</f>
        <v>39.257384720734933</v>
      </c>
      <c r="F72" s="18">
        <f t="shared" ref="F72:F74" si="90">IF(E27=0,"--",((F27/E27)*100-100))</f>
        <v>63.405685761677347</v>
      </c>
      <c r="G72" s="18">
        <f t="shared" ref="G72:G74" si="91">IF(F27=0,"--",((G27/F27)*100-100))</f>
        <v>74.948527777640862</v>
      </c>
      <c r="H72" s="18">
        <f t="shared" ref="H72:H74" si="92">IF(G27=0,"--",((H27/G27)*100-100))</f>
        <v>183.90335480384607</v>
      </c>
      <c r="I72" s="18">
        <f t="shared" ref="I72:I74" si="93">IF(H27=0,"--",((I27/H27)*100-100))</f>
        <v>-3.3357904407222776</v>
      </c>
      <c r="J72" s="18">
        <f t="shared" ref="J72:J74" si="94">IF(I27=0,"--",((J27/I27)*100-100))</f>
        <v>-48.670744126758038</v>
      </c>
      <c r="K72" s="18">
        <f t="shared" ref="K72:K74" si="95">IF(J27=0,"--",((K27/J27)*100-100))</f>
        <v>-11.669749981882759</v>
      </c>
      <c r="L72" s="18">
        <f t="shared" ref="L72:L74" si="96">IF(K27=0,"--",((L27/K27)*100-100))</f>
        <v>78.516405436541049</v>
      </c>
      <c r="M72" s="18">
        <f t="shared" ref="M72:M74" si="97">IF(L27=0,"--",((M27/L27)*100-100))</f>
        <v>39.872266196280719</v>
      </c>
      <c r="N72" s="18">
        <f t="shared" ref="N72:N74" si="98">IF(M27=0,"--",((N27/M27)*100-100))</f>
        <v>64.763782540349666</v>
      </c>
      <c r="O72" s="18">
        <f t="shared" ref="O72:O74" si="99">IF(N27=0,"--",((O27/N27)*100-100))</f>
        <v>-2.8234367235845212</v>
      </c>
      <c r="P72" s="18">
        <f t="shared" ref="P72:P74" si="100">IF(O27=0,"--",((P27/O27)*100-100))</f>
        <v>43.413391790491971</v>
      </c>
      <c r="Q72" s="18">
        <f t="shared" ref="Q72:Q74" si="101">IF(P27=0,"--",((Q27/P27)*100-100))</f>
        <v>-28.064861394481738</v>
      </c>
      <c r="R72" s="18">
        <f t="shared" ref="R72:R74" si="102">IF(Q27=0,"--",((R27/Q27)*100-100))</f>
        <v>31.666236295972908</v>
      </c>
      <c r="S72" s="18">
        <f t="shared" ref="S72:S74" si="103">IF(R27=0,"--",((S27/R27)*100-100))</f>
        <v>14.27932588013509</v>
      </c>
      <c r="T72" s="18">
        <f t="shared" ref="T72:T74" si="104">IF(S27=0,"--",((T27/S27)*100-100))</f>
        <v>7.1396070209567881</v>
      </c>
      <c r="U72" s="18">
        <f t="shared" ref="U72:V74" si="105">IF(T27=0,"--",((U27/T27)*100-100))</f>
        <v>18.929860186488682</v>
      </c>
      <c r="V72" s="18">
        <f t="shared" si="105"/>
        <v>-5.4814887585627758</v>
      </c>
      <c r="W72" s="18">
        <f t="shared" si="87"/>
        <v>-4.6761892650948909</v>
      </c>
      <c r="X72" s="18">
        <f t="shared" si="87"/>
        <v>26.17518338832221</v>
      </c>
      <c r="Y72" s="18">
        <f t="shared" si="55"/>
        <v>23.847919730565835</v>
      </c>
    </row>
    <row r="73" spans="1:25" x14ac:dyDescent="0.2">
      <c r="A73" s="143"/>
      <c r="B73" s="76" t="s">
        <v>23</v>
      </c>
      <c r="C73" s="33" t="s">
        <v>10</v>
      </c>
      <c r="D73" s="18">
        <f t="shared" si="88"/>
        <v>8.5703726789166268</v>
      </c>
      <c r="E73" s="18">
        <f t="shared" si="89"/>
        <v>-92.389671548171961</v>
      </c>
      <c r="F73" s="18">
        <f t="shared" si="90"/>
        <v>-4.598887550891277</v>
      </c>
      <c r="G73" s="18">
        <f t="shared" si="91"/>
        <v>17.750929988713565</v>
      </c>
      <c r="H73" s="18">
        <f t="shared" si="92"/>
        <v>875.19170561276951</v>
      </c>
      <c r="I73" s="18">
        <f t="shared" si="93"/>
        <v>-20.460204647411061</v>
      </c>
      <c r="J73" s="18">
        <f t="shared" si="94"/>
        <v>-79.246821784480531</v>
      </c>
      <c r="K73" s="18">
        <f t="shared" si="95"/>
        <v>59.021018114852893</v>
      </c>
      <c r="L73" s="18">
        <f t="shared" si="96"/>
        <v>102.96345478635823</v>
      </c>
      <c r="M73" s="18">
        <f t="shared" si="97"/>
        <v>61.323096975996947</v>
      </c>
      <c r="N73" s="18">
        <f t="shared" si="98"/>
        <v>0.32943552052542202</v>
      </c>
      <c r="O73" s="18">
        <f t="shared" si="99"/>
        <v>16.421152594927918</v>
      </c>
      <c r="P73" s="18">
        <f t="shared" si="100"/>
        <v>-34.552801568066542</v>
      </c>
      <c r="Q73" s="18">
        <f t="shared" si="101"/>
        <v>-15.342282651512576</v>
      </c>
      <c r="R73" s="18">
        <f t="shared" si="102"/>
        <v>72.726290481897053</v>
      </c>
      <c r="S73" s="18">
        <f t="shared" si="103"/>
        <v>50.107976063253687</v>
      </c>
      <c r="T73" s="18">
        <f t="shared" si="104"/>
        <v>-19.756341727581045</v>
      </c>
      <c r="U73" s="18">
        <f t="shared" si="105"/>
        <v>46.216143320466699</v>
      </c>
      <c r="V73" s="18">
        <f t="shared" si="105"/>
        <v>271.37274976968058</v>
      </c>
      <c r="W73" s="18">
        <f t="shared" si="87"/>
        <v>25.840286869682203</v>
      </c>
      <c r="X73" s="18">
        <f t="shared" si="87"/>
        <v>17.90715282174844</v>
      </c>
      <c r="Y73" s="18">
        <f t="shared" si="55"/>
        <v>2.0508221235437532</v>
      </c>
    </row>
    <row r="74" spans="1:25" ht="13.5" thickBot="1" x14ac:dyDescent="0.25">
      <c r="A74" s="143"/>
      <c r="B74" s="77" t="s">
        <v>7</v>
      </c>
      <c r="C74" s="88"/>
      <c r="D74" s="18">
        <f t="shared" si="88"/>
        <v>66.615283193612441</v>
      </c>
      <c r="E74" s="18">
        <f t="shared" si="89"/>
        <v>-4.7929398228833549</v>
      </c>
      <c r="F74" s="18">
        <f t="shared" si="90"/>
        <v>61.586779467841325</v>
      </c>
      <c r="G74" s="18">
        <f t="shared" si="91"/>
        <v>74.045299327111053</v>
      </c>
      <c r="H74" s="18">
        <f t="shared" si="92"/>
        <v>191.28887526164607</v>
      </c>
      <c r="I74" s="18">
        <f t="shared" si="93"/>
        <v>-3.9482870533503132</v>
      </c>
      <c r="J74" s="18">
        <f t="shared" si="94"/>
        <v>-49.576370569890635</v>
      </c>
      <c r="K74" s="18">
        <f t="shared" si="95"/>
        <v>-10.808001482566283</v>
      </c>
      <c r="L74" s="18">
        <f t="shared" si="96"/>
        <v>79.047745935026228</v>
      </c>
      <c r="M74" s="18">
        <f t="shared" si="97"/>
        <v>40.400759605021165</v>
      </c>
      <c r="N74" s="18">
        <f t="shared" si="98"/>
        <v>62.939718913062791</v>
      </c>
      <c r="O74" s="18">
        <f t="shared" si="99"/>
        <v>-2.4879830089871433</v>
      </c>
      <c r="P74" s="18">
        <f t="shared" si="100"/>
        <v>41.790819544227617</v>
      </c>
      <c r="Q74" s="18">
        <f t="shared" si="101"/>
        <v>-27.942648843887383</v>
      </c>
      <c r="R74" s="18">
        <f t="shared" si="102"/>
        <v>32.129628197541763</v>
      </c>
      <c r="S74" s="18">
        <f t="shared" si="103"/>
        <v>14.807914247488441</v>
      </c>
      <c r="T74" s="18">
        <f t="shared" si="104"/>
        <v>6.6207998558108301</v>
      </c>
      <c r="U74" s="18">
        <f t="shared" si="105"/>
        <v>19.325985195114725</v>
      </c>
      <c r="V74" s="18">
        <f t="shared" si="105"/>
        <v>-0.55656679977900581</v>
      </c>
      <c r="W74" s="18">
        <f t="shared" si="87"/>
        <v>-2.6488964445402416</v>
      </c>
      <c r="X74" s="18">
        <f t="shared" si="87"/>
        <v>25.465175793686839</v>
      </c>
      <c r="Y74" s="18">
        <f t="shared" si="55"/>
        <v>19.773032482802193</v>
      </c>
    </row>
    <row r="75" spans="1:25" ht="13.5" thickTop="1" x14ac:dyDescent="0.2">
      <c r="B75" s="79" t="s">
        <v>868</v>
      </c>
      <c r="C75" s="89"/>
      <c r="D75" s="89"/>
      <c r="E75" s="89"/>
      <c r="F75" s="89"/>
      <c r="G75" s="89"/>
      <c r="H75" s="89"/>
      <c r="I75" s="89"/>
      <c r="J75" s="89"/>
      <c r="K75" s="89"/>
      <c r="L75" s="89"/>
      <c r="M75" s="89"/>
      <c r="N75" s="89"/>
      <c r="O75" s="89"/>
      <c r="P75" s="89"/>
      <c r="Q75" s="89"/>
      <c r="R75" s="89"/>
      <c r="S75" s="89"/>
      <c r="T75" s="89"/>
      <c r="U75" s="89"/>
      <c r="V75" s="18"/>
      <c r="W75" s="18"/>
      <c r="X75" s="18"/>
      <c r="Y75" s="89"/>
    </row>
  </sheetData>
  <mergeCells count="6">
    <mergeCell ref="B53:Y53"/>
    <mergeCell ref="C7:Y7"/>
    <mergeCell ref="A2:Y2"/>
    <mergeCell ref="A4:Y4"/>
    <mergeCell ref="A5:Y5"/>
    <mergeCell ref="B30:Y30"/>
  </mergeCells>
  <phoneticPr fontId="4" type="noConversion"/>
  <hyperlinks>
    <hyperlink ref="A1" location="INDICE!A1" display="INDICE"/>
  </hyperlinks>
  <pageMargins left="0.75" right="0.75" top="1" bottom="1" header="0" footer="0"/>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7"/>
  <sheetViews>
    <sheetView topLeftCell="A47" zoomScale="70" zoomScaleNormal="70" workbookViewId="0"/>
  </sheetViews>
  <sheetFormatPr baseColWidth="10" defaultRowHeight="12.75" x14ac:dyDescent="0.2"/>
  <cols>
    <col min="1" max="1" width="11.42578125" style="4"/>
    <col min="2" max="2" width="30.42578125" style="4" bestFit="1" customWidth="1"/>
    <col min="3" max="89" width="11.42578125" style="21"/>
    <col min="90" max="16384" width="11.42578125" style="4"/>
  </cols>
  <sheetData>
    <row r="1" spans="1:25" x14ac:dyDescent="0.2">
      <c r="A1" s="11" t="s">
        <v>258</v>
      </c>
    </row>
    <row r="2" spans="1:25" ht="18.75" x14ac:dyDescent="0.3">
      <c r="A2" s="333" t="s">
        <v>98</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25"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25" ht="18.75" x14ac:dyDescent="0.3">
      <c r="A4" s="333" t="s">
        <v>845</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25" ht="13.5" thickBot="1" x14ac:dyDescent="0.25">
      <c r="A5" s="335" t="s">
        <v>122</v>
      </c>
      <c r="B5" s="335"/>
      <c r="C5" s="335"/>
      <c r="D5" s="335"/>
      <c r="E5" s="335"/>
      <c r="F5" s="335"/>
      <c r="G5" s="335"/>
      <c r="H5" s="335"/>
      <c r="I5" s="335"/>
      <c r="J5" s="335"/>
      <c r="K5" s="335"/>
      <c r="L5" s="335"/>
      <c r="M5" s="335"/>
      <c r="N5" s="335"/>
      <c r="O5" s="335"/>
      <c r="P5" s="335"/>
      <c r="Q5" s="335"/>
      <c r="R5" s="335"/>
      <c r="S5" s="335"/>
      <c r="T5" s="335"/>
      <c r="U5" s="335"/>
      <c r="V5" s="335"/>
      <c r="W5" s="335"/>
      <c r="X5" s="335"/>
      <c r="Y5" s="335"/>
    </row>
    <row r="6" spans="1:25"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25" x14ac:dyDescent="0.2">
      <c r="A7" s="329" t="s">
        <v>25</v>
      </c>
      <c r="B7" s="329"/>
      <c r="C7" s="329"/>
      <c r="D7" s="329"/>
      <c r="E7" s="329"/>
      <c r="F7" s="329"/>
      <c r="G7" s="329"/>
      <c r="H7" s="329"/>
      <c r="I7" s="329"/>
      <c r="J7" s="329"/>
      <c r="K7" s="329"/>
      <c r="L7" s="329"/>
      <c r="M7" s="329"/>
      <c r="N7" s="329"/>
      <c r="O7" s="329"/>
      <c r="P7" s="329"/>
      <c r="Q7" s="329"/>
      <c r="R7" s="329"/>
      <c r="S7" s="329"/>
      <c r="T7" s="329"/>
      <c r="U7" s="329"/>
      <c r="V7" s="329"/>
      <c r="W7" s="329"/>
      <c r="X7" s="329"/>
      <c r="Y7" s="329"/>
    </row>
    <row r="8" spans="1:25" x14ac:dyDescent="0.2">
      <c r="A8" s="148"/>
      <c r="C8" s="22"/>
      <c r="D8" s="22"/>
      <c r="E8" s="22"/>
      <c r="F8" s="22"/>
      <c r="G8" s="22"/>
      <c r="H8" s="22"/>
      <c r="I8" s="22"/>
      <c r="J8" s="22"/>
      <c r="K8" s="22"/>
      <c r="L8" s="22"/>
      <c r="M8" s="22"/>
      <c r="N8" s="22"/>
      <c r="O8" s="22"/>
      <c r="P8" s="22"/>
      <c r="Q8" s="22"/>
      <c r="R8" s="22"/>
      <c r="S8" s="22"/>
      <c r="T8" s="22"/>
      <c r="U8" s="22"/>
      <c r="V8" s="22"/>
      <c r="W8" s="22"/>
      <c r="X8" s="22"/>
      <c r="Y8" s="22"/>
    </row>
    <row r="9" spans="1:25" x14ac:dyDescent="0.2">
      <c r="A9" s="143"/>
      <c r="B9" s="27" t="s">
        <v>326</v>
      </c>
      <c r="C9" s="18">
        <v>25.369821000000002</v>
      </c>
      <c r="D9" s="18">
        <v>86.673513999999997</v>
      </c>
      <c r="E9" s="18">
        <v>51.200313000000001</v>
      </c>
      <c r="F9" s="18">
        <v>65.315673000000004</v>
      </c>
      <c r="G9" s="18">
        <v>79.988832000000002</v>
      </c>
      <c r="H9" s="18">
        <v>123.718333</v>
      </c>
      <c r="I9" s="18">
        <v>111.49361399999999</v>
      </c>
      <c r="J9" s="18">
        <v>69.050577000000004</v>
      </c>
      <c r="K9" s="18">
        <v>65.329123999999993</v>
      </c>
      <c r="L9" s="18">
        <v>84.186089999999993</v>
      </c>
      <c r="M9" s="18">
        <v>142.408593</v>
      </c>
      <c r="N9" s="18">
        <v>171.86313100000001</v>
      </c>
      <c r="O9" s="18">
        <v>146.36318399999999</v>
      </c>
      <c r="P9" s="18">
        <v>160.120589</v>
      </c>
      <c r="Q9" s="27">
        <v>130.625497</v>
      </c>
      <c r="R9" s="27">
        <v>157.43862799999999</v>
      </c>
      <c r="S9" s="27">
        <v>163.18087800000001</v>
      </c>
      <c r="T9" s="27">
        <v>185.16114099999999</v>
      </c>
      <c r="U9" s="27">
        <v>230.743405</v>
      </c>
      <c r="V9" s="27">
        <v>264.63180800000004</v>
      </c>
      <c r="W9" s="27">
        <v>268.25353100000001</v>
      </c>
      <c r="X9" s="27">
        <v>297.93733200000003</v>
      </c>
      <c r="Y9" s="18">
        <f>SUM(C9:X9)</f>
        <v>3081.0536080000002</v>
      </c>
    </row>
    <row r="10" spans="1:25" x14ac:dyDescent="0.2">
      <c r="A10" s="143"/>
      <c r="B10" s="27" t="s">
        <v>59</v>
      </c>
      <c r="C10" s="18">
        <v>0</v>
      </c>
      <c r="D10" s="18">
        <v>0</v>
      </c>
      <c r="E10" s="18">
        <v>0</v>
      </c>
      <c r="F10" s="18">
        <v>0</v>
      </c>
      <c r="G10" s="18">
        <v>0</v>
      </c>
      <c r="H10" s="18">
        <v>0</v>
      </c>
      <c r="I10" s="18">
        <v>0</v>
      </c>
      <c r="J10" s="18">
        <v>0</v>
      </c>
      <c r="K10" s="18">
        <v>0</v>
      </c>
      <c r="L10" s="18">
        <v>0</v>
      </c>
      <c r="M10" s="18">
        <v>4.5000000000000003E-5</v>
      </c>
      <c r="N10" s="18">
        <v>1.867E-3</v>
      </c>
      <c r="O10" s="18">
        <v>6.594E-3</v>
      </c>
      <c r="P10" s="18">
        <v>1.884E-3</v>
      </c>
      <c r="Q10" s="19">
        <v>4.9950000000000003E-3</v>
      </c>
      <c r="R10" s="19">
        <v>2.6250000000000002E-3</v>
      </c>
      <c r="S10" s="19">
        <v>6.4669999999999997E-3</v>
      </c>
      <c r="T10" s="19">
        <v>3.1029999999999999E-3</v>
      </c>
      <c r="U10" s="19">
        <v>1.4899999999999999E-4</v>
      </c>
      <c r="V10" s="19">
        <v>0</v>
      </c>
      <c r="W10" s="19">
        <v>7.4310000000000001E-3</v>
      </c>
      <c r="X10" s="19">
        <v>5.0809999999999996E-3</v>
      </c>
      <c r="Y10" s="18">
        <f t="shared" ref="Y10:Y29" si="0">SUM(C10:X10)</f>
        <v>4.0240999999999999E-2</v>
      </c>
    </row>
    <row r="11" spans="1:25" x14ac:dyDescent="0.2">
      <c r="A11" s="143"/>
      <c r="B11" s="27" t="s">
        <v>60</v>
      </c>
      <c r="C11" s="18">
        <v>0</v>
      </c>
      <c r="D11" s="18">
        <v>0</v>
      </c>
      <c r="E11" s="18">
        <v>0</v>
      </c>
      <c r="F11" s="18">
        <v>6.1821000000000001E-2</v>
      </c>
      <c r="G11" s="18">
        <v>0</v>
      </c>
      <c r="H11" s="18">
        <v>2.0999999999999999E-5</v>
      </c>
      <c r="I11" s="18">
        <v>0</v>
      </c>
      <c r="J11" s="18">
        <v>0</v>
      </c>
      <c r="K11" s="18">
        <v>1.7930000000000001E-3</v>
      </c>
      <c r="L11" s="18">
        <v>5.0000000000000004E-6</v>
      </c>
      <c r="M11" s="18">
        <v>2.1784000000000001E-2</v>
      </c>
      <c r="N11" s="18">
        <v>4.7999999999999996E-3</v>
      </c>
      <c r="O11" s="18">
        <v>0</v>
      </c>
      <c r="P11" s="18">
        <v>0</v>
      </c>
      <c r="Q11" s="19">
        <v>1.05E-4</v>
      </c>
      <c r="R11" s="19">
        <v>0</v>
      </c>
      <c r="S11" s="19">
        <v>0</v>
      </c>
      <c r="T11" s="19">
        <v>0</v>
      </c>
      <c r="U11" s="19">
        <v>0</v>
      </c>
      <c r="V11" s="19">
        <v>0</v>
      </c>
      <c r="W11" s="19">
        <v>0.90535299999999996</v>
      </c>
      <c r="X11" s="19">
        <v>0.13325100000000001</v>
      </c>
      <c r="Y11" s="18">
        <f t="shared" si="0"/>
        <v>1.128933</v>
      </c>
    </row>
    <row r="12" spans="1:25" x14ac:dyDescent="0.2">
      <c r="A12" s="143"/>
      <c r="B12" s="27" t="s">
        <v>387</v>
      </c>
      <c r="C12" s="18">
        <v>0</v>
      </c>
      <c r="D12" s="18">
        <v>0</v>
      </c>
      <c r="E12" s="18">
        <v>0</v>
      </c>
      <c r="F12" s="18">
        <v>0</v>
      </c>
      <c r="G12" s="18">
        <v>0</v>
      </c>
      <c r="H12" s="18">
        <v>0</v>
      </c>
      <c r="I12" s="18">
        <v>0</v>
      </c>
      <c r="J12" s="18">
        <v>0</v>
      </c>
      <c r="K12" s="18">
        <v>0</v>
      </c>
      <c r="L12" s="18">
        <v>0</v>
      </c>
      <c r="M12" s="18">
        <v>0</v>
      </c>
      <c r="N12" s="18">
        <v>0</v>
      </c>
      <c r="O12" s="18">
        <v>0</v>
      </c>
      <c r="P12" s="18">
        <v>0</v>
      </c>
      <c r="Q12" s="19">
        <v>0</v>
      </c>
      <c r="R12" s="19">
        <v>0</v>
      </c>
      <c r="S12" s="19">
        <v>0</v>
      </c>
      <c r="T12" s="19">
        <v>0</v>
      </c>
      <c r="U12" s="19">
        <v>0</v>
      </c>
      <c r="V12" s="19">
        <v>0</v>
      </c>
      <c r="W12" s="19">
        <v>0</v>
      </c>
      <c r="X12" s="19">
        <v>0</v>
      </c>
      <c r="Y12" s="18">
        <f t="shared" si="0"/>
        <v>0</v>
      </c>
    </row>
    <row r="13" spans="1:25" x14ac:dyDescent="0.2">
      <c r="A13" s="143"/>
      <c r="B13" s="27" t="s">
        <v>63</v>
      </c>
      <c r="C13" s="18">
        <v>0</v>
      </c>
      <c r="D13" s="18">
        <v>0</v>
      </c>
      <c r="E13" s="18">
        <v>0</v>
      </c>
      <c r="F13" s="18">
        <v>0</v>
      </c>
      <c r="G13" s="18">
        <v>0</v>
      </c>
      <c r="H13" s="18">
        <v>0</v>
      </c>
      <c r="I13" s="18">
        <v>0</v>
      </c>
      <c r="J13" s="18">
        <v>0</v>
      </c>
      <c r="K13" s="18">
        <v>0.195464</v>
      </c>
      <c r="L13" s="18">
        <v>0</v>
      </c>
      <c r="M13" s="18">
        <v>1.2799999999999999E-4</v>
      </c>
      <c r="N13" s="18">
        <v>2.05E-4</v>
      </c>
      <c r="O13" s="18">
        <v>1.18E-4</v>
      </c>
      <c r="P13" s="18">
        <v>0</v>
      </c>
      <c r="Q13" s="19">
        <v>3.0000000000000001E-5</v>
      </c>
      <c r="R13" s="19">
        <v>0</v>
      </c>
      <c r="S13" s="19">
        <v>0</v>
      </c>
      <c r="T13" s="19">
        <v>0</v>
      </c>
      <c r="U13" s="19">
        <v>0</v>
      </c>
      <c r="V13" s="19">
        <v>0</v>
      </c>
      <c r="W13" s="19">
        <v>0</v>
      </c>
      <c r="X13" s="19">
        <v>0</v>
      </c>
      <c r="Y13" s="18">
        <f t="shared" si="0"/>
        <v>0.19594500000000001</v>
      </c>
    </row>
    <row r="14" spans="1:25" x14ac:dyDescent="0.2">
      <c r="A14" s="143"/>
      <c r="B14" s="27" t="s">
        <v>62</v>
      </c>
      <c r="C14" s="18">
        <v>0</v>
      </c>
      <c r="D14" s="18">
        <v>0</v>
      </c>
      <c r="E14" s="18">
        <v>0</v>
      </c>
      <c r="F14" s="18">
        <v>0</v>
      </c>
      <c r="G14" s="18">
        <v>0</v>
      </c>
      <c r="H14" s="18">
        <v>1.459E-3</v>
      </c>
      <c r="I14" s="18">
        <v>0</v>
      </c>
      <c r="J14" s="18">
        <v>0</v>
      </c>
      <c r="K14" s="18">
        <v>0</v>
      </c>
      <c r="L14" s="18">
        <v>0</v>
      </c>
      <c r="M14" s="18">
        <v>2.3470000000000001E-3</v>
      </c>
      <c r="N14" s="18">
        <v>0</v>
      </c>
      <c r="O14" s="18">
        <v>0</v>
      </c>
      <c r="P14" s="18">
        <v>0</v>
      </c>
      <c r="Q14" s="18">
        <v>0</v>
      </c>
      <c r="R14" s="18">
        <v>0</v>
      </c>
      <c r="S14" s="18">
        <v>0</v>
      </c>
      <c r="T14" s="18">
        <v>5.0699999999999996E-4</v>
      </c>
      <c r="U14" s="18">
        <v>4.1399999999999998E-4</v>
      </c>
      <c r="V14" s="18">
        <v>1.9950000000000002E-3</v>
      </c>
      <c r="W14" s="18">
        <v>0</v>
      </c>
      <c r="X14" s="18">
        <v>0</v>
      </c>
      <c r="Y14" s="18">
        <f t="shared" si="0"/>
        <v>6.7220000000000005E-3</v>
      </c>
    </row>
    <row r="15" spans="1:25" x14ac:dyDescent="0.2">
      <c r="A15" s="143"/>
      <c r="B15" s="27" t="s">
        <v>381</v>
      </c>
      <c r="C15" s="18">
        <v>0</v>
      </c>
      <c r="D15" s="18">
        <v>0</v>
      </c>
      <c r="E15" s="18">
        <v>0</v>
      </c>
      <c r="F15" s="18">
        <v>0</v>
      </c>
      <c r="G15" s="18">
        <v>0</v>
      </c>
      <c r="H15" s="18">
        <v>0</v>
      </c>
      <c r="I15" s="18">
        <v>0</v>
      </c>
      <c r="J15" s="18">
        <v>5.4039999999999999E-3</v>
      </c>
      <c r="K15" s="18">
        <v>0</v>
      </c>
      <c r="L15" s="18">
        <v>0</v>
      </c>
      <c r="M15" s="18">
        <v>0</v>
      </c>
      <c r="N15" s="18">
        <v>0</v>
      </c>
      <c r="O15" s="18">
        <v>0</v>
      </c>
      <c r="P15" s="18">
        <v>0</v>
      </c>
      <c r="Q15" s="18">
        <v>0</v>
      </c>
      <c r="R15" s="18">
        <v>1.44E-4</v>
      </c>
      <c r="S15" s="18">
        <v>0</v>
      </c>
      <c r="T15" s="18">
        <v>0</v>
      </c>
      <c r="U15" s="18">
        <v>2.6064E-2</v>
      </c>
      <c r="V15" s="18">
        <v>0</v>
      </c>
      <c r="W15" s="18">
        <v>4.0093999999999998E-2</v>
      </c>
      <c r="X15" s="18">
        <v>0</v>
      </c>
      <c r="Y15" s="18">
        <f t="shared" si="0"/>
        <v>7.1705999999999992E-2</v>
      </c>
    </row>
    <row r="16" spans="1:25" x14ac:dyDescent="0.2">
      <c r="A16" s="143"/>
      <c r="B16" s="27" t="s">
        <v>14</v>
      </c>
      <c r="C16" s="18">
        <v>8.4290000000000007E-3</v>
      </c>
      <c r="D16" s="18">
        <v>7.2059999999999997E-3</v>
      </c>
      <c r="E16" s="18">
        <v>3.7151000000000003E-2</v>
      </c>
      <c r="F16" s="18">
        <v>3.1772000000000002E-2</v>
      </c>
      <c r="G16" s="18">
        <v>0.135633</v>
      </c>
      <c r="H16" s="18">
        <v>8.4418000000000007E-2</v>
      </c>
      <c r="I16" s="18">
        <v>1.0114529999999999</v>
      </c>
      <c r="J16" s="18">
        <v>0.46695599999999998</v>
      </c>
      <c r="K16" s="18">
        <v>0.347856</v>
      </c>
      <c r="L16" s="18">
        <v>3.70052</v>
      </c>
      <c r="M16" s="18">
        <v>10.255188</v>
      </c>
      <c r="N16" s="18">
        <v>23.225750000000001</v>
      </c>
      <c r="O16" s="18">
        <v>25.712088999999999</v>
      </c>
      <c r="P16" s="18">
        <v>30.187832</v>
      </c>
      <c r="Q16" s="27">
        <v>17.032941999999998</v>
      </c>
      <c r="R16" s="27">
        <v>24.017619</v>
      </c>
      <c r="S16" s="27">
        <v>50.812854999999999</v>
      </c>
      <c r="T16" s="27">
        <v>46.985692</v>
      </c>
      <c r="U16" s="27">
        <v>38.415855000000001</v>
      </c>
      <c r="V16" s="27">
        <v>46.044252999999998</v>
      </c>
      <c r="W16" s="27">
        <v>73.382465999999994</v>
      </c>
      <c r="X16" s="27">
        <v>80.393129000000002</v>
      </c>
      <c r="Y16" s="18">
        <f t="shared" si="0"/>
        <v>472.29706400000003</v>
      </c>
    </row>
    <row r="17" spans="1:27" x14ac:dyDescent="0.2">
      <c r="A17" s="143"/>
      <c r="B17" s="76" t="s">
        <v>15</v>
      </c>
      <c r="C17" s="18">
        <v>2.8200000000000002E-4</v>
      </c>
      <c r="D17" s="18">
        <v>1.835E-3</v>
      </c>
      <c r="E17" s="18">
        <v>6.502E-3</v>
      </c>
      <c r="F17" s="18">
        <v>8.0311000000000007E-2</v>
      </c>
      <c r="G17" s="18">
        <v>1.3590789999999999</v>
      </c>
      <c r="H17" s="18">
        <v>6.415538999999999</v>
      </c>
      <c r="I17" s="18">
        <v>1.0095960000000002</v>
      </c>
      <c r="J17" s="18">
        <v>1.2823259999999999</v>
      </c>
      <c r="K17" s="18">
        <v>0.30774699999999994</v>
      </c>
      <c r="L17" s="18">
        <v>2.9454000000000001E-2</v>
      </c>
      <c r="M17" s="18">
        <v>6.1624750000000006</v>
      </c>
      <c r="N17" s="18">
        <v>0.25329800000000002</v>
      </c>
      <c r="O17" s="18">
        <v>0.27362599999999998</v>
      </c>
      <c r="P17" s="18">
        <v>0.31199500000000002</v>
      </c>
      <c r="Q17" s="19">
        <v>0.86577999999999999</v>
      </c>
      <c r="R17" s="19">
        <v>0.41855899999999996</v>
      </c>
      <c r="S17" s="19">
        <v>0.35365199999999997</v>
      </c>
      <c r="T17" s="19">
        <v>0.83834800000000009</v>
      </c>
      <c r="U17" s="19">
        <v>1.1666529999999999</v>
      </c>
      <c r="V17" s="19">
        <v>0.75982399999999994</v>
      </c>
      <c r="W17" s="19">
        <v>1.1666529999999999</v>
      </c>
      <c r="X17" s="19">
        <v>0.75982399999999994</v>
      </c>
      <c r="Y17" s="18">
        <f t="shared" si="0"/>
        <v>23.823357999999995</v>
      </c>
    </row>
    <row r="18" spans="1:27" x14ac:dyDescent="0.2">
      <c r="A18" s="143"/>
      <c r="B18" s="76" t="s">
        <v>26</v>
      </c>
      <c r="C18" s="18">
        <v>0</v>
      </c>
      <c r="D18" s="18">
        <v>0</v>
      </c>
      <c r="E18" s="18">
        <v>0</v>
      </c>
      <c r="F18" s="18">
        <v>0</v>
      </c>
      <c r="G18" s="18">
        <v>0</v>
      </c>
      <c r="H18" s="18">
        <v>1.5330999999999999E-2</v>
      </c>
      <c r="I18" s="18">
        <v>0</v>
      </c>
      <c r="J18" s="18">
        <v>6.3132999999999995E-2</v>
      </c>
      <c r="K18" s="18">
        <v>2.9276E-2</v>
      </c>
      <c r="L18" s="18">
        <v>1.5198E-2</v>
      </c>
      <c r="M18" s="18">
        <v>6.0919910000000002</v>
      </c>
      <c r="N18" s="18">
        <v>1.9220000000000001E-3</v>
      </c>
      <c r="O18" s="18">
        <v>8.0599999999999997E-4</v>
      </c>
      <c r="P18" s="18">
        <v>7.4999999999999993E-5</v>
      </c>
      <c r="Q18" s="19">
        <v>0</v>
      </c>
      <c r="R18" s="19">
        <v>6.3070000000000001E-3</v>
      </c>
      <c r="S18" s="19">
        <v>9.5239999999999995E-3</v>
      </c>
      <c r="T18" s="19">
        <v>8.8900000000000003E-4</v>
      </c>
      <c r="U18" s="19">
        <v>5.6610000000000002E-3</v>
      </c>
      <c r="V18" s="19">
        <v>5.1599999999999997E-4</v>
      </c>
      <c r="W18" s="19">
        <v>1.0629999999999999E-3</v>
      </c>
      <c r="X18" s="19">
        <v>3.0509999999999999E-3</v>
      </c>
      <c r="Y18" s="18">
        <f t="shared" si="0"/>
        <v>6.2447429999999997</v>
      </c>
    </row>
    <row r="19" spans="1:27" x14ac:dyDescent="0.2">
      <c r="A19" s="143"/>
      <c r="B19" s="76" t="s">
        <v>27</v>
      </c>
      <c r="C19" s="18">
        <v>0</v>
      </c>
      <c r="D19" s="18">
        <v>1.835E-3</v>
      </c>
      <c r="E19" s="18">
        <v>2.3E-5</v>
      </c>
      <c r="F19" s="18">
        <v>2.2959999999999999E-3</v>
      </c>
      <c r="G19" s="18">
        <v>1.103038</v>
      </c>
      <c r="H19" s="18">
        <v>6.0788690000000001</v>
      </c>
      <c r="I19" s="18">
        <v>0.99539</v>
      </c>
      <c r="J19" s="18">
        <v>1.196291</v>
      </c>
      <c r="K19" s="18">
        <v>3.2750000000000001E-3</v>
      </c>
      <c r="L19" s="18">
        <v>5.5000000000000003E-4</v>
      </c>
      <c r="M19" s="18">
        <v>2.274E-3</v>
      </c>
      <c r="N19" s="18">
        <v>8.2719999999999998E-3</v>
      </c>
      <c r="O19" s="18">
        <v>9.0919999999999994E-3</v>
      </c>
      <c r="P19" s="18">
        <v>8.378E-3</v>
      </c>
      <c r="Q19" s="19">
        <v>2.1010999999999998E-2</v>
      </c>
      <c r="R19" s="19">
        <v>5.9211E-2</v>
      </c>
      <c r="S19" s="19">
        <v>3.4576999999999997E-2</v>
      </c>
      <c r="T19" s="19">
        <v>0.10806</v>
      </c>
      <c r="U19" s="19">
        <v>0.16003100000000001</v>
      </c>
      <c r="V19" s="19">
        <v>8.6968000000000004E-2</v>
      </c>
      <c r="W19" s="19">
        <v>1.445899</v>
      </c>
      <c r="X19" s="19">
        <v>0.73320099999999999</v>
      </c>
      <c r="Y19" s="18">
        <f t="shared" si="0"/>
        <v>12.058541000000004</v>
      </c>
    </row>
    <row r="20" spans="1:27" x14ac:dyDescent="0.2">
      <c r="A20" s="143"/>
      <c r="B20" s="76" t="s">
        <v>16</v>
      </c>
      <c r="C20" s="18">
        <f>SUM(C21:C26)</f>
        <v>0</v>
      </c>
      <c r="D20" s="18">
        <f t="shared" ref="D20:X20" si="1">SUM(D21:D26)</f>
        <v>0</v>
      </c>
      <c r="E20" s="18">
        <f t="shared" si="1"/>
        <v>0</v>
      </c>
      <c r="F20" s="18">
        <f t="shared" si="1"/>
        <v>0</v>
      </c>
      <c r="G20" s="18">
        <f t="shared" si="1"/>
        <v>0.23766200000000001</v>
      </c>
      <c r="H20" s="18">
        <f t="shared" si="1"/>
        <v>0.313168</v>
      </c>
      <c r="I20" s="18">
        <f t="shared" si="1"/>
        <v>7.8999999999999996E-5</v>
      </c>
      <c r="J20" s="18">
        <f t="shared" si="1"/>
        <v>1.0997E-2</v>
      </c>
      <c r="K20" s="18">
        <f t="shared" si="1"/>
        <v>0.224638</v>
      </c>
      <c r="L20" s="18">
        <f t="shared" si="1"/>
        <v>9.0930000000000004E-3</v>
      </c>
      <c r="M20" s="18">
        <f t="shared" si="1"/>
        <v>2.7877000000000002E-2</v>
      </c>
      <c r="N20" s="18">
        <f t="shared" si="1"/>
        <v>0.21223700000000001</v>
      </c>
      <c r="O20" s="18">
        <f t="shared" si="1"/>
        <v>0.222831</v>
      </c>
      <c r="P20" s="18">
        <f t="shared" si="1"/>
        <v>0.248415</v>
      </c>
      <c r="Q20" s="18">
        <f t="shared" si="1"/>
        <v>0.29808599999999996</v>
      </c>
      <c r="R20" s="18">
        <f t="shared" si="1"/>
        <v>0.34814299999999998</v>
      </c>
      <c r="S20" s="18">
        <f t="shared" si="1"/>
        <v>0.29686499999999999</v>
      </c>
      <c r="T20" s="18">
        <f t="shared" si="1"/>
        <v>0.72177100000000005</v>
      </c>
      <c r="U20" s="18">
        <f t="shared" si="1"/>
        <v>0.78523500000000002</v>
      </c>
      <c r="V20" s="18">
        <f t="shared" si="1"/>
        <v>0.67152000000000001</v>
      </c>
      <c r="W20" s="18">
        <f t="shared" si="1"/>
        <v>0.56655800000000001</v>
      </c>
      <c r="X20" s="18">
        <f t="shared" si="1"/>
        <v>0.76607499999999995</v>
      </c>
      <c r="Y20" s="18">
        <f t="shared" si="0"/>
        <v>5.9612499999999997</v>
      </c>
    </row>
    <row r="21" spans="1:27" x14ac:dyDescent="0.2">
      <c r="A21" s="143"/>
      <c r="B21" s="76" t="s">
        <v>19</v>
      </c>
      <c r="C21" s="18">
        <v>0</v>
      </c>
      <c r="D21" s="18">
        <v>0</v>
      </c>
      <c r="E21" s="18">
        <v>0</v>
      </c>
      <c r="F21" s="18">
        <v>0</v>
      </c>
      <c r="G21" s="18">
        <v>0</v>
      </c>
      <c r="H21" s="18">
        <v>0</v>
      </c>
      <c r="I21" s="18">
        <v>0</v>
      </c>
      <c r="J21" s="18">
        <v>0</v>
      </c>
      <c r="K21" s="18">
        <v>0.195464</v>
      </c>
      <c r="L21" s="18">
        <v>0</v>
      </c>
      <c r="M21" s="18">
        <v>1.2799999999999999E-4</v>
      </c>
      <c r="N21" s="18">
        <v>2.05E-4</v>
      </c>
      <c r="O21" s="18">
        <v>1.18E-4</v>
      </c>
      <c r="P21" s="18">
        <v>0</v>
      </c>
      <c r="Q21" s="19">
        <v>3.0000000000000001E-5</v>
      </c>
      <c r="R21" s="19">
        <v>0</v>
      </c>
      <c r="S21" s="19">
        <v>0</v>
      </c>
      <c r="T21" s="19">
        <v>0</v>
      </c>
      <c r="U21" s="19">
        <v>0</v>
      </c>
      <c r="V21" s="19">
        <v>0</v>
      </c>
      <c r="W21" s="19">
        <v>0</v>
      </c>
      <c r="X21" s="19">
        <v>0</v>
      </c>
      <c r="Y21" s="18">
        <f t="shared" si="0"/>
        <v>0.19594500000000001</v>
      </c>
    </row>
    <row r="22" spans="1:27" x14ac:dyDescent="0.2">
      <c r="A22" s="143"/>
      <c r="B22" s="76" t="s">
        <v>18</v>
      </c>
      <c r="C22" s="18">
        <v>0</v>
      </c>
      <c r="D22" s="18">
        <v>0</v>
      </c>
      <c r="E22" s="18">
        <v>0</v>
      </c>
      <c r="F22" s="18">
        <v>0</v>
      </c>
      <c r="G22" s="18">
        <v>0</v>
      </c>
      <c r="H22" s="18">
        <v>1.459E-3</v>
      </c>
      <c r="I22" s="18">
        <v>0</v>
      </c>
      <c r="J22" s="18">
        <v>0</v>
      </c>
      <c r="K22" s="18">
        <v>0</v>
      </c>
      <c r="L22" s="18">
        <v>0</v>
      </c>
      <c r="M22" s="18">
        <v>2.3470000000000001E-3</v>
      </c>
      <c r="N22" s="18">
        <v>0</v>
      </c>
      <c r="O22" s="18">
        <v>0</v>
      </c>
      <c r="P22" s="18">
        <v>0</v>
      </c>
      <c r="Q22" s="19">
        <v>0</v>
      </c>
      <c r="R22" s="19">
        <v>0</v>
      </c>
      <c r="S22" s="19">
        <v>0</v>
      </c>
      <c r="T22" s="19">
        <v>5.0699999999999996E-4</v>
      </c>
      <c r="U22" s="19">
        <v>4.1399999999999998E-4</v>
      </c>
      <c r="V22" s="19">
        <v>1.9950000000000002E-3</v>
      </c>
      <c r="W22" s="19">
        <v>0</v>
      </c>
      <c r="X22" s="19">
        <v>0</v>
      </c>
      <c r="Y22" s="18">
        <f t="shared" si="0"/>
        <v>6.7220000000000005E-3</v>
      </c>
    </row>
    <row r="23" spans="1:27" x14ac:dyDescent="0.2">
      <c r="A23" s="143"/>
      <c r="B23" s="76" t="s">
        <v>20</v>
      </c>
      <c r="C23" s="18">
        <v>0</v>
      </c>
      <c r="D23" s="18">
        <v>0</v>
      </c>
      <c r="E23" s="18">
        <v>0</v>
      </c>
      <c r="F23" s="18">
        <v>0</v>
      </c>
      <c r="G23" s="18">
        <v>0</v>
      </c>
      <c r="H23" s="18">
        <v>0</v>
      </c>
      <c r="I23" s="18">
        <v>0</v>
      </c>
      <c r="J23" s="18">
        <v>0</v>
      </c>
      <c r="K23" s="18">
        <v>0</v>
      </c>
      <c r="L23" s="18">
        <v>0</v>
      </c>
      <c r="M23" s="18">
        <v>0</v>
      </c>
      <c r="N23" s="18">
        <v>9.3400000000000004E-4</v>
      </c>
      <c r="O23" s="18">
        <v>3.6000000000000001E-5</v>
      </c>
      <c r="P23" s="18">
        <v>0</v>
      </c>
      <c r="Q23" s="19">
        <v>0</v>
      </c>
      <c r="R23" s="19">
        <v>0</v>
      </c>
      <c r="S23" s="19">
        <v>0</v>
      </c>
      <c r="T23" s="19">
        <v>0</v>
      </c>
      <c r="U23" s="19">
        <v>0</v>
      </c>
      <c r="V23" s="19">
        <v>0</v>
      </c>
      <c r="W23" s="19">
        <v>0</v>
      </c>
      <c r="X23" s="19">
        <v>0</v>
      </c>
      <c r="Y23" s="18">
        <f t="shared" si="0"/>
        <v>9.7000000000000005E-4</v>
      </c>
    </row>
    <row r="24" spans="1:27" x14ac:dyDescent="0.2">
      <c r="A24" s="143"/>
      <c r="B24" s="76" t="s">
        <v>21</v>
      </c>
      <c r="C24" s="18">
        <v>0</v>
      </c>
      <c r="D24" s="18">
        <v>0</v>
      </c>
      <c r="E24" s="18">
        <v>0</v>
      </c>
      <c r="F24" s="18">
        <v>0</v>
      </c>
      <c r="G24" s="18">
        <v>0</v>
      </c>
      <c r="H24" s="18">
        <v>0</v>
      </c>
      <c r="I24" s="18">
        <v>0</v>
      </c>
      <c r="J24" s="18">
        <v>0</v>
      </c>
      <c r="K24" s="18">
        <v>0</v>
      </c>
      <c r="L24" s="18">
        <v>0</v>
      </c>
      <c r="M24" s="18">
        <v>0</v>
      </c>
      <c r="N24" s="18">
        <v>0</v>
      </c>
      <c r="O24" s="18">
        <v>0</v>
      </c>
      <c r="P24" s="18">
        <v>0</v>
      </c>
      <c r="Q24" s="19">
        <v>0</v>
      </c>
      <c r="R24" s="19" t="s">
        <v>364</v>
      </c>
      <c r="S24" s="19">
        <v>0</v>
      </c>
      <c r="T24" s="19">
        <v>0</v>
      </c>
      <c r="U24" s="19">
        <v>0</v>
      </c>
      <c r="V24" s="19">
        <v>0</v>
      </c>
      <c r="W24" s="19">
        <v>0</v>
      </c>
      <c r="X24" s="19">
        <v>0</v>
      </c>
      <c r="Y24" s="18">
        <f t="shared" si="0"/>
        <v>0</v>
      </c>
      <c r="AA24" s="138"/>
    </row>
    <row r="25" spans="1:27" x14ac:dyDescent="0.2">
      <c r="A25" s="143"/>
      <c r="B25" s="76" t="s">
        <v>17</v>
      </c>
      <c r="C25" s="18">
        <v>0</v>
      </c>
      <c r="D25" s="18">
        <v>0</v>
      </c>
      <c r="E25" s="18">
        <v>0</v>
      </c>
      <c r="F25" s="18">
        <v>0</v>
      </c>
      <c r="G25" s="18">
        <v>0.23766200000000001</v>
      </c>
      <c r="H25" s="18">
        <v>0.31170900000000001</v>
      </c>
      <c r="I25" s="18">
        <v>7.8999999999999996E-5</v>
      </c>
      <c r="J25" s="18">
        <v>1.0997E-2</v>
      </c>
      <c r="K25" s="18">
        <v>2.9173999999999999E-2</v>
      </c>
      <c r="L25" s="18">
        <v>9.0930000000000004E-3</v>
      </c>
      <c r="M25" s="18">
        <v>2.5402000000000001E-2</v>
      </c>
      <c r="N25" s="18">
        <v>0.21109800000000001</v>
      </c>
      <c r="O25" s="18">
        <v>0.22267700000000001</v>
      </c>
      <c r="P25" s="18">
        <v>0.248415</v>
      </c>
      <c r="Q25" s="19">
        <v>0.297458</v>
      </c>
      <c r="R25" s="19">
        <v>0.34814299999999998</v>
      </c>
      <c r="S25" s="19">
        <v>0.29686499999999999</v>
      </c>
      <c r="T25" s="19">
        <v>0.72126400000000002</v>
      </c>
      <c r="U25" s="19">
        <v>0.77970399999999995</v>
      </c>
      <c r="V25" s="19">
        <v>0.66947500000000004</v>
      </c>
      <c r="W25" s="19">
        <v>0.56655800000000001</v>
      </c>
      <c r="X25" s="19">
        <v>0.76607499999999995</v>
      </c>
      <c r="Y25" s="18">
        <f t="shared" si="0"/>
        <v>5.7518479999999998</v>
      </c>
    </row>
    <row r="26" spans="1:27" x14ac:dyDescent="0.2">
      <c r="A26" s="297"/>
      <c r="B26" s="76" t="s">
        <v>807</v>
      </c>
      <c r="C26" s="18">
        <v>0</v>
      </c>
      <c r="D26" s="18">
        <v>0</v>
      </c>
      <c r="E26" s="18">
        <v>0</v>
      </c>
      <c r="F26" s="18">
        <v>0</v>
      </c>
      <c r="G26" s="18">
        <v>0</v>
      </c>
      <c r="H26" s="18">
        <v>0</v>
      </c>
      <c r="I26" s="18">
        <v>0</v>
      </c>
      <c r="J26" s="18">
        <v>0</v>
      </c>
      <c r="K26" s="18">
        <v>0</v>
      </c>
      <c r="L26" s="18">
        <v>0</v>
      </c>
      <c r="M26" s="18">
        <v>0</v>
      </c>
      <c r="N26" s="18">
        <v>0</v>
      </c>
      <c r="O26" s="18">
        <v>0</v>
      </c>
      <c r="P26" s="18">
        <v>0</v>
      </c>
      <c r="Q26" s="19">
        <v>5.9800000000000001E-4</v>
      </c>
      <c r="R26" s="19">
        <v>0</v>
      </c>
      <c r="S26" s="19">
        <v>0</v>
      </c>
      <c r="T26" s="19">
        <v>0</v>
      </c>
      <c r="U26" s="19">
        <v>5.117E-3</v>
      </c>
      <c r="V26" s="19">
        <v>5.0000000000000002E-5</v>
      </c>
      <c r="W26" s="19">
        <v>0</v>
      </c>
      <c r="X26" s="19">
        <v>0</v>
      </c>
      <c r="Y26" s="18">
        <f t="shared" si="0"/>
        <v>5.7649999999999993E-3</v>
      </c>
    </row>
    <row r="27" spans="1:27" ht="15" x14ac:dyDescent="0.25">
      <c r="A27" s="143"/>
      <c r="B27" s="185" t="s">
        <v>22</v>
      </c>
      <c r="C27" s="211">
        <f>SUM(C9+C16+C17)</f>
        <v>25.378532</v>
      </c>
      <c r="D27" s="211">
        <f t="shared" ref="D27:R27" si="2">SUM(D9+D16+D17)</f>
        <v>86.682554999999994</v>
      </c>
      <c r="E27" s="211">
        <f t="shared" si="2"/>
        <v>51.243966</v>
      </c>
      <c r="F27" s="211">
        <f t="shared" si="2"/>
        <v>65.427756000000002</v>
      </c>
      <c r="G27" s="211">
        <f t="shared" si="2"/>
        <v>81.483543999999995</v>
      </c>
      <c r="H27" s="211">
        <f t="shared" si="2"/>
        <v>130.21829</v>
      </c>
      <c r="I27" s="211">
        <f t="shared" si="2"/>
        <v>113.514663</v>
      </c>
      <c r="J27" s="211">
        <f t="shared" si="2"/>
        <v>70.799858999999998</v>
      </c>
      <c r="K27" s="211">
        <f t="shared" si="2"/>
        <v>65.984726999999992</v>
      </c>
      <c r="L27" s="211">
        <f t="shared" si="2"/>
        <v>87.916063999999992</v>
      </c>
      <c r="M27" s="211">
        <f t="shared" si="2"/>
        <v>158.826256</v>
      </c>
      <c r="N27" s="211">
        <f t="shared" si="2"/>
        <v>195.34217900000002</v>
      </c>
      <c r="O27" s="211">
        <f t="shared" si="2"/>
        <v>172.34889899999999</v>
      </c>
      <c r="P27" s="211">
        <f t="shared" si="2"/>
        <v>190.62041600000001</v>
      </c>
      <c r="Q27" s="211">
        <f t="shared" si="2"/>
        <v>148.52421899999999</v>
      </c>
      <c r="R27" s="211">
        <f t="shared" si="2"/>
        <v>181.87480599999998</v>
      </c>
      <c r="S27" s="211">
        <f>SUM(S9+S16+S17)</f>
        <v>214.34738500000003</v>
      </c>
      <c r="T27" s="211">
        <f>SUM(T9+T16+T17)</f>
        <v>232.98518099999998</v>
      </c>
      <c r="U27" s="211">
        <f>SUM(U9+U16+U17)</f>
        <v>270.32591300000001</v>
      </c>
      <c r="V27" s="211">
        <f>SUM(V9+V16+V17)</f>
        <v>311.43588499999998</v>
      </c>
      <c r="W27" s="211">
        <f t="shared" ref="W27:X27" si="3">SUM(W9+W16+W17)</f>
        <v>342.80264999999997</v>
      </c>
      <c r="X27" s="211">
        <f t="shared" si="3"/>
        <v>379.09028499999999</v>
      </c>
      <c r="Y27" s="18">
        <f t="shared" si="0"/>
        <v>3577.1740300000001</v>
      </c>
    </row>
    <row r="28" spans="1:27" x14ac:dyDescent="0.2">
      <c r="A28" s="143"/>
      <c r="B28" s="76" t="s">
        <v>23</v>
      </c>
      <c r="C28" s="18">
        <f>C29-C27</f>
        <v>12.467298</v>
      </c>
      <c r="D28" s="18">
        <f t="shared" ref="D28:V28" si="4">D29-D27</f>
        <v>25.405909000000008</v>
      </c>
      <c r="E28" s="18">
        <f t="shared" si="4"/>
        <v>12.731893999999997</v>
      </c>
      <c r="F28" s="18">
        <f t="shared" si="4"/>
        <v>7.7839840000000038</v>
      </c>
      <c r="G28" s="18">
        <f t="shared" si="4"/>
        <v>8.4844230000000067</v>
      </c>
      <c r="H28" s="18">
        <f t="shared" si="4"/>
        <v>12.095610999999991</v>
      </c>
      <c r="I28" s="18">
        <f t="shared" si="4"/>
        <v>23.597325999999995</v>
      </c>
      <c r="J28" s="18">
        <f t="shared" si="4"/>
        <v>17.097165000000004</v>
      </c>
      <c r="K28" s="18">
        <f t="shared" si="4"/>
        <v>16.663148000000007</v>
      </c>
      <c r="L28" s="18">
        <f t="shared" si="4"/>
        <v>35.454673000000014</v>
      </c>
      <c r="M28" s="18">
        <f t="shared" si="4"/>
        <v>35.569076999999993</v>
      </c>
      <c r="N28" s="18">
        <f t="shared" si="4"/>
        <v>46.130539999999996</v>
      </c>
      <c r="O28" s="18">
        <f t="shared" si="4"/>
        <v>27.749707999999998</v>
      </c>
      <c r="P28" s="18">
        <f t="shared" si="4"/>
        <v>31.17495599999998</v>
      </c>
      <c r="Q28" s="18">
        <f t="shared" si="4"/>
        <v>21.051507000000015</v>
      </c>
      <c r="R28" s="18">
        <f t="shared" si="4"/>
        <v>22.352603000000016</v>
      </c>
      <c r="S28" s="18">
        <f t="shared" si="4"/>
        <v>55.910284999999988</v>
      </c>
      <c r="T28" s="18">
        <f t="shared" si="4"/>
        <v>46.883398000000028</v>
      </c>
      <c r="U28" s="18">
        <f t="shared" si="4"/>
        <v>39.502894999999967</v>
      </c>
      <c r="V28" s="18">
        <f t="shared" si="4"/>
        <v>47.448045000000036</v>
      </c>
      <c r="W28" s="18">
        <f t="shared" ref="W28:X28" si="5">W29-W27</f>
        <v>66.272933000000023</v>
      </c>
      <c r="X28" s="18">
        <f t="shared" si="5"/>
        <v>71.444102999999984</v>
      </c>
      <c r="Y28" s="18">
        <f t="shared" si="0"/>
        <v>683.27148099999999</v>
      </c>
    </row>
    <row r="29" spans="1:27" ht="13.5" thickBot="1" x14ac:dyDescent="0.25">
      <c r="A29" s="143"/>
      <c r="B29" s="77" t="s">
        <v>7</v>
      </c>
      <c r="C29" s="260">
        <v>37.845829999999999</v>
      </c>
      <c r="D29" s="260">
        <v>112.088464</v>
      </c>
      <c r="E29" s="260">
        <v>63.975859999999997</v>
      </c>
      <c r="F29" s="260">
        <v>73.211740000000006</v>
      </c>
      <c r="G29" s="260">
        <v>89.967967000000002</v>
      </c>
      <c r="H29" s="260">
        <v>142.31390099999999</v>
      </c>
      <c r="I29" s="260">
        <v>137.11198899999999</v>
      </c>
      <c r="J29" s="260">
        <v>87.897024000000002</v>
      </c>
      <c r="K29" s="260">
        <v>82.647874999999999</v>
      </c>
      <c r="L29" s="260">
        <v>123.37073700000001</v>
      </c>
      <c r="M29" s="260">
        <v>194.39533299999999</v>
      </c>
      <c r="N29" s="260">
        <v>241.47271900000001</v>
      </c>
      <c r="O29" s="260">
        <v>200.09860699999999</v>
      </c>
      <c r="P29" s="260">
        <v>221.79537199999999</v>
      </c>
      <c r="Q29" s="259">
        <v>169.575726</v>
      </c>
      <c r="R29" s="259">
        <v>204.22740899999999</v>
      </c>
      <c r="S29" s="259">
        <v>270.25767000000002</v>
      </c>
      <c r="T29" s="27">
        <v>279.86857900000001</v>
      </c>
      <c r="U29" s="27">
        <v>309.82880799999998</v>
      </c>
      <c r="V29" s="27">
        <v>358.88393000000002</v>
      </c>
      <c r="W29" s="27">
        <v>409.07558299999999</v>
      </c>
      <c r="X29" s="27">
        <v>450.53438799999998</v>
      </c>
      <c r="Y29" s="18">
        <f t="shared" si="0"/>
        <v>4260.4455109999999</v>
      </c>
    </row>
    <row r="30" spans="1:27" ht="20.25" thickTop="1" thickBot="1" x14ac:dyDescent="0.35">
      <c r="A30" s="143"/>
      <c r="B30" s="334" t="s">
        <v>253</v>
      </c>
      <c r="C30" s="334"/>
      <c r="D30" s="334"/>
      <c r="E30" s="334"/>
      <c r="F30" s="334"/>
      <c r="G30" s="334"/>
      <c r="H30" s="334"/>
      <c r="I30" s="334"/>
      <c r="J30" s="334"/>
      <c r="K30" s="334"/>
      <c r="L30" s="334"/>
      <c r="M30" s="334"/>
      <c r="N30" s="334"/>
      <c r="O30" s="334"/>
      <c r="P30" s="334"/>
      <c r="Q30" s="334"/>
      <c r="R30" s="334"/>
      <c r="S30" s="334"/>
      <c r="T30" s="334"/>
      <c r="U30" s="334"/>
      <c r="V30" s="334"/>
      <c r="W30" s="334"/>
      <c r="X30" s="334"/>
      <c r="Y30" s="334"/>
    </row>
    <row r="31" spans="1:27" ht="13.5" thickTop="1" x14ac:dyDescent="0.2">
      <c r="A31" s="143"/>
      <c r="B31" s="96"/>
      <c r="C31" s="18"/>
      <c r="D31" s="18"/>
      <c r="E31" s="18"/>
      <c r="F31" s="18"/>
      <c r="G31" s="18"/>
      <c r="H31" s="18"/>
      <c r="I31" s="18"/>
      <c r="J31" s="18"/>
      <c r="K31" s="18"/>
      <c r="L31" s="18"/>
      <c r="M31" s="18"/>
      <c r="N31" s="18"/>
      <c r="O31" s="18"/>
      <c r="P31" s="18"/>
      <c r="Q31" s="18"/>
      <c r="R31" s="18"/>
      <c r="S31" s="18"/>
      <c r="T31" s="18"/>
      <c r="U31" s="18"/>
      <c r="V31" s="18"/>
      <c r="W31" s="18"/>
      <c r="X31" s="18"/>
      <c r="Y31" s="18"/>
    </row>
    <row r="32" spans="1:27" x14ac:dyDescent="0.2">
      <c r="A32" s="143"/>
      <c r="B32" s="27" t="s">
        <v>326</v>
      </c>
      <c r="C32" s="18">
        <f t="shared" ref="C32:V32" si="6">C9/C$29*100</f>
        <v>67.034653487583711</v>
      </c>
      <c r="D32" s="18">
        <f t="shared" si="6"/>
        <v>77.32598958622539</v>
      </c>
      <c r="E32" s="18">
        <f t="shared" si="6"/>
        <v>80.030675632965313</v>
      </c>
      <c r="F32" s="18">
        <f t="shared" si="6"/>
        <v>89.21475298906978</v>
      </c>
      <c r="G32" s="18">
        <f t="shared" si="6"/>
        <v>88.908124377201943</v>
      </c>
      <c r="H32" s="18">
        <f t="shared" si="6"/>
        <v>86.933414185589655</v>
      </c>
      <c r="I32" s="18">
        <f t="shared" si="6"/>
        <v>81.3157294363223</v>
      </c>
      <c r="J32" s="18">
        <f t="shared" si="6"/>
        <v>78.558492492305547</v>
      </c>
      <c r="K32" s="18">
        <f t="shared" si="6"/>
        <v>79.045134554276189</v>
      </c>
      <c r="L32" s="18">
        <f t="shared" si="6"/>
        <v>68.238297060671684</v>
      </c>
      <c r="M32" s="18">
        <f t="shared" si="6"/>
        <v>73.257207774633144</v>
      </c>
      <c r="N32" s="18">
        <f t="shared" si="6"/>
        <v>71.172897589313195</v>
      </c>
      <c r="O32" s="18">
        <f t="shared" si="6"/>
        <v>73.145528694260221</v>
      </c>
      <c r="P32" s="18">
        <f t="shared" si="6"/>
        <v>72.192935116788647</v>
      </c>
      <c r="Q32" s="18">
        <f t="shared" si="6"/>
        <v>77.030775619383164</v>
      </c>
      <c r="R32" s="18">
        <f t="shared" si="6"/>
        <v>77.08986211542252</v>
      </c>
      <c r="S32" s="18">
        <f t="shared" si="6"/>
        <v>60.379739823850329</v>
      </c>
      <c r="T32" s="18">
        <f t="shared" si="6"/>
        <v>66.160031848376946</v>
      </c>
      <c r="U32" s="18">
        <f t="shared" si="6"/>
        <v>74.474483663894802</v>
      </c>
      <c r="V32" s="18">
        <f t="shared" si="6"/>
        <v>73.737435944819268</v>
      </c>
      <c r="W32" s="18">
        <f t="shared" ref="W32:X32" si="7">W9/W$29*100</f>
        <v>65.575542063091063</v>
      </c>
      <c r="X32" s="18">
        <f t="shared" si="7"/>
        <v>66.129764993654618</v>
      </c>
      <c r="Y32" s="18">
        <f t="shared" ref="Y32:Y48" si="8">Y9/Y$29*100</f>
        <v>72.317639083637147</v>
      </c>
    </row>
    <row r="33" spans="1:25" x14ac:dyDescent="0.2">
      <c r="A33" s="143"/>
      <c r="B33" s="27" t="s">
        <v>59</v>
      </c>
      <c r="C33" s="18">
        <f t="shared" ref="C33:C48" si="9">C10/C$29*100</f>
        <v>0</v>
      </c>
      <c r="D33" s="18">
        <f t="shared" ref="D33:R33" si="10">D10/D$29*100</f>
        <v>0</v>
      </c>
      <c r="E33" s="18">
        <f t="shared" si="10"/>
        <v>0</v>
      </c>
      <c r="F33" s="18">
        <f t="shared" si="10"/>
        <v>0</v>
      </c>
      <c r="G33" s="18">
        <f t="shared" si="10"/>
        <v>0</v>
      </c>
      <c r="H33" s="18">
        <f t="shared" si="10"/>
        <v>0</v>
      </c>
      <c r="I33" s="18">
        <f t="shared" si="10"/>
        <v>0</v>
      </c>
      <c r="J33" s="18">
        <f t="shared" si="10"/>
        <v>0</v>
      </c>
      <c r="K33" s="18">
        <f t="shared" si="10"/>
        <v>0</v>
      </c>
      <c r="L33" s="18">
        <f t="shared" si="10"/>
        <v>0</v>
      </c>
      <c r="M33" s="18">
        <f t="shared" si="10"/>
        <v>2.3148703883750134E-5</v>
      </c>
      <c r="N33" s="18">
        <f t="shared" si="10"/>
        <v>7.731722273769567E-4</v>
      </c>
      <c r="O33" s="18">
        <f t="shared" si="10"/>
        <v>3.2953752646563902E-3</v>
      </c>
      <c r="P33" s="18">
        <f t="shared" si="10"/>
        <v>8.4943161032232902E-4</v>
      </c>
      <c r="Q33" s="18">
        <f t="shared" si="10"/>
        <v>2.9455866814334032E-3</v>
      </c>
      <c r="R33" s="18">
        <f t="shared" si="10"/>
        <v>1.2853318821667078E-3</v>
      </c>
      <c r="S33" s="18">
        <f t="shared" ref="S33:V48" si="11">S10/S$29*100</f>
        <v>2.3929015594636033E-3</v>
      </c>
      <c r="T33" s="18">
        <f t="shared" si="11"/>
        <v>1.1087346822166843E-3</v>
      </c>
      <c r="U33" s="18">
        <f t="shared" si="11"/>
        <v>4.8091073571183221E-5</v>
      </c>
      <c r="V33" s="18">
        <f t="shared" si="11"/>
        <v>0</v>
      </c>
      <c r="W33" s="18">
        <f t="shared" ref="W33:X33" si="12">W10/W$29*100</f>
        <v>1.8165347209197771E-3</v>
      </c>
      <c r="X33" s="18">
        <f t="shared" si="12"/>
        <v>1.127771849459802E-3</v>
      </c>
      <c r="Y33" s="18">
        <f t="shared" si="8"/>
        <v>9.4452563461032836E-4</v>
      </c>
    </row>
    <row r="34" spans="1:25" x14ac:dyDescent="0.2">
      <c r="A34" s="143"/>
      <c r="B34" s="27" t="s">
        <v>60</v>
      </c>
      <c r="C34" s="18">
        <f t="shared" si="9"/>
        <v>0</v>
      </c>
      <c r="D34" s="18">
        <f t="shared" ref="D34:R34" si="13">D11/D$29*100</f>
        <v>0</v>
      </c>
      <c r="E34" s="18">
        <f t="shared" si="13"/>
        <v>0</v>
      </c>
      <c r="F34" s="18">
        <f t="shared" si="13"/>
        <v>8.4441375112789291E-2</v>
      </c>
      <c r="G34" s="18">
        <f t="shared" si="13"/>
        <v>0</v>
      </c>
      <c r="H34" s="18">
        <f t="shared" si="13"/>
        <v>1.4756112967488678E-5</v>
      </c>
      <c r="I34" s="18">
        <f t="shared" si="13"/>
        <v>0</v>
      </c>
      <c r="J34" s="18">
        <f t="shared" si="13"/>
        <v>0</v>
      </c>
      <c r="K34" s="18">
        <f t="shared" si="13"/>
        <v>2.1694447679386796E-3</v>
      </c>
      <c r="L34" s="18">
        <f t="shared" si="13"/>
        <v>4.0528249417850201E-6</v>
      </c>
      <c r="M34" s="18">
        <f t="shared" si="13"/>
        <v>1.120603034230251E-2</v>
      </c>
      <c r="N34" s="18">
        <f t="shared" si="13"/>
        <v>1.9878021914351324E-3</v>
      </c>
      <c r="O34" s="18">
        <f t="shared" si="13"/>
        <v>0</v>
      </c>
      <c r="P34" s="18">
        <f t="shared" si="13"/>
        <v>0</v>
      </c>
      <c r="Q34" s="18">
        <f t="shared" si="13"/>
        <v>6.1919239549651113E-5</v>
      </c>
      <c r="R34" s="18">
        <f t="shared" si="13"/>
        <v>0</v>
      </c>
      <c r="S34" s="18">
        <f t="shared" si="11"/>
        <v>0</v>
      </c>
      <c r="T34" s="18">
        <f t="shared" si="11"/>
        <v>0</v>
      </c>
      <c r="U34" s="18">
        <f t="shared" si="11"/>
        <v>0</v>
      </c>
      <c r="V34" s="18">
        <f t="shared" si="11"/>
        <v>0</v>
      </c>
      <c r="W34" s="18">
        <f t="shared" ref="W34:X34" si="14">W11/W$29*100</f>
        <v>0.22131680247461749</v>
      </c>
      <c r="X34" s="18">
        <f t="shared" si="14"/>
        <v>2.9576210728669176E-2</v>
      </c>
      <c r="Y34" s="18">
        <f t="shared" si="8"/>
        <v>2.6498003485438779E-2</v>
      </c>
    </row>
    <row r="35" spans="1:25" x14ac:dyDescent="0.2">
      <c r="A35" s="143"/>
      <c r="B35" s="27" t="s">
        <v>387</v>
      </c>
      <c r="C35" s="18">
        <f t="shared" si="9"/>
        <v>0</v>
      </c>
      <c r="D35" s="18">
        <f t="shared" ref="D35:R35" si="15">D12/D$29*100</f>
        <v>0</v>
      </c>
      <c r="E35" s="18">
        <f t="shared" si="15"/>
        <v>0</v>
      </c>
      <c r="F35" s="18">
        <f t="shared" si="15"/>
        <v>0</v>
      </c>
      <c r="G35" s="18">
        <f t="shared" si="15"/>
        <v>0</v>
      </c>
      <c r="H35" s="18">
        <f t="shared" si="15"/>
        <v>0</v>
      </c>
      <c r="I35" s="18">
        <f t="shared" si="15"/>
        <v>0</v>
      </c>
      <c r="J35" s="18">
        <f t="shared" si="15"/>
        <v>0</v>
      </c>
      <c r="K35" s="18">
        <f t="shared" si="15"/>
        <v>0</v>
      </c>
      <c r="L35" s="18">
        <f t="shared" si="15"/>
        <v>0</v>
      </c>
      <c r="M35" s="18">
        <f t="shared" si="15"/>
        <v>0</v>
      </c>
      <c r="N35" s="18">
        <f t="shared" si="15"/>
        <v>0</v>
      </c>
      <c r="O35" s="18">
        <f t="shared" si="15"/>
        <v>0</v>
      </c>
      <c r="P35" s="18">
        <f t="shared" si="15"/>
        <v>0</v>
      </c>
      <c r="Q35" s="18">
        <f t="shared" si="15"/>
        <v>0</v>
      </c>
      <c r="R35" s="18">
        <f t="shared" si="15"/>
        <v>0</v>
      </c>
      <c r="S35" s="18">
        <f t="shared" si="11"/>
        <v>0</v>
      </c>
      <c r="T35" s="18">
        <f t="shared" si="11"/>
        <v>0</v>
      </c>
      <c r="U35" s="18">
        <f t="shared" si="11"/>
        <v>0</v>
      </c>
      <c r="V35" s="18">
        <f t="shared" si="11"/>
        <v>0</v>
      </c>
      <c r="W35" s="18">
        <f t="shared" ref="W35:X35" si="16">W12/W$29*100</f>
        <v>0</v>
      </c>
      <c r="X35" s="18">
        <f t="shared" si="16"/>
        <v>0</v>
      </c>
      <c r="Y35" s="18">
        <f t="shared" si="8"/>
        <v>0</v>
      </c>
    </row>
    <row r="36" spans="1:25" x14ac:dyDescent="0.2">
      <c r="A36" s="143"/>
      <c r="B36" s="27" t="s">
        <v>63</v>
      </c>
      <c r="C36" s="18">
        <f t="shared" si="9"/>
        <v>0</v>
      </c>
      <c r="D36" s="18">
        <f t="shared" ref="D36:R36" si="17">D13/D$29*100</f>
        <v>0</v>
      </c>
      <c r="E36" s="18">
        <f t="shared" si="17"/>
        <v>0</v>
      </c>
      <c r="F36" s="18">
        <f t="shared" si="17"/>
        <v>0</v>
      </c>
      <c r="G36" s="18">
        <f t="shared" si="17"/>
        <v>0</v>
      </c>
      <c r="H36" s="18">
        <f t="shared" si="17"/>
        <v>0</v>
      </c>
      <c r="I36" s="18">
        <f t="shared" si="17"/>
        <v>0</v>
      </c>
      <c r="J36" s="18">
        <f t="shared" si="17"/>
        <v>0</v>
      </c>
      <c r="K36" s="18">
        <f t="shared" si="17"/>
        <v>0.23650214842184389</v>
      </c>
      <c r="L36" s="18">
        <f t="shared" si="17"/>
        <v>0</v>
      </c>
      <c r="M36" s="18">
        <f t="shared" si="17"/>
        <v>6.5845202158222593E-5</v>
      </c>
      <c r="N36" s="18">
        <f t="shared" si="17"/>
        <v>8.4895718592542112E-5</v>
      </c>
      <c r="O36" s="18">
        <f t="shared" si="17"/>
        <v>5.8970925269859577E-5</v>
      </c>
      <c r="P36" s="18">
        <f t="shared" si="17"/>
        <v>0</v>
      </c>
      <c r="Q36" s="18">
        <f t="shared" si="17"/>
        <v>1.7691211299900317E-5</v>
      </c>
      <c r="R36" s="18">
        <f t="shared" si="17"/>
        <v>0</v>
      </c>
      <c r="S36" s="18">
        <f t="shared" si="11"/>
        <v>0</v>
      </c>
      <c r="T36" s="18">
        <f t="shared" si="11"/>
        <v>0</v>
      </c>
      <c r="U36" s="18">
        <f t="shared" si="11"/>
        <v>0</v>
      </c>
      <c r="V36" s="18">
        <f t="shared" si="11"/>
        <v>0</v>
      </c>
      <c r="W36" s="18">
        <f t="shared" ref="W36:X36" si="18">W13/W$29*100</f>
        <v>0</v>
      </c>
      <c r="X36" s="18">
        <f t="shared" si="18"/>
        <v>0</v>
      </c>
      <c r="Y36" s="18">
        <f t="shared" si="8"/>
        <v>4.5991669062329672E-3</v>
      </c>
    </row>
    <row r="37" spans="1:25" x14ac:dyDescent="0.2">
      <c r="A37" s="143"/>
      <c r="B37" s="27" t="s">
        <v>62</v>
      </c>
      <c r="C37" s="18">
        <f t="shared" si="9"/>
        <v>0</v>
      </c>
      <c r="D37" s="18">
        <f t="shared" ref="D37:R37" si="19">D14/D$29*100</f>
        <v>0</v>
      </c>
      <c r="E37" s="18">
        <f t="shared" si="19"/>
        <v>0</v>
      </c>
      <c r="F37" s="18">
        <f t="shared" si="19"/>
        <v>0</v>
      </c>
      <c r="G37" s="18">
        <f t="shared" si="19"/>
        <v>0</v>
      </c>
      <c r="H37" s="18">
        <f t="shared" si="19"/>
        <v>1.0251985152174279E-3</v>
      </c>
      <c r="I37" s="18">
        <f t="shared" si="19"/>
        <v>0</v>
      </c>
      <c r="J37" s="18">
        <f t="shared" si="19"/>
        <v>0</v>
      </c>
      <c r="K37" s="18">
        <f t="shared" si="19"/>
        <v>0</v>
      </c>
      <c r="L37" s="18">
        <f t="shared" si="19"/>
        <v>0</v>
      </c>
      <c r="M37" s="18">
        <f t="shared" si="19"/>
        <v>1.2073335114480349E-3</v>
      </c>
      <c r="N37" s="18">
        <f t="shared" si="19"/>
        <v>0</v>
      </c>
      <c r="O37" s="18">
        <f t="shared" si="19"/>
        <v>0</v>
      </c>
      <c r="P37" s="18">
        <f t="shared" si="19"/>
        <v>0</v>
      </c>
      <c r="Q37" s="18">
        <f t="shared" si="19"/>
        <v>0</v>
      </c>
      <c r="R37" s="18">
        <f t="shared" si="19"/>
        <v>0</v>
      </c>
      <c r="S37" s="18">
        <f t="shared" si="11"/>
        <v>0</v>
      </c>
      <c r="T37" s="18">
        <f t="shared" si="11"/>
        <v>1.811564562951527E-4</v>
      </c>
      <c r="U37" s="18">
        <f t="shared" si="11"/>
        <v>1.3362217757362319E-4</v>
      </c>
      <c r="V37" s="18">
        <f t="shared" si="11"/>
        <v>5.5589003386136572E-4</v>
      </c>
      <c r="W37" s="18">
        <f t="shared" ref="W37:X37" si="20">W14/W$29*100</f>
        <v>0</v>
      </c>
      <c r="X37" s="18">
        <f t="shared" si="20"/>
        <v>0</v>
      </c>
      <c r="Y37" s="18">
        <f t="shared" si="8"/>
        <v>1.5777692691162318E-4</v>
      </c>
    </row>
    <row r="38" spans="1:25" x14ac:dyDescent="0.2">
      <c r="A38" s="143"/>
      <c r="B38" s="27" t="s">
        <v>381</v>
      </c>
      <c r="C38" s="18">
        <f t="shared" si="9"/>
        <v>0</v>
      </c>
      <c r="D38" s="18">
        <f t="shared" ref="D38:R38" si="21">D15/D$29*100</f>
        <v>0</v>
      </c>
      <c r="E38" s="18">
        <f t="shared" si="21"/>
        <v>0</v>
      </c>
      <c r="F38" s="18">
        <f t="shared" si="21"/>
        <v>0</v>
      </c>
      <c r="G38" s="18">
        <f t="shared" si="21"/>
        <v>0</v>
      </c>
      <c r="H38" s="18">
        <f t="shared" si="21"/>
        <v>0</v>
      </c>
      <c r="I38" s="18">
        <f t="shared" si="21"/>
        <v>0</v>
      </c>
      <c r="J38" s="18">
        <f t="shared" si="21"/>
        <v>6.1481034898291887E-3</v>
      </c>
      <c r="K38" s="18">
        <f t="shared" si="21"/>
        <v>0</v>
      </c>
      <c r="L38" s="18">
        <f t="shared" si="21"/>
        <v>0</v>
      </c>
      <c r="M38" s="18">
        <f t="shared" si="21"/>
        <v>0</v>
      </c>
      <c r="N38" s="18">
        <f t="shared" si="21"/>
        <v>0</v>
      </c>
      <c r="O38" s="18">
        <f t="shared" si="21"/>
        <v>0</v>
      </c>
      <c r="P38" s="18">
        <f t="shared" si="21"/>
        <v>0</v>
      </c>
      <c r="Q38" s="18">
        <f t="shared" si="21"/>
        <v>0</v>
      </c>
      <c r="R38" s="18">
        <f t="shared" si="21"/>
        <v>7.0509634678859393E-5</v>
      </c>
      <c r="S38" s="18">
        <f t="shared" si="11"/>
        <v>0</v>
      </c>
      <c r="T38" s="18">
        <f t="shared" si="11"/>
        <v>0</v>
      </c>
      <c r="U38" s="18">
        <f t="shared" si="11"/>
        <v>8.4123875272437559E-3</v>
      </c>
      <c r="V38" s="18">
        <f t="shared" si="11"/>
        <v>0</v>
      </c>
      <c r="W38" s="18">
        <f t="shared" ref="W38:X38" si="22">W15/W$29*100</f>
        <v>9.8011227426399571E-3</v>
      </c>
      <c r="X38" s="18">
        <f t="shared" si="22"/>
        <v>0</v>
      </c>
      <c r="Y38" s="18">
        <f t="shared" si="8"/>
        <v>1.6830634217680526E-3</v>
      </c>
    </row>
    <row r="39" spans="1:25" x14ac:dyDescent="0.2">
      <c r="A39" s="143"/>
      <c r="B39" s="27" t="s">
        <v>14</v>
      </c>
      <c r="C39" s="18">
        <f t="shared" si="9"/>
        <v>2.227193854646602E-2</v>
      </c>
      <c r="D39" s="18">
        <f t="shared" ref="D39:R39" si="23">D16/D$29*100</f>
        <v>6.4288506977845643E-3</v>
      </c>
      <c r="E39" s="18">
        <f t="shared" si="23"/>
        <v>5.807034090671076E-2</v>
      </c>
      <c r="F39" s="18">
        <f t="shared" si="23"/>
        <v>4.3397411398772928E-2</v>
      </c>
      <c r="G39" s="18">
        <f t="shared" si="23"/>
        <v>0.15075699109662</v>
      </c>
      <c r="H39" s="18">
        <f t="shared" si="23"/>
        <v>5.9318168785212358E-2</v>
      </c>
      <c r="I39" s="18">
        <f t="shared" si="23"/>
        <v>0.73768385053476249</v>
      </c>
      <c r="J39" s="18">
        <f t="shared" si="23"/>
        <v>0.53125348134653561</v>
      </c>
      <c r="K39" s="18">
        <f t="shared" si="23"/>
        <v>0.4208892243145998</v>
      </c>
      <c r="L39" s="18">
        <f t="shared" si="23"/>
        <v>2.9995119507148602</v>
      </c>
      <c r="M39" s="18">
        <f t="shared" si="23"/>
        <v>5.2754291174263948</v>
      </c>
      <c r="N39" s="18">
        <f t="shared" si="23"/>
        <v>9.6183743224426106</v>
      </c>
      <c r="O39" s="18">
        <f t="shared" si="23"/>
        <v>12.84970914365236</v>
      </c>
      <c r="P39" s="18">
        <f t="shared" si="23"/>
        <v>13.61066812521228</v>
      </c>
      <c r="Q39" s="18">
        <f t="shared" si="23"/>
        <v>10.044445866031555</v>
      </c>
      <c r="R39" s="18">
        <f t="shared" si="23"/>
        <v>11.760232927403001</v>
      </c>
      <c r="S39" s="18">
        <f t="shared" si="11"/>
        <v>18.801632900927473</v>
      </c>
      <c r="T39" s="18">
        <f t="shared" si="11"/>
        <v>16.788484140622302</v>
      </c>
      <c r="U39" s="18">
        <f t="shared" si="11"/>
        <v>12.399058450368502</v>
      </c>
      <c r="V39" s="18">
        <f t="shared" si="11"/>
        <v>12.829845292877836</v>
      </c>
      <c r="W39" s="18">
        <f t="shared" ref="W39:X39" si="24">W16/W$29*100</f>
        <v>17.938608181363882</v>
      </c>
      <c r="X39" s="18">
        <f t="shared" si="24"/>
        <v>17.843949572168952</v>
      </c>
      <c r="Y39" s="18">
        <f t="shared" si="8"/>
        <v>11.085626204597174</v>
      </c>
    </row>
    <row r="40" spans="1:25" x14ac:dyDescent="0.2">
      <c r="A40" s="143"/>
      <c r="B40" s="76" t="s">
        <v>15</v>
      </c>
      <c r="C40" s="18">
        <f t="shared" si="9"/>
        <v>7.4512832721597075E-4</v>
      </c>
      <c r="D40" s="18">
        <f t="shared" ref="D40:R40" si="25">D17/D$29*100</f>
        <v>1.6370997821863274E-3</v>
      </c>
      <c r="E40" s="18">
        <f t="shared" si="25"/>
        <v>1.0163208435181646E-2</v>
      </c>
      <c r="F40" s="18">
        <f t="shared" si="25"/>
        <v>0.10969688741177303</v>
      </c>
      <c r="G40" s="18">
        <f t="shared" si="25"/>
        <v>1.5106254429423751</v>
      </c>
      <c r="H40" s="18">
        <f t="shared" si="25"/>
        <v>4.508019915777588</v>
      </c>
      <c r="I40" s="18">
        <f t="shared" si="25"/>
        <v>0.73632948319347935</v>
      </c>
      <c r="J40" s="18">
        <f t="shared" si="25"/>
        <v>1.4588958097147859</v>
      </c>
      <c r="K40" s="18">
        <f t="shared" si="25"/>
        <v>0.37235924093632167</v>
      </c>
      <c r="L40" s="18">
        <f t="shared" si="25"/>
        <v>2.3874381167067193E-2</v>
      </c>
      <c r="M40" s="18">
        <f t="shared" si="25"/>
        <v>3.1700735325780687</v>
      </c>
      <c r="N40" s="18">
        <f t="shared" si="25"/>
        <v>0.10489714989294506</v>
      </c>
      <c r="O40" s="18">
        <f t="shared" si="25"/>
        <v>0.13674557964314063</v>
      </c>
      <c r="P40" s="18">
        <f t="shared" si="25"/>
        <v>0.14066794865313964</v>
      </c>
      <c r="Q40" s="18">
        <f t="shared" si="25"/>
        <v>0.51055656397425653</v>
      </c>
      <c r="R40" s="18">
        <f t="shared" si="25"/>
        <v>0.20494751514964377</v>
      </c>
      <c r="S40" s="18">
        <f t="shared" si="11"/>
        <v>0.13085734070008076</v>
      </c>
      <c r="T40" s="18">
        <f t="shared" si="11"/>
        <v>0.29955059728230515</v>
      </c>
      <c r="U40" s="18">
        <f t="shared" si="11"/>
        <v>0.37654761916135315</v>
      </c>
      <c r="V40" s="18">
        <f t="shared" si="11"/>
        <v>0.21171859102189386</v>
      </c>
      <c r="W40" s="18">
        <f t="shared" ref="W40:X40" si="26">W17/W$29*100</f>
        <v>0.28519252883396856</v>
      </c>
      <c r="X40" s="18">
        <f t="shared" si="26"/>
        <v>0.16864950162250433</v>
      </c>
      <c r="Y40" s="18">
        <f t="shared" si="8"/>
        <v>0.55917527729179295</v>
      </c>
    </row>
    <row r="41" spans="1:25" x14ac:dyDescent="0.2">
      <c r="A41" s="143"/>
      <c r="B41" s="76" t="s">
        <v>26</v>
      </c>
      <c r="C41" s="18">
        <f t="shared" si="9"/>
        <v>0</v>
      </c>
      <c r="D41" s="18">
        <f t="shared" ref="D41:R41" si="27">D18/D$29*100</f>
        <v>0</v>
      </c>
      <c r="E41" s="18">
        <f t="shared" si="27"/>
        <v>0</v>
      </c>
      <c r="F41" s="18">
        <f t="shared" si="27"/>
        <v>0</v>
      </c>
      <c r="G41" s="18">
        <f t="shared" si="27"/>
        <v>0</v>
      </c>
      <c r="H41" s="18">
        <f t="shared" si="27"/>
        <v>1.0772665138312806E-2</v>
      </c>
      <c r="I41" s="18">
        <f t="shared" si="27"/>
        <v>0</v>
      </c>
      <c r="J41" s="18">
        <f t="shared" si="27"/>
        <v>7.1826095045038146E-2</v>
      </c>
      <c r="K41" s="18">
        <f t="shared" si="27"/>
        <v>3.5422568335846505E-2</v>
      </c>
      <c r="L41" s="18">
        <f t="shared" si="27"/>
        <v>1.2318966693049745E-2</v>
      </c>
      <c r="M41" s="18">
        <f t="shared" si="27"/>
        <v>3.1338154604771304</v>
      </c>
      <c r="N41" s="18">
        <f t="shared" si="27"/>
        <v>7.9594912748715094E-4</v>
      </c>
      <c r="O41" s="18">
        <f t="shared" si="27"/>
        <v>4.028014048093798E-4</v>
      </c>
      <c r="P41" s="18">
        <f t="shared" si="27"/>
        <v>3.3814952640220105E-5</v>
      </c>
      <c r="Q41" s="18">
        <f t="shared" si="27"/>
        <v>0</v>
      </c>
      <c r="R41" s="18">
        <f t="shared" si="27"/>
        <v>3.0882240688858763E-3</v>
      </c>
      <c r="S41" s="18">
        <f t="shared" si="11"/>
        <v>3.5240442944690516E-3</v>
      </c>
      <c r="T41" s="18">
        <f t="shared" si="11"/>
        <v>3.1764909200471551E-4</v>
      </c>
      <c r="U41" s="18">
        <f t="shared" si="11"/>
        <v>1.8271380368219345E-3</v>
      </c>
      <c r="V41" s="18">
        <f t="shared" si="11"/>
        <v>1.437790764273006E-4</v>
      </c>
      <c r="W41" s="18">
        <f t="shared" ref="W41:X41" si="28">W18/W$29*100</f>
        <v>2.5985417956368218E-4</v>
      </c>
      <c r="X41" s="18">
        <f t="shared" si="28"/>
        <v>6.7719581041170162E-4</v>
      </c>
      <c r="Y41" s="18">
        <f t="shared" si="8"/>
        <v>0.14657488245951655</v>
      </c>
    </row>
    <row r="42" spans="1:25" x14ac:dyDescent="0.2">
      <c r="A42" s="143"/>
      <c r="B42" s="76" t="s">
        <v>27</v>
      </c>
      <c r="C42" s="18">
        <f t="shared" si="9"/>
        <v>0</v>
      </c>
      <c r="D42" s="18">
        <f t="shared" ref="D42:R42" si="29">D19/D$29*100</f>
        <v>1.6370997821863274E-3</v>
      </c>
      <c r="E42" s="18">
        <f t="shared" si="29"/>
        <v>3.5951060290553347E-5</v>
      </c>
      <c r="F42" s="18">
        <f t="shared" si="29"/>
        <v>3.1361090448062011E-3</v>
      </c>
      <c r="G42" s="18">
        <f t="shared" si="29"/>
        <v>1.2260341505771715</v>
      </c>
      <c r="H42" s="18">
        <f t="shared" si="29"/>
        <v>4.2714513180269025</v>
      </c>
      <c r="I42" s="18">
        <f t="shared" si="29"/>
        <v>0.72596860949920294</v>
      </c>
      <c r="J42" s="18">
        <f t="shared" si="29"/>
        <v>1.3610142250094837</v>
      </c>
      <c r="K42" s="18">
        <f t="shared" si="29"/>
        <v>3.9625943195756705E-3</v>
      </c>
      <c r="L42" s="18">
        <f t="shared" si="29"/>
        <v>4.4581074359635218E-4</v>
      </c>
      <c r="M42" s="18">
        <f t="shared" si="29"/>
        <v>1.1697811695921731E-3</v>
      </c>
      <c r="N42" s="18">
        <f t="shared" si="29"/>
        <v>3.4256457765732117E-3</v>
      </c>
      <c r="O42" s="18">
        <f t="shared" si="29"/>
        <v>4.5437597674030782E-3</v>
      </c>
      <c r="P42" s="18">
        <f t="shared" si="29"/>
        <v>3.777355642930187E-3</v>
      </c>
      <c r="Q42" s="18">
        <f t="shared" si="29"/>
        <v>1.239033468740685E-2</v>
      </c>
      <c r="R42" s="18">
        <f t="shared" si="29"/>
        <v>2.8992680409513496E-2</v>
      </c>
      <c r="S42" s="18">
        <f t="shared" si="11"/>
        <v>1.2794086473105461E-2</v>
      </c>
      <c r="T42" s="18">
        <f t="shared" si="11"/>
        <v>3.8610979619830781E-2</v>
      </c>
      <c r="U42" s="18">
        <f t="shared" si="11"/>
        <v>5.1651426809865918E-2</v>
      </c>
      <c r="V42" s="18">
        <f t="shared" si="11"/>
        <v>2.4232904493661781E-2</v>
      </c>
      <c r="W42" s="18">
        <f t="shared" ref="W42:X42" si="30">W19/W$29*100</f>
        <v>0.35345521954557724</v>
      </c>
      <c r="X42" s="18">
        <f t="shared" si="30"/>
        <v>0.16274029675177648</v>
      </c>
      <c r="Y42" s="18">
        <f t="shared" si="8"/>
        <v>0.28303474293630049</v>
      </c>
    </row>
    <row r="43" spans="1:25" x14ac:dyDescent="0.2">
      <c r="A43" s="143"/>
      <c r="B43" s="76" t="s">
        <v>16</v>
      </c>
      <c r="C43" s="18">
        <f t="shared" si="9"/>
        <v>0</v>
      </c>
      <c r="D43" s="18">
        <f t="shared" ref="D43:R43" si="31">D20/D$29*100</f>
        <v>0</v>
      </c>
      <c r="E43" s="18">
        <f t="shared" si="31"/>
        <v>0</v>
      </c>
      <c r="F43" s="18">
        <f t="shared" si="31"/>
        <v>0</v>
      </c>
      <c r="G43" s="18">
        <f t="shared" si="31"/>
        <v>0.26416291033896544</v>
      </c>
      <c r="H43" s="18">
        <f t="shared" si="31"/>
        <v>0.22005439932392834</v>
      </c>
      <c r="I43" s="18">
        <f t="shared" si="31"/>
        <v>5.7617135143448326E-5</v>
      </c>
      <c r="J43" s="18">
        <f t="shared" si="31"/>
        <v>1.2511231324509917E-2</v>
      </c>
      <c r="K43" s="18">
        <f t="shared" si="31"/>
        <v>0.27180130160636312</v>
      </c>
      <c r="L43" s="18">
        <f t="shared" si="31"/>
        <v>7.3704674391302377E-3</v>
      </c>
      <c r="M43" s="18">
        <f t="shared" si="31"/>
        <v>1.4340364848162276E-2</v>
      </c>
      <c r="N43" s="18">
        <f t="shared" si="31"/>
        <v>8.7892744521587143E-2</v>
      </c>
      <c r="O43" s="18">
        <f t="shared" si="31"/>
        <v>0.11136059532888204</v>
      </c>
      <c r="P43" s="18">
        <f t="shared" si="31"/>
        <v>0.11200188613493703</v>
      </c>
      <c r="Q43" s="18">
        <f t="shared" si="31"/>
        <v>0.17578341371806949</v>
      </c>
      <c r="R43" s="18">
        <f t="shared" si="31"/>
        <v>0.17046830379168154</v>
      </c>
      <c r="S43" s="18">
        <f t="shared" si="11"/>
        <v>0.10984517109172146</v>
      </c>
      <c r="T43" s="18">
        <f t="shared" si="11"/>
        <v>0.2578964035830546</v>
      </c>
      <c r="U43" s="18">
        <f t="shared" si="11"/>
        <v>0.25344157151455077</v>
      </c>
      <c r="V43" s="18">
        <f t="shared" si="11"/>
        <v>0.18711342132259864</v>
      </c>
      <c r="W43" s="18">
        <f t="shared" ref="W43:X43" si="32">W20/W$29*100</f>
        <v>0.13849714418178805</v>
      </c>
      <c r="X43" s="18">
        <f t="shared" si="32"/>
        <v>0.17003696508067659</v>
      </c>
      <c r="Y43" s="18">
        <f t="shared" si="8"/>
        <v>0.13992081308418827</v>
      </c>
    </row>
    <row r="44" spans="1:25" x14ac:dyDescent="0.2">
      <c r="A44" s="143"/>
      <c r="B44" s="76" t="s">
        <v>19</v>
      </c>
      <c r="C44" s="18">
        <f t="shared" si="9"/>
        <v>0</v>
      </c>
      <c r="D44" s="18">
        <f t="shared" ref="D44:R44" si="33">D21/D$29*100</f>
        <v>0</v>
      </c>
      <c r="E44" s="18">
        <f t="shared" si="33"/>
        <v>0</v>
      </c>
      <c r="F44" s="18">
        <f t="shared" si="33"/>
        <v>0</v>
      </c>
      <c r="G44" s="18">
        <f t="shared" si="33"/>
        <v>0</v>
      </c>
      <c r="H44" s="18">
        <f t="shared" si="33"/>
        <v>0</v>
      </c>
      <c r="I44" s="18">
        <f t="shared" si="33"/>
        <v>0</v>
      </c>
      <c r="J44" s="18">
        <f t="shared" si="33"/>
        <v>0</v>
      </c>
      <c r="K44" s="18">
        <f t="shared" si="33"/>
        <v>0.23650214842184389</v>
      </c>
      <c r="L44" s="18">
        <f t="shared" si="33"/>
        <v>0</v>
      </c>
      <c r="M44" s="18">
        <f t="shared" si="33"/>
        <v>6.5845202158222593E-5</v>
      </c>
      <c r="N44" s="18">
        <f t="shared" si="33"/>
        <v>8.4895718592542112E-5</v>
      </c>
      <c r="O44" s="18">
        <f t="shared" si="33"/>
        <v>5.8970925269859577E-5</v>
      </c>
      <c r="P44" s="18">
        <f t="shared" si="33"/>
        <v>0</v>
      </c>
      <c r="Q44" s="18">
        <f t="shared" si="33"/>
        <v>1.7691211299900317E-5</v>
      </c>
      <c r="R44" s="18">
        <f t="shared" si="33"/>
        <v>0</v>
      </c>
      <c r="S44" s="18">
        <f t="shared" si="11"/>
        <v>0</v>
      </c>
      <c r="T44" s="18">
        <f t="shared" si="11"/>
        <v>0</v>
      </c>
      <c r="U44" s="18">
        <f t="shared" si="11"/>
        <v>0</v>
      </c>
      <c r="V44" s="18">
        <f t="shared" si="11"/>
        <v>0</v>
      </c>
      <c r="W44" s="18">
        <f t="shared" ref="W44:X44" si="34">W21/W$29*100</f>
        <v>0</v>
      </c>
      <c r="X44" s="18">
        <f t="shared" si="34"/>
        <v>0</v>
      </c>
      <c r="Y44" s="18">
        <f t="shared" si="8"/>
        <v>4.5991669062329672E-3</v>
      </c>
    </row>
    <row r="45" spans="1:25" x14ac:dyDescent="0.2">
      <c r="A45" s="143"/>
      <c r="B45" s="76" t="s">
        <v>18</v>
      </c>
      <c r="C45" s="18">
        <f t="shared" si="9"/>
        <v>0</v>
      </c>
      <c r="D45" s="18">
        <f t="shared" ref="D45:R45" si="35">D22/D$29*100</f>
        <v>0</v>
      </c>
      <c r="E45" s="18">
        <f t="shared" si="35"/>
        <v>0</v>
      </c>
      <c r="F45" s="18">
        <f t="shared" si="35"/>
        <v>0</v>
      </c>
      <c r="G45" s="18">
        <f t="shared" si="35"/>
        <v>0</v>
      </c>
      <c r="H45" s="18">
        <f t="shared" si="35"/>
        <v>1.0251985152174279E-3</v>
      </c>
      <c r="I45" s="18">
        <f t="shared" si="35"/>
        <v>0</v>
      </c>
      <c r="J45" s="18">
        <f t="shared" si="35"/>
        <v>0</v>
      </c>
      <c r="K45" s="18">
        <f t="shared" si="35"/>
        <v>0</v>
      </c>
      <c r="L45" s="18">
        <f t="shared" si="35"/>
        <v>0</v>
      </c>
      <c r="M45" s="18">
        <f t="shared" si="35"/>
        <v>1.2073335114480349E-3</v>
      </c>
      <c r="N45" s="18">
        <f t="shared" si="35"/>
        <v>0</v>
      </c>
      <c r="O45" s="18">
        <f t="shared" si="35"/>
        <v>0</v>
      </c>
      <c r="P45" s="18">
        <f t="shared" si="35"/>
        <v>0</v>
      </c>
      <c r="Q45" s="18">
        <f t="shared" si="35"/>
        <v>0</v>
      </c>
      <c r="R45" s="18">
        <f t="shared" si="35"/>
        <v>0</v>
      </c>
      <c r="S45" s="18">
        <f t="shared" si="11"/>
        <v>0</v>
      </c>
      <c r="T45" s="18">
        <f t="shared" si="11"/>
        <v>1.811564562951527E-4</v>
      </c>
      <c r="U45" s="18">
        <f t="shared" si="11"/>
        <v>1.3362217757362319E-4</v>
      </c>
      <c r="V45" s="18">
        <f t="shared" si="11"/>
        <v>5.5589003386136572E-4</v>
      </c>
      <c r="W45" s="18">
        <f t="shared" ref="W45:X45" si="36">W22/W$29*100</f>
        <v>0</v>
      </c>
      <c r="X45" s="18">
        <f t="shared" si="36"/>
        <v>0</v>
      </c>
      <c r="Y45" s="18">
        <f t="shared" si="8"/>
        <v>1.5777692691162318E-4</v>
      </c>
    </row>
    <row r="46" spans="1:25" x14ac:dyDescent="0.2">
      <c r="A46" s="143"/>
      <c r="B46" s="76" t="s">
        <v>20</v>
      </c>
      <c r="C46" s="18">
        <f t="shared" si="9"/>
        <v>0</v>
      </c>
      <c r="D46" s="18">
        <f t="shared" ref="D46:R46" si="37">D23/D$29*100</f>
        <v>0</v>
      </c>
      <c r="E46" s="18">
        <f t="shared" si="37"/>
        <v>0</v>
      </c>
      <c r="F46" s="18">
        <f t="shared" si="37"/>
        <v>0</v>
      </c>
      <c r="G46" s="18">
        <f t="shared" si="37"/>
        <v>0</v>
      </c>
      <c r="H46" s="18">
        <f t="shared" si="37"/>
        <v>0</v>
      </c>
      <c r="I46" s="18">
        <f t="shared" si="37"/>
        <v>0</v>
      </c>
      <c r="J46" s="18">
        <f t="shared" si="37"/>
        <v>0</v>
      </c>
      <c r="K46" s="18">
        <f t="shared" si="37"/>
        <v>0</v>
      </c>
      <c r="L46" s="18">
        <f t="shared" si="37"/>
        <v>0</v>
      </c>
      <c r="M46" s="18">
        <f t="shared" si="37"/>
        <v>0</v>
      </c>
      <c r="N46" s="18">
        <f t="shared" si="37"/>
        <v>3.8679317641675292E-4</v>
      </c>
      <c r="O46" s="18">
        <f t="shared" si="37"/>
        <v>1.7991129743346991E-5</v>
      </c>
      <c r="P46" s="18">
        <f t="shared" si="37"/>
        <v>0</v>
      </c>
      <c r="Q46" s="18">
        <f t="shared" si="37"/>
        <v>0</v>
      </c>
      <c r="R46" s="18">
        <f t="shared" si="37"/>
        <v>0</v>
      </c>
      <c r="S46" s="18">
        <f t="shared" si="11"/>
        <v>0</v>
      </c>
      <c r="T46" s="18">
        <f t="shared" si="11"/>
        <v>0</v>
      </c>
      <c r="U46" s="18">
        <f t="shared" si="11"/>
        <v>0</v>
      </c>
      <c r="V46" s="18">
        <f t="shared" si="11"/>
        <v>0</v>
      </c>
      <c r="W46" s="18">
        <f t="shared" ref="W46:X46" si="38">W23/W$29*100</f>
        <v>0</v>
      </c>
      <c r="X46" s="18">
        <f t="shared" si="38"/>
        <v>0</v>
      </c>
      <c r="Y46" s="18">
        <f t="shared" si="8"/>
        <v>2.2767572017892662E-5</v>
      </c>
    </row>
    <row r="47" spans="1:25" x14ac:dyDescent="0.2">
      <c r="A47" s="143"/>
      <c r="B47" s="76" t="s">
        <v>21</v>
      </c>
      <c r="C47" s="18">
        <f t="shared" si="9"/>
        <v>0</v>
      </c>
      <c r="D47" s="18">
        <f t="shared" ref="D47:Q47" si="39">D24/D$29*100</f>
        <v>0</v>
      </c>
      <c r="E47" s="18">
        <f t="shared" si="39"/>
        <v>0</v>
      </c>
      <c r="F47" s="18">
        <f t="shared" si="39"/>
        <v>0</v>
      </c>
      <c r="G47" s="18">
        <f t="shared" si="39"/>
        <v>0</v>
      </c>
      <c r="H47" s="18">
        <f t="shared" si="39"/>
        <v>0</v>
      </c>
      <c r="I47" s="18">
        <f t="shared" si="39"/>
        <v>0</v>
      </c>
      <c r="J47" s="18">
        <f t="shared" si="39"/>
        <v>0</v>
      </c>
      <c r="K47" s="18">
        <f t="shared" si="39"/>
        <v>0</v>
      </c>
      <c r="L47" s="18">
        <f t="shared" si="39"/>
        <v>0</v>
      </c>
      <c r="M47" s="18">
        <f t="shared" si="39"/>
        <v>0</v>
      </c>
      <c r="N47" s="18">
        <f t="shared" si="39"/>
        <v>0</v>
      </c>
      <c r="O47" s="18">
        <f t="shared" si="39"/>
        <v>0</v>
      </c>
      <c r="P47" s="18">
        <f t="shared" si="39"/>
        <v>0</v>
      </c>
      <c r="Q47" s="18">
        <f t="shared" si="39"/>
        <v>0</v>
      </c>
      <c r="R47" s="18" t="str">
        <f>IFERROR(((R24/R$29)*100)-100,"--")</f>
        <v>--</v>
      </c>
      <c r="S47" s="18">
        <f t="shared" si="11"/>
        <v>0</v>
      </c>
      <c r="T47" s="18">
        <f t="shared" si="11"/>
        <v>0</v>
      </c>
      <c r="U47" s="18">
        <f t="shared" si="11"/>
        <v>0</v>
      </c>
      <c r="V47" s="18">
        <f t="shared" si="11"/>
        <v>0</v>
      </c>
      <c r="W47" s="18">
        <f t="shared" ref="W47:X47" si="40">W24/W$29*100</f>
        <v>0</v>
      </c>
      <c r="X47" s="18">
        <f t="shared" si="40"/>
        <v>0</v>
      </c>
      <c r="Y47" s="18">
        <f t="shared" si="8"/>
        <v>0</v>
      </c>
    </row>
    <row r="48" spans="1:25" x14ac:dyDescent="0.2">
      <c r="A48" s="143"/>
      <c r="B48" s="76" t="s">
        <v>17</v>
      </c>
      <c r="C48" s="18">
        <f t="shared" si="9"/>
        <v>0</v>
      </c>
      <c r="D48" s="18">
        <f t="shared" ref="D48:R48" si="41">D25/D$29*100</f>
        <v>0</v>
      </c>
      <c r="E48" s="18">
        <f t="shared" si="41"/>
        <v>0</v>
      </c>
      <c r="F48" s="18">
        <f t="shared" si="41"/>
        <v>0</v>
      </c>
      <c r="G48" s="18">
        <f t="shared" si="41"/>
        <v>0.26416291033896544</v>
      </c>
      <c r="H48" s="18">
        <f t="shared" si="41"/>
        <v>0.21902920080871091</v>
      </c>
      <c r="I48" s="18">
        <f t="shared" si="41"/>
        <v>5.7617135143448326E-5</v>
      </c>
      <c r="J48" s="18">
        <f t="shared" si="41"/>
        <v>1.2511231324509917E-2</v>
      </c>
      <c r="K48" s="18">
        <f t="shared" si="41"/>
        <v>3.5299153184519261E-2</v>
      </c>
      <c r="L48" s="18">
        <f t="shared" si="41"/>
        <v>7.3704674391302377E-3</v>
      </c>
      <c r="M48" s="18">
        <f t="shared" si="41"/>
        <v>1.3067186134556019E-2</v>
      </c>
      <c r="N48" s="18">
        <f t="shared" si="41"/>
        <v>8.7421055626577843E-2</v>
      </c>
      <c r="O48" s="18">
        <f t="shared" si="41"/>
        <v>0.11128363327386882</v>
      </c>
      <c r="P48" s="18">
        <f t="shared" si="41"/>
        <v>0.11200188613493703</v>
      </c>
      <c r="Q48" s="18">
        <f t="shared" si="41"/>
        <v>0.17541307769485828</v>
      </c>
      <c r="R48" s="18">
        <f t="shared" si="41"/>
        <v>0.17046830379168154</v>
      </c>
      <c r="S48" s="18">
        <f t="shared" si="11"/>
        <v>0.10984517109172146</v>
      </c>
      <c r="T48" s="18">
        <f t="shared" si="11"/>
        <v>0.25771524712675947</v>
      </c>
      <c r="U48" s="18">
        <f t="shared" si="11"/>
        <v>0.25165639213252244</v>
      </c>
      <c r="V48" s="18">
        <f t="shared" si="11"/>
        <v>0.18654359920768812</v>
      </c>
      <c r="W48" s="18">
        <f t="shared" ref="W48:X48" si="42">W25/W$29*100</f>
        <v>0.13849714418178805</v>
      </c>
      <c r="X48" s="18">
        <f t="shared" si="42"/>
        <v>0.17003696508067659</v>
      </c>
      <c r="Y48" s="18">
        <f t="shared" si="8"/>
        <v>0.13500578719172357</v>
      </c>
    </row>
    <row r="49" spans="1:25" x14ac:dyDescent="0.2">
      <c r="A49" s="297"/>
      <c r="B49" s="76" t="s">
        <v>807</v>
      </c>
      <c r="C49" s="18">
        <v>0</v>
      </c>
      <c r="D49" s="18">
        <v>0</v>
      </c>
      <c r="E49" s="18">
        <v>0</v>
      </c>
      <c r="F49" s="18">
        <v>0</v>
      </c>
      <c r="G49" s="18">
        <v>0.26416291033896544</v>
      </c>
      <c r="H49" s="18">
        <v>0.21902920080871091</v>
      </c>
      <c r="I49" s="18">
        <v>5.7617135143448326E-5</v>
      </c>
      <c r="J49" s="18">
        <v>1.2511231324509917E-2</v>
      </c>
      <c r="K49" s="18">
        <v>3.5299153184519261E-2</v>
      </c>
      <c r="L49" s="18">
        <v>7.3704674391302377E-3</v>
      </c>
      <c r="M49" s="18">
        <v>1.3067186134556019E-2</v>
      </c>
      <c r="N49" s="18">
        <v>8.7421055626577843E-2</v>
      </c>
      <c r="O49" s="18">
        <v>0.11128363327386882</v>
      </c>
      <c r="P49" s="18">
        <v>0.11200188613493703</v>
      </c>
      <c r="Q49" s="18">
        <v>0.17541307769485828</v>
      </c>
      <c r="R49" s="18">
        <v>0.17046830379168154</v>
      </c>
      <c r="S49" s="18">
        <v>0.10984517109172146</v>
      </c>
      <c r="T49" s="18">
        <v>0.25771524712675947</v>
      </c>
      <c r="U49" s="18">
        <v>0.25165639213252244</v>
      </c>
      <c r="V49" s="18">
        <v>0.18654359920768812</v>
      </c>
      <c r="W49" s="18">
        <v>0.13849714418178805</v>
      </c>
      <c r="X49" s="18">
        <v>0.17003696508067659</v>
      </c>
      <c r="Y49" s="18">
        <v>0.13500578719172357</v>
      </c>
    </row>
    <row r="50" spans="1:25" ht="15" x14ac:dyDescent="0.25">
      <c r="A50" s="143"/>
      <c r="B50" s="185" t="s">
        <v>22</v>
      </c>
      <c r="C50" s="18">
        <f t="shared" ref="C50:V50" si="43">C27/C$29*100</f>
        <v>67.057670554457388</v>
      </c>
      <c r="D50" s="18">
        <f t="shared" si="43"/>
        <v>77.334055536705364</v>
      </c>
      <c r="E50" s="18">
        <f t="shared" si="43"/>
        <v>80.09890918230721</v>
      </c>
      <c r="F50" s="18">
        <f t="shared" si="43"/>
        <v>89.367847287880338</v>
      </c>
      <c r="G50" s="18">
        <f t="shared" si="43"/>
        <v>90.569506811240927</v>
      </c>
      <c r="H50" s="18">
        <f t="shared" si="43"/>
        <v>91.500752270152446</v>
      </c>
      <c r="I50" s="18">
        <f t="shared" si="43"/>
        <v>82.789742770050552</v>
      </c>
      <c r="J50" s="18">
        <f t="shared" si="43"/>
        <v>80.548641783366861</v>
      </c>
      <c r="K50" s="18">
        <f t="shared" si="43"/>
        <v>79.838383019527114</v>
      </c>
      <c r="L50" s="18">
        <f t="shared" si="43"/>
        <v>71.261683392553607</v>
      </c>
      <c r="M50" s="18">
        <f t="shared" si="43"/>
        <v>81.702710424637615</v>
      </c>
      <c r="N50" s="18">
        <f t="shared" si="43"/>
        <v>80.896169061648749</v>
      </c>
      <c r="O50" s="18">
        <f t="shared" si="43"/>
        <v>86.13198341755573</v>
      </c>
      <c r="P50" s="18">
        <f t="shared" si="43"/>
        <v>85.944271190654064</v>
      </c>
      <c r="Q50" s="18">
        <f t="shared" si="43"/>
        <v>87.585778049388978</v>
      </c>
      <c r="R50" s="18">
        <f t="shared" si="43"/>
        <v>89.055042557975156</v>
      </c>
      <c r="S50" s="18">
        <f t="shared" si="43"/>
        <v>79.312230065477891</v>
      </c>
      <c r="T50" s="18">
        <f t="shared" si="43"/>
        <v>83.248066586281539</v>
      </c>
      <c r="U50" s="18">
        <f t="shared" si="43"/>
        <v>87.250089733424673</v>
      </c>
      <c r="V50" s="18">
        <f t="shared" si="43"/>
        <v>86.77899982871898</v>
      </c>
      <c r="W50" s="18">
        <f t="shared" ref="W50:X50" si="44">W27/W$29*100</f>
        <v>83.799342773288913</v>
      </c>
      <c r="X50" s="18">
        <f t="shared" si="44"/>
        <v>84.142364067446067</v>
      </c>
      <c r="Y50" s="18">
        <f>Y27/Y$29*100</f>
        <v>83.962440565526109</v>
      </c>
    </row>
    <row r="51" spans="1:25" x14ac:dyDescent="0.2">
      <c r="A51" s="143"/>
      <c r="B51" s="76" t="s">
        <v>23</v>
      </c>
      <c r="C51" s="18">
        <f t="shared" ref="C51:V51" si="45">C28/C$29*100</f>
        <v>32.942329445542612</v>
      </c>
      <c r="D51" s="18">
        <f t="shared" si="45"/>
        <v>22.66594446329464</v>
      </c>
      <c r="E51" s="18">
        <f t="shared" si="45"/>
        <v>19.901090817692797</v>
      </c>
      <c r="F51" s="18">
        <f t="shared" si="45"/>
        <v>10.632152712119673</v>
      </c>
      <c r="G51" s="18">
        <f t="shared" si="45"/>
        <v>9.4304931887590691</v>
      </c>
      <c r="H51" s="18">
        <f t="shared" si="45"/>
        <v>8.4992477298475517</v>
      </c>
      <c r="I51" s="18">
        <f t="shared" si="45"/>
        <v>17.210257229949452</v>
      </c>
      <c r="J51" s="18">
        <f t="shared" si="45"/>
        <v>19.451358216633142</v>
      </c>
      <c r="K51" s="18">
        <f t="shared" si="45"/>
        <v>20.161616980472889</v>
      </c>
      <c r="L51" s="18">
        <f t="shared" si="45"/>
        <v>28.738316607446396</v>
      </c>
      <c r="M51" s="18">
        <f t="shared" si="45"/>
        <v>18.297289575362385</v>
      </c>
      <c r="N51" s="18">
        <f t="shared" si="45"/>
        <v>19.103830938351258</v>
      </c>
      <c r="O51" s="18">
        <f t="shared" si="45"/>
        <v>13.868016582444277</v>
      </c>
      <c r="P51" s="18">
        <f t="shared" si="45"/>
        <v>14.055728809345933</v>
      </c>
      <c r="Q51" s="18">
        <f t="shared" si="45"/>
        <v>12.414221950611029</v>
      </c>
      <c r="R51" s="18">
        <f t="shared" si="45"/>
        <v>10.944957442024844</v>
      </c>
      <c r="S51" s="18">
        <f t="shared" si="45"/>
        <v>20.687769934522109</v>
      </c>
      <c r="T51" s="18">
        <f t="shared" si="45"/>
        <v>16.751933413718454</v>
      </c>
      <c r="U51" s="18">
        <f t="shared" si="45"/>
        <v>12.749910266575332</v>
      </c>
      <c r="V51" s="18">
        <f t="shared" si="45"/>
        <v>13.221000171281014</v>
      </c>
      <c r="W51" s="18">
        <f t="shared" ref="W51:X51" si="46">W28/W$29*100</f>
        <v>16.20065722671109</v>
      </c>
      <c r="X51" s="18">
        <f t="shared" si="46"/>
        <v>15.85763593255394</v>
      </c>
      <c r="Y51" s="18">
        <f>Y28/Y$29*100</f>
        <v>16.037559434473895</v>
      </c>
    </row>
    <row r="52" spans="1:25" ht="13.5" thickBot="1" x14ac:dyDescent="0.25">
      <c r="A52" s="143"/>
      <c r="B52" s="77" t="s">
        <v>7</v>
      </c>
      <c r="C52" s="18">
        <f t="shared" ref="C52:V52" si="47">C29/C$29*100</f>
        <v>100</v>
      </c>
      <c r="D52" s="18">
        <f t="shared" si="47"/>
        <v>100</v>
      </c>
      <c r="E52" s="18">
        <f t="shared" si="47"/>
        <v>100</v>
      </c>
      <c r="F52" s="18">
        <f t="shared" si="47"/>
        <v>100</v>
      </c>
      <c r="G52" s="18">
        <f t="shared" si="47"/>
        <v>100</v>
      </c>
      <c r="H52" s="18">
        <f t="shared" si="47"/>
        <v>100</v>
      </c>
      <c r="I52" s="18">
        <f t="shared" si="47"/>
        <v>100</v>
      </c>
      <c r="J52" s="18">
        <f t="shared" si="47"/>
        <v>100</v>
      </c>
      <c r="K52" s="18">
        <f t="shared" si="47"/>
        <v>100</v>
      </c>
      <c r="L52" s="18">
        <f t="shared" si="47"/>
        <v>100</v>
      </c>
      <c r="M52" s="18">
        <f t="shared" si="47"/>
        <v>100</v>
      </c>
      <c r="N52" s="18">
        <f t="shared" si="47"/>
        <v>100</v>
      </c>
      <c r="O52" s="18">
        <f t="shared" si="47"/>
        <v>100</v>
      </c>
      <c r="P52" s="18">
        <f t="shared" si="47"/>
        <v>100</v>
      </c>
      <c r="Q52" s="18">
        <f t="shared" si="47"/>
        <v>100</v>
      </c>
      <c r="R52" s="18">
        <f t="shared" si="47"/>
        <v>100</v>
      </c>
      <c r="S52" s="18">
        <f t="shared" si="47"/>
        <v>100</v>
      </c>
      <c r="T52" s="18">
        <f t="shared" si="47"/>
        <v>100</v>
      </c>
      <c r="U52" s="18">
        <f t="shared" si="47"/>
        <v>100</v>
      </c>
      <c r="V52" s="18">
        <f t="shared" si="47"/>
        <v>100</v>
      </c>
      <c r="W52" s="18">
        <f t="shared" ref="W52:X52" si="48">W29/W$29*100</f>
        <v>100</v>
      </c>
      <c r="X52" s="18">
        <f t="shared" si="48"/>
        <v>100</v>
      </c>
      <c r="Y52" s="18">
        <f>Y29/Y$29*100</f>
        <v>100</v>
      </c>
    </row>
    <row r="53" spans="1:25" ht="20.25" thickTop="1" thickBot="1" x14ac:dyDescent="0.35">
      <c r="A53" s="143"/>
      <c r="B53" s="99"/>
      <c r="C53" s="334" t="s">
        <v>9</v>
      </c>
      <c r="D53" s="334"/>
      <c r="E53" s="334"/>
      <c r="F53" s="334"/>
      <c r="G53" s="334"/>
      <c r="H53" s="334"/>
      <c r="I53" s="334"/>
      <c r="J53" s="334"/>
      <c r="K53" s="334"/>
      <c r="L53" s="334"/>
      <c r="M53" s="334"/>
      <c r="N53" s="334"/>
      <c r="O53" s="334"/>
      <c r="P53" s="334"/>
      <c r="Q53" s="334"/>
      <c r="R53" s="334"/>
      <c r="S53" s="334"/>
      <c r="T53" s="334"/>
      <c r="U53" s="334"/>
      <c r="V53" s="334"/>
      <c r="W53" s="334"/>
      <c r="X53" s="334"/>
      <c r="Y53" s="334"/>
    </row>
    <row r="54" spans="1:25" ht="13.5" thickTop="1" x14ac:dyDescent="0.2">
      <c r="A54" s="143"/>
      <c r="B54" s="76"/>
      <c r="C54" s="18"/>
      <c r="D54" s="18"/>
      <c r="E54" s="18"/>
      <c r="F54" s="18"/>
      <c r="G54" s="18"/>
      <c r="H54" s="18"/>
      <c r="I54" s="18"/>
      <c r="J54" s="18"/>
      <c r="K54" s="18"/>
      <c r="L54" s="18"/>
      <c r="M54" s="18"/>
      <c r="N54" s="18"/>
      <c r="O54" s="18"/>
      <c r="P54" s="18"/>
      <c r="Q54" s="18"/>
      <c r="R54" s="18"/>
      <c r="S54" s="18"/>
      <c r="T54" s="18"/>
      <c r="U54" s="18"/>
      <c r="V54" s="18"/>
      <c r="W54" s="18"/>
      <c r="X54" s="18"/>
      <c r="Y54" s="18"/>
    </row>
    <row r="55" spans="1:25" x14ac:dyDescent="0.2">
      <c r="A55" s="143"/>
      <c r="B55" s="27" t="s">
        <v>326</v>
      </c>
      <c r="C55" s="33" t="s">
        <v>10</v>
      </c>
      <c r="D55" s="18">
        <f t="shared" ref="D55:V55" si="49">IF(C9=0,"--",(D9/C9)*100-100)</f>
        <v>241.64022678756777</v>
      </c>
      <c r="E55" s="18">
        <f t="shared" si="49"/>
        <v>-40.927382960381642</v>
      </c>
      <c r="F55" s="18">
        <f t="shared" si="49"/>
        <v>27.568893963597446</v>
      </c>
      <c r="G55" s="18">
        <f t="shared" si="49"/>
        <v>22.464989375520929</v>
      </c>
      <c r="H55" s="18">
        <f t="shared" si="49"/>
        <v>54.669508113332625</v>
      </c>
      <c r="I55" s="18">
        <f t="shared" si="49"/>
        <v>-9.8810893289356017</v>
      </c>
      <c r="J55" s="18">
        <f t="shared" si="49"/>
        <v>-38.067684307013309</v>
      </c>
      <c r="K55" s="18">
        <f t="shared" si="49"/>
        <v>-5.3894596709887139</v>
      </c>
      <c r="L55" s="18">
        <f t="shared" si="49"/>
        <v>28.864562763768276</v>
      </c>
      <c r="M55" s="18">
        <f t="shared" si="49"/>
        <v>69.15929104202371</v>
      </c>
      <c r="N55" s="18">
        <f t="shared" si="49"/>
        <v>20.683118468841272</v>
      </c>
      <c r="O55" s="18">
        <f t="shared" si="49"/>
        <v>-14.837357408553217</v>
      </c>
      <c r="P55" s="18">
        <f t="shared" si="49"/>
        <v>9.3994983055301731</v>
      </c>
      <c r="Q55" s="18">
        <f t="shared" si="49"/>
        <v>-18.420549277394926</v>
      </c>
      <c r="R55" s="18">
        <f t="shared" si="49"/>
        <v>20.526720751921815</v>
      </c>
      <c r="S55" s="18">
        <f t="shared" si="49"/>
        <v>3.6472942332805474</v>
      </c>
      <c r="T55" s="18">
        <f t="shared" si="49"/>
        <v>13.469876660425854</v>
      </c>
      <c r="U55" s="18">
        <f t="shared" si="49"/>
        <v>24.617618877170358</v>
      </c>
      <c r="V55" s="18">
        <f t="shared" si="49"/>
        <v>14.686618237257989</v>
      </c>
      <c r="W55" s="18">
        <f t="shared" ref="W55:X55" si="50">IF(V9=0,"--",(W9/V9)*100-100)</f>
        <v>1.3685894478716563</v>
      </c>
      <c r="X55" s="18">
        <f t="shared" si="50"/>
        <v>11.065576989553222</v>
      </c>
      <c r="Y55" s="18">
        <f>IFERROR((POWER(U9/C9,1/21)*100)-100,"--")</f>
        <v>11.085585712492076</v>
      </c>
    </row>
    <row r="56" spans="1:25" x14ac:dyDescent="0.2">
      <c r="A56" s="143"/>
      <c r="B56" s="27" t="s">
        <v>59</v>
      </c>
      <c r="C56" s="33" t="s">
        <v>10</v>
      </c>
      <c r="D56" s="18" t="str">
        <f t="shared" ref="D56:V56" si="51">IF(C10=0,"--",(D10/C10)*100-100)</f>
        <v>--</v>
      </c>
      <c r="E56" s="18" t="str">
        <f t="shared" si="51"/>
        <v>--</v>
      </c>
      <c r="F56" s="18" t="str">
        <f t="shared" si="51"/>
        <v>--</v>
      </c>
      <c r="G56" s="18" t="str">
        <f t="shared" si="51"/>
        <v>--</v>
      </c>
      <c r="H56" s="18" t="str">
        <f t="shared" si="51"/>
        <v>--</v>
      </c>
      <c r="I56" s="18" t="str">
        <f t="shared" si="51"/>
        <v>--</v>
      </c>
      <c r="J56" s="18" t="str">
        <f t="shared" si="51"/>
        <v>--</v>
      </c>
      <c r="K56" s="18" t="str">
        <f t="shared" si="51"/>
        <v>--</v>
      </c>
      <c r="L56" s="18" t="str">
        <f t="shared" si="51"/>
        <v>--</v>
      </c>
      <c r="M56" s="18" t="str">
        <f t="shared" si="51"/>
        <v>--</v>
      </c>
      <c r="N56" s="18">
        <f t="shared" si="51"/>
        <v>4048.8888888888887</v>
      </c>
      <c r="O56" s="18">
        <f t="shared" si="51"/>
        <v>253.18693090519548</v>
      </c>
      <c r="P56" s="18">
        <f t="shared" si="51"/>
        <v>-71.428571428571431</v>
      </c>
      <c r="Q56" s="18">
        <f t="shared" si="51"/>
        <v>165.12738853503186</v>
      </c>
      <c r="R56" s="18">
        <f t="shared" si="51"/>
        <v>-47.447447447447445</v>
      </c>
      <c r="S56" s="18">
        <f t="shared" si="51"/>
        <v>146.36190476190473</v>
      </c>
      <c r="T56" s="18">
        <f t="shared" si="51"/>
        <v>-52.017937219730939</v>
      </c>
      <c r="U56" s="18">
        <f t="shared" si="51"/>
        <v>-95.19819529487593</v>
      </c>
      <c r="V56" s="18">
        <f t="shared" si="51"/>
        <v>-100</v>
      </c>
      <c r="W56" s="18" t="str">
        <f t="shared" ref="W56:X56" si="52">IF(V10=0,"--",(W10/V10)*100-100)</f>
        <v>--</v>
      </c>
      <c r="X56" s="18">
        <f t="shared" si="52"/>
        <v>-31.624276678778102</v>
      </c>
      <c r="Y56" s="18" t="str">
        <f t="shared" ref="Y56:Y75" si="53">IFERROR((POWER(U10/C10,1/21)*100)-100,"--")</f>
        <v>--</v>
      </c>
    </row>
    <row r="57" spans="1:25" x14ac:dyDescent="0.2">
      <c r="A57" s="143"/>
      <c r="B57" s="27" t="s">
        <v>60</v>
      </c>
      <c r="C57" s="33" t="s">
        <v>10</v>
      </c>
      <c r="D57" s="18" t="str">
        <f t="shared" ref="D57:V57" si="54">IF(C11=0,"--",(D11/C11)*100-100)</f>
        <v>--</v>
      </c>
      <c r="E57" s="18" t="str">
        <f t="shared" si="54"/>
        <v>--</v>
      </c>
      <c r="F57" s="18" t="str">
        <f t="shared" si="54"/>
        <v>--</v>
      </c>
      <c r="G57" s="18">
        <f t="shared" si="54"/>
        <v>-100</v>
      </c>
      <c r="H57" s="18" t="str">
        <f t="shared" si="54"/>
        <v>--</v>
      </c>
      <c r="I57" s="18">
        <f t="shared" si="54"/>
        <v>-100</v>
      </c>
      <c r="J57" s="18" t="str">
        <f t="shared" si="54"/>
        <v>--</v>
      </c>
      <c r="K57" s="18" t="str">
        <f t="shared" si="54"/>
        <v>--</v>
      </c>
      <c r="L57" s="18">
        <f t="shared" si="54"/>
        <v>-99.721137757947574</v>
      </c>
      <c r="M57" s="18">
        <f t="shared" si="54"/>
        <v>435580</v>
      </c>
      <c r="N57" s="18">
        <f t="shared" si="54"/>
        <v>-77.965479250826291</v>
      </c>
      <c r="O57" s="18">
        <f t="shared" si="54"/>
        <v>-100</v>
      </c>
      <c r="P57" s="18" t="str">
        <f t="shared" si="54"/>
        <v>--</v>
      </c>
      <c r="Q57" s="18" t="str">
        <f t="shared" si="54"/>
        <v>--</v>
      </c>
      <c r="R57" s="18">
        <f t="shared" si="54"/>
        <v>-100</v>
      </c>
      <c r="S57" s="18" t="str">
        <f t="shared" si="54"/>
        <v>--</v>
      </c>
      <c r="T57" s="18" t="str">
        <f t="shared" si="54"/>
        <v>--</v>
      </c>
      <c r="U57" s="18" t="str">
        <f t="shared" si="54"/>
        <v>--</v>
      </c>
      <c r="V57" s="18" t="str">
        <f t="shared" si="54"/>
        <v>--</v>
      </c>
      <c r="W57" s="18" t="str">
        <f t="shared" ref="W57:X57" si="55">IF(V11=0,"--",(W11/V11)*100-100)</f>
        <v>--</v>
      </c>
      <c r="X57" s="18">
        <f t="shared" si="55"/>
        <v>-85.281873479184355</v>
      </c>
      <c r="Y57" s="18" t="str">
        <f t="shared" si="53"/>
        <v>--</v>
      </c>
    </row>
    <row r="58" spans="1:25" x14ac:dyDescent="0.2">
      <c r="A58" s="143"/>
      <c r="B58" s="27" t="s">
        <v>387</v>
      </c>
      <c r="C58" s="33" t="s">
        <v>10</v>
      </c>
      <c r="D58" s="18" t="str">
        <f t="shared" ref="D58:V58" si="56">IF(C12=0,"--",(D12/C12)*100-100)</f>
        <v>--</v>
      </c>
      <c r="E58" s="18" t="str">
        <f t="shared" si="56"/>
        <v>--</v>
      </c>
      <c r="F58" s="18" t="str">
        <f t="shared" si="56"/>
        <v>--</v>
      </c>
      <c r="G58" s="18" t="str">
        <f t="shared" si="56"/>
        <v>--</v>
      </c>
      <c r="H58" s="18" t="str">
        <f t="shared" si="56"/>
        <v>--</v>
      </c>
      <c r="I58" s="18" t="str">
        <f t="shared" si="56"/>
        <v>--</v>
      </c>
      <c r="J58" s="18" t="str">
        <f t="shared" si="56"/>
        <v>--</v>
      </c>
      <c r="K58" s="18" t="str">
        <f t="shared" si="56"/>
        <v>--</v>
      </c>
      <c r="L58" s="18" t="str">
        <f t="shared" si="56"/>
        <v>--</v>
      </c>
      <c r="M58" s="18" t="str">
        <f t="shared" si="56"/>
        <v>--</v>
      </c>
      <c r="N58" s="18" t="str">
        <f t="shared" si="56"/>
        <v>--</v>
      </c>
      <c r="O58" s="18" t="str">
        <f t="shared" si="56"/>
        <v>--</v>
      </c>
      <c r="P58" s="18" t="str">
        <f t="shared" si="56"/>
        <v>--</v>
      </c>
      <c r="Q58" s="18" t="str">
        <f t="shared" si="56"/>
        <v>--</v>
      </c>
      <c r="R58" s="18" t="str">
        <f t="shared" si="56"/>
        <v>--</v>
      </c>
      <c r="S58" s="18" t="str">
        <f t="shared" si="56"/>
        <v>--</v>
      </c>
      <c r="T58" s="18" t="str">
        <f t="shared" si="56"/>
        <v>--</v>
      </c>
      <c r="U58" s="18" t="str">
        <f t="shared" si="56"/>
        <v>--</v>
      </c>
      <c r="V58" s="18" t="str">
        <f t="shared" si="56"/>
        <v>--</v>
      </c>
      <c r="W58" s="18" t="str">
        <f t="shared" ref="W58:X58" si="57">IF(V12=0,"--",(W12/V12)*100-100)</f>
        <v>--</v>
      </c>
      <c r="X58" s="18" t="str">
        <f t="shared" si="57"/>
        <v>--</v>
      </c>
      <c r="Y58" s="18" t="str">
        <f t="shared" si="53"/>
        <v>--</v>
      </c>
    </row>
    <row r="59" spans="1:25" x14ac:dyDescent="0.2">
      <c r="A59" s="143"/>
      <c r="B59" s="27" t="s">
        <v>63</v>
      </c>
      <c r="C59" s="33" t="s">
        <v>10</v>
      </c>
      <c r="D59" s="18" t="str">
        <f t="shared" ref="D59:V59" si="58">IF(C13=0,"--",(D13/C13)*100-100)</f>
        <v>--</v>
      </c>
      <c r="E59" s="18" t="str">
        <f t="shared" si="58"/>
        <v>--</v>
      </c>
      <c r="F59" s="18" t="str">
        <f t="shared" si="58"/>
        <v>--</v>
      </c>
      <c r="G59" s="18" t="str">
        <f t="shared" si="58"/>
        <v>--</v>
      </c>
      <c r="H59" s="18" t="str">
        <f t="shared" si="58"/>
        <v>--</v>
      </c>
      <c r="I59" s="18" t="str">
        <f t="shared" si="58"/>
        <v>--</v>
      </c>
      <c r="J59" s="18" t="str">
        <f t="shared" si="58"/>
        <v>--</v>
      </c>
      <c r="K59" s="18" t="str">
        <f t="shared" si="58"/>
        <v>--</v>
      </c>
      <c r="L59" s="18">
        <f t="shared" si="58"/>
        <v>-100</v>
      </c>
      <c r="M59" s="18" t="str">
        <f t="shared" si="58"/>
        <v>--</v>
      </c>
      <c r="N59" s="18">
        <f t="shared" si="58"/>
        <v>60.15625</v>
      </c>
      <c r="O59" s="18">
        <f t="shared" si="58"/>
        <v>-42.439024390243908</v>
      </c>
      <c r="P59" s="18">
        <f t="shared" si="58"/>
        <v>-100</v>
      </c>
      <c r="Q59" s="18" t="str">
        <f t="shared" si="58"/>
        <v>--</v>
      </c>
      <c r="R59" s="18">
        <f t="shared" si="58"/>
        <v>-100</v>
      </c>
      <c r="S59" s="18" t="str">
        <f t="shared" si="58"/>
        <v>--</v>
      </c>
      <c r="T59" s="18" t="str">
        <f t="shared" si="58"/>
        <v>--</v>
      </c>
      <c r="U59" s="18" t="str">
        <f t="shared" si="58"/>
        <v>--</v>
      </c>
      <c r="V59" s="18" t="str">
        <f t="shared" si="58"/>
        <v>--</v>
      </c>
      <c r="W59" s="18" t="str">
        <f t="shared" ref="W59:X59" si="59">IF(V13=0,"--",(W13/V13)*100-100)</f>
        <v>--</v>
      </c>
      <c r="X59" s="18" t="str">
        <f t="shared" si="59"/>
        <v>--</v>
      </c>
      <c r="Y59" s="18" t="str">
        <f t="shared" si="53"/>
        <v>--</v>
      </c>
    </row>
    <row r="60" spans="1:25" x14ac:dyDescent="0.2">
      <c r="A60" s="143"/>
      <c r="B60" s="27" t="s">
        <v>62</v>
      </c>
      <c r="C60" s="33" t="s">
        <v>10</v>
      </c>
      <c r="D60" s="18" t="str">
        <f t="shared" ref="D60:V60" si="60">IF(C14=0,"--",(D14/C14)*100-100)</f>
        <v>--</v>
      </c>
      <c r="E60" s="18" t="str">
        <f t="shared" si="60"/>
        <v>--</v>
      </c>
      <c r="F60" s="18" t="str">
        <f t="shared" si="60"/>
        <v>--</v>
      </c>
      <c r="G60" s="18" t="str">
        <f t="shared" si="60"/>
        <v>--</v>
      </c>
      <c r="H60" s="18" t="str">
        <f t="shared" si="60"/>
        <v>--</v>
      </c>
      <c r="I60" s="18">
        <f t="shared" si="60"/>
        <v>-100</v>
      </c>
      <c r="J60" s="18" t="str">
        <f t="shared" si="60"/>
        <v>--</v>
      </c>
      <c r="K60" s="18" t="str">
        <f t="shared" si="60"/>
        <v>--</v>
      </c>
      <c r="L60" s="18" t="str">
        <f t="shared" si="60"/>
        <v>--</v>
      </c>
      <c r="M60" s="18" t="str">
        <f t="shared" si="60"/>
        <v>--</v>
      </c>
      <c r="N60" s="18">
        <f t="shared" si="60"/>
        <v>-100</v>
      </c>
      <c r="O60" s="18" t="str">
        <f t="shared" si="60"/>
        <v>--</v>
      </c>
      <c r="P60" s="18" t="str">
        <f t="shared" si="60"/>
        <v>--</v>
      </c>
      <c r="Q60" s="18" t="str">
        <f t="shared" si="60"/>
        <v>--</v>
      </c>
      <c r="R60" s="18" t="str">
        <f t="shared" si="60"/>
        <v>--</v>
      </c>
      <c r="S60" s="18" t="str">
        <f t="shared" si="60"/>
        <v>--</v>
      </c>
      <c r="T60" s="18" t="str">
        <f t="shared" si="60"/>
        <v>--</v>
      </c>
      <c r="U60" s="18">
        <f t="shared" si="60"/>
        <v>-18.34319526627219</v>
      </c>
      <c r="V60" s="18">
        <f t="shared" si="60"/>
        <v>381.88405797101456</v>
      </c>
      <c r="W60" s="18">
        <f t="shared" ref="W60:X60" si="61">IF(V14=0,"--",(W14/V14)*100-100)</f>
        <v>-100</v>
      </c>
      <c r="X60" s="18" t="str">
        <f t="shared" si="61"/>
        <v>--</v>
      </c>
      <c r="Y60" s="18" t="str">
        <f t="shared" si="53"/>
        <v>--</v>
      </c>
    </row>
    <row r="61" spans="1:25" x14ac:dyDescent="0.2">
      <c r="A61" s="143"/>
      <c r="B61" s="27" t="s">
        <v>381</v>
      </c>
      <c r="C61" s="33" t="s">
        <v>10</v>
      </c>
      <c r="D61" s="18" t="str">
        <f t="shared" ref="D61:V61" si="62">IF(C15=0,"--",(D15/C15)*100-100)</f>
        <v>--</v>
      </c>
      <c r="E61" s="18" t="str">
        <f t="shared" si="62"/>
        <v>--</v>
      </c>
      <c r="F61" s="18" t="str">
        <f t="shared" si="62"/>
        <v>--</v>
      </c>
      <c r="G61" s="18" t="str">
        <f t="shared" si="62"/>
        <v>--</v>
      </c>
      <c r="H61" s="18" t="str">
        <f t="shared" si="62"/>
        <v>--</v>
      </c>
      <c r="I61" s="18" t="str">
        <f t="shared" si="62"/>
        <v>--</v>
      </c>
      <c r="J61" s="18" t="str">
        <f t="shared" si="62"/>
        <v>--</v>
      </c>
      <c r="K61" s="18">
        <f t="shared" si="62"/>
        <v>-100</v>
      </c>
      <c r="L61" s="18" t="str">
        <f t="shared" si="62"/>
        <v>--</v>
      </c>
      <c r="M61" s="18" t="str">
        <f t="shared" si="62"/>
        <v>--</v>
      </c>
      <c r="N61" s="18" t="str">
        <f t="shared" si="62"/>
        <v>--</v>
      </c>
      <c r="O61" s="18" t="str">
        <f t="shared" si="62"/>
        <v>--</v>
      </c>
      <c r="P61" s="18" t="str">
        <f t="shared" si="62"/>
        <v>--</v>
      </c>
      <c r="Q61" s="18" t="str">
        <f t="shared" si="62"/>
        <v>--</v>
      </c>
      <c r="R61" s="18" t="str">
        <f t="shared" si="62"/>
        <v>--</v>
      </c>
      <c r="S61" s="18">
        <f t="shared" si="62"/>
        <v>-100</v>
      </c>
      <c r="T61" s="18" t="str">
        <f t="shared" si="62"/>
        <v>--</v>
      </c>
      <c r="U61" s="18" t="str">
        <f t="shared" si="62"/>
        <v>--</v>
      </c>
      <c r="V61" s="18">
        <f t="shared" si="62"/>
        <v>-100</v>
      </c>
      <c r="W61" s="18" t="str">
        <f t="shared" ref="W61:X61" si="63">IF(V15=0,"--",(W15/V15)*100-100)</f>
        <v>--</v>
      </c>
      <c r="X61" s="18">
        <f t="shared" si="63"/>
        <v>-100</v>
      </c>
      <c r="Y61" s="18" t="str">
        <f t="shared" si="53"/>
        <v>--</v>
      </c>
    </row>
    <row r="62" spans="1:25" x14ac:dyDescent="0.2">
      <c r="A62" s="143"/>
      <c r="B62" s="27" t="s">
        <v>14</v>
      </c>
      <c r="C62" s="33" t="s">
        <v>10</v>
      </c>
      <c r="D62" s="18">
        <f t="shared" ref="D62:V62" si="64">IF(C16=0,"--",(D16/C16)*100-100)</f>
        <v>-14.509431723810664</v>
      </c>
      <c r="E62" s="18">
        <f t="shared" si="64"/>
        <v>415.55648071051905</v>
      </c>
      <c r="F62" s="18">
        <f t="shared" si="64"/>
        <v>-14.478748889666505</v>
      </c>
      <c r="G62" s="18">
        <f t="shared" si="64"/>
        <v>326.8947500944227</v>
      </c>
      <c r="H62" s="18">
        <f t="shared" si="64"/>
        <v>-37.759984664499044</v>
      </c>
      <c r="I62" s="18">
        <f t="shared" si="64"/>
        <v>1098.1484991352554</v>
      </c>
      <c r="J62" s="18">
        <f t="shared" si="64"/>
        <v>-53.833148945131413</v>
      </c>
      <c r="K62" s="18">
        <f t="shared" si="64"/>
        <v>-25.505615090072723</v>
      </c>
      <c r="L62" s="18">
        <f t="shared" si="64"/>
        <v>963.80801251092407</v>
      </c>
      <c r="M62" s="18">
        <f t="shared" si="64"/>
        <v>177.128295482797</v>
      </c>
      <c r="N62" s="18">
        <f t="shared" si="64"/>
        <v>126.47805188944369</v>
      </c>
      <c r="O62" s="18">
        <f t="shared" si="64"/>
        <v>10.705096713776726</v>
      </c>
      <c r="P62" s="18">
        <f t="shared" si="64"/>
        <v>17.407154276729514</v>
      </c>
      <c r="Q62" s="18">
        <f t="shared" si="64"/>
        <v>-43.576796107782769</v>
      </c>
      <c r="R62" s="18">
        <f t="shared" si="64"/>
        <v>41.006873621714902</v>
      </c>
      <c r="S62" s="18">
        <f t="shared" si="64"/>
        <v>111.56491407412199</v>
      </c>
      <c r="T62" s="18">
        <f t="shared" si="64"/>
        <v>-7.5318794820720001</v>
      </c>
      <c r="U62" s="18">
        <f t="shared" si="64"/>
        <v>-18.239248237527278</v>
      </c>
      <c r="V62" s="18">
        <f t="shared" si="64"/>
        <v>19.857420848761521</v>
      </c>
      <c r="W62" s="18">
        <f t="shared" ref="W62:X62" si="65">IF(V16=0,"--",(W16/V16)*100-100)</f>
        <v>59.373778959993103</v>
      </c>
      <c r="X62" s="18">
        <f t="shared" si="65"/>
        <v>9.5535941787510978</v>
      </c>
      <c r="Y62" s="18">
        <f t="shared" si="53"/>
        <v>49.356954686028018</v>
      </c>
    </row>
    <row r="63" spans="1:25" x14ac:dyDescent="0.2">
      <c r="A63" s="143"/>
      <c r="B63" s="76" t="s">
        <v>15</v>
      </c>
      <c r="C63" s="33" t="s">
        <v>10</v>
      </c>
      <c r="D63" s="18">
        <f t="shared" ref="D63:V63" si="66">IF(C17=0,"--",(D17/C17)*100-100)</f>
        <v>550.70921985815608</v>
      </c>
      <c r="E63" s="18">
        <f t="shared" si="66"/>
        <v>254.33242506811985</v>
      </c>
      <c r="F63" s="18">
        <f t="shared" si="66"/>
        <v>1135.1737926791759</v>
      </c>
      <c r="G63" s="18">
        <f t="shared" si="66"/>
        <v>1592.2700501799252</v>
      </c>
      <c r="H63" s="18">
        <f t="shared" si="66"/>
        <v>372.05048418818916</v>
      </c>
      <c r="I63" s="18">
        <f t="shared" si="66"/>
        <v>-84.263270786756962</v>
      </c>
      <c r="J63" s="18">
        <f t="shared" si="66"/>
        <v>27.013775807352602</v>
      </c>
      <c r="K63" s="18">
        <f t="shared" si="66"/>
        <v>-76.00087653217669</v>
      </c>
      <c r="L63" s="18">
        <f t="shared" si="66"/>
        <v>-90.429151218370933</v>
      </c>
      <c r="M63" s="18">
        <f t="shared" si="66"/>
        <v>20822.370475996471</v>
      </c>
      <c r="N63" s="18">
        <f t="shared" si="66"/>
        <v>-95.889670952011983</v>
      </c>
      <c r="O63" s="18">
        <f t="shared" si="66"/>
        <v>8.0253298486367726</v>
      </c>
      <c r="P63" s="18">
        <f t="shared" si="66"/>
        <v>14.022424769576006</v>
      </c>
      <c r="Q63" s="18">
        <f t="shared" si="66"/>
        <v>177.49803682751326</v>
      </c>
      <c r="R63" s="18">
        <f t="shared" si="66"/>
        <v>-51.655270392016448</v>
      </c>
      <c r="S63" s="18">
        <f t="shared" si="66"/>
        <v>-15.507252263121813</v>
      </c>
      <c r="T63" s="18">
        <f t="shared" si="66"/>
        <v>137.05450555913728</v>
      </c>
      <c r="U63" s="18">
        <f t="shared" si="66"/>
        <v>39.160945096785554</v>
      </c>
      <c r="V63" s="18">
        <f t="shared" si="66"/>
        <v>-34.871465637168896</v>
      </c>
      <c r="W63" s="18">
        <f t="shared" ref="W63:X63" si="67">IF(V17=0,"--",(W17/V17)*100-100)</f>
        <v>53.542530901893059</v>
      </c>
      <c r="X63" s="18">
        <f t="shared" si="67"/>
        <v>-34.871465637168896</v>
      </c>
      <c r="Y63" s="18">
        <f t="shared" si="53"/>
        <v>48.670039511666999</v>
      </c>
    </row>
    <row r="64" spans="1:25" x14ac:dyDescent="0.2">
      <c r="A64" s="143"/>
      <c r="B64" s="76" t="s">
        <v>26</v>
      </c>
      <c r="C64" s="33" t="s">
        <v>10</v>
      </c>
      <c r="D64" s="18" t="str">
        <f t="shared" ref="D64:V64" si="68">IF(C18=0,"--",(D18/C18)*100-100)</f>
        <v>--</v>
      </c>
      <c r="E64" s="18" t="str">
        <f t="shared" si="68"/>
        <v>--</v>
      </c>
      <c r="F64" s="18" t="str">
        <f t="shared" si="68"/>
        <v>--</v>
      </c>
      <c r="G64" s="18" t="str">
        <f t="shared" si="68"/>
        <v>--</v>
      </c>
      <c r="H64" s="18" t="str">
        <f t="shared" si="68"/>
        <v>--</v>
      </c>
      <c r="I64" s="18">
        <f t="shared" si="68"/>
        <v>-100</v>
      </c>
      <c r="J64" s="18" t="str">
        <f t="shared" si="68"/>
        <v>--</v>
      </c>
      <c r="K64" s="18">
        <f t="shared" si="68"/>
        <v>-53.628055058368837</v>
      </c>
      <c r="L64" s="18">
        <f t="shared" si="68"/>
        <v>-48.087170378467</v>
      </c>
      <c r="M64" s="18">
        <f t="shared" si="68"/>
        <v>39984.162389788136</v>
      </c>
      <c r="N64" s="18">
        <f t="shared" si="68"/>
        <v>-99.96845038017949</v>
      </c>
      <c r="O64" s="18">
        <f t="shared" si="68"/>
        <v>-58.064516129032263</v>
      </c>
      <c r="P64" s="18">
        <f t="shared" si="68"/>
        <v>-90.694789081885858</v>
      </c>
      <c r="Q64" s="18">
        <f t="shared" si="68"/>
        <v>-100</v>
      </c>
      <c r="R64" s="18" t="str">
        <f t="shared" si="68"/>
        <v>--</v>
      </c>
      <c r="S64" s="18">
        <f t="shared" si="68"/>
        <v>51.006817821468218</v>
      </c>
      <c r="T64" s="18">
        <f t="shared" si="68"/>
        <v>-90.66568668626627</v>
      </c>
      <c r="U64" s="18">
        <f t="shared" si="68"/>
        <v>536.78290213723278</v>
      </c>
      <c r="V64" s="18">
        <f t="shared" si="68"/>
        <v>-90.885002649708539</v>
      </c>
      <c r="W64" s="18">
        <f t="shared" ref="W64:X64" si="69">IF(V18=0,"--",(W18/V18)*100-100)</f>
        <v>106.00775193798449</v>
      </c>
      <c r="X64" s="18">
        <f t="shared" si="69"/>
        <v>187.01787394167451</v>
      </c>
      <c r="Y64" s="18" t="str">
        <f t="shared" si="53"/>
        <v>--</v>
      </c>
    </row>
    <row r="65" spans="1:25" x14ac:dyDescent="0.2">
      <c r="A65" s="143"/>
      <c r="B65" s="76" t="s">
        <v>27</v>
      </c>
      <c r="C65" s="33" t="s">
        <v>10</v>
      </c>
      <c r="D65" s="18" t="str">
        <f t="shared" ref="D65:V65" si="70">IF(C19=0,"--",(D19/C19)*100-100)</f>
        <v>--</v>
      </c>
      <c r="E65" s="18">
        <f t="shared" si="70"/>
        <v>-98.746594005449595</v>
      </c>
      <c r="F65" s="18">
        <f t="shared" si="70"/>
        <v>9882.608695652174</v>
      </c>
      <c r="G65" s="18">
        <f t="shared" si="70"/>
        <v>47941.724738675955</v>
      </c>
      <c r="H65" s="18">
        <f t="shared" si="70"/>
        <v>451.10240988977716</v>
      </c>
      <c r="I65" s="18">
        <f t="shared" si="70"/>
        <v>-83.6254079500644</v>
      </c>
      <c r="J65" s="18">
        <f t="shared" si="70"/>
        <v>20.183144295200876</v>
      </c>
      <c r="K65" s="18">
        <f t="shared" si="70"/>
        <v>-99.726237178077909</v>
      </c>
      <c r="L65" s="18">
        <f t="shared" si="70"/>
        <v>-83.206106870229007</v>
      </c>
      <c r="M65" s="18">
        <f t="shared" si="70"/>
        <v>313.45454545454538</v>
      </c>
      <c r="N65" s="18">
        <f t="shared" si="70"/>
        <v>263.76429199648197</v>
      </c>
      <c r="O65" s="18">
        <f t="shared" si="70"/>
        <v>9.9129593810444874</v>
      </c>
      <c r="P65" s="18">
        <f t="shared" si="70"/>
        <v>-7.8530576330840205</v>
      </c>
      <c r="Q65" s="18">
        <f t="shared" si="70"/>
        <v>150.78777751253281</v>
      </c>
      <c r="R65" s="18">
        <f t="shared" si="70"/>
        <v>181.80952834229691</v>
      </c>
      <c r="S65" s="18">
        <f t="shared" si="70"/>
        <v>-41.603756058840425</v>
      </c>
      <c r="T65" s="18">
        <f t="shared" si="70"/>
        <v>212.51988315932562</v>
      </c>
      <c r="U65" s="18">
        <f t="shared" si="70"/>
        <v>48.094577086803611</v>
      </c>
      <c r="V65" s="18">
        <f t="shared" si="70"/>
        <v>-45.655529241209514</v>
      </c>
      <c r="W65" s="18">
        <f t="shared" ref="W65:X65" si="71">IF(V19=0,"--",(W19/V19)*100-100)</f>
        <v>1562.564391500322</v>
      </c>
      <c r="X65" s="18">
        <f t="shared" si="71"/>
        <v>-49.290994737530077</v>
      </c>
      <c r="Y65" s="18" t="str">
        <f t="shared" si="53"/>
        <v>--</v>
      </c>
    </row>
    <row r="66" spans="1:25" x14ac:dyDescent="0.2">
      <c r="A66" s="143"/>
      <c r="B66" s="76" t="s">
        <v>16</v>
      </c>
      <c r="C66" s="33" t="s">
        <v>10</v>
      </c>
      <c r="D66" s="18" t="str">
        <f t="shared" ref="D66:V66" si="72">IF(C20=0,"--",(D20/C20)*100-100)</f>
        <v>--</v>
      </c>
      <c r="E66" s="18" t="str">
        <f t="shared" si="72"/>
        <v>--</v>
      </c>
      <c r="F66" s="18" t="str">
        <f t="shared" si="72"/>
        <v>--</v>
      </c>
      <c r="G66" s="18" t="str">
        <f t="shared" si="72"/>
        <v>--</v>
      </c>
      <c r="H66" s="18">
        <f t="shared" si="72"/>
        <v>31.770329291178228</v>
      </c>
      <c r="I66" s="18">
        <f t="shared" si="72"/>
        <v>-99.974773923261637</v>
      </c>
      <c r="J66" s="18">
        <f t="shared" si="72"/>
        <v>13820.253164556962</v>
      </c>
      <c r="K66" s="18">
        <f t="shared" si="72"/>
        <v>1942.7207420205511</v>
      </c>
      <c r="L66" s="18">
        <f t="shared" si="72"/>
        <v>-95.952154132426386</v>
      </c>
      <c r="M66" s="18">
        <f t="shared" si="72"/>
        <v>206.5764874078962</v>
      </c>
      <c r="N66" s="18">
        <f t="shared" si="72"/>
        <v>661.33371596656741</v>
      </c>
      <c r="O66" s="18">
        <f t="shared" si="72"/>
        <v>4.9915895908818868</v>
      </c>
      <c r="P66" s="18">
        <f t="shared" si="72"/>
        <v>11.481346850303595</v>
      </c>
      <c r="Q66" s="18">
        <f t="shared" si="72"/>
        <v>19.99516937383008</v>
      </c>
      <c r="R66" s="18">
        <f t="shared" si="72"/>
        <v>16.79280476104212</v>
      </c>
      <c r="S66" s="18">
        <f t="shared" si="72"/>
        <v>-14.72900503528723</v>
      </c>
      <c r="T66" s="18">
        <f t="shared" si="72"/>
        <v>143.13105283546395</v>
      </c>
      <c r="U66" s="18">
        <f t="shared" si="72"/>
        <v>8.7928165581603963</v>
      </c>
      <c r="V66" s="18">
        <f t="shared" si="72"/>
        <v>-14.481651989531798</v>
      </c>
      <c r="W66" s="18">
        <f t="shared" ref="W66:X66" si="73">IF(V20=0,"--",(W20/V20)*100-100)</f>
        <v>-15.630509888015254</v>
      </c>
      <c r="X66" s="18">
        <f t="shared" si="73"/>
        <v>35.215635468919317</v>
      </c>
      <c r="Y66" s="18" t="str">
        <f t="shared" si="53"/>
        <v>--</v>
      </c>
    </row>
    <row r="67" spans="1:25" x14ac:dyDescent="0.2">
      <c r="A67" s="143"/>
      <c r="B67" s="76" t="s">
        <v>19</v>
      </c>
      <c r="C67" s="33" t="s">
        <v>10</v>
      </c>
      <c r="D67" s="18" t="str">
        <f t="shared" ref="D67:V67" si="74">IF(C21=0,"--",(D21/C21)*100-100)</f>
        <v>--</v>
      </c>
      <c r="E67" s="18" t="str">
        <f t="shared" si="74"/>
        <v>--</v>
      </c>
      <c r="F67" s="18" t="str">
        <f t="shared" si="74"/>
        <v>--</v>
      </c>
      <c r="G67" s="18" t="str">
        <f t="shared" si="74"/>
        <v>--</v>
      </c>
      <c r="H67" s="18" t="str">
        <f t="shared" si="74"/>
        <v>--</v>
      </c>
      <c r="I67" s="18" t="str">
        <f t="shared" si="74"/>
        <v>--</v>
      </c>
      <c r="J67" s="18" t="str">
        <f t="shared" si="74"/>
        <v>--</v>
      </c>
      <c r="K67" s="18" t="str">
        <f t="shared" si="74"/>
        <v>--</v>
      </c>
      <c r="L67" s="18">
        <f t="shared" si="74"/>
        <v>-100</v>
      </c>
      <c r="M67" s="18" t="str">
        <f t="shared" si="74"/>
        <v>--</v>
      </c>
      <c r="N67" s="18">
        <f t="shared" si="74"/>
        <v>60.15625</v>
      </c>
      <c r="O67" s="18">
        <f t="shared" si="74"/>
        <v>-42.439024390243908</v>
      </c>
      <c r="P67" s="18">
        <f t="shared" si="74"/>
        <v>-100</v>
      </c>
      <c r="Q67" s="18" t="str">
        <f t="shared" si="74"/>
        <v>--</v>
      </c>
      <c r="R67" s="18">
        <f t="shared" si="74"/>
        <v>-100</v>
      </c>
      <c r="S67" s="18" t="str">
        <f t="shared" si="74"/>
        <v>--</v>
      </c>
      <c r="T67" s="18" t="str">
        <f t="shared" si="74"/>
        <v>--</v>
      </c>
      <c r="U67" s="18" t="str">
        <f t="shared" si="74"/>
        <v>--</v>
      </c>
      <c r="V67" s="18" t="str">
        <f t="shared" si="74"/>
        <v>--</v>
      </c>
      <c r="W67" s="18" t="str">
        <f t="shared" ref="W67:X67" si="75">IF(V21=0,"--",(W21/V21)*100-100)</f>
        <v>--</v>
      </c>
      <c r="X67" s="18" t="str">
        <f t="shared" si="75"/>
        <v>--</v>
      </c>
      <c r="Y67" s="18" t="str">
        <f t="shared" si="53"/>
        <v>--</v>
      </c>
    </row>
    <row r="68" spans="1:25" x14ac:dyDescent="0.2">
      <c r="A68" s="143"/>
      <c r="B68" s="76" t="s">
        <v>18</v>
      </c>
      <c r="C68" s="33" t="s">
        <v>10</v>
      </c>
      <c r="D68" s="18" t="str">
        <f t="shared" ref="D68:V68" si="76">IF(C22=0,"--",(D22/C22)*100-100)</f>
        <v>--</v>
      </c>
      <c r="E68" s="18" t="str">
        <f t="shared" si="76"/>
        <v>--</v>
      </c>
      <c r="F68" s="18" t="str">
        <f t="shared" si="76"/>
        <v>--</v>
      </c>
      <c r="G68" s="18" t="str">
        <f t="shared" si="76"/>
        <v>--</v>
      </c>
      <c r="H68" s="18" t="str">
        <f t="shared" si="76"/>
        <v>--</v>
      </c>
      <c r="I68" s="18">
        <f t="shared" si="76"/>
        <v>-100</v>
      </c>
      <c r="J68" s="18" t="str">
        <f t="shared" si="76"/>
        <v>--</v>
      </c>
      <c r="K68" s="18" t="str">
        <f t="shared" si="76"/>
        <v>--</v>
      </c>
      <c r="L68" s="18" t="str">
        <f t="shared" si="76"/>
        <v>--</v>
      </c>
      <c r="M68" s="18" t="str">
        <f t="shared" si="76"/>
        <v>--</v>
      </c>
      <c r="N68" s="18">
        <f t="shared" si="76"/>
        <v>-100</v>
      </c>
      <c r="O68" s="18" t="str">
        <f t="shared" si="76"/>
        <v>--</v>
      </c>
      <c r="P68" s="18" t="str">
        <f t="shared" si="76"/>
        <v>--</v>
      </c>
      <c r="Q68" s="18" t="str">
        <f t="shared" si="76"/>
        <v>--</v>
      </c>
      <c r="R68" s="18" t="str">
        <f t="shared" si="76"/>
        <v>--</v>
      </c>
      <c r="S68" s="18" t="str">
        <f t="shared" si="76"/>
        <v>--</v>
      </c>
      <c r="T68" s="18" t="str">
        <f t="shared" si="76"/>
        <v>--</v>
      </c>
      <c r="U68" s="18">
        <f t="shared" si="76"/>
        <v>-18.34319526627219</v>
      </c>
      <c r="V68" s="18">
        <f t="shared" si="76"/>
        <v>381.88405797101456</v>
      </c>
      <c r="W68" s="18">
        <f t="shared" ref="W68:X68" si="77">IF(V22=0,"--",(W22/V22)*100-100)</f>
        <v>-100</v>
      </c>
      <c r="X68" s="18" t="str">
        <f t="shared" si="77"/>
        <v>--</v>
      </c>
      <c r="Y68" s="18" t="str">
        <f t="shared" si="53"/>
        <v>--</v>
      </c>
    </row>
    <row r="69" spans="1:25" x14ac:dyDescent="0.2">
      <c r="A69" s="143"/>
      <c r="B69" s="76" t="s">
        <v>20</v>
      </c>
      <c r="C69" s="33" t="s">
        <v>10</v>
      </c>
      <c r="D69" s="18" t="str">
        <f t="shared" ref="D69:V69" si="78">IF(C23=0,"--",(D23/C23)*100-100)</f>
        <v>--</v>
      </c>
      <c r="E69" s="18" t="str">
        <f t="shared" si="78"/>
        <v>--</v>
      </c>
      <c r="F69" s="18" t="str">
        <f t="shared" si="78"/>
        <v>--</v>
      </c>
      <c r="G69" s="18" t="str">
        <f t="shared" si="78"/>
        <v>--</v>
      </c>
      <c r="H69" s="18" t="str">
        <f t="shared" si="78"/>
        <v>--</v>
      </c>
      <c r="I69" s="18" t="str">
        <f t="shared" si="78"/>
        <v>--</v>
      </c>
      <c r="J69" s="18" t="str">
        <f t="shared" si="78"/>
        <v>--</v>
      </c>
      <c r="K69" s="18" t="str">
        <f t="shared" si="78"/>
        <v>--</v>
      </c>
      <c r="L69" s="18" t="str">
        <f t="shared" si="78"/>
        <v>--</v>
      </c>
      <c r="M69" s="18" t="str">
        <f t="shared" si="78"/>
        <v>--</v>
      </c>
      <c r="N69" s="18" t="str">
        <f t="shared" si="78"/>
        <v>--</v>
      </c>
      <c r="O69" s="18">
        <f t="shared" si="78"/>
        <v>-96.145610278372587</v>
      </c>
      <c r="P69" s="18">
        <f t="shared" si="78"/>
        <v>-100</v>
      </c>
      <c r="Q69" s="18" t="str">
        <f t="shared" si="78"/>
        <v>--</v>
      </c>
      <c r="R69" s="18" t="str">
        <f t="shared" si="78"/>
        <v>--</v>
      </c>
      <c r="S69" s="18" t="str">
        <f t="shared" si="78"/>
        <v>--</v>
      </c>
      <c r="T69" s="18" t="str">
        <f t="shared" si="78"/>
        <v>--</v>
      </c>
      <c r="U69" s="18" t="str">
        <f t="shared" si="78"/>
        <v>--</v>
      </c>
      <c r="V69" s="18" t="str">
        <f t="shared" si="78"/>
        <v>--</v>
      </c>
      <c r="W69" s="18" t="str">
        <f t="shared" ref="W69:X69" si="79">IF(V23=0,"--",(W23/V23)*100-100)</f>
        <v>--</v>
      </c>
      <c r="X69" s="18" t="str">
        <f t="shared" si="79"/>
        <v>--</v>
      </c>
      <c r="Y69" s="18" t="str">
        <f t="shared" si="53"/>
        <v>--</v>
      </c>
    </row>
    <row r="70" spans="1:25" x14ac:dyDescent="0.2">
      <c r="A70" s="143"/>
      <c r="B70" s="76" t="s">
        <v>21</v>
      </c>
      <c r="C70" s="33" t="s">
        <v>10</v>
      </c>
      <c r="D70" s="18" t="str">
        <f t="shared" ref="D70:V70" si="80">IF(C24=0,"--",(D24/C24)*100-100)</f>
        <v>--</v>
      </c>
      <c r="E70" s="18" t="str">
        <f t="shared" si="80"/>
        <v>--</v>
      </c>
      <c r="F70" s="18" t="str">
        <f t="shared" si="80"/>
        <v>--</v>
      </c>
      <c r="G70" s="18" t="str">
        <f t="shared" si="80"/>
        <v>--</v>
      </c>
      <c r="H70" s="18" t="str">
        <f t="shared" si="80"/>
        <v>--</v>
      </c>
      <c r="I70" s="18" t="str">
        <f t="shared" si="80"/>
        <v>--</v>
      </c>
      <c r="J70" s="18" t="str">
        <f t="shared" si="80"/>
        <v>--</v>
      </c>
      <c r="K70" s="18" t="str">
        <f t="shared" si="80"/>
        <v>--</v>
      </c>
      <c r="L70" s="18" t="str">
        <f t="shared" si="80"/>
        <v>--</v>
      </c>
      <c r="M70" s="18" t="str">
        <f t="shared" si="80"/>
        <v>--</v>
      </c>
      <c r="N70" s="18" t="str">
        <f t="shared" si="80"/>
        <v>--</v>
      </c>
      <c r="O70" s="18" t="str">
        <f t="shared" si="80"/>
        <v>--</v>
      </c>
      <c r="P70" s="18" t="str">
        <f t="shared" si="80"/>
        <v>--</v>
      </c>
      <c r="Q70" s="18" t="str">
        <f t="shared" si="80"/>
        <v>--</v>
      </c>
      <c r="R70" s="18" t="str">
        <f t="shared" si="80"/>
        <v>--</v>
      </c>
      <c r="S70" s="18" t="str">
        <f>IFERROR(((S24/R24)*100)-100,"--")</f>
        <v>--</v>
      </c>
      <c r="T70" s="18" t="str">
        <f t="shared" si="80"/>
        <v>--</v>
      </c>
      <c r="U70" s="18" t="str">
        <f t="shared" si="80"/>
        <v>--</v>
      </c>
      <c r="V70" s="18" t="str">
        <f t="shared" si="80"/>
        <v>--</v>
      </c>
      <c r="W70" s="18" t="str">
        <f t="shared" ref="W70:X70" si="81">IF(V24=0,"--",(W24/V24)*100-100)</f>
        <v>--</v>
      </c>
      <c r="X70" s="18" t="str">
        <f t="shared" si="81"/>
        <v>--</v>
      </c>
      <c r="Y70" s="18" t="str">
        <f t="shared" si="53"/>
        <v>--</v>
      </c>
    </row>
    <row r="71" spans="1:25" x14ac:dyDescent="0.2">
      <c r="A71" s="143"/>
      <c r="B71" s="76" t="s">
        <v>17</v>
      </c>
      <c r="C71" s="33" t="s">
        <v>10</v>
      </c>
      <c r="D71" s="18" t="str">
        <f t="shared" ref="D71:V71" si="82">IF(C25=0,"--",(D25/C25)*100-100)</f>
        <v>--</v>
      </c>
      <c r="E71" s="18" t="str">
        <f t="shared" si="82"/>
        <v>--</v>
      </c>
      <c r="F71" s="18" t="str">
        <f t="shared" si="82"/>
        <v>--</v>
      </c>
      <c r="G71" s="18" t="str">
        <f t="shared" si="82"/>
        <v>--</v>
      </c>
      <c r="H71" s="18">
        <f t="shared" si="82"/>
        <v>31.156432244111386</v>
      </c>
      <c r="I71" s="18">
        <f t="shared" si="82"/>
        <v>-99.974655848884694</v>
      </c>
      <c r="J71" s="18">
        <f t="shared" si="82"/>
        <v>13820.253164556962</v>
      </c>
      <c r="K71" s="18">
        <f t="shared" si="82"/>
        <v>165.29053378194055</v>
      </c>
      <c r="L71" s="18">
        <f t="shared" si="82"/>
        <v>-68.831836566806061</v>
      </c>
      <c r="M71" s="18">
        <f t="shared" si="82"/>
        <v>179.35774771802488</v>
      </c>
      <c r="N71" s="18">
        <f t="shared" si="82"/>
        <v>731.02905283048574</v>
      </c>
      <c r="O71" s="18">
        <f t="shared" si="82"/>
        <v>5.4851301291343475</v>
      </c>
      <c r="P71" s="18">
        <f t="shared" si="82"/>
        <v>11.558445640995686</v>
      </c>
      <c r="Q71" s="18">
        <f t="shared" si="82"/>
        <v>19.742366604271083</v>
      </c>
      <c r="R71" s="18">
        <f t="shared" si="82"/>
        <v>17.039380349494706</v>
      </c>
      <c r="S71" s="18">
        <f t="shared" si="82"/>
        <v>-14.72900503528723</v>
      </c>
      <c r="T71" s="18">
        <f t="shared" si="82"/>
        <v>142.96026813534772</v>
      </c>
      <c r="U71" s="18">
        <f t="shared" si="82"/>
        <v>8.1024423789347537</v>
      </c>
      <c r="V71" s="18">
        <f t="shared" si="82"/>
        <v>-14.137287996470448</v>
      </c>
      <c r="W71" s="18">
        <f t="shared" ref="W71:X71" si="83">IF(V25=0,"--",(W25/V25)*100-100)</f>
        <v>-15.372792113223056</v>
      </c>
      <c r="X71" s="18">
        <f t="shared" si="83"/>
        <v>35.215635468919317</v>
      </c>
      <c r="Y71" s="18" t="str">
        <f t="shared" si="53"/>
        <v>--</v>
      </c>
    </row>
    <row r="72" spans="1:25" x14ac:dyDescent="0.2">
      <c r="A72" s="297"/>
      <c r="B72" s="76" t="s">
        <v>807</v>
      </c>
      <c r="C72" s="33" t="s">
        <v>10</v>
      </c>
      <c r="D72" s="18" t="str">
        <f t="shared" ref="D72:V72" si="84">IF(C26=0,"--",(D26/C26)*100-100)</f>
        <v>--</v>
      </c>
      <c r="E72" s="18" t="str">
        <f t="shared" si="84"/>
        <v>--</v>
      </c>
      <c r="F72" s="18" t="str">
        <f t="shared" si="84"/>
        <v>--</v>
      </c>
      <c r="G72" s="18" t="str">
        <f t="shared" si="84"/>
        <v>--</v>
      </c>
      <c r="H72" s="18" t="str">
        <f t="shared" si="84"/>
        <v>--</v>
      </c>
      <c r="I72" s="18" t="str">
        <f t="shared" si="84"/>
        <v>--</v>
      </c>
      <c r="J72" s="18" t="str">
        <f t="shared" si="84"/>
        <v>--</v>
      </c>
      <c r="K72" s="18" t="str">
        <f t="shared" si="84"/>
        <v>--</v>
      </c>
      <c r="L72" s="18" t="str">
        <f t="shared" si="84"/>
        <v>--</v>
      </c>
      <c r="M72" s="18" t="str">
        <f t="shared" si="84"/>
        <v>--</v>
      </c>
      <c r="N72" s="18" t="str">
        <f t="shared" si="84"/>
        <v>--</v>
      </c>
      <c r="O72" s="18" t="str">
        <f t="shared" si="84"/>
        <v>--</v>
      </c>
      <c r="P72" s="18" t="str">
        <f t="shared" si="84"/>
        <v>--</v>
      </c>
      <c r="Q72" s="18" t="str">
        <f t="shared" si="84"/>
        <v>--</v>
      </c>
      <c r="R72" s="18">
        <f t="shared" si="84"/>
        <v>-100</v>
      </c>
      <c r="S72" s="18" t="str">
        <f t="shared" si="84"/>
        <v>--</v>
      </c>
      <c r="T72" s="18" t="str">
        <f t="shared" si="84"/>
        <v>--</v>
      </c>
      <c r="U72" s="18" t="str">
        <f t="shared" si="84"/>
        <v>--</v>
      </c>
      <c r="V72" s="18">
        <f t="shared" si="84"/>
        <v>-99.022864959937465</v>
      </c>
      <c r="W72" s="18">
        <f t="shared" ref="W72:X75" si="85">IF(V26=0,"--",(W26/V26)*100-100)</f>
        <v>-100</v>
      </c>
      <c r="X72" s="18" t="str">
        <f t="shared" si="85"/>
        <v>--</v>
      </c>
      <c r="Y72" s="18" t="str">
        <f t="shared" si="53"/>
        <v>--</v>
      </c>
    </row>
    <row r="73" spans="1:25" ht="15" x14ac:dyDescent="0.25">
      <c r="A73" s="143"/>
      <c r="B73" s="185" t="s">
        <v>22</v>
      </c>
      <c r="C73" s="33" t="s">
        <v>10</v>
      </c>
      <c r="D73" s="18">
        <f t="shared" ref="D73:D75" si="86">IF(C27=0,"--",(D27/C27)*100-100)</f>
        <v>241.55858581575956</v>
      </c>
      <c r="E73" s="18">
        <f t="shared" ref="E73:E75" si="87">IF(D27=0,"--",(E27/D27)*100-100)</f>
        <v>-40.883184626941372</v>
      </c>
      <c r="F73" s="18">
        <f t="shared" ref="F73:F75" si="88">IF(E27=0,"--",(F27/E27)*100-100)</f>
        <v>27.678946629540732</v>
      </c>
      <c r="G73" s="18">
        <f t="shared" ref="G73:G75" si="89">IF(F27=0,"--",(G27/F27)*100-100)</f>
        <v>24.539719809433763</v>
      </c>
      <c r="H73" s="18">
        <f t="shared" ref="H73:H75" si="90">IF(G27=0,"--",(H27/G27)*100-100)</f>
        <v>59.809310699593539</v>
      </c>
      <c r="I73" s="18">
        <f t="shared" ref="I73:I75" si="91">IF(H27=0,"--",(I27/H27)*100-100)</f>
        <v>-12.827404660282355</v>
      </c>
      <c r="J73" s="18">
        <f t="shared" ref="J73:J75" si="92">IF(I27=0,"--",(J27/I27)*100-100)</f>
        <v>-37.629327235019851</v>
      </c>
      <c r="K73" s="18">
        <f t="shared" ref="K73:K75" si="93">IF(J27=0,"--",(K27/J27)*100-100)</f>
        <v>-6.8010474427639878</v>
      </c>
      <c r="L73" s="18">
        <f t="shared" ref="L73:L75" si="94">IF(K27=0,"--",(L27/K27)*100-100)</f>
        <v>33.236989826448792</v>
      </c>
      <c r="M73" s="18">
        <f t="shared" ref="M73:M75" si="95">IF(L27=0,"--",(M27/L27)*100-100)</f>
        <v>80.656695458977794</v>
      </c>
      <c r="N73" s="18">
        <f t="shared" ref="N73:N75" si="96">IF(M27=0,"--",(N27/M27)*100-100)</f>
        <v>22.99111237628118</v>
      </c>
      <c r="O73" s="18">
        <f t="shared" ref="O73:O75" si="97">IF(N27=0,"--",(O27/N27)*100-100)</f>
        <v>-11.770770715115248</v>
      </c>
      <c r="P73" s="18">
        <f t="shared" ref="P73:P75" si="98">IF(O27=0,"--",(P27/O27)*100-100)</f>
        <v>10.601470102805834</v>
      </c>
      <c r="Q73" s="18">
        <f t="shared" ref="Q73:Q75" si="99">IF(P27=0,"--",(Q27/P27)*100-100)</f>
        <v>-22.083781938656571</v>
      </c>
      <c r="R73" s="18">
        <f t="shared" ref="R73:R75" si="100">IF(Q27=0,"--",(R27/Q27)*100-100)</f>
        <v>22.454645595544235</v>
      </c>
      <c r="S73" s="18">
        <f t="shared" ref="S73:S75" si="101">IF(R27=0,"--",(S27/R27)*100-100)</f>
        <v>17.854358013720756</v>
      </c>
      <c r="T73" s="18">
        <f t="shared" ref="T73:T75" si="102">IF(S27=0,"--",(T27/S27)*100-100)</f>
        <v>8.6951357022619931</v>
      </c>
      <c r="U73" s="18">
        <f t="shared" ref="U73:V75" si="103">IF(T27=0,"--",(U27/T27)*100-100)</f>
        <v>16.02708457238748</v>
      </c>
      <c r="V73" s="18">
        <f t="shared" si="103"/>
        <v>15.207558736701628</v>
      </c>
      <c r="W73" s="18">
        <f t="shared" si="85"/>
        <v>10.071660496027945</v>
      </c>
      <c r="X73" s="18">
        <f t="shared" si="85"/>
        <v>10.585575986650042</v>
      </c>
      <c r="Y73" s="18">
        <f t="shared" si="53"/>
        <v>11.924411145632007</v>
      </c>
    </row>
    <row r="74" spans="1:25" x14ac:dyDescent="0.2">
      <c r="A74" s="143"/>
      <c r="B74" s="76" t="s">
        <v>23</v>
      </c>
      <c r="C74" s="33" t="s">
        <v>10</v>
      </c>
      <c r="D74" s="18">
        <f t="shared" si="86"/>
        <v>103.78039411587022</v>
      </c>
      <c r="E74" s="18">
        <f t="shared" si="87"/>
        <v>-49.886091460061543</v>
      </c>
      <c r="F74" s="18">
        <f t="shared" si="88"/>
        <v>-38.862324804149281</v>
      </c>
      <c r="G74" s="18">
        <f t="shared" si="89"/>
        <v>8.9984640256198105</v>
      </c>
      <c r="H74" s="18">
        <f t="shared" si="90"/>
        <v>42.562564360593313</v>
      </c>
      <c r="I74" s="18">
        <f t="shared" si="91"/>
        <v>95.089987599634384</v>
      </c>
      <c r="J74" s="18">
        <f t="shared" si="92"/>
        <v>-27.54617620657524</v>
      </c>
      <c r="K74" s="18">
        <f t="shared" si="93"/>
        <v>-2.5385319729908247</v>
      </c>
      <c r="L74" s="18">
        <f t="shared" si="94"/>
        <v>112.77295862702533</v>
      </c>
      <c r="M74" s="18">
        <f t="shared" si="95"/>
        <v>0.32267678790883281</v>
      </c>
      <c r="N74" s="18">
        <f t="shared" si="96"/>
        <v>29.692822785364967</v>
      </c>
      <c r="O74" s="18">
        <f t="shared" si="97"/>
        <v>-39.845256526370598</v>
      </c>
      <c r="P74" s="18">
        <f t="shared" si="98"/>
        <v>12.343365919381853</v>
      </c>
      <c r="Q74" s="18">
        <f t="shared" si="99"/>
        <v>-32.473017764644069</v>
      </c>
      <c r="R74" s="18">
        <f t="shared" si="100"/>
        <v>6.1805361487897272</v>
      </c>
      <c r="S74" s="18">
        <f t="shared" si="101"/>
        <v>150.12874339512021</v>
      </c>
      <c r="T74" s="18">
        <f t="shared" si="102"/>
        <v>-16.145306717717432</v>
      </c>
      <c r="U74" s="18">
        <f t="shared" si="103"/>
        <v>-15.742252726647621</v>
      </c>
      <c r="V74" s="18">
        <f t="shared" si="103"/>
        <v>20.112829705266094</v>
      </c>
      <c r="W74" s="18">
        <f t="shared" si="85"/>
        <v>39.674738969750962</v>
      </c>
      <c r="X74" s="18">
        <f t="shared" si="85"/>
        <v>7.8028386038082118</v>
      </c>
      <c r="Y74" s="18">
        <f t="shared" si="53"/>
        <v>5.6453323081482552</v>
      </c>
    </row>
    <row r="75" spans="1:25" ht="13.5" thickBot="1" x14ac:dyDescent="0.25">
      <c r="A75" s="143"/>
      <c r="B75" s="77" t="s">
        <v>7</v>
      </c>
      <c r="C75" s="33" t="s">
        <v>10</v>
      </c>
      <c r="D75" s="18">
        <f t="shared" si="86"/>
        <v>196.17124000187073</v>
      </c>
      <c r="E75" s="18">
        <f t="shared" si="87"/>
        <v>-42.923778489818545</v>
      </c>
      <c r="F75" s="18">
        <f t="shared" si="88"/>
        <v>14.436507770274602</v>
      </c>
      <c r="G75" s="18">
        <f t="shared" si="89"/>
        <v>22.887349761117548</v>
      </c>
      <c r="H75" s="18">
        <f t="shared" si="90"/>
        <v>58.182857460811562</v>
      </c>
      <c r="I75" s="18">
        <f t="shared" si="91"/>
        <v>-3.6552381485207093</v>
      </c>
      <c r="J75" s="18">
        <f t="shared" si="92"/>
        <v>-35.89399100614024</v>
      </c>
      <c r="K75" s="18">
        <f t="shared" si="93"/>
        <v>-5.971930289699003</v>
      </c>
      <c r="L75" s="18">
        <f t="shared" si="94"/>
        <v>49.272727217729425</v>
      </c>
      <c r="M75" s="18">
        <f t="shared" si="95"/>
        <v>57.570050829800891</v>
      </c>
      <c r="N75" s="18">
        <f t="shared" si="96"/>
        <v>24.217343736333447</v>
      </c>
      <c r="O75" s="18">
        <f t="shared" si="97"/>
        <v>-17.134073021308893</v>
      </c>
      <c r="P75" s="18">
        <f t="shared" si="98"/>
        <v>10.843036503497501</v>
      </c>
      <c r="Q75" s="18">
        <f t="shared" si="99"/>
        <v>-23.544064751720782</v>
      </c>
      <c r="R75" s="18">
        <f t="shared" si="100"/>
        <v>20.434341528338791</v>
      </c>
      <c r="S75" s="18">
        <f t="shared" si="101"/>
        <v>32.331733200414845</v>
      </c>
      <c r="T75" s="18">
        <f t="shared" si="102"/>
        <v>3.5562021236992081</v>
      </c>
      <c r="U75" s="18">
        <f t="shared" si="103"/>
        <v>10.705106342073492</v>
      </c>
      <c r="V75" s="18">
        <f t="shared" si="103"/>
        <v>15.832976383525988</v>
      </c>
      <c r="W75" s="18">
        <f t="shared" si="85"/>
        <v>13.985483551743314</v>
      </c>
      <c r="X75" s="18">
        <f t="shared" si="85"/>
        <v>10.134754241736289</v>
      </c>
      <c r="Y75" s="18">
        <f t="shared" si="53"/>
        <v>10.530244706169142</v>
      </c>
    </row>
    <row r="76" spans="1:25" ht="14.25" thickTop="1" thickBot="1" x14ac:dyDescent="0.25">
      <c r="A76" s="144"/>
      <c r="B76" s="100"/>
      <c r="C76" s="78"/>
      <c r="D76" s="78"/>
      <c r="E76" s="78"/>
      <c r="F76" s="78"/>
      <c r="G76" s="78"/>
      <c r="H76" s="78"/>
      <c r="I76" s="78"/>
      <c r="J76" s="78"/>
      <c r="K76" s="78"/>
      <c r="L76" s="78"/>
      <c r="M76" s="78"/>
      <c r="N76" s="78"/>
      <c r="O76" s="78"/>
      <c r="P76" s="78"/>
      <c r="Q76" s="78"/>
      <c r="R76" s="78"/>
      <c r="S76" s="78"/>
      <c r="T76" s="78"/>
      <c r="U76" s="78"/>
      <c r="V76" s="271"/>
      <c r="W76" s="271"/>
      <c r="X76" s="271"/>
      <c r="Y76" s="78"/>
    </row>
    <row r="77" spans="1:25" ht="13.5" thickTop="1" x14ac:dyDescent="0.2">
      <c r="A77" s="79" t="s">
        <v>868</v>
      </c>
      <c r="B77" s="79"/>
      <c r="C77" s="36"/>
      <c r="D77" s="36"/>
      <c r="E77" s="36"/>
      <c r="F77" s="36"/>
      <c r="G77" s="36"/>
      <c r="H77" s="36"/>
      <c r="I77" s="36"/>
      <c r="J77" s="36"/>
      <c r="K77" s="36"/>
      <c r="L77" s="36"/>
      <c r="M77" s="36"/>
      <c r="N77" s="36"/>
      <c r="O77" s="36"/>
      <c r="P77" s="36"/>
      <c r="Q77" s="36"/>
      <c r="R77" s="36"/>
      <c r="S77" s="36"/>
      <c r="T77" s="36"/>
      <c r="U77" s="36"/>
      <c r="V77" s="36"/>
      <c r="W77" s="36"/>
      <c r="X77" s="36"/>
      <c r="Y77" s="36"/>
    </row>
  </sheetData>
  <mergeCells count="6">
    <mergeCell ref="C53:Y53"/>
    <mergeCell ref="A2:Y2"/>
    <mergeCell ref="A4:Y4"/>
    <mergeCell ref="A5:Y5"/>
    <mergeCell ref="A7:Y7"/>
    <mergeCell ref="B30:Y30"/>
  </mergeCells>
  <phoneticPr fontId="4" type="noConversion"/>
  <hyperlinks>
    <hyperlink ref="A1" location="INDICE!A1" display="INDICE"/>
  </hyperlinks>
  <pageMargins left="0.75" right="0.75" top="1" bottom="1" header="0" footer="0"/>
  <headerFooter alignWithMargins="0"/>
  <ignoredErrors>
    <ignoredError sqref="R47" formula="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5"/>
  <sheetViews>
    <sheetView topLeftCell="A45" zoomScale="70" zoomScaleNormal="70" workbookViewId="0"/>
  </sheetViews>
  <sheetFormatPr baseColWidth="10" defaultRowHeight="12.75" x14ac:dyDescent="0.2"/>
  <cols>
    <col min="1" max="1" width="11.42578125" style="4"/>
    <col min="2" max="2" width="28.28515625" style="4" bestFit="1" customWidth="1"/>
    <col min="3" max="16" width="11.7109375" style="21" bestFit="1" customWidth="1"/>
    <col min="17" max="24" width="11.7109375" style="21" customWidth="1"/>
    <col min="25" max="25" width="12.7109375" style="21" bestFit="1" customWidth="1"/>
    <col min="26" max="89" width="11.42578125" style="21"/>
    <col min="90" max="16384" width="11.42578125" style="4"/>
  </cols>
  <sheetData>
    <row r="1" spans="1:89" x14ac:dyDescent="0.2">
      <c r="A1" s="11" t="s">
        <v>258</v>
      </c>
    </row>
    <row r="2" spans="1:89" ht="18.75" x14ac:dyDescent="0.3">
      <c r="A2" s="333" t="s">
        <v>146</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89"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89" ht="18.75" x14ac:dyDescent="0.3">
      <c r="A4" s="333" t="s">
        <v>846</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89" s="148" customFormat="1" ht="13.5" thickBot="1" x14ac:dyDescent="0.25">
      <c r="A5" s="335" t="s">
        <v>123</v>
      </c>
      <c r="B5" s="335"/>
      <c r="C5" s="335"/>
      <c r="D5" s="335"/>
      <c r="E5" s="335"/>
      <c r="F5" s="335"/>
      <c r="G5" s="335"/>
      <c r="H5" s="335"/>
      <c r="I5" s="335"/>
      <c r="J5" s="335"/>
      <c r="K5" s="335"/>
      <c r="L5" s="335"/>
      <c r="M5" s="335"/>
      <c r="N5" s="335"/>
      <c r="O5" s="335"/>
      <c r="P5" s="335"/>
      <c r="Q5" s="335"/>
      <c r="R5" s="335"/>
      <c r="S5" s="335"/>
      <c r="T5" s="335"/>
      <c r="U5" s="335"/>
      <c r="V5" s="335"/>
      <c r="W5" s="335"/>
      <c r="X5" s="335"/>
      <c r="Y5" s="335"/>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row>
    <row r="6" spans="1:89"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89" x14ac:dyDescent="0.2">
      <c r="A7" s="329" t="s">
        <v>25</v>
      </c>
      <c r="B7" s="329"/>
      <c r="C7" s="329"/>
      <c r="D7" s="329"/>
      <c r="E7" s="329"/>
      <c r="F7" s="329"/>
      <c r="G7" s="329"/>
      <c r="H7" s="329"/>
      <c r="I7" s="329"/>
      <c r="J7" s="329"/>
      <c r="K7" s="329"/>
      <c r="L7" s="329"/>
      <c r="M7" s="329"/>
      <c r="N7" s="329"/>
      <c r="O7" s="329"/>
      <c r="P7" s="329"/>
      <c r="Q7" s="329"/>
      <c r="R7" s="329"/>
      <c r="S7" s="329"/>
      <c r="T7" s="329"/>
      <c r="U7" s="329"/>
      <c r="V7" s="329"/>
      <c r="W7" s="329"/>
      <c r="X7" s="329"/>
      <c r="Y7" s="329"/>
    </row>
    <row r="8" spans="1:89" x14ac:dyDescent="0.2">
      <c r="A8" s="148"/>
      <c r="B8" s="80"/>
      <c r="C8" s="81"/>
      <c r="D8" s="81"/>
      <c r="E8" s="81"/>
      <c r="F8" s="81"/>
      <c r="G8" s="81"/>
      <c r="H8" s="81"/>
      <c r="I8" s="81"/>
      <c r="J8" s="81"/>
      <c r="K8" s="81"/>
      <c r="L8" s="81"/>
      <c r="M8" s="81"/>
      <c r="N8" s="81"/>
      <c r="O8" s="81"/>
      <c r="P8" s="81"/>
      <c r="Q8" s="81"/>
      <c r="R8" s="81"/>
      <c r="S8" s="81"/>
      <c r="T8" s="81"/>
      <c r="U8" s="81"/>
      <c r="V8" s="81"/>
      <c r="W8" s="81"/>
      <c r="X8" s="81"/>
      <c r="Y8" s="22"/>
    </row>
    <row r="9" spans="1:89" x14ac:dyDescent="0.2">
      <c r="A9" s="143"/>
      <c r="B9" s="80" t="s">
        <v>326</v>
      </c>
      <c r="C9" s="75">
        <v>57.816656999999999</v>
      </c>
      <c r="D9" s="75">
        <v>61.221541999999999</v>
      </c>
      <c r="E9" s="75">
        <v>81.273386000000002</v>
      </c>
      <c r="F9" s="75">
        <v>100.47101499999999</v>
      </c>
      <c r="G9" s="75">
        <v>98.425846000000007</v>
      </c>
      <c r="H9" s="75">
        <v>115.78812499999999</v>
      </c>
      <c r="I9" s="75">
        <v>151.17751200000001</v>
      </c>
      <c r="J9" s="75">
        <v>139.96055000000001</v>
      </c>
      <c r="K9" s="75">
        <v>152.22204099999999</v>
      </c>
      <c r="L9" s="75">
        <v>164.869258</v>
      </c>
      <c r="M9" s="75">
        <v>155.21665999999999</v>
      </c>
      <c r="N9" s="75">
        <v>172.64985999999999</v>
      </c>
      <c r="O9" s="75">
        <v>214.61096699999999</v>
      </c>
      <c r="P9" s="75">
        <v>324.439571</v>
      </c>
      <c r="Q9" s="184">
        <v>315.086567</v>
      </c>
      <c r="R9" s="184">
        <v>373.36995400000001</v>
      </c>
      <c r="S9" s="184">
        <v>411.69756699999999</v>
      </c>
      <c r="T9" s="184">
        <v>518.96118899999999</v>
      </c>
      <c r="U9" s="27">
        <v>706.61833799999999</v>
      </c>
      <c r="V9" s="27">
        <v>693.40532900000005</v>
      </c>
      <c r="W9" s="27">
        <v>707.90189499999997</v>
      </c>
      <c r="X9" s="27">
        <v>997.02038100000004</v>
      </c>
      <c r="Y9" s="18">
        <f>SUM(C9:X9)</f>
        <v>6714.2042100000008</v>
      </c>
      <c r="Z9" s="82"/>
      <c r="AA9" s="45"/>
    </row>
    <row r="10" spans="1:89" x14ac:dyDescent="0.2">
      <c r="A10" s="143"/>
      <c r="B10" s="80" t="s">
        <v>394</v>
      </c>
      <c r="C10" s="75">
        <v>0</v>
      </c>
      <c r="D10" s="75">
        <v>0</v>
      </c>
      <c r="E10" s="75">
        <v>0</v>
      </c>
      <c r="F10" s="75">
        <v>1.193E-3</v>
      </c>
      <c r="G10" s="75">
        <v>4.5000000000000003E-5</v>
      </c>
      <c r="H10" s="75">
        <v>8.7999999999999998E-5</v>
      </c>
      <c r="I10" s="75">
        <v>0</v>
      </c>
      <c r="J10" s="75">
        <v>4.1999999999999997E-3</v>
      </c>
      <c r="K10" s="75">
        <v>0</v>
      </c>
      <c r="L10" s="75">
        <v>0</v>
      </c>
      <c r="M10" s="75">
        <v>0</v>
      </c>
      <c r="N10" s="75">
        <v>5.0000000000000004E-6</v>
      </c>
      <c r="O10" s="75">
        <v>0</v>
      </c>
      <c r="P10" s="75">
        <v>66.882456000000005</v>
      </c>
      <c r="Q10" s="184">
        <v>13.378932000000001</v>
      </c>
      <c r="R10" s="184">
        <v>5.8772609999999998</v>
      </c>
      <c r="S10" s="184">
        <v>9.0898000000000007E-2</v>
      </c>
      <c r="T10" s="184">
        <v>30.954917999999999</v>
      </c>
      <c r="U10" s="27">
        <v>5.2541719999999996</v>
      </c>
      <c r="V10" s="27">
        <v>2.0216000000000001E-2</v>
      </c>
      <c r="W10" s="27">
        <v>8.9499999999999996E-4</v>
      </c>
      <c r="X10" s="27">
        <v>1.0000000000000001E-5</v>
      </c>
      <c r="Y10" s="18">
        <f t="shared" ref="Y10:Y29" si="0">SUM(C10:X10)</f>
        <v>122.46528900000001</v>
      </c>
      <c r="Z10" s="45"/>
      <c r="AA10" s="45"/>
    </row>
    <row r="11" spans="1:89" x14ac:dyDescent="0.2">
      <c r="A11" s="143"/>
      <c r="B11" s="80" t="s">
        <v>58</v>
      </c>
      <c r="C11" s="75">
        <v>1.399219</v>
      </c>
      <c r="D11" s="75">
        <v>0.76175199999999998</v>
      </c>
      <c r="E11" s="75">
        <v>0.58046500000000001</v>
      </c>
      <c r="F11" s="75">
        <v>0.49754599999999999</v>
      </c>
      <c r="G11" s="75">
        <v>0.212392</v>
      </c>
      <c r="H11" s="75">
        <v>8.0403000000000002E-2</v>
      </c>
      <c r="I11" s="75">
        <v>0.23730299999999999</v>
      </c>
      <c r="J11" s="75">
        <v>0.29283799999999999</v>
      </c>
      <c r="K11" s="75">
        <v>0.23613999999999999</v>
      </c>
      <c r="L11" s="75">
        <v>9.6964999999999996E-2</v>
      </c>
      <c r="M11" s="75">
        <v>0.13648399999999999</v>
      </c>
      <c r="N11" s="75">
        <v>0.104668</v>
      </c>
      <c r="O11" s="75">
        <v>1.1467E-2</v>
      </c>
      <c r="P11" s="75">
        <v>29.057227000000001</v>
      </c>
      <c r="Q11" s="184">
        <v>1.9729E-2</v>
      </c>
      <c r="R11" s="184">
        <v>0.39474500000000001</v>
      </c>
      <c r="S11" s="184">
        <v>2.277495</v>
      </c>
      <c r="T11" s="184">
        <v>3.3041900000000002</v>
      </c>
      <c r="U11" s="27">
        <v>0.74407199999999996</v>
      </c>
      <c r="V11" s="27">
        <v>0.72734100000000002</v>
      </c>
      <c r="W11" s="27">
        <v>2.1022569999999998</v>
      </c>
      <c r="X11" s="27">
        <v>1.124174</v>
      </c>
      <c r="Y11" s="18">
        <f t="shared" si="0"/>
        <v>44.398872000000011</v>
      </c>
      <c r="Z11" s="45"/>
      <c r="AA11" s="45"/>
    </row>
    <row r="12" spans="1:89" x14ac:dyDescent="0.2">
      <c r="A12" s="143"/>
      <c r="B12" s="80" t="s">
        <v>395</v>
      </c>
      <c r="C12" s="75">
        <v>0</v>
      </c>
      <c r="D12" s="75">
        <v>0</v>
      </c>
      <c r="E12" s="75">
        <v>0</v>
      </c>
      <c r="F12" s="75">
        <v>4.2000000000000002E-4</v>
      </c>
      <c r="G12" s="75">
        <v>3.1210000000000001E-3</v>
      </c>
      <c r="H12" s="75">
        <v>1.7420000000000001E-3</v>
      </c>
      <c r="I12" s="75">
        <v>0.30092999999999998</v>
      </c>
      <c r="J12" s="75">
        <v>4.3587000000000001E-2</v>
      </c>
      <c r="K12" s="75">
        <v>5.5603E-2</v>
      </c>
      <c r="L12" s="75">
        <v>0.42169499999999999</v>
      </c>
      <c r="M12" s="75">
        <v>2.3472749999999998</v>
      </c>
      <c r="N12" s="75">
        <v>2.320281</v>
      </c>
      <c r="O12" s="75">
        <v>5.1459910000000004</v>
      </c>
      <c r="P12" s="75">
        <v>5.6903969999999999</v>
      </c>
      <c r="Q12" s="184">
        <v>1.3505819999999999</v>
      </c>
      <c r="R12" s="184">
        <v>1.499495</v>
      </c>
      <c r="S12" s="184">
        <v>0.71438299999999999</v>
      </c>
      <c r="T12" s="184">
        <v>2.461128</v>
      </c>
      <c r="U12" s="27">
        <v>1.161319</v>
      </c>
      <c r="V12" s="27">
        <v>0.46586099999999997</v>
      </c>
      <c r="W12" s="27">
        <v>0</v>
      </c>
      <c r="X12" s="27">
        <v>0</v>
      </c>
      <c r="Y12" s="18">
        <f t="shared" si="0"/>
        <v>23.983809999999998</v>
      </c>
      <c r="Z12" s="45"/>
      <c r="AA12" s="45"/>
    </row>
    <row r="13" spans="1:89" x14ac:dyDescent="0.2">
      <c r="A13" s="143"/>
      <c r="B13" s="80" t="s">
        <v>67</v>
      </c>
      <c r="C13" s="75">
        <v>1.7796380000000001</v>
      </c>
      <c r="D13" s="75">
        <v>1.9876659999999999</v>
      </c>
      <c r="E13" s="75">
        <v>3.413951</v>
      </c>
      <c r="F13" s="75">
        <v>5.0981589999999999</v>
      </c>
      <c r="G13" s="75">
        <v>8.4374190000000002</v>
      </c>
      <c r="H13" s="75">
        <v>5.1522300000000003</v>
      </c>
      <c r="I13" s="75">
        <v>5.3683209999999999</v>
      </c>
      <c r="J13" s="75">
        <v>7.9911599999999998</v>
      </c>
      <c r="K13" s="75">
        <v>6.7198739999999999</v>
      </c>
      <c r="L13" s="75">
        <v>5.4343909999999997</v>
      </c>
      <c r="M13" s="75">
        <v>5.6316069999999998</v>
      </c>
      <c r="N13" s="75">
        <v>6.2469380000000001</v>
      </c>
      <c r="O13" s="75">
        <v>7.2732869999999998</v>
      </c>
      <c r="P13" s="75">
        <v>3.8094209999999999</v>
      </c>
      <c r="Q13" s="184">
        <v>1.85243</v>
      </c>
      <c r="R13" s="184">
        <v>2.100238</v>
      </c>
      <c r="S13" s="184">
        <v>0.981599</v>
      </c>
      <c r="T13" s="184">
        <v>4.4951489999999996</v>
      </c>
      <c r="U13" s="27">
        <v>1.4777979999999999</v>
      </c>
      <c r="V13" s="27">
        <v>0.85670599999999997</v>
      </c>
      <c r="W13" s="27">
        <v>1.3655310000000001</v>
      </c>
      <c r="X13" s="27">
        <v>1.0445249999999999</v>
      </c>
      <c r="Y13" s="18">
        <f t="shared" si="0"/>
        <v>88.51803799999999</v>
      </c>
      <c r="Z13" s="45"/>
      <c r="AA13" s="45"/>
    </row>
    <row r="14" spans="1:89" x14ac:dyDescent="0.2">
      <c r="A14" s="143"/>
      <c r="B14" s="80" t="s">
        <v>400</v>
      </c>
      <c r="C14" s="75">
        <v>0</v>
      </c>
      <c r="D14" s="75">
        <v>0</v>
      </c>
      <c r="E14" s="75">
        <v>4.9659999999999999E-3</v>
      </c>
      <c r="F14" s="75">
        <v>0</v>
      </c>
      <c r="G14" s="75">
        <v>0</v>
      </c>
      <c r="H14" s="75">
        <v>0</v>
      </c>
      <c r="I14" s="75">
        <v>1.9730000000000001E-2</v>
      </c>
      <c r="J14" s="75">
        <v>8.6180000000000007E-3</v>
      </c>
      <c r="K14" s="75">
        <v>0.19781799999999999</v>
      </c>
      <c r="L14" s="75">
        <v>0.363618</v>
      </c>
      <c r="M14" s="75">
        <v>0.36518200000000001</v>
      </c>
      <c r="N14" s="75">
        <v>0.79153799999999996</v>
      </c>
      <c r="O14" s="75">
        <v>2.6094900000000001</v>
      </c>
      <c r="P14" s="75">
        <v>2.3503889999999998</v>
      </c>
      <c r="Q14" s="184">
        <v>1.496988</v>
      </c>
      <c r="R14" s="184">
        <v>1.3456300000000001</v>
      </c>
      <c r="S14" s="184">
        <v>1.8791610000000001</v>
      </c>
      <c r="T14" s="184">
        <v>0</v>
      </c>
      <c r="U14" s="27">
        <v>0.19466700000000001</v>
      </c>
      <c r="V14" s="27">
        <v>0</v>
      </c>
      <c r="W14" s="27">
        <v>0</v>
      </c>
      <c r="X14" s="27">
        <v>0</v>
      </c>
      <c r="Y14" s="18">
        <f t="shared" si="0"/>
        <v>11.627795000000001</v>
      </c>
      <c r="Z14" s="45"/>
      <c r="AA14" s="45"/>
    </row>
    <row r="15" spans="1:89" x14ac:dyDescent="0.2">
      <c r="A15" s="143"/>
      <c r="B15" s="80" t="s">
        <v>70</v>
      </c>
      <c r="C15" s="75">
        <v>0.28662100000000001</v>
      </c>
      <c r="D15" s="75">
        <v>1.0468999999999999E-2</v>
      </c>
      <c r="E15" s="75">
        <v>5.1269999999999996E-3</v>
      </c>
      <c r="F15" s="75">
        <v>2.3549999999999999E-3</v>
      </c>
      <c r="G15" s="75">
        <v>0.269515</v>
      </c>
      <c r="H15" s="75">
        <v>0.22531200000000001</v>
      </c>
      <c r="I15" s="75">
        <v>0</v>
      </c>
      <c r="J15" s="75">
        <v>0</v>
      </c>
      <c r="K15" s="75">
        <v>0</v>
      </c>
      <c r="L15" s="75">
        <v>3.1199999999999999E-4</v>
      </c>
      <c r="M15" s="75">
        <v>3.5577999999999999E-2</v>
      </c>
      <c r="N15" s="75">
        <v>0.24956999999999999</v>
      </c>
      <c r="O15" s="75">
        <v>1.491995</v>
      </c>
      <c r="P15" s="75">
        <v>1.8392759999999999</v>
      </c>
      <c r="Q15" s="184">
        <v>0.68291999999999997</v>
      </c>
      <c r="R15" s="184">
        <v>1.545315</v>
      </c>
      <c r="S15" s="184">
        <v>0.63489099999999998</v>
      </c>
      <c r="T15" s="184">
        <v>14.336588000000001</v>
      </c>
      <c r="U15" s="27">
        <v>1.3994770000000001</v>
      </c>
      <c r="V15" s="27">
        <v>2.3967830000000001</v>
      </c>
      <c r="W15" s="27">
        <v>1.85497</v>
      </c>
      <c r="X15" s="27">
        <v>1.9841279999999999</v>
      </c>
      <c r="Y15" s="18">
        <f t="shared" si="0"/>
        <v>29.251202000000003</v>
      </c>
      <c r="Z15" s="45"/>
      <c r="AA15" s="45"/>
    </row>
    <row r="16" spans="1:89" x14ac:dyDescent="0.2">
      <c r="A16" s="143"/>
      <c r="B16" s="80" t="s">
        <v>14</v>
      </c>
      <c r="C16" s="75">
        <v>7.7999999999999996E-3</v>
      </c>
      <c r="D16" s="75">
        <v>1.7899999999999999E-4</v>
      </c>
      <c r="E16" s="75">
        <v>1.8140000000000001E-3</v>
      </c>
      <c r="F16" s="75">
        <v>6.7000000000000002E-3</v>
      </c>
      <c r="G16" s="75">
        <v>2.4390000000000002E-3</v>
      </c>
      <c r="H16" s="75">
        <v>5.6880000000000003E-3</v>
      </c>
      <c r="I16" s="75">
        <v>0.33279300000000001</v>
      </c>
      <c r="J16" s="75">
        <v>0.31893700000000003</v>
      </c>
      <c r="K16" s="75">
        <v>0.19822999999999999</v>
      </c>
      <c r="L16" s="75">
        <v>3.4311000000000001E-2</v>
      </c>
      <c r="M16" s="75">
        <v>7.0823999999999998E-2</v>
      </c>
      <c r="N16" s="75">
        <v>6.9080000000000001E-3</v>
      </c>
      <c r="O16" s="75">
        <v>4.7025999999999998E-2</v>
      </c>
      <c r="P16" s="75">
        <v>0.62581100000000001</v>
      </c>
      <c r="Q16" s="184">
        <v>2.946682</v>
      </c>
      <c r="R16" s="184">
        <v>0.10827299999999999</v>
      </c>
      <c r="S16" s="184">
        <v>1.6398809999999999</v>
      </c>
      <c r="T16" s="184">
        <v>0.77340100000000001</v>
      </c>
      <c r="U16" s="27">
        <v>9.4376289999999994</v>
      </c>
      <c r="V16" s="27">
        <v>5.9037939999999995</v>
      </c>
      <c r="W16" s="27">
        <v>18.126635</v>
      </c>
      <c r="X16" s="27">
        <v>10.950227999999999</v>
      </c>
      <c r="Y16" s="18">
        <f t="shared" si="0"/>
        <v>51.545982999999993</v>
      </c>
      <c r="Z16" s="45"/>
      <c r="AA16" s="45"/>
    </row>
    <row r="17" spans="1:27" x14ac:dyDescent="0.2">
      <c r="A17" s="143"/>
      <c r="B17" s="8" t="s">
        <v>15</v>
      </c>
      <c r="C17" s="189">
        <v>3.8355309999999996</v>
      </c>
      <c r="D17" s="189">
        <v>3.0172709999999996</v>
      </c>
      <c r="E17" s="189">
        <v>5.6534230000000001</v>
      </c>
      <c r="F17" s="189">
        <v>7.2859569999999998</v>
      </c>
      <c r="G17" s="189">
        <v>5.7263030000000006</v>
      </c>
      <c r="H17" s="189">
        <v>3.4543409999999994</v>
      </c>
      <c r="I17" s="189">
        <v>3.311544</v>
      </c>
      <c r="J17" s="189">
        <v>2.9990740000000002</v>
      </c>
      <c r="K17" s="189">
        <v>2.2481280000000008</v>
      </c>
      <c r="L17" s="189">
        <v>2.0216910000000001</v>
      </c>
      <c r="M17" s="189">
        <v>1.9337869999999999</v>
      </c>
      <c r="N17" s="189">
        <v>2.2784369999999994</v>
      </c>
      <c r="O17" s="189">
        <v>3.8136989999999997</v>
      </c>
      <c r="P17" s="189">
        <v>33.350836000000008</v>
      </c>
      <c r="Q17" s="105">
        <v>3.5174320000000003</v>
      </c>
      <c r="R17" s="105">
        <v>3.5168039999999996</v>
      </c>
      <c r="S17" s="105">
        <v>4</v>
      </c>
      <c r="T17" s="105">
        <v>8.2888810000000017</v>
      </c>
      <c r="U17" s="19">
        <v>7.0901909999999999</v>
      </c>
      <c r="V17" s="19">
        <v>6.0344340000000001</v>
      </c>
      <c r="W17" s="19">
        <v>7.3377220000000012</v>
      </c>
      <c r="X17" s="19">
        <v>6.829917</v>
      </c>
      <c r="Y17" s="18">
        <f t="shared" si="0"/>
        <v>127.54540300000001</v>
      </c>
      <c r="Z17" s="45"/>
      <c r="AA17" s="45"/>
    </row>
    <row r="18" spans="1:27" x14ac:dyDescent="0.2">
      <c r="A18" s="143"/>
      <c r="B18" s="8" t="s">
        <v>26</v>
      </c>
      <c r="C18" s="18">
        <v>5.9663000000000001E-2</v>
      </c>
      <c r="D18" s="18">
        <v>2.5486000000000002E-2</v>
      </c>
      <c r="E18" s="18">
        <v>3.2722000000000001E-2</v>
      </c>
      <c r="F18" s="18">
        <v>4.5139999999999998E-3</v>
      </c>
      <c r="G18" s="18">
        <v>5.62E-4</v>
      </c>
      <c r="H18" s="18">
        <v>1.8905000000000002E-2</v>
      </c>
      <c r="I18" s="18">
        <v>3.9961000000000003E-2</v>
      </c>
      <c r="J18" s="18">
        <v>5.306E-3</v>
      </c>
      <c r="K18" s="18">
        <v>2.5909999999999999E-2</v>
      </c>
      <c r="L18" s="18">
        <v>1.4461999999999999E-2</v>
      </c>
      <c r="M18" s="18">
        <v>0.18090899999999999</v>
      </c>
      <c r="N18" s="18">
        <v>0.18448600000000001</v>
      </c>
      <c r="O18" s="18">
        <v>7.0129999999999998E-2</v>
      </c>
      <c r="P18" s="18">
        <v>6.8585999999999994E-2</v>
      </c>
      <c r="Q18" s="105">
        <v>2.7035E-2</v>
      </c>
      <c r="R18" s="105">
        <v>1.3989E-2</v>
      </c>
      <c r="S18" s="105">
        <v>0</v>
      </c>
      <c r="T18" s="105">
        <v>0.24613299999999999</v>
      </c>
      <c r="U18" s="19">
        <v>1.7251860000000001</v>
      </c>
      <c r="V18" s="19">
        <v>0.21899299999999999</v>
      </c>
      <c r="W18" s="19">
        <v>0.33419199999999999</v>
      </c>
      <c r="X18" s="19">
        <v>0.951183</v>
      </c>
      <c r="Y18" s="18">
        <f t="shared" si="0"/>
        <v>4.2483130000000005</v>
      </c>
      <c r="Z18" s="45"/>
      <c r="AA18" s="45"/>
    </row>
    <row r="19" spans="1:27" x14ac:dyDescent="0.2">
      <c r="A19" s="143"/>
      <c r="B19" s="8" t="s">
        <v>27</v>
      </c>
      <c r="C19" s="18">
        <v>1.399219</v>
      </c>
      <c r="D19" s="18">
        <v>0.76175199999999998</v>
      </c>
      <c r="E19" s="18">
        <v>0.58046500000000001</v>
      </c>
      <c r="F19" s="18">
        <v>0.49754599999999999</v>
      </c>
      <c r="G19" s="18">
        <v>0.212392</v>
      </c>
      <c r="H19" s="18">
        <v>8.0403000000000002E-2</v>
      </c>
      <c r="I19" s="18">
        <v>0.23730299999999999</v>
      </c>
      <c r="J19" s="18">
        <v>0.29283799999999999</v>
      </c>
      <c r="K19" s="18">
        <v>0.23613999999999999</v>
      </c>
      <c r="L19" s="18">
        <v>9.6964999999999996E-2</v>
      </c>
      <c r="M19" s="18">
        <v>0.13648399999999999</v>
      </c>
      <c r="N19" s="18">
        <v>0.104668</v>
      </c>
      <c r="O19" s="18">
        <v>1.1467E-2</v>
      </c>
      <c r="P19" s="75">
        <v>29.057227000000001</v>
      </c>
      <c r="Q19" s="105">
        <v>1.9729E-2</v>
      </c>
      <c r="R19" s="105">
        <v>0.39474500000000001</v>
      </c>
      <c r="S19" s="105">
        <v>0</v>
      </c>
      <c r="T19" s="105">
        <v>3.3041900000000002</v>
      </c>
      <c r="U19" s="19">
        <v>0.74407199999999996</v>
      </c>
      <c r="V19" s="19">
        <v>0.72734100000000002</v>
      </c>
      <c r="W19" s="19">
        <v>2.1022569999999998</v>
      </c>
      <c r="X19" s="19">
        <v>1.124174</v>
      </c>
      <c r="Y19" s="18">
        <f t="shared" si="0"/>
        <v>42.12137700000001</v>
      </c>
      <c r="Z19" s="45"/>
      <c r="AA19" s="45"/>
    </row>
    <row r="20" spans="1:27" x14ac:dyDescent="0.2">
      <c r="A20" s="143"/>
      <c r="B20" s="8" t="s">
        <v>16</v>
      </c>
      <c r="C20" s="18">
        <f>SUM(C21:C26)</f>
        <v>1.768821</v>
      </c>
      <c r="D20" s="18">
        <f t="shared" ref="D20:X20" si="1">SUM(D21:D26)</f>
        <v>1.6860660000000001</v>
      </c>
      <c r="E20" s="18">
        <f t="shared" si="1"/>
        <v>4.4874000000000001</v>
      </c>
      <c r="F20" s="18">
        <f t="shared" si="1"/>
        <v>6.4668190000000001</v>
      </c>
      <c r="G20" s="18">
        <f t="shared" si="1"/>
        <v>5.2560089999999997</v>
      </c>
      <c r="H20" s="18">
        <f t="shared" si="1"/>
        <v>2.4612979999999993</v>
      </c>
      <c r="I20" s="18">
        <f t="shared" si="1"/>
        <v>2.3790169999999997</v>
      </c>
      <c r="J20" s="18">
        <f t="shared" si="1"/>
        <v>1.7533190000000001</v>
      </c>
      <c r="K20" s="18">
        <f t="shared" si="1"/>
        <v>1.091909</v>
      </c>
      <c r="L20" s="18">
        <f t="shared" si="1"/>
        <v>1.200148</v>
      </c>
      <c r="M20" s="18">
        <f t="shared" si="1"/>
        <v>0.88360699999999992</v>
      </c>
      <c r="N20" s="18">
        <f t="shared" si="1"/>
        <v>0.95250800000000002</v>
      </c>
      <c r="O20" s="18">
        <f t="shared" si="1"/>
        <v>2.0059149999999999</v>
      </c>
      <c r="P20" s="18">
        <f t="shared" si="1"/>
        <v>2.1615320000000002</v>
      </c>
      <c r="Q20" s="18">
        <f t="shared" si="1"/>
        <v>1.3744320000000003</v>
      </c>
      <c r="R20" s="18">
        <f t="shared" si="1"/>
        <v>1.7421069999999999</v>
      </c>
      <c r="S20" s="18">
        <f t="shared" si="1"/>
        <v>0.116629</v>
      </c>
      <c r="T20" s="18">
        <f t="shared" si="1"/>
        <v>2.2552810000000001</v>
      </c>
      <c r="U20" s="18">
        <f t="shared" si="1"/>
        <v>2.207487</v>
      </c>
      <c r="V20" s="18">
        <f t="shared" si="1"/>
        <v>2.1411949999999997</v>
      </c>
      <c r="W20" s="18">
        <f t="shared" si="1"/>
        <v>2.197101</v>
      </c>
      <c r="X20" s="18">
        <f t="shared" si="1"/>
        <v>2.0576440000000003</v>
      </c>
      <c r="Y20" s="18">
        <f t="shared" si="0"/>
        <v>48.646244000000003</v>
      </c>
      <c r="Z20" s="45"/>
      <c r="AA20" s="45"/>
    </row>
    <row r="21" spans="1:27" x14ac:dyDescent="0.2">
      <c r="A21" s="143"/>
      <c r="B21" s="8" t="s">
        <v>19</v>
      </c>
      <c r="C21" s="190">
        <v>4.3381000000000003E-2</v>
      </c>
      <c r="D21" s="190">
        <v>5.151E-2</v>
      </c>
      <c r="E21" s="190">
        <v>6.166E-2</v>
      </c>
      <c r="F21" s="190">
        <v>0.12381200000000001</v>
      </c>
      <c r="G21" s="190">
        <v>0.206619</v>
      </c>
      <c r="H21" s="190">
        <v>0.43763999999999997</v>
      </c>
      <c r="I21" s="190">
        <v>0.54871300000000001</v>
      </c>
      <c r="J21" s="190">
        <v>0.34487899999999999</v>
      </c>
      <c r="K21" s="190">
        <v>0.302597</v>
      </c>
      <c r="L21" s="190">
        <v>0.50009499999999996</v>
      </c>
      <c r="M21" s="190">
        <v>0.357321</v>
      </c>
      <c r="N21" s="190">
        <v>0.33107999999999999</v>
      </c>
      <c r="O21" s="190">
        <v>0.71856699999999996</v>
      </c>
      <c r="P21" s="190">
        <v>0.70746399999999998</v>
      </c>
      <c r="Q21" s="105">
        <v>0.52794700000000006</v>
      </c>
      <c r="R21" s="105">
        <v>0.85488299999999995</v>
      </c>
      <c r="S21" s="105">
        <v>0</v>
      </c>
      <c r="T21" s="105">
        <v>1.0859259999999999</v>
      </c>
      <c r="U21" s="19">
        <v>1.191948</v>
      </c>
      <c r="V21" s="19">
        <v>1.1476659999999999</v>
      </c>
      <c r="W21" s="19">
        <v>1.149575</v>
      </c>
      <c r="X21" s="19">
        <v>0.926616</v>
      </c>
      <c r="Y21" s="18">
        <f t="shared" si="0"/>
        <v>11.619898999999998</v>
      </c>
      <c r="Z21" s="45"/>
      <c r="AA21" s="45"/>
    </row>
    <row r="22" spans="1:27" x14ac:dyDescent="0.2">
      <c r="A22" s="143"/>
      <c r="B22" s="8" t="s">
        <v>18</v>
      </c>
      <c r="C22" s="190">
        <v>1.8405000000000001E-2</v>
      </c>
      <c r="D22" s="190">
        <v>6.4180000000000001E-2</v>
      </c>
      <c r="E22" s="190">
        <v>6.2682000000000002E-2</v>
      </c>
      <c r="F22" s="190">
        <v>4.2554000000000002E-2</v>
      </c>
      <c r="G22" s="190">
        <v>4.8353E-2</v>
      </c>
      <c r="H22" s="190">
        <v>6.8358000000000002E-2</v>
      </c>
      <c r="I22" s="190">
        <v>0.27932899999999999</v>
      </c>
      <c r="J22" s="190">
        <v>0.146735</v>
      </c>
      <c r="K22" s="190">
        <v>0.14701</v>
      </c>
      <c r="L22" s="190">
        <v>0.13663</v>
      </c>
      <c r="M22" s="190">
        <v>0.29108600000000001</v>
      </c>
      <c r="N22" s="190">
        <v>0.24071200000000001</v>
      </c>
      <c r="O22" s="190">
        <v>0.44381599999999999</v>
      </c>
      <c r="P22" s="190">
        <v>0.26427400000000001</v>
      </c>
      <c r="Q22" s="105">
        <v>0.16336600000000001</v>
      </c>
      <c r="R22" s="105">
        <v>0.209538</v>
      </c>
      <c r="S22" s="105">
        <v>0</v>
      </c>
      <c r="T22" s="105">
        <v>0.28558</v>
      </c>
      <c r="U22" s="19">
        <v>0.33398699999999998</v>
      </c>
      <c r="V22" s="19">
        <v>0.325654</v>
      </c>
      <c r="W22" s="19">
        <v>0.37525999999999998</v>
      </c>
      <c r="X22" s="19">
        <v>0.260106</v>
      </c>
      <c r="Y22" s="18">
        <f t="shared" si="0"/>
        <v>4.2076150000000005</v>
      </c>
      <c r="Z22" s="45"/>
      <c r="AA22" s="45"/>
    </row>
    <row r="23" spans="1:27" x14ac:dyDescent="0.2">
      <c r="A23" s="143"/>
      <c r="B23" s="8" t="s">
        <v>20</v>
      </c>
      <c r="C23" s="190">
        <v>2.8267E-2</v>
      </c>
      <c r="D23" s="190">
        <v>1.7259E-2</v>
      </c>
      <c r="E23" s="190">
        <v>1.4583E-2</v>
      </c>
      <c r="F23" s="190">
        <v>1.9306E-2</v>
      </c>
      <c r="G23" s="190">
        <v>8.4772E-2</v>
      </c>
      <c r="H23" s="190">
        <v>0.13611200000000001</v>
      </c>
      <c r="I23" s="190">
        <v>4.0628999999999998E-2</v>
      </c>
      <c r="J23" s="190">
        <v>0.13450000000000001</v>
      </c>
      <c r="K23" s="190">
        <v>0.120797</v>
      </c>
      <c r="L23" s="190">
        <v>8.6910000000000001E-2</v>
      </c>
      <c r="M23" s="190">
        <v>3.4311000000000001E-2</v>
      </c>
      <c r="N23" s="190">
        <v>8.183E-2</v>
      </c>
      <c r="O23" s="190">
        <v>9.1184000000000001E-2</v>
      </c>
      <c r="P23" s="190">
        <v>0.101253</v>
      </c>
      <c r="Q23" s="105">
        <v>6.8554000000000004E-2</v>
      </c>
      <c r="R23" s="105">
        <v>0.12199400000000001</v>
      </c>
      <c r="S23" s="105">
        <v>0</v>
      </c>
      <c r="T23" s="105">
        <v>0.12471</v>
      </c>
      <c r="U23" s="19">
        <v>0.13140399999999999</v>
      </c>
      <c r="V23" s="19">
        <v>0.19805200000000001</v>
      </c>
      <c r="W23" s="19">
        <v>8.9437000000000003E-2</v>
      </c>
      <c r="X23" s="19">
        <v>0.15459400000000001</v>
      </c>
      <c r="Y23" s="18">
        <f t="shared" si="0"/>
        <v>1.8804580000000004</v>
      </c>
      <c r="Z23" s="45"/>
      <c r="AA23" s="45"/>
    </row>
    <row r="24" spans="1:27" x14ac:dyDescent="0.2">
      <c r="A24" s="143"/>
      <c r="B24" s="8" t="s">
        <v>21</v>
      </c>
      <c r="C24" s="190">
        <v>7.3439999999999998E-3</v>
      </c>
      <c r="D24" s="190">
        <v>1.4711E-2</v>
      </c>
      <c r="E24" s="190">
        <v>1.2315E-2</v>
      </c>
      <c r="F24" s="190">
        <v>8.5640000000000004E-3</v>
      </c>
      <c r="G24" s="190">
        <v>1.7807E-2</v>
      </c>
      <c r="H24" s="190">
        <v>2.172E-2</v>
      </c>
      <c r="I24" s="190">
        <v>0.106137</v>
      </c>
      <c r="J24" s="190">
        <v>5.5377999999999997E-2</v>
      </c>
      <c r="K24" s="190">
        <v>6.4718999999999999E-2</v>
      </c>
      <c r="L24" s="190">
        <v>5.0818000000000002E-2</v>
      </c>
      <c r="M24" s="190">
        <v>3.4271999999999997E-2</v>
      </c>
      <c r="N24" s="190">
        <v>3.0811000000000002E-2</v>
      </c>
      <c r="O24" s="190">
        <v>3.9309999999999998E-2</v>
      </c>
      <c r="P24" s="190">
        <v>6.8870000000000001E-2</v>
      </c>
      <c r="Q24" s="105">
        <v>4.6077E-2</v>
      </c>
      <c r="R24" s="105">
        <v>6.6934999999999995E-2</v>
      </c>
      <c r="S24" s="105">
        <v>0</v>
      </c>
      <c r="T24" s="105">
        <v>0.108206</v>
      </c>
      <c r="U24" s="19">
        <v>0.117954</v>
      </c>
      <c r="V24" s="19">
        <v>0.13347499999999998</v>
      </c>
      <c r="W24" s="19">
        <v>0.211169</v>
      </c>
      <c r="X24" s="19">
        <v>0.246418</v>
      </c>
      <c r="Y24" s="18">
        <f t="shared" si="0"/>
        <v>1.4630099999999999</v>
      </c>
      <c r="Z24" s="45"/>
      <c r="AA24" s="45"/>
    </row>
    <row r="25" spans="1:27" x14ac:dyDescent="0.2">
      <c r="A25" s="143"/>
      <c r="B25" s="8" t="s">
        <v>17</v>
      </c>
      <c r="C25" s="190">
        <v>3.6507999999999999E-2</v>
      </c>
      <c r="D25" s="190">
        <v>3.1463999999999999E-2</v>
      </c>
      <c r="E25" s="190">
        <v>8.1456000000000001E-2</v>
      </c>
      <c r="F25" s="190">
        <v>0.184034</v>
      </c>
      <c r="G25" s="190">
        <v>0.200576</v>
      </c>
      <c r="H25" s="190">
        <v>0.22431899999999999</v>
      </c>
      <c r="I25" s="190">
        <v>0.198709</v>
      </c>
      <c r="J25" s="190">
        <v>0.29245300000000002</v>
      </c>
      <c r="K25" s="190">
        <v>0.28922999999999999</v>
      </c>
      <c r="L25" s="190">
        <v>0.160525</v>
      </c>
      <c r="M25" s="190">
        <v>0.12504199999999999</v>
      </c>
      <c r="N25" s="190">
        <v>0.241226</v>
      </c>
      <c r="O25" s="190">
        <v>0.467976</v>
      </c>
      <c r="P25" s="190">
        <v>0.67968099999999998</v>
      </c>
      <c r="Q25" s="105">
        <v>0.50754900000000003</v>
      </c>
      <c r="R25" s="105">
        <v>0.41552099999999997</v>
      </c>
      <c r="S25" s="105">
        <v>0</v>
      </c>
      <c r="T25" s="105">
        <v>0.53443799999999997</v>
      </c>
      <c r="U25" s="19">
        <v>0.26088699999999998</v>
      </c>
      <c r="V25" s="19">
        <v>0.168822</v>
      </c>
      <c r="W25" s="19">
        <v>0.17594899999999999</v>
      </c>
      <c r="X25" s="19">
        <v>0.26676800000000001</v>
      </c>
      <c r="Y25" s="18">
        <f t="shared" si="0"/>
        <v>5.5431330000000001</v>
      </c>
      <c r="Z25" s="45"/>
      <c r="AA25" s="45"/>
    </row>
    <row r="26" spans="1:27" x14ac:dyDescent="0.2">
      <c r="A26" s="297"/>
      <c r="B26" s="8" t="s">
        <v>807</v>
      </c>
      <c r="C26" s="190">
        <v>1.634916</v>
      </c>
      <c r="D26" s="190">
        <v>1.506942</v>
      </c>
      <c r="E26" s="190">
        <v>4.2547040000000003</v>
      </c>
      <c r="F26" s="190">
        <v>6.0885490000000004</v>
      </c>
      <c r="G26" s="190">
        <v>4.6978819999999999</v>
      </c>
      <c r="H26" s="190">
        <v>1.5731489999999997</v>
      </c>
      <c r="I26" s="190">
        <v>1.2054999999999998</v>
      </c>
      <c r="J26" s="190">
        <v>0.77937400000000001</v>
      </c>
      <c r="K26" s="190">
        <v>0.16755599999999998</v>
      </c>
      <c r="L26" s="190">
        <v>0.26517000000000002</v>
      </c>
      <c r="M26" s="190">
        <v>4.1575000000000001E-2</v>
      </c>
      <c r="N26" s="190">
        <v>2.6848999999999998E-2</v>
      </c>
      <c r="O26" s="190">
        <v>0.24506199999999997</v>
      </c>
      <c r="P26" s="190">
        <v>0.33999000000000001</v>
      </c>
      <c r="Q26" s="105">
        <v>6.0938999999999993E-2</v>
      </c>
      <c r="R26" s="105">
        <v>7.3235999999999996E-2</v>
      </c>
      <c r="S26" s="105">
        <v>0.116629</v>
      </c>
      <c r="T26" s="105">
        <v>0.116421</v>
      </c>
      <c r="U26" s="19">
        <v>0.17130699999999999</v>
      </c>
      <c r="V26" s="19">
        <v>0.16752599999999995</v>
      </c>
      <c r="W26" s="19">
        <v>0.195711</v>
      </c>
      <c r="X26" s="19">
        <v>0.20314199999999999</v>
      </c>
      <c r="Y26" s="18">
        <f t="shared" si="0"/>
        <v>23.932129000000003</v>
      </c>
      <c r="Z26" s="45"/>
      <c r="AA26" s="45"/>
    </row>
    <row r="27" spans="1:27" ht="15" x14ac:dyDescent="0.25">
      <c r="A27" s="143"/>
      <c r="B27" s="191" t="s">
        <v>22</v>
      </c>
      <c r="C27" s="187">
        <f>SUM(C9:C10,C12:C17)</f>
        <v>63.726247000000001</v>
      </c>
      <c r="D27" s="187">
        <f t="shared" ref="D27:R27" si="2">SUM(D9:D10,D12:D17)</f>
        <v>66.237127000000001</v>
      </c>
      <c r="E27" s="187">
        <f t="shared" si="2"/>
        <v>90.352666999999997</v>
      </c>
      <c r="F27" s="187">
        <f t="shared" si="2"/>
        <v>112.86579899999998</v>
      </c>
      <c r="G27" s="187">
        <f t="shared" si="2"/>
        <v>112.864688</v>
      </c>
      <c r="H27" s="187">
        <f t="shared" si="2"/>
        <v>124.627526</v>
      </c>
      <c r="I27" s="187">
        <f t="shared" si="2"/>
        <v>160.51083000000003</v>
      </c>
      <c r="J27" s="187">
        <f t="shared" si="2"/>
        <v>151.32612600000004</v>
      </c>
      <c r="K27" s="187">
        <f t="shared" si="2"/>
        <v>161.641694</v>
      </c>
      <c r="L27" s="187">
        <f t="shared" si="2"/>
        <v>173.14527600000002</v>
      </c>
      <c r="M27" s="187">
        <f t="shared" si="2"/>
        <v>165.60091299999996</v>
      </c>
      <c r="N27" s="187">
        <f t="shared" si="2"/>
        <v>184.54353699999999</v>
      </c>
      <c r="O27" s="187">
        <f t="shared" si="2"/>
        <v>234.99245500000001</v>
      </c>
      <c r="P27" s="187">
        <f t="shared" si="2"/>
        <v>438.988157</v>
      </c>
      <c r="Q27" s="187">
        <f t="shared" si="2"/>
        <v>340.31253300000003</v>
      </c>
      <c r="R27" s="187">
        <f t="shared" si="2"/>
        <v>389.36297000000002</v>
      </c>
      <c r="S27" s="187">
        <f>SUM(S9:S10,S12:S17)</f>
        <v>421.63837999999998</v>
      </c>
      <c r="T27" s="187">
        <f>SUM(T9:T10,T12:T17)</f>
        <v>580.271254</v>
      </c>
      <c r="U27" s="211">
        <f>SUM(U9:U10,U12:U17)</f>
        <v>732.63359100000014</v>
      </c>
      <c r="V27" s="211">
        <f>SUM(V9:V10,V12:V17)</f>
        <v>709.08312300000011</v>
      </c>
      <c r="W27" s="211">
        <f t="shared" ref="W27:X27" si="3">SUM(W9:W10,W12:W17)</f>
        <v>736.58764799999994</v>
      </c>
      <c r="X27" s="211">
        <f t="shared" si="3"/>
        <v>1017.8291890000002</v>
      </c>
      <c r="Y27" s="18">
        <f t="shared" si="0"/>
        <v>7169.1417300000003</v>
      </c>
      <c r="Z27" s="45"/>
      <c r="AA27" s="45"/>
    </row>
    <row r="28" spans="1:27" x14ac:dyDescent="0.2">
      <c r="A28" s="143"/>
      <c r="B28" s="8" t="s">
        <v>23</v>
      </c>
      <c r="C28" s="18">
        <f>C29-C27</f>
        <v>7.9171479999999974</v>
      </c>
      <c r="D28" s="18">
        <f t="shared" ref="D28:V28" si="4">D29-D27</f>
        <v>8.7838789999999989</v>
      </c>
      <c r="E28" s="18">
        <f t="shared" si="4"/>
        <v>10.955323000000007</v>
      </c>
      <c r="F28" s="18">
        <f t="shared" si="4"/>
        <v>10.924846000000016</v>
      </c>
      <c r="G28" s="18">
        <f t="shared" si="4"/>
        <v>10.128021000000004</v>
      </c>
      <c r="H28" s="18">
        <f t="shared" si="4"/>
        <v>2.0993610000000018</v>
      </c>
      <c r="I28" s="18">
        <f t="shared" si="4"/>
        <v>1.8523889999999597</v>
      </c>
      <c r="J28" s="18">
        <f t="shared" si="4"/>
        <v>0.63913799999994581</v>
      </c>
      <c r="K28" s="18">
        <f t="shared" si="4"/>
        <v>1.9277810000000102</v>
      </c>
      <c r="L28" s="18">
        <f t="shared" si="4"/>
        <v>1.6725099999999884</v>
      </c>
      <c r="M28" s="18">
        <f t="shared" si="4"/>
        <v>0.84646300000002839</v>
      </c>
      <c r="N28" s="18">
        <f t="shared" si="4"/>
        <v>1.3649920000000009</v>
      </c>
      <c r="O28" s="18">
        <f t="shared" si="4"/>
        <v>2.4164370000000019</v>
      </c>
      <c r="P28" s="18">
        <f t="shared" si="4"/>
        <v>1.4520570000000248</v>
      </c>
      <c r="Q28" s="18">
        <f t="shared" si="4"/>
        <v>7.1905739999999696</v>
      </c>
      <c r="R28" s="18">
        <f t="shared" si="4"/>
        <v>30.177996000000007</v>
      </c>
      <c r="S28" s="18">
        <f t="shared" si="4"/>
        <v>39.493337999999994</v>
      </c>
      <c r="T28" s="18">
        <f t="shared" si="4"/>
        <v>58.713972000000012</v>
      </c>
      <c r="U28" s="18">
        <f t="shared" si="4"/>
        <v>57.2630079999999</v>
      </c>
      <c r="V28" s="18">
        <f t="shared" si="4"/>
        <v>30.197262999999907</v>
      </c>
      <c r="W28" s="18">
        <f t="shared" ref="W28:X28" si="5">W29-W27</f>
        <v>37.736880000000042</v>
      </c>
      <c r="X28" s="18">
        <f t="shared" si="5"/>
        <v>22.739586999999915</v>
      </c>
      <c r="Y28" s="18">
        <f t="shared" si="0"/>
        <v>346.49296299999975</v>
      </c>
      <c r="Z28" s="45"/>
      <c r="AA28" s="45"/>
    </row>
    <row r="29" spans="1:27" ht="13.5" thickBot="1" x14ac:dyDescent="0.25">
      <c r="A29" s="143"/>
      <c r="B29" s="30" t="s">
        <v>7</v>
      </c>
      <c r="C29" s="54">
        <v>71.643394999999998</v>
      </c>
      <c r="D29" s="54">
        <v>75.021006</v>
      </c>
      <c r="E29" s="54">
        <v>101.30799</v>
      </c>
      <c r="F29" s="54">
        <v>123.790645</v>
      </c>
      <c r="G29" s="54">
        <v>122.992709</v>
      </c>
      <c r="H29" s="54">
        <v>126.726887</v>
      </c>
      <c r="I29" s="54">
        <v>162.36321899999999</v>
      </c>
      <c r="J29" s="54">
        <v>151.96526399999999</v>
      </c>
      <c r="K29" s="54">
        <v>163.56947500000001</v>
      </c>
      <c r="L29" s="54">
        <v>174.81778600000001</v>
      </c>
      <c r="M29" s="54">
        <v>166.44737599999999</v>
      </c>
      <c r="N29" s="54">
        <v>185.90852899999999</v>
      </c>
      <c r="O29" s="54">
        <v>237.40889200000001</v>
      </c>
      <c r="P29" s="54">
        <v>440.44021400000003</v>
      </c>
      <c r="Q29" s="188">
        <v>347.503107</v>
      </c>
      <c r="R29" s="188">
        <v>419.54096600000003</v>
      </c>
      <c r="S29" s="188">
        <v>461.13171799999998</v>
      </c>
      <c r="T29" s="184">
        <v>638.98522600000001</v>
      </c>
      <c r="U29" s="27">
        <v>789.89659900000004</v>
      </c>
      <c r="V29" s="27">
        <v>739.28038600000002</v>
      </c>
      <c r="W29" s="27">
        <v>774.32452799999999</v>
      </c>
      <c r="X29" s="27">
        <v>1040.5687760000001</v>
      </c>
      <c r="Y29" s="18">
        <f t="shared" si="0"/>
        <v>7515.6346930000009</v>
      </c>
      <c r="Z29" s="45"/>
      <c r="AA29" s="45"/>
    </row>
    <row r="30" spans="1:27" ht="20.25" thickTop="1" thickBot="1" x14ac:dyDescent="0.35">
      <c r="A30" s="143"/>
      <c r="B30" s="334" t="s">
        <v>250</v>
      </c>
      <c r="C30" s="334"/>
      <c r="D30" s="334"/>
      <c r="E30" s="334"/>
      <c r="F30" s="334"/>
      <c r="G30" s="334"/>
      <c r="H30" s="334"/>
      <c r="I30" s="334"/>
      <c r="J30" s="334"/>
      <c r="K30" s="334"/>
      <c r="L30" s="334"/>
      <c r="M30" s="334"/>
      <c r="N30" s="334"/>
      <c r="O30" s="334"/>
      <c r="P30" s="334"/>
      <c r="Q30" s="334"/>
      <c r="R30" s="334"/>
      <c r="S30" s="334"/>
      <c r="T30" s="334"/>
      <c r="U30" s="334"/>
      <c r="V30" s="334"/>
      <c r="W30" s="334"/>
      <c r="X30" s="334"/>
      <c r="Y30" s="334"/>
    </row>
    <row r="31" spans="1:27" ht="13.5" thickTop="1" x14ac:dyDescent="0.2">
      <c r="A31" s="143"/>
      <c r="B31" s="32"/>
      <c r="C31" s="18"/>
      <c r="D31" s="18"/>
      <c r="E31" s="18"/>
      <c r="F31" s="18"/>
      <c r="G31" s="18"/>
      <c r="H31" s="18"/>
      <c r="I31" s="18"/>
      <c r="J31" s="18"/>
      <c r="K31" s="18"/>
      <c r="L31" s="18"/>
      <c r="M31" s="18"/>
      <c r="N31" s="18"/>
      <c r="O31" s="18"/>
      <c r="P31" s="18"/>
      <c r="Q31" s="18"/>
      <c r="R31" s="18"/>
      <c r="S31" s="18"/>
      <c r="T31" s="18"/>
      <c r="U31" s="18"/>
      <c r="V31" s="18"/>
      <c r="W31" s="18"/>
      <c r="X31" s="18"/>
      <c r="Y31" s="18"/>
    </row>
    <row r="32" spans="1:27" x14ac:dyDescent="0.2">
      <c r="A32" s="143"/>
      <c r="B32" s="80" t="s">
        <v>326</v>
      </c>
      <c r="C32" s="84">
        <f t="shared" ref="C32:V32" si="6">C9/C$29*100</f>
        <v>80.700610293523923</v>
      </c>
      <c r="D32" s="84">
        <f t="shared" si="6"/>
        <v>81.605866495578582</v>
      </c>
      <c r="E32" s="84">
        <f t="shared" si="6"/>
        <v>80.224063274772305</v>
      </c>
      <c r="F32" s="84">
        <f t="shared" si="6"/>
        <v>81.162041768180458</v>
      </c>
      <c r="G32" s="84">
        <f t="shared" si="6"/>
        <v>80.025756648713227</v>
      </c>
      <c r="H32" s="84">
        <f t="shared" si="6"/>
        <v>91.368239006770509</v>
      </c>
      <c r="I32" s="84">
        <f t="shared" si="6"/>
        <v>93.110689065606678</v>
      </c>
      <c r="J32" s="84">
        <f t="shared" si="6"/>
        <v>92.100356565695179</v>
      </c>
      <c r="K32" s="84">
        <f t="shared" si="6"/>
        <v>93.062621250083481</v>
      </c>
      <c r="L32" s="84">
        <f t="shared" si="6"/>
        <v>94.30920146763556</v>
      </c>
      <c r="M32" s="84">
        <f t="shared" si="6"/>
        <v>93.252692670865528</v>
      </c>
      <c r="N32" s="84">
        <f t="shared" si="6"/>
        <v>92.868176048017688</v>
      </c>
      <c r="O32" s="84">
        <f t="shared" si="6"/>
        <v>90.39718992496708</v>
      </c>
      <c r="P32" s="84">
        <f t="shared" si="6"/>
        <v>73.662567741827488</v>
      </c>
      <c r="Q32" s="84">
        <f t="shared" si="6"/>
        <v>90.67158268602185</v>
      </c>
      <c r="R32" s="84">
        <f t="shared" si="6"/>
        <v>88.994873983295349</v>
      </c>
      <c r="S32" s="84">
        <f t="shared" si="6"/>
        <v>89.279819827965085</v>
      </c>
      <c r="T32" s="84">
        <f t="shared" si="6"/>
        <v>81.21646133333293</v>
      </c>
      <c r="U32" s="84">
        <f t="shared" si="6"/>
        <v>89.457068038344588</v>
      </c>
      <c r="V32" s="84">
        <f t="shared" si="6"/>
        <v>93.794633555988867</v>
      </c>
      <c r="W32" s="84">
        <f t="shared" ref="W32:X32" si="7">W9/W$29*100</f>
        <v>91.421861170850065</v>
      </c>
      <c r="X32" s="84">
        <f t="shared" si="7"/>
        <v>95.814943134522807</v>
      </c>
      <c r="Y32" s="84">
        <f t="shared" ref="Y32:Y52" si="8">Y9/Y$29*100</f>
        <v>89.336489654740063</v>
      </c>
    </row>
    <row r="33" spans="1:25" x14ac:dyDescent="0.2">
      <c r="A33" s="143"/>
      <c r="B33" s="80" t="s">
        <v>394</v>
      </c>
      <c r="C33" s="84">
        <f t="shared" ref="C33:C52" si="9">C10/C$29*100</f>
        <v>0</v>
      </c>
      <c r="D33" s="84">
        <f t="shared" ref="D33:R33" si="10">D10/D$29*100</f>
        <v>0</v>
      </c>
      <c r="E33" s="84">
        <f t="shared" si="10"/>
        <v>0</v>
      </c>
      <c r="F33" s="84">
        <f t="shared" si="10"/>
        <v>9.6372387428791571E-4</v>
      </c>
      <c r="G33" s="84">
        <f t="shared" si="10"/>
        <v>3.6587534631829273E-5</v>
      </c>
      <c r="H33" s="84">
        <f t="shared" si="10"/>
        <v>6.9440670471136875E-5</v>
      </c>
      <c r="I33" s="84">
        <f t="shared" si="10"/>
        <v>0</v>
      </c>
      <c r="J33" s="84">
        <f t="shared" si="10"/>
        <v>2.7637894933673791E-3</v>
      </c>
      <c r="K33" s="84">
        <f t="shared" si="10"/>
        <v>0</v>
      </c>
      <c r="L33" s="84">
        <f t="shared" si="10"/>
        <v>0</v>
      </c>
      <c r="M33" s="84">
        <f t="shared" si="10"/>
        <v>0</v>
      </c>
      <c r="N33" s="84">
        <f t="shared" si="10"/>
        <v>2.6894946815484732E-6</v>
      </c>
      <c r="O33" s="84">
        <f t="shared" si="10"/>
        <v>0</v>
      </c>
      <c r="P33" s="84">
        <f t="shared" si="10"/>
        <v>15.185365430777853</v>
      </c>
      <c r="Q33" s="84">
        <f t="shared" si="10"/>
        <v>3.850017951062521</v>
      </c>
      <c r="R33" s="84">
        <f t="shared" si="10"/>
        <v>1.4008789310934655</v>
      </c>
      <c r="S33" s="84">
        <f t="shared" ref="S33:V52" si="11">S10/S$29*100</f>
        <v>1.9711938357708028E-2</v>
      </c>
      <c r="T33" s="84">
        <f t="shared" si="11"/>
        <v>4.8443871220271371</v>
      </c>
      <c r="U33" s="84">
        <f t="shared" si="11"/>
        <v>0.66517212590251951</v>
      </c>
      <c r="V33" s="84">
        <f t="shared" si="11"/>
        <v>2.73455110981397E-3</v>
      </c>
      <c r="W33" s="84">
        <f t="shared" ref="W33:X33" si="12">W10/W$29*100</f>
        <v>1.1558461183086789E-4</v>
      </c>
      <c r="X33" s="84">
        <f t="shared" si="12"/>
        <v>9.6101288359242483E-7</v>
      </c>
      <c r="Y33" s="84">
        <f t="shared" si="8"/>
        <v>1.6294736772406349</v>
      </c>
    </row>
    <row r="34" spans="1:25" x14ac:dyDescent="0.2">
      <c r="A34" s="143"/>
      <c r="B34" s="80" t="s">
        <v>58</v>
      </c>
      <c r="C34" s="84">
        <f t="shared" si="9"/>
        <v>1.9530327952772197</v>
      </c>
      <c r="D34" s="84">
        <f t="shared" ref="D34:R34" si="13">D11/D$29*100</f>
        <v>1.0153849443181286</v>
      </c>
      <c r="E34" s="84">
        <f t="shared" si="13"/>
        <v>0.57297060182518678</v>
      </c>
      <c r="F34" s="84">
        <f t="shared" si="13"/>
        <v>0.40192536358462305</v>
      </c>
      <c r="G34" s="84">
        <f t="shared" si="13"/>
        <v>0.17268665901163296</v>
      </c>
      <c r="H34" s="84">
        <f t="shared" si="13"/>
        <v>6.344588895330476E-2</v>
      </c>
      <c r="I34" s="84">
        <f t="shared" si="13"/>
        <v>0.146155638858084</v>
      </c>
      <c r="J34" s="84">
        <f t="shared" si="13"/>
        <v>0.19270061610921824</v>
      </c>
      <c r="K34" s="84">
        <f t="shared" si="13"/>
        <v>0.14436678970816527</v>
      </c>
      <c r="L34" s="84">
        <f t="shared" si="13"/>
        <v>5.5466324233164686E-2</v>
      </c>
      <c r="M34" s="84">
        <f t="shared" si="13"/>
        <v>8.1998288756441551E-2</v>
      </c>
      <c r="N34" s="84">
        <f t="shared" si="13"/>
        <v>5.6300805865663113E-2</v>
      </c>
      <c r="O34" s="84">
        <f t="shared" si="13"/>
        <v>4.8300633996472215E-3</v>
      </c>
      <c r="P34" s="84">
        <f t="shared" si="13"/>
        <v>6.5973147038748818</v>
      </c>
      <c r="Q34" s="84">
        <f t="shared" si="13"/>
        <v>5.6773593106320052E-3</v>
      </c>
      <c r="R34" s="84">
        <f t="shared" si="13"/>
        <v>9.4089739022052976E-2</v>
      </c>
      <c r="S34" s="84">
        <f t="shared" si="11"/>
        <v>0.49389250643565574</v>
      </c>
      <c r="T34" s="84">
        <f t="shared" si="11"/>
        <v>0.5170995925342412</v>
      </c>
      <c r="U34" s="84">
        <f t="shared" si="11"/>
        <v>9.4198658525937007E-2</v>
      </c>
      <c r="V34" s="84">
        <f t="shared" si="11"/>
        <v>9.8384998949505462E-2</v>
      </c>
      <c r="W34" s="84">
        <f t="shared" ref="W34:X34" si="14">W11/W$29*100</f>
        <v>0.27149559699857523</v>
      </c>
      <c r="X34" s="84">
        <f t="shared" si="14"/>
        <v>0.10803456973996306</v>
      </c>
      <c r="Y34" s="84">
        <f t="shared" si="8"/>
        <v>0.59075346013494712</v>
      </c>
    </row>
    <row r="35" spans="1:25" x14ac:dyDescent="0.2">
      <c r="A35" s="143"/>
      <c r="B35" s="80" t="s">
        <v>395</v>
      </c>
      <c r="C35" s="84">
        <f t="shared" si="9"/>
        <v>0</v>
      </c>
      <c r="D35" s="84">
        <f t="shared" ref="D35:R35" si="15">D12/D$29*100</f>
        <v>0</v>
      </c>
      <c r="E35" s="84">
        <f t="shared" si="15"/>
        <v>0</v>
      </c>
      <c r="F35" s="84">
        <f t="shared" si="15"/>
        <v>3.3928250394042297E-4</v>
      </c>
      <c r="G35" s="84">
        <f t="shared" si="15"/>
        <v>2.5375487907986481E-3</v>
      </c>
      <c r="H35" s="84">
        <f t="shared" si="15"/>
        <v>1.3746096359172778E-3</v>
      </c>
      <c r="I35" s="84">
        <f t="shared" si="15"/>
        <v>0.18534370151899981</v>
      </c>
      <c r="J35" s="84">
        <f t="shared" si="15"/>
        <v>2.8682212535096181E-2</v>
      </c>
      <c r="K35" s="84">
        <f t="shared" si="15"/>
        <v>3.3993506428995991E-2</v>
      </c>
      <c r="L35" s="84">
        <f t="shared" si="15"/>
        <v>0.24121973493017465</v>
      </c>
      <c r="M35" s="84">
        <f t="shared" si="15"/>
        <v>1.4102204891472725</v>
      </c>
      <c r="N35" s="84">
        <f t="shared" si="15"/>
        <v>1.2480766818395943</v>
      </c>
      <c r="O35" s="84">
        <f t="shared" si="15"/>
        <v>2.1675645577757048</v>
      </c>
      <c r="P35" s="84">
        <f t="shared" si="15"/>
        <v>1.2919794376450828</v>
      </c>
      <c r="Q35" s="84">
        <f t="shared" si="15"/>
        <v>0.38865321569628442</v>
      </c>
      <c r="R35" s="84">
        <f t="shared" si="15"/>
        <v>0.3574132496038539</v>
      </c>
      <c r="S35" s="84">
        <f t="shared" si="11"/>
        <v>0.1549195104380133</v>
      </c>
      <c r="T35" s="84">
        <f t="shared" si="11"/>
        <v>0.38516195678051557</v>
      </c>
      <c r="U35" s="84">
        <f t="shared" si="11"/>
        <v>0.1470216483360248</v>
      </c>
      <c r="V35" s="84">
        <f t="shared" si="11"/>
        <v>6.3015468666850302E-2</v>
      </c>
      <c r="W35" s="84">
        <f t="shared" ref="W35:X35" si="16">W12/W$29*100</f>
        <v>0</v>
      </c>
      <c r="X35" s="84">
        <f t="shared" si="16"/>
        <v>0</v>
      </c>
      <c r="Y35" s="84">
        <f t="shared" si="8"/>
        <v>0.31911888988348941</v>
      </c>
    </row>
    <row r="36" spans="1:25" x14ac:dyDescent="0.2">
      <c r="A36" s="143"/>
      <c r="B36" s="80" t="s">
        <v>67</v>
      </c>
      <c r="C36" s="84">
        <f t="shared" si="9"/>
        <v>2.484022428027036</v>
      </c>
      <c r="D36" s="84">
        <f t="shared" ref="D36:R36" si="17">D13/D$29*100</f>
        <v>2.6494792671801815</v>
      </c>
      <c r="E36" s="84">
        <f t="shared" si="17"/>
        <v>3.3698733930068099</v>
      </c>
      <c r="F36" s="84">
        <f t="shared" si="17"/>
        <v>4.1183717881104833</v>
      </c>
      <c r="G36" s="84">
        <f t="shared" si="17"/>
        <v>6.8600968859056515</v>
      </c>
      <c r="H36" s="84">
        <f t="shared" si="17"/>
        <v>4.0656171093352906</v>
      </c>
      <c r="I36" s="84">
        <f t="shared" si="17"/>
        <v>3.306365218097826</v>
      </c>
      <c r="J36" s="84">
        <f t="shared" si="17"/>
        <v>5.2585438209089679</v>
      </c>
      <c r="K36" s="84">
        <f t="shared" si="17"/>
        <v>4.1082689786709894</v>
      </c>
      <c r="L36" s="84">
        <f t="shared" si="17"/>
        <v>3.1086030342473272</v>
      </c>
      <c r="M36" s="84">
        <f t="shared" si="17"/>
        <v>3.3834159091820109</v>
      </c>
      <c r="N36" s="84">
        <f t="shared" si="17"/>
        <v>3.3602213053926104</v>
      </c>
      <c r="O36" s="84">
        <f t="shared" si="17"/>
        <v>3.0636118717912217</v>
      </c>
      <c r="P36" s="84">
        <f t="shared" si="17"/>
        <v>0.86491216717100217</v>
      </c>
      <c r="Q36" s="84">
        <f t="shared" si="17"/>
        <v>0.5330686151246411</v>
      </c>
      <c r="R36" s="84">
        <f t="shared" si="17"/>
        <v>0.50060379562552659</v>
      </c>
      <c r="S36" s="84">
        <f t="shared" si="11"/>
        <v>0.21286737860005545</v>
      </c>
      <c r="T36" s="84">
        <f t="shared" si="11"/>
        <v>0.70348246204991283</v>
      </c>
      <c r="U36" s="84">
        <f t="shared" si="11"/>
        <v>0.18708752536355711</v>
      </c>
      <c r="V36" s="84">
        <f t="shared" si="11"/>
        <v>0.11588377241216297</v>
      </c>
      <c r="W36" s="84">
        <f t="shared" ref="W36:X36" si="18">W13/W$29*100</f>
        <v>0.17635125204247695</v>
      </c>
      <c r="X36" s="84">
        <f t="shared" si="18"/>
        <v>0.10038019822343774</v>
      </c>
      <c r="Y36" s="84">
        <f t="shared" si="8"/>
        <v>1.1777852651945011</v>
      </c>
    </row>
    <row r="37" spans="1:25" x14ac:dyDescent="0.2">
      <c r="A37" s="143"/>
      <c r="B37" s="80" t="s">
        <v>400</v>
      </c>
      <c r="C37" s="84">
        <f t="shared" si="9"/>
        <v>0</v>
      </c>
      <c r="D37" s="84">
        <f t="shared" ref="D37:R37" si="19">D14/D$29*100</f>
        <v>0</v>
      </c>
      <c r="E37" s="84">
        <f t="shared" si="19"/>
        <v>4.901883849437739E-3</v>
      </c>
      <c r="F37" s="84">
        <f t="shared" si="19"/>
        <v>0</v>
      </c>
      <c r="G37" s="84">
        <f t="shared" si="19"/>
        <v>0</v>
      </c>
      <c r="H37" s="84">
        <f t="shared" si="19"/>
        <v>0</v>
      </c>
      <c r="I37" s="84">
        <f t="shared" si="19"/>
        <v>1.2151766958993344E-2</v>
      </c>
      <c r="J37" s="84">
        <f t="shared" si="19"/>
        <v>5.6710328223428755E-3</v>
      </c>
      <c r="K37" s="84">
        <f t="shared" si="19"/>
        <v>0.12093821295201931</v>
      </c>
      <c r="L37" s="84">
        <f t="shared" si="19"/>
        <v>0.20799828685623556</v>
      </c>
      <c r="M37" s="84">
        <f t="shared" si="19"/>
        <v>0.2193978714329507</v>
      </c>
      <c r="N37" s="84">
        <f t="shared" si="19"/>
        <v>0.425767448248703</v>
      </c>
      <c r="O37" s="84">
        <f t="shared" si="19"/>
        <v>1.0991542810452104</v>
      </c>
      <c r="P37" s="84">
        <f t="shared" si="19"/>
        <v>0.53364541322287151</v>
      </c>
      <c r="Q37" s="84">
        <f t="shared" si="19"/>
        <v>0.43078406202566699</v>
      </c>
      <c r="R37" s="84">
        <f t="shared" si="19"/>
        <v>0.32073864271933816</v>
      </c>
      <c r="S37" s="84">
        <f t="shared" si="11"/>
        <v>0.40751068006126612</v>
      </c>
      <c r="T37" s="84">
        <f t="shared" si="11"/>
        <v>0</v>
      </c>
      <c r="U37" s="84">
        <f t="shared" si="11"/>
        <v>2.4644618073611936E-2</v>
      </c>
      <c r="V37" s="84">
        <f t="shared" si="11"/>
        <v>0</v>
      </c>
      <c r="W37" s="84">
        <f t="shared" ref="W37:X37" si="20">W14/W$29*100</f>
        <v>0</v>
      </c>
      <c r="X37" s="84">
        <f t="shared" si="20"/>
        <v>0</v>
      </c>
      <c r="Y37" s="84">
        <f t="shared" si="8"/>
        <v>0.15471474432931168</v>
      </c>
    </row>
    <row r="38" spans="1:25" x14ac:dyDescent="0.2">
      <c r="A38" s="143"/>
      <c r="B38" s="80" t="s">
        <v>70</v>
      </c>
      <c r="C38" s="84">
        <f t="shared" si="9"/>
        <v>0.40006618893479295</v>
      </c>
      <c r="D38" s="84">
        <f t="shared" ref="D38:R38" si="21">D15/D$29*100</f>
        <v>1.3954758217984971E-2</v>
      </c>
      <c r="E38" s="84">
        <f t="shared" si="21"/>
        <v>5.0608051743993732E-3</v>
      </c>
      <c r="F38" s="84">
        <f t="shared" si="21"/>
        <v>1.9024054685230858E-3</v>
      </c>
      <c r="G38" s="84">
        <f t="shared" si="21"/>
        <v>0.21913087547327706</v>
      </c>
      <c r="H38" s="84">
        <f t="shared" si="21"/>
        <v>0.17779336755900901</v>
      </c>
      <c r="I38" s="84">
        <f t="shared" si="21"/>
        <v>0</v>
      </c>
      <c r="J38" s="84">
        <f t="shared" si="21"/>
        <v>0</v>
      </c>
      <c r="K38" s="84">
        <f t="shared" si="21"/>
        <v>0</v>
      </c>
      <c r="L38" s="84">
        <f t="shared" si="21"/>
        <v>1.7847154293556834E-4</v>
      </c>
      <c r="M38" s="84">
        <f t="shared" si="21"/>
        <v>2.1374923927908601E-2</v>
      </c>
      <c r="N38" s="84">
        <f t="shared" si="21"/>
        <v>0.13424343753481047</v>
      </c>
      <c r="O38" s="84">
        <f t="shared" si="21"/>
        <v>0.62844950221999263</v>
      </c>
      <c r="P38" s="84">
        <f t="shared" si="21"/>
        <v>0.41759947015192389</v>
      </c>
      <c r="Q38" s="84">
        <f t="shared" si="21"/>
        <v>0.19652198390272235</v>
      </c>
      <c r="R38" s="84">
        <f t="shared" si="21"/>
        <v>0.36833470989338379</v>
      </c>
      <c r="S38" s="84">
        <f t="shared" si="11"/>
        <v>0.13768105190283181</v>
      </c>
      <c r="T38" s="84">
        <f t="shared" si="11"/>
        <v>2.2436493703846603</v>
      </c>
      <c r="U38" s="84">
        <f t="shared" si="11"/>
        <v>0.17717217693704743</v>
      </c>
      <c r="V38" s="84">
        <f t="shared" si="11"/>
        <v>0.324204868056651</v>
      </c>
      <c r="W38" s="84">
        <f t="shared" ref="W38:X38" si="22">W15/W$29*100</f>
        <v>0.239559762466933</v>
      </c>
      <c r="X38" s="84">
        <f t="shared" si="22"/>
        <v>0.19067725706964705</v>
      </c>
      <c r="Y38" s="84">
        <f t="shared" si="8"/>
        <v>0.38920468057400831</v>
      </c>
    </row>
    <row r="39" spans="1:25" x14ac:dyDescent="0.2">
      <c r="A39" s="143"/>
      <c r="B39" s="80" t="s">
        <v>14</v>
      </c>
      <c r="C39" s="84">
        <f t="shared" si="9"/>
        <v>1.0887256250209807E-2</v>
      </c>
      <c r="D39" s="84">
        <f t="shared" ref="D39:R39" si="23">D16/D$29*100</f>
        <v>2.3859983962358489E-4</v>
      </c>
      <c r="E39" s="84">
        <f t="shared" si="23"/>
        <v>1.7905794004994076E-3</v>
      </c>
      <c r="F39" s="84">
        <f t="shared" si="23"/>
        <v>5.4123637533353185E-3</v>
      </c>
      <c r="G39" s="84">
        <f t="shared" si="23"/>
        <v>1.9830443770451471E-3</v>
      </c>
      <c r="H39" s="84">
        <f t="shared" si="23"/>
        <v>4.4883924277253021E-3</v>
      </c>
      <c r="I39" s="84">
        <f t="shared" si="23"/>
        <v>0.20496822004988707</v>
      </c>
      <c r="J39" s="84">
        <f t="shared" si="23"/>
        <v>0.20987493563002663</v>
      </c>
      <c r="K39" s="84">
        <f t="shared" si="23"/>
        <v>0.12119009368954689</v>
      </c>
      <c r="L39" s="84">
        <f t="shared" si="23"/>
        <v>1.9626721505327838E-2</v>
      </c>
      <c r="M39" s="84">
        <f t="shared" si="23"/>
        <v>4.2550385414306564E-2</v>
      </c>
      <c r="N39" s="84">
        <f t="shared" si="23"/>
        <v>3.7158058520273701E-3</v>
      </c>
      <c r="O39" s="84">
        <f t="shared" si="23"/>
        <v>1.9808019659179402E-2</v>
      </c>
      <c r="P39" s="84">
        <f t="shared" si="23"/>
        <v>0.1420876160050181</v>
      </c>
      <c r="Q39" s="84">
        <f t="shared" si="23"/>
        <v>0.84795846156276233</v>
      </c>
      <c r="R39" s="84">
        <f t="shared" si="23"/>
        <v>2.5807491705112769E-2</v>
      </c>
      <c r="S39" s="84">
        <f t="shared" si="11"/>
        <v>0.35562095080174039</v>
      </c>
      <c r="T39" s="84">
        <f t="shared" si="11"/>
        <v>0.12103581875303013</v>
      </c>
      <c r="U39" s="84">
        <f t="shared" si="11"/>
        <v>1.1947929655537104</v>
      </c>
      <c r="V39" s="84">
        <f t="shared" si="11"/>
        <v>0.79858658660531523</v>
      </c>
      <c r="W39" s="84">
        <f t="shared" ref="W39:X39" si="24">W16/W$29*100</f>
        <v>2.3409609723741052</v>
      </c>
      <c r="X39" s="84">
        <f t="shared" si="24"/>
        <v>1.0523310186274508</v>
      </c>
      <c r="Y39" s="84">
        <f t="shared" si="8"/>
        <v>0.6858500327059468</v>
      </c>
    </row>
    <row r="40" spans="1:25" x14ac:dyDescent="0.2">
      <c r="A40" s="143"/>
      <c r="B40" s="8" t="s">
        <v>15</v>
      </c>
      <c r="C40" s="84">
        <f t="shared" si="9"/>
        <v>5.3536421605927513</v>
      </c>
      <c r="D40" s="84">
        <f t="shared" ref="D40:R40" si="25">D17/D$29*100</f>
        <v>4.0219015458150471</v>
      </c>
      <c r="E40" s="84">
        <f t="shared" si="25"/>
        <v>5.5804315138420968</v>
      </c>
      <c r="F40" s="84">
        <f t="shared" si="25"/>
        <v>5.8857088918148861</v>
      </c>
      <c r="G40" s="84">
        <f t="shared" si="25"/>
        <v>4.6558068738855081</v>
      </c>
      <c r="H40" s="84">
        <f t="shared" si="25"/>
        <v>2.7258153985901976</v>
      </c>
      <c r="I40" s="84">
        <f t="shared" si="25"/>
        <v>2.0395900133022127</v>
      </c>
      <c r="J40" s="84">
        <f t="shared" si="25"/>
        <v>1.9735260026264954</v>
      </c>
      <c r="K40" s="84">
        <f t="shared" si="25"/>
        <v>1.3744178123699429</v>
      </c>
      <c r="L40" s="84">
        <f t="shared" si="25"/>
        <v>1.1564561285543336</v>
      </c>
      <c r="M40" s="84">
        <f t="shared" si="25"/>
        <v>1.1618008324745233</v>
      </c>
      <c r="N40" s="84">
        <f t="shared" si="25"/>
        <v>1.2255688387486512</v>
      </c>
      <c r="O40" s="84">
        <f t="shared" si="25"/>
        <v>1.6063842292815216</v>
      </c>
      <c r="P40" s="84">
        <f t="shared" si="25"/>
        <v>7.5721596121102612</v>
      </c>
      <c r="Q40" s="84">
        <f t="shared" si="25"/>
        <v>1.0122015973802503</v>
      </c>
      <c r="R40" s="84">
        <f t="shared" si="25"/>
        <v>0.83825044155521145</v>
      </c>
      <c r="S40" s="84">
        <f t="shared" si="11"/>
        <v>0.86743111433510212</v>
      </c>
      <c r="T40" s="84">
        <f t="shared" si="11"/>
        <v>1.2971944675290508</v>
      </c>
      <c r="U40" s="84">
        <f t="shared" si="11"/>
        <v>0.89761001743469959</v>
      </c>
      <c r="V40" s="84">
        <f t="shared" si="11"/>
        <v>0.81625782507910338</v>
      </c>
      <c r="W40" s="84">
        <f t="shared" ref="W40:X40" si="26">W17/W$29*100</f>
        <v>0.94762876993611156</v>
      </c>
      <c r="X40" s="84">
        <f t="shared" si="26"/>
        <v>0.65636382308669228</v>
      </c>
      <c r="Y40" s="84">
        <f t="shared" si="8"/>
        <v>1.6970676224962706</v>
      </c>
    </row>
    <row r="41" spans="1:25" x14ac:dyDescent="0.2">
      <c r="A41" s="143"/>
      <c r="B41" s="8" t="s">
        <v>26</v>
      </c>
      <c r="C41" s="84">
        <f t="shared" si="9"/>
        <v>8.32777396995215E-2</v>
      </c>
      <c r="D41" s="84">
        <f t="shared" ref="D41:R41" si="27">D18/D$29*100</f>
        <v>3.3971818506406064E-2</v>
      </c>
      <c r="E41" s="84">
        <f t="shared" si="27"/>
        <v>3.229952543723353E-2</v>
      </c>
      <c r="F41" s="84">
        <f t="shared" si="27"/>
        <v>3.6464791018739743E-3</v>
      </c>
      <c r="G41" s="84">
        <f t="shared" si="27"/>
        <v>4.5693765473529005E-4</v>
      </c>
      <c r="H41" s="84">
        <f t="shared" si="27"/>
        <v>1.4917907673373212E-2</v>
      </c>
      <c r="I41" s="84">
        <f t="shared" si="27"/>
        <v>2.4612101340513587E-2</v>
      </c>
      <c r="J41" s="84">
        <f t="shared" si="27"/>
        <v>3.4915873932874555E-3</v>
      </c>
      <c r="K41" s="84">
        <f t="shared" si="27"/>
        <v>1.5840363857620741E-2</v>
      </c>
      <c r="L41" s="84">
        <f t="shared" si="27"/>
        <v>8.2726136344044524E-3</v>
      </c>
      <c r="M41" s="84">
        <f t="shared" si="27"/>
        <v>0.1086884061182196</v>
      </c>
      <c r="N41" s="84">
        <f t="shared" si="27"/>
        <v>9.9234823164030317E-2</v>
      </c>
      <c r="O41" s="84">
        <f t="shared" si="27"/>
        <v>2.9539752874968132E-2</v>
      </c>
      <c r="P41" s="84">
        <f t="shared" si="27"/>
        <v>1.5572147551449513E-2</v>
      </c>
      <c r="Q41" s="84">
        <f t="shared" si="27"/>
        <v>7.7797865559803463E-3</v>
      </c>
      <c r="R41" s="84">
        <f t="shared" si="27"/>
        <v>3.3343585331783786E-3</v>
      </c>
      <c r="S41" s="84">
        <f t="shared" si="11"/>
        <v>0</v>
      </c>
      <c r="T41" s="84">
        <f t="shared" si="11"/>
        <v>3.8519356940499905E-2</v>
      </c>
      <c r="U41" s="84">
        <f t="shared" si="11"/>
        <v>0.21840656133778341</v>
      </c>
      <c r="V41" s="84">
        <f t="shared" si="11"/>
        <v>2.9622455045087589E-2</v>
      </c>
      <c r="W41" s="84">
        <f t="shared" ref="W41:X41" si="28">W18/W$29*100</f>
        <v>4.3159164912828382E-2</v>
      </c>
      <c r="X41" s="84">
        <f t="shared" si="28"/>
        <v>9.1409911765409343E-2</v>
      </c>
      <c r="Y41" s="84">
        <f t="shared" si="8"/>
        <v>5.652633707645268E-2</v>
      </c>
    </row>
    <row r="42" spans="1:25" x14ac:dyDescent="0.2">
      <c r="A42" s="143"/>
      <c r="B42" s="8" t="s">
        <v>27</v>
      </c>
      <c r="C42" s="84">
        <f t="shared" si="9"/>
        <v>1.9530327952772197</v>
      </c>
      <c r="D42" s="84">
        <f t="shared" ref="D42:R42" si="29">D19/D$29*100</f>
        <v>1.0153849443181286</v>
      </c>
      <c r="E42" s="84">
        <f t="shared" si="29"/>
        <v>0.57297060182518678</v>
      </c>
      <c r="F42" s="84">
        <f t="shared" si="29"/>
        <v>0.40192536358462305</v>
      </c>
      <c r="G42" s="84">
        <f t="shared" si="29"/>
        <v>0.17268665901163296</v>
      </c>
      <c r="H42" s="84">
        <f t="shared" si="29"/>
        <v>6.344588895330476E-2</v>
      </c>
      <c r="I42" s="84">
        <f t="shared" si="29"/>
        <v>0.146155638858084</v>
      </c>
      <c r="J42" s="84">
        <f t="shared" si="29"/>
        <v>0.19270061610921824</v>
      </c>
      <c r="K42" s="84">
        <f t="shared" si="29"/>
        <v>0.14436678970816527</v>
      </c>
      <c r="L42" s="84">
        <f t="shared" si="29"/>
        <v>5.5466324233164686E-2</v>
      </c>
      <c r="M42" s="84">
        <f t="shared" si="29"/>
        <v>8.1998288756441551E-2</v>
      </c>
      <c r="N42" s="84">
        <f t="shared" si="29"/>
        <v>5.6300805865663113E-2</v>
      </c>
      <c r="O42" s="84">
        <f t="shared" si="29"/>
        <v>4.8300633996472215E-3</v>
      </c>
      <c r="P42" s="84">
        <f t="shared" si="29"/>
        <v>6.5973147038748818</v>
      </c>
      <c r="Q42" s="84">
        <f t="shared" si="29"/>
        <v>5.6773593106320052E-3</v>
      </c>
      <c r="R42" s="84">
        <f t="shared" si="29"/>
        <v>9.4089739022052976E-2</v>
      </c>
      <c r="S42" s="84">
        <f t="shared" si="11"/>
        <v>0</v>
      </c>
      <c r="T42" s="84">
        <f t="shared" si="11"/>
        <v>0.5170995925342412</v>
      </c>
      <c r="U42" s="84">
        <f t="shared" si="11"/>
        <v>9.4198658525937007E-2</v>
      </c>
      <c r="V42" s="84">
        <f t="shared" si="11"/>
        <v>9.8384998949505462E-2</v>
      </c>
      <c r="W42" s="84">
        <f t="shared" ref="W42:X42" si="30">W19/W$29*100</f>
        <v>0.27149559699857523</v>
      </c>
      <c r="X42" s="84">
        <f t="shared" si="30"/>
        <v>0.10803456973996306</v>
      </c>
      <c r="Y42" s="84">
        <f t="shared" si="8"/>
        <v>0.56045003144220817</v>
      </c>
    </row>
    <row r="43" spans="1:25" x14ac:dyDescent="0.2">
      <c r="A43" s="143"/>
      <c r="B43" s="8" t="s">
        <v>16</v>
      </c>
      <c r="C43" s="84">
        <f t="shared" si="9"/>
        <v>2.4689240368913281</v>
      </c>
      <c r="D43" s="84">
        <f t="shared" ref="D43:R43" si="31">D20/D$29*100</f>
        <v>2.2474585318144098</v>
      </c>
      <c r="E43" s="84">
        <f t="shared" si="31"/>
        <v>4.4294630660424712</v>
      </c>
      <c r="F43" s="84">
        <f t="shared" si="31"/>
        <v>5.2239965305940528</v>
      </c>
      <c r="G43" s="84">
        <f t="shared" si="31"/>
        <v>4.273431362504585</v>
      </c>
      <c r="H43" s="84">
        <f t="shared" si="31"/>
        <v>1.942206628968957</v>
      </c>
      <c r="I43" s="84">
        <f t="shared" si="31"/>
        <v>1.4652438000751882</v>
      </c>
      <c r="J43" s="84">
        <f t="shared" si="31"/>
        <v>1.153763007314619</v>
      </c>
      <c r="K43" s="84">
        <f t="shared" si="31"/>
        <v>0.66755059279856455</v>
      </c>
      <c r="L43" s="84">
        <f t="shared" si="31"/>
        <v>0.68651367086870663</v>
      </c>
      <c r="M43" s="84">
        <f t="shared" si="31"/>
        <v>0.53086267938522502</v>
      </c>
      <c r="N43" s="84">
        <f t="shared" si="31"/>
        <v>0.51235304002647464</v>
      </c>
      <c r="O43" s="84">
        <f t="shared" si="31"/>
        <v>0.84491991142437906</v>
      </c>
      <c r="P43" s="84">
        <f t="shared" si="31"/>
        <v>0.49076626776863752</v>
      </c>
      <c r="Q43" s="84">
        <f t="shared" si="31"/>
        <v>0.39551646368445281</v>
      </c>
      <c r="R43" s="84">
        <f t="shared" si="31"/>
        <v>0.41524121389375829</v>
      </c>
      <c r="S43" s="84">
        <f t="shared" si="11"/>
        <v>2.5291905858447154E-2</v>
      </c>
      <c r="T43" s="84">
        <f t="shared" si="11"/>
        <v>0.35294728394862768</v>
      </c>
      <c r="U43" s="84">
        <f t="shared" si="11"/>
        <v>0.27946531264910535</v>
      </c>
      <c r="V43" s="84">
        <f t="shared" si="11"/>
        <v>0.28963232902543146</v>
      </c>
      <c r="W43" s="84">
        <f t="shared" ref="W43:X43" si="32">W20/W$29*100</f>
        <v>0.28374420808738737</v>
      </c>
      <c r="X43" s="84">
        <f t="shared" si="32"/>
        <v>0.19774223938466515</v>
      </c>
      <c r="Y43" s="84">
        <f t="shared" si="8"/>
        <v>0.64726727664542694</v>
      </c>
    </row>
    <row r="44" spans="1:25" x14ac:dyDescent="0.2">
      <c r="A44" s="143"/>
      <c r="B44" s="8" t="s">
        <v>19</v>
      </c>
      <c r="C44" s="84">
        <f t="shared" si="9"/>
        <v>6.0551290178250207E-2</v>
      </c>
      <c r="D44" s="84">
        <f t="shared" ref="D44:R44" si="33">D21/D$29*100</f>
        <v>6.8660769491680762E-2</v>
      </c>
      <c r="E44" s="84">
        <f t="shared" si="33"/>
        <v>6.0863906193381195E-2</v>
      </c>
      <c r="F44" s="84">
        <f t="shared" si="33"/>
        <v>0.1000172508996944</v>
      </c>
      <c r="G44" s="84">
        <f t="shared" si="33"/>
        <v>0.16799288484653183</v>
      </c>
      <c r="H44" s="84">
        <f t="shared" si="33"/>
        <v>0.34534107982941298</v>
      </c>
      <c r="I44" s="84">
        <f t="shared" si="33"/>
        <v>0.33795400422555061</v>
      </c>
      <c r="J44" s="84">
        <f t="shared" si="33"/>
        <v>0.22694594206739246</v>
      </c>
      <c r="K44" s="84">
        <f t="shared" si="33"/>
        <v>0.18499600857678364</v>
      </c>
      <c r="L44" s="84">
        <f t="shared" si="33"/>
        <v>0.28606643033449691</v>
      </c>
      <c r="M44" s="84">
        <f t="shared" si="33"/>
        <v>0.21467505741874837</v>
      </c>
      <c r="N44" s="84">
        <f t="shared" si="33"/>
        <v>0.17808757983341367</v>
      </c>
      <c r="O44" s="84">
        <f t="shared" si="33"/>
        <v>0.30267063459442789</v>
      </c>
      <c r="P44" s="84">
        <f t="shared" si="33"/>
        <v>0.16062656803631467</v>
      </c>
      <c r="Q44" s="84">
        <f t="shared" si="33"/>
        <v>0.15192583587461281</v>
      </c>
      <c r="R44" s="84">
        <f t="shared" si="33"/>
        <v>0.20376627535342995</v>
      </c>
      <c r="S44" s="84">
        <f t="shared" si="11"/>
        <v>0</v>
      </c>
      <c r="T44" s="84">
        <f t="shared" si="11"/>
        <v>0.16994540027127325</v>
      </c>
      <c r="U44" s="84">
        <f t="shared" si="11"/>
        <v>0.15089924447187042</v>
      </c>
      <c r="V44" s="84">
        <f t="shared" si="11"/>
        <v>0.15524096428550452</v>
      </c>
      <c r="W44" s="84">
        <f t="shared" ref="W44:X44" si="34">W21/W$29*100</f>
        <v>0.1484616537938212</v>
      </c>
      <c r="X44" s="84">
        <f t="shared" si="34"/>
        <v>8.9048991414287834E-2</v>
      </c>
      <c r="Y44" s="84">
        <f t="shared" si="8"/>
        <v>0.15460968334214908</v>
      </c>
    </row>
    <row r="45" spans="1:25" x14ac:dyDescent="0.2">
      <c r="A45" s="143"/>
      <c r="B45" s="8" t="s">
        <v>18</v>
      </c>
      <c r="C45" s="84">
        <f t="shared" si="9"/>
        <v>2.5689737344245064E-2</v>
      </c>
      <c r="D45" s="84">
        <f t="shared" ref="D45:R45" si="35">D22/D$29*100</f>
        <v>8.5549372665037315E-2</v>
      </c>
      <c r="E45" s="84">
        <f t="shared" si="35"/>
        <v>6.1872711125746355E-2</v>
      </c>
      <c r="F45" s="84">
        <f t="shared" si="35"/>
        <v>3.4375780173049424E-2</v>
      </c>
      <c r="G45" s="84">
        <f t="shared" si="35"/>
        <v>3.931371249006313E-2</v>
      </c>
      <c r="H45" s="84">
        <f t="shared" si="35"/>
        <v>5.3941197182567888E-2</v>
      </c>
      <c r="I45" s="84">
        <f t="shared" si="35"/>
        <v>0.1720395799740827</v>
      </c>
      <c r="J45" s="84">
        <f t="shared" si="35"/>
        <v>9.6558250311729141E-2</v>
      </c>
      <c r="K45" s="84">
        <f t="shared" si="35"/>
        <v>8.9876182582355288E-2</v>
      </c>
      <c r="L45" s="84">
        <f t="shared" si="35"/>
        <v>7.8155663177200962E-2</v>
      </c>
      <c r="M45" s="84">
        <f t="shared" si="35"/>
        <v>0.17488169954688865</v>
      </c>
      <c r="N45" s="84">
        <f t="shared" si="35"/>
        <v>0.12947872875697922</v>
      </c>
      <c r="O45" s="84">
        <f t="shared" si="35"/>
        <v>0.18694160789899983</v>
      </c>
      <c r="P45" s="84">
        <f t="shared" si="35"/>
        <v>6.0002241303061393E-2</v>
      </c>
      <c r="Q45" s="84">
        <f t="shared" si="35"/>
        <v>4.7011378232080098E-2</v>
      </c>
      <c r="R45" s="84">
        <f t="shared" si="35"/>
        <v>4.9944586341063045E-2</v>
      </c>
      <c r="S45" s="84">
        <f t="shared" si="11"/>
        <v>0</v>
      </c>
      <c r="T45" s="84">
        <f t="shared" si="11"/>
        <v>4.4692739108806875E-2</v>
      </c>
      <c r="U45" s="84">
        <f t="shared" si="11"/>
        <v>4.2282369670007904E-2</v>
      </c>
      <c r="V45" s="84">
        <f t="shared" si="11"/>
        <v>4.405013390954484E-2</v>
      </c>
      <c r="W45" s="84">
        <f t="shared" ref="W45:X45" si="36">W22/W$29*100</f>
        <v>4.8462884285644117E-2</v>
      </c>
      <c r="X45" s="84">
        <f t="shared" si="36"/>
        <v>2.4996521709969126E-2</v>
      </c>
      <c r="Y45" s="84">
        <f t="shared" si="8"/>
        <v>5.5984825924534867E-2</v>
      </c>
    </row>
    <row r="46" spans="1:25" x14ac:dyDescent="0.2">
      <c r="A46" s="143"/>
      <c r="B46" s="8" t="s">
        <v>20</v>
      </c>
      <c r="C46" s="84">
        <f t="shared" si="9"/>
        <v>3.945513749034367E-2</v>
      </c>
      <c r="D46" s="84">
        <f t="shared" ref="D46:R46" si="37">D23/D$29*100</f>
        <v>2.3005556603706435E-2</v>
      </c>
      <c r="E46" s="84">
        <f t="shared" si="37"/>
        <v>1.4394718521214368E-2</v>
      </c>
      <c r="F46" s="84">
        <f t="shared" si="37"/>
        <v>1.5595685764461444E-2</v>
      </c>
      <c r="G46" s="84">
        <f t="shared" si="37"/>
        <v>6.892441079576514E-2</v>
      </c>
      <c r="H46" s="84">
        <f t="shared" si="37"/>
        <v>0.10740577885417482</v>
      </c>
      <c r="I46" s="84">
        <f t="shared" si="37"/>
        <v>2.5023524570549443E-2</v>
      </c>
      <c r="J46" s="84">
        <f t="shared" si="37"/>
        <v>8.8507068299502986E-2</v>
      </c>
      <c r="K46" s="84">
        <f t="shared" si="37"/>
        <v>7.3850576337669352E-2</v>
      </c>
      <c r="L46" s="84">
        <f t="shared" si="37"/>
        <v>4.9714621142725145E-2</v>
      </c>
      <c r="M46" s="84">
        <f t="shared" si="37"/>
        <v>2.0613722381541178E-2</v>
      </c>
      <c r="N46" s="84">
        <f t="shared" si="37"/>
        <v>4.4016269958222304E-2</v>
      </c>
      <c r="O46" s="84">
        <f t="shared" si="37"/>
        <v>3.8407996950678661E-2</v>
      </c>
      <c r="P46" s="84">
        <f t="shared" si="37"/>
        <v>2.2989045228281539E-2</v>
      </c>
      <c r="Q46" s="84">
        <f t="shared" si="37"/>
        <v>1.9727593399618153E-2</v>
      </c>
      <c r="R46" s="84">
        <f t="shared" si="37"/>
        <v>2.9077970898317471E-2</v>
      </c>
      <c r="S46" s="84">
        <f t="shared" si="11"/>
        <v>0</v>
      </c>
      <c r="T46" s="84">
        <f t="shared" si="11"/>
        <v>1.9516883164995117E-2</v>
      </c>
      <c r="U46" s="84">
        <f t="shared" si="11"/>
        <v>1.6635595110341777E-2</v>
      </c>
      <c r="V46" s="84">
        <f t="shared" si="11"/>
        <v>2.6789835595611218E-2</v>
      </c>
      <c r="W46" s="84">
        <f t="shared" ref="W46:X46" si="38">W23/W$29*100</f>
        <v>1.1550325059572437E-2</v>
      </c>
      <c r="X46" s="84">
        <f t="shared" si="38"/>
        <v>1.4856682572608733E-2</v>
      </c>
      <c r="Y46" s="84">
        <f t="shared" si="8"/>
        <v>2.5020614716032476E-2</v>
      </c>
    </row>
    <row r="47" spans="1:25" x14ac:dyDescent="0.2">
      <c r="A47" s="143"/>
      <c r="B47" s="8" t="s">
        <v>21</v>
      </c>
      <c r="C47" s="84">
        <f t="shared" si="9"/>
        <v>1.0250770500197541E-2</v>
      </c>
      <c r="D47" s="84">
        <f t="shared" ref="D47:R47" si="39">D24/D$29*100</f>
        <v>1.9609174529064567E-2</v>
      </c>
      <c r="E47" s="84">
        <f t="shared" si="39"/>
        <v>1.2156000726102649E-2</v>
      </c>
      <c r="F47" s="84">
        <f t="shared" si="39"/>
        <v>6.9181318184423392E-3</v>
      </c>
      <c r="G47" s="84">
        <f t="shared" si="39"/>
        <v>1.4478093981977417E-2</v>
      </c>
      <c r="H47" s="84">
        <f t="shared" si="39"/>
        <v>1.713922002992151E-2</v>
      </c>
      <c r="I47" s="84">
        <f t="shared" si="39"/>
        <v>6.5370100847778834E-2</v>
      </c>
      <c r="J47" s="84">
        <f t="shared" si="39"/>
        <v>3.6441222515166356E-2</v>
      </c>
      <c r="K47" s="84">
        <f t="shared" si="39"/>
        <v>3.9566673427300539E-2</v>
      </c>
      <c r="L47" s="84">
        <f t="shared" si="39"/>
        <v>2.906912457980677E-2</v>
      </c>
      <c r="M47" s="84">
        <f t="shared" si="39"/>
        <v>2.0590291552568543E-2</v>
      </c>
      <c r="N47" s="84">
        <f t="shared" si="39"/>
        <v>1.6573204126638E-2</v>
      </c>
      <c r="O47" s="84">
        <f t="shared" si="39"/>
        <v>1.6557930778767965E-2</v>
      </c>
      <c r="P47" s="84">
        <f t="shared" si="39"/>
        <v>1.5636628493691542E-2</v>
      </c>
      <c r="Q47" s="84">
        <f t="shared" si="39"/>
        <v>1.3259449792487756E-2</v>
      </c>
      <c r="R47" s="84">
        <f t="shared" si="39"/>
        <v>1.5954341869918846E-2</v>
      </c>
      <c r="S47" s="84">
        <f t="shared" si="11"/>
        <v>0</v>
      </c>
      <c r="T47" s="84">
        <f t="shared" si="11"/>
        <v>1.693403784581398E-2</v>
      </c>
      <c r="U47" s="84">
        <f t="shared" si="11"/>
        <v>1.4932840595760052E-2</v>
      </c>
      <c r="V47" s="84">
        <f t="shared" si="11"/>
        <v>1.8054719498536782E-2</v>
      </c>
      <c r="W47" s="84">
        <f t="shared" ref="W47:X47" si="40">W24/W$29*100</f>
        <v>2.7271382006382728E-2</v>
      </c>
      <c r="X47" s="84">
        <f t="shared" si="40"/>
        <v>2.3681087274907812E-2</v>
      </c>
      <c r="Y47" s="84">
        <f t="shared" si="8"/>
        <v>1.9466220216406142E-2</v>
      </c>
    </row>
    <row r="48" spans="1:25" x14ac:dyDescent="0.2">
      <c r="A48" s="143"/>
      <c r="B48" s="8" t="s">
        <v>17</v>
      </c>
      <c r="C48" s="84">
        <f t="shared" si="9"/>
        <v>5.0957942459315328E-2</v>
      </c>
      <c r="D48" s="84">
        <f t="shared" ref="D48:R48" si="41">D25/D$29*100</f>
        <v>4.1940253373835057E-2</v>
      </c>
      <c r="E48" s="84">
        <f t="shared" si="41"/>
        <v>8.0404319540837793E-2</v>
      </c>
      <c r="F48" s="84">
        <f t="shared" si="41"/>
        <v>0.14866551507183762</v>
      </c>
      <c r="G48" s="84">
        <f t="shared" si="41"/>
        <v>0.16307958547363974</v>
      </c>
      <c r="H48" s="84">
        <f t="shared" si="41"/>
        <v>0.17700979272062445</v>
      </c>
      <c r="I48" s="84">
        <f t="shared" si="41"/>
        <v>0.12238547697185038</v>
      </c>
      <c r="J48" s="84">
        <f t="shared" si="41"/>
        <v>0.1924472687389929</v>
      </c>
      <c r="K48" s="84">
        <f t="shared" si="41"/>
        <v>0.17682394591044567</v>
      </c>
      <c r="L48" s="84">
        <f t="shared" si="41"/>
        <v>9.1824180864525984E-2</v>
      </c>
      <c r="M48" s="84">
        <f t="shared" si="41"/>
        <v>7.5124044010162108E-2</v>
      </c>
      <c r="N48" s="84">
        <f t="shared" si="41"/>
        <v>0.12975520881024238</v>
      </c>
      <c r="O48" s="84">
        <f t="shared" si="41"/>
        <v>0.1971181433254825</v>
      </c>
      <c r="P48" s="84">
        <f t="shared" si="41"/>
        <v>0.15431856092958848</v>
      </c>
      <c r="Q48" s="84">
        <f t="shared" si="41"/>
        <v>0.14605596029965859</v>
      </c>
      <c r="R48" s="84">
        <f t="shared" si="41"/>
        <v>9.9041818004490162E-2</v>
      </c>
      <c r="S48" s="84">
        <f t="shared" si="11"/>
        <v>0</v>
      </c>
      <c r="T48" s="84">
        <f t="shared" si="11"/>
        <v>8.3638553483551106E-2</v>
      </c>
      <c r="U48" s="84">
        <f t="shared" si="11"/>
        <v>3.3027993832392737E-2</v>
      </c>
      <c r="V48" s="84">
        <f t="shared" si="11"/>
        <v>2.2835990673773943E-2</v>
      </c>
      <c r="W48" s="84">
        <f t="shared" ref="W48:X48" si="42">W25/W$29*100</f>
        <v>2.2722901527407122E-2</v>
      </c>
      <c r="X48" s="84">
        <f t="shared" si="42"/>
        <v>2.5636748493018398E-2</v>
      </c>
      <c r="Y48" s="84">
        <f t="shared" si="8"/>
        <v>7.3754689077195665E-2</v>
      </c>
    </row>
    <row r="49" spans="1:25" x14ac:dyDescent="0.2">
      <c r="A49" s="297"/>
      <c r="B49" s="8" t="s">
        <v>807</v>
      </c>
      <c r="C49" s="84">
        <f t="shared" si="9"/>
        <v>2.2820191589189767</v>
      </c>
      <c r="D49" s="84">
        <f t="shared" ref="D49:R49" si="43">D26/D$29*100</f>
        <v>2.0086934051510852</v>
      </c>
      <c r="E49" s="84">
        <f t="shared" si="43"/>
        <v>4.199771409935189</v>
      </c>
      <c r="F49" s="84">
        <f t="shared" si="43"/>
        <v>4.9184241668665676</v>
      </c>
      <c r="G49" s="84">
        <f t="shared" si="43"/>
        <v>3.8196426749166084</v>
      </c>
      <c r="H49" s="84">
        <f t="shared" si="43"/>
        <v>1.2413695603522557</v>
      </c>
      <c r="I49" s="84">
        <f t="shared" si="43"/>
        <v>0.7424711134853762</v>
      </c>
      <c r="J49" s="84">
        <f t="shared" si="43"/>
        <v>0.51286325538183519</v>
      </c>
      <c r="K49" s="84">
        <f t="shared" si="43"/>
        <v>0.10243720596401007</v>
      </c>
      <c r="L49" s="84">
        <f t="shared" si="43"/>
        <v>0.15168365076995083</v>
      </c>
      <c r="M49" s="84">
        <f t="shared" si="43"/>
        <v>2.4977864475316212E-2</v>
      </c>
      <c r="N49" s="84">
        <f t="shared" si="43"/>
        <v>1.444204854097899E-2</v>
      </c>
      <c r="O49" s="84">
        <f t="shared" si="43"/>
        <v>0.10322359787602224</v>
      </c>
      <c r="P49" s="84">
        <f t="shared" si="43"/>
        <v>7.7193223777699826E-2</v>
      </c>
      <c r="Q49" s="84">
        <f t="shared" si="43"/>
        <v>1.7536246085995424E-2</v>
      </c>
      <c r="R49" s="84">
        <f t="shared" si="43"/>
        <v>1.7456221426538829E-2</v>
      </c>
      <c r="S49" s="84">
        <f t="shared" si="11"/>
        <v>2.5291905858447154E-2</v>
      </c>
      <c r="T49" s="84">
        <f t="shared" si="11"/>
        <v>1.8219670074187289E-2</v>
      </c>
      <c r="U49" s="84">
        <f t="shared" si="11"/>
        <v>2.1687268968732448E-2</v>
      </c>
      <c r="V49" s="84">
        <f t="shared" si="11"/>
        <v>2.2660685062460179E-2</v>
      </c>
      <c r="W49" s="84">
        <f t="shared" ref="W49:X49" si="44">W26/W$29*100</f>
        <v>2.5275061414559759E-2</v>
      </c>
      <c r="X49" s="84">
        <f t="shared" si="44"/>
        <v>1.9522207919873233E-2</v>
      </c>
      <c r="Y49" s="84">
        <f t="shared" si="8"/>
        <v>0.31843124336910877</v>
      </c>
    </row>
    <row r="50" spans="1:25" ht="15" x14ac:dyDescent="0.25">
      <c r="A50" s="143"/>
      <c r="B50" s="191" t="s">
        <v>22</v>
      </c>
      <c r="C50" s="84">
        <f t="shared" si="9"/>
        <v>88.949228327328711</v>
      </c>
      <c r="D50" s="84">
        <f t="shared" ref="D50:R50" si="45">D27/D$29*100</f>
        <v>88.291440666631431</v>
      </c>
      <c r="E50" s="84">
        <f t="shared" si="45"/>
        <v>89.186121450045547</v>
      </c>
      <c r="F50" s="84">
        <f t="shared" si="45"/>
        <v>91.174740223705911</v>
      </c>
      <c r="G50" s="84">
        <f t="shared" si="45"/>
        <v>91.76534846468013</v>
      </c>
      <c r="H50" s="84">
        <f t="shared" si="45"/>
        <v>98.343397324989141</v>
      </c>
      <c r="I50" s="84">
        <f t="shared" si="45"/>
        <v>98.859107985534607</v>
      </c>
      <c r="J50" s="84">
        <f t="shared" si="45"/>
        <v>99.579418359711497</v>
      </c>
      <c r="K50" s="84">
        <f t="shared" si="45"/>
        <v>98.821429854194974</v>
      </c>
      <c r="L50" s="84">
        <f t="shared" si="45"/>
        <v>99.043283845271901</v>
      </c>
      <c r="M50" s="84">
        <f t="shared" si="45"/>
        <v>99.491453082444494</v>
      </c>
      <c r="N50" s="84">
        <f t="shared" si="45"/>
        <v>99.265772255128752</v>
      </c>
      <c r="O50" s="84">
        <f t="shared" si="45"/>
        <v>98.98216238673993</v>
      </c>
      <c r="P50" s="84">
        <f t="shared" si="45"/>
        <v>99.670316888911501</v>
      </c>
      <c r="Q50" s="84">
        <f t="shared" si="45"/>
        <v>97.93078857277672</v>
      </c>
      <c r="R50" s="84">
        <f t="shared" si="45"/>
        <v>92.806901245491247</v>
      </c>
      <c r="S50" s="84">
        <f t="shared" si="11"/>
        <v>91.435562452461795</v>
      </c>
      <c r="T50" s="84">
        <f t="shared" si="11"/>
        <v>90.811372530857227</v>
      </c>
      <c r="U50" s="84">
        <f t="shared" si="11"/>
        <v>92.75056911594578</v>
      </c>
      <c r="V50" s="84">
        <f t="shared" si="11"/>
        <v>95.915316627918784</v>
      </c>
      <c r="W50" s="84">
        <f t="shared" ref="W50:X50" si="46">W27/W$29*100</f>
        <v>95.126477512281511</v>
      </c>
      <c r="X50" s="84">
        <f t="shared" si="46"/>
        <v>97.814696392542928</v>
      </c>
      <c r="Y50" s="84">
        <f t="shared" si="8"/>
        <v>95.389704567164216</v>
      </c>
    </row>
    <row r="51" spans="1:25" x14ac:dyDescent="0.2">
      <c r="A51" s="143"/>
      <c r="B51" s="8" t="s">
        <v>23</v>
      </c>
      <c r="C51" s="84">
        <f t="shared" si="9"/>
        <v>11.050771672671287</v>
      </c>
      <c r="D51" s="84">
        <f t="shared" ref="D51:R51" si="47">D28/D$29*100</f>
        <v>11.708559333368575</v>
      </c>
      <c r="E51" s="84">
        <f t="shared" si="47"/>
        <v>10.813878549954458</v>
      </c>
      <c r="F51" s="84">
        <f t="shared" si="47"/>
        <v>8.8252597762940947</v>
      </c>
      <c r="G51" s="84">
        <f t="shared" si="47"/>
        <v>8.2346515353198733</v>
      </c>
      <c r="H51" s="84">
        <f t="shared" si="47"/>
        <v>1.6566026750108696</v>
      </c>
      <c r="I51" s="84">
        <f t="shared" si="47"/>
        <v>1.1408920144653942</v>
      </c>
      <c r="J51" s="84">
        <f t="shared" si="47"/>
        <v>0.42058164028849765</v>
      </c>
      <c r="K51" s="84">
        <f t="shared" si="47"/>
        <v>1.1785701458050226</v>
      </c>
      <c r="L51" s="84">
        <f t="shared" si="47"/>
        <v>0.95671615472809401</v>
      </c>
      <c r="M51" s="84">
        <f t="shared" si="47"/>
        <v>0.50854691755550918</v>
      </c>
      <c r="N51" s="84">
        <f t="shared" si="47"/>
        <v>0.73422774487124309</v>
      </c>
      <c r="O51" s="84">
        <f t="shared" si="47"/>
        <v>1.0178376132600804</v>
      </c>
      <c r="P51" s="84">
        <f t="shared" si="47"/>
        <v>0.32968311108849491</v>
      </c>
      <c r="Q51" s="84">
        <f t="shared" si="47"/>
        <v>2.069211427223288</v>
      </c>
      <c r="R51" s="84">
        <f t="shared" si="47"/>
        <v>7.1930987545087559</v>
      </c>
      <c r="S51" s="84">
        <f t="shared" si="11"/>
        <v>8.5644375475382066</v>
      </c>
      <c r="T51" s="84">
        <f t="shared" si="11"/>
        <v>9.1886274691427694</v>
      </c>
      <c r="U51" s="84">
        <f t="shared" si="11"/>
        <v>7.2494308840542168</v>
      </c>
      <c r="V51" s="84">
        <f t="shared" si="11"/>
        <v>4.0846833720812263</v>
      </c>
      <c r="W51" s="84">
        <f t="shared" ref="W51:X51" si="48">W28/W$29*100</f>
        <v>4.8735224877184882</v>
      </c>
      <c r="X51" s="84">
        <f t="shared" si="48"/>
        <v>2.1853036074570733</v>
      </c>
      <c r="Y51" s="84">
        <f t="shared" si="8"/>
        <v>4.6102954328357715</v>
      </c>
    </row>
    <row r="52" spans="1:25" ht="13.5" thickBot="1" x14ac:dyDescent="0.25">
      <c r="A52" s="143"/>
      <c r="B52" s="30" t="s">
        <v>7</v>
      </c>
      <c r="C52" s="84">
        <f t="shared" si="9"/>
        <v>100</v>
      </c>
      <c r="D52" s="84">
        <f t="shared" ref="D52:R52" si="49">D29/D$29*100</f>
        <v>100</v>
      </c>
      <c r="E52" s="84">
        <f t="shared" si="49"/>
        <v>100</v>
      </c>
      <c r="F52" s="84">
        <f t="shared" si="49"/>
        <v>100</v>
      </c>
      <c r="G52" s="84">
        <f t="shared" si="49"/>
        <v>100</v>
      </c>
      <c r="H52" s="84">
        <f t="shared" si="49"/>
        <v>100</v>
      </c>
      <c r="I52" s="84">
        <f t="shared" si="49"/>
        <v>100</v>
      </c>
      <c r="J52" s="84">
        <f t="shared" si="49"/>
        <v>100</v>
      </c>
      <c r="K52" s="84">
        <f t="shared" si="49"/>
        <v>100</v>
      </c>
      <c r="L52" s="84">
        <f t="shared" si="49"/>
        <v>100</v>
      </c>
      <c r="M52" s="84">
        <f t="shared" si="49"/>
        <v>100</v>
      </c>
      <c r="N52" s="84">
        <f t="shared" si="49"/>
        <v>100</v>
      </c>
      <c r="O52" s="84">
        <f t="shared" si="49"/>
        <v>100</v>
      </c>
      <c r="P52" s="84">
        <f t="shared" si="49"/>
        <v>100</v>
      </c>
      <c r="Q52" s="84">
        <f t="shared" si="49"/>
        <v>100</v>
      </c>
      <c r="R52" s="84">
        <f t="shared" si="49"/>
        <v>100</v>
      </c>
      <c r="S52" s="84">
        <f t="shared" si="11"/>
        <v>100</v>
      </c>
      <c r="T52" s="84">
        <f t="shared" si="11"/>
        <v>100</v>
      </c>
      <c r="U52" s="84">
        <f t="shared" si="11"/>
        <v>100</v>
      </c>
      <c r="V52" s="84">
        <f t="shared" si="11"/>
        <v>100</v>
      </c>
      <c r="W52" s="84">
        <f t="shared" ref="W52:X52" si="50">W29/W$29*100</f>
        <v>100</v>
      </c>
      <c r="X52" s="84">
        <f t="shared" si="50"/>
        <v>100</v>
      </c>
      <c r="Y52" s="84">
        <f t="shared" si="8"/>
        <v>100</v>
      </c>
    </row>
    <row r="53" spans="1:25" ht="20.25" thickTop="1" thickBot="1" x14ac:dyDescent="0.35">
      <c r="A53" s="143"/>
      <c r="B53" s="342" t="s">
        <v>9</v>
      </c>
      <c r="C53" s="342"/>
      <c r="D53" s="342"/>
      <c r="E53" s="342"/>
      <c r="F53" s="342"/>
      <c r="G53" s="342"/>
      <c r="H53" s="342"/>
      <c r="I53" s="342"/>
      <c r="J53" s="342"/>
      <c r="K53" s="342"/>
      <c r="L53" s="342"/>
      <c r="M53" s="342"/>
      <c r="N53" s="342"/>
      <c r="O53" s="342"/>
      <c r="P53" s="342"/>
      <c r="Q53" s="342"/>
      <c r="R53" s="342"/>
      <c r="S53" s="342"/>
      <c r="T53" s="342"/>
      <c r="U53" s="342"/>
      <c r="V53" s="342"/>
      <c r="W53" s="342"/>
      <c r="X53" s="342"/>
      <c r="Y53" s="342"/>
    </row>
    <row r="54" spans="1:25" ht="13.5" thickTop="1" x14ac:dyDescent="0.2">
      <c r="A54" s="143"/>
      <c r="B54" s="80" t="s">
        <v>326</v>
      </c>
      <c r="C54" s="33" t="s">
        <v>10</v>
      </c>
      <c r="D54" s="18">
        <f t="shared" ref="D54:U54" si="51">IF(C9=0,"--",((D9/C9)*100-100))</f>
        <v>5.8891073553422473</v>
      </c>
      <c r="E54" s="18">
        <f t="shared" si="51"/>
        <v>32.75292216586115</v>
      </c>
      <c r="F54" s="18">
        <f t="shared" si="51"/>
        <v>23.621052283954299</v>
      </c>
      <c r="G54" s="18">
        <f t="shared" si="51"/>
        <v>-2.035581107645811</v>
      </c>
      <c r="H54" s="18">
        <f t="shared" si="51"/>
        <v>17.639959122119194</v>
      </c>
      <c r="I54" s="18">
        <f t="shared" si="51"/>
        <v>30.56391750017545</v>
      </c>
      <c r="J54" s="18">
        <f t="shared" si="51"/>
        <v>-7.4197291988771497</v>
      </c>
      <c r="K54" s="18">
        <f t="shared" si="51"/>
        <v>8.7606764906253716</v>
      </c>
      <c r="L54" s="18">
        <f t="shared" si="51"/>
        <v>8.3084006211689285</v>
      </c>
      <c r="M54" s="18">
        <f t="shared" si="51"/>
        <v>-5.8546985151106838</v>
      </c>
      <c r="N54" s="18">
        <f t="shared" si="51"/>
        <v>11.231526306518887</v>
      </c>
      <c r="O54" s="18">
        <f t="shared" si="51"/>
        <v>24.304165088810393</v>
      </c>
      <c r="P54" s="18">
        <f t="shared" si="51"/>
        <v>51.175671744678368</v>
      </c>
      <c r="Q54" s="18">
        <f t="shared" si="51"/>
        <v>-2.8828185079803319</v>
      </c>
      <c r="R54" s="18">
        <f t="shared" si="51"/>
        <v>18.497579111330381</v>
      </c>
      <c r="S54" s="18">
        <f t="shared" si="51"/>
        <v>10.265317974675582</v>
      </c>
      <c r="T54" s="18">
        <f t="shared" si="51"/>
        <v>26.053984914610879</v>
      </c>
      <c r="U54" s="18">
        <f t="shared" si="51"/>
        <v>36.160150889433851</v>
      </c>
      <c r="V54" s="84">
        <f t="shared" ref="V54:V74" si="52">V31/V$29*100</f>
        <v>0</v>
      </c>
      <c r="W54" s="84">
        <f t="shared" ref="W54:X54" si="53">W31/W$29*100</f>
        <v>0</v>
      </c>
      <c r="X54" s="84">
        <f t="shared" si="53"/>
        <v>0</v>
      </c>
      <c r="Y54" s="18">
        <f>IFERROR((POWER(U9/C9,1/21)*100)-100,"--")</f>
        <v>12.659595349805556</v>
      </c>
    </row>
    <row r="55" spans="1:25" x14ac:dyDescent="0.2">
      <c r="A55" s="143"/>
      <c r="B55" s="80" t="s">
        <v>394</v>
      </c>
      <c r="C55" s="33" t="s">
        <v>10</v>
      </c>
      <c r="D55" s="18" t="str">
        <f t="shared" ref="D55:U55" si="54">IF(C10=0,"--",((D10/C10)*100-100))</f>
        <v>--</v>
      </c>
      <c r="E55" s="18" t="str">
        <f t="shared" si="54"/>
        <v>--</v>
      </c>
      <c r="F55" s="18" t="str">
        <f t="shared" si="54"/>
        <v>--</v>
      </c>
      <c r="G55" s="18">
        <f t="shared" si="54"/>
        <v>-96.227996647108128</v>
      </c>
      <c r="H55" s="18">
        <f t="shared" si="54"/>
        <v>95.555555555555543</v>
      </c>
      <c r="I55" s="18">
        <f t="shared" si="54"/>
        <v>-100</v>
      </c>
      <c r="J55" s="18" t="str">
        <f t="shared" si="54"/>
        <v>--</v>
      </c>
      <c r="K55" s="18">
        <f t="shared" si="54"/>
        <v>-100</v>
      </c>
      <c r="L55" s="18" t="str">
        <f t="shared" si="54"/>
        <v>--</v>
      </c>
      <c r="M55" s="18" t="str">
        <f t="shared" si="54"/>
        <v>--</v>
      </c>
      <c r="N55" s="18" t="str">
        <f t="shared" si="54"/>
        <v>--</v>
      </c>
      <c r="O55" s="18">
        <f t="shared" si="54"/>
        <v>-100</v>
      </c>
      <c r="P55" s="18" t="str">
        <f t="shared" si="54"/>
        <v>--</v>
      </c>
      <c r="Q55" s="18">
        <f t="shared" si="54"/>
        <v>-79.996350612483496</v>
      </c>
      <c r="R55" s="18">
        <f t="shared" si="54"/>
        <v>-56.070776052976427</v>
      </c>
      <c r="S55" s="18">
        <f t="shared" si="54"/>
        <v>-98.453395212497796</v>
      </c>
      <c r="T55" s="18">
        <f t="shared" si="54"/>
        <v>33954.564456863736</v>
      </c>
      <c r="U55" s="18">
        <f t="shared" si="54"/>
        <v>-83.02637403206819</v>
      </c>
      <c r="V55" s="84">
        <f t="shared" si="52"/>
        <v>12.687288251143844</v>
      </c>
      <c r="W55" s="84">
        <f t="shared" ref="W55:X55" si="55">W32/W$29*100</f>
        <v>11.806659593618098</v>
      </c>
      <c r="X55" s="84">
        <f t="shared" si="55"/>
        <v>9.207939479295197</v>
      </c>
      <c r="Y55" s="18" t="str">
        <f t="shared" ref="Y55:Y74" si="56">IFERROR((POWER(U10/C10,1/21)*100)-100,"--")</f>
        <v>--</v>
      </c>
    </row>
    <row r="56" spans="1:25" x14ac:dyDescent="0.2">
      <c r="A56" s="143"/>
      <c r="B56" s="80" t="s">
        <v>58</v>
      </c>
      <c r="C56" s="33" t="s">
        <v>10</v>
      </c>
      <c r="D56" s="18">
        <f t="shared" ref="D56:U56" si="57">IF(C11=0,"--",((D11/C11)*100-100))</f>
        <v>-45.558772429476733</v>
      </c>
      <c r="E56" s="18">
        <f t="shared" si="57"/>
        <v>-23.798690387422667</v>
      </c>
      <c r="F56" s="18">
        <f t="shared" si="57"/>
        <v>-14.284926739768977</v>
      </c>
      <c r="G56" s="18">
        <f t="shared" si="57"/>
        <v>-57.31208772656197</v>
      </c>
      <c r="H56" s="18">
        <f t="shared" si="57"/>
        <v>-62.144054389995858</v>
      </c>
      <c r="I56" s="18">
        <f t="shared" si="57"/>
        <v>195.14197231446582</v>
      </c>
      <c r="J56" s="18">
        <f t="shared" si="57"/>
        <v>23.402569710454586</v>
      </c>
      <c r="K56" s="18">
        <f t="shared" si="57"/>
        <v>-19.36155826771116</v>
      </c>
      <c r="L56" s="18">
        <f t="shared" si="57"/>
        <v>-58.937494706530025</v>
      </c>
      <c r="M56" s="18">
        <f t="shared" si="57"/>
        <v>40.755942865982576</v>
      </c>
      <c r="N56" s="18">
        <f t="shared" si="57"/>
        <v>-23.311157351777496</v>
      </c>
      <c r="O56" s="18">
        <f t="shared" si="57"/>
        <v>-89.044407077616853</v>
      </c>
      <c r="P56" s="18">
        <f t="shared" si="57"/>
        <v>253298.68317781462</v>
      </c>
      <c r="Q56" s="18">
        <f t="shared" si="57"/>
        <v>-99.932102949810044</v>
      </c>
      <c r="R56" s="18">
        <f t="shared" si="57"/>
        <v>1900.8363323027015</v>
      </c>
      <c r="S56" s="18">
        <f t="shared" si="57"/>
        <v>476.9534762948233</v>
      </c>
      <c r="T56" s="18">
        <f t="shared" si="57"/>
        <v>45.080011152604072</v>
      </c>
      <c r="U56" s="18">
        <f t="shared" si="57"/>
        <v>-77.480955998293084</v>
      </c>
      <c r="V56" s="84">
        <f t="shared" si="52"/>
        <v>3.6989363732611863E-4</v>
      </c>
      <c r="W56" s="84">
        <f t="shared" ref="W56:X56" si="58">W33/W$29*100</f>
        <v>1.4927153622449615E-5</v>
      </c>
      <c r="X56" s="84">
        <f t="shared" si="58"/>
        <v>9.2354576243062741E-8</v>
      </c>
      <c r="Y56" s="18">
        <f t="shared" si="56"/>
        <v>-2.962524624758899</v>
      </c>
    </row>
    <row r="57" spans="1:25" x14ac:dyDescent="0.2">
      <c r="A57" s="143"/>
      <c r="B57" s="80" t="s">
        <v>395</v>
      </c>
      <c r="C57" s="33" t="s">
        <v>10</v>
      </c>
      <c r="D57" s="18" t="str">
        <f t="shared" ref="D57:U57" si="59">IF(C12=0,"--",((D12/C12)*100-100))</f>
        <v>--</v>
      </c>
      <c r="E57" s="18" t="str">
        <f t="shared" si="59"/>
        <v>--</v>
      </c>
      <c r="F57" s="18" t="str">
        <f t="shared" si="59"/>
        <v>--</v>
      </c>
      <c r="G57" s="18">
        <f t="shared" si="59"/>
        <v>643.09523809523807</v>
      </c>
      <c r="H57" s="18">
        <f t="shared" si="59"/>
        <v>-44.184556231976934</v>
      </c>
      <c r="I57" s="18">
        <f t="shared" si="59"/>
        <v>17174.971297359356</v>
      </c>
      <c r="J57" s="18">
        <f t="shared" si="59"/>
        <v>-85.515900707805798</v>
      </c>
      <c r="K57" s="18">
        <f t="shared" si="59"/>
        <v>27.567852800146824</v>
      </c>
      <c r="L57" s="18">
        <f t="shared" si="59"/>
        <v>658.40332356167823</v>
      </c>
      <c r="M57" s="18">
        <f t="shared" si="59"/>
        <v>456.62860598299721</v>
      </c>
      <c r="N57" s="18">
        <f t="shared" si="59"/>
        <v>-1.1500143783749053</v>
      </c>
      <c r="O57" s="18">
        <f t="shared" si="59"/>
        <v>121.78309437520713</v>
      </c>
      <c r="P57" s="18">
        <f t="shared" si="59"/>
        <v>10.579225653523295</v>
      </c>
      <c r="Q57" s="18">
        <f t="shared" si="59"/>
        <v>-76.265592716993211</v>
      </c>
      <c r="R57" s="18">
        <f t="shared" si="59"/>
        <v>11.025839230790879</v>
      </c>
      <c r="S57" s="18">
        <f t="shared" si="59"/>
        <v>-52.35842733720353</v>
      </c>
      <c r="T57" s="18">
        <f t="shared" si="59"/>
        <v>244.51099760212662</v>
      </c>
      <c r="U57" s="18">
        <f t="shared" si="59"/>
        <v>-52.813547284009609</v>
      </c>
      <c r="V57" s="84">
        <f t="shared" si="52"/>
        <v>1.33082117167796E-2</v>
      </c>
      <c r="W57" s="84">
        <f t="shared" ref="W57:X57" si="60">W34/W$29*100</f>
        <v>3.5062249377508452E-2</v>
      </c>
      <c r="X57" s="84">
        <f t="shared" si="60"/>
        <v>1.0382261339346881E-2</v>
      </c>
      <c r="Y57" s="18" t="str">
        <f t="shared" si="56"/>
        <v>--</v>
      </c>
    </row>
    <row r="58" spans="1:25" x14ac:dyDescent="0.2">
      <c r="A58" s="143"/>
      <c r="B58" s="80" t="s">
        <v>67</v>
      </c>
      <c r="C58" s="33" t="s">
        <v>10</v>
      </c>
      <c r="D58" s="18">
        <f t="shared" ref="D58:U58" si="61">IF(C13=0,"--",((D13/C13)*100-100))</f>
        <v>11.689343563129114</v>
      </c>
      <c r="E58" s="18">
        <f t="shared" si="61"/>
        <v>71.756774025414728</v>
      </c>
      <c r="F58" s="18">
        <f t="shared" si="61"/>
        <v>49.333104077943716</v>
      </c>
      <c r="G58" s="18">
        <f t="shared" si="61"/>
        <v>65.499330248428919</v>
      </c>
      <c r="H58" s="18">
        <f t="shared" si="61"/>
        <v>-38.935947118425673</v>
      </c>
      <c r="I58" s="18">
        <f t="shared" si="61"/>
        <v>4.1941256504464945</v>
      </c>
      <c r="J58" s="18">
        <f t="shared" si="61"/>
        <v>48.85771547565804</v>
      </c>
      <c r="K58" s="18">
        <f t="shared" si="61"/>
        <v>-15.90865406273933</v>
      </c>
      <c r="L58" s="18">
        <f t="shared" si="61"/>
        <v>-19.129569988961109</v>
      </c>
      <c r="M58" s="18">
        <f t="shared" si="61"/>
        <v>3.629035893810368</v>
      </c>
      <c r="N58" s="18">
        <f t="shared" si="61"/>
        <v>10.926383890069033</v>
      </c>
      <c r="O58" s="18">
        <f t="shared" si="61"/>
        <v>16.429633205900231</v>
      </c>
      <c r="P58" s="18">
        <f t="shared" si="61"/>
        <v>-47.624492200019056</v>
      </c>
      <c r="Q58" s="18">
        <f t="shared" si="61"/>
        <v>-51.372400162649392</v>
      </c>
      <c r="R58" s="18">
        <f t="shared" si="61"/>
        <v>13.377455558374692</v>
      </c>
      <c r="S58" s="18">
        <f t="shared" si="61"/>
        <v>-53.262487394285792</v>
      </c>
      <c r="T58" s="18">
        <f t="shared" si="61"/>
        <v>357.94148119547799</v>
      </c>
      <c r="U58" s="18">
        <f t="shared" si="61"/>
        <v>-67.124604768384756</v>
      </c>
      <c r="V58" s="84">
        <f t="shared" si="52"/>
        <v>8.5238929451119383E-3</v>
      </c>
      <c r="W58" s="84">
        <f t="shared" ref="W58:X58" si="62">W35/W$29*100</f>
        <v>0</v>
      </c>
      <c r="X58" s="84">
        <f t="shared" si="62"/>
        <v>0</v>
      </c>
      <c r="Y58" s="18">
        <f t="shared" si="56"/>
        <v>-0.88112764319315318</v>
      </c>
    </row>
    <row r="59" spans="1:25" x14ac:dyDescent="0.2">
      <c r="A59" s="143"/>
      <c r="B59" s="80" t="s">
        <v>400</v>
      </c>
      <c r="C59" s="33" t="s">
        <v>10</v>
      </c>
      <c r="D59" s="18" t="str">
        <f t="shared" ref="D59:U59" si="63">IF(C14=0,"--",((D14/C14)*100-100))</f>
        <v>--</v>
      </c>
      <c r="E59" s="18" t="str">
        <f t="shared" si="63"/>
        <v>--</v>
      </c>
      <c r="F59" s="18">
        <f t="shared" si="63"/>
        <v>-100</v>
      </c>
      <c r="G59" s="18" t="str">
        <f t="shared" si="63"/>
        <v>--</v>
      </c>
      <c r="H59" s="18" t="str">
        <f t="shared" si="63"/>
        <v>--</v>
      </c>
      <c r="I59" s="18" t="str">
        <f t="shared" si="63"/>
        <v>--</v>
      </c>
      <c r="J59" s="18">
        <f t="shared" si="63"/>
        <v>-56.320324379118091</v>
      </c>
      <c r="K59" s="18">
        <f t="shared" si="63"/>
        <v>2195.4049663495011</v>
      </c>
      <c r="L59" s="18">
        <f t="shared" si="63"/>
        <v>83.814415270602268</v>
      </c>
      <c r="M59" s="18">
        <f t="shared" si="63"/>
        <v>0.43012172114691793</v>
      </c>
      <c r="N59" s="18">
        <f t="shared" si="63"/>
        <v>116.75164712389986</v>
      </c>
      <c r="O59" s="18">
        <f t="shared" si="63"/>
        <v>229.67337007193589</v>
      </c>
      <c r="P59" s="18">
        <f t="shared" si="63"/>
        <v>-9.9291815642137067</v>
      </c>
      <c r="Q59" s="18">
        <f t="shared" si="63"/>
        <v>-36.308925884183417</v>
      </c>
      <c r="R59" s="18">
        <f t="shared" si="63"/>
        <v>-10.110835891804072</v>
      </c>
      <c r="S59" s="18">
        <f t="shared" si="63"/>
        <v>39.649160616216932</v>
      </c>
      <c r="T59" s="18">
        <f t="shared" si="63"/>
        <v>-100</v>
      </c>
      <c r="U59" s="18" t="str">
        <f t="shared" si="63"/>
        <v>--</v>
      </c>
      <c r="V59" s="84">
        <f t="shared" si="52"/>
        <v>1.5675212626588331E-2</v>
      </c>
      <c r="W59" s="84">
        <f t="shared" ref="W59:X59" si="64">W36/W$29*100</f>
        <v>2.2774850294097485E-2</v>
      </c>
      <c r="X59" s="84">
        <f t="shared" si="64"/>
        <v>9.6466663750285099E-3</v>
      </c>
      <c r="Y59" s="18" t="str">
        <f t="shared" si="56"/>
        <v>--</v>
      </c>
    </row>
    <row r="60" spans="1:25" x14ac:dyDescent="0.2">
      <c r="A60" s="143"/>
      <c r="B60" s="80" t="s">
        <v>70</v>
      </c>
      <c r="C60" s="33" t="s">
        <v>10</v>
      </c>
      <c r="D60" s="18">
        <f t="shared" ref="D60:U60" si="65">IF(C15=0,"--",((D15/C15)*100-100))</f>
        <v>-96.347441394733806</v>
      </c>
      <c r="E60" s="18">
        <f t="shared" si="65"/>
        <v>-51.026841150062083</v>
      </c>
      <c r="F60" s="18">
        <f t="shared" si="65"/>
        <v>-54.066705675833823</v>
      </c>
      <c r="G60" s="18">
        <f t="shared" si="65"/>
        <v>11344.373673036094</v>
      </c>
      <c r="H60" s="18">
        <f t="shared" si="65"/>
        <v>-16.400942433630789</v>
      </c>
      <c r="I60" s="18">
        <f t="shared" si="65"/>
        <v>-100</v>
      </c>
      <c r="J60" s="18" t="str">
        <f t="shared" si="65"/>
        <v>--</v>
      </c>
      <c r="K60" s="18" t="str">
        <f t="shared" si="65"/>
        <v>--</v>
      </c>
      <c r="L60" s="18" t="str">
        <f t="shared" si="65"/>
        <v>--</v>
      </c>
      <c r="M60" s="18">
        <f t="shared" si="65"/>
        <v>11303.205128205129</v>
      </c>
      <c r="N60" s="18">
        <f t="shared" si="65"/>
        <v>601.47282028219684</v>
      </c>
      <c r="O60" s="18">
        <f t="shared" si="65"/>
        <v>497.82626116921108</v>
      </c>
      <c r="P60" s="18">
        <f t="shared" si="65"/>
        <v>23.276284437950537</v>
      </c>
      <c r="Q60" s="18">
        <f t="shared" si="65"/>
        <v>-62.870172828873969</v>
      </c>
      <c r="R60" s="18">
        <f t="shared" si="65"/>
        <v>126.28053066244948</v>
      </c>
      <c r="S60" s="18">
        <f t="shared" si="65"/>
        <v>-58.915107922980106</v>
      </c>
      <c r="T60" s="18">
        <f t="shared" si="65"/>
        <v>2158.1180076580076</v>
      </c>
      <c r="U60" s="18">
        <f t="shared" si="65"/>
        <v>-90.238423535641815</v>
      </c>
      <c r="V60" s="84">
        <f t="shared" si="52"/>
        <v>0</v>
      </c>
      <c r="W60" s="84">
        <f t="shared" ref="W60:X60" si="66">W37/W$29*100</f>
        <v>0</v>
      </c>
      <c r="X60" s="84">
        <f t="shared" si="66"/>
        <v>0</v>
      </c>
      <c r="Y60" s="18">
        <f t="shared" si="56"/>
        <v>7.8433143547630806</v>
      </c>
    </row>
    <row r="61" spans="1:25" x14ac:dyDescent="0.2">
      <c r="A61" s="143"/>
      <c r="B61" s="80" t="s">
        <v>14</v>
      </c>
      <c r="C61" s="33" t="s">
        <v>10</v>
      </c>
      <c r="D61" s="18">
        <f t="shared" ref="D61:U61" si="67">IF(C16=0,"--",((D16/C16)*100-100))</f>
        <v>-97.705128205128204</v>
      </c>
      <c r="E61" s="18">
        <f t="shared" si="67"/>
        <v>913.40782122905034</v>
      </c>
      <c r="F61" s="18">
        <f t="shared" si="67"/>
        <v>269.34950385887538</v>
      </c>
      <c r="G61" s="18">
        <f t="shared" si="67"/>
        <v>-63.597014925373138</v>
      </c>
      <c r="H61" s="18">
        <f t="shared" si="67"/>
        <v>133.21033210332104</v>
      </c>
      <c r="I61" s="18">
        <f t="shared" si="67"/>
        <v>5750.7911392405067</v>
      </c>
      <c r="J61" s="18">
        <f t="shared" si="67"/>
        <v>-4.163549113112353</v>
      </c>
      <c r="K61" s="18">
        <f t="shared" si="67"/>
        <v>-37.846659371600047</v>
      </c>
      <c r="L61" s="18">
        <f t="shared" si="67"/>
        <v>-82.691318165767029</v>
      </c>
      <c r="M61" s="18">
        <f t="shared" si="67"/>
        <v>106.41776689691352</v>
      </c>
      <c r="N61" s="18">
        <f t="shared" si="67"/>
        <v>-90.246244211001923</v>
      </c>
      <c r="O61" s="18">
        <f t="shared" si="67"/>
        <v>580.74696004632301</v>
      </c>
      <c r="P61" s="18">
        <f t="shared" si="67"/>
        <v>1230.7765916726919</v>
      </c>
      <c r="Q61" s="18">
        <f t="shared" si="67"/>
        <v>370.85813448469264</v>
      </c>
      <c r="R61" s="18">
        <f t="shared" si="67"/>
        <v>-96.325596043278509</v>
      </c>
      <c r="S61" s="18">
        <f t="shared" si="67"/>
        <v>1414.579812141531</v>
      </c>
      <c r="T61" s="18">
        <f t="shared" si="67"/>
        <v>-52.837980316864453</v>
      </c>
      <c r="U61" s="18">
        <f t="shared" si="67"/>
        <v>1120.2762861697875</v>
      </c>
      <c r="V61" s="84">
        <f t="shared" si="52"/>
        <v>4.3854114649357276E-2</v>
      </c>
      <c r="W61" s="84">
        <f t="shared" ref="W61:X61" si="68">W38/W$29*100</f>
        <v>3.0937901849201529E-2</v>
      </c>
      <c r="X61" s="84">
        <f t="shared" si="68"/>
        <v>1.8324330065199557E-2</v>
      </c>
      <c r="Y61" s="18">
        <f t="shared" si="56"/>
        <v>40.216295977619865</v>
      </c>
    </row>
    <row r="62" spans="1:25" x14ac:dyDescent="0.2">
      <c r="A62" s="143"/>
      <c r="B62" s="8" t="s">
        <v>15</v>
      </c>
      <c r="C62" s="33" t="s">
        <v>10</v>
      </c>
      <c r="D62" s="18">
        <f t="shared" ref="D62:U62" si="69">IF(C17=0,"--",((D17/C17)*100-100))</f>
        <v>-21.333682350631506</v>
      </c>
      <c r="E62" s="18">
        <f t="shared" si="69"/>
        <v>87.368751431343128</v>
      </c>
      <c r="F62" s="18">
        <f t="shared" si="69"/>
        <v>28.876912270672108</v>
      </c>
      <c r="G62" s="18">
        <f t="shared" si="69"/>
        <v>-21.406302562587172</v>
      </c>
      <c r="H62" s="18">
        <f t="shared" si="69"/>
        <v>-39.675895599656549</v>
      </c>
      <c r="I62" s="18">
        <f t="shared" si="69"/>
        <v>-4.1338420265978186</v>
      </c>
      <c r="J62" s="18">
        <f t="shared" si="69"/>
        <v>-9.4357798054321478</v>
      </c>
      <c r="K62" s="18">
        <f t="shared" si="69"/>
        <v>-25.039262118907345</v>
      </c>
      <c r="L62" s="18">
        <f t="shared" si="69"/>
        <v>-10.072246775984311</v>
      </c>
      <c r="M62" s="18">
        <f t="shared" si="69"/>
        <v>-4.3480432964285995</v>
      </c>
      <c r="N62" s="18">
        <f t="shared" si="69"/>
        <v>17.822541986268362</v>
      </c>
      <c r="O62" s="18">
        <f t="shared" si="69"/>
        <v>67.38224493369799</v>
      </c>
      <c r="P62" s="18">
        <f t="shared" si="69"/>
        <v>774.50100283215875</v>
      </c>
      <c r="Q62" s="18">
        <f t="shared" si="69"/>
        <v>-89.453241891747481</v>
      </c>
      <c r="R62" s="18">
        <f t="shared" si="69"/>
        <v>-1.7853934347584755E-2</v>
      </c>
      <c r="S62" s="18">
        <f t="shared" si="69"/>
        <v>13.739634054101415</v>
      </c>
      <c r="T62" s="18">
        <f t="shared" si="69"/>
        <v>107.22202500000003</v>
      </c>
      <c r="U62" s="18">
        <f t="shared" si="69"/>
        <v>-14.46142127025351</v>
      </c>
      <c r="V62" s="84">
        <f t="shared" si="52"/>
        <v>0.10802215258627398</v>
      </c>
      <c r="W62" s="84">
        <f t="shared" ref="W62:X62" si="70">W39/W$29*100</f>
        <v>0.30232297799225921</v>
      </c>
      <c r="X62" s="84">
        <f t="shared" si="70"/>
        <v>0.10113036667049201</v>
      </c>
      <c r="Y62" s="18">
        <f t="shared" si="56"/>
        <v>2.96895530829606</v>
      </c>
    </row>
    <row r="63" spans="1:25" x14ac:dyDescent="0.2">
      <c r="A63" s="143"/>
      <c r="B63" s="8" t="s">
        <v>26</v>
      </c>
      <c r="C63" s="33" t="s">
        <v>10</v>
      </c>
      <c r="D63" s="18">
        <f t="shared" ref="D63:U63" si="71">IF(C18=0,"--",((D18/C18)*100-100))</f>
        <v>-57.283408477615936</v>
      </c>
      <c r="E63" s="18">
        <f t="shared" si="71"/>
        <v>28.392058384995664</v>
      </c>
      <c r="F63" s="18">
        <f t="shared" si="71"/>
        <v>-86.204999694395212</v>
      </c>
      <c r="G63" s="18">
        <f t="shared" si="71"/>
        <v>-87.54984492689411</v>
      </c>
      <c r="H63" s="18">
        <f t="shared" si="71"/>
        <v>3263.879003558719</v>
      </c>
      <c r="I63" s="18">
        <f t="shared" si="71"/>
        <v>111.37794234329542</v>
      </c>
      <c r="J63" s="18">
        <f t="shared" si="71"/>
        <v>-86.722054002652584</v>
      </c>
      <c r="K63" s="18">
        <f t="shared" si="71"/>
        <v>388.31511496419148</v>
      </c>
      <c r="L63" s="18">
        <f t="shared" si="71"/>
        <v>-44.183712852180626</v>
      </c>
      <c r="M63" s="18">
        <f t="shared" si="71"/>
        <v>1150.9265661734198</v>
      </c>
      <c r="N63" s="18">
        <f t="shared" si="71"/>
        <v>1.9772371744910515</v>
      </c>
      <c r="O63" s="18">
        <f t="shared" si="71"/>
        <v>-61.986275381329754</v>
      </c>
      <c r="P63" s="18">
        <f t="shared" si="71"/>
        <v>-2.2016255525452806</v>
      </c>
      <c r="Q63" s="18">
        <f t="shared" si="71"/>
        <v>-60.582334587233547</v>
      </c>
      <c r="R63" s="18">
        <f t="shared" si="71"/>
        <v>-48.255964490475314</v>
      </c>
      <c r="S63" s="18">
        <f t="shared" si="71"/>
        <v>-100</v>
      </c>
      <c r="T63" s="18" t="str">
        <f t="shared" si="71"/>
        <v>--</v>
      </c>
      <c r="U63" s="18">
        <f t="shared" si="71"/>
        <v>600.91617133826026</v>
      </c>
      <c r="V63" s="84">
        <f t="shared" si="52"/>
        <v>0.11041248226476055</v>
      </c>
      <c r="W63" s="84">
        <f t="shared" ref="W63:X63" si="72">W40/W$29*100</f>
        <v>0.12238134472941707</v>
      </c>
      <c r="X63" s="84">
        <f t="shared" si="72"/>
        <v>6.3077409031029041E-2</v>
      </c>
      <c r="Y63" s="18">
        <f t="shared" si="56"/>
        <v>17.375555043218327</v>
      </c>
    </row>
    <row r="64" spans="1:25" x14ac:dyDescent="0.2">
      <c r="A64" s="143"/>
      <c r="B64" s="8" t="s">
        <v>27</v>
      </c>
      <c r="C64" s="33" t="s">
        <v>10</v>
      </c>
      <c r="D64" s="18">
        <f t="shared" ref="D64:U64" si="73">IF(C19=0,"--",((D19/C19)*100-100))</f>
        <v>-45.558772429476733</v>
      </c>
      <c r="E64" s="18">
        <f t="shared" si="73"/>
        <v>-23.798690387422667</v>
      </c>
      <c r="F64" s="18">
        <f t="shared" si="73"/>
        <v>-14.284926739768977</v>
      </c>
      <c r="G64" s="18">
        <f t="shared" si="73"/>
        <v>-57.31208772656197</v>
      </c>
      <c r="H64" s="18">
        <f t="shared" si="73"/>
        <v>-62.144054389995858</v>
      </c>
      <c r="I64" s="18">
        <f t="shared" si="73"/>
        <v>195.14197231446582</v>
      </c>
      <c r="J64" s="18">
        <f t="shared" si="73"/>
        <v>23.402569710454586</v>
      </c>
      <c r="K64" s="18">
        <f t="shared" si="73"/>
        <v>-19.36155826771116</v>
      </c>
      <c r="L64" s="18">
        <f t="shared" si="73"/>
        <v>-58.937494706530025</v>
      </c>
      <c r="M64" s="18">
        <f t="shared" si="73"/>
        <v>40.755942865982576</v>
      </c>
      <c r="N64" s="18">
        <f t="shared" si="73"/>
        <v>-23.311157351777496</v>
      </c>
      <c r="O64" s="18">
        <f t="shared" si="73"/>
        <v>-89.044407077616853</v>
      </c>
      <c r="P64" s="18">
        <f t="shared" si="73"/>
        <v>253298.68317781462</v>
      </c>
      <c r="Q64" s="18">
        <f t="shared" si="73"/>
        <v>-99.932102949810044</v>
      </c>
      <c r="R64" s="18">
        <f t="shared" si="73"/>
        <v>1900.8363323027015</v>
      </c>
      <c r="S64" s="18">
        <f t="shared" si="73"/>
        <v>-100</v>
      </c>
      <c r="T64" s="18" t="str">
        <f t="shared" si="73"/>
        <v>--</v>
      </c>
      <c r="U64" s="18">
        <f t="shared" si="73"/>
        <v>-77.480955998293084</v>
      </c>
      <c r="V64" s="84">
        <f t="shared" si="52"/>
        <v>4.0069310110288237E-3</v>
      </c>
      <c r="W64" s="84">
        <f t="shared" ref="W64:X64" si="74">W41/W$29*100</f>
        <v>5.5737824842387509E-3</v>
      </c>
      <c r="X64" s="84">
        <f t="shared" si="74"/>
        <v>8.7846102894605146E-3</v>
      </c>
      <c r="Y64" s="18">
        <f t="shared" si="56"/>
        <v>-2.962524624758899</v>
      </c>
    </row>
    <row r="65" spans="1:25" x14ac:dyDescent="0.2">
      <c r="A65" s="143"/>
      <c r="B65" s="8" t="s">
        <v>16</v>
      </c>
      <c r="C65" s="33" t="s">
        <v>10</v>
      </c>
      <c r="D65" s="18">
        <f t="shared" ref="D65:U65" si="75">IF(C20=0,"--",((D20/C20)*100-100))</f>
        <v>-4.678540112312092</v>
      </c>
      <c r="E65" s="18">
        <f t="shared" si="75"/>
        <v>166.14616509673994</v>
      </c>
      <c r="F65" s="18">
        <f t="shared" si="75"/>
        <v>44.110598564870514</v>
      </c>
      <c r="G65" s="18">
        <f t="shared" si="75"/>
        <v>-18.723424917258399</v>
      </c>
      <c r="H65" s="18">
        <f t="shared" si="75"/>
        <v>-53.171731631357567</v>
      </c>
      <c r="I65" s="18">
        <f t="shared" si="75"/>
        <v>-3.3429921935498896</v>
      </c>
      <c r="J65" s="18">
        <f t="shared" si="75"/>
        <v>-26.300694782761099</v>
      </c>
      <c r="K65" s="18">
        <f t="shared" si="75"/>
        <v>-37.723312186772631</v>
      </c>
      <c r="L65" s="18">
        <f t="shared" si="75"/>
        <v>9.9128224055301359</v>
      </c>
      <c r="M65" s="18">
        <f t="shared" si="75"/>
        <v>-26.375163729806658</v>
      </c>
      <c r="N65" s="18">
        <f t="shared" si="75"/>
        <v>7.7976973926191278</v>
      </c>
      <c r="O65" s="18">
        <f t="shared" si="75"/>
        <v>110.59298189621504</v>
      </c>
      <c r="P65" s="18">
        <f t="shared" si="75"/>
        <v>7.7579059930256449</v>
      </c>
      <c r="Q65" s="18">
        <f t="shared" si="75"/>
        <v>-36.413987856760841</v>
      </c>
      <c r="R65" s="18">
        <f t="shared" si="75"/>
        <v>26.751050615818002</v>
      </c>
      <c r="S65" s="18">
        <f t="shared" si="75"/>
        <v>-93.305290662399031</v>
      </c>
      <c r="T65" s="18">
        <f t="shared" si="75"/>
        <v>1833.7223160620429</v>
      </c>
      <c r="U65" s="18">
        <f t="shared" si="75"/>
        <v>-2.1192037710600147</v>
      </c>
      <c r="V65" s="84">
        <f t="shared" si="52"/>
        <v>1.33082117167796E-2</v>
      </c>
      <c r="W65" s="84">
        <f t="shared" ref="W65:X65" si="76">W42/W$29*100</f>
        <v>3.5062249377508452E-2</v>
      </c>
      <c r="X65" s="84">
        <f t="shared" si="76"/>
        <v>1.0382261339346881E-2</v>
      </c>
      <c r="Y65" s="18">
        <f t="shared" si="56"/>
        <v>1.0605440417484431</v>
      </c>
    </row>
    <row r="66" spans="1:25" x14ac:dyDescent="0.2">
      <c r="A66" s="143"/>
      <c r="B66" s="8" t="s">
        <v>19</v>
      </c>
      <c r="C66" s="33" t="s">
        <v>10</v>
      </c>
      <c r="D66" s="18">
        <f t="shared" ref="D66:U66" si="77">IF(C21=0,"--",((D21/C21)*100-100))</f>
        <v>18.738618289112736</v>
      </c>
      <c r="E66" s="18">
        <f t="shared" si="77"/>
        <v>19.704911667637347</v>
      </c>
      <c r="F66" s="18">
        <f t="shared" si="77"/>
        <v>100.7979240999027</v>
      </c>
      <c r="G66" s="18">
        <f t="shared" si="77"/>
        <v>66.88123929829095</v>
      </c>
      <c r="H66" s="18">
        <f t="shared" si="77"/>
        <v>111.81014330724665</v>
      </c>
      <c r="I66" s="18">
        <f t="shared" si="77"/>
        <v>25.379992688054102</v>
      </c>
      <c r="J66" s="18">
        <f t="shared" si="77"/>
        <v>-37.147652780233017</v>
      </c>
      <c r="K66" s="18">
        <f t="shared" si="77"/>
        <v>-12.259952041150655</v>
      </c>
      <c r="L66" s="18">
        <f t="shared" si="77"/>
        <v>65.26766623595077</v>
      </c>
      <c r="M66" s="18">
        <f t="shared" si="77"/>
        <v>-28.549375618632453</v>
      </c>
      <c r="N66" s="18">
        <f t="shared" si="77"/>
        <v>-7.343816904128218</v>
      </c>
      <c r="O66" s="18">
        <f t="shared" si="77"/>
        <v>117.03727195843902</v>
      </c>
      <c r="P66" s="18">
        <f t="shared" si="77"/>
        <v>-1.5451586282142102</v>
      </c>
      <c r="Q66" s="18">
        <f t="shared" si="77"/>
        <v>-25.374718713602377</v>
      </c>
      <c r="R66" s="18">
        <f t="shared" si="77"/>
        <v>61.925913017783955</v>
      </c>
      <c r="S66" s="18">
        <f t="shared" si="77"/>
        <v>-100</v>
      </c>
      <c r="T66" s="18" t="str">
        <f t="shared" si="77"/>
        <v>--</v>
      </c>
      <c r="U66" s="18">
        <f t="shared" si="77"/>
        <v>9.7632803708540052</v>
      </c>
      <c r="V66" s="84">
        <f t="shared" si="52"/>
        <v>3.9177602234591338E-2</v>
      </c>
      <c r="W66" s="84">
        <f t="shared" ref="W66:X66" si="78">W43/W$29*100</f>
        <v>3.6644094023505783E-2</v>
      </c>
      <c r="X66" s="84">
        <f t="shared" si="78"/>
        <v>1.9003283967908062E-2</v>
      </c>
      <c r="Y66" s="18">
        <f t="shared" si="56"/>
        <v>17.090536964588438</v>
      </c>
    </row>
    <row r="67" spans="1:25" x14ac:dyDescent="0.2">
      <c r="A67" s="143"/>
      <c r="B67" s="8" t="s">
        <v>18</v>
      </c>
      <c r="C67" s="33" t="s">
        <v>10</v>
      </c>
      <c r="D67" s="18">
        <f t="shared" ref="D67:U67" si="79">IF(C22=0,"--",((D22/C22)*100-100))</f>
        <v>248.70958978538437</v>
      </c>
      <c r="E67" s="18">
        <f t="shared" si="79"/>
        <v>-2.3340604549703983</v>
      </c>
      <c r="F67" s="18">
        <f t="shared" si="79"/>
        <v>-32.111291917934963</v>
      </c>
      <c r="G67" s="18">
        <f t="shared" si="79"/>
        <v>13.627391079569492</v>
      </c>
      <c r="H67" s="18">
        <f t="shared" si="79"/>
        <v>41.372820714330032</v>
      </c>
      <c r="I67" s="18">
        <f t="shared" si="79"/>
        <v>308.62664209017237</v>
      </c>
      <c r="J67" s="18">
        <f t="shared" si="79"/>
        <v>-47.468755481886951</v>
      </c>
      <c r="K67" s="18">
        <f t="shared" si="79"/>
        <v>0.18741268272736988</v>
      </c>
      <c r="L67" s="18">
        <f t="shared" si="79"/>
        <v>-7.0607441670634756</v>
      </c>
      <c r="M67" s="18">
        <f t="shared" si="79"/>
        <v>113.0469150259826</v>
      </c>
      <c r="N67" s="18">
        <f t="shared" si="79"/>
        <v>-17.305538569357509</v>
      </c>
      <c r="O67" s="18">
        <f t="shared" si="79"/>
        <v>84.376350161188441</v>
      </c>
      <c r="P67" s="18">
        <f t="shared" si="79"/>
        <v>-40.45415217117003</v>
      </c>
      <c r="Q67" s="18">
        <f t="shared" si="79"/>
        <v>-38.183097845418011</v>
      </c>
      <c r="R67" s="18">
        <f t="shared" si="79"/>
        <v>28.262918844802442</v>
      </c>
      <c r="S67" s="18">
        <f t="shared" si="79"/>
        <v>-100</v>
      </c>
      <c r="T67" s="18" t="str">
        <f t="shared" si="79"/>
        <v>--</v>
      </c>
      <c r="U67" s="18">
        <f t="shared" si="79"/>
        <v>16.950416695847053</v>
      </c>
      <c r="V67" s="84">
        <f t="shared" si="52"/>
        <v>2.0998929124234133E-2</v>
      </c>
      <c r="W67" s="84">
        <f t="shared" ref="W67:X67" si="80">W44/W$29*100</f>
        <v>1.9173053212879911E-2</v>
      </c>
      <c r="X67" s="84">
        <f t="shared" si="80"/>
        <v>8.5577228020041821E-3</v>
      </c>
      <c r="Y67" s="18">
        <f t="shared" si="56"/>
        <v>14.800177379189634</v>
      </c>
    </row>
    <row r="68" spans="1:25" x14ac:dyDescent="0.2">
      <c r="A68" s="143"/>
      <c r="B68" s="8" t="s">
        <v>20</v>
      </c>
      <c r="C68" s="33" t="s">
        <v>10</v>
      </c>
      <c r="D68" s="18">
        <f t="shared" ref="D68:U68" si="81">IF(C23=0,"--",((D23/C23)*100-100))</f>
        <v>-38.94293699366753</v>
      </c>
      <c r="E68" s="18">
        <f t="shared" si="81"/>
        <v>-15.504953937076309</v>
      </c>
      <c r="F68" s="18">
        <f t="shared" si="81"/>
        <v>32.387025989165465</v>
      </c>
      <c r="G68" s="18">
        <f t="shared" si="81"/>
        <v>339.09665388998241</v>
      </c>
      <c r="H68" s="18">
        <f t="shared" si="81"/>
        <v>60.562449865521643</v>
      </c>
      <c r="I68" s="18">
        <f t="shared" si="81"/>
        <v>-70.150317385682385</v>
      </c>
      <c r="J68" s="18">
        <f t="shared" si="81"/>
        <v>231.04432794309491</v>
      </c>
      <c r="K68" s="18">
        <f t="shared" si="81"/>
        <v>-10.188104089219337</v>
      </c>
      <c r="L68" s="18">
        <f t="shared" si="81"/>
        <v>-28.052848994594243</v>
      </c>
      <c r="M68" s="18">
        <f t="shared" si="81"/>
        <v>-60.521228857438729</v>
      </c>
      <c r="N68" s="18">
        <f t="shared" si="81"/>
        <v>138.49494331264026</v>
      </c>
      <c r="O68" s="18">
        <f t="shared" si="81"/>
        <v>11.431015519980448</v>
      </c>
      <c r="P68" s="18">
        <f t="shared" si="81"/>
        <v>11.042507457448664</v>
      </c>
      <c r="Q68" s="18">
        <f t="shared" si="81"/>
        <v>-32.294351772293169</v>
      </c>
      <c r="R68" s="18">
        <f t="shared" si="81"/>
        <v>77.953146424716266</v>
      </c>
      <c r="S68" s="18">
        <f t="shared" si="81"/>
        <v>-100</v>
      </c>
      <c r="T68" s="18" t="str">
        <f t="shared" si="81"/>
        <v>--</v>
      </c>
      <c r="U68" s="18">
        <f t="shared" si="81"/>
        <v>5.3676529548552594</v>
      </c>
      <c r="V68" s="84">
        <f t="shared" si="52"/>
        <v>5.9585151647111112E-3</v>
      </c>
      <c r="W68" s="84">
        <f t="shared" ref="W68:X68" si="82">W45/W$29*100</f>
        <v>6.2587303557099924E-3</v>
      </c>
      <c r="X68" s="84">
        <f t="shared" si="82"/>
        <v>2.4021979408278076E-3</v>
      </c>
      <c r="Y68" s="18">
        <f t="shared" si="56"/>
        <v>7.5914015866320739</v>
      </c>
    </row>
    <row r="69" spans="1:25" x14ac:dyDescent="0.2">
      <c r="A69" s="143"/>
      <c r="B69" s="8" t="s">
        <v>21</v>
      </c>
      <c r="C69" s="33" t="s">
        <v>10</v>
      </c>
      <c r="D69" s="18">
        <f t="shared" ref="D69:U69" si="83">IF(C24=0,"--",((D24/C24)*100-100))</f>
        <v>100.31318082788673</v>
      </c>
      <c r="E69" s="18">
        <f t="shared" si="83"/>
        <v>-16.287132078036848</v>
      </c>
      <c r="F69" s="18">
        <f t="shared" si="83"/>
        <v>-30.458790093382049</v>
      </c>
      <c r="G69" s="18">
        <f t="shared" si="83"/>
        <v>107.92853806632414</v>
      </c>
      <c r="H69" s="18">
        <f t="shared" si="83"/>
        <v>21.974504408378735</v>
      </c>
      <c r="I69" s="18">
        <f t="shared" si="83"/>
        <v>388.66022099447514</v>
      </c>
      <c r="J69" s="18">
        <f t="shared" si="83"/>
        <v>-47.824038742380139</v>
      </c>
      <c r="K69" s="18">
        <f t="shared" si="83"/>
        <v>16.867709198598718</v>
      </c>
      <c r="L69" s="18">
        <f t="shared" si="83"/>
        <v>-21.479009255396392</v>
      </c>
      <c r="M69" s="18">
        <f t="shared" si="83"/>
        <v>-32.559329371482562</v>
      </c>
      <c r="N69" s="18">
        <f t="shared" si="83"/>
        <v>-10.098622782446299</v>
      </c>
      <c r="O69" s="18">
        <f t="shared" si="83"/>
        <v>27.584304306903377</v>
      </c>
      <c r="P69" s="18">
        <f t="shared" si="83"/>
        <v>75.19715085220048</v>
      </c>
      <c r="Q69" s="18">
        <f t="shared" si="83"/>
        <v>-33.095687527225209</v>
      </c>
      <c r="R69" s="18">
        <f t="shared" si="83"/>
        <v>45.267704060594212</v>
      </c>
      <c r="S69" s="18">
        <f t="shared" si="83"/>
        <v>-100</v>
      </c>
      <c r="T69" s="18" t="str">
        <f t="shared" si="83"/>
        <v>--</v>
      </c>
      <c r="U69" s="18">
        <f t="shared" si="83"/>
        <v>9.0087425835905606</v>
      </c>
      <c r="V69" s="84">
        <f t="shared" si="52"/>
        <v>3.6237719954349251E-3</v>
      </c>
      <c r="W69" s="84">
        <f t="shared" ref="W69:X69" si="84">W46/W$29*100</f>
        <v>1.4916646240570126E-3</v>
      </c>
      <c r="X69" s="84">
        <f t="shared" si="84"/>
        <v>1.427746335972004E-3</v>
      </c>
      <c r="Y69" s="18">
        <f t="shared" si="56"/>
        <v>14.134803504031041</v>
      </c>
    </row>
    <row r="70" spans="1:25" x14ac:dyDescent="0.2">
      <c r="A70" s="143"/>
      <c r="B70" s="8" t="s">
        <v>17</v>
      </c>
      <c r="C70" s="33" t="s">
        <v>10</v>
      </c>
      <c r="D70" s="18">
        <f t="shared" ref="D70:U70" si="85">IF(C25=0,"--",((D25/C25)*100-100))</f>
        <v>-13.816149884956715</v>
      </c>
      <c r="E70" s="18">
        <f t="shared" si="85"/>
        <v>158.886346300534</v>
      </c>
      <c r="F70" s="18">
        <f t="shared" si="85"/>
        <v>125.93056373993323</v>
      </c>
      <c r="G70" s="18">
        <f t="shared" si="85"/>
        <v>8.9885564623928218</v>
      </c>
      <c r="H70" s="18">
        <f t="shared" si="85"/>
        <v>11.837408264199098</v>
      </c>
      <c r="I70" s="18">
        <f t="shared" si="85"/>
        <v>-11.416777000610736</v>
      </c>
      <c r="J70" s="18">
        <f t="shared" si="85"/>
        <v>47.176524465424336</v>
      </c>
      <c r="K70" s="18">
        <f t="shared" si="85"/>
        <v>-1.1020574246118287</v>
      </c>
      <c r="L70" s="18">
        <f t="shared" si="85"/>
        <v>-44.499187497839088</v>
      </c>
      <c r="M70" s="18">
        <f t="shared" si="85"/>
        <v>-22.104345117582938</v>
      </c>
      <c r="N70" s="18">
        <f t="shared" si="85"/>
        <v>92.915980230642504</v>
      </c>
      <c r="O70" s="18">
        <f t="shared" si="85"/>
        <v>93.998988500410405</v>
      </c>
      <c r="P70" s="18">
        <f t="shared" si="85"/>
        <v>45.238431030651157</v>
      </c>
      <c r="Q70" s="18">
        <f t="shared" si="85"/>
        <v>-25.325410008518702</v>
      </c>
      <c r="R70" s="18">
        <f t="shared" si="85"/>
        <v>-18.131845398178314</v>
      </c>
      <c r="S70" s="18">
        <f t="shared" si="85"/>
        <v>-100</v>
      </c>
      <c r="T70" s="18" t="str">
        <f t="shared" si="85"/>
        <v>--</v>
      </c>
      <c r="U70" s="18">
        <f t="shared" si="85"/>
        <v>-51.184795991303019</v>
      </c>
      <c r="V70" s="84">
        <f t="shared" si="52"/>
        <v>2.4422018817819389E-3</v>
      </c>
      <c r="W70" s="84">
        <f t="shared" ref="W70:X70" si="86">W47/W$29*100</f>
        <v>3.5219576573173885E-3</v>
      </c>
      <c r="X70" s="84">
        <f t="shared" si="86"/>
        <v>2.2757829968663031E-3</v>
      </c>
      <c r="Y70" s="18">
        <f t="shared" si="56"/>
        <v>9.8170398972855111</v>
      </c>
    </row>
    <row r="71" spans="1:25" x14ac:dyDescent="0.2">
      <c r="A71" s="297"/>
      <c r="B71" s="8" t="s">
        <v>807</v>
      </c>
      <c r="C71" s="33" t="s">
        <v>10</v>
      </c>
      <c r="D71" s="18">
        <f t="shared" ref="D71:U71" si="87">IF(C26=0,"--",((D26/C26)*100-100))</f>
        <v>-7.827558113077373</v>
      </c>
      <c r="E71" s="18">
        <f t="shared" si="87"/>
        <v>182.34026259802965</v>
      </c>
      <c r="F71" s="18">
        <f t="shared" si="87"/>
        <v>43.101588265599673</v>
      </c>
      <c r="G71" s="18">
        <f t="shared" si="87"/>
        <v>-22.840696527202141</v>
      </c>
      <c r="H71" s="18">
        <f t="shared" si="87"/>
        <v>-66.513654451090943</v>
      </c>
      <c r="I71" s="18">
        <f t="shared" si="87"/>
        <v>-23.370259269783091</v>
      </c>
      <c r="J71" s="18">
        <f t="shared" si="87"/>
        <v>-35.34848610535046</v>
      </c>
      <c r="K71" s="18">
        <f t="shared" si="87"/>
        <v>-78.501207379255661</v>
      </c>
      <c r="L71" s="18">
        <f t="shared" si="87"/>
        <v>58.257537778414417</v>
      </c>
      <c r="M71" s="18">
        <f t="shared" si="87"/>
        <v>-84.321378738167965</v>
      </c>
      <c r="N71" s="18">
        <f t="shared" si="87"/>
        <v>-35.420324714371617</v>
      </c>
      <c r="O71" s="18">
        <f t="shared" si="87"/>
        <v>812.7416291109538</v>
      </c>
      <c r="P71" s="18">
        <f t="shared" si="87"/>
        <v>38.736319788461714</v>
      </c>
      <c r="Q71" s="18">
        <f t="shared" si="87"/>
        <v>-82.076237536398139</v>
      </c>
      <c r="R71" s="18">
        <f t="shared" si="87"/>
        <v>20.17919558903165</v>
      </c>
      <c r="S71" s="18">
        <f t="shared" si="87"/>
        <v>59.250914850619921</v>
      </c>
      <c r="T71" s="18">
        <f t="shared" si="87"/>
        <v>-0.17834329369196666</v>
      </c>
      <c r="U71" s="18">
        <f t="shared" si="87"/>
        <v>47.144415526408466</v>
      </c>
      <c r="V71" s="84">
        <f t="shared" si="52"/>
        <v>3.0889485378249905E-3</v>
      </c>
      <c r="W71" s="84">
        <f t="shared" ref="W71:X71" si="88">W48/W$29*100</f>
        <v>2.9345449751021087E-3</v>
      </c>
      <c r="X71" s="84">
        <f t="shared" si="88"/>
        <v>2.4637245595209361E-3</v>
      </c>
      <c r="Y71" s="18">
        <f t="shared" si="56"/>
        <v>-10.185459831415116</v>
      </c>
    </row>
    <row r="72" spans="1:25" ht="15" x14ac:dyDescent="0.25">
      <c r="A72" s="143"/>
      <c r="B72" s="191" t="s">
        <v>22</v>
      </c>
      <c r="C72" s="33" t="s">
        <v>10</v>
      </c>
      <c r="D72" s="18">
        <f t="shared" ref="D72:D74" si="89">IF(C27=0,"--",((D27/C27)*100-100))</f>
        <v>3.9401033611786289</v>
      </c>
      <c r="E72" s="18">
        <f t="shared" ref="E72:E74" si="90">IF(D27=0,"--",((E27/D27)*100-100))</f>
        <v>36.407889490738313</v>
      </c>
      <c r="F72" s="18">
        <f t="shared" ref="F72:F74" si="91">IF(E27=0,"--",((F27/E27)*100-100))</f>
        <v>24.916953475208416</v>
      </c>
      <c r="G72" s="18">
        <f t="shared" ref="G72:G74" si="92">IF(F27=0,"--",((G27/F27)*100-100))</f>
        <v>-9.8435487970505164E-4</v>
      </c>
      <c r="H72" s="18">
        <f t="shared" ref="H72:H74" si="93">IF(G27=0,"--",((H27/G27)*100-100))</f>
        <v>10.422071073283789</v>
      </c>
      <c r="I72" s="18">
        <f t="shared" ref="I72:I74" si="94">IF(H27=0,"--",((I27/H27)*100-100))</f>
        <v>28.792438678434507</v>
      </c>
      <c r="J72" s="18">
        <f t="shared" ref="J72:J74" si="95">IF(I27=0,"--",((J27/I27)*100-100))</f>
        <v>-5.7221708965058582</v>
      </c>
      <c r="K72" s="18">
        <f t="shared" ref="K72:K74" si="96">IF(J27=0,"--",((K27/J27)*100-100))</f>
        <v>6.8167792784174992</v>
      </c>
      <c r="L72" s="18">
        <f t="shared" ref="L72:L74" si="97">IF(K27=0,"--",((L27/K27)*100-100))</f>
        <v>7.1167170519754706</v>
      </c>
      <c r="M72" s="18">
        <f t="shared" ref="M72:M74" si="98">IF(L27=0,"--",((M27/L27)*100-100))</f>
        <v>-4.3572444910365675</v>
      </c>
      <c r="N72" s="18">
        <f t="shared" ref="N72:N74" si="99">IF(M27=0,"--",((N27/M27)*100-100))</f>
        <v>11.438719543774511</v>
      </c>
      <c r="O72" s="18">
        <f t="shared" ref="O72:O74" si="100">IF(N27=0,"--",((O27/N27)*100-100))</f>
        <v>27.337136168577942</v>
      </c>
      <c r="P72" s="18">
        <f t="shared" ref="P72:P74" si="101">IF(O27=0,"--",((P27/O27)*100-100))</f>
        <v>86.809468840180415</v>
      </c>
      <c r="Q72" s="18">
        <f t="shared" ref="Q72:Q74" si="102">IF(P27=0,"--",((Q27/P27)*100-100))</f>
        <v>-22.4779694910995</v>
      </c>
      <c r="R72" s="18">
        <f t="shared" ref="R72:R74" si="103">IF(Q27=0,"--",((R27/Q27)*100-100))</f>
        <v>14.413350154224275</v>
      </c>
      <c r="S72" s="18">
        <f t="shared" ref="S72:S74" si="104">IF(R27=0,"--",((S27/R27)*100-100))</f>
        <v>8.2892859585491578</v>
      </c>
      <c r="T72" s="18">
        <f t="shared" ref="T72:T74" si="105">IF(S27=0,"--",((T27/S27)*100-100))</f>
        <v>37.622968288607893</v>
      </c>
      <c r="U72" s="18">
        <f t="shared" ref="U72:U74" si="106">IF(T27=0,"--",((U27/T27)*100-100))</f>
        <v>26.257088551210586</v>
      </c>
      <c r="V72" s="84">
        <f t="shared" si="52"/>
        <v>3.0652355306042406E-3</v>
      </c>
      <c r="W72" s="84">
        <f t="shared" ref="W72:X72" si="107">W49/W$29*100</f>
        <v>3.2641431984393706E-3</v>
      </c>
      <c r="X72" s="84">
        <f t="shared" si="107"/>
        <v>1.8761093327168247E-3</v>
      </c>
      <c r="Y72" s="18">
        <f t="shared" si="56"/>
        <v>12.33194047767266</v>
      </c>
    </row>
    <row r="73" spans="1:25" x14ac:dyDescent="0.2">
      <c r="A73" s="143"/>
      <c r="B73" s="8" t="s">
        <v>23</v>
      </c>
      <c r="C73" s="33" t="s">
        <v>10</v>
      </c>
      <c r="D73" s="18">
        <f t="shared" si="89"/>
        <v>10.947515443692637</v>
      </c>
      <c r="E73" s="18">
        <f t="shared" si="90"/>
        <v>24.720786795902001</v>
      </c>
      <c r="F73" s="18">
        <f t="shared" si="91"/>
        <v>-0.27819353203908292</v>
      </c>
      <c r="G73" s="18">
        <f t="shared" si="92"/>
        <v>-7.2936954900784059</v>
      </c>
      <c r="H73" s="18">
        <f t="shared" si="93"/>
        <v>-79.2717550644889</v>
      </c>
      <c r="I73" s="18">
        <f t="shared" si="94"/>
        <v>-11.764151091691318</v>
      </c>
      <c r="J73" s="18">
        <f t="shared" si="95"/>
        <v>-65.49655606894882</v>
      </c>
      <c r="K73" s="18">
        <f t="shared" si="96"/>
        <v>201.62202841955474</v>
      </c>
      <c r="L73" s="18">
        <f t="shared" si="97"/>
        <v>-13.241701209837657</v>
      </c>
      <c r="M73" s="18">
        <f t="shared" si="98"/>
        <v>-49.389659852554892</v>
      </c>
      <c r="N73" s="18">
        <f t="shared" si="99"/>
        <v>61.258318438012651</v>
      </c>
      <c r="O73" s="18">
        <f t="shared" si="100"/>
        <v>77.029389183233349</v>
      </c>
      <c r="P73" s="18">
        <f t="shared" si="101"/>
        <v>-39.909172057867693</v>
      </c>
      <c r="Q73" s="18">
        <f t="shared" si="102"/>
        <v>395.19915540504587</v>
      </c>
      <c r="R73" s="18">
        <f t="shared" si="103"/>
        <v>319.6882752336619</v>
      </c>
      <c r="S73" s="18">
        <f t="shared" si="104"/>
        <v>30.867994017893011</v>
      </c>
      <c r="T73" s="18">
        <f t="shared" si="105"/>
        <v>48.668041176970206</v>
      </c>
      <c r="U73" s="18">
        <f t="shared" si="106"/>
        <v>-2.4712414278497619</v>
      </c>
      <c r="V73" s="84">
        <f t="shared" si="52"/>
        <v>12.974145999853265</v>
      </c>
      <c r="W73" s="84">
        <f t="shared" ref="W73:X73" si="108">W50/W$29*100</f>
        <v>12.285091595636697</v>
      </c>
      <c r="X73" s="84">
        <f t="shared" si="108"/>
        <v>9.4001183437915241</v>
      </c>
      <c r="Y73" s="18">
        <f t="shared" si="56"/>
        <v>9.8801653989097957</v>
      </c>
    </row>
    <row r="74" spans="1:25" ht="13.5" thickBot="1" x14ac:dyDescent="0.25">
      <c r="A74" s="143"/>
      <c r="B74" s="30" t="s">
        <v>7</v>
      </c>
      <c r="C74" s="88"/>
      <c r="D74" s="18">
        <f t="shared" si="89"/>
        <v>4.7144764705804363</v>
      </c>
      <c r="E74" s="18">
        <f t="shared" si="90"/>
        <v>35.039498137361704</v>
      </c>
      <c r="F74" s="18">
        <f t="shared" si="91"/>
        <v>22.192380877362197</v>
      </c>
      <c r="G74" s="18">
        <f t="shared" si="92"/>
        <v>-0.64458505729572835</v>
      </c>
      <c r="H74" s="18">
        <f t="shared" si="93"/>
        <v>3.0360970421425577</v>
      </c>
      <c r="I74" s="18">
        <f t="shared" si="94"/>
        <v>28.120577127409433</v>
      </c>
      <c r="J74" s="18">
        <f t="shared" si="95"/>
        <v>-6.404132083634039</v>
      </c>
      <c r="K74" s="18">
        <f t="shared" si="96"/>
        <v>7.6360943906233842</v>
      </c>
      <c r="L74" s="18">
        <f t="shared" si="97"/>
        <v>6.8767788121836304</v>
      </c>
      <c r="M74" s="18">
        <f t="shared" si="98"/>
        <v>-4.7880768836644734</v>
      </c>
      <c r="N74" s="18">
        <f t="shared" si="99"/>
        <v>11.692075578289689</v>
      </c>
      <c r="O74" s="18">
        <f t="shared" si="100"/>
        <v>27.701990477263166</v>
      </c>
      <c r="P74" s="18">
        <f t="shared" si="101"/>
        <v>85.519678850108107</v>
      </c>
      <c r="Q74" s="18">
        <f t="shared" si="102"/>
        <v>-21.100958551436904</v>
      </c>
      <c r="R74" s="18">
        <f t="shared" si="103"/>
        <v>20.730133788415301</v>
      </c>
      <c r="S74" s="18">
        <f t="shared" si="104"/>
        <v>9.9133947267499849</v>
      </c>
      <c r="T74" s="18">
        <f t="shared" si="105"/>
        <v>38.568916658211748</v>
      </c>
      <c r="U74" s="18">
        <f t="shared" si="106"/>
        <v>23.617349331328683</v>
      </c>
      <c r="V74" s="84">
        <f t="shared" si="52"/>
        <v>0.55252153978845397</v>
      </c>
      <c r="W74" s="84">
        <f t="shared" ref="W74:X74" si="109">W51/W$29*100</f>
        <v>0.62939017317535983</v>
      </c>
      <c r="X74" s="84">
        <f t="shared" si="109"/>
        <v>0.21001049213272505</v>
      </c>
      <c r="Y74" s="18">
        <f t="shared" si="56"/>
        <v>12.108312031327827</v>
      </c>
    </row>
    <row r="75" spans="1:25" ht="13.5" thickTop="1" x14ac:dyDescent="0.2">
      <c r="A75" s="79" t="s">
        <v>868</v>
      </c>
      <c r="B75" s="79"/>
      <c r="C75" s="89"/>
      <c r="D75" s="89"/>
      <c r="E75" s="89"/>
      <c r="F75" s="89"/>
      <c r="G75" s="89"/>
      <c r="H75" s="89"/>
      <c r="I75" s="89"/>
      <c r="J75" s="89"/>
      <c r="K75" s="89"/>
      <c r="L75" s="89"/>
      <c r="M75" s="89"/>
      <c r="N75" s="89"/>
      <c r="O75" s="89"/>
      <c r="P75" s="89"/>
      <c r="Q75" s="89"/>
      <c r="R75" s="89"/>
      <c r="S75" s="89"/>
      <c r="T75" s="89"/>
      <c r="U75" s="89"/>
      <c r="V75" s="18"/>
      <c r="W75" s="18"/>
      <c r="X75" s="18"/>
      <c r="Y75" s="89"/>
    </row>
  </sheetData>
  <mergeCells count="6">
    <mergeCell ref="A2:Y2"/>
    <mergeCell ref="A4:Y4"/>
    <mergeCell ref="B53:Y53"/>
    <mergeCell ref="B30:Y30"/>
    <mergeCell ref="A5:Y5"/>
    <mergeCell ref="A7:Y7"/>
  </mergeCells>
  <phoneticPr fontId="4" type="noConversion"/>
  <hyperlinks>
    <hyperlink ref="A1" location="INDICE!A1" display="INDICE"/>
  </hyperlinks>
  <pageMargins left="0.75" right="0.75" top="1" bottom="1" header="0" footer="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5"/>
  <sheetViews>
    <sheetView topLeftCell="A97" workbookViewId="0"/>
  </sheetViews>
  <sheetFormatPr baseColWidth="10" defaultRowHeight="12.75" x14ac:dyDescent="0.2"/>
  <cols>
    <col min="1" max="1" width="16.42578125" style="308" bestFit="1" customWidth="1"/>
    <col min="2" max="2" width="7.85546875" style="308" bestFit="1" customWidth="1"/>
    <col min="3" max="16384" width="11.42578125" style="308"/>
  </cols>
  <sheetData>
    <row r="1" spans="1:3" s="301" customFormat="1" x14ac:dyDescent="0.2">
      <c r="A1" s="11" t="s">
        <v>258</v>
      </c>
    </row>
    <row r="2" spans="1:3" s="301" customFormat="1" x14ac:dyDescent="0.2"/>
    <row r="3" spans="1:3" s="301" customFormat="1" x14ac:dyDescent="0.2">
      <c r="B3" s="305" t="s">
        <v>178</v>
      </c>
    </row>
    <row r="4" spans="1:3" s="301" customFormat="1" x14ac:dyDescent="0.2"/>
    <row r="5" spans="1:3" s="301" customFormat="1" x14ac:dyDescent="0.2"/>
    <row r="6" spans="1:3" s="301" customFormat="1" x14ac:dyDescent="0.2">
      <c r="B6" s="307" t="s">
        <v>152</v>
      </c>
      <c r="C6" s="307" t="s">
        <v>104</v>
      </c>
    </row>
    <row r="7" spans="1:3" s="301" customFormat="1" x14ac:dyDescent="0.2">
      <c r="B7" s="306" t="s">
        <v>153</v>
      </c>
      <c r="C7" s="306" t="s">
        <v>105</v>
      </c>
    </row>
    <row r="8" spans="1:3" s="301" customFormat="1" x14ac:dyDescent="0.2">
      <c r="B8" s="306" t="s">
        <v>154</v>
      </c>
      <c r="C8" s="306" t="s">
        <v>106</v>
      </c>
    </row>
    <row r="9" spans="1:3" s="301" customFormat="1" x14ac:dyDescent="0.2">
      <c r="B9" s="306" t="s">
        <v>155</v>
      </c>
      <c r="C9" s="306" t="s">
        <v>107</v>
      </c>
    </row>
    <row r="10" spans="1:3" s="301" customFormat="1" x14ac:dyDescent="0.2">
      <c r="B10" s="306" t="s">
        <v>156</v>
      </c>
      <c r="C10" s="306" t="s">
        <v>108</v>
      </c>
    </row>
    <row r="11" spans="1:3" s="301" customFormat="1" x14ac:dyDescent="0.2">
      <c r="B11" s="306" t="s">
        <v>157</v>
      </c>
      <c r="C11" s="306" t="s">
        <v>109</v>
      </c>
    </row>
    <row r="12" spans="1:3" s="301" customFormat="1" x14ac:dyDescent="0.2">
      <c r="B12" s="306" t="s">
        <v>158</v>
      </c>
      <c r="C12" s="306" t="s">
        <v>110</v>
      </c>
    </row>
    <row r="13" spans="1:3" s="301" customFormat="1" x14ac:dyDescent="0.2">
      <c r="B13" s="306" t="s">
        <v>159</v>
      </c>
      <c r="C13" s="306" t="s">
        <v>111</v>
      </c>
    </row>
    <row r="14" spans="1:3" s="301" customFormat="1" x14ac:dyDescent="0.2">
      <c r="B14" s="306" t="s">
        <v>160</v>
      </c>
      <c r="C14" s="306" t="s">
        <v>112</v>
      </c>
    </row>
    <row r="15" spans="1:3" s="301" customFormat="1" x14ac:dyDescent="0.2">
      <c r="B15" s="306" t="s">
        <v>161</v>
      </c>
      <c r="C15" s="306" t="s">
        <v>113</v>
      </c>
    </row>
    <row r="16" spans="1:3" s="301" customFormat="1" x14ac:dyDescent="0.2">
      <c r="B16" s="306" t="s">
        <v>162</v>
      </c>
      <c r="C16" s="306" t="s">
        <v>114</v>
      </c>
    </row>
    <row r="17" spans="1:4" s="301" customFormat="1" x14ac:dyDescent="0.2">
      <c r="B17" s="306" t="s">
        <v>163</v>
      </c>
      <c r="C17" s="306" t="s">
        <v>115</v>
      </c>
    </row>
    <row r="18" spans="1:4" s="301" customFormat="1" x14ac:dyDescent="0.2">
      <c r="B18" s="306" t="s">
        <v>164</v>
      </c>
      <c r="C18" s="306" t="s">
        <v>116</v>
      </c>
    </row>
    <row r="19" spans="1:4" s="301" customFormat="1" x14ac:dyDescent="0.2">
      <c r="B19" s="306" t="s">
        <v>165</v>
      </c>
      <c r="C19" s="306" t="s">
        <v>117</v>
      </c>
    </row>
    <row r="20" spans="1:4" s="301" customFormat="1" x14ac:dyDescent="0.2">
      <c r="B20" s="306" t="s">
        <v>166</v>
      </c>
      <c r="C20" s="306" t="s">
        <v>118</v>
      </c>
    </row>
    <row r="21" spans="1:4" s="301" customFormat="1" x14ac:dyDescent="0.2">
      <c r="A21" s="313"/>
      <c r="B21" s="315" t="s">
        <v>167</v>
      </c>
      <c r="C21" s="315" t="s">
        <v>119</v>
      </c>
      <c r="D21" s="313"/>
    </row>
    <row r="22" spans="1:4" s="301" customFormat="1" x14ac:dyDescent="0.2">
      <c r="A22" s="313"/>
      <c r="B22" s="315" t="s">
        <v>168</v>
      </c>
      <c r="C22" s="315" t="s">
        <v>120</v>
      </c>
      <c r="D22" s="313"/>
    </row>
    <row r="23" spans="1:4" s="301" customFormat="1" x14ac:dyDescent="0.2">
      <c r="A23" s="313"/>
      <c r="B23" s="315" t="s">
        <v>169</v>
      </c>
      <c r="C23" s="315" t="s">
        <v>121</v>
      </c>
      <c r="D23" s="313"/>
    </row>
    <row r="24" spans="1:4" s="301" customFormat="1" x14ac:dyDescent="0.2">
      <c r="A24" s="313"/>
      <c r="B24" s="315" t="s">
        <v>170</v>
      </c>
      <c r="C24" s="315" t="s">
        <v>122</v>
      </c>
      <c r="D24" s="313"/>
    </row>
    <row r="25" spans="1:4" s="301" customFormat="1" x14ac:dyDescent="0.2">
      <c r="A25" s="313"/>
      <c r="B25" s="315" t="s">
        <v>171</v>
      </c>
      <c r="C25" s="315" t="s">
        <v>123</v>
      </c>
      <c r="D25" s="313"/>
    </row>
    <row r="26" spans="1:4" s="301" customFormat="1" x14ac:dyDescent="0.2">
      <c r="A26" s="313"/>
      <c r="B26" s="315" t="s">
        <v>172</v>
      </c>
      <c r="C26" s="315" t="s">
        <v>124</v>
      </c>
      <c r="D26" s="313"/>
    </row>
    <row r="27" spans="1:4" s="301" customFormat="1" x14ac:dyDescent="0.2">
      <c r="A27" s="313"/>
      <c r="B27" s="315" t="s">
        <v>173</v>
      </c>
      <c r="C27" s="315" t="s">
        <v>125</v>
      </c>
      <c r="D27" s="313"/>
    </row>
    <row r="28" spans="1:4" s="301" customFormat="1" x14ac:dyDescent="0.2">
      <c r="A28" s="313"/>
      <c r="B28" s="315" t="s">
        <v>174</v>
      </c>
      <c r="C28" s="315" t="s">
        <v>126</v>
      </c>
      <c r="D28" s="313"/>
    </row>
    <row r="29" spans="1:4" s="301" customFormat="1" x14ac:dyDescent="0.2">
      <c r="A29" s="313"/>
      <c r="B29" s="315" t="s">
        <v>175</v>
      </c>
      <c r="C29" s="315" t="s">
        <v>127</v>
      </c>
      <c r="D29" s="313"/>
    </row>
    <row r="30" spans="1:4" s="301" customFormat="1" x14ac:dyDescent="0.2">
      <c r="A30" s="313"/>
      <c r="B30" s="315" t="s">
        <v>176</v>
      </c>
      <c r="C30" s="315" t="s">
        <v>128</v>
      </c>
      <c r="D30" s="313"/>
    </row>
    <row r="32" spans="1:4" s="312" customFormat="1" x14ac:dyDescent="0.2">
      <c r="A32" s="312" t="s">
        <v>805</v>
      </c>
      <c r="B32" s="312" t="s">
        <v>804</v>
      </c>
      <c r="C32" s="312" t="s">
        <v>803</v>
      </c>
    </row>
    <row r="33" spans="1:6" s="309" customFormat="1" x14ac:dyDescent="0.2">
      <c r="A33" s="301"/>
      <c r="B33" s="302" t="s">
        <v>167</v>
      </c>
      <c r="C33" s="302" t="s">
        <v>119</v>
      </c>
      <c r="D33" s="303"/>
      <c r="E33" s="303"/>
      <c r="F33" s="301"/>
    </row>
    <row r="34" spans="1:6" s="309" customFormat="1" x14ac:dyDescent="0.2">
      <c r="A34" s="308" t="s">
        <v>167</v>
      </c>
      <c r="B34" s="308">
        <v>854160</v>
      </c>
      <c r="C34" s="308" t="s">
        <v>661</v>
      </c>
      <c r="D34" s="308"/>
      <c r="E34" s="308"/>
      <c r="F34" s="308"/>
    </row>
    <row r="35" spans="1:6" s="309" customFormat="1" x14ac:dyDescent="0.2">
      <c r="A35" s="308" t="s">
        <v>167</v>
      </c>
      <c r="B35" s="308">
        <v>854310</v>
      </c>
      <c r="C35" s="308" t="s">
        <v>660</v>
      </c>
      <c r="D35" s="308"/>
      <c r="E35" s="308"/>
      <c r="F35" s="308"/>
    </row>
    <row r="36" spans="1:6" s="309" customFormat="1" x14ac:dyDescent="0.2">
      <c r="A36" s="308" t="s">
        <v>167</v>
      </c>
      <c r="B36" s="308">
        <v>854311</v>
      </c>
      <c r="C36" s="308"/>
      <c r="D36" s="308"/>
      <c r="E36" s="308"/>
      <c r="F36" s="308"/>
    </row>
    <row r="37" spans="1:6" s="309" customFormat="1" x14ac:dyDescent="0.2">
      <c r="A37" s="308" t="s">
        <v>167</v>
      </c>
      <c r="B37" s="308">
        <v>854319</v>
      </c>
      <c r="C37" s="308"/>
      <c r="D37" s="308"/>
      <c r="E37" s="308"/>
      <c r="F37" s="308"/>
    </row>
    <row r="38" spans="1:6" s="309" customFormat="1" x14ac:dyDescent="0.2">
      <c r="A38" s="308" t="s">
        <v>167</v>
      </c>
      <c r="B38" s="308">
        <v>854320</v>
      </c>
      <c r="C38" s="308" t="s">
        <v>659</v>
      </c>
      <c r="D38" s="308"/>
      <c r="E38" s="308"/>
      <c r="F38" s="308"/>
    </row>
    <row r="39" spans="1:6" s="309" customFormat="1" x14ac:dyDescent="0.2">
      <c r="A39" s="308" t="s">
        <v>167</v>
      </c>
      <c r="B39" s="308">
        <v>854330</v>
      </c>
      <c r="C39" s="308" t="s">
        <v>658</v>
      </c>
      <c r="D39" s="308"/>
      <c r="E39" s="308"/>
      <c r="F39" s="308"/>
    </row>
    <row r="40" spans="1:6" s="309" customFormat="1" x14ac:dyDescent="0.2">
      <c r="A40" s="308" t="s">
        <v>167</v>
      </c>
      <c r="B40" s="308">
        <v>854381</v>
      </c>
      <c r="C40" s="308" t="s">
        <v>657</v>
      </c>
      <c r="D40" s="308"/>
      <c r="E40" s="308"/>
      <c r="F40" s="308"/>
    </row>
    <row r="41" spans="1:6" s="309" customFormat="1" x14ac:dyDescent="0.2">
      <c r="A41" s="308" t="s">
        <v>167</v>
      </c>
      <c r="B41" s="308">
        <v>854389</v>
      </c>
      <c r="C41" s="308" t="s">
        <v>656</v>
      </c>
      <c r="D41" s="308"/>
      <c r="E41" s="308"/>
      <c r="F41" s="308"/>
    </row>
    <row r="42" spans="1:6" s="309" customFormat="1" x14ac:dyDescent="0.2">
      <c r="A42" s="308" t="s">
        <v>167</v>
      </c>
      <c r="B42" s="308">
        <v>854390</v>
      </c>
      <c r="C42" s="308" t="s">
        <v>571</v>
      </c>
      <c r="D42" s="308"/>
      <c r="E42" s="308"/>
      <c r="F42" s="308"/>
    </row>
    <row r="43" spans="1:6" s="309" customFormat="1" x14ac:dyDescent="0.2">
      <c r="A43" s="308"/>
      <c r="B43" s="308"/>
      <c r="C43" s="308"/>
      <c r="D43" s="308"/>
      <c r="E43" s="308"/>
      <c r="F43" s="308"/>
    </row>
    <row r="44" spans="1:6" s="309" customFormat="1" x14ac:dyDescent="0.2">
      <c r="A44" s="301"/>
      <c r="B44" s="302" t="s">
        <v>168</v>
      </c>
      <c r="C44" s="302" t="s">
        <v>120</v>
      </c>
      <c r="D44" s="301"/>
      <c r="E44" s="301"/>
      <c r="F44" s="301"/>
    </row>
    <row r="45" spans="1:6" s="309" customFormat="1" x14ac:dyDescent="0.2">
      <c r="A45" s="308" t="s">
        <v>168</v>
      </c>
      <c r="B45" s="308">
        <v>842489</v>
      </c>
      <c r="C45" s="308" t="s">
        <v>655</v>
      </c>
      <c r="D45" s="308"/>
      <c r="E45" s="308"/>
      <c r="F45" s="308"/>
    </row>
    <row r="46" spans="1:6" s="309" customFormat="1" x14ac:dyDescent="0.2">
      <c r="A46" s="308" t="s">
        <v>168</v>
      </c>
      <c r="B46" s="308">
        <v>844331</v>
      </c>
      <c r="C46" s="308"/>
      <c r="D46" s="308"/>
      <c r="E46" s="308"/>
      <c r="F46" s="308"/>
    </row>
    <row r="47" spans="1:6" s="309" customFormat="1" x14ac:dyDescent="0.2">
      <c r="A47" s="308" t="s">
        <v>168</v>
      </c>
      <c r="B47" s="308">
        <v>844332</v>
      </c>
      <c r="C47" s="308"/>
      <c r="D47" s="308"/>
      <c r="E47" s="308"/>
      <c r="F47" s="308"/>
    </row>
    <row r="48" spans="1:6" s="309" customFormat="1" x14ac:dyDescent="0.2">
      <c r="A48" s="308" t="s">
        <v>168</v>
      </c>
      <c r="B48" s="308">
        <v>844399</v>
      </c>
      <c r="C48" s="308" t="s">
        <v>654</v>
      </c>
      <c r="D48" s="308"/>
      <c r="E48" s="308"/>
      <c r="F48" s="308"/>
    </row>
    <row r="49" spans="1:6" s="309" customFormat="1" x14ac:dyDescent="0.2">
      <c r="A49" s="308" t="s">
        <v>168</v>
      </c>
      <c r="B49" s="308">
        <v>845610</v>
      </c>
      <c r="C49" s="308" t="s">
        <v>653</v>
      </c>
      <c r="D49" s="308"/>
      <c r="E49" s="308"/>
      <c r="F49" s="308"/>
    </row>
    <row r="50" spans="1:6" s="309" customFormat="1" x14ac:dyDescent="0.2">
      <c r="A50" s="308" t="s">
        <v>168</v>
      </c>
      <c r="B50" s="308">
        <v>845691</v>
      </c>
      <c r="C50" s="308" t="s">
        <v>652</v>
      </c>
      <c r="D50" s="308"/>
      <c r="E50" s="308"/>
      <c r="F50" s="308"/>
    </row>
    <row r="51" spans="1:6" s="309" customFormat="1" x14ac:dyDescent="0.2">
      <c r="A51" s="308" t="s">
        <v>168</v>
      </c>
      <c r="B51" s="308">
        <v>845699</v>
      </c>
      <c r="C51" s="308" t="s">
        <v>651</v>
      </c>
      <c r="D51" s="308"/>
      <c r="E51" s="308"/>
      <c r="F51" s="308"/>
    </row>
    <row r="52" spans="1:6" s="309" customFormat="1" x14ac:dyDescent="0.2">
      <c r="A52" s="308" t="s">
        <v>168</v>
      </c>
      <c r="B52" s="308">
        <v>846221</v>
      </c>
      <c r="C52" s="308" t="s">
        <v>650</v>
      </c>
      <c r="D52" s="308"/>
      <c r="E52" s="308"/>
      <c r="F52" s="308"/>
    </row>
    <row r="53" spans="1:6" s="309" customFormat="1" x14ac:dyDescent="0.2">
      <c r="A53" s="308" t="s">
        <v>168</v>
      </c>
      <c r="B53" s="308">
        <v>846229</v>
      </c>
      <c r="C53" s="308" t="s">
        <v>649</v>
      </c>
      <c r="D53" s="308"/>
      <c r="E53" s="308"/>
      <c r="F53" s="308"/>
    </row>
    <row r="54" spans="1:6" s="309" customFormat="1" x14ac:dyDescent="0.2">
      <c r="A54" s="308" t="s">
        <v>168</v>
      </c>
      <c r="B54" s="308">
        <v>846410</v>
      </c>
      <c r="C54" s="308" t="s">
        <v>648</v>
      </c>
      <c r="D54" s="308"/>
      <c r="E54" s="308"/>
      <c r="F54" s="308"/>
    </row>
    <row r="55" spans="1:6" s="309" customFormat="1" x14ac:dyDescent="0.2">
      <c r="A55" s="308" t="s">
        <v>168</v>
      </c>
      <c r="B55" s="308">
        <v>846420</v>
      </c>
      <c r="C55" s="308"/>
      <c r="D55" s="308"/>
      <c r="E55" s="308"/>
      <c r="F55" s="308"/>
    </row>
    <row r="56" spans="1:6" s="309" customFormat="1" x14ac:dyDescent="0.2">
      <c r="A56" s="308" t="s">
        <v>168</v>
      </c>
      <c r="B56" s="308">
        <v>846490</v>
      </c>
      <c r="C56" s="308" t="s">
        <v>647</v>
      </c>
      <c r="D56" s="308"/>
      <c r="E56" s="308"/>
      <c r="F56" s="308"/>
    </row>
    <row r="57" spans="1:6" s="309" customFormat="1" x14ac:dyDescent="0.2">
      <c r="A57" s="308" t="s">
        <v>168</v>
      </c>
      <c r="B57" s="308">
        <v>846599</v>
      </c>
      <c r="C57" s="308" t="s">
        <v>646</v>
      </c>
      <c r="D57" s="308"/>
      <c r="E57" s="308"/>
      <c r="F57" s="308"/>
    </row>
    <row r="58" spans="1:6" s="309" customFormat="1" x14ac:dyDescent="0.2">
      <c r="A58" s="308" t="s">
        <v>168</v>
      </c>
      <c r="B58" s="308">
        <v>847050</v>
      </c>
      <c r="C58" s="308" t="s">
        <v>645</v>
      </c>
      <c r="D58" s="308"/>
      <c r="E58" s="308"/>
      <c r="F58" s="308"/>
    </row>
    <row r="59" spans="1:6" s="309" customFormat="1" x14ac:dyDescent="0.2">
      <c r="A59" s="308" t="s">
        <v>168</v>
      </c>
      <c r="B59" s="308">
        <v>847110</v>
      </c>
      <c r="C59" s="308" t="s">
        <v>644</v>
      </c>
      <c r="D59" s="308"/>
      <c r="E59" s="308"/>
      <c r="F59" s="308"/>
    </row>
    <row r="60" spans="1:6" s="309" customFormat="1" x14ac:dyDescent="0.2">
      <c r="A60" s="308" t="s">
        <v>168</v>
      </c>
      <c r="B60" s="308">
        <v>847130</v>
      </c>
      <c r="C60" s="308" t="s">
        <v>643</v>
      </c>
      <c r="D60" s="308"/>
      <c r="E60" s="308"/>
      <c r="F60" s="308"/>
    </row>
    <row r="61" spans="1:6" s="309" customFormat="1" x14ac:dyDescent="0.2">
      <c r="A61" s="308" t="s">
        <v>168</v>
      </c>
      <c r="B61" s="308">
        <v>847141</v>
      </c>
      <c r="C61" s="308" t="s">
        <v>642</v>
      </c>
      <c r="D61" s="308"/>
      <c r="E61" s="308"/>
      <c r="F61" s="308"/>
    </row>
    <row r="62" spans="1:6" s="309" customFormat="1" x14ac:dyDescent="0.2">
      <c r="A62" s="308" t="s">
        <v>168</v>
      </c>
      <c r="B62" s="308">
        <v>847149</v>
      </c>
      <c r="C62" s="308" t="s">
        <v>641</v>
      </c>
      <c r="D62" s="308"/>
      <c r="E62" s="308"/>
      <c r="F62" s="308"/>
    </row>
    <row r="63" spans="1:6" s="309" customFormat="1" x14ac:dyDescent="0.2">
      <c r="A63" s="308" t="s">
        <v>168</v>
      </c>
      <c r="B63" s="308">
        <v>847150</v>
      </c>
      <c r="C63" s="308" t="s">
        <v>640</v>
      </c>
      <c r="D63" s="308"/>
      <c r="E63" s="308"/>
      <c r="F63" s="308"/>
    </row>
    <row r="64" spans="1:6" s="309" customFormat="1" x14ac:dyDescent="0.2">
      <c r="A64" s="308" t="s">
        <v>168</v>
      </c>
      <c r="B64" s="308">
        <v>847160</v>
      </c>
      <c r="C64" s="308" t="s">
        <v>570</v>
      </c>
      <c r="D64" s="308"/>
      <c r="E64" s="308"/>
      <c r="F64" s="308"/>
    </row>
    <row r="65" spans="1:6" s="309" customFormat="1" x14ac:dyDescent="0.2">
      <c r="A65" s="308" t="s">
        <v>168</v>
      </c>
      <c r="B65" s="308">
        <v>847170</v>
      </c>
      <c r="C65" s="308" t="s">
        <v>639</v>
      </c>
      <c r="D65" s="308"/>
      <c r="E65" s="308"/>
      <c r="F65" s="308"/>
    </row>
    <row r="66" spans="1:6" s="309" customFormat="1" x14ac:dyDescent="0.2">
      <c r="A66" s="308" t="s">
        <v>168</v>
      </c>
      <c r="B66" s="308">
        <v>847180</v>
      </c>
      <c r="C66" s="308" t="s">
        <v>569</v>
      </c>
      <c r="D66" s="308"/>
      <c r="E66" s="308"/>
      <c r="F66" s="308"/>
    </row>
    <row r="67" spans="1:6" s="309" customFormat="1" x14ac:dyDescent="0.2">
      <c r="A67" s="308" t="s">
        <v>168</v>
      </c>
      <c r="B67" s="308">
        <v>847190</v>
      </c>
      <c r="C67" s="308" t="s">
        <v>638</v>
      </c>
      <c r="D67" s="308"/>
      <c r="E67" s="308"/>
      <c r="F67" s="308"/>
    </row>
    <row r="68" spans="1:6" s="309" customFormat="1" x14ac:dyDescent="0.2">
      <c r="A68" s="308" t="s">
        <v>168</v>
      </c>
      <c r="B68" s="308">
        <v>847290</v>
      </c>
      <c r="C68" s="308" t="s">
        <v>637</v>
      </c>
      <c r="D68" s="308"/>
      <c r="E68" s="308"/>
      <c r="F68" s="308"/>
    </row>
    <row r="69" spans="1:6" s="309" customFormat="1" x14ac:dyDescent="0.2">
      <c r="A69" s="308" t="s">
        <v>168</v>
      </c>
      <c r="B69" s="308">
        <v>847330</v>
      </c>
      <c r="C69" s="308" t="s">
        <v>636</v>
      </c>
      <c r="D69" s="308"/>
      <c r="E69" s="308"/>
      <c r="F69" s="308"/>
    </row>
    <row r="70" spans="1:6" s="309" customFormat="1" x14ac:dyDescent="0.2">
      <c r="A70" s="308" t="s">
        <v>168</v>
      </c>
      <c r="B70" s="308">
        <v>847340</v>
      </c>
      <c r="C70" s="308" t="s">
        <v>635</v>
      </c>
      <c r="D70" s="308"/>
      <c r="E70" s="308"/>
      <c r="F70" s="308"/>
    </row>
    <row r="71" spans="1:6" s="309" customFormat="1" x14ac:dyDescent="0.2">
      <c r="A71" s="308" t="s">
        <v>168</v>
      </c>
      <c r="B71" s="308">
        <v>847350</v>
      </c>
      <c r="C71" s="308" t="s">
        <v>634</v>
      </c>
      <c r="D71" s="308"/>
      <c r="E71" s="308"/>
      <c r="F71" s="308"/>
    </row>
    <row r="72" spans="1:6" s="309" customFormat="1" x14ac:dyDescent="0.2">
      <c r="A72" s="308" t="s">
        <v>168</v>
      </c>
      <c r="B72" s="308">
        <v>847989</v>
      </c>
      <c r="C72" s="308" t="s">
        <v>633</v>
      </c>
      <c r="D72" s="308"/>
      <c r="E72" s="308"/>
      <c r="F72" s="308"/>
    </row>
    <row r="73" spans="1:6" s="309" customFormat="1" x14ac:dyDescent="0.2">
      <c r="A73" s="308" t="s">
        <v>168</v>
      </c>
      <c r="B73" s="308">
        <v>850431</v>
      </c>
      <c r="C73" s="308" t="s">
        <v>632</v>
      </c>
      <c r="D73" s="308"/>
      <c r="E73" s="308"/>
      <c r="F73" s="308"/>
    </row>
    <row r="74" spans="1:6" s="309" customFormat="1" x14ac:dyDescent="0.2">
      <c r="A74" s="308" t="s">
        <v>168</v>
      </c>
      <c r="B74" s="308">
        <v>850432</v>
      </c>
      <c r="C74" s="308" t="s">
        <v>631</v>
      </c>
      <c r="D74" s="308"/>
      <c r="E74" s="308"/>
      <c r="F74" s="308"/>
    </row>
    <row r="75" spans="1:6" s="309" customFormat="1" x14ac:dyDescent="0.2">
      <c r="A75" s="308" t="s">
        <v>168</v>
      </c>
      <c r="B75" s="308">
        <v>850440</v>
      </c>
      <c r="C75" s="308" t="s">
        <v>630</v>
      </c>
      <c r="D75" s="308"/>
      <c r="E75" s="308"/>
      <c r="F75" s="308"/>
    </row>
    <row r="76" spans="1:6" s="309" customFormat="1" x14ac:dyDescent="0.2">
      <c r="A76" s="308" t="s">
        <v>168</v>
      </c>
      <c r="B76" s="308">
        <v>850450</v>
      </c>
      <c r="C76" s="308" t="s">
        <v>629</v>
      </c>
      <c r="D76" s="308"/>
      <c r="E76" s="308"/>
      <c r="F76" s="308"/>
    </row>
    <row r="77" spans="1:6" s="309" customFormat="1" x14ac:dyDescent="0.2">
      <c r="A77" s="308" t="s">
        <v>168</v>
      </c>
      <c r="B77" s="308">
        <v>850490</v>
      </c>
      <c r="C77" s="308" t="s">
        <v>453</v>
      </c>
      <c r="D77" s="308"/>
      <c r="E77" s="308"/>
      <c r="F77" s="308"/>
    </row>
    <row r="78" spans="1:6" s="309" customFormat="1" x14ac:dyDescent="0.2">
      <c r="A78" s="308" t="s">
        <v>168</v>
      </c>
      <c r="B78" s="308">
        <v>852841</v>
      </c>
      <c r="C78" s="308" t="s">
        <v>452</v>
      </c>
      <c r="D78" s="308"/>
      <c r="E78" s="308"/>
      <c r="F78" s="308"/>
    </row>
    <row r="79" spans="1:6" s="309" customFormat="1" x14ac:dyDescent="0.2">
      <c r="A79" s="308" t="s">
        <v>168</v>
      </c>
      <c r="B79" s="308">
        <v>852851</v>
      </c>
      <c r="C79" s="308" t="s">
        <v>451</v>
      </c>
      <c r="D79" s="308"/>
      <c r="E79" s="308"/>
      <c r="F79" s="308"/>
    </row>
    <row r="80" spans="1:6" s="309" customFormat="1" x14ac:dyDescent="0.2">
      <c r="A80" s="308" t="s">
        <v>168</v>
      </c>
      <c r="B80" s="308">
        <v>852861</v>
      </c>
      <c r="C80" s="308" t="s">
        <v>628</v>
      </c>
      <c r="D80" s="308"/>
      <c r="E80" s="308"/>
      <c r="F80" s="308"/>
    </row>
    <row r="81" spans="1:6" s="309" customFormat="1" x14ac:dyDescent="0.2">
      <c r="A81" s="308" t="s">
        <v>168</v>
      </c>
      <c r="B81" s="308">
        <v>902410</v>
      </c>
      <c r="C81" s="308" t="s">
        <v>627</v>
      </c>
      <c r="D81" s="308"/>
      <c r="E81" s="308"/>
      <c r="F81" s="308"/>
    </row>
    <row r="82" spans="1:6" s="309" customFormat="1" x14ac:dyDescent="0.2">
      <c r="A82" s="308" t="s">
        <v>168</v>
      </c>
      <c r="B82" s="308">
        <v>902480</v>
      </c>
      <c r="C82" s="308" t="s">
        <v>626</v>
      </c>
      <c r="D82" s="308"/>
      <c r="E82" s="308"/>
      <c r="F82" s="308"/>
    </row>
    <row r="83" spans="1:6" s="309" customFormat="1" x14ac:dyDescent="0.2">
      <c r="A83" s="308" t="s">
        <v>168</v>
      </c>
      <c r="B83" s="308">
        <v>902490</v>
      </c>
      <c r="C83" s="308" t="s">
        <v>625</v>
      </c>
      <c r="D83" s="308"/>
      <c r="E83" s="308"/>
      <c r="F83" s="308"/>
    </row>
    <row r="84" spans="1:6" s="309" customFormat="1" x14ac:dyDescent="0.2">
      <c r="A84" s="308"/>
      <c r="B84" s="308"/>
      <c r="C84" s="308"/>
      <c r="D84" s="308"/>
      <c r="E84" s="308"/>
      <c r="F84" s="308"/>
    </row>
    <row r="85" spans="1:6" s="309" customFormat="1" x14ac:dyDescent="0.2">
      <c r="A85" s="301"/>
      <c r="B85" s="302" t="s">
        <v>169</v>
      </c>
      <c r="C85" s="302" t="s">
        <v>121</v>
      </c>
      <c r="D85" s="301"/>
      <c r="E85" s="301"/>
      <c r="F85" s="301"/>
    </row>
    <row r="86" spans="1:6" s="309" customFormat="1" x14ac:dyDescent="0.2">
      <c r="A86" s="308" t="s">
        <v>169</v>
      </c>
      <c r="B86" s="308">
        <v>370110</v>
      </c>
      <c r="C86" s="308" t="s">
        <v>624</v>
      </c>
      <c r="D86" s="308"/>
      <c r="E86" s="308"/>
      <c r="F86" s="308"/>
    </row>
    <row r="87" spans="1:6" s="309" customFormat="1" x14ac:dyDescent="0.2">
      <c r="A87" s="308" t="s">
        <v>169</v>
      </c>
      <c r="B87" s="308">
        <v>370120</v>
      </c>
      <c r="C87" s="308" t="s">
        <v>623</v>
      </c>
      <c r="D87" s="308"/>
      <c r="E87" s="308"/>
      <c r="F87" s="308"/>
    </row>
    <row r="88" spans="1:6" s="309" customFormat="1" x14ac:dyDescent="0.2">
      <c r="A88" s="308" t="s">
        <v>169</v>
      </c>
      <c r="B88" s="308">
        <v>370130</v>
      </c>
      <c r="C88" s="308"/>
      <c r="D88" s="308"/>
      <c r="E88" s="308"/>
      <c r="F88" s="308"/>
    </row>
    <row r="89" spans="1:6" s="309" customFormat="1" x14ac:dyDescent="0.2">
      <c r="A89" s="308" t="s">
        <v>169</v>
      </c>
      <c r="B89" s="308">
        <v>370191</v>
      </c>
      <c r="C89" s="308" t="s">
        <v>622</v>
      </c>
      <c r="D89" s="308"/>
      <c r="E89" s="308"/>
      <c r="F89" s="308"/>
    </row>
    <row r="90" spans="1:6" s="309" customFormat="1" x14ac:dyDescent="0.2">
      <c r="A90" s="308" t="s">
        <v>169</v>
      </c>
      <c r="B90" s="308">
        <v>370199</v>
      </c>
      <c r="C90" s="308" t="s">
        <v>621</v>
      </c>
      <c r="D90" s="308"/>
      <c r="E90" s="308"/>
      <c r="F90" s="308"/>
    </row>
    <row r="91" spans="1:6" s="309" customFormat="1" x14ac:dyDescent="0.2">
      <c r="A91" s="308" t="s">
        <v>169</v>
      </c>
      <c r="B91" s="308">
        <v>370210</v>
      </c>
      <c r="C91" s="308" t="s">
        <v>620</v>
      </c>
      <c r="D91" s="308"/>
      <c r="E91" s="308"/>
      <c r="F91" s="308"/>
    </row>
    <row r="92" spans="1:6" s="309" customFormat="1" x14ac:dyDescent="0.2">
      <c r="A92" s="308" t="s">
        <v>169</v>
      </c>
      <c r="B92" s="308">
        <v>370220</v>
      </c>
      <c r="C92" s="308" t="s">
        <v>619</v>
      </c>
      <c r="D92" s="308"/>
      <c r="E92" s="308"/>
      <c r="F92" s="308"/>
    </row>
    <row r="93" spans="1:6" s="309" customFormat="1" x14ac:dyDescent="0.2">
      <c r="A93" s="308" t="s">
        <v>169</v>
      </c>
      <c r="B93" s="308">
        <v>370231</v>
      </c>
      <c r="C93" s="308" t="s">
        <v>618</v>
      </c>
      <c r="D93" s="308"/>
      <c r="E93" s="308"/>
      <c r="F93" s="308"/>
    </row>
    <row r="94" spans="1:6" s="309" customFormat="1" x14ac:dyDescent="0.2">
      <c r="A94" s="308" t="s">
        <v>169</v>
      </c>
      <c r="B94" s="308">
        <v>370232</v>
      </c>
      <c r="C94" s="308" t="s">
        <v>617</v>
      </c>
      <c r="D94" s="308"/>
      <c r="E94" s="308"/>
      <c r="F94" s="308"/>
    </row>
    <row r="95" spans="1:6" s="309" customFormat="1" x14ac:dyDescent="0.2">
      <c r="A95" s="308" t="s">
        <v>169</v>
      </c>
      <c r="B95" s="308">
        <v>370239</v>
      </c>
      <c r="C95" s="308" t="s">
        <v>616</v>
      </c>
      <c r="D95" s="308"/>
      <c r="E95" s="308"/>
      <c r="F95" s="308"/>
    </row>
    <row r="96" spans="1:6" s="309" customFormat="1" x14ac:dyDescent="0.2">
      <c r="A96" s="308" t="s">
        <v>169</v>
      </c>
      <c r="B96" s="308">
        <v>370241</v>
      </c>
      <c r="C96" s="308"/>
      <c r="D96" s="308"/>
      <c r="E96" s="308"/>
      <c r="F96" s="308"/>
    </row>
    <row r="97" spans="1:6" s="309" customFormat="1" x14ac:dyDescent="0.2">
      <c r="A97" s="308" t="s">
        <v>169</v>
      </c>
      <c r="B97" s="308">
        <v>370242</v>
      </c>
      <c r="C97" s="308" t="s">
        <v>615</v>
      </c>
      <c r="D97" s="308"/>
      <c r="E97" s="308"/>
      <c r="F97" s="308"/>
    </row>
    <row r="98" spans="1:6" s="309" customFormat="1" x14ac:dyDescent="0.2">
      <c r="A98" s="308" t="s">
        <v>169</v>
      </c>
      <c r="B98" s="308">
        <v>370243</v>
      </c>
      <c r="C98" s="308" t="s">
        <v>614</v>
      </c>
      <c r="D98" s="308"/>
      <c r="E98" s="308"/>
      <c r="F98" s="308"/>
    </row>
    <row r="99" spans="1:6" s="309" customFormat="1" x14ac:dyDescent="0.2">
      <c r="A99" s="308" t="s">
        <v>169</v>
      </c>
      <c r="B99" s="308">
        <v>370244</v>
      </c>
      <c r="C99" s="308" t="s">
        <v>613</v>
      </c>
      <c r="D99" s="308"/>
      <c r="E99" s="308"/>
      <c r="F99" s="308"/>
    </row>
    <row r="100" spans="1:6" s="309" customFormat="1" x14ac:dyDescent="0.2">
      <c r="A100" s="308" t="s">
        <v>169</v>
      </c>
      <c r="B100" s="308">
        <v>370251</v>
      </c>
      <c r="C100" s="308" t="s">
        <v>612</v>
      </c>
      <c r="D100" s="308"/>
      <c r="E100" s="308"/>
      <c r="F100" s="308"/>
    </row>
    <row r="101" spans="1:6" s="309" customFormat="1" x14ac:dyDescent="0.2">
      <c r="A101" s="308" t="s">
        <v>169</v>
      </c>
      <c r="B101" s="308">
        <v>370252</v>
      </c>
      <c r="C101" s="308" t="s">
        <v>611</v>
      </c>
      <c r="D101" s="308"/>
      <c r="E101" s="308"/>
      <c r="F101" s="308"/>
    </row>
    <row r="102" spans="1:6" s="309" customFormat="1" x14ac:dyDescent="0.2">
      <c r="A102" s="308" t="s">
        <v>169</v>
      </c>
      <c r="B102" s="308">
        <v>370253</v>
      </c>
      <c r="C102" s="308"/>
      <c r="D102" s="308"/>
      <c r="E102" s="308"/>
      <c r="F102" s="308"/>
    </row>
    <row r="103" spans="1:6" s="309" customFormat="1" x14ac:dyDescent="0.2">
      <c r="A103" s="308" t="s">
        <v>169</v>
      </c>
      <c r="B103" s="308">
        <v>370254</v>
      </c>
      <c r="C103" s="308"/>
      <c r="D103" s="308"/>
      <c r="E103" s="308"/>
      <c r="F103" s="308"/>
    </row>
    <row r="104" spans="1:6" s="309" customFormat="1" x14ac:dyDescent="0.2">
      <c r="A104" s="308" t="s">
        <v>169</v>
      </c>
      <c r="B104" s="308">
        <v>370255</v>
      </c>
      <c r="C104" s="308"/>
      <c r="D104" s="308"/>
      <c r="E104" s="308"/>
      <c r="F104" s="308"/>
    </row>
    <row r="105" spans="1:6" s="309" customFormat="1" x14ac:dyDescent="0.2">
      <c r="A105" s="308" t="s">
        <v>169</v>
      </c>
      <c r="B105" s="308">
        <v>370256</v>
      </c>
      <c r="C105" s="308"/>
      <c r="D105" s="308"/>
      <c r="E105" s="308"/>
      <c r="F105" s="308"/>
    </row>
    <row r="106" spans="1:6" s="309" customFormat="1" x14ac:dyDescent="0.2">
      <c r="A106" s="308" t="s">
        <v>169</v>
      </c>
      <c r="B106" s="308">
        <v>370291</v>
      </c>
      <c r="C106" s="308"/>
      <c r="D106" s="308"/>
      <c r="E106" s="308"/>
      <c r="F106" s="308"/>
    </row>
    <row r="107" spans="1:6" s="309" customFormat="1" x14ac:dyDescent="0.2">
      <c r="A107" s="308" t="s">
        <v>169</v>
      </c>
      <c r="B107" s="308">
        <v>370292</v>
      </c>
      <c r="C107" s="308" t="s">
        <v>610</v>
      </c>
      <c r="D107" s="308"/>
      <c r="E107" s="308"/>
      <c r="F107" s="308"/>
    </row>
    <row r="108" spans="1:6" s="309" customFormat="1" x14ac:dyDescent="0.2">
      <c r="A108" s="308" t="s">
        <v>169</v>
      </c>
      <c r="B108" s="308">
        <v>370293</v>
      </c>
      <c r="C108" s="308" t="s">
        <v>609</v>
      </c>
      <c r="D108" s="308"/>
      <c r="E108" s="308"/>
      <c r="F108" s="308"/>
    </row>
    <row r="109" spans="1:6" s="309" customFormat="1" x14ac:dyDescent="0.2">
      <c r="A109" s="308" t="s">
        <v>169</v>
      </c>
      <c r="B109" s="308">
        <v>370294</v>
      </c>
      <c r="C109" s="308" t="s">
        <v>608</v>
      </c>
      <c r="D109" s="308"/>
      <c r="E109" s="308"/>
      <c r="F109" s="308"/>
    </row>
    <row r="110" spans="1:6" s="309" customFormat="1" x14ac:dyDescent="0.2">
      <c r="A110" s="308" t="s">
        <v>169</v>
      </c>
      <c r="B110" s="308">
        <v>370295</v>
      </c>
      <c r="C110" s="308" t="s">
        <v>607</v>
      </c>
      <c r="D110" s="308"/>
      <c r="E110" s="308"/>
      <c r="F110" s="308"/>
    </row>
    <row r="111" spans="1:6" s="309" customFormat="1" x14ac:dyDescent="0.2">
      <c r="A111" s="308" t="s">
        <v>169</v>
      </c>
      <c r="B111" s="308">
        <v>370310</v>
      </c>
      <c r="C111" s="308" t="s">
        <v>606</v>
      </c>
      <c r="D111" s="308"/>
      <c r="E111" s="308"/>
      <c r="F111" s="308"/>
    </row>
    <row r="112" spans="1:6" s="309" customFormat="1" x14ac:dyDescent="0.2">
      <c r="A112" s="308" t="s">
        <v>169</v>
      </c>
      <c r="B112" s="308">
        <v>370320</v>
      </c>
      <c r="C112" s="308"/>
      <c r="D112" s="308"/>
      <c r="E112" s="308"/>
      <c r="F112" s="308"/>
    </row>
    <row r="113" spans="1:6" s="309" customFormat="1" x14ac:dyDescent="0.2">
      <c r="A113" s="308" t="s">
        <v>169</v>
      </c>
      <c r="B113" s="308">
        <v>370390</v>
      </c>
      <c r="C113" s="308" t="s">
        <v>605</v>
      </c>
      <c r="D113" s="308"/>
      <c r="E113" s="308"/>
      <c r="F113" s="308"/>
    </row>
    <row r="114" spans="1:6" s="309" customFormat="1" x14ac:dyDescent="0.2">
      <c r="A114" s="308" t="s">
        <v>169</v>
      </c>
      <c r="B114" s="308">
        <v>370400</v>
      </c>
      <c r="C114" s="308" t="s">
        <v>604</v>
      </c>
      <c r="D114" s="308"/>
      <c r="E114" s="308"/>
      <c r="F114" s="308"/>
    </row>
    <row r="115" spans="1:6" s="309" customFormat="1" x14ac:dyDescent="0.2">
      <c r="A115" s="308" t="s">
        <v>169</v>
      </c>
      <c r="B115" s="308">
        <v>370510</v>
      </c>
      <c r="C115" s="308" t="s">
        <v>603</v>
      </c>
      <c r="D115" s="308"/>
      <c r="E115" s="308"/>
      <c r="F115" s="308"/>
    </row>
    <row r="116" spans="1:6" s="309" customFormat="1" x14ac:dyDescent="0.2">
      <c r="A116" s="308" t="s">
        <v>169</v>
      </c>
      <c r="B116" s="308">
        <v>370520</v>
      </c>
      <c r="C116" s="308" t="s">
        <v>602</v>
      </c>
      <c r="D116" s="308"/>
      <c r="E116" s="308"/>
      <c r="F116" s="308"/>
    </row>
    <row r="117" spans="1:6" s="309" customFormat="1" x14ac:dyDescent="0.2">
      <c r="A117" s="308" t="s">
        <v>169</v>
      </c>
      <c r="B117" s="308">
        <v>370590</v>
      </c>
      <c r="C117" s="308" t="s">
        <v>601</v>
      </c>
      <c r="D117" s="308"/>
      <c r="E117" s="308"/>
      <c r="F117" s="308"/>
    </row>
    <row r="118" spans="1:6" s="309" customFormat="1" x14ac:dyDescent="0.2">
      <c r="A118" s="308" t="s">
        <v>169</v>
      </c>
      <c r="B118" s="308">
        <v>370610</v>
      </c>
      <c r="C118" s="308" t="s">
        <v>600</v>
      </c>
      <c r="D118" s="308"/>
      <c r="E118" s="308"/>
      <c r="F118" s="308"/>
    </row>
    <row r="119" spans="1:6" s="309" customFormat="1" x14ac:dyDescent="0.2">
      <c r="A119" s="308" t="s">
        <v>169</v>
      </c>
      <c r="B119" s="308">
        <v>370690</v>
      </c>
      <c r="C119" s="308" t="s">
        <v>599</v>
      </c>
      <c r="D119" s="308"/>
      <c r="E119" s="308"/>
      <c r="F119" s="308"/>
    </row>
    <row r="120" spans="1:6" s="309" customFormat="1" x14ac:dyDescent="0.2">
      <c r="A120" s="308" t="s">
        <v>169</v>
      </c>
      <c r="B120" s="308">
        <v>370710</v>
      </c>
      <c r="C120" s="308" t="s">
        <v>598</v>
      </c>
      <c r="D120" s="308"/>
      <c r="E120" s="308"/>
      <c r="F120" s="308"/>
    </row>
    <row r="121" spans="1:6" s="309" customFormat="1" x14ac:dyDescent="0.2">
      <c r="A121" s="308"/>
      <c r="B121" s="308"/>
      <c r="C121" s="308"/>
      <c r="D121" s="308"/>
      <c r="E121" s="308"/>
      <c r="F121" s="308"/>
    </row>
    <row r="122" spans="1:6" s="309" customFormat="1" x14ac:dyDescent="0.2">
      <c r="A122" s="301"/>
      <c r="B122" s="302" t="s">
        <v>170</v>
      </c>
      <c r="C122" s="302" t="s">
        <v>122</v>
      </c>
      <c r="D122" s="303"/>
      <c r="E122" s="301"/>
      <c r="F122" s="301"/>
    </row>
    <row r="123" spans="1:6" s="309" customFormat="1" x14ac:dyDescent="0.2">
      <c r="A123" s="308" t="s">
        <v>170</v>
      </c>
      <c r="B123" s="308">
        <v>854470</v>
      </c>
      <c r="C123" s="308" t="s">
        <v>597</v>
      </c>
      <c r="D123" s="308"/>
      <c r="E123" s="308"/>
      <c r="F123" s="308"/>
    </row>
    <row r="124" spans="1:6" s="309" customFormat="1" x14ac:dyDescent="0.2">
      <c r="A124" s="308" t="s">
        <v>170</v>
      </c>
      <c r="B124" s="308">
        <v>900110</v>
      </c>
      <c r="C124" s="308" t="s">
        <v>596</v>
      </c>
      <c r="D124" s="308"/>
      <c r="E124" s="308"/>
      <c r="F124" s="308"/>
    </row>
    <row r="125" spans="1:6" s="309" customFormat="1" x14ac:dyDescent="0.2">
      <c r="A125" s="308"/>
      <c r="B125" s="308"/>
      <c r="C125" s="308"/>
      <c r="D125" s="308"/>
      <c r="E125" s="308"/>
      <c r="F125" s="308"/>
    </row>
    <row r="126" spans="1:6" s="309" customFormat="1" x14ac:dyDescent="0.2">
      <c r="A126" s="301"/>
      <c r="B126" s="302" t="s">
        <v>171</v>
      </c>
      <c r="C126" s="302" t="s">
        <v>123</v>
      </c>
      <c r="D126" s="301"/>
      <c r="E126" s="301"/>
      <c r="F126" s="301"/>
    </row>
    <row r="127" spans="1:6" s="309" customFormat="1" x14ac:dyDescent="0.2">
      <c r="A127" s="308" t="s">
        <v>171</v>
      </c>
      <c r="B127" s="308">
        <v>900120</v>
      </c>
      <c r="C127" s="308" t="s">
        <v>595</v>
      </c>
      <c r="D127" s="308"/>
      <c r="E127" s="308"/>
      <c r="F127" s="308"/>
    </row>
    <row r="128" spans="1:6" s="309" customFormat="1" x14ac:dyDescent="0.2">
      <c r="A128" s="308" t="s">
        <v>171</v>
      </c>
      <c r="B128" s="308">
        <v>900130</v>
      </c>
      <c r="C128" s="308" t="s">
        <v>594</v>
      </c>
      <c r="D128" s="308"/>
      <c r="E128" s="308"/>
      <c r="F128" s="308"/>
    </row>
    <row r="129" spans="1:6" s="309" customFormat="1" x14ac:dyDescent="0.2">
      <c r="A129" s="308" t="s">
        <v>171</v>
      </c>
      <c r="B129" s="308">
        <v>900140</v>
      </c>
      <c r="C129" s="308" t="s">
        <v>593</v>
      </c>
      <c r="D129" s="308"/>
      <c r="E129" s="308"/>
      <c r="F129" s="308"/>
    </row>
    <row r="130" spans="1:6" s="309" customFormat="1" x14ac:dyDescent="0.2">
      <c r="A130" s="308" t="s">
        <v>171</v>
      </c>
      <c r="B130" s="308">
        <v>900150</v>
      </c>
      <c r="C130" s="308" t="s">
        <v>592</v>
      </c>
      <c r="D130" s="308"/>
      <c r="E130" s="308"/>
      <c r="F130" s="308"/>
    </row>
    <row r="131" spans="1:6" s="309" customFormat="1" x14ac:dyDescent="0.2">
      <c r="A131" s="308" t="s">
        <v>171</v>
      </c>
      <c r="B131" s="308">
        <v>900190</v>
      </c>
      <c r="C131" s="308" t="s">
        <v>591</v>
      </c>
      <c r="D131" s="308"/>
      <c r="E131" s="308"/>
      <c r="F131" s="308"/>
    </row>
    <row r="132" spans="1:6" s="309" customFormat="1" x14ac:dyDescent="0.2">
      <c r="A132" s="308" t="s">
        <v>171</v>
      </c>
      <c r="B132" s="308">
        <v>900211</v>
      </c>
      <c r="C132" s="308" t="s">
        <v>590</v>
      </c>
      <c r="D132" s="308"/>
      <c r="E132" s="308"/>
      <c r="F132" s="308"/>
    </row>
    <row r="133" spans="1:6" s="309" customFormat="1" x14ac:dyDescent="0.2">
      <c r="A133" s="308" t="s">
        <v>171</v>
      </c>
      <c r="B133" s="308">
        <v>900219</v>
      </c>
      <c r="C133" s="308" t="s">
        <v>589</v>
      </c>
      <c r="D133" s="308"/>
      <c r="E133" s="308"/>
      <c r="F133" s="308"/>
    </row>
    <row r="134" spans="1:6" s="309" customFormat="1" x14ac:dyDescent="0.2">
      <c r="A134" s="308" t="s">
        <v>171</v>
      </c>
      <c r="B134" s="308">
        <v>900220</v>
      </c>
      <c r="C134" s="308" t="s">
        <v>588</v>
      </c>
      <c r="D134" s="308"/>
      <c r="E134" s="308"/>
      <c r="F134" s="308"/>
    </row>
    <row r="135" spans="1:6" s="309" customFormat="1" x14ac:dyDescent="0.2">
      <c r="A135" s="308" t="s">
        <v>171</v>
      </c>
      <c r="B135" s="308">
        <v>900290</v>
      </c>
      <c r="C135" s="308" t="s">
        <v>587</v>
      </c>
      <c r="D135" s="308"/>
      <c r="E135" s="308"/>
      <c r="F135" s="308"/>
    </row>
    <row r="136" spans="1:6" s="309" customFormat="1" x14ac:dyDescent="0.2">
      <c r="A136" s="308" t="s">
        <v>171</v>
      </c>
      <c r="B136" s="308">
        <v>900311</v>
      </c>
      <c r="C136" s="308" t="s">
        <v>586</v>
      </c>
      <c r="D136" s="308"/>
      <c r="E136" s="308"/>
      <c r="F136" s="308"/>
    </row>
    <row r="137" spans="1:6" s="309" customFormat="1" x14ac:dyDescent="0.2">
      <c r="A137" s="308" t="s">
        <v>171</v>
      </c>
      <c r="B137" s="308">
        <v>900319</v>
      </c>
      <c r="C137" s="308" t="s">
        <v>585</v>
      </c>
      <c r="D137" s="308"/>
      <c r="E137" s="308"/>
      <c r="F137" s="308"/>
    </row>
    <row r="138" spans="1:6" s="309" customFormat="1" x14ac:dyDescent="0.2">
      <c r="A138" s="308" t="s">
        <v>171</v>
      </c>
      <c r="B138" s="308">
        <v>900390</v>
      </c>
      <c r="C138" s="308" t="s">
        <v>584</v>
      </c>
      <c r="D138" s="308"/>
      <c r="E138" s="308"/>
      <c r="F138" s="308"/>
    </row>
    <row r="139" spans="1:6" s="309" customFormat="1" x14ac:dyDescent="0.2">
      <c r="A139" s="308" t="s">
        <v>171</v>
      </c>
      <c r="B139" s="308">
        <v>900410</v>
      </c>
      <c r="C139" s="308" t="s">
        <v>583</v>
      </c>
      <c r="D139" s="308"/>
      <c r="E139" s="308"/>
      <c r="F139" s="308"/>
    </row>
    <row r="140" spans="1:6" s="309" customFormat="1" x14ac:dyDescent="0.2">
      <c r="A140" s="308" t="s">
        <v>171</v>
      </c>
      <c r="B140" s="308">
        <v>900490</v>
      </c>
      <c r="C140" s="308" t="s">
        <v>582</v>
      </c>
      <c r="D140" s="308"/>
      <c r="E140" s="308"/>
      <c r="F140" s="308"/>
    </row>
    <row r="141" spans="1:6" s="309" customFormat="1" x14ac:dyDescent="0.2">
      <c r="A141" s="308" t="s">
        <v>171</v>
      </c>
      <c r="B141" s="308">
        <v>900510</v>
      </c>
      <c r="C141" s="308" t="s">
        <v>581</v>
      </c>
      <c r="D141" s="308"/>
      <c r="E141" s="308"/>
      <c r="F141" s="308"/>
    </row>
    <row r="142" spans="1:6" s="309" customFormat="1" x14ac:dyDescent="0.2">
      <c r="A142" s="308" t="s">
        <v>171</v>
      </c>
      <c r="B142" s="308">
        <v>900580</v>
      </c>
      <c r="C142" s="308" t="s">
        <v>580</v>
      </c>
      <c r="D142" s="308"/>
      <c r="E142" s="308"/>
      <c r="F142" s="308"/>
    </row>
    <row r="143" spans="1:6" s="309" customFormat="1" x14ac:dyDescent="0.2">
      <c r="A143" s="308" t="s">
        <v>171</v>
      </c>
      <c r="B143" s="308">
        <v>900590</v>
      </c>
      <c r="C143" s="308" t="s">
        <v>579</v>
      </c>
      <c r="D143" s="308"/>
      <c r="E143" s="308"/>
      <c r="F143" s="308"/>
    </row>
    <row r="144" spans="1:6" s="309" customFormat="1" x14ac:dyDescent="0.2">
      <c r="A144" s="308" t="s">
        <v>171</v>
      </c>
      <c r="B144" s="308">
        <v>901110</v>
      </c>
      <c r="C144" s="308" t="s">
        <v>578</v>
      </c>
      <c r="D144" s="308"/>
      <c r="E144" s="308"/>
      <c r="F144" s="308"/>
    </row>
    <row r="145" spans="1:6" s="309" customFormat="1" x14ac:dyDescent="0.2">
      <c r="A145" s="308" t="s">
        <v>171</v>
      </c>
      <c r="B145" s="308">
        <v>901120</v>
      </c>
      <c r="C145" s="308" t="s">
        <v>577</v>
      </c>
      <c r="D145" s="308"/>
      <c r="E145" s="308"/>
      <c r="F145" s="308"/>
    </row>
    <row r="146" spans="1:6" s="309" customFormat="1" x14ac:dyDescent="0.2">
      <c r="A146" s="308" t="s">
        <v>171</v>
      </c>
      <c r="B146" s="308">
        <v>901180</v>
      </c>
      <c r="C146" s="308" t="s">
        <v>576</v>
      </c>
      <c r="D146" s="308"/>
      <c r="E146" s="308"/>
      <c r="F146" s="308"/>
    </row>
    <row r="147" spans="1:6" s="309" customFormat="1" x14ac:dyDescent="0.2">
      <c r="A147" s="308" t="s">
        <v>171</v>
      </c>
      <c r="B147" s="308">
        <v>901190</v>
      </c>
      <c r="C147" s="308" t="s">
        <v>575</v>
      </c>
      <c r="D147" s="308"/>
      <c r="E147" s="308"/>
      <c r="F147" s="308"/>
    </row>
    <row r="148" spans="1:6" s="309" customFormat="1" x14ac:dyDescent="0.2">
      <c r="A148" s="308" t="s">
        <v>171</v>
      </c>
      <c r="B148" s="308">
        <v>901210</v>
      </c>
      <c r="C148" s="308" t="s">
        <v>574</v>
      </c>
      <c r="D148" s="308"/>
      <c r="E148" s="308"/>
      <c r="F148" s="308"/>
    </row>
    <row r="149" spans="1:6" s="309" customFormat="1" x14ac:dyDescent="0.2">
      <c r="A149" s="308" t="s">
        <v>171</v>
      </c>
      <c r="B149" s="308">
        <v>901290</v>
      </c>
      <c r="C149" s="308" t="s">
        <v>573</v>
      </c>
      <c r="D149" s="308"/>
      <c r="E149" s="308"/>
      <c r="F149" s="308"/>
    </row>
    <row r="150" spans="1:6" s="309" customFormat="1" x14ac:dyDescent="0.2">
      <c r="A150" s="308" t="s">
        <v>171</v>
      </c>
      <c r="B150" s="308">
        <v>901310</v>
      </c>
      <c r="C150" s="308" t="s">
        <v>572</v>
      </c>
      <c r="D150" s="308"/>
      <c r="E150" s="308"/>
      <c r="F150" s="308"/>
    </row>
    <row r="151" spans="1:6" s="309" customFormat="1" x14ac:dyDescent="0.2">
      <c r="A151" s="308" t="s">
        <v>171</v>
      </c>
      <c r="B151" s="308">
        <v>901320</v>
      </c>
      <c r="C151" s="308" t="s">
        <v>571</v>
      </c>
      <c r="D151" s="308"/>
      <c r="E151" s="308"/>
      <c r="F151" s="308"/>
    </row>
    <row r="152" spans="1:6" s="309" customFormat="1" x14ac:dyDescent="0.2">
      <c r="A152" s="308" t="s">
        <v>171</v>
      </c>
      <c r="B152" s="308">
        <v>901380</v>
      </c>
      <c r="C152" s="308" t="s">
        <v>570</v>
      </c>
      <c r="D152" s="308"/>
      <c r="E152" s="308"/>
      <c r="F152" s="308"/>
    </row>
    <row r="153" spans="1:6" s="309" customFormat="1" x14ac:dyDescent="0.2">
      <c r="A153" s="308" t="s">
        <v>171</v>
      </c>
      <c r="B153" s="308">
        <v>901390</v>
      </c>
      <c r="C153" s="308" t="s">
        <v>569</v>
      </c>
      <c r="D153" s="308"/>
      <c r="E153" s="308"/>
      <c r="F153" s="308"/>
    </row>
    <row r="154" spans="1:6" s="309" customFormat="1" x14ac:dyDescent="0.2">
      <c r="A154" s="308"/>
      <c r="B154" s="308"/>
      <c r="C154" s="308"/>
      <c r="D154" s="308"/>
      <c r="E154" s="308"/>
      <c r="F154" s="308"/>
    </row>
    <row r="155" spans="1:6" s="309" customFormat="1" x14ac:dyDescent="0.2">
      <c r="A155" s="301"/>
      <c r="B155" s="302" t="s">
        <v>172</v>
      </c>
      <c r="C155" s="302" t="s">
        <v>124</v>
      </c>
      <c r="D155" s="301"/>
      <c r="E155" s="301"/>
      <c r="F155" s="301"/>
    </row>
    <row r="156" spans="1:6" s="309" customFormat="1" x14ac:dyDescent="0.2">
      <c r="A156" s="308" t="s">
        <v>172</v>
      </c>
      <c r="B156" s="308">
        <v>844339</v>
      </c>
      <c r="C156" s="308" t="s">
        <v>568</v>
      </c>
      <c r="D156" s="308"/>
      <c r="E156" s="308"/>
      <c r="F156" s="308"/>
    </row>
    <row r="157" spans="1:6" s="309" customFormat="1" x14ac:dyDescent="0.2">
      <c r="A157" s="308" t="s">
        <v>172</v>
      </c>
      <c r="B157" s="308">
        <v>844399</v>
      </c>
      <c r="C157" s="308"/>
      <c r="D157" s="308"/>
      <c r="E157" s="308"/>
      <c r="F157" s="308"/>
    </row>
    <row r="158" spans="1:6" s="309" customFormat="1" x14ac:dyDescent="0.2">
      <c r="A158" s="308" t="s">
        <v>172</v>
      </c>
      <c r="B158" s="308">
        <v>847290</v>
      </c>
      <c r="C158" s="308" t="s">
        <v>567</v>
      </c>
      <c r="D158" s="308"/>
      <c r="E158" s="308"/>
      <c r="F158" s="308"/>
    </row>
    <row r="159" spans="1:6" s="309" customFormat="1" x14ac:dyDescent="0.2">
      <c r="A159" s="308" t="s">
        <v>172</v>
      </c>
      <c r="B159" s="308">
        <v>847340</v>
      </c>
      <c r="C159" s="308" t="s">
        <v>566</v>
      </c>
      <c r="D159" s="308"/>
      <c r="E159" s="308"/>
      <c r="F159" s="308"/>
    </row>
    <row r="160" spans="1:6" s="309" customFormat="1" x14ac:dyDescent="0.2">
      <c r="A160" s="308" t="s">
        <v>172</v>
      </c>
      <c r="B160" s="308">
        <v>900610</v>
      </c>
      <c r="C160" s="308" t="s">
        <v>565</v>
      </c>
      <c r="D160" s="308"/>
      <c r="E160" s="308"/>
      <c r="F160" s="308"/>
    </row>
    <row r="161" spans="1:6" s="309" customFormat="1" x14ac:dyDescent="0.2">
      <c r="A161" s="308" t="s">
        <v>172</v>
      </c>
      <c r="B161" s="308">
        <v>900620</v>
      </c>
      <c r="C161" s="308" t="s">
        <v>564</v>
      </c>
      <c r="D161" s="308"/>
      <c r="E161" s="308"/>
      <c r="F161" s="308"/>
    </row>
    <row r="162" spans="1:6" s="309" customFormat="1" x14ac:dyDescent="0.2">
      <c r="A162" s="308" t="s">
        <v>172</v>
      </c>
      <c r="B162" s="308">
        <v>900630</v>
      </c>
      <c r="C162" s="308" t="s">
        <v>563</v>
      </c>
      <c r="D162" s="308"/>
      <c r="E162" s="308"/>
      <c r="F162" s="308"/>
    </row>
    <row r="163" spans="1:6" s="309" customFormat="1" x14ac:dyDescent="0.2">
      <c r="A163" s="308" t="s">
        <v>172</v>
      </c>
      <c r="B163" s="308">
        <v>900640</v>
      </c>
      <c r="C163" s="308" t="s">
        <v>562</v>
      </c>
      <c r="D163" s="308"/>
      <c r="E163" s="308"/>
      <c r="F163" s="308"/>
    </row>
    <row r="164" spans="1:6" s="309" customFormat="1" x14ac:dyDescent="0.2">
      <c r="A164" s="308" t="s">
        <v>172</v>
      </c>
      <c r="B164" s="308">
        <v>900651</v>
      </c>
      <c r="C164" s="308" t="s">
        <v>561</v>
      </c>
      <c r="D164" s="308"/>
      <c r="E164" s="308"/>
      <c r="F164" s="308"/>
    </row>
    <row r="165" spans="1:6" s="309" customFormat="1" x14ac:dyDescent="0.2">
      <c r="A165" s="308" t="s">
        <v>172</v>
      </c>
      <c r="B165" s="308">
        <v>900652</v>
      </c>
      <c r="C165" s="308"/>
      <c r="D165" s="308"/>
      <c r="E165" s="308"/>
      <c r="F165" s="308"/>
    </row>
    <row r="166" spans="1:6" s="309" customFormat="1" x14ac:dyDescent="0.2">
      <c r="A166" s="308" t="s">
        <v>172</v>
      </c>
      <c r="B166" s="308">
        <v>900653</v>
      </c>
      <c r="C166" s="308" t="s">
        <v>560</v>
      </c>
      <c r="D166" s="308"/>
      <c r="E166" s="308"/>
      <c r="F166" s="308"/>
    </row>
    <row r="167" spans="1:6" s="309" customFormat="1" x14ac:dyDescent="0.2">
      <c r="A167" s="308" t="s">
        <v>172</v>
      </c>
      <c r="B167" s="308">
        <v>900659</v>
      </c>
      <c r="C167" s="308" t="s">
        <v>559</v>
      </c>
      <c r="D167" s="308"/>
      <c r="E167" s="308"/>
      <c r="F167" s="308"/>
    </row>
    <row r="168" spans="1:6" s="309" customFormat="1" x14ac:dyDescent="0.2">
      <c r="A168" s="308" t="s">
        <v>172</v>
      </c>
      <c r="B168" s="308">
        <v>900661</v>
      </c>
      <c r="C168" s="308" t="s">
        <v>558</v>
      </c>
      <c r="D168" s="308"/>
      <c r="E168" s="308"/>
      <c r="F168" s="308"/>
    </row>
    <row r="169" spans="1:6" s="309" customFormat="1" x14ac:dyDescent="0.2">
      <c r="A169" s="308" t="s">
        <v>172</v>
      </c>
      <c r="B169" s="308">
        <v>900662</v>
      </c>
      <c r="C169" s="308"/>
      <c r="D169" s="308"/>
      <c r="E169" s="308"/>
      <c r="F169" s="308"/>
    </row>
    <row r="170" spans="1:6" s="309" customFormat="1" x14ac:dyDescent="0.2">
      <c r="A170" s="308" t="s">
        <v>172</v>
      </c>
      <c r="B170" s="308">
        <v>900669</v>
      </c>
      <c r="C170" s="308"/>
      <c r="D170" s="308"/>
      <c r="E170" s="308"/>
      <c r="F170" s="308"/>
    </row>
    <row r="171" spans="1:6" s="309" customFormat="1" x14ac:dyDescent="0.2">
      <c r="A171" s="308" t="s">
        <v>172</v>
      </c>
      <c r="B171" s="308">
        <v>900691</v>
      </c>
      <c r="C171" s="308" t="s">
        <v>557</v>
      </c>
      <c r="D171" s="308"/>
      <c r="E171" s="308"/>
      <c r="F171" s="308"/>
    </row>
    <row r="172" spans="1:6" s="309" customFormat="1" x14ac:dyDescent="0.2">
      <c r="A172" s="308" t="s">
        <v>172</v>
      </c>
      <c r="B172" s="308">
        <v>900699</v>
      </c>
      <c r="C172" s="308" t="s">
        <v>556</v>
      </c>
      <c r="D172" s="308"/>
      <c r="E172" s="308"/>
      <c r="F172" s="308"/>
    </row>
    <row r="173" spans="1:6" s="309" customFormat="1" x14ac:dyDescent="0.2">
      <c r="A173" s="308" t="s">
        <v>172</v>
      </c>
      <c r="B173" s="308">
        <v>900711</v>
      </c>
      <c r="C173" s="308" t="s">
        <v>555</v>
      </c>
      <c r="D173" s="308"/>
      <c r="E173" s="308"/>
      <c r="F173" s="308"/>
    </row>
    <row r="174" spans="1:6" s="309" customFormat="1" x14ac:dyDescent="0.2">
      <c r="A174" s="308" t="s">
        <v>172</v>
      </c>
      <c r="B174" s="308">
        <v>900719</v>
      </c>
      <c r="C174" s="308"/>
      <c r="D174" s="308"/>
      <c r="E174" s="308"/>
      <c r="F174" s="308"/>
    </row>
    <row r="175" spans="1:6" s="309" customFormat="1" x14ac:dyDescent="0.2">
      <c r="A175" s="308" t="s">
        <v>172</v>
      </c>
      <c r="B175" s="308">
        <v>900720</v>
      </c>
      <c r="C175" s="308"/>
      <c r="D175" s="308"/>
      <c r="E175" s="308"/>
      <c r="F175" s="308"/>
    </row>
    <row r="176" spans="1:6" s="309" customFormat="1" x14ac:dyDescent="0.2">
      <c r="A176" s="308" t="s">
        <v>172</v>
      </c>
      <c r="B176" s="308">
        <v>900791</v>
      </c>
      <c r="C176" s="308"/>
      <c r="D176" s="308"/>
      <c r="E176" s="308"/>
      <c r="F176" s="308"/>
    </row>
    <row r="177" spans="1:6" s="309" customFormat="1" x14ac:dyDescent="0.2">
      <c r="A177" s="308" t="s">
        <v>172</v>
      </c>
      <c r="B177" s="308">
        <v>900792</v>
      </c>
      <c r="C177" s="308"/>
      <c r="D177" s="308"/>
      <c r="E177" s="308"/>
      <c r="F177" s="308"/>
    </row>
    <row r="178" spans="1:6" s="309" customFormat="1" x14ac:dyDescent="0.2">
      <c r="A178" s="308" t="s">
        <v>172</v>
      </c>
      <c r="B178" s="308">
        <v>900810</v>
      </c>
      <c r="C178" s="308" t="s">
        <v>554</v>
      </c>
      <c r="D178" s="308"/>
      <c r="E178" s="308"/>
      <c r="F178" s="308"/>
    </row>
    <row r="179" spans="1:6" s="309" customFormat="1" x14ac:dyDescent="0.2">
      <c r="A179" s="308" t="s">
        <v>172</v>
      </c>
      <c r="B179" s="308">
        <v>900820</v>
      </c>
      <c r="C179" s="308"/>
      <c r="D179" s="308"/>
      <c r="E179" s="308"/>
      <c r="F179" s="308"/>
    </row>
    <row r="180" spans="1:6" s="309" customFormat="1" x14ac:dyDescent="0.2">
      <c r="A180" s="308" t="s">
        <v>172</v>
      </c>
      <c r="B180" s="308">
        <v>900830</v>
      </c>
      <c r="C180" s="308"/>
      <c r="D180" s="308"/>
      <c r="E180" s="308"/>
      <c r="F180" s="308"/>
    </row>
    <row r="181" spans="1:6" s="309" customFormat="1" x14ac:dyDescent="0.2">
      <c r="A181" s="308" t="s">
        <v>172</v>
      </c>
      <c r="B181" s="308">
        <v>900840</v>
      </c>
      <c r="C181" s="308"/>
      <c r="D181" s="308"/>
      <c r="E181" s="308"/>
      <c r="F181" s="308"/>
    </row>
    <row r="182" spans="1:6" s="309" customFormat="1" x14ac:dyDescent="0.2">
      <c r="A182" s="308" t="s">
        <v>172</v>
      </c>
      <c r="B182" s="308">
        <v>900890</v>
      </c>
      <c r="C182" s="308"/>
      <c r="D182" s="308"/>
      <c r="E182" s="308"/>
      <c r="F182" s="308"/>
    </row>
    <row r="183" spans="1:6" s="309" customFormat="1" x14ac:dyDescent="0.2">
      <c r="A183" s="308" t="s">
        <v>172</v>
      </c>
      <c r="B183" s="308">
        <v>900911</v>
      </c>
      <c r="C183" s="308"/>
      <c r="D183" s="308"/>
      <c r="E183" s="308"/>
      <c r="F183" s="308"/>
    </row>
    <row r="184" spans="1:6" s="309" customFormat="1" x14ac:dyDescent="0.2">
      <c r="A184" s="308" t="s">
        <v>172</v>
      </c>
      <c r="B184" s="308">
        <v>900912</v>
      </c>
      <c r="C184" s="308"/>
      <c r="D184" s="308"/>
      <c r="E184" s="308"/>
      <c r="F184" s="308"/>
    </row>
    <row r="185" spans="1:6" s="309" customFormat="1" x14ac:dyDescent="0.2">
      <c r="A185" s="308" t="s">
        <v>172</v>
      </c>
      <c r="B185" s="308">
        <v>900921</v>
      </c>
      <c r="C185" s="308"/>
      <c r="D185" s="308"/>
      <c r="E185" s="308"/>
      <c r="F185" s="308"/>
    </row>
    <row r="186" spans="1:6" s="309" customFormat="1" x14ac:dyDescent="0.2">
      <c r="A186" s="308" t="s">
        <v>172</v>
      </c>
      <c r="B186" s="308">
        <v>900922</v>
      </c>
      <c r="C186" s="308"/>
      <c r="D186" s="308"/>
      <c r="E186" s="308"/>
      <c r="F186" s="308"/>
    </row>
    <row r="187" spans="1:6" s="309" customFormat="1" x14ac:dyDescent="0.2">
      <c r="A187" s="308" t="s">
        <v>172</v>
      </c>
      <c r="B187" s="308">
        <v>900930</v>
      </c>
      <c r="C187" s="308"/>
      <c r="D187" s="308"/>
      <c r="E187" s="308"/>
      <c r="F187" s="308"/>
    </row>
    <row r="188" spans="1:6" s="309" customFormat="1" x14ac:dyDescent="0.2">
      <c r="A188" s="308" t="s">
        <v>172</v>
      </c>
      <c r="B188" s="308">
        <v>900990</v>
      </c>
      <c r="C188" s="308"/>
      <c r="D188" s="308"/>
      <c r="E188" s="308"/>
      <c r="F188" s="308"/>
    </row>
    <row r="189" spans="1:6" s="309" customFormat="1" x14ac:dyDescent="0.2">
      <c r="A189" s="308" t="s">
        <v>172</v>
      </c>
      <c r="B189" s="308">
        <v>900991</v>
      </c>
      <c r="C189" s="308" t="s">
        <v>553</v>
      </c>
      <c r="D189" s="308"/>
      <c r="E189" s="308"/>
      <c r="F189" s="308"/>
    </row>
    <row r="190" spans="1:6" s="309" customFormat="1" x14ac:dyDescent="0.2">
      <c r="A190" s="308" t="s">
        <v>172</v>
      </c>
      <c r="B190" s="308">
        <v>900992</v>
      </c>
      <c r="C190" s="308"/>
      <c r="D190" s="308"/>
      <c r="E190" s="308"/>
      <c r="F190" s="308"/>
    </row>
    <row r="191" spans="1:6" s="309" customFormat="1" x14ac:dyDescent="0.2">
      <c r="A191" s="308" t="s">
        <v>172</v>
      </c>
      <c r="B191" s="308">
        <v>900993</v>
      </c>
      <c r="C191" s="308"/>
      <c r="D191" s="308"/>
      <c r="E191" s="308"/>
      <c r="F191" s="308"/>
    </row>
    <row r="192" spans="1:6" s="309" customFormat="1" x14ac:dyDescent="0.2">
      <c r="A192" s="308" t="s">
        <v>172</v>
      </c>
      <c r="B192" s="308">
        <v>900999</v>
      </c>
      <c r="C192" s="308"/>
      <c r="D192" s="308"/>
      <c r="E192" s="308"/>
      <c r="F192" s="308"/>
    </row>
    <row r="193" spans="1:6" s="309" customFormat="1" x14ac:dyDescent="0.2">
      <c r="A193" s="308" t="s">
        <v>172</v>
      </c>
      <c r="B193" s="308">
        <v>901010</v>
      </c>
      <c r="C193" s="308" t="s">
        <v>552</v>
      </c>
      <c r="D193" s="308"/>
      <c r="E193" s="308"/>
      <c r="F193" s="308"/>
    </row>
    <row r="194" spans="1:6" s="309" customFormat="1" x14ac:dyDescent="0.2">
      <c r="A194" s="308" t="s">
        <v>172</v>
      </c>
      <c r="B194" s="308">
        <v>901041</v>
      </c>
      <c r="C194" s="308" t="s">
        <v>551</v>
      </c>
      <c r="D194" s="308"/>
      <c r="E194" s="308"/>
      <c r="F194" s="308"/>
    </row>
    <row r="195" spans="1:6" s="309" customFormat="1" x14ac:dyDescent="0.2">
      <c r="A195" s="308" t="s">
        <v>172</v>
      </c>
      <c r="B195" s="308">
        <v>901042</v>
      </c>
      <c r="C195" s="308" t="s">
        <v>550</v>
      </c>
      <c r="D195" s="308"/>
      <c r="E195" s="308"/>
      <c r="F195" s="308"/>
    </row>
    <row r="196" spans="1:6" s="309" customFormat="1" x14ac:dyDescent="0.2">
      <c r="A196" s="308" t="s">
        <v>172</v>
      </c>
      <c r="B196" s="308">
        <v>901049</v>
      </c>
      <c r="C196" s="308"/>
      <c r="D196" s="308"/>
      <c r="E196" s="308"/>
      <c r="F196" s="308"/>
    </row>
    <row r="197" spans="1:6" s="309" customFormat="1" x14ac:dyDescent="0.2">
      <c r="A197" s="308" t="s">
        <v>172</v>
      </c>
      <c r="B197" s="308">
        <v>901050</v>
      </c>
      <c r="C197" s="308" t="s">
        <v>439</v>
      </c>
      <c r="D197" s="308"/>
      <c r="E197" s="308"/>
      <c r="F197" s="308"/>
    </row>
    <row r="198" spans="1:6" s="309" customFormat="1" x14ac:dyDescent="0.2">
      <c r="A198" s="308" t="s">
        <v>172</v>
      </c>
      <c r="B198" s="308">
        <v>901060</v>
      </c>
      <c r="C198" s="308" t="s">
        <v>437</v>
      </c>
      <c r="D198" s="308"/>
      <c r="E198" s="308"/>
      <c r="F198" s="308"/>
    </row>
    <row r="199" spans="1:6" s="309" customFormat="1" x14ac:dyDescent="0.2">
      <c r="A199" s="308" t="s">
        <v>172</v>
      </c>
      <c r="B199" s="308">
        <v>901090</v>
      </c>
      <c r="C199" s="308" t="s">
        <v>549</v>
      </c>
      <c r="D199" s="308"/>
      <c r="E199" s="308"/>
      <c r="F199" s="308"/>
    </row>
    <row r="200" spans="1:6" s="309" customFormat="1" x14ac:dyDescent="0.2">
      <c r="A200" s="308" t="s">
        <v>172</v>
      </c>
      <c r="B200" s="308">
        <v>902740</v>
      </c>
      <c r="C200" s="308" t="s">
        <v>548</v>
      </c>
      <c r="D200" s="308"/>
      <c r="E200" s="308"/>
      <c r="F200" s="308"/>
    </row>
    <row r="201" spans="1:6" s="309" customFormat="1" x14ac:dyDescent="0.2">
      <c r="A201" s="308" t="s">
        <v>172</v>
      </c>
      <c r="B201" s="308">
        <v>902750</v>
      </c>
      <c r="C201" s="308" t="s">
        <v>547</v>
      </c>
      <c r="D201" s="308"/>
      <c r="E201" s="308"/>
      <c r="F201" s="308"/>
    </row>
    <row r="202" spans="1:6" s="309" customFormat="1" x14ac:dyDescent="0.2">
      <c r="A202" s="308" t="s">
        <v>172</v>
      </c>
      <c r="B202" s="308">
        <v>902790</v>
      </c>
      <c r="C202" s="308" t="s">
        <v>546</v>
      </c>
      <c r="D202" s="308"/>
      <c r="E202" s="308"/>
      <c r="F202" s="308"/>
    </row>
    <row r="203" spans="1:6" s="309" customFormat="1" x14ac:dyDescent="0.2">
      <c r="A203" s="308"/>
      <c r="B203" s="308"/>
      <c r="C203" s="308"/>
      <c r="D203" s="308"/>
      <c r="E203" s="308"/>
      <c r="F203" s="308"/>
    </row>
    <row r="204" spans="1:6" s="309" customFormat="1" x14ac:dyDescent="0.2">
      <c r="A204" s="301"/>
      <c r="B204" s="302" t="s">
        <v>173</v>
      </c>
      <c r="C204" s="302" t="s">
        <v>125</v>
      </c>
      <c r="D204" s="301"/>
      <c r="E204" s="301"/>
      <c r="F204" s="301"/>
    </row>
    <row r="205" spans="1:6" s="309" customFormat="1" x14ac:dyDescent="0.2">
      <c r="A205" s="308" t="s">
        <v>173</v>
      </c>
      <c r="B205" s="308">
        <v>871310</v>
      </c>
      <c r="C205" s="308" t="s">
        <v>545</v>
      </c>
      <c r="D205" s="308"/>
      <c r="E205" s="308"/>
      <c r="F205" s="308"/>
    </row>
    <row r="206" spans="1:6" s="309" customFormat="1" x14ac:dyDescent="0.2">
      <c r="A206" s="308" t="s">
        <v>173</v>
      </c>
      <c r="B206" s="308">
        <v>871390</v>
      </c>
      <c r="C206" s="308" t="s">
        <v>544</v>
      </c>
      <c r="D206" s="308"/>
      <c r="E206" s="308"/>
      <c r="F206" s="308"/>
    </row>
    <row r="207" spans="1:6" s="309" customFormat="1" x14ac:dyDescent="0.2">
      <c r="A207" s="308" t="s">
        <v>173</v>
      </c>
      <c r="B207" s="308">
        <v>871420</v>
      </c>
      <c r="C207" s="308" t="s">
        <v>543</v>
      </c>
      <c r="D207" s="308"/>
      <c r="E207" s="308"/>
      <c r="F207" s="308"/>
    </row>
    <row r="208" spans="1:6" s="309" customFormat="1" x14ac:dyDescent="0.2">
      <c r="A208" s="308" t="s">
        <v>173</v>
      </c>
      <c r="B208" s="308">
        <v>901811</v>
      </c>
      <c r="C208" s="308" t="s">
        <v>542</v>
      </c>
      <c r="D208" s="308"/>
      <c r="E208" s="308"/>
      <c r="F208" s="308"/>
    </row>
    <row r="209" spans="1:6" s="309" customFormat="1" x14ac:dyDescent="0.2">
      <c r="A209" s="308" t="s">
        <v>173</v>
      </c>
      <c r="B209" s="308">
        <v>901812</v>
      </c>
      <c r="C209" s="308" t="s">
        <v>541</v>
      </c>
      <c r="D209" s="308"/>
      <c r="E209" s="308"/>
      <c r="F209" s="308"/>
    </row>
    <row r="210" spans="1:6" s="309" customFormat="1" x14ac:dyDescent="0.2">
      <c r="A210" s="308" t="s">
        <v>173</v>
      </c>
      <c r="B210" s="308">
        <v>901813</v>
      </c>
      <c r="C210" s="308" t="s">
        <v>540</v>
      </c>
      <c r="D210" s="308"/>
      <c r="E210" s="308"/>
      <c r="F210" s="308"/>
    </row>
    <row r="211" spans="1:6" s="309" customFormat="1" x14ac:dyDescent="0.2">
      <c r="A211" s="308" t="s">
        <v>173</v>
      </c>
      <c r="B211" s="308">
        <v>901814</v>
      </c>
      <c r="C211" s="308" t="s">
        <v>539</v>
      </c>
      <c r="D211" s="308"/>
      <c r="E211" s="308"/>
      <c r="F211" s="308"/>
    </row>
    <row r="212" spans="1:6" s="309" customFormat="1" x14ac:dyDescent="0.2">
      <c r="A212" s="308" t="s">
        <v>173</v>
      </c>
      <c r="B212" s="308">
        <v>901819</v>
      </c>
      <c r="C212" s="308" t="s">
        <v>538</v>
      </c>
      <c r="D212" s="308"/>
      <c r="E212" s="308"/>
      <c r="F212" s="308"/>
    </row>
    <row r="213" spans="1:6" s="309" customFormat="1" x14ac:dyDescent="0.2">
      <c r="A213" s="308" t="s">
        <v>173</v>
      </c>
      <c r="B213" s="308">
        <v>901820</v>
      </c>
      <c r="C213" s="308" t="s">
        <v>537</v>
      </c>
      <c r="D213" s="308"/>
      <c r="E213" s="308"/>
      <c r="F213" s="308"/>
    </row>
    <row r="214" spans="1:6" s="309" customFormat="1" x14ac:dyDescent="0.2">
      <c r="A214" s="308" t="s">
        <v>173</v>
      </c>
      <c r="B214" s="308">
        <v>901831</v>
      </c>
      <c r="C214" s="308" t="s">
        <v>536</v>
      </c>
      <c r="D214" s="308"/>
      <c r="E214" s="308"/>
      <c r="F214" s="308"/>
    </row>
    <row r="215" spans="1:6" s="309" customFormat="1" x14ac:dyDescent="0.2">
      <c r="A215" s="308" t="s">
        <v>173</v>
      </c>
      <c r="B215" s="308">
        <v>901832</v>
      </c>
      <c r="C215" s="308" t="s">
        <v>535</v>
      </c>
      <c r="D215" s="308"/>
      <c r="E215" s="308"/>
      <c r="F215" s="308"/>
    </row>
    <row r="216" spans="1:6" s="309" customFormat="1" x14ac:dyDescent="0.2">
      <c r="A216" s="308" t="s">
        <v>173</v>
      </c>
      <c r="B216" s="308">
        <v>901839</v>
      </c>
      <c r="C216" s="308" t="s">
        <v>534</v>
      </c>
      <c r="D216" s="308"/>
      <c r="E216" s="308"/>
      <c r="F216" s="308"/>
    </row>
    <row r="217" spans="1:6" s="309" customFormat="1" x14ac:dyDescent="0.2">
      <c r="A217" s="308" t="s">
        <v>173</v>
      </c>
      <c r="B217" s="308">
        <v>901841</v>
      </c>
      <c r="C217" s="308" t="s">
        <v>533</v>
      </c>
      <c r="D217" s="308"/>
      <c r="E217" s="308"/>
      <c r="F217" s="308"/>
    </row>
    <row r="218" spans="1:6" s="309" customFormat="1" x14ac:dyDescent="0.2">
      <c r="A218" s="308" t="s">
        <v>173</v>
      </c>
      <c r="B218" s="308">
        <v>901849</v>
      </c>
      <c r="C218" s="308" t="s">
        <v>532</v>
      </c>
      <c r="D218" s="308"/>
      <c r="E218" s="308"/>
      <c r="F218" s="308"/>
    </row>
    <row r="219" spans="1:6" s="309" customFormat="1" x14ac:dyDescent="0.2">
      <c r="A219" s="308" t="s">
        <v>173</v>
      </c>
      <c r="B219" s="308">
        <v>901850</v>
      </c>
      <c r="C219" s="308" t="s">
        <v>531</v>
      </c>
      <c r="D219" s="308"/>
      <c r="E219" s="308"/>
      <c r="F219" s="308"/>
    </row>
    <row r="220" spans="1:6" s="309" customFormat="1" x14ac:dyDescent="0.2">
      <c r="A220" s="308" t="s">
        <v>173</v>
      </c>
      <c r="B220" s="308">
        <v>901890</v>
      </c>
      <c r="C220" s="308" t="s">
        <v>530</v>
      </c>
      <c r="D220" s="308"/>
      <c r="E220" s="308"/>
      <c r="F220" s="308"/>
    </row>
    <row r="221" spans="1:6" s="309" customFormat="1" x14ac:dyDescent="0.2">
      <c r="A221" s="308" t="s">
        <v>173</v>
      </c>
      <c r="B221" s="308">
        <v>901910</v>
      </c>
      <c r="C221" s="308"/>
      <c r="D221" s="308"/>
      <c r="E221" s="308"/>
      <c r="F221" s="308"/>
    </row>
    <row r="222" spans="1:6" s="309" customFormat="1" x14ac:dyDescent="0.2">
      <c r="A222" s="308" t="s">
        <v>173</v>
      </c>
      <c r="B222" s="308">
        <v>901920</v>
      </c>
      <c r="C222" s="308"/>
      <c r="D222" s="308"/>
      <c r="E222" s="308"/>
      <c r="F222" s="308"/>
    </row>
    <row r="223" spans="1:6" s="309" customFormat="1" x14ac:dyDescent="0.2">
      <c r="A223" s="308" t="s">
        <v>173</v>
      </c>
      <c r="B223" s="308">
        <v>902000</v>
      </c>
      <c r="C223" s="308" t="s">
        <v>529</v>
      </c>
      <c r="D223" s="308"/>
      <c r="E223" s="308"/>
      <c r="F223" s="308"/>
    </row>
    <row r="224" spans="1:6" s="309" customFormat="1" x14ac:dyDescent="0.2">
      <c r="A224" s="308" t="s">
        <v>173</v>
      </c>
      <c r="B224" s="308">
        <v>902110</v>
      </c>
      <c r="C224" s="308" t="s">
        <v>528</v>
      </c>
      <c r="D224" s="308"/>
      <c r="E224" s="308"/>
      <c r="F224" s="308"/>
    </row>
    <row r="225" spans="1:6" s="309" customFormat="1" x14ac:dyDescent="0.2">
      <c r="A225" s="308" t="s">
        <v>173</v>
      </c>
      <c r="B225" s="308">
        <v>902111</v>
      </c>
      <c r="C225" s="308"/>
      <c r="D225" s="308"/>
      <c r="E225" s="308"/>
      <c r="F225" s="308"/>
    </row>
    <row r="226" spans="1:6" s="309" customFormat="1" x14ac:dyDescent="0.2">
      <c r="A226" s="308" t="s">
        <v>173</v>
      </c>
      <c r="B226" s="308">
        <v>902119</v>
      </c>
      <c r="C226" s="308" t="s">
        <v>527</v>
      </c>
      <c r="D226" s="308"/>
      <c r="E226" s="308"/>
      <c r="F226" s="308"/>
    </row>
    <row r="227" spans="1:6" s="309" customFormat="1" x14ac:dyDescent="0.2">
      <c r="A227" s="308" t="s">
        <v>173</v>
      </c>
      <c r="B227" s="308">
        <v>902121</v>
      </c>
      <c r="C227" s="308" t="s">
        <v>526</v>
      </c>
      <c r="D227" s="308"/>
      <c r="E227" s="308"/>
      <c r="F227" s="308"/>
    </row>
    <row r="228" spans="1:6" s="309" customFormat="1" x14ac:dyDescent="0.2">
      <c r="A228" s="308" t="s">
        <v>173</v>
      </c>
      <c r="B228" s="308">
        <v>902129</v>
      </c>
      <c r="C228" s="308" t="s">
        <v>525</v>
      </c>
      <c r="D228" s="308"/>
      <c r="E228" s="308"/>
      <c r="F228" s="308"/>
    </row>
    <row r="229" spans="1:6" s="309" customFormat="1" x14ac:dyDescent="0.2">
      <c r="A229" s="308" t="s">
        <v>173</v>
      </c>
      <c r="B229" s="308">
        <v>902130</v>
      </c>
      <c r="C229" s="308" t="s">
        <v>524</v>
      </c>
      <c r="D229" s="308"/>
      <c r="E229" s="308"/>
      <c r="F229" s="308"/>
    </row>
    <row r="230" spans="1:6" s="309" customFormat="1" x14ac:dyDescent="0.2">
      <c r="A230" s="308" t="s">
        <v>173</v>
      </c>
      <c r="B230" s="308">
        <v>902131</v>
      </c>
      <c r="C230" s="308" t="s">
        <v>523</v>
      </c>
      <c r="D230" s="308"/>
      <c r="E230" s="308"/>
      <c r="F230" s="308"/>
    </row>
    <row r="231" spans="1:6" s="309" customFormat="1" x14ac:dyDescent="0.2">
      <c r="A231" s="308" t="s">
        <v>173</v>
      </c>
      <c r="B231" s="308">
        <v>902139</v>
      </c>
      <c r="C231" s="308" t="s">
        <v>522</v>
      </c>
      <c r="D231" s="308"/>
      <c r="E231" s="308"/>
      <c r="F231" s="308"/>
    </row>
    <row r="232" spans="1:6" s="309" customFormat="1" x14ac:dyDescent="0.2">
      <c r="A232" s="308" t="s">
        <v>173</v>
      </c>
      <c r="B232" s="308">
        <v>902140</v>
      </c>
      <c r="C232" s="308" t="s">
        <v>521</v>
      </c>
      <c r="D232" s="308"/>
      <c r="E232" s="308"/>
      <c r="F232" s="308"/>
    </row>
    <row r="233" spans="1:6" s="309" customFormat="1" x14ac:dyDescent="0.2">
      <c r="A233" s="308" t="s">
        <v>173</v>
      </c>
      <c r="B233" s="308">
        <v>902150</v>
      </c>
      <c r="C233" s="308" t="s">
        <v>520</v>
      </c>
      <c r="D233" s="308"/>
      <c r="E233" s="308"/>
      <c r="F233" s="308"/>
    </row>
    <row r="234" spans="1:6" s="309" customFormat="1" x14ac:dyDescent="0.2">
      <c r="A234" s="308" t="s">
        <v>173</v>
      </c>
      <c r="B234" s="308">
        <v>902190</v>
      </c>
      <c r="C234" s="308" t="s">
        <v>519</v>
      </c>
      <c r="D234" s="308"/>
      <c r="E234" s="308"/>
      <c r="F234" s="308"/>
    </row>
    <row r="235" spans="1:6" s="309" customFormat="1" x14ac:dyDescent="0.2">
      <c r="A235" s="308" t="s">
        <v>173</v>
      </c>
      <c r="B235" s="308">
        <v>902212</v>
      </c>
      <c r="C235" s="308" t="s">
        <v>518</v>
      </c>
      <c r="D235" s="308"/>
      <c r="E235" s="308"/>
      <c r="F235" s="308"/>
    </row>
    <row r="236" spans="1:6" s="309" customFormat="1" x14ac:dyDescent="0.2">
      <c r="A236" s="308" t="s">
        <v>173</v>
      </c>
      <c r="B236" s="308">
        <v>902213</v>
      </c>
      <c r="C236" s="308" t="s">
        <v>517</v>
      </c>
      <c r="D236" s="308"/>
      <c r="E236" s="308"/>
      <c r="F236" s="308"/>
    </row>
    <row r="237" spans="1:6" s="309" customFormat="1" x14ac:dyDescent="0.2">
      <c r="A237" s="308" t="s">
        <v>173</v>
      </c>
      <c r="B237" s="308">
        <v>902214</v>
      </c>
      <c r="C237" s="308" t="s">
        <v>516</v>
      </c>
      <c r="D237" s="308"/>
      <c r="E237" s="308"/>
      <c r="F237" s="308"/>
    </row>
    <row r="238" spans="1:6" s="309" customFormat="1" x14ac:dyDescent="0.2">
      <c r="A238" s="308" t="s">
        <v>173</v>
      </c>
      <c r="B238" s="308">
        <v>902219</v>
      </c>
      <c r="C238" s="308" t="s">
        <v>515</v>
      </c>
      <c r="D238" s="308"/>
      <c r="E238" s="308"/>
      <c r="F238" s="308"/>
    </row>
    <row r="239" spans="1:6" s="309" customFormat="1" x14ac:dyDescent="0.2">
      <c r="A239" s="308" t="s">
        <v>173</v>
      </c>
      <c r="B239" s="308">
        <v>902221</v>
      </c>
      <c r="C239" s="308" t="s">
        <v>514</v>
      </c>
      <c r="D239" s="308"/>
      <c r="E239" s="308"/>
      <c r="F239" s="308"/>
    </row>
    <row r="240" spans="1:6" s="309" customFormat="1" x14ac:dyDescent="0.2">
      <c r="A240" s="308" t="s">
        <v>173</v>
      </c>
      <c r="B240" s="308">
        <v>902229</v>
      </c>
      <c r="C240" s="308"/>
      <c r="D240" s="308"/>
      <c r="E240" s="308"/>
      <c r="F240" s="308"/>
    </row>
    <row r="241" spans="1:6" s="309" customFormat="1" x14ac:dyDescent="0.2">
      <c r="A241" s="308" t="s">
        <v>173</v>
      </c>
      <c r="B241" s="308">
        <v>902230</v>
      </c>
      <c r="C241" s="308" t="s">
        <v>513</v>
      </c>
      <c r="D241" s="308"/>
      <c r="E241" s="308"/>
      <c r="F241" s="308"/>
    </row>
    <row r="242" spans="1:6" s="309" customFormat="1" x14ac:dyDescent="0.2">
      <c r="A242" s="308" t="s">
        <v>173</v>
      </c>
      <c r="B242" s="308">
        <v>902290</v>
      </c>
      <c r="C242" s="308" t="s">
        <v>512</v>
      </c>
      <c r="D242" s="308"/>
      <c r="E242" s="308"/>
      <c r="F242" s="308"/>
    </row>
    <row r="243" spans="1:6" s="309" customFormat="1" x14ac:dyDescent="0.2">
      <c r="A243" s="308"/>
      <c r="B243" s="308"/>
      <c r="C243" s="308"/>
      <c r="D243" s="308"/>
      <c r="E243" s="308"/>
      <c r="F243" s="308"/>
    </row>
    <row r="244" spans="1:6" s="309" customFormat="1" x14ac:dyDescent="0.2">
      <c r="A244" s="301"/>
      <c r="B244" s="302" t="s">
        <v>174</v>
      </c>
      <c r="C244" s="302" t="s">
        <v>126</v>
      </c>
      <c r="D244" s="301"/>
      <c r="E244" s="301"/>
      <c r="F244" s="301"/>
    </row>
    <row r="245" spans="1:6" s="309" customFormat="1" x14ac:dyDescent="0.2">
      <c r="A245" s="308" t="s">
        <v>174</v>
      </c>
      <c r="B245" s="308">
        <v>910111</v>
      </c>
      <c r="C245" s="308" t="s">
        <v>511</v>
      </c>
      <c r="D245" s="308"/>
      <c r="E245" s="308"/>
      <c r="F245" s="308"/>
    </row>
    <row r="246" spans="1:6" s="309" customFormat="1" x14ac:dyDescent="0.2">
      <c r="A246" s="308" t="s">
        <v>174</v>
      </c>
      <c r="B246" s="308">
        <v>910112</v>
      </c>
      <c r="C246" s="308" t="s">
        <v>510</v>
      </c>
      <c r="D246" s="308"/>
      <c r="E246" s="308"/>
      <c r="F246" s="308"/>
    </row>
    <row r="247" spans="1:6" s="309" customFormat="1" x14ac:dyDescent="0.2">
      <c r="A247" s="308" t="s">
        <v>174</v>
      </c>
      <c r="B247" s="308">
        <v>910119</v>
      </c>
      <c r="C247" s="308" t="s">
        <v>509</v>
      </c>
      <c r="D247" s="308"/>
      <c r="E247" s="308"/>
      <c r="F247" s="308"/>
    </row>
    <row r="248" spans="1:6" s="309" customFormat="1" x14ac:dyDescent="0.2">
      <c r="A248" s="308" t="s">
        <v>174</v>
      </c>
      <c r="B248" s="308">
        <v>910121</v>
      </c>
      <c r="C248" s="308" t="s">
        <v>508</v>
      </c>
      <c r="D248" s="308"/>
      <c r="E248" s="308"/>
      <c r="F248" s="308"/>
    </row>
    <row r="249" spans="1:6" s="309" customFormat="1" x14ac:dyDescent="0.2">
      <c r="A249" s="308" t="s">
        <v>174</v>
      </c>
      <c r="B249" s="308">
        <v>910129</v>
      </c>
      <c r="C249" s="308" t="s">
        <v>507</v>
      </c>
      <c r="D249" s="308"/>
      <c r="E249" s="308"/>
      <c r="F249" s="308"/>
    </row>
    <row r="250" spans="1:6" s="309" customFormat="1" x14ac:dyDescent="0.2">
      <c r="A250" s="308" t="s">
        <v>174</v>
      </c>
      <c r="B250" s="308">
        <v>910191</v>
      </c>
      <c r="C250" s="308" t="s">
        <v>506</v>
      </c>
      <c r="D250" s="308"/>
      <c r="E250" s="308"/>
      <c r="F250" s="308"/>
    </row>
    <row r="251" spans="1:6" s="309" customFormat="1" x14ac:dyDescent="0.2">
      <c r="A251" s="308" t="s">
        <v>174</v>
      </c>
      <c r="B251" s="308">
        <v>910199</v>
      </c>
      <c r="C251" s="308" t="s">
        <v>505</v>
      </c>
      <c r="D251" s="308"/>
      <c r="E251" s="308"/>
      <c r="F251" s="308"/>
    </row>
    <row r="252" spans="1:6" s="309" customFormat="1" x14ac:dyDescent="0.2">
      <c r="A252" s="308" t="s">
        <v>174</v>
      </c>
      <c r="B252" s="308">
        <v>910211</v>
      </c>
      <c r="C252" s="308" t="s">
        <v>504</v>
      </c>
      <c r="D252" s="308"/>
      <c r="E252" s="308"/>
      <c r="F252" s="308"/>
    </row>
    <row r="253" spans="1:6" s="309" customFormat="1" x14ac:dyDescent="0.2">
      <c r="A253" s="308" t="s">
        <v>174</v>
      </c>
      <c r="B253" s="308">
        <v>910212</v>
      </c>
      <c r="C253" s="308" t="s">
        <v>503</v>
      </c>
      <c r="D253" s="308"/>
      <c r="E253" s="308"/>
      <c r="F253" s="308"/>
    </row>
    <row r="254" spans="1:6" s="309" customFormat="1" x14ac:dyDescent="0.2">
      <c r="A254" s="308" t="s">
        <v>174</v>
      </c>
      <c r="B254" s="308">
        <v>910219</v>
      </c>
      <c r="C254" s="308" t="s">
        <v>502</v>
      </c>
      <c r="D254" s="308"/>
      <c r="E254" s="308"/>
      <c r="F254" s="308"/>
    </row>
    <row r="255" spans="1:6" s="309" customFormat="1" x14ac:dyDescent="0.2">
      <c r="A255" s="308" t="s">
        <v>174</v>
      </c>
      <c r="B255" s="308">
        <v>910221</v>
      </c>
      <c r="C255" s="308" t="s">
        <v>501</v>
      </c>
      <c r="D255" s="308"/>
      <c r="E255" s="308"/>
      <c r="F255" s="308"/>
    </row>
    <row r="256" spans="1:6" s="309" customFormat="1" x14ac:dyDescent="0.2">
      <c r="A256" s="308" t="s">
        <v>174</v>
      </c>
      <c r="B256" s="308">
        <v>910229</v>
      </c>
      <c r="C256" s="308" t="s">
        <v>500</v>
      </c>
      <c r="D256" s="308"/>
      <c r="E256" s="308"/>
      <c r="F256" s="308"/>
    </row>
    <row r="257" spans="1:6" s="309" customFormat="1" x14ac:dyDescent="0.2">
      <c r="A257" s="308" t="s">
        <v>174</v>
      </c>
      <c r="B257" s="308">
        <v>910291</v>
      </c>
      <c r="C257" s="308" t="s">
        <v>499</v>
      </c>
      <c r="D257" s="308"/>
      <c r="E257" s="308"/>
      <c r="F257" s="308"/>
    </row>
    <row r="258" spans="1:6" s="309" customFormat="1" x14ac:dyDescent="0.2">
      <c r="A258" s="308" t="s">
        <v>174</v>
      </c>
      <c r="B258" s="308">
        <v>910299</v>
      </c>
      <c r="C258" s="308" t="s">
        <v>498</v>
      </c>
      <c r="D258" s="308"/>
      <c r="E258" s="308"/>
      <c r="F258" s="308"/>
    </row>
    <row r="259" spans="1:6" s="309" customFormat="1" x14ac:dyDescent="0.2">
      <c r="A259" s="308" t="s">
        <v>174</v>
      </c>
      <c r="B259" s="308">
        <v>910310</v>
      </c>
      <c r="C259" s="308" t="s">
        <v>497</v>
      </c>
      <c r="D259" s="308"/>
      <c r="E259" s="308"/>
      <c r="F259" s="308"/>
    </row>
    <row r="260" spans="1:6" s="309" customFormat="1" x14ac:dyDescent="0.2">
      <c r="A260" s="308" t="s">
        <v>174</v>
      </c>
      <c r="B260" s="308">
        <v>910390</v>
      </c>
      <c r="C260" s="308" t="s">
        <v>496</v>
      </c>
      <c r="D260" s="308"/>
      <c r="E260" s="308"/>
      <c r="F260" s="308"/>
    </row>
    <row r="261" spans="1:6" s="309" customFormat="1" x14ac:dyDescent="0.2">
      <c r="A261" s="308" t="s">
        <v>174</v>
      </c>
      <c r="B261" s="308">
        <v>910400</v>
      </c>
      <c r="C261" s="308" t="s">
        <v>495</v>
      </c>
      <c r="D261" s="308"/>
      <c r="E261" s="308"/>
      <c r="F261" s="308"/>
    </row>
    <row r="262" spans="1:6" s="309" customFormat="1" x14ac:dyDescent="0.2">
      <c r="A262" s="308" t="s">
        <v>174</v>
      </c>
      <c r="B262" s="308">
        <v>910511</v>
      </c>
      <c r="C262" s="308" t="s">
        <v>494</v>
      </c>
      <c r="D262" s="308"/>
      <c r="E262" s="308"/>
      <c r="F262" s="308"/>
    </row>
    <row r="263" spans="1:6" s="309" customFormat="1" x14ac:dyDescent="0.2">
      <c r="A263" s="308" t="s">
        <v>174</v>
      </c>
      <c r="B263" s="308">
        <v>910519</v>
      </c>
      <c r="C263" s="308" t="s">
        <v>493</v>
      </c>
      <c r="D263" s="308"/>
      <c r="E263" s="308"/>
      <c r="F263" s="308"/>
    </row>
    <row r="264" spans="1:6" s="309" customFormat="1" x14ac:dyDescent="0.2">
      <c r="A264" s="308" t="s">
        <v>174</v>
      </c>
      <c r="B264" s="308">
        <v>910521</v>
      </c>
      <c r="C264" s="308" t="s">
        <v>492</v>
      </c>
      <c r="D264" s="308"/>
      <c r="E264" s="308"/>
      <c r="F264" s="308"/>
    </row>
    <row r="265" spans="1:6" s="309" customFormat="1" x14ac:dyDescent="0.2">
      <c r="A265" s="308" t="s">
        <v>174</v>
      </c>
      <c r="B265" s="308">
        <v>910529</v>
      </c>
      <c r="C265" s="308"/>
      <c r="D265" s="308"/>
      <c r="E265" s="308"/>
      <c r="F265" s="308"/>
    </row>
    <row r="266" spans="1:6" s="309" customFormat="1" x14ac:dyDescent="0.2">
      <c r="A266" s="308" t="s">
        <v>174</v>
      </c>
      <c r="B266" s="308">
        <v>910591</v>
      </c>
      <c r="C266" s="308" t="s">
        <v>491</v>
      </c>
      <c r="D266" s="308"/>
      <c r="E266" s="308"/>
      <c r="F266" s="308"/>
    </row>
    <row r="267" spans="1:6" s="309" customFormat="1" x14ac:dyDescent="0.2">
      <c r="A267" s="308" t="s">
        <v>174</v>
      </c>
      <c r="B267" s="308">
        <v>910599</v>
      </c>
      <c r="C267" s="308" t="s">
        <v>490</v>
      </c>
      <c r="D267" s="308"/>
      <c r="E267" s="308"/>
      <c r="F267" s="308"/>
    </row>
    <row r="268" spans="1:6" s="309" customFormat="1" x14ac:dyDescent="0.2">
      <c r="A268" s="308" t="s">
        <v>174</v>
      </c>
      <c r="B268" s="308">
        <v>910610</v>
      </c>
      <c r="C268" s="308" t="s">
        <v>489</v>
      </c>
      <c r="D268" s="308"/>
      <c r="E268" s="308"/>
      <c r="F268" s="308"/>
    </row>
    <row r="269" spans="1:6" s="309" customFormat="1" x14ac:dyDescent="0.2">
      <c r="A269" s="308" t="s">
        <v>174</v>
      </c>
      <c r="B269" s="308">
        <v>910620</v>
      </c>
      <c r="C269" s="308" t="s">
        <v>488</v>
      </c>
      <c r="D269" s="308"/>
      <c r="E269" s="308"/>
      <c r="F269" s="308"/>
    </row>
    <row r="270" spans="1:6" s="309" customFormat="1" x14ac:dyDescent="0.2">
      <c r="A270" s="308" t="s">
        <v>174</v>
      </c>
      <c r="B270" s="308">
        <v>910690</v>
      </c>
      <c r="C270" s="308" t="s">
        <v>487</v>
      </c>
      <c r="D270" s="308"/>
      <c r="E270" s="308"/>
      <c r="F270" s="308"/>
    </row>
    <row r="271" spans="1:6" s="309" customFormat="1" x14ac:dyDescent="0.2">
      <c r="A271" s="308" t="s">
        <v>174</v>
      </c>
      <c r="B271" s="308">
        <v>910700</v>
      </c>
      <c r="C271" s="308" t="s">
        <v>486</v>
      </c>
      <c r="D271" s="308"/>
      <c r="E271" s="308"/>
      <c r="F271" s="308"/>
    </row>
    <row r="272" spans="1:6" s="309" customFormat="1" x14ac:dyDescent="0.2">
      <c r="A272" s="308" t="s">
        <v>174</v>
      </c>
      <c r="B272" s="308">
        <v>910811</v>
      </c>
      <c r="C272" s="308" t="s">
        <v>485</v>
      </c>
      <c r="D272" s="308"/>
      <c r="E272" s="308"/>
      <c r="F272" s="308"/>
    </row>
    <row r="273" spans="1:6" s="309" customFormat="1" x14ac:dyDescent="0.2">
      <c r="A273" s="308" t="s">
        <v>174</v>
      </c>
      <c r="B273" s="308">
        <v>910812</v>
      </c>
      <c r="C273" s="308"/>
      <c r="D273" s="308"/>
      <c r="E273" s="308"/>
      <c r="F273" s="308"/>
    </row>
    <row r="274" spans="1:6" s="309" customFormat="1" x14ac:dyDescent="0.2">
      <c r="A274" s="308" t="s">
        <v>174</v>
      </c>
      <c r="B274" s="308">
        <v>910819</v>
      </c>
      <c r="C274" s="308"/>
      <c r="D274" s="308"/>
      <c r="E274" s="308"/>
      <c r="F274" s="308"/>
    </row>
    <row r="275" spans="1:6" s="309" customFormat="1" x14ac:dyDescent="0.2">
      <c r="A275" s="308" t="s">
        <v>174</v>
      </c>
      <c r="B275" s="308">
        <v>910820</v>
      </c>
      <c r="C275" s="308"/>
      <c r="D275" s="308"/>
      <c r="E275" s="308"/>
      <c r="F275" s="308"/>
    </row>
    <row r="276" spans="1:6" s="309" customFormat="1" x14ac:dyDescent="0.2">
      <c r="A276" s="308" t="s">
        <v>174</v>
      </c>
      <c r="B276" s="308">
        <v>910890</v>
      </c>
      <c r="C276" s="308"/>
      <c r="D276" s="308"/>
      <c r="E276" s="308"/>
      <c r="F276" s="308"/>
    </row>
    <row r="277" spans="1:6" s="309" customFormat="1" x14ac:dyDescent="0.2">
      <c r="A277" s="308" t="s">
        <v>174</v>
      </c>
      <c r="B277" s="308">
        <v>910891</v>
      </c>
      <c r="C277" s="308" t="s">
        <v>484</v>
      </c>
      <c r="D277" s="308"/>
      <c r="E277" s="308"/>
      <c r="F277" s="308"/>
    </row>
    <row r="278" spans="1:6" s="309" customFormat="1" x14ac:dyDescent="0.2">
      <c r="A278" s="308" t="s">
        <v>174</v>
      </c>
      <c r="B278" s="308">
        <v>910899</v>
      </c>
      <c r="C278" s="308" t="s">
        <v>483</v>
      </c>
      <c r="D278" s="308"/>
      <c r="E278" s="308"/>
      <c r="F278" s="308"/>
    </row>
    <row r="279" spans="1:6" s="309" customFormat="1" x14ac:dyDescent="0.2">
      <c r="A279" s="308" t="s">
        <v>174</v>
      </c>
      <c r="B279" s="308">
        <v>910911</v>
      </c>
      <c r="C279" s="308" t="s">
        <v>482</v>
      </c>
      <c r="D279" s="308"/>
      <c r="E279" s="308"/>
      <c r="F279" s="308"/>
    </row>
    <row r="280" spans="1:6" s="309" customFormat="1" x14ac:dyDescent="0.2">
      <c r="A280" s="308" t="s">
        <v>174</v>
      </c>
      <c r="B280" s="308">
        <v>910919</v>
      </c>
      <c r="C280" s="308" t="s">
        <v>481</v>
      </c>
      <c r="D280" s="308"/>
      <c r="E280" s="308"/>
      <c r="F280" s="308"/>
    </row>
    <row r="281" spans="1:6" s="309" customFormat="1" x14ac:dyDescent="0.2">
      <c r="A281" s="308" t="s">
        <v>174</v>
      </c>
      <c r="B281" s="308">
        <v>910990</v>
      </c>
      <c r="C281" s="308" t="s">
        <v>480</v>
      </c>
      <c r="D281" s="308"/>
      <c r="E281" s="308"/>
      <c r="F281" s="308"/>
    </row>
    <row r="282" spans="1:6" s="309" customFormat="1" x14ac:dyDescent="0.2">
      <c r="A282" s="308" t="s">
        <v>174</v>
      </c>
      <c r="B282" s="308">
        <v>911011</v>
      </c>
      <c r="C282" s="308" t="s">
        <v>479</v>
      </c>
      <c r="D282" s="308"/>
      <c r="E282" s="308"/>
      <c r="F282" s="308"/>
    </row>
    <row r="283" spans="1:6" s="309" customFormat="1" x14ac:dyDescent="0.2">
      <c r="A283" s="308" t="s">
        <v>174</v>
      </c>
      <c r="B283" s="308">
        <v>911012</v>
      </c>
      <c r="C283" s="308" t="s">
        <v>478</v>
      </c>
      <c r="D283" s="308"/>
      <c r="E283" s="308"/>
      <c r="F283" s="308"/>
    </row>
    <row r="284" spans="1:6" s="309" customFormat="1" x14ac:dyDescent="0.2">
      <c r="A284" s="308" t="s">
        <v>174</v>
      </c>
      <c r="B284" s="308">
        <v>911019</v>
      </c>
      <c r="C284" s="308" t="s">
        <v>477</v>
      </c>
      <c r="D284" s="308"/>
      <c r="E284" s="308"/>
      <c r="F284" s="308"/>
    </row>
    <row r="285" spans="1:6" s="309" customFormat="1" x14ac:dyDescent="0.2">
      <c r="A285" s="308" t="s">
        <v>174</v>
      </c>
      <c r="B285" s="308">
        <v>911090</v>
      </c>
      <c r="C285" s="308" t="s">
        <v>476</v>
      </c>
      <c r="D285" s="308"/>
      <c r="E285" s="308"/>
      <c r="F285" s="308"/>
    </row>
    <row r="286" spans="1:6" s="309" customFormat="1" x14ac:dyDescent="0.2">
      <c r="A286" s="308" t="s">
        <v>174</v>
      </c>
      <c r="B286" s="308">
        <v>911110</v>
      </c>
      <c r="C286" s="308"/>
      <c r="D286" s="308"/>
      <c r="E286" s="308"/>
      <c r="F286" s="308"/>
    </row>
    <row r="287" spans="1:6" s="309" customFormat="1" x14ac:dyDescent="0.2">
      <c r="A287" s="308" t="s">
        <v>174</v>
      </c>
      <c r="B287" s="308">
        <v>911120</v>
      </c>
      <c r="C287" s="308" t="s">
        <v>475</v>
      </c>
      <c r="D287" s="308"/>
      <c r="E287" s="308"/>
      <c r="F287" s="308"/>
    </row>
    <row r="288" spans="1:6" s="309" customFormat="1" x14ac:dyDescent="0.2">
      <c r="A288" s="308" t="s">
        <v>174</v>
      </c>
      <c r="B288" s="308">
        <v>911180</v>
      </c>
      <c r="C288" s="308"/>
      <c r="D288" s="308"/>
      <c r="E288" s="308"/>
      <c r="F288" s="308"/>
    </row>
    <row r="289" spans="1:6" s="309" customFormat="1" x14ac:dyDescent="0.2">
      <c r="A289" s="308" t="s">
        <v>174</v>
      </c>
      <c r="B289" s="308">
        <v>911190</v>
      </c>
      <c r="C289" s="308" t="s">
        <v>474</v>
      </c>
      <c r="D289" s="308"/>
      <c r="E289" s="308"/>
      <c r="F289" s="308"/>
    </row>
    <row r="290" spans="1:6" s="309" customFormat="1" x14ac:dyDescent="0.2">
      <c r="A290" s="308" t="s">
        <v>174</v>
      </c>
      <c r="B290" s="308">
        <v>911210</v>
      </c>
      <c r="C290" s="308" t="s">
        <v>473</v>
      </c>
      <c r="D290" s="308"/>
      <c r="E290" s="308"/>
      <c r="F290" s="308"/>
    </row>
    <row r="291" spans="1:6" s="309" customFormat="1" x14ac:dyDescent="0.2">
      <c r="A291" s="308" t="s">
        <v>174</v>
      </c>
      <c r="B291" s="308">
        <v>911220</v>
      </c>
      <c r="C291" s="308" t="s">
        <v>472</v>
      </c>
      <c r="D291" s="308"/>
      <c r="E291" s="308"/>
      <c r="F291" s="308"/>
    </row>
    <row r="292" spans="1:6" s="309" customFormat="1" x14ac:dyDescent="0.2">
      <c r="A292" s="308" t="s">
        <v>174</v>
      </c>
      <c r="B292" s="308">
        <v>911280</v>
      </c>
      <c r="C292" s="308" t="s">
        <v>471</v>
      </c>
      <c r="D292" s="308"/>
      <c r="E292" s="308"/>
      <c r="F292" s="308"/>
    </row>
    <row r="293" spans="1:6" s="309" customFormat="1" x14ac:dyDescent="0.2">
      <c r="A293" s="308" t="s">
        <v>174</v>
      </c>
      <c r="B293" s="308">
        <v>911290</v>
      </c>
      <c r="C293" s="308" t="s">
        <v>470</v>
      </c>
      <c r="D293" s="308"/>
      <c r="E293" s="308"/>
      <c r="F293" s="308"/>
    </row>
    <row r="294" spans="1:6" s="309" customFormat="1" x14ac:dyDescent="0.2">
      <c r="A294" s="308" t="s">
        <v>174</v>
      </c>
      <c r="B294" s="308">
        <v>911310</v>
      </c>
      <c r="C294" s="308"/>
      <c r="D294" s="308"/>
      <c r="E294" s="308"/>
      <c r="F294" s="308"/>
    </row>
    <row r="295" spans="1:6" s="309" customFormat="1" x14ac:dyDescent="0.2">
      <c r="A295" s="308" t="s">
        <v>174</v>
      </c>
      <c r="B295" s="308">
        <v>911320</v>
      </c>
      <c r="C295" s="308" t="s">
        <v>469</v>
      </c>
      <c r="D295" s="308"/>
      <c r="E295" s="308"/>
      <c r="F295" s="308"/>
    </row>
    <row r="296" spans="1:6" s="309" customFormat="1" x14ac:dyDescent="0.2">
      <c r="A296" s="308" t="s">
        <v>174</v>
      </c>
      <c r="B296" s="308">
        <v>911390</v>
      </c>
      <c r="C296" s="308" t="s">
        <v>468</v>
      </c>
      <c r="D296" s="308"/>
      <c r="E296" s="308"/>
      <c r="F296" s="308"/>
    </row>
    <row r="297" spans="1:6" s="309" customFormat="1" x14ac:dyDescent="0.2">
      <c r="A297" s="308" t="s">
        <v>174</v>
      </c>
      <c r="B297" s="308">
        <v>911410</v>
      </c>
      <c r="C297" s="308" t="s">
        <v>467</v>
      </c>
      <c r="D297" s="308"/>
      <c r="E297" s="308"/>
      <c r="F297" s="308"/>
    </row>
    <row r="298" spans="1:6" s="309" customFormat="1" x14ac:dyDescent="0.2">
      <c r="A298" s="308" t="s">
        <v>174</v>
      </c>
      <c r="B298" s="308">
        <v>911420</v>
      </c>
      <c r="C298" s="308" t="s">
        <v>466</v>
      </c>
      <c r="D298" s="308"/>
      <c r="E298" s="308"/>
      <c r="F298" s="308"/>
    </row>
    <row r="299" spans="1:6" s="309" customFormat="1" x14ac:dyDescent="0.2">
      <c r="A299" s="308" t="s">
        <v>174</v>
      </c>
      <c r="B299" s="308">
        <v>911430</v>
      </c>
      <c r="C299" s="308" t="s">
        <v>465</v>
      </c>
      <c r="D299" s="308"/>
      <c r="E299" s="308"/>
      <c r="F299" s="308"/>
    </row>
    <row r="300" spans="1:6" s="309" customFormat="1" x14ac:dyDescent="0.2">
      <c r="A300" s="308" t="s">
        <v>174</v>
      </c>
      <c r="B300" s="308">
        <v>911440</v>
      </c>
      <c r="C300" s="308" t="s">
        <v>464</v>
      </c>
      <c r="D300" s="308"/>
      <c r="E300" s="308"/>
      <c r="F300" s="308"/>
    </row>
    <row r="301" spans="1:6" s="309" customFormat="1" x14ac:dyDescent="0.2">
      <c r="A301" s="308" t="s">
        <v>174</v>
      </c>
      <c r="B301" s="308">
        <v>911490</v>
      </c>
      <c r="C301" s="308" t="s">
        <v>463</v>
      </c>
      <c r="D301" s="308"/>
      <c r="E301" s="308"/>
      <c r="F301" s="308"/>
    </row>
    <row r="302" spans="1:6" s="309" customFormat="1" x14ac:dyDescent="0.2">
      <c r="A302" s="308"/>
      <c r="B302" s="308"/>
      <c r="C302" s="308"/>
      <c r="D302" s="308"/>
      <c r="E302" s="308"/>
      <c r="F302" s="308"/>
    </row>
    <row r="303" spans="1:6" s="309" customFormat="1" x14ac:dyDescent="0.2">
      <c r="A303" s="301"/>
      <c r="B303" s="302" t="s">
        <v>175</v>
      </c>
      <c r="C303" s="302" t="s">
        <v>127</v>
      </c>
      <c r="D303" s="301"/>
      <c r="E303" s="301"/>
      <c r="F303" s="301"/>
    </row>
    <row r="304" spans="1:6" s="309" customFormat="1" x14ac:dyDescent="0.2">
      <c r="A304" s="308" t="s">
        <v>175</v>
      </c>
      <c r="B304" s="308">
        <v>901710</v>
      </c>
      <c r="C304" s="308" t="s">
        <v>462</v>
      </c>
      <c r="D304" s="308"/>
      <c r="E304" s="308"/>
      <c r="F304" s="308"/>
    </row>
    <row r="305" spans="1:6" s="309" customFormat="1" x14ac:dyDescent="0.2">
      <c r="A305" s="308" t="s">
        <v>175</v>
      </c>
      <c r="B305" s="308">
        <v>901720</v>
      </c>
      <c r="C305" s="308" t="s">
        <v>461</v>
      </c>
      <c r="D305" s="308"/>
      <c r="E305" s="308"/>
      <c r="F305" s="308"/>
    </row>
    <row r="306" spans="1:6" s="309" customFormat="1" x14ac:dyDescent="0.2">
      <c r="A306" s="308" t="s">
        <v>175</v>
      </c>
      <c r="B306" s="308">
        <v>901730</v>
      </c>
      <c r="C306" s="308" t="s">
        <v>460</v>
      </c>
      <c r="D306" s="308"/>
      <c r="E306" s="308"/>
      <c r="F306" s="308"/>
    </row>
    <row r="307" spans="1:6" s="309" customFormat="1" x14ac:dyDescent="0.2">
      <c r="A307" s="308" t="s">
        <v>175</v>
      </c>
      <c r="B307" s="308">
        <v>901780</v>
      </c>
      <c r="C307" s="308" t="s">
        <v>459</v>
      </c>
      <c r="D307" s="308"/>
      <c r="E307" s="308"/>
      <c r="F307" s="308"/>
    </row>
    <row r="308" spans="1:6" s="309" customFormat="1" x14ac:dyDescent="0.2">
      <c r="A308" s="308" t="s">
        <v>175</v>
      </c>
      <c r="B308" s="308">
        <v>901790</v>
      </c>
      <c r="C308" s="308" t="s">
        <v>458</v>
      </c>
      <c r="D308" s="308"/>
      <c r="E308" s="308"/>
      <c r="F308" s="308"/>
    </row>
    <row r="309" spans="1:6" s="309" customFormat="1" x14ac:dyDescent="0.2">
      <c r="A309" s="308"/>
      <c r="B309" s="308"/>
      <c r="C309" s="308"/>
      <c r="D309" s="308"/>
      <c r="E309" s="308"/>
      <c r="F309" s="308"/>
    </row>
    <row r="310" spans="1:6" s="309" customFormat="1" x14ac:dyDescent="0.2">
      <c r="A310" s="301"/>
      <c r="B310" s="302" t="s">
        <v>176</v>
      </c>
      <c r="C310" s="302" t="s">
        <v>128</v>
      </c>
      <c r="D310" s="301"/>
      <c r="E310" s="301"/>
      <c r="F310" s="301"/>
    </row>
    <row r="311" spans="1:6" s="309" customFormat="1" x14ac:dyDescent="0.2">
      <c r="A311" s="308" t="s">
        <v>176</v>
      </c>
      <c r="B311" s="308">
        <v>901510</v>
      </c>
      <c r="C311" s="308" t="s">
        <v>457</v>
      </c>
      <c r="D311" s="308"/>
      <c r="E311" s="308"/>
      <c r="F311" s="308"/>
    </row>
    <row r="312" spans="1:6" s="309" customFormat="1" x14ac:dyDescent="0.2">
      <c r="A312" s="308" t="s">
        <v>176</v>
      </c>
      <c r="B312" s="308">
        <v>901520</v>
      </c>
      <c r="C312" s="308" t="s">
        <v>456</v>
      </c>
      <c r="D312" s="308"/>
      <c r="E312" s="308"/>
      <c r="F312" s="308"/>
    </row>
    <row r="313" spans="1:6" s="309" customFormat="1" x14ac:dyDescent="0.2">
      <c r="A313" s="308" t="s">
        <v>176</v>
      </c>
      <c r="B313" s="308">
        <v>901530</v>
      </c>
      <c r="C313" s="308" t="s">
        <v>455</v>
      </c>
      <c r="D313" s="308"/>
      <c r="E313" s="308"/>
      <c r="F313" s="308"/>
    </row>
    <row r="314" spans="1:6" s="309" customFormat="1" x14ac:dyDescent="0.2">
      <c r="A314" s="308" t="s">
        <v>176</v>
      </c>
      <c r="B314" s="308">
        <v>901540</v>
      </c>
      <c r="C314" s="308" t="s">
        <v>454</v>
      </c>
      <c r="D314" s="308"/>
      <c r="E314" s="308"/>
      <c r="F314" s="308"/>
    </row>
    <row r="315" spans="1:6" s="309" customFormat="1" x14ac:dyDescent="0.2">
      <c r="A315" s="308" t="s">
        <v>176</v>
      </c>
      <c r="B315" s="308">
        <v>901580</v>
      </c>
      <c r="C315" s="308" t="s">
        <v>453</v>
      </c>
      <c r="D315" s="308"/>
      <c r="E315" s="308"/>
      <c r="F315" s="308"/>
    </row>
    <row r="316" spans="1:6" s="309" customFormat="1" x14ac:dyDescent="0.2">
      <c r="A316" s="308" t="s">
        <v>176</v>
      </c>
      <c r="B316" s="308">
        <v>901590</v>
      </c>
      <c r="C316" s="308" t="s">
        <v>452</v>
      </c>
      <c r="D316" s="308"/>
      <c r="E316" s="308"/>
      <c r="F316" s="308"/>
    </row>
    <row r="317" spans="1:6" s="309" customFormat="1" x14ac:dyDescent="0.2">
      <c r="A317" s="308" t="s">
        <v>176</v>
      </c>
      <c r="B317" s="308">
        <v>901600</v>
      </c>
      <c r="C317" s="308" t="s">
        <v>451</v>
      </c>
      <c r="D317" s="308"/>
      <c r="E317" s="308"/>
      <c r="F317" s="308"/>
    </row>
    <row r="318" spans="1:6" s="309" customFormat="1" x14ac:dyDescent="0.2">
      <c r="A318" s="308" t="s">
        <v>176</v>
      </c>
      <c r="B318" s="308">
        <v>902300</v>
      </c>
      <c r="C318" s="308" t="s">
        <v>450</v>
      </c>
      <c r="D318" s="308"/>
      <c r="E318" s="308"/>
      <c r="F318" s="308"/>
    </row>
    <row r="319" spans="1:6" s="309" customFormat="1" x14ac:dyDescent="0.2">
      <c r="A319" s="308" t="s">
        <v>176</v>
      </c>
      <c r="B319" s="308">
        <v>902410</v>
      </c>
      <c r="C319" s="308" t="s">
        <v>449</v>
      </c>
      <c r="D319" s="308"/>
      <c r="E319" s="308"/>
      <c r="F319" s="308"/>
    </row>
    <row r="320" spans="1:6" s="309" customFormat="1" x14ac:dyDescent="0.2">
      <c r="A320" s="308" t="s">
        <v>176</v>
      </c>
      <c r="B320" s="308">
        <v>902480</v>
      </c>
      <c r="C320" s="308"/>
      <c r="D320" s="308"/>
      <c r="E320" s="308"/>
      <c r="F320" s="308"/>
    </row>
    <row r="321" spans="1:6" s="309" customFormat="1" x14ac:dyDescent="0.2">
      <c r="A321" s="308" t="s">
        <v>176</v>
      </c>
      <c r="B321" s="308">
        <v>902490</v>
      </c>
      <c r="C321" s="308" t="s">
        <v>448</v>
      </c>
      <c r="D321" s="308"/>
      <c r="E321" s="308"/>
      <c r="F321" s="308"/>
    </row>
    <row r="322" spans="1:6" s="309" customFormat="1" x14ac:dyDescent="0.2">
      <c r="A322" s="308" t="s">
        <v>176</v>
      </c>
      <c r="B322" s="308">
        <v>902511</v>
      </c>
      <c r="C322" s="308" t="s">
        <v>447</v>
      </c>
      <c r="D322" s="308"/>
      <c r="E322" s="308"/>
      <c r="F322" s="308"/>
    </row>
    <row r="323" spans="1:6" s="309" customFormat="1" x14ac:dyDescent="0.2">
      <c r="A323" s="308" t="s">
        <v>176</v>
      </c>
      <c r="B323" s="308">
        <v>902519</v>
      </c>
      <c r="C323" s="308" t="s">
        <v>446</v>
      </c>
      <c r="D323" s="308"/>
      <c r="E323" s="308"/>
      <c r="F323" s="308"/>
    </row>
    <row r="324" spans="1:6" s="309" customFormat="1" x14ac:dyDescent="0.2">
      <c r="A324" s="308" t="s">
        <v>176</v>
      </c>
      <c r="B324" s="308">
        <v>902520</v>
      </c>
      <c r="C324" s="308" t="s">
        <v>445</v>
      </c>
      <c r="D324" s="308"/>
      <c r="E324" s="308"/>
      <c r="F324" s="308"/>
    </row>
    <row r="325" spans="1:6" s="309" customFormat="1" x14ac:dyDescent="0.2">
      <c r="A325" s="308" t="s">
        <v>176</v>
      </c>
      <c r="B325" s="308">
        <v>902580</v>
      </c>
      <c r="C325" s="308" t="s">
        <v>444</v>
      </c>
      <c r="D325" s="308"/>
      <c r="E325" s="308"/>
      <c r="F325" s="308"/>
    </row>
    <row r="326" spans="1:6" s="309" customFormat="1" x14ac:dyDescent="0.2">
      <c r="A326" s="308" t="s">
        <v>176</v>
      </c>
      <c r="B326" s="308">
        <v>902590</v>
      </c>
      <c r="C326" s="308" t="s">
        <v>443</v>
      </c>
      <c r="D326" s="308"/>
      <c r="E326" s="308"/>
      <c r="F326" s="308"/>
    </row>
    <row r="327" spans="1:6" s="309" customFormat="1" x14ac:dyDescent="0.2">
      <c r="A327" s="308" t="s">
        <v>176</v>
      </c>
      <c r="B327" s="308">
        <v>902610</v>
      </c>
      <c r="C327" s="308" t="s">
        <v>442</v>
      </c>
      <c r="D327" s="308"/>
      <c r="E327" s="308"/>
      <c r="F327" s="308"/>
    </row>
    <row r="328" spans="1:6" s="309" customFormat="1" x14ac:dyDescent="0.2">
      <c r="A328" s="308" t="s">
        <v>176</v>
      </c>
      <c r="B328" s="308">
        <v>902620</v>
      </c>
      <c r="C328" s="308" t="s">
        <v>441</v>
      </c>
      <c r="D328" s="308"/>
      <c r="E328" s="308"/>
      <c r="F328" s="308"/>
    </row>
    <row r="329" spans="1:6" s="309" customFormat="1" x14ac:dyDescent="0.2">
      <c r="A329" s="308" t="s">
        <v>176</v>
      </c>
      <c r="B329" s="308">
        <v>902680</v>
      </c>
      <c r="C329" s="308" t="s">
        <v>440</v>
      </c>
      <c r="D329" s="308"/>
      <c r="E329" s="308"/>
      <c r="F329" s="308"/>
    </row>
    <row r="330" spans="1:6" s="309" customFormat="1" x14ac:dyDescent="0.2">
      <c r="A330" s="308" t="s">
        <v>176</v>
      </c>
      <c r="B330" s="308">
        <v>902690</v>
      </c>
      <c r="C330" s="308"/>
      <c r="D330" s="308"/>
      <c r="E330" s="308"/>
      <c r="F330" s="308"/>
    </row>
    <row r="331" spans="1:6" s="309" customFormat="1" x14ac:dyDescent="0.2">
      <c r="A331" s="308" t="s">
        <v>176</v>
      </c>
      <c r="B331" s="308">
        <v>902710</v>
      </c>
      <c r="C331" s="308" t="s">
        <v>439</v>
      </c>
      <c r="D331" s="308"/>
      <c r="E331" s="308"/>
      <c r="F331" s="308"/>
    </row>
    <row r="332" spans="1:6" s="309" customFormat="1" x14ac:dyDescent="0.2">
      <c r="A332" s="308" t="s">
        <v>176</v>
      </c>
      <c r="B332" s="308">
        <v>902720</v>
      </c>
      <c r="C332" s="308"/>
      <c r="D332" s="308"/>
      <c r="E332" s="308"/>
      <c r="F332" s="308"/>
    </row>
    <row r="333" spans="1:6" s="309" customFormat="1" x14ac:dyDescent="0.2">
      <c r="A333" s="308" t="s">
        <v>176</v>
      </c>
      <c r="B333" s="308">
        <v>902730</v>
      </c>
      <c r="C333" s="308" t="s">
        <v>438</v>
      </c>
      <c r="D333" s="308"/>
      <c r="E333" s="308"/>
      <c r="F333" s="308"/>
    </row>
    <row r="334" spans="1:6" s="309" customFormat="1" x14ac:dyDescent="0.2">
      <c r="A334" s="308" t="s">
        <v>176</v>
      </c>
      <c r="B334" s="308">
        <v>902740</v>
      </c>
      <c r="C334" s="308" t="s">
        <v>437</v>
      </c>
      <c r="D334" s="308"/>
      <c r="E334" s="308"/>
      <c r="F334" s="308"/>
    </row>
    <row r="335" spans="1:6" s="309" customFormat="1" x14ac:dyDescent="0.2">
      <c r="A335" s="308" t="s">
        <v>176</v>
      </c>
      <c r="B335" s="308">
        <v>902750</v>
      </c>
      <c r="C335" s="308" t="s">
        <v>436</v>
      </c>
      <c r="D335" s="308"/>
      <c r="E335" s="308"/>
      <c r="F335" s="308"/>
    </row>
    <row r="336" spans="1:6" s="309" customFormat="1" x14ac:dyDescent="0.2">
      <c r="A336" s="308" t="s">
        <v>176</v>
      </c>
      <c r="B336" s="308">
        <v>902754</v>
      </c>
      <c r="C336" s="308" t="s">
        <v>435</v>
      </c>
      <c r="D336" s="308"/>
      <c r="E336" s="308"/>
      <c r="F336" s="308"/>
    </row>
    <row r="337" spans="1:6" s="309" customFormat="1" x14ac:dyDescent="0.2">
      <c r="A337" s="308" t="s">
        <v>176</v>
      </c>
      <c r="B337" s="308">
        <v>902780</v>
      </c>
      <c r="C337" s="308" t="s">
        <v>434</v>
      </c>
      <c r="D337" s="308"/>
      <c r="E337" s="308"/>
      <c r="F337" s="308"/>
    </row>
    <row r="338" spans="1:6" s="309" customFormat="1" x14ac:dyDescent="0.2">
      <c r="A338" s="308" t="s">
        <v>176</v>
      </c>
      <c r="B338" s="308">
        <v>902790</v>
      </c>
      <c r="C338" s="308" t="s">
        <v>433</v>
      </c>
      <c r="D338" s="308"/>
      <c r="E338" s="308"/>
      <c r="F338" s="308"/>
    </row>
    <row r="339" spans="1:6" s="309" customFormat="1" x14ac:dyDescent="0.2">
      <c r="A339" s="308" t="s">
        <v>176</v>
      </c>
      <c r="B339" s="308">
        <v>902810</v>
      </c>
      <c r="C339" s="308" t="s">
        <v>432</v>
      </c>
      <c r="D339" s="308"/>
      <c r="E339" s="308"/>
      <c r="F339" s="308"/>
    </row>
    <row r="340" spans="1:6" s="309" customFormat="1" x14ac:dyDescent="0.2">
      <c r="A340" s="308" t="s">
        <v>176</v>
      </c>
      <c r="B340" s="308">
        <v>902820</v>
      </c>
      <c r="C340" s="308" t="s">
        <v>431</v>
      </c>
      <c r="D340" s="308"/>
      <c r="E340" s="308"/>
      <c r="F340" s="308"/>
    </row>
    <row r="341" spans="1:6" s="309" customFormat="1" x14ac:dyDescent="0.2">
      <c r="A341" s="308" t="s">
        <v>176</v>
      </c>
      <c r="B341" s="308">
        <v>902830</v>
      </c>
      <c r="C341" s="308" t="s">
        <v>430</v>
      </c>
      <c r="D341" s="308"/>
      <c r="E341" s="308"/>
      <c r="F341" s="308"/>
    </row>
    <row r="342" spans="1:6" s="309" customFormat="1" x14ac:dyDescent="0.2">
      <c r="A342" s="308" t="s">
        <v>176</v>
      </c>
      <c r="B342" s="308">
        <v>902890</v>
      </c>
      <c r="C342" s="308" t="s">
        <v>429</v>
      </c>
      <c r="D342" s="308"/>
      <c r="E342" s="308"/>
      <c r="F342" s="308"/>
    </row>
    <row r="343" spans="1:6" s="309" customFormat="1" x14ac:dyDescent="0.2">
      <c r="A343" s="308" t="s">
        <v>176</v>
      </c>
      <c r="B343" s="308">
        <v>902910</v>
      </c>
      <c r="C343" s="308" t="s">
        <v>428</v>
      </c>
      <c r="D343" s="308"/>
      <c r="E343" s="308"/>
      <c r="F343" s="308"/>
    </row>
    <row r="344" spans="1:6" s="309" customFormat="1" x14ac:dyDescent="0.2">
      <c r="A344" s="308" t="s">
        <v>176</v>
      </c>
      <c r="B344" s="308">
        <v>902920</v>
      </c>
      <c r="C344" s="308" t="s">
        <v>427</v>
      </c>
      <c r="D344" s="308"/>
      <c r="E344" s="308"/>
      <c r="F344" s="308"/>
    </row>
    <row r="345" spans="1:6" s="309" customFormat="1" x14ac:dyDescent="0.2">
      <c r="A345" s="308" t="s">
        <v>176</v>
      </c>
      <c r="B345" s="308">
        <v>902990</v>
      </c>
      <c r="C345" s="308" t="s">
        <v>426</v>
      </c>
      <c r="D345" s="308"/>
      <c r="E345" s="308"/>
      <c r="F345" s="308"/>
    </row>
    <row r="346" spans="1:6" s="309" customFormat="1" x14ac:dyDescent="0.2">
      <c r="A346" s="308" t="s">
        <v>176</v>
      </c>
      <c r="B346" s="308">
        <v>903010</v>
      </c>
      <c r="C346" s="308" t="s">
        <v>425</v>
      </c>
      <c r="D346" s="308"/>
      <c r="E346" s="308"/>
      <c r="F346" s="308"/>
    </row>
    <row r="347" spans="1:6" s="309" customFormat="1" x14ac:dyDescent="0.2">
      <c r="A347" s="308" t="s">
        <v>176</v>
      </c>
      <c r="B347" s="308">
        <v>903020</v>
      </c>
      <c r="C347" s="308" t="s">
        <v>424</v>
      </c>
      <c r="D347" s="308"/>
      <c r="E347" s="308"/>
      <c r="F347" s="308"/>
    </row>
    <row r="348" spans="1:6" s="309" customFormat="1" x14ac:dyDescent="0.2">
      <c r="A348" s="308" t="s">
        <v>176</v>
      </c>
      <c r="B348" s="308">
        <v>903031</v>
      </c>
      <c r="C348" s="308" t="s">
        <v>423</v>
      </c>
      <c r="D348" s="308"/>
      <c r="E348" s="308"/>
      <c r="F348" s="308"/>
    </row>
    <row r="349" spans="1:6" s="309" customFormat="1" x14ac:dyDescent="0.2">
      <c r="A349" s="308" t="s">
        <v>176</v>
      </c>
      <c r="B349" s="308">
        <v>903032</v>
      </c>
      <c r="C349" s="308" t="s">
        <v>422</v>
      </c>
      <c r="D349" s="308"/>
      <c r="E349" s="308"/>
      <c r="F349" s="308"/>
    </row>
    <row r="350" spans="1:6" s="309" customFormat="1" x14ac:dyDescent="0.2">
      <c r="A350" s="308" t="s">
        <v>176</v>
      </c>
      <c r="B350" s="308">
        <v>903033</v>
      </c>
      <c r="C350" s="308"/>
      <c r="D350" s="308"/>
      <c r="E350" s="308"/>
      <c r="F350" s="308"/>
    </row>
    <row r="351" spans="1:6" s="309" customFormat="1" x14ac:dyDescent="0.2">
      <c r="A351" s="308" t="s">
        <v>176</v>
      </c>
      <c r="B351" s="308">
        <v>903039</v>
      </c>
      <c r="C351" s="308" t="s">
        <v>421</v>
      </c>
      <c r="D351" s="308"/>
      <c r="E351" s="308"/>
      <c r="F351" s="308"/>
    </row>
    <row r="352" spans="1:6" s="309" customFormat="1" x14ac:dyDescent="0.2">
      <c r="A352" s="308" t="s">
        <v>176</v>
      </c>
      <c r="B352" s="308">
        <v>903040</v>
      </c>
      <c r="C352" s="308" t="s">
        <v>420</v>
      </c>
      <c r="D352" s="308"/>
      <c r="E352" s="308"/>
      <c r="F352" s="308"/>
    </row>
    <row r="353" spans="1:6" s="309" customFormat="1" x14ac:dyDescent="0.2">
      <c r="A353" s="308" t="s">
        <v>176</v>
      </c>
      <c r="B353" s="308">
        <v>903082</v>
      </c>
      <c r="C353" s="308" t="s">
        <v>419</v>
      </c>
      <c r="D353" s="308"/>
      <c r="E353" s="308"/>
      <c r="F353" s="308"/>
    </row>
    <row r="354" spans="1:6" s="309" customFormat="1" x14ac:dyDescent="0.2">
      <c r="A354" s="308" t="s">
        <v>176</v>
      </c>
      <c r="B354" s="308">
        <v>903083</v>
      </c>
      <c r="C354" s="308" t="s">
        <v>418</v>
      </c>
      <c r="D354" s="308"/>
      <c r="E354" s="308"/>
      <c r="F354" s="308"/>
    </row>
    <row r="355" spans="1:6" s="309" customFormat="1" x14ac:dyDescent="0.2">
      <c r="A355" s="308" t="s">
        <v>176</v>
      </c>
      <c r="B355" s="308">
        <v>903084</v>
      </c>
      <c r="C355" s="308" t="s">
        <v>417</v>
      </c>
      <c r="D355" s="308"/>
      <c r="E355" s="308"/>
      <c r="F355" s="308"/>
    </row>
    <row r="356" spans="1:6" s="309" customFormat="1" x14ac:dyDescent="0.2">
      <c r="A356" s="308" t="s">
        <v>176</v>
      </c>
      <c r="B356" s="308">
        <v>903089</v>
      </c>
      <c r="C356" s="308"/>
      <c r="D356" s="308"/>
      <c r="E356" s="308"/>
      <c r="F356" s="308"/>
    </row>
    <row r="357" spans="1:6" s="309" customFormat="1" x14ac:dyDescent="0.2">
      <c r="A357" s="308" t="s">
        <v>176</v>
      </c>
      <c r="B357" s="308">
        <v>903090</v>
      </c>
      <c r="C357" s="308" t="s">
        <v>416</v>
      </c>
      <c r="D357" s="308"/>
      <c r="E357" s="308"/>
      <c r="F357" s="308"/>
    </row>
    <row r="358" spans="1:6" s="309" customFormat="1" x14ac:dyDescent="0.2">
      <c r="A358" s="308" t="s">
        <v>176</v>
      </c>
      <c r="B358" s="308">
        <v>903110</v>
      </c>
      <c r="C358" s="308" t="s">
        <v>415</v>
      </c>
      <c r="D358" s="308"/>
      <c r="E358" s="308"/>
      <c r="F358" s="308"/>
    </row>
    <row r="359" spans="1:6" s="309" customFormat="1" x14ac:dyDescent="0.2">
      <c r="A359" s="308" t="s">
        <v>176</v>
      </c>
      <c r="B359" s="308">
        <v>903120</v>
      </c>
      <c r="C359" s="308" t="s">
        <v>414</v>
      </c>
      <c r="D359" s="308"/>
      <c r="E359" s="308"/>
      <c r="F359" s="308"/>
    </row>
    <row r="360" spans="1:6" s="309" customFormat="1" x14ac:dyDescent="0.2">
      <c r="A360" s="308" t="s">
        <v>176</v>
      </c>
      <c r="B360" s="308">
        <v>903130</v>
      </c>
      <c r="C360" s="308" t="s">
        <v>413</v>
      </c>
      <c r="D360" s="308"/>
      <c r="E360" s="308"/>
      <c r="F360" s="308"/>
    </row>
    <row r="361" spans="1:6" s="309" customFormat="1" x14ac:dyDescent="0.2">
      <c r="A361" s="308" t="s">
        <v>176</v>
      </c>
      <c r="B361" s="308">
        <v>903141</v>
      </c>
      <c r="C361" s="308" t="s">
        <v>412</v>
      </c>
      <c r="D361" s="308"/>
      <c r="E361" s="308"/>
      <c r="F361" s="308"/>
    </row>
    <row r="362" spans="1:6" s="309" customFormat="1" x14ac:dyDescent="0.2">
      <c r="A362" s="308" t="s">
        <v>176</v>
      </c>
      <c r="B362" s="308">
        <v>903149</v>
      </c>
      <c r="C362" s="308" t="s">
        <v>411</v>
      </c>
      <c r="D362" s="308"/>
      <c r="E362" s="308"/>
      <c r="F362" s="308"/>
    </row>
    <row r="363" spans="1:6" s="309" customFormat="1" x14ac:dyDescent="0.2">
      <c r="A363" s="308" t="s">
        <v>176</v>
      </c>
      <c r="B363" s="308">
        <v>903180</v>
      </c>
      <c r="C363" s="308" t="s">
        <v>410</v>
      </c>
      <c r="D363" s="308"/>
      <c r="E363" s="308"/>
      <c r="F363" s="308"/>
    </row>
    <row r="364" spans="1:6" s="309" customFormat="1" x14ac:dyDescent="0.2">
      <c r="A364" s="308" t="s">
        <v>176</v>
      </c>
      <c r="B364" s="308">
        <v>903190</v>
      </c>
      <c r="C364" s="308" t="s">
        <v>409</v>
      </c>
      <c r="D364" s="308"/>
      <c r="E364" s="308"/>
      <c r="F364" s="308"/>
    </row>
    <row r="365" spans="1:6" s="309" customFormat="1" x14ac:dyDescent="0.2">
      <c r="A365" s="308" t="s">
        <v>176</v>
      </c>
      <c r="B365" s="308">
        <v>903210</v>
      </c>
      <c r="C365" s="308" t="s">
        <v>408</v>
      </c>
      <c r="D365" s="308"/>
      <c r="E365" s="308"/>
      <c r="F365" s="308"/>
    </row>
    <row r="366" spans="1:6" s="309" customFormat="1" x14ac:dyDescent="0.2">
      <c r="A366" s="308" t="s">
        <v>176</v>
      </c>
      <c r="B366" s="308">
        <v>903220</v>
      </c>
      <c r="C366" s="308" t="s">
        <v>407</v>
      </c>
      <c r="D366" s="308"/>
      <c r="E366" s="308"/>
      <c r="F366" s="308"/>
    </row>
    <row r="367" spans="1:6" s="309" customFormat="1" x14ac:dyDescent="0.2">
      <c r="A367" s="308" t="s">
        <v>176</v>
      </c>
      <c r="B367" s="308">
        <v>903281</v>
      </c>
      <c r="C367" s="308"/>
      <c r="D367" s="308"/>
      <c r="E367" s="308"/>
      <c r="F367" s="308"/>
    </row>
    <row r="368" spans="1:6" s="309" customFormat="1" x14ac:dyDescent="0.2">
      <c r="A368" s="308" t="s">
        <v>176</v>
      </c>
      <c r="B368" s="308">
        <v>903289</v>
      </c>
      <c r="C368" s="308"/>
      <c r="D368" s="308"/>
      <c r="E368" s="308"/>
      <c r="F368" s="308"/>
    </row>
    <row r="369" spans="1:6" s="309" customFormat="1" x14ac:dyDescent="0.2">
      <c r="A369" s="308" t="s">
        <v>176</v>
      </c>
      <c r="B369" s="308">
        <v>903290</v>
      </c>
      <c r="C369" s="308"/>
      <c r="D369" s="308"/>
      <c r="E369" s="308"/>
      <c r="F369" s="308"/>
    </row>
    <row r="370" spans="1:6" s="309" customFormat="1" x14ac:dyDescent="0.2">
      <c r="A370" s="308" t="s">
        <v>176</v>
      </c>
      <c r="B370" s="308">
        <v>903300</v>
      </c>
      <c r="C370" s="308"/>
      <c r="D370" s="308"/>
      <c r="E370" s="308"/>
      <c r="F370" s="308"/>
    </row>
    <row r="371" spans="1:6" s="309" customFormat="1" x14ac:dyDescent="0.2">
      <c r="A371" s="308" t="s">
        <v>176</v>
      </c>
      <c r="B371" s="308">
        <v>981000</v>
      </c>
      <c r="C371" s="308"/>
      <c r="D371" s="308"/>
      <c r="E371" s="308"/>
      <c r="F371" s="308"/>
    </row>
    <row r="391" s="301" customFormat="1" x14ac:dyDescent="0.2"/>
    <row r="428" s="301" customFormat="1" x14ac:dyDescent="0.2"/>
    <row r="431" s="301" customFormat="1" x14ac:dyDescent="0.2"/>
    <row r="460" s="301" customFormat="1" x14ac:dyDescent="0.2"/>
    <row r="509" s="301" customFormat="1" x14ac:dyDescent="0.2"/>
    <row r="549" s="301" customFormat="1" x14ac:dyDescent="0.2"/>
    <row r="608" s="301" customFormat="1" x14ac:dyDescent="0.2"/>
    <row r="615" s="301" customFormat="1" x14ac:dyDescent="0.2"/>
  </sheetData>
  <hyperlinks>
    <hyperlink ref="A1" location="INDICE!A1" display="INDICE"/>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7"/>
  <sheetViews>
    <sheetView topLeftCell="A47" zoomScale="70" zoomScaleNormal="70" workbookViewId="0"/>
  </sheetViews>
  <sheetFormatPr baseColWidth="10" defaultRowHeight="12.75" x14ac:dyDescent="0.2"/>
  <cols>
    <col min="1" max="1" width="11.42578125" style="4"/>
    <col min="2" max="2" width="30.42578125" style="4" bestFit="1" customWidth="1"/>
    <col min="3" max="16" width="11.42578125" style="21" bestFit="1" customWidth="1"/>
    <col min="17" max="24" width="11.42578125" style="21" customWidth="1"/>
    <col min="25" max="25" width="11.7109375" style="21" bestFit="1" customWidth="1"/>
    <col min="26" max="89" width="11.42578125" style="21"/>
    <col min="90" max="16384" width="11.42578125" style="4"/>
  </cols>
  <sheetData>
    <row r="1" spans="1:25" x14ac:dyDescent="0.2">
      <c r="A1" s="11" t="s">
        <v>258</v>
      </c>
    </row>
    <row r="2" spans="1:25" ht="18.75" x14ac:dyDescent="0.3">
      <c r="A2" s="333" t="s">
        <v>99</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25"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25" ht="18.75" x14ac:dyDescent="0.3">
      <c r="A4" s="333" t="s">
        <v>847</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25" ht="13.5" thickBot="1" x14ac:dyDescent="0.25">
      <c r="A5" s="335" t="s">
        <v>123</v>
      </c>
      <c r="B5" s="335"/>
      <c r="C5" s="335"/>
      <c r="D5" s="335"/>
      <c r="E5" s="335"/>
      <c r="F5" s="335"/>
      <c r="G5" s="335"/>
      <c r="H5" s="335"/>
      <c r="I5" s="335"/>
      <c r="J5" s="335"/>
      <c r="K5" s="335"/>
      <c r="L5" s="335"/>
      <c r="M5" s="335"/>
      <c r="N5" s="335"/>
      <c r="O5" s="335"/>
      <c r="P5" s="335"/>
      <c r="Q5" s="335"/>
      <c r="R5" s="335"/>
      <c r="S5" s="335"/>
      <c r="T5" s="335"/>
      <c r="U5" s="335"/>
      <c r="V5" s="335"/>
      <c r="W5" s="335"/>
      <c r="X5" s="335"/>
      <c r="Y5" s="335"/>
    </row>
    <row r="6" spans="1:25"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25"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25" ht="13.5" thickTop="1" x14ac:dyDescent="0.2">
      <c r="A8" s="148"/>
      <c r="C8" s="22"/>
      <c r="D8" s="22"/>
      <c r="E8" s="22"/>
      <c r="F8" s="22"/>
      <c r="G8" s="22"/>
      <c r="H8" s="22"/>
      <c r="I8" s="22"/>
      <c r="J8" s="22"/>
      <c r="K8" s="22"/>
      <c r="L8" s="22"/>
      <c r="M8" s="22"/>
      <c r="N8" s="22"/>
      <c r="O8" s="22"/>
      <c r="P8" s="22"/>
      <c r="Q8" s="22"/>
      <c r="R8" s="22"/>
      <c r="S8" s="22"/>
      <c r="T8" s="22"/>
      <c r="U8" s="22"/>
      <c r="V8" s="22"/>
      <c r="W8" s="22"/>
      <c r="X8" s="22"/>
      <c r="Y8" s="22"/>
    </row>
    <row r="9" spans="1:25" x14ac:dyDescent="0.2">
      <c r="A9" s="143"/>
      <c r="B9" s="27" t="s">
        <v>326</v>
      </c>
      <c r="C9" s="75">
        <v>54.868074</v>
      </c>
      <c r="D9" s="75">
        <v>73.313299000000001</v>
      </c>
      <c r="E9" s="75">
        <v>114.721749</v>
      </c>
      <c r="F9" s="75">
        <v>132.97669300000001</v>
      </c>
      <c r="G9" s="75">
        <v>176.15698</v>
      </c>
      <c r="H9" s="75">
        <v>380.10681899999997</v>
      </c>
      <c r="I9" s="75">
        <v>298.51503700000001</v>
      </c>
      <c r="J9" s="75">
        <v>350.30036100000001</v>
      </c>
      <c r="K9" s="75">
        <v>368.03447399999999</v>
      </c>
      <c r="L9" s="75">
        <v>306.41307399999999</v>
      </c>
      <c r="M9" s="75">
        <v>205.677672</v>
      </c>
      <c r="N9" s="75">
        <v>147.87887799999999</v>
      </c>
      <c r="O9" s="75">
        <v>112.93696799999999</v>
      </c>
      <c r="P9" s="75">
        <v>197.085567</v>
      </c>
      <c r="Q9" s="184">
        <v>164.31888599999999</v>
      </c>
      <c r="R9" s="184">
        <v>188.04575700000001</v>
      </c>
      <c r="S9" s="184">
        <v>193.515412</v>
      </c>
      <c r="T9" s="184">
        <v>197.11153300000001</v>
      </c>
      <c r="U9" s="27">
        <v>169.97441900000001</v>
      </c>
      <c r="V9" s="27">
        <v>189.71926999999999</v>
      </c>
      <c r="W9" s="27">
        <v>141.59437299999999</v>
      </c>
      <c r="X9" s="27">
        <v>173.32649499999999</v>
      </c>
      <c r="Y9" s="18">
        <f>SUM(C9:X9)</f>
        <v>4336.5917900000004</v>
      </c>
    </row>
    <row r="10" spans="1:25" x14ac:dyDescent="0.2">
      <c r="A10" s="143"/>
      <c r="B10" s="27" t="s">
        <v>394</v>
      </c>
      <c r="C10" s="75">
        <v>2.5500000000000002E-3</v>
      </c>
      <c r="D10" s="75">
        <v>0</v>
      </c>
      <c r="E10" s="75">
        <v>1.302E-3</v>
      </c>
      <c r="F10" s="75">
        <v>3.4689999999999999E-3</v>
      </c>
      <c r="G10" s="75">
        <v>1.35E-4</v>
      </c>
      <c r="H10" s="75">
        <v>9.5100000000000002E-4</v>
      </c>
      <c r="I10" s="75">
        <v>3.552E-3</v>
      </c>
      <c r="J10" s="75">
        <v>4.66E-4</v>
      </c>
      <c r="K10" s="75">
        <v>1.039E-3</v>
      </c>
      <c r="L10" s="75">
        <v>3.4299999999999999E-3</v>
      </c>
      <c r="M10" s="75">
        <v>1.5100000000000001E-4</v>
      </c>
      <c r="N10" s="75">
        <v>0.66020400000000001</v>
      </c>
      <c r="O10" s="75">
        <v>7.4950599999999996</v>
      </c>
      <c r="P10" s="75">
        <v>38.536518000000001</v>
      </c>
      <c r="Q10" s="184">
        <v>9.6603759999999994</v>
      </c>
      <c r="R10" s="184">
        <v>0.37085000000000001</v>
      </c>
      <c r="S10" s="184">
        <v>2.1896239999999998</v>
      </c>
      <c r="T10" s="184">
        <v>1.4790479999999999</v>
      </c>
      <c r="U10" s="27">
        <v>1.0347E-2</v>
      </c>
      <c r="V10" s="27">
        <v>6.1194999999999999E-2</v>
      </c>
      <c r="W10" s="27">
        <v>2.4518000000000002E-2</v>
      </c>
      <c r="X10" s="27">
        <v>1.6247999999999999E-2</v>
      </c>
      <c r="Y10" s="18">
        <f t="shared" ref="Y10:Y29" si="0">SUM(C10:X10)</f>
        <v>60.521032999999996</v>
      </c>
    </row>
    <row r="11" spans="1:25" x14ac:dyDescent="0.2">
      <c r="A11" s="143"/>
      <c r="B11" s="27" t="s">
        <v>58</v>
      </c>
      <c r="C11" s="75">
        <v>0.44983400000000001</v>
      </c>
      <c r="D11" s="75">
        <v>0.31400699999999998</v>
      </c>
      <c r="E11" s="75">
        <v>0.51238099999999998</v>
      </c>
      <c r="F11" s="75">
        <v>0.83375200000000005</v>
      </c>
      <c r="G11" s="75">
        <v>1.2542180000000001</v>
      </c>
      <c r="H11" s="75">
        <v>2.2229329999999998</v>
      </c>
      <c r="I11" s="75">
        <v>2.5511590000000002</v>
      </c>
      <c r="J11" s="75">
        <v>2.1453090000000001</v>
      </c>
      <c r="K11" s="75">
        <v>3.6401129999999999</v>
      </c>
      <c r="L11" s="75">
        <v>4.668558</v>
      </c>
      <c r="M11" s="75">
        <v>3.476086</v>
      </c>
      <c r="N11" s="75">
        <v>4.0643180000000001</v>
      </c>
      <c r="O11" s="75">
        <v>3.6726939999999999</v>
      </c>
      <c r="P11" s="75">
        <v>3.4478529999999998</v>
      </c>
      <c r="Q11" s="184">
        <v>1.7062649999999999</v>
      </c>
      <c r="R11" s="184">
        <v>1.8890899999999999</v>
      </c>
      <c r="S11" s="184">
        <v>1.7619309999999999</v>
      </c>
      <c r="T11" s="184">
        <v>1.6074250000000001</v>
      </c>
      <c r="U11" s="27">
        <v>1.0217149999999999</v>
      </c>
      <c r="V11" s="27">
        <v>1.0198510000000001</v>
      </c>
      <c r="W11" s="27">
        <v>0.74939299999999998</v>
      </c>
      <c r="X11" s="27">
        <v>1.277363</v>
      </c>
      <c r="Y11" s="18">
        <f t="shared" si="0"/>
        <v>44.286248000000001</v>
      </c>
    </row>
    <row r="12" spans="1:25" x14ac:dyDescent="0.2">
      <c r="A12" s="143"/>
      <c r="B12" s="27" t="s">
        <v>395</v>
      </c>
      <c r="C12" s="75">
        <v>6.7421999999999996E-2</v>
      </c>
      <c r="D12" s="75">
        <v>0.200298</v>
      </c>
      <c r="E12" s="75">
        <v>0.80196900000000004</v>
      </c>
      <c r="F12" s="75">
        <v>0.582839</v>
      </c>
      <c r="G12" s="75">
        <v>0.66136700000000004</v>
      </c>
      <c r="H12" s="75">
        <v>1.0674790000000001</v>
      </c>
      <c r="I12" s="75">
        <v>4.1101049999999999</v>
      </c>
      <c r="J12" s="75">
        <v>12.982951</v>
      </c>
      <c r="K12" s="75">
        <v>5.671907</v>
      </c>
      <c r="L12" s="75">
        <v>3.3329879999999998</v>
      </c>
      <c r="M12" s="75">
        <v>3.3675350000000002</v>
      </c>
      <c r="N12" s="75">
        <v>4.5255979999999996</v>
      </c>
      <c r="O12" s="75">
        <v>10.685114</v>
      </c>
      <c r="P12" s="75">
        <v>36.806432000000001</v>
      </c>
      <c r="Q12" s="184">
        <v>24.354016999999999</v>
      </c>
      <c r="R12" s="184">
        <v>102.1319</v>
      </c>
      <c r="S12" s="184">
        <v>82.184606000000002</v>
      </c>
      <c r="T12" s="184">
        <v>23.412023000000001</v>
      </c>
      <c r="U12" s="27">
        <v>23.008476000000002</v>
      </c>
      <c r="V12" s="27">
        <v>27.256767</v>
      </c>
      <c r="W12" s="27">
        <v>0</v>
      </c>
      <c r="X12" s="27">
        <v>0</v>
      </c>
      <c r="Y12" s="18">
        <f t="shared" si="0"/>
        <v>367.211793</v>
      </c>
    </row>
    <row r="13" spans="1:25" x14ac:dyDescent="0.2">
      <c r="A13" s="143"/>
      <c r="B13" s="27" t="s">
        <v>67</v>
      </c>
      <c r="C13" s="75">
        <v>7.2832749999999997</v>
      </c>
      <c r="D13" s="75">
        <v>6.279471</v>
      </c>
      <c r="E13" s="75">
        <v>8.5309749999999998</v>
      </c>
      <c r="F13" s="75">
        <v>8.1468380000000007</v>
      </c>
      <c r="G13" s="75">
        <v>9.0151219999999999</v>
      </c>
      <c r="H13" s="75">
        <v>8.5615260000000006</v>
      </c>
      <c r="I13" s="75">
        <v>10.415552999999999</v>
      </c>
      <c r="J13" s="75">
        <v>12.543118</v>
      </c>
      <c r="K13" s="75">
        <v>11.164431</v>
      </c>
      <c r="L13" s="75">
        <v>11.749105</v>
      </c>
      <c r="M13" s="75">
        <v>28.611981</v>
      </c>
      <c r="N13" s="75">
        <v>25.569815999999999</v>
      </c>
      <c r="O13" s="75">
        <v>26.332076000000001</v>
      </c>
      <c r="P13" s="75">
        <v>23.852288999999999</v>
      </c>
      <c r="Q13" s="184">
        <v>4.401294</v>
      </c>
      <c r="R13" s="184">
        <v>19.221675000000001</v>
      </c>
      <c r="S13" s="184">
        <v>26.495435000000001</v>
      </c>
      <c r="T13" s="184">
        <v>37.847465</v>
      </c>
      <c r="U13" s="27">
        <v>31.954198999999999</v>
      </c>
      <c r="V13" s="27">
        <v>26.924468000000001</v>
      </c>
      <c r="W13" s="27">
        <v>29.765094999999999</v>
      </c>
      <c r="X13" s="27">
        <v>32.573718</v>
      </c>
      <c r="Y13" s="18">
        <f t="shared" si="0"/>
        <v>407.23892499999999</v>
      </c>
    </row>
    <row r="14" spans="1:25" x14ac:dyDescent="0.2">
      <c r="A14" s="143"/>
      <c r="B14" s="27" t="s">
        <v>400</v>
      </c>
      <c r="C14" s="75">
        <v>0</v>
      </c>
      <c r="D14" s="75">
        <v>0</v>
      </c>
      <c r="E14" s="75">
        <v>2.5900000000000001E-4</v>
      </c>
      <c r="F14" s="75">
        <v>0</v>
      </c>
      <c r="G14" s="75">
        <v>0</v>
      </c>
      <c r="H14" s="75">
        <v>0</v>
      </c>
      <c r="I14" s="75">
        <v>1.1058999999999999E-2</v>
      </c>
      <c r="J14" s="75">
        <v>1.4643E-2</v>
      </c>
      <c r="K14" s="75">
        <v>5.8228000000000002E-2</v>
      </c>
      <c r="L14" s="75">
        <v>4.5319999999999999E-2</v>
      </c>
      <c r="M14" s="75">
        <v>0.16298799999999999</v>
      </c>
      <c r="N14" s="75">
        <v>9.8962999999999995E-2</v>
      </c>
      <c r="O14" s="75">
        <v>0.10127899999999999</v>
      </c>
      <c r="P14" s="75">
        <v>5.4755999999999999E-2</v>
      </c>
      <c r="Q14" s="184">
        <v>0.203791</v>
      </c>
      <c r="R14" s="184">
        <v>0</v>
      </c>
      <c r="S14" s="184">
        <v>5.5037999999999997E-2</v>
      </c>
      <c r="T14" s="184">
        <v>0</v>
      </c>
      <c r="U14" s="27">
        <v>4.1565999999999999E-2</v>
      </c>
      <c r="V14" s="27">
        <v>0</v>
      </c>
      <c r="W14" s="27">
        <v>0</v>
      </c>
      <c r="X14" s="27">
        <v>0</v>
      </c>
      <c r="Y14" s="18">
        <f t="shared" si="0"/>
        <v>0.84789000000000014</v>
      </c>
    </row>
    <row r="15" spans="1:25" x14ac:dyDescent="0.2">
      <c r="A15" s="143"/>
      <c r="B15" s="27" t="s">
        <v>70</v>
      </c>
      <c r="C15" s="75">
        <v>1.256486</v>
      </c>
      <c r="D15" s="75">
        <v>0.85082000000000002</v>
      </c>
      <c r="E15" s="75">
        <v>1.245663</v>
      </c>
      <c r="F15" s="75">
        <v>0.94945000000000002</v>
      </c>
      <c r="G15" s="75">
        <v>0.70118599999999998</v>
      </c>
      <c r="H15" s="75">
        <v>0.700125</v>
      </c>
      <c r="I15" s="75">
        <v>0.41425800000000002</v>
      </c>
      <c r="J15" s="75">
        <v>1.0090250000000001</v>
      </c>
      <c r="K15" s="75">
        <v>1.9986679999999999</v>
      </c>
      <c r="L15" s="75">
        <v>1.70922</v>
      </c>
      <c r="M15" s="75">
        <v>2.0399949999999998</v>
      </c>
      <c r="N15" s="75">
        <v>3.1085739999999999</v>
      </c>
      <c r="O15" s="75">
        <v>4.1358899999999998</v>
      </c>
      <c r="P15" s="75">
        <v>1.7335400000000001</v>
      </c>
      <c r="Q15" s="184">
        <v>1.519101</v>
      </c>
      <c r="R15" s="184">
        <v>2.0589400000000002</v>
      </c>
      <c r="S15" s="184">
        <v>2.4034749999999998</v>
      </c>
      <c r="T15" s="184">
        <v>3.7326830000000002</v>
      </c>
      <c r="U15" s="27">
        <v>5.9763450000000002</v>
      </c>
      <c r="V15" s="27">
        <v>7.3246000000000002</v>
      </c>
      <c r="W15" s="27">
        <v>6.9875410000000002</v>
      </c>
      <c r="X15" s="27">
        <v>6.487012</v>
      </c>
      <c r="Y15" s="18">
        <f t="shared" si="0"/>
        <v>58.342596999999998</v>
      </c>
    </row>
    <row r="16" spans="1:25" x14ac:dyDescent="0.2">
      <c r="A16" s="143"/>
      <c r="B16" s="27" t="s">
        <v>14</v>
      </c>
      <c r="C16" s="75">
        <v>3.6507809999999998</v>
      </c>
      <c r="D16" s="75">
        <v>9.4865200000000005</v>
      </c>
      <c r="E16" s="75">
        <v>11.348784</v>
      </c>
      <c r="F16" s="75">
        <v>11.851856</v>
      </c>
      <c r="G16" s="75">
        <v>17.417892999999999</v>
      </c>
      <c r="H16" s="75">
        <v>19.299282000000002</v>
      </c>
      <c r="I16" s="75">
        <v>71.821573999999998</v>
      </c>
      <c r="J16" s="75">
        <v>81.373616999999996</v>
      </c>
      <c r="K16" s="75">
        <v>75.617789999999999</v>
      </c>
      <c r="L16" s="75">
        <v>125.78619399999999</v>
      </c>
      <c r="M16" s="75">
        <v>201.40919400000001</v>
      </c>
      <c r="N16" s="75">
        <v>615.94239900000002</v>
      </c>
      <c r="O16" s="75">
        <v>1226.6272389999999</v>
      </c>
      <c r="P16" s="75">
        <v>1371.661077</v>
      </c>
      <c r="Q16" s="184">
        <v>967.30286799999999</v>
      </c>
      <c r="R16" s="184">
        <v>1673.2133080000001</v>
      </c>
      <c r="S16" s="184">
        <v>1820.2514169999999</v>
      </c>
      <c r="T16" s="184">
        <v>1521.249732</v>
      </c>
      <c r="U16" s="27">
        <v>2378.099146</v>
      </c>
      <c r="V16" s="27">
        <v>1711.9997269999999</v>
      </c>
      <c r="W16" s="27">
        <v>2095.2149049999998</v>
      </c>
      <c r="X16" s="27">
        <v>2434.774887</v>
      </c>
      <c r="Y16" s="18">
        <f t="shared" si="0"/>
        <v>18445.40019</v>
      </c>
    </row>
    <row r="17" spans="1:25" x14ac:dyDescent="0.2">
      <c r="A17" s="143"/>
      <c r="B17" s="76" t="s">
        <v>15</v>
      </c>
      <c r="C17" s="75">
        <v>0.59341400000000011</v>
      </c>
      <c r="D17" s="75">
        <v>0.42824599999999996</v>
      </c>
      <c r="E17" s="75">
        <v>0.72542700000000004</v>
      </c>
      <c r="F17" s="75">
        <v>1.3204550000000002</v>
      </c>
      <c r="G17" s="75">
        <v>1.5266840000000006</v>
      </c>
      <c r="H17" s="75">
        <v>2.7955350000000001</v>
      </c>
      <c r="I17" s="75">
        <v>2.9997110000000005</v>
      </c>
      <c r="J17" s="75">
        <v>2.7479560000000003</v>
      </c>
      <c r="K17" s="75">
        <v>4.0611160000000002</v>
      </c>
      <c r="L17" s="75">
        <v>4.8350380000000008</v>
      </c>
      <c r="M17" s="75">
        <v>3.6625069999999997</v>
      </c>
      <c r="N17" s="75">
        <v>4.2882400000000001</v>
      </c>
      <c r="O17" s="75">
        <v>3.9117079999999995</v>
      </c>
      <c r="P17" s="75">
        <v>3.8404839999999996</v>
      </c>
      <c r="Q17" s="105">
        <v>2.1605050000000006</v>
      </c>
      <c r="R17" s="105">
        <v>2.2369169999999992</v>
      </c>
      <c r="S17" s="105">
        <v>2.7295470000000006</v>
      </c>
      <c r="T17" s="105">
        <v>2.3164099999999999</v>
      </c>
      <c r="U17" s="19">
        <v>1.308195</v>
      </c>
      <c r="V17" s="19">
        <v>1.2054580000000001</v>
      </c>
      <c r="W17" s="19">
        <v>2.3070730000000004</v>
      </c>
      <c r="X17" s="19">
        <v>1.3941129999999999</v>
      </c>
      <c r="Y17" s="18">
        <f t="shared" si="0"/>
        <v>53.394738999999994</v>
      </c>
    </row>
    <row r="18" spans="1:25" x14ac:dyDescent="0.2">
      <c r="A18" s="143"/>
      <c r="B18" s="76" t="s">
        <v>26</v>
      </c>
      <c r="C18" s="75">
        <v>5.8278999999999997E-2</v>
      </c>
      <c r="D18" s="75">
        <v>9.6841999999999998E-2</v>
      </c>
      <c r="E18" s="75">
        <v>0.15316399999999999</v>
      </c>
      <c r="F18" s="75">
        <v>0.168989</v>
      </c>
      <c r="G18" s="75">
        <v>0.176369</v>
      </c>
      <c r="H18" s="75">
        <v>0.12709000000000001</v>
      </c>
      <c r="I18" s="75">
        <v>9.8884E-2</v>
      </c>
      <c r="J18" s="75">
        <v>0.103037</v>
      </c>
      <c r="K18" s="75">
        <v>7.5611999999999999E-2</v>
      </c>
      <c r="L18" s="75">
        <v>6.0994E-2</v>
      </c>
      <c r="M18" s="75">
        <v>6.7768999999999996E-2</v>
      </c>
      <c r="N18" s="75">
        <v>0.16686899999999999</v>
      </c>
      <c r="O18" s="75">
        <v>0.107046</v>
      </c>
      <c r="P18" s="75">
        <v>7.4351E-2</v>
      </c>
      <c r="Q18" s="105">
        <v>7.7394000000000004E-2</v>
      </c>
      <c r="R18" s="105">
        <v>0.113427</v>
      </c>
      <c r="S18" s="105">
        <v>0.165827</v>
      </c>
      <c r="T18" s="105">
        <v>0.13739199999999999</v>
      </c>
      <c r="U18" s="19">
        <v>0.10301100000000001</v>
      </c>
      <c r="V18" s="19">
        <v>3.4051000000000005E-2</v>
      </c>
      <c r="W18" s="19">
        <v>3.3298000000000001E-2</v>
      </c>
      <c r="X18" s="19">
        <v>2.4333E-2</v>
      </c>
      <c r="Y18" s="18">
        <f t="shared" si="0"/>
        <v>2.2240279999999992</v>
      </c>
    </row>
    <row r="19" spans="1:25" x14ac:dyDescent="0.2">
      <c r="A19" s="143"/>
      <c r="B19" s="76" t="s">
        <v>27</v>
      </c>
      <c r="C19" s="75">
        <v>0.44983400000000001</v>
      </c>
      <c r="D19" s="75">
        <v>0.31400699999999998</v>
      </c>
      <c r="E19" s="75">
        <v>0.51238099999999998</v>
      </c>
      <c r="F19" s="75">
        <v>0.83375200000000005</v>
      </c>
      <c r="G19" s="75">
        <v>1.2542180000000001</v>
      </c>
      <c r="H19" s="75">
        <v>2.2229329999999998</v>
      </c>
      <c r="I19" s="75">
        <v>2.5511590000000002</v>
      </c>
      <c r="J19" s="75">
        <v>2.1453090000000001</v>
      </c>
      <c r="K19" s="75">
        <v>3.6401129999999999</v>
      </c>
      <c r="L19" s="75">
        <v>4.668558</v>
      </c>
      <c r="M19" s="75">
        <v>3.476086</v>
      </c>
      <c r="N19" s="75">
        <v>4.0643180000000001</v>
      </c>
      <c r="O19" s="75">
        <v>3.6726939999999999</v>
      </c>
      <c r="P19" s="75">
        <v>3.4478529999999998</v>
      </c>
      <c r="Q19" s="105">
        <v>1.7062649999999999</v>
      </c>
      <c r="R19" s="105">
        <v>1.8890899999999999</v>
      </c>
      <c r="S19" s="105">
        <v>1.7619309999999999</v>
      </c>
      <c r="T19" s="105">
        <v>1.6074250000000001</v>
      </c>
      <c r="U19" s="19">
        <v>1.0217149999999999</v>
      </c>
      <c r="V19" s="19">
        <v>1.0198510000000001</v>
      </c>
      <c r="W19" s="19">
        <v>0.74939299999999998</v>
      </c>
      <c r="X19" s="19">
        <v>1.277363</v>
      </c>
      <c r="Y19" s="18">
        <f t="shared" si="0"/>
        <v>44.286248000000001</v>
      </c>
    </row>
    <row r="20" spans="1:25" x14ac:dyDescent="0.2">
      <c r="A20" s="143"/>
      <c r="B20" s="76" t="s">
        <v>16</v>
      </c>
      <c r="C20" s="75">
        <f>SUM(C21:C26)</f>
        <v>4.9319000000000002E-2</v>
      </c>
      <c r="D20" s="75">
        <f t="shared" ref="D20:X20" si="1">SUM(D21:D26)</f>
        <v>6.2699999999999995E-4</v>
      </c>
      <c r="E20" s="75">
        <f t="shared" si="1"/>
        <v>3.6393999999999996E-2</v>
      </c>
      <c r="F20" s="75">
        <f t="shared" si="1"/>
        <v>8.7880000000000007E-3</v>
      </c>
      <c r="G20" s="75">
        <f t="shared" si="1"/>
        <v>3.5087E-2</v>
      </c>
      <c r="H20" s="75">
        <f t="shared" si="1"/>
        <v>0.203956</v>
      </c>
      <c r="I20" s="75">
        <f t="shared" si="1"/>
        <v>0.34497300000000003</v>
      </c>
      <c r="J20" s="75">
        <f t="shared" si="1"/>
        <v>2.5007000000000001E-2</v>
      </c>
      <c r="K20" s="75">
        <f t="shared" si="1"/>
        <v>2.3249000000000002E-2</v>
      </c>
      <c r="L20" s="75">
        <f t="shared" si="1"/>
        <v>2.1552000000000002E-2</v>
      </c>
      <c r="M20" s="75">
        <f t="shared" si="1"/>
        <v>9.0340000000000004E-3</v>
      </c>
      <c r="N20" s="75">
        <f t="shared" si="1"/>
        <v>2.4826000000000001E-2</v>
      </c>
      <c r="O20" s="75">
        <f t="shared" si="1"/>
        <v>8.0590000000000002E-3</v>
      </c>
      <c r="P20" s="75">
        <f t="shared" si="1"/>
        <v>1.2381999999999999E-2</v>
      </c>
      <c r="Q20" s="75">
        <f t="shared" si="1"/>
        <v>0.289576</v>
      </c>
      <c r="R20" s="75">
        <f t="shared" si="1"/>
        <v>0.19303800000000002</v>
      </c>
      <c r="S20" s="75">
        <f t="shared" si="1"/>
        <v>0.40277700000000005</v>
      </c>
      <c r="T20" s="75">
        <f t="shared" si="1"/>
        <v>0.51714700000000002</v>
      </c>
      <c r="U20" s="75">
        <f t="shared" si="1"/>
        <v>9.1937999999999992E-2</v>
      </c>
      <c r="V20" s="75">
        <f t="shared" si="1"/>
        <v>4.0207999999999994E-2</v>
      </c>
      <c r="W20" s="75">
        <f t="shared" si="1"/>
        <v>1.4278569999999999</v>
      </c>
      <c r="X20" s="75">
        <f t="shared" si="1"/>
        <v>4.2791999999999997E-2</v>
      </c>
      <c r="Y20" s="18">
        <f t="shared" si="0"/>
        <v>3.8085859999999996</v>
      </c>
    </row>
    <row r="21" spans="1:25" x14ac:dyDescent="0.2">
      <c r="A21" s="143"/>
      <c r="B21" s="76" t="s">
        <v>19</v>
      </c>
      <c r="C21" s="75">
        <v>0</v>
      </c>
      <c r="D21" s="75">
        <v>0</v>
      </c>
      <c r="E21" s="75">
        <v>1.591E-3</v>
      </c>
      <c r="F21" s="75">
        <v>1.9100000000000001E-4</v>
      </c>
      <c r="G21" s="75">
        <v>7.3130000000000001E-3</v>
      </c>
      <c r="H21" s="75">
        <v>1.3171E-2</v>
      </c>
      <c r="I21" s="75">
        <v>1.357E-2</v>
      </c>
      <c r="J21" s="75">
        <v>1.3925E-2</v>
      </c>
      <c r="K21" s="75">
        <v>1.367E-2</v>
      </c>
      <c r="L21" s="75">
        <v>7.5100000000000004E-4</v>
      </c>
      <c r="M21" s="75">
        <v>4.0000000000000003E-5</v>
      </c>
      <c r="N21" s="75">
        <v>1.9999999999999999E-6</v>
      </c>
      <c r="O21" s="75">
        <v>1.6230000000000001E-3</v>
      </c>
      <c r="P21" s="75">
        <v>0</v>
      </c>
      <c r="Q21" s="105">
        <v>0</v>
      </c>
      <c r="R21" s="105">
        <v>1.4999999999999999E-4</v>
      </c>
      <c r="S21" s="105">
        <v>1.11E-4</v>
      </c>
      <c r="T21" s="105">
        <v>3.9999999999999998E-6</v>
      </c>
      <c r="U21" s="19">
        <v>8.4375000000000006E-2</v>
      </c>
      <c r="V21" s="19">
        <v>0</v>
      </c>
      <c r="W21" s="19">
        <v>1.38642</v>
      </c>
      <c r="X21" s="19">
        <v>0</v>
      </c>
      <c r="Y21" s="18">
        <f t="shared" si="0"/>
        <v>1.536907</v>
      </c>
    </row>
    <row r="22" spans="1:25" x14ac:dyDescent="0.2">
      <c r="A22" s="143"/>
      <c r="B22" s="76" t="s">
        <v>18</v>
      </c>
      <c r="C22" s="75">
        <v>2.042E-3</v>
      </c>
      <c r="D22" s="75">
        <v>0</v>
      </c>
      <c r="E22" s="75">
        <v>1.73E-4</v>
      </c>
      <c r="F22" s="75">
        <v>2.1510000000000001E-3</v>
      </c>
      <c r="G22" s="75">
        <v>1.2279999999999999E-3</v>
      </c>
      <c r="H22" s="75">
        <v>1.6899999999999999E-4</v>
      </c>
      <c r="I22" s="75">
        <v>5.2099999999999998E-4</v>
      </c>
      <c r="J22" s="75">
        <v>6.3500000000000004E-4</v>
      </c>
      <c r="K22" s="75">
        <v>2.4000000000000001E-4</v>
      </c>
      <c r="L22" s="75">
        <v>5.5000000000000002E-5</v>
      </c>
      <c r="M22" s="75">
        <v>0</v>
      </c>
      <c r="N22" s="75">
        <v>0</v>
      </c>
      <c r="O22" s="75">
        <v>0</v>
      </c>
      <c r="P22" s="75">
        <v>5.0000000000000004E-6</v>
      </c>
      <c r="Q22" s="105">
        <v>0</v>
      </c>
      <c r="R22" s="105">
        <v>0.17799899999999999</v>
      </c>
      <c r="S22" s="105">
        <v>0</v>
      </c>
      <c r="T22" s="105">
        <v>1.05E-4</v>
      </c>
      <c r="U22" s="19">
        <v>7.3810000000000004E-3</v>
      </c>
      <c r="V22" s="19">
        <v>3.9296999999999999E-2</v>
      </c>
      <c r="W22" s="19">
        <v>5.2300000000000003E-4</v>
      </c>
      <c r="X22" s="19">
        <v>9.2999999999999997E-5</v>
      </c>
      <c r="Y22" s="18">
        <f t="shared" si="0"/>
        <v>0.23261699999999999</v>
      </c>
    </row>
    <row r="23" spans="1:25" x14ac:dyDescent="0.2">
      <c r="A23" s="143"/>
      <c r="B23" s="76" t="s">
        <v>20</v>
      </c>
      <c r="C23" s="75">
        <v>0</v>
      </c>
      <c r="D23" s="75">
        <v>0</v>
      </c>
      <c r="E23" s="75">
        <v>4.2999999999999999E-4</v>
      </c>
      <c r="F23" s="75">
        <v>4.3199999999999998E-4</v>
      </c>
      <c r="G23" s="75">
        <v>3.5500000000000001E-4</v>
      </c>
      <c r="H23" s="75">
        <v>1.7221E-2</v>
      </c>
      <c r="I23" s="75">
        <v>1.0300000000000001E-3</v>
      </c>
      <c r="J23" s="75">
        <v>7.94E-4</v>
      </c>
      <c r="K23" s="75">
        <v>3.114E-3</v>
      </c>
      <c r="L23" s="75">
        <v>2.7300000000000002E-4</v>
      </c>
      <c r="M23" s="75">
        <v>7.6000000000000004E-4</v>
      </c>
      <c r="N23" s="75">
        <v>0</v>
      </c>
      <c r="O23" s="75">
        <v>9.9999999999999995E-7</v>
      </c>
      <c r="P23" s="75">
        <v>0</v>
      </c>
      <c r="Q23" s="105">
        <v>4.0000000000000002E-4</v>
      </c>
      <c r="R23" s="105">
        <v>4.1199999999999999E-4</v>
      </c>
      <c r="S23" s="105">
        <v>6.6477999999999995E-2</v>
      </c>
      <c r="T23" s="105">
        <v>9.1337000000000002E-2</v>
      </c>
      <c r="U23" s="19">
        <v>0</v>
      </c>
      <c r="V23" s="19">
        <v>0</v>
      </c>
      <c r="W23" s="19">
        <v>8.3999999999999995E-5</v>
      </c>
      <c r="X23" s="19">
        <v>9.8999999999999994E-5</v>
      </c>
      <c r="Y23" s="18">
        <f t="shared" si="0"/>
        <v>0.18321999999999999</v>
      </c>
    </row>
    <row r="24" spans="1:25" x14ac:dyDescent="0.2">
      <c r="A24" s="143"/>
      <c r="B24" s="76" t="s">
        <v>21</v>
      </c>
      <c r="C24" s="75">
        <v>0</v>
      </c>
      <c r="D24" s="75">
        <v>0</v>
      </c>
      <c r="E24" s="75">
        <v>0</v>
      </c>
      <c r="F24" s="75">
        <v>0</v>
      </c>
      <c r="G24" s="75">
        <v>0</v>
      </c>
      <c r="H24" s="75">
        <v>0</v>
      </c>
      <c r="I24" s="75">
        <v>2.3180000000000002E-3</v>
      </c>
      <c r="J24" s="75">
        <v>3.2030000000000001E-3</v>
      </c>
      <c r="K24" s="75">
        <v>1.3439999999999999E-3</v>
      </c>
      <c r="L24" s="75">
        <v>1.9999999999999999E-6</v>
      </c>
      <c r="M24" s="75">
        <v>0</v>
      </c>
      <c r="N24" s="75">
        <v>0</v>
      </c>
      <c r="O24" s="75">
        <v>0</v>
      </c>
      <c r="P24" s="75">
        <v>0</v>
      </c>
      <c r="Q24" s="105">
        <v>0</v>
      </c>
      <c r="R24" s="105">
        <v>0</v>
      </c>
      <c r="S24" s="105">
        <v>0</v>
      </c>
      <c r="T24" s="105">
        <v>0</v>
      </c>
      <c r="U24" s="19">
        <v>0</v>
      </c>
      <c r="V24" s="19">
        <v>0</v>
      </c>
      <c r="W24" s="19">
        <v>2.0900000000000001E-4</v>
      </c>
      <c r="X24" s="19">
        <v>0</v>
      </c>
      <c r="Y24" s="18">
        <f t="shared" si="0"/>
        <v>7.0759999999999998E-3</v>
      </c>
    </row>
    <row r="25" spans="1:25" x14ac:dyDescent="0.2">
      <c r="A25" s="143"/>
      <c r="B25" s="76" t="s">
        <v>17</v>
      </c>
      <c r="C25" s="75">
        <v>0</v>
      </c>
      <c r="D25" s="75">
        <v>3.68E-4</v>
      </c>
      <c r="E25" s="75">
        <v>1.4597000000000001E-2</v>
      </c>
      <c r="F25" s="75">
        <v>1.168E-3</v>
      </c>
      <c r="G25" s="75">
        <v>2.181E-2</v>
      </c>
      <c r="H25" s="75">
        <v>0.17315900000000001</v>
      </c>
      <c r="I25" s="75">
        <v>0.27383600000000002</v>
      </c>
      <c r="J25" s="75">
        <v>1.1479999999999999E-3</v>
      </c>
      <c r="K25" s="75">
        <v>3.6949999999999999E-3</v>
      </c>
      <c r="L25" s="75">
        <v>1.439E-3</v>
      </c>
      <c r="M25" s="75">
        <v>3.9360000000000003E-3</v>
      </c>
      <c r="N25" s="75">
        <v>1.7910000000000001E-3</v>
      </c>
      <c r="O25" s="75">
        <v>3.4450000000000001E-3</v>
      </c>
      <c r="P25" s="75">
        <v>1.1651E-2</v>
      </c>
      <c r="Q25" s="105">
        <v>1.8760000000000001E-3</v>
      </c>
      <c r="R25" s="105">
        <v>4.2849999999999997E-3</v>
      </c>
      <c r="S25" s="105">
        <v>0.33186900000000003</v>
      </c>
      <c r="T25" s="105">
        <v>0.42366900000000002</v>
      </c>
      <c r="U25" s="19">
        <v>6.3999999999999997E-5</v>
      </c>
      <c r="V25" s="19">
        <v>1.15E-4</v>
      </c>
      <c r="W25" s="19">
        <v>6.8999999999999997E-5</v>
      </c>
      <c r="X25" s="19">
        <v>3.3611000000000002E-2</v>
      </c>
      <c r="Y25" s="18">
        <f t="shared" si="0"/>
        <v>1.3076010000000005</v>
      </c>
    </row>
    <row r="26" spans="1:25" x14ac:dyDescent="0.2">
      <c r="A26" s="297"/>
      <c r="B26" s="76" t="s">
        <v>807</v>
      </c>
      <c r="C26" s="75">
        <v>4.7277E-2</v>
      </c>
      <c r="D26" s="75">
        <v>2.5900000000000001E-4</v>
      </c>
      <c r="E26" s="75">
        <v>1.9602999999999999E-2</v>
      </c>
      <c r="F26" s="75">
        <v>4.8459999999999996E-3</v>
      </c>
      <c r="G26" s="75">
        <v>4.3810000000000003E-3</v>
      </c>
      <c r="H26" s="75">
        <v>2.3599999999999999E-4</v>
      </c>
      <c r="I26" s="75">
        <v>5.3698000000000003E-2</v>
      </c>
      <c r="J26" s="75">
        <v>5.3020000000000003E-3</v>
      </c>
      <c r="K26" s="75">
        <v>1.186E-3</v>
      </c>
      <c r="L26" s="75">
        <v>1.9032E-2</v>
      </c>
      <c r="M26" s="75">
        <v>4.2980000000000006E-3</v>
      </c>
      <c r="N26" s="75">
        <v>2.3033000000000001E-2</v>
      </c>
      <c r="O26" s="75">
        <v>2.9900000000000005E-3</v>
      </c>
      <c r="P26" s="75">
        <v>7.2599999999999997E-4</v>
      </c>
      <c r="Q26" s="105">
        <v>0.2873</v>
      </c>
      <c r="R26" s="105">
        <v>1.0192E-2</v>
      </c>
      <c r="S26" s="105">
        <v>4.3189999999999999E-3</v>
      </c>
      <c r="T26" s="105">
        <v>2.032E-3</v>
      </c>
      <c r="U26" s="19">
        <v>1.18E-4</v>
      </c>
      <c r="V26" s="19">
        <v>7.9600000000000005E-4</v>
      </c>
      <c r="W26" s="19">
        <v>4.0551999999999998E-2</v>
      </c>
      <c r="X26" s="19">
        <v>8.9890000000000005E-3</v>
      </c>
      <c r="Y26" s="18">
        <f t="shared" si="0"/>
        <v>0.54116500000000001</v>
      </c>
    </row>
    <row r="27" spans="1:25" ht="15" x14ac:dyDescent="0.25">
      <c r="A27" s="143"/>
      <c r="B27" s="185" t="s">
        <v>22</v>
      </c>
      <c r="C27" s="187">
        <f>SUM(C9:C10,C12:C17)</f>
        <v>67.722002000000003</v>
      </c>
      <c r="D27" s="187">
        <f t="shared" ref="D27:V27" si="2">SUM(D9:D10,D12:D17)</f>
        <v>90.558654000000004</v>
      </c>
      <c r="E27" s="187">
        <f t="shared" si="2"/>
        <v>137.37612799999999</v>
      </c>
      <c r="F27" s="187">
        <f t="shared" si="2"/>
        <v>155.83160000000004</v>
      </c>
      <c r="G27" s="187">
        <f t="shared" si="2"/>
        <v>205.479367</v>
      </c>
      <c r="H27" s="187">
        <f t="shared" si="2"/>
        <v>412.53171699999996</v>
      </c>
      <c r="I27" s="187">
        <f t="shared" si="2"/>
        <v>388.29084899999998</v>
      </c>
      <c r="J27" s="187">
        <f t="shared" si="2"/>
        <v>460.97213700000003</v>
      </c>
      <c r="K27" s="187">
        <f t="shared" si="2"/>
        <v>466.60765299999997</v>
      </c>
      <c r="L27" s="187">
        <f t="shared" si="2"/>
        <v>453.87436899999994</v>
      </c>
      <c r="M27" s="187">
        <f t="shared" si="2"/>
        <v>444.93202300000002</v>
      </c>
      <c r="N27" s="187">
        <f t="shared" si="2"/>
        <v>802.07267200000001</v>
      </c>
      <c r="O27" s="187">
        <f t="shared" si="2"/>
        <v>1392.225334</v>
      </c>
      <c r="P27" s="187">
        <f t="shared" si="2"/>
        <v>1673.570663</v>
      </c>
      <c r="Q27" s="187">
        <f t="shared" si="2"/>
        <v>1173.920838</v>
      </c>
      <c r="R27" s="187">
        <f t="shared" si="2"/>
        <v>1987.2793469999999</v>
      </c>
      <c r="S27" s="187">
        <f t="shared" si="2"/>
        <v>2129.8245539999998</v>
      </c>
      <c r="T27" s="187">
        <f t="shared" si="2"/>
        <v>1787.1488939999999</v>
      </c>
      <c r="U27" s="211">
        <f t="shared" si="2"/>
        <v>2610.3726930000003</v>
      </c>
      <c r="V27" s="211">
        <f t="shared" si="2"/>
        <v>1964.4914849999998</v>
      </c>
      <c r="W27" s="211">
        <f t="shared" ref="W27:X27" si="3">SUM(W9:W10,W12:W17)</f>
        <v>2275.8935049999995</v>
      </c>
      <c r="X27" s="211">
        <f t="shared" si="3"/>
        <v>2648.5724729999997</v>
      </c>
      <c r="Y27" s="18">
        <f t="shared" si="0"/>
        <v>23729.548956999995</v>
      </c>
    </row>
    <row r="28" spans="1:25" x14ac:dyDescent="0.2">
      <c r="A28" s="143"/>
      <c r="B28" s="76" t="s">
        <v>23</v>
      </c>
      <c r="C28" s="75">
        <f>C29-C27</f>
        <v>60.516840000000002</v>
      </c>
      <c r="D28" s="75">
        <f t="shared" ref="D28:V28" si="4">D29-D27</f>
        <v>69.355804999999989</v>
      </c>
      <c r="E28" s="75">
        <f t="shared" si="4"/>
        <v>65.225785000000002</v>
      </c>
      <c r="F28" s="75">
        <f t="shared" si="4"/>
        <v>84.646716999999967</v>
      </c>
      <c r="G28" s="75">
        <f t="shared" si="4"/>
        <v>257.68949199999997</v>
      </c>
      <c r="H28" s="75">
        <f t="shared" si="4"/>
        <v>205.91148200000009</v>
      </c>
      <c r="I28" s="75">
        <f t="shared" si="4"/>
        <v>175.589563</v>
      </c>
      <c r="J28" s="75">
        <f t="shared" si="4"/>
        <v>273.638081</v>
      </c>
      <c r="K28" s="75">
        <f t="shared" si="4"/>
        <v>285.79355400000003</v>
      </c>
      <c r="L28" s="75">
        <f t="shared" si="4"/>
        <v>816.0917330000002</v>
      </c>
      <c r="M28" s="75">
        <f t="shared" si="4"/>
        <v>1145.1894399999999</v>
      </c>
      <c r="N28" s="75">
        <f t="shared" si="4"/>
        <v>3153.1622310000002</v>
      </c>
      <c r="O28" s="75">
        <f t="shared" si="4"/>
        <v>5147.6129090000004</v>
      </c>
      <c r="P28" s="75">
        <f t="shared" si="4"/>
        <v>4243.5823710000004</v>
      </c>
      <c r="Q28" s="75">
        <f t="shared" si="4"/>
        <v>1719.8783539999999</v>
      </c>
      <c r="R28" s="75">
        <f t="shared" si="4"/>
        <v>1682.9940920000001</v>
      </c>
      <c r="S28" s="75">
        <f t="shared" si="4"/>
        <v>1749.876381</v>
      </c>
      <c r="T28" s="75">
        <f t="shared" si="4"/>
        <v>1993.101803</v>
      </c>
      <c r="U28" s="75">
        <f t="shared" si="4"/>
        <v>1188.2962369999996</v>
      </c>
      <c r="V28" s="75">
        <f t="shared" si="4"/>
        <v>1809.8264960000004</v>
      </c>
      <c r="W28" s="75">
        <f t="shared" ref="W28:X28" si="5">W29-W27</f>
        <v>3064.5152030000004</v>
      </c>
      <c r="X28" s="75">
        <f t="shared" si="5"/>
        <v>2027.0405210000004</v>
      </c>
      <c r="Y28" s="18">
        <f t="shared" si="0"/>
        <v>31219.535090000005</v>
      </c>
    </row>
    <row r="29" spans="1:25" ht="13.5" thickBot="1" x14ac:dyDescent="0.25">
      <c r="A29" s="143"/>
      <c r="B29" s="77" t="s">
        <v>7</v>
      </c>
      <c r="C29" s="54">
        <v>128.23884200000001</v>
      </c>
      <c r="D29" s="54">
        <v>159.91445899999999</v>
      </c>
      <c r="E29" s="54">
        <v>202.601913</v>
      </c>
      <c r="F29" s="54">
        <v>240.478317</v>
      </c>
      <c r="G29" s="54">
        <v>463.168859</v>
      </c>
      <c r="H29" s="54">
        <v>618.44319900000005</v>
      </c>
      <c r="I29" s="54">
        <v>563.88041199999998</v>
      </c>
      <c r="J29" s="54">
        <v>734.61021800000003</v>
      </c>
      <c r="K29" s="54">
        <v>752.401207</v>
      </c>
      <c r="L29" s="54">
        <v>1269.9661020000001</v>
      </c>
      <c r="M29" s="54">
        <v>1590.1214629999999</v>
      </c>
      <c r="N29" s="54">
        <v>3955.234903</v>
      </c>
      <c r="O29" s="54">
        <v>6539.8382430000001</v>
      </c>
      <c r="P29" s="54">
        <v>5917.1530339999999</v>
      </c>
      <c r="Q29" s="188">
        <v>2893.7991919999999</v>
      </c>
      <c r="R29" s="188">
        <v>3670.2734390000001</v>
      </c>
      <c r="S29" s="188">
        <v>3879.7009349999998</v>
      </c>
      <c r="T29" s="188">
        <v>3780.2506969999999</v>
      </c>
      <c r="U29" s="27">
        <v>3798.6689299999998</v>
      </c>
      <c r="V29" s="27">
        <v>3774.3179810000001</v>
      </c>
      <c r="W29" s="27">
        <v>5340.4087079999999</v>
      </c>
      <c r="X29" s="27">
        <v>4675.6129940000001</v>
      </c>
      <c r="Y29" s="18">
        <f t="shared" si="0"/>
        <v>54949.084047000004</v>
      </c>
    </row>
    <row r="30" spans="1:25" ht="20.25" thickTop="1" thickBot="1" x14ac:dyDescent="0.35">
      <c r="A30" s="143"/>
      <c r="B30" s="334" t="s">
        <v>253</v>
      </c>
      <c r="C30" s="334"/>
      <c r="D30" s="334"/>
      <c r="E30" s="334"/>
      <c r="F30" s="334"/>
      <c r="G30" s="334"/>
      <c r="H30" s="334"/>
      <c r="I30" s="334"/>
      <c r="J30" s="334"/>
      <c r="K30" s="334"/>
      <c r="L30" s="334"/>
      <c r="M30" s="334"/>
      <c r="N30" s="334"/>
      <c r="O30" s="334"/>
      <c r="P30" s="334"/>
      <c r="Q30" s="334"/>
      <c r="R30" s="334"/>
      <c r="S30" s="334"/>
      <c r="T30" s="334"/>
      <c r="U30" s="334"/>
      <c r="V30" s="334"/>
      <c r="W30" s="334"/>
      <c r="X30" s="334"/>
      <c r="Y30" s="334"/>
    </row>
    <row r="31" spans="1:25" ht="13.5" thickTop="1" x14ac:dyDescent="0.2">
      <c r="A31" s="143"/>
      <c r="B31" s="96"/>
      <c r="C31" s="18"/>
      <c r="D31" s="18"/>
      <c r="E31" s="18"/>
      <c r="F31" s="18"/>
      <c r="G31" s="18"/>
      <c r="H31" s="18"/>
      <c r="I31" s="18"/>
      <c r="J31" s="18"/>
      <c r="K31" s="18"/>
      <c r="L31" s="18"/>
      <c r="M31" s="18"/>
      <c r="N31" s="18"/>
      <c r="O31" s="18"/>
      <c r="P31" s="18"/>
      <c r="Q31" s="18"/>
      <c r="R31" s="18"/>
      <c r="S31" s="18"/>
      <c r="T31" s="18"/>
      <c r="U31" s="18"/>
      <c r="V31" s="18"/>
      <c r="W31" s="18"/>
      <c r="X31" s="18"/>
      <c r="Y31" s="18"/>
    </row>
    <row r="32" spans="1:25" x14ac:dyDescent="0.2">
      <c r="A32" s="143"/>
      <c r="B32" s="27" t="s">
        <v>326</v>
      </c>
      <c r="C32" s="18">
        <f t="shared" ref="C32:V32" si="6">C9/C$29*100</f>
        <v>42.785846428650686</v>
      </c>
      <c r="D32" s="18">
        <f t="shared" si="6"/>
        <v>45.845322216923492</v>
      </c>
      <c r="E32" s="18">
        <f t="shared" si="6"/>
        <v>56.62421805464394</v>
      </c>
      <c r="F32" s="18">
        <f t="shared" si="6"/>
        <v>55.296749685752332</v>
      </c>
      <c r="G32" s="18">
        <f t="shared" si="6"/>
        <v>38.032993060096906</v>
      </c>
      <c r="H32" s="18">
        <f t="shared" si="6"/>
        <v>61.461880349661655</v>
      </c>
      <c r="I32" s="18">
        <f t="shared" si="6"/>
        <v>52.93942308462384</v>
      </c>
      <c r="J32" s="18">
        <f t="shared" si="6"/>
        <v>47.685201269552721</v>
      </c>
      <c r="K32" s="18">
        <f t="shared" si="6"/>
        <v>48.914657575768615</v>
      </c>
      <c r="L32" s="18">
        <f t="shared" si="6"/>
        <v>24.127657700268283</v>
      </c>
      <c r="M32" s="18">
        <f t="shared" si="6"/>
        <v>12.934714535074482</v>
      </c>
      <c r="N32" s="18">
        <f t="shared" si="6"/>
        <v>3.7388140433286421</v>
      </c>
      <c r="O32" s="18">
        <f t="shared" si="6"/>
        <v>1.7269076665754466</v>
      </c>
      <c r="P32" s="18">
        <f t="shared" si="6"/>
        <v>3.3307498702086131</v>
      </c>
      <c r="Q32" s="18">
        <f t="shared" si="6"/>
        <v>5.6783098998114587</v>
      </c>
      <c r="R32" s="18">
        <f t="shared" si="6"/>
        <v>5.1234808557270552</v>
      </c>
      <c r="S32" s="18">
        <f t="shared" si="6"/>
        <v>4.9878950785674414</v>
      </c>
      <c r="T32" s="18">
        <f t="shared" si="6"/>
        <v>5.2142450011695614</v>
      </c>
      <c r="U32" s="18">
        <f t="shared" si="6"/>
        <v>4.474578388698907</v>
      </c>
      <c r="V32" s="18">
        <f t="shared" si="6"/>
        <v>5.0265841658029604</v>
      </c>
      <c r="W32" s="18">
        <f t="shared" ref="W32:X32" si="7">W9/W$29*100</f>
        <v>2.6513770900697136</v>
      </c>
      <c r="X32" s="18">
        <f t="shared" si="7"/>
        <v>3.7070325371758086</v>
      </c>
      <c r="Y32" s="18">
        <f t="shared" ref="Y32:Y52" si="8">Y9/Y$29*100</f>
        <v>7.8920183388148049</v>
      </c>
    </row>
    <row r="33" spans="1:25" x14ac:dyDescent="0.2">
      <c r="A33" s="143"/>
      <c r="B33" s="27" t="s">
        <v>394</v>
      </c>
      <c r="C33" s="18">
        <f t="shared" ref="C33:C52" si="9">C10/C$29*100</f>
        <v>1.988477094950686E-3</v>
      </c>
      <c r="D33" s="18">
        <f t="shared" ref="D33:R33" si="10">D10/D$29*100</f>
        <v>0</v>
      </c>
      <c r="E33" s="18">
        <f t="shared" si="10"/>
        <v>6.4263953914393693E-4</v>
      </c>
      <c r="F33" s="18">
        <f t="shared" si="10"/>
        <v>1.4425416990921471E-3</v>
      </c>
      <c r="G33" s="18">
        <f t="shared" si="10"/>
        <v>2.9147037279550785E-5</v>
      </c>
      <c r="H33" s="18">
        <f t="shared" si="10"/>
        <v>1.5377321660869293E-4</v>
      </c>
      <c r="I33" s="18">
        <f t="shared" si="10"/>
        <v>6.2992079958968327E-4</v>
      </c>
      <c r="J33" s="18">
        <f t="shared" si="10"/>
        <v>6.343500111783089E-5</v>
      </c>
      <c r="K33" s="18">
        <f t="shared" si="10"/>
        <v>1.3809121919710051E-4</v>
      </c>
      <c r="L33" s="18">
        <f t="shared" si="10"/>
        <v>2.7008594911299451E-4</v>
      </c>
      <c r="M33" s="18">
        <f t="shared" si="10"/>
        <v>9.4961299192274354E-6</v>
      </c>
      <c r="N33" s="18">
        <f t="shared" si="10"/>
        <v>1.6691903671745081E-2</v>
      </c>
      <c r="O33" s="18">
        <f t="shared" si="10"/>
        <v>0.11460619852520716</v>
      </c>
      <c r="P33" s="18">
        <f t="shared" si="10"/>
        <v>0.65126789485701853</v>
      </c>
      <c r="Q33" s="18">
        <f t="shared" si="10"/>
        <v>0.333830212777252</v>
      </c>
      <c r="R33" s="18">
        <f t="shared" si="10"/>
        <v>1.0104151806766788E-2</v>
      </c>
      <c r="S33" s="18">
        <f t="shared" ref="S33:V52" si="11">S10/S$29*100</f>
        <v>5.6437958406708989E-2</v>
      </c>
      <c r="T33" s="18">
        <f t="shared" si="11"/>
        <v>3.912565907794871E-2</v>
      </c>
      <c r="U33" s="18">
        <f t="shared" si="11"/>
        <v>2.7238488509184191E-4</v>
      </c>
      <c r="V33" s="18">
        <f t="shared" si="11"/>
        <v>1.6213525280078937E-3</v>
      </c>
      <c r="W33" s="18">
        <f t="shared" ref="W33:X33" si="12">W10/W$29*100</f>
        <v>4.591034383430565E-4</v>
      </c>
      <c r="X33" s="18">
        <f t="shared" si="12"/>
        <v>3.475052366577455E-4</v>
      </c>
      <c r="Y33" s="18">
        <f t="shared" si="8"/>
        <v>0.1101402035168304</v>
      </c>
    </row>
    <row r="34" spans="1:25" x14ac:dyDescent="0.2">
      <c r="A34" s="143"/>
      <c r="B34" s="27" t="s">
        <v>58</v>
      </c>
      <c r="C34" s="18">
        <f t="shared" si="9"/>
        <v>0.35077827667844969</v>
      </c>
      <c r="D34" s="18">
        <f t="shared" ref="D34:R34" si="13">D11/D$29*100</f>
        <v>0.19635935484733125</v>
      </c>
      <c r="E34" s="18">
        <f t="shared" si="13"/>
        <v>0.25290037611836369</v>
      </c>
      <c r="F34" s="18">
        <f t="shared" si="13"/>
        <v>0.34670568656715944</v>
      </c>
      <c r="G34" s="18">
        <f t="shared" si="13"/>
        <v>0.27079065779765649</v>
      </c>
      <c r="H34" s="18">
        <f t="shared" si="13"/>
        <v>0.35944012378087448</v>
      </c>
      <c r="I34" s="18">
        <f t="shared" si="13"/>
        <v>0.45242908703840556</v>
      </c>
      <c r="J34" s="18">
        <f t="shared" si="13"/>
        <v>0.29203364552165811</v>
      </c>
      <c r="K34" s="18">
        <f t="shared" si="13"/>
        <v>0.48379946312340244</v>
      </c>
      <c r="L34" s="18">
        <f t="shared" si="13"/>
        <v>0.36761280420380854</v>
      </c>
      <c r="M34" s="18">
        <f t="shared" si="13"/>
        <v>0.21860506136693786</v>
      </c>
      <c r="N34" s="18">
        <f t="shared" si="13"/>
        <v>0.10275794231379941</v>
      </c>
      <c r="O34" s="18">
        <f t="shared" si="13"/>
        <v>5.6158789614270885E-2</v>
      </c>
      <c r="P34" s="18">
        <f t="shared" si="13"/>
        <v>5.8268781966405364E-2</v>
      </c>
      <c r="Q34" s="18">
        <f t="shared" si="13"/>
        <v>5.8962798963971781E-2</v>
      </c>
      <c r="R34" s="18">
        <f t="shared" si="13"/>
        <v>5.1470007109734581E-2</v>
      </c>
      <c r="S34" s="18">
        <f t="shared" si="11"/>
        <v>4.5414093238606804E-2</v>
      </c>
      <c r="T34" s="18">
        <f t="shared" si="11"/>
        <v>4.2521650780347704E-2</v>
      </c>
      <c r="U34" s="18">
        <f t="shared" si="11"/>
        <v>2.6896658246024087E-2</v>
      </c>
      <c r="V34" s="18">
        <f t="shared" si="11"/>
        <v>2.7020802304785988E-2</v>
      </c>
      <c r="W34" s="18">
        <f t="shared" ref="W34:X34" si="14">W11/W$29*100</f>
        <v>1.4032502772257855E-2</v>
      </c>
      <c r="X34" s="18">
        <f t="shared" si="14"/>
        <v>2.7319690522701119E-2</v>
      </c>
      <c r="Y34" s="18">
        <f t="shared" si="8"/>
        <v>8.0595061351924124E-2</v>
      </c>
    </row>
    <row r="35" spans="1:25" x14ac:dyDescent="0.2">
      <c r="A35" s="143"/>
      <c r="B35" s="27" t="s">
        <v>395</v>
      </c>
      <c r="C35" s="18">
        <f t="shared" si="9"/>
        <v>5.2575334390496123E-2</v>
      </c>
      <c r="D35" s="18">
        <f t="shared" ref="D35:R35" si="15">D12/D$29*100</f>
        <v>0.1252532142825184</v>
      </c>
      <c r="E35" s="18">
        <f t="shared" si="15"/>
        <v>0.39583486065109363</v>
      </c>
      <c r="F35" s="18">
        <f t="shared" si="15"/>
        <v>0.2423665498291058</v>
      </c>
      <c r="G35" s="18">
        <f t="shared" si="15"/>
        <v>0.142791767440479</v>
      </c>
      <c r="H35" s="18">
        <f t="shared" si="15"/>
        <v>0.17260744426102098</v>
      </c>
      <c r="I35" s="18">
        <f t="shared" si="15"/>
        <v>0.72889657319750978</v>
      </c>
      <c r="J35" s="18">
        <f t="shared" si="15"/>
        <v>1.7673251313256304</v>
      </c>
      <c r="K35" s="18">
        <f t="shared" si="15"/>
        <v>0.75384076304385839</v>
      </c>
      <c r="L35" s="18">
        <f t="shared" si="15"/>
        <v>0.26244700506187207</v>
      </c>
      <c r="M35" s="18">
        <f t="shared" si="15"/>
        <v>0.21177847594401034</v>
      </c>
      <c r="N35" s="18">
        <f t="shared" si="15"/>
        <v>0.11442046075613324</v>
      </c>
      <c r="O35" s="18">
        <f t="shared" si="15"/>
        <v>0.16338498909261173</v>
      </c>
      <c r="P35" s="18">
        <f t="shared" si="15"/>
        <v>0.62202940820543262</v>
      </c>
      <c r="Q35" s="18">
        <f t="shared" si="15"/>
        <v>0.84159319234477137</v>
      </c>
      <c r="R35" s="18">
        <f t="shared" si="15"/>
        <v>2.7826782308575564</v>
      </c>
      <c r="S35" s="18">
        <f t="shared" si="11"/>
        <v>2.118323225859676</v>
      </c>
      <c r="T35" s="18">
        <f t="shared" si="11"/>
        <v>0.61932461300991859</v>
      </c>
      <c r="U35" s="18">
        <f t="shared" si="11"/>
        <v>0.60569837550965522</v>
      </c>
      <c r="V35" s="18">
        <f t="shared" si="11"/>
        <v>0.72216403432914678</v>
      </c>
      <c r="W35" s="18">
        <f t="shared" ref="W35:X35" si="16">W12/W$29*100</f>
        <v>0</v>
      </c>
      <c r="X35" s="18">
        <f t="shared" si="16"/>
        <v>0</v>
      </c>
      <c r="Y35" s="18">
        <f t="shared" si="8"/>
        <v>0.66827645877756592</v>
      </c>
    </row>
    <row r="36" spans="1:25" x14ac:dyDescent="0.2">
      <c r="A36" s="143"/>
      <c r="B36" s="27" t="s">
        <v>67</v>
      </c>
      <c r="C36" s="18">
        <f t="shared" si="9"/>
        <v>5.6794609857752771</v>
      </c>
      <c r="D36" s="18">
        <f t="shared" ref="D36:R36" si="17">D13/D$29*100</f>
        <v>3.9267687482843567</v>
      </c>
      <c r="E36" s="18">
        <f t="shared" si="17"/>
        <v>4.2107080203137075</v>
      </c>
      <c r="F36" s="18">
        <f t="shared" si="17"/>
        <v>3.3877640619050076</v>
      </c>
      <c r="G36" s="18">
        <f t="shared" si="17"/>
        <v>1.9464007186199881</v>
      </c>
      <c r="H36" s="18">
        <f t="shared" si="17"/>
        <v>1.3843673944258217</v>
      </c>
      <c r="I36" s="18">
        <f t="shared" si="17"/>
        <v>1.8471209104529065</v>
      </c>
      <c r="J36" s="18">
        <f t="shared" si="17"/>
        <v>1.7074521552598385</v>
      </c>
      <c r="K36" s="18">
        <f t="shared" si="17"/>
        <v>1.4838401236110723</v>
      </c>
      <c r="L36" s="18">
        <f t="shared" si="17"/>
        <v>0.9251510714732446</v>
      </c>
      <c r="M36" s="18">
        <f t="shared" si="17"/>
        <v>1.7993582041222973</v>
      </c>
      <c r="N36" s="18">
        <f t="shared" si="17"/>
        <v>0.64648033876838995</v>
      </c>
      <c r="O36" s="18">
        <f t="shared" si="17"/>
        <v>0.40264109021633487</v>
      </c>
      <c r="P36" s="18">
        <f t="shared" si="17"/>
        <v>0.40310414253179849</v>
      </c>
      <c r="Q36" s="18">
        <f t="shared" si="17"/>
        <v>0.15209396741029985</v>
      </c>
      <c r="R36" s="18">
        <f t="shared" si="17"/>
        <v>0.52371234240348929</v>
      </c>
      <c r="S36" s="18">
        <f t="shared" si="11"/>
        <v>0.68292467496595854</v>
      </c>
      <c r="T36" s="18">
        <f t="shared" si="11"/>
        <v>1.0011892869971739</v>
      </c>
      <c r="U36" s="18">
        <f t="shared" si="11"/>
        <v>0.84119462866694206</v>
      </c>
      <c r="V36" s="18">
        <f t="shared" si="11"/>
        <v>0.71335982117930619</v>
      </c>
      <c r="W36" s="18">
        <f t="shared" ref="W36:X36" si="18">W13/W$29*100</f>
        <v>0.55735612436200832</v>
      </c>
      <c r="X36" s="18">
        <f t="shared" si="18"/>
        <v>0.69667267247739195</v>
      </c>
      <c r="Y36" s="18">
        <f t="shared" si="8"/>
        <v>0.74112049738931651</v>
      </c>
    </row>
    <row r="37" spans="1:25" x14ac:dyDescent="0.2">
      <c r="A37" s="143"/>
      <c r="B37" s="27" t="s">
        <v>400</v>
      </c>
      <c r="C37" s="18">
        <f t="shared" si="9"/>
        <v>0</v>
      </c>
      <c r="D37" s="18">
        <f t="shared" ref="D37:R37" si="19">D14/D$29*100</f>
        <v>0</v>
      </c>
      <c r="E37" s="18">
        <f t="shared" si="19"/>
        <v>1.2783689757164338E-4</v>
      </c>
      <c r="F37" s="18">
        <f t="shared" si="19"/>
        <v>0</v>
      </c>
      <c r="G37" s="18">
        <f t="shared" si="19"/>
        <v>0</v>
      </c>
      <c r="H37" s="18">
        <f t="shared" si="19"/>
        <v>0</v>
      </c>
      <c r="I37" s="18">
        <f t="shared" si="19"/>
        <v>1.9612314534522258E-3</v>
      </c>
      <c r="J37" s="18">
        <f t="shared" si="19"/>
        <v>1.9933019771854027E-3</v>
      </c>
      <c r="K37" s="18">
        <f t="shared" si="19"/>
        <v>7.7389562188727324E-3</v>
      </c>
      <c r="L37" s="18">
        <f t="shared" si="19"/>
        <v>3.5685991876970588E-3</v>
      </c>
      <c r="M37" s="18">
        <f t="shared" si="19"/>
        <v>1.0250034591225438E-2</v>
      </c>
      <c r="N37" s="18">
        <f t="shared" si="19"/>
        <v>2.5020764234492798E-3</v>
      </c>
      <c r="O37" s="18">
        <f t="shared" si="19"/>
        <v>1.5486468661270829E-3</v>
      </c>
      <c r="P37" s="18">
        <f t="shared" si="19"/>
        <v>9.2537745238920922E-4</v>
      </c>
      <c r="Q37" s="18">
        <f t="shared" si="19"/>
        <v>7.0423338482983452E-3</v>
      </c>
      <c r="R37" s="18">
        <f t="shared" si="19"/>
        <v>0</v>
      </c>
      <c r="S37" s="18">
        <f t="shared" si="11"/>
        <v>1.4186144994704341E-3</v>
      </c>
      <c r="T37" s="18">
        <f t="shared" si="11"/>
        <v>0</v>
      </c>
      <c r="U37" s="18">
        <f t="shared" si="11"/>
        <v>1.0942253922612835E-3</v>
      </c>
      <c r="V37" s="18">
        <f t="shared" si="11"/>
        <v>0</v>
      </c>
      <c r="W37" s="18">
        <f t="shared" ref="W37:X37" si="20">W14/W$29*100</f>
        <v>0</v>
      </c>
      <c r="X37" s="18">
        <f t="shared" si="20"/>
        <v>0</v>
      </c>
      <c r="Y37" s="18">
        <f t="shared" si="8"/>
        <v>1.5430466489209688E-3</v>
      </c>
    </row>
    <row r="38" spans="1:25" x14ac:dyDescent="0.2">
      <c r="A38" s="143"/>
      <c r="B38" s="27" t="s">
        <v>70</v>
      </c>
      <c r="C38" s="18">
        <f t="shared" si="9"/>
        <v>0.97980142397106162</v>
      </c>
      <c r="D38" s="18">
        <f t="shared" ref="D38:R38" si="21">D15/D$29*100</f>
        <v>0.53204694892536264</v>
      </c>
      <c r="E38" s="18">
        <f t="shared" si="21"/>
        <v>0.61483279281770653</v>
      </c>
      <c r="F38" s="18">
        <f t="shared" si="21"/>
        <v>0.39481730072154486</v>
      </c>
      <c r="G38" s="18">
        <f t="shared" si="21"/>
        <v>0.15138884801406738</v>
      </c>
      <c r="H38" s="18">
        <f t="shared" si="21"/>
        <v>0.11320764803171518</v>
      </c>
      <c r="I38" s="18">
        <f t="shared" si="21"/>
        <v>7.346557730755153E-2</v>
      </c>
      <c r="J38" s="18">
        <f t="shared" si="21"/>
        <v>0.13735515451270242</v>
      </c>
      <c r="K38" s="18">
        <f t="shared" si="21"/>
        <v>0.26563859565950959</v>
      </c>
      <c r="L38" s="18">
        <f t="shared" si="21"/>
        <v>0.13458784429822521</v>
      </c>
      <c r="M38" s="18">
        <f t="shared" si="21"/>
        <v>0.12829177188459848</v>
      </c>
      <c r="N38" s="18">
        <f t="shared" si="21"/>
        <v>7.8593916069110897E-2</v>
      </c>
      <c r="O38" s="18">
        <f t="shared" si="21"/>
        <v>6.3241472438969007E-2</v>
      </c>
      <c r="P38" s="18">
        <f t="shared" si="21"/>
        <v>2.9296859317970447E-2</v>
      </c>
      <c r="Q38" s="18">
        <f t="shared" si="21"/>
        <v>5.2495038501621093E-2</v>
      </c>
      <c r="R38" s="18">
        <f t="shared" si="21"/>
        <v>5.6097727709382254E-2</v>
      </c>
      <c r="S38" s="18">
        <f t="shared" si="11"/>
        <v>6.1950006979081748E-2</v>
      </c>
      <c r="T38" s="18">
        <f t="shared" si="11"/>
        <v>9.8741678771787564E-2</v>
      </c>
      <c r="U38" s="18">
        <f t="shared" si="11"/>
        <v>0.15732734571317328</v>
      </c>
      <c r="V38" s="18">
        <f t="shared" si="11"/>
        <v>0.19406420012495498</v>
      </c>
      <c r="W38" s="18">
        <f t="shared" ref="W38:X38" si="22">W15/W$29*100</f>
        <v>0.13084281338865647</v>
      </c>
      <c r="X38" s="18">
        <f t="shared" si="22"/>
        <v>0.13874142296046499</v>
      </c>
      <c r="Y38" s="18">
        <f t="shared" si="8"/>
        <v>0.10617574070952193</v>
      </c>
    </row>
    <row r="39" spans="1:25" x14ac:dyDescent="0.2">
      <c r="A39" s="143"/>
      <c r="B39" s="27" t="s">
        <v>14</v>
      </c>
      <c r="C39" s="18">
        <f t="shared" si="9"/>
        <v>2.8468605479141802</v>
      </c>
      <c r="D39" s="18">
        <f t="shared" ref="D39:R39" si="23">D16/D$29*100</f>
        <v>5.9322465643960323</v>
      </c>
      <c r="E39" s="18">
        <f t="shared" si="23"/>
        <v>5.6015186786513711</v>
      </c>
      <c r="F39" s="18">
        <f t="shared" si="23"/>
        <v>4.9284509921116912</v>
      </c>
      <c r="G39" s="18">
        <f t="shared" si="23"/>
        <v>3.7605924192757523</v>
      </c>
      <c r="H39" s="18">
        <f t="shared" si="23"/>
        <v>3.1206232085996306</v>
      </c>
      <c r="I39" s="18">
        <f t="shared" si="23"/>
        <v>12.737022331607434</v>
      </c>
      <c r="J39" s="18">
        <f t="shared" si="23"/>
        <v>11.077114775444082</v>
      </c>
      <c r="K39" s="18">
        <f t="shared" si="23"/>
        <v>10.050195201241882</v>
      </c>
      <c r="L39" s="18">
        <f t="shared" si="23"/>
        <v>9.9046890938196075</v>
      </c>
      <c r="M39" s="18">
        <f t="shared" si="23"/>
        <v>12.666277305634985</v>
      </c>
      <c r="N39" s="18">
        <f t="shared" si="23"/>
        <v>15.57283989714024</v>
      </c>
      <c r="O39" s="18">
        <f t="shared" si="23"/>
        <v>18.756232087436352</v>
      </c>
      <c r="P39" s="18">
        <f t="shared" si="23"/>
        <v>23.181098564097066</v>
      </c>
      <c r="Q39" s="18">
        <f t="shared" si="23"/>
        <v>33.426744698600359</v>
      </c>
      <c r="R39" s="18">
        <f t="shared" si="23"/>
        <v>45.588246647254778</v>
      </c>
      <c r="S39" s="18">
        <f t="shared" si="11"/>
        <v>46.917312635593653</v>
      </c>
      <c r="T39" s="18">
        <f t="shared" si="11"/>
        <v>40.242032974354345</v>
      </c>
      <c r="U39" s="18">
        <f t="shared" si="11"/>
        <v>62.603485321370187</v>
      </c>
      <c r="V39" s="18">
        <f t="shared" si="11"/>
        <v>45.359181065777825</v>
      </c>
      <c r="W39" s="18">
        <f t="shared" ref="W39:X39" si="24">W16/W$29*100</f>
        <v>39.233231379114137</v>
      </c>
      <c r="X39" s="18">
        <f t="shared" si="24"/>
        <v>52.073918224721226</v>
      </c>
      <c r="Y39" s="18">
        <f t="shared" si="8"/>
        <v>33.568166803695874</v>
      </c>
    </row>
    <row r="40" spans="1:25" x14ac:dyDescent="0.2">
      <c r="A40" s="143"/>
      <c r="B40" s="76" t="s">
        <v>15</v>
      </c>
      <c r="C40" s="18">
        <f t="shared" si="9"/>
        <v>0.46274123404826134</v>
      </c>
      <c r="D40" s="18">
        <f t="shared" ref="D40:R40" si="25">D17/D$29*100</f>
        <v>0.26779692260347765</v>
      </c>
      <c r="E40" s="18">
        <f t="shared" si="25"/>
        <v>0.35805535557800977</v>
      </c>
      <c r="F40" s="18">
        <f t="shared" si="25"/>
        <v>0.54909524337697369</v>
      </c>
      <c r="G40" s="18">
        <f t="shared" si="25"/>
        <v>0.32961715157106464</v>
      </c>
      <c r="H40" s="18">
        <f t="shared" si="25"/>
        <v>0.45202776981302045</v>
      </c>
      <c r="I40" s="18">
        <f t="shared" si="25"/>
        <v>0.53197645035415786</v>
      </c>
      <c r="J40" s="18">
        <f t="shared" si="25"/>
        <v>0.37406993976770414</v>
      </c>
      <c r="K40" s="18">
        <f t="shared" si="25"/>
        <v>0.53975405172363056</v>
      </c>
      <c r="L40" s="18">
        <f t="shared" si="25"/>
        <v>0.3807218155181909</v>
      </c>
      <c r="M40" s="18">
        <f t="shared" si="25"/>
        <v>0.23032875696741667</v>
      </c>
      <c r="N40" s="18">
        <f t="shared" si="25"/>
        <v>0.10841935068755132</v>
      </c>
      <c r="O40" s="18">
        <f t="shared" si="25"/>
        <v>5.9813528326743345E-2</v>
      </c>
      <c r="P40" s="18">
        <f t="shared" si="25"/>
        <v>6.4904253412621807E-2</v>
      </c>
      <c r="Q40" s="18">
        <f t="shared" si="25"/>
        <v>7.4659810741974961E-2</v>
      </c>
      <c r="R40" s="18">
        <f t="shared" si="25"/>
        <v>6.0946875952911782E-2</v>
      </c>
      <c r="S40" s="18">
        <f t="shared" si="11"/>
        <v>7.0354572317054137E-2</v>
      </c>
      <c r="T40" s="18">
        <f t="shared" si="11"/>
        <v>6.1276623845034892E-2</v>
      </c>
      <c r="U40" s="18">
        <f t="shared" si="11"/>
        <v>3.4438247294164698E-2</v>
      </c>
      <c r="V40" s="18">
        <f t="shared" si="11"/>
        <v>3.1938432481531824E-2</v>
      </c>
      <c r="W40" s="18">
        <f t="shared" ref="W40:X40" si="26">W17/W$29*100</f>
        <v>4.3200307806853355E-2</v>
      </c>
      <c r="X40" s="18">
        <f t="shared" si="26"/>
        <v>2.9816689315155066E-2</v>
      </c>
      <c r="Y40" s="18">
        <f t="shared" si="8"/>
        <v>9.7171299442097125E-2</v>
      </c>
    </row>
    <row r="41" spans="1:25" x14ac:dyDescent="0.2">
      <c r="A41" s="143"/>
      <c r="B41" s="76" t="s">
        <v>26</v>
      </c>
      <c r="C41" s="18">
        <f t="shared" si="9"/>
        <v>4.5445669261423925E-2</v>
      </c>
      <c r="D41" s="18">
        <f t="shared" ref="D41:R41" si="27">D18/D$29*100</f>
        <v>6.0558626534202263E-2</v>
      </c>
      <c r="E41" s="18">
        <f t="shared" si="27"/>
        <v>7.5598496446576E-2</v>
      </c>
      <c r="F41" s="18">
        <f t="shared" si="27"/>
        <v>7.0272032051854394E-2</v>
      </c>
      <c r="G41" s="18">
        <f t="shared" si="27"/>
        <v>3.8078769021904386E-2</v>
      </c>
      <c r="H41" s="18">
        <f t="shared" si="27"/>
        <v>2.0549987485592836E-2</v>
      </c>
      <c r="I41" s="18">
        <f t="shared" si="27"/>
        <v>1.7536342439928555E-2</v>
      </c>
      <c r="J41" s="18">
        <f t="shared" si="27"/>
        <v>1.4026077704244511E-2</v>
      </c>
      <c r="K41" s="18">
        <f t="shared" si="27"/>
        <v>1.0049425664996309E-2</v>
      </c>
      <c r="L41" s="18">
        <f t="shared" si="27"/>
        <v>4.8028053586583047E-3</v>
      </c>
      <c r="M41" s="18">
        <f t="shared" si="27"/>
        <v>4.2618756854047946E-3</v>
      </c>
      <c r="N41" s="18">
        <f t="shared" si="27"/>
        <v>4.2189403181447397E-3</v>
      </c>
      <c r="O41" s="18">
        <f t="shared" si="27"/>
        <v>1.6368294753249908E-3</v>
      </c>
      <c r="P41" s="18">
        <f t="shared" si="27"/>
        <v>1.2565333289975547E-3</v>
      </c>
      <c r="Q41" s="18">
        <f t="shared" si="27"/>
        <v>2.6744772136905069E-3</v>
      </c>
      <c r="R41" s="18">
        <f t="shared" si="27"/>
        <v>3.0904236941786071E-3</v>
      </c>
      <c r="S41" s="18">
        <f t="shared" si="11"/>
        <v>4.2742212035990351E-3</v>
      </c>
      <c r="T41" s="18">
        <f t="shared" si="11"/>
        <v>3.6344679496794759E-3</v>
      </c>
      <c r="U41" s="18">
        <f t="shared" si="11"/>
        <v>2.7117656710346698E-3</v>
      </c>
      <c r="V41" s="18">
        <f t="shared" si="11"/>
        <v>9.0217623876455259E-4</v>
      </c>
      <c r="W41" s="18">
        <f t="shared" ref="W41:X41" si="28">W18/W$29*100</f>
        <v>6.235103307752302E-4</v>
      </c>
      <c r="X41" s="18">
        <f t="shared" si="28"/>
        <v>5.2042373975830388E-4</v>
      </c>
      <c r="Y41" s="18">
        <f t="shared" si="8"/>
        <v>4.0474341630475676E-3</v>
      </c>
    </row>
    <row r="42" spans="1:25" x14ac:dyDescent="0.2">
      <c r="A42" s="143"/>
      <c r="B42" s="76" t="s">
        <v>27</v>
      </c>
      <c r="C42" s="18">
        <f t="shared" si="9"/>
        <v>0.35077827667844969</v>
      </c>
      <c r="D42" s="18">
        <f t="shared" ref="D42:R42" si="29">D19/D$29*100</f>
        <v>0.19635935484733125</v>
      </c>
      <c r="E42" s="18">
        <f t="shared" si="29"/>
        <v>0.25290037611836369</v>
      </c>
      <c r="F42" s="18">
        <f t="shared" si="29"/>
        <v>0.34670568656715944</v>
      </c>
      <c r="G42" s="18">
        <f t="shared" si="29"/>
        <v>0.27079065779765649</v>
      </c>
      <c r="H42" s="18">
        <f t="shared" si="29"/>
        <v>0.35944012378087448</v>
      </c>
      <c r="I42" s="18">
        <f t="shared" si="29"/>
        <v>0.45242908703840556</v>
      </c>
      <c r="J42" s="18">
        <f t="shared" si="29"/>
        <v>0.29203364552165811</v>
      </c>
      <c r="K42" s="18">
        <f t="shared" si="29"/>
        <v>0.48379946312340244</v>
      </c>
      <c r="L42" s="18">
        <f t="shared" si="29"/>
        <v>0.36761280420380854</v>
      </c>
      <c r="M42" s="18">
        <f t="shared" si="29"/>
        <v>0.21860506136693786</v>
      </c>
      <c r="N42" s="18">
        <f t="shared" si="29"/>
        <v>0.10275794231379941</v>
      </c>
      <c r="O42" s="18">
        <f t="shared" si="29"/>
        <v>5.6158789614270885E-2</v>
      </c>
      <c r="P42" s="18">
        <f t="shared" si="29"/>
        <v>5.8268781966405364E-2</v>
      </c>
      <c r="Q42" s="18">
        <f t="shared" si="29"/>
        <v>5.8962798963971781E-2</v>
      </c>
      <c r="R42" s="18">
        <f t="shared" si="29"/>
        <v>5.1470007109734581E-2</v>
      </c>
      <c r="S42" s="18">
        <f t="shared" si="11"/>
        <v>4.5414093238606804E-2</v>
      </c>
      <c r="T42" s="18">
        <f t="shared" si="11"/>
        <v>4.2521650780347704E-2</v>
      </c>
      <c r="U42" s="18">
        <f t="shared" si="11"/>
        <v>2.6896658246024087E-2</v>
      </c>
      <c r="V42" s="18">
        <f t="shared" si="11"/>
        <v>2.7020802304785988E-2</v>
      </c>
      <c r="W42" s="18">
        <f t="shared" ref="W42:X42" si="30">W19/W$29*100</f>
        <v>1.4032502772257855E-2</v>
      </c>
      <c r="X42" s="18">
        <f t="shared" si="30"/>
        <v>2.7319690522701119E-2</v>
      </c>
      <c r="Y42" s="18">
        <f t="shared" si="8"/>
        <v>8.0595061351924124E-2</v>
      </c>
    </row>
    <row r="43" spans="1:25" x14ac:dyDescent="0.2">
      <c r="A43" s="143"/>
      <c r="B43" s="76" t="s">
        <v>16</v>
      </c>
      <c r="C43" s="18">
        <f t="shared" si="9"/>
        <v>3.8458706606224656E-2</v>
      </c>
      <c r="D43" s="18">
        <f t="shared" ref="D43:R43" si="31">D20/D$29*100</f>
        <v>3.9208462069086568E-4</v>
      </c>
      <c r="E43" s="18">
        <f t="shared" si="31"/>
        <v>1.7963305213213855E-2</v>
      </c>
      <c r="F43" s="18">
        <f t="shared" si="31"/>
        <v>3.6543835259791844E-3</v>
      </c>
      <c r="G43" s="18">
        <f t="shared" si="31"/>
        <v>7.5754229409451725E-3</v>
      </c>
      <c r="H43" s="18">
        <f t="shared" si="31"/>
        <v>3.2978938135270849E-2</v>
      </c>
      <c r="I43" s="18">
        <f t="shared" si="31"/>
        <v>6.1178397521636209E-2</v>
      </c>
      <c r="J43" s="18">
        <f t="shared" si="31"/>
        <v>3.4041181823038567E-3</v>
      </c>
      <c r="K43" s="18">
        <f t="shared" si="31"/>
        <v>3.0899737777799713E-3</v>
      </c>
      <c r="L43" s="18">
        <f t="shared" si="31"/>
        <v>1.6970531706365184E-3</v>
      </c>
      <c r="M43" s="18">
        <f t="shared" si="31"/>
        <v>5.6813269993576587E-4</v>
      </c>
      <c r="N43" s="18">
        <f t="shared" si="31"/>
        <v>6.2767447721422988E-4</v>
      </c>
      <c r="O43" s="18">
        <f t="shared" si="31"/>
        <v>1.2322934758556228E-4</v>
      </c>
      <c r="P43" s="18">
        <f t="shared" si="31"/>
        <v>2.0925603797726619E-4</v>
      </c>
      <c r="Q43" s="18">
        <f t="shared" si="31"/>
        <v>1.000677589518105E-2</v>
      </c>
      <c r="R43" s="18">
        <f t="shared" si="31"/>
        <v>5.259499141093831E-3</v>
      </c>
      <c r="S43" s="18">
        <f t="shared" si="11"/>
        <v>1.0381650718652624E-2</v>
      </c>
      <c r="T43" s="18">
        <f t="shared" si="11"/>
        <v>1.3680230266484891E-2</v>
      </c>
      <c r="U43" s="18">
        <f t="shared" si="11"/>
        <v>2.4202688282182042E-3</v>
      </c>
      <c r="V43" s="18">
        <f t="shared" si="11"/>
        <v>1.0653050485520284E-3</v>
      </c>
      <c r="W43" s="18">
        <f t="shared" ref="W43:X43" si="32">W20/W$29*100</f>
        <v>2.6736848770788874E-2</v>
      </c>
      <c r="X43" s="18">
        <f t="shared" si="32"/>
        <v>9.1521689359048768E-4</v>
      </c>
      <c r="Y43" s="18">
        <f t="shared" si="8"/>
        <v>6.9311182634861999E-3</v>
      </c>
    </row>
    <row r="44" spans="1:25" x14ac:dyDescent="0.2">
      <c r="A44" s="143"/>
      <c r="B44" s="76" t="s">
        <v>19</v>
      </c>
      <c r="C44" s="18">
        <f t="shared" si="9"/>
        <v>0</v>
      </c>
      <c r="D44" s="18">
        <f t="shared" ref="D44:R44" si="33">D21/D$29*100</f>
        <v>0</v>
      </c>
      <c r="E44" s="18">
        <f t="shared" si="33"/>
        <v>7.8528379936866632E-4</v>
      </c>
      <c r="F44" s="18">
        <f t="shared" si="33"/>
        <v>7.9425040220985918E-5</v>
      </c>
      <c r="G44" s="18">
        <f t="shared" si="33"/>
        <v>1.5789058046322584E-3</v>
      </c>
      <c r="H44" s="18">
        <f t="shared" si="33"/>
        <v>2.1297024563124026E-3</v>
      </c>
      <c r="I44" s="18">
        <f t="shared" si="33"/>
        <v>2.406538640324325E-3</v>
      </c>
      <c r="J44" s="18">
        <f t="shared" si="33"/>
        <v>1.8955630698836809E-3</v>
      </c>
      <c r="K44" s="18">
        <f t="shared" si="33"/>
        <v>1.816849823315076E-3</v>
      </c>
      <c r="L44" s="18">
        <f t="shared" si="33"/>
        <v>5.9135436671678968E-5</v>
      </c>
      <c r="M44" s="18">
        <f t="shared" si="33"/>
        <v>2.5155311044311089E-6</v>
      </c>
      <c r="N44" s="18">
        <f t="shared" si="33"/>
        <v>5.0565896818998616E-8</v>
      </c>
      <c r="O44" s="18">
        <f t="shared" si="33"/>
        <v>2.4817127575551261E-5</v>
      </c>
      <c r="P44" s="18">
        <f t="shared" si="33"/>
        <v>0</v>
      </c>
      <c r="Q44" s="18">
        <f t="shared" si="33"/>
        <v>0</v>
      </c>
      <c r="R44" s="18">
        <f t="shared" si="33"/>
        <v>4.0868889605366534E-6</v>
      </c>
      <c r="S44" s="18">
        <f t="shared" si="11"/>
        <v>2.8610452676554051E-6</v>
      </c>
      <c r="T44" s="18">
        <f t="shared" si="11"/>
        <v>1.0581308808895644E-7</v>
      </c>
      <c r="U44" s="18">
        <f t="shared" si="11"/>
        <v>2.2211727727480587E-3</v>
      </c>
      <c r="V44" s="18">
        <f t="shared" si="11"/>
        <v>0</v>
      </c>
      <c r="W44" s="18">
        <f t="shared" ref="W44:X44" si="34">W21/W$29*100</f>
        <v>2.5960934374238537E-2</v>
      </c>
      <c r="X44" s="18">
        <f t="shared" si="34"/>
        <v>0</v>
      </c>
      <c r="Y44" s="18">
        <f t="shared" si="8"/>
        <v>2.7969656394734913E-3</v>
      </c>
    </row>
    <row r="45" spans="1:25" x14ac:dyDescent="0.2">
      <c r="A45" s="143"/>
      <c r="B45" s="76" t="s">
        <v>18</v>
      </c>
      <c r="C45" s="18">
        <f t="shared" si="9"/>
        <v>1.5923412658389413E-3</v>
      </c>
      <c r="D45" s="18">
        <f t="shared" ref="D45:R45" si="35">D22/D$29*100</f>
        <v>0</v>
      </c>
      <c r="E45" s="18">
        <f t="shared" si="35"/>
        <v>8.5389124632796534E-5</v>
      </c>
      <c r="F45" s="18">
        <f t="shared" si="35"/>
        <v>8.9446733777665292E-4</v>
      </c>
      <c r="G45" s="18">
        <f t="shared" si="35"/>
        <v>2.6513008725398787E-4</v>
      </c>
      <c r="H45" s="18">
        <f t="shared" si="35"/>
        <v>2.7326680974625764E-5</v>
      </c>
      <c r="I45" s="18">
        <f t="shared" si="35"/>
        <v>9.2395477642518282E-5</v>
      </c>
      <c r="J45" s="18">
        <f t="shared" si="35"/>
        <v>8.6440398518932663E-5</v>
      </c>
      <c r="K45" s="18">
        <f t="shared" si="35"/>
        <v>3.189787546420031E-5</v>
      </c>
      <c r="L45" s="18">
        <f t="shared" si="35"/>
        <v>4.3308242569139062E-6</v>
      </c>
      <c r="M45" s="18">
        <f t="shared" si="35"/>
        <v>0</v>
      </c>
      <c r="N45" s="18">
        <f t="shared" si="35"/>
        <v>0</v>
      </c>
      <c r="O45" s="18">
        <f t="shared" si="35"/>
        <v>0</v>
      </c>
      <c r="P45" s="18">
        <f t="shared" si="35"/>
        <v>8.4500096098072293E-8</v>
      </c>
      <c r="Q45" s="18">
        <f t="shared" si="35"/>
        <v>0</v>
      </c>
      <c r="R45" s="18">
        <f t="shared" si="35"/>
        <v>4.8497476539104255E-3</v>
      </c>
      <c r="S45" s="18">
        <f t="shared" si="11"/>
        <v>0</v>
      </c>
      <c r="T45" s="18">
        <f t="shared" si="11"/>
        <v>2.777593562335107E-6</v>
      </c>
      <c r="U45" s="18">
        <f t="shared" si="11"/>
        <v>1.9430490353367015E-4</v>
      </c>
      <c r="V45" s="18">
        <f t="shared" si="11"/>
        <v>1.041168237488785E-3</v>
      </c>
      <c r="W45" s="18">
        <f t="shared" ref="W45:X45" si="36">W22/W$29*100</f>
        <v>9.7932579432832431E-6</v>
      </c>
      <c r="X45" s="18">
        <f t="shared" si="36"/>
        <v>1.9890440059804485E-6</v>
      </c>
      <c r="Y45" s="18">
        <f t="shared" si="8"/>
        <v>4.2333189721785713E-4</v>
      </c>
    </row>
    <row r="46" spans="1:25" x14ac:dyDescent="0.2">
      <c r="A46" s="143"/>
      <c r="B46" s="76" t="s">
        <v>20</v>
      </c>
      <c r="C46" s="18">
        <f t="shared" si="9"/>
        <v>0</v>
      </c>
      <c r="D46" s="18">
        <f t="shared" ref="D46:R46" si="37">D23/D$29*100</f>
        <v>0</v>
      </c>
      <c r="E46" s="18">
        <f t="shared" si="37"/>
        <v>2.1223886469423414E-4</v>
      </c>
      <c r="F46" s="18">
        <f t="shared" si="37"/>
        <v>1.7964197578777965E-4</v>
      </c>
      <c r="G46" s="18">
        <f t="shared" si="37"/>
        <v>7.6645912846226135E-5</v>
      </c>
      <c r="H46" s="18">
        <f t="shared" si="37"/>
        <v>2.7845726216806531E-3</v>
      </c>
      <c r="I46" s="18">
        <f t="shared" si="37"/>
        <v>1.8266284447561199E-4</v>
      </c>
      <c r="J46" s="18">
        <f t="shared" si="37"/>
        <v>1.0808452980162604E-4</v>
      </c>
      <c r="K46" s="18">
        <f t="shared" si="37"/>
        <v>4.1387493414799908E-4</v>
      </c>
      <c r="L46" s="18">
        <f t="shared" si="37"/>
        <v>2.1496636766136299E-5</v>
      </c>
      <c r="M46" s="18">
        <f t="shared" si="37"/>
        <v>4.7795090984191066E-5</v>
      </c>
      <c r="N46" s="18">
        <f t="shared" si="37"/>
        <v>0</v>
      </c>
      <c r="O46" s="18">
        <f t="shared" si="37"/>
        <v>1.5290898074892951E-8</v>
      </c>
      <c r="P46" s="18">
        <f t="shared" si="37"/>
        <v>0</v>
      </c>
      <c r="Q46" s="18">
        <f t="shared" si="37"/>
        <v>1.3822659191619542E-5</v>
      </c>
      <c r="R46" s="18">
        <f t="shared" si="37"/>
        <v>1.1225321678274009E-5</v>
      </c>
      <c r="S46" s="18">
        <f t="shared" si="11"/>
        <v>1.7134825883170811E-3</v>
      </c>
      <c r="T46" s="18">
        <f t="shared" si="11"/>
        <v>2.4161625066952538E-3</v>
      </c>
      <c r="U46" s="18">
        <f t="shared" si="11"/>
        <v>0</v>
      </c>
      <c r="V46" s="18">
        <f t="shared" si="11"/>
        <v>0</v>
      </c>
      <c r="W46" s="18">
        <f t="shared" ref="W46:X46" si="38">W23/W$29*100</f>
        <v>1.5729133216745552E-6</v>
      </c>
      <c r="X46" s="18">
        <f t="shared" si="38"/>
        <v>2.1173694257211226E-6</v>
      </c>
      <c r="Y46" s="18">
        <f t="shared" si="8"/>
        <v>3.3343594925674302E-4</v>
      </c>
    </row>
    <row r="47" spans="1:25" x14ac:dyDescent="0.2">
      <c r="A47" s="143"/>
      <c r="B47" s="76" t="s">
        <v>21</v>
      </c>
      <c r="C47" s="18">
        <f t="shared" si="9"/>
        <v>0</v>
      </c>
      <c r="D47" s="18">
        <f t="shared" ref="D47:R47" si="39">D24/D$29*100</f>
        <v>0</v>
      </c>
      <c r="E47" s="18">
        <f t="shared" si="39"/>
        <v>0</v>
      </c>
      <c r="F47" s="18">
        <f t="shared" si="39"/>
        <v>0</v>
      </c>
      <c r="G47" s="18">
        <f t="shared" si="39"/>
        <v>0</v>
      </c>
      <c r="H47" s="18">
        <f t="shared" si="39"/>
        <v>0</v>
      </c>
      <c r="I47" s="18">
        <f t="shared" si="39"/>
        <v>4.1108007135385303E-4</v>
      </c>
      <c r="J47" s="18">
        <f t="shared" si="39"/>
        <v>4.3601353772620678E-4</v>
      </c>
      <c r="K47" s="18">
        <f t="shared" si="39"/>
        <v>1.7862810259952174E-4</v>
      </c>
      <c r="L47" s="18">
        <f t="shared" si="39"/>
        <v>1.5748451843323293E-7</v>
      </c>
      <c r="M47" s="18">
        <f t="shared" si="39"/>
        <v>0</v>
      </c>
      <c r="N47" s="18">
        <f t="shared" si="39"/>
        <v>0</v>
      </c>
      <c r="O47" s="18">
        <f t="shared" si="39"/>
        <v>0</v>
      </c>
      <c r="P47" s="18">
        <f t="shared" si="39"/>
        <v>0</v>
      </c>
      <c r="Q47" s="18">
        <f t="shared" si="39"/>
        <v>0</v>
      </c>
      <c r="R47" s="18">
        <f t="shared" si="39"/>
        <v>0</v>
      </c>
      <c r="S47" s="18">
        <f t="shared" si="11"/>
        <v>0</v>
      </c>
      <c r="T47" s="18">
        <f t="shared" si="11"/>
        <v>0</v>
      </c>
      <c r="U47" s="18">
        <f t="shared" si="11"/>
        <v>0</v>
      </c>
      <c r="V47" s="18">
        <f t="shared" si="11"/>
        <v>0</v>
      </c>
      <c r="W47" s="18">
        <f t="shared" ref="W47:X47" si="40">W24/W$29*100</f>
        <v>3.9135581455950248E-6</v>
      </c>
      <c r="X47" s="18">
        <f t="shared" si="40"/>
        <v>0</v>
      </c>
      <c r="Y47" s="18">
        <f t="shared" si="8"/>
        <v>1.2877375706476986E-5</v>
      </c>
    </row>
    <row r="48" spans="1:25" x14ac:dyDescent="0.2">
      <c r="A48" s="143"/>
      <c r="B48" s="76" t="s">
        <v>17</v>
      </c>
      <c r="C48" s="18">
        <f t="shared" si="9"/>
        <v>0</v>
      </c>
      <c r="D48" s="18">
        <f t="shared" ref="D48:R48" si="41">D25/D$29*100</f>
        <v>2.3012303096369791E-4</v>
      </c>
      <c r="E48" s="18">
        <f t="shared" si="41"/>
        <v>7.2047690882365966E-3</v>
      </c>
      <c r="F48" s="18">
        <f t="shared" si="41"/>
        <v>4.8569867527807088E-4</v>
      </c>
      <c r="G48" s="18">
        <f t="shared" si="41"/>
        <v>4.7088658004963155E-3</v>
      </c>
      <c r="H48" s="18">
        <f t="shared" si="41"/>
        <v>2.7999176040740967E-2</v>
      </c>
      <c r="I48" s="18">
        <f t="shared" si="41"/>
        <v>4.8562779300799691E-2</v>
      </c>
      <c r="J48" s="18">
        <f t="shared" si="41"/>
        <v>1.5627335039328298E-4</v>
      </c>
      <c r="K48" s="18">
        <f t="shared" si="41"/>
        <v>4.9109437433425063E-4</v>
      </c>
      <c r="L48" s="18">
        <f t="shared" si="41"/>
        <v>1.1331011101271111E-4</v>
      </c>
      <c r="M48" s="18">
        <f t="shared" si="41"/>
        <v>2.4752826067602108E-4</v>
      </c>
      <c r="N48" s="18">
        <f t="shared" si="41"/>
        <v>4.5281760601413262E-5</v>
      </c>
      <c r="O48" s="18">
        <f t="shared" si="41"/>
        <v>5.267714386800621E-5</v>
      </c>
      <c r="P48" s="18">
        <f t="shared" si="41"/>
        <v>1.9690212392772807E-4</v>
      </c>
      <c r="Q48" s="18">
        <f t="shared" si="41"/>
        <v>6.4828271608695655E-5</v>
      </c>
      <c r="R48" s="18">
        <f t="shared" si="41"/>
        <v>1.167487946393304E-4</v>
      </c>
      <c r="S48" s="18">
        <f t="shared" si="11"/>
        <v>8.5539840714552399E-3</v>
      </c>
      <c r="T48" s="18">
        <f t="shared" si="11"/>
        <v>1.1207431304390022E-2</v>
      </c>
      <c r="U48" s="18">
        <f t="shared" si="11"/>
        <v>1.6848006809585271E-6</v>
      </c>
      <c r="V48" s="18">
        <f t="shared" si="11"/>
        <v>3.0469080925060511E-6</v>
      </c>
      <c r="W48" s="18">
        <f t="shared" ref="W48:X48" si="42">W25/W$29*100</f>
        <v>1.292035942804099E-6</v>
      </c>
      <c r="X48" s="18">
        <f t="shared" si="42"/>
        <v>7.1885761381729955E-4</v>
      </c>
      <c r="Y48" s="18">
        <f t="shared" si="8"/>
        <v>2.3796593204020661E-3</v>
      </c>
    </row>
    <row r="49" spans="1:25" x14ac:dyDescent="0.2">
      <c r="A49" s="297"/>
      <c r="B49" s="76" t="s">
        <v>807</v>
      </c>
      <c r="C49" s="18">
        <f t="shared" si="9"/>
        <v>3.6866365340385718E-2</v>
      </c>
      <c r="D49" s="18">
        <f t="shared" ref="D49:R49" si="43">D26/D$29*100</f>
        <v>1.6196158972716783E-4</v>
      </c>
      <c r="E49" s="18">
        <f t="shared" si="43"/>
        <v>9.6756243362815623E-3</v>
      </c>
      <c r="F49" s="18">
        <f t="shared" si="43"/>
        <v>2.0151504969156946E-3</v>
      </c>
      <c r="G49" s="18">
        <f t="shared" si="43"/>
        <v>9.4587533571638513E-4</v>
      </c>
      <c r="H49" s="18">
        <f t="shared" si="43"/>
        <v>3.8160335562199298E-5</v>
      </c>
      <c r="I49" s="18">
        <f t="shared" si="43"/>
        <v>9.5229411870402063E-3</v>
      </c>
      <c r="J49" s="18">
        <f t="shared" si="43"/>
        <v>7.2174329598012751E-4</v>
      </c>
      <c r="K49" s="18">
        <f t="shared" si="43"/>
        <v>1.576286679189232E-4</v>
      </c>
      <c r="L49" s="18">
        <f t="shared" si="43"/>
        <v>1.4986226774106447E-3</v>
      </c>
      <c r="M49" s="18">
        <f t="shared" si="43"/>
        <v>2.7029381717112266E-4</v>
      </c>
      <c r="N49" s="18">
        <f t="shared" si="43"/>
        <v>5.8234215071599764E-4</v>
      </c>
      <c r="O49" s="18">
        <f t="shared" si="43"/>
        <v>4.5719785243929932E-5</v>
      </c>
      <c r="P49" s="18">
        <f t="shared" si="43"/>
        <v>1.2269413953440095E-5</v>
      </c>
      <c r="Q49" s="18">
        <f t="shared" si="43"/>
        <v>9.928124964380735E-3</v>
      </c>
      <c r="R49" s="18">
        <f t="shared" si="43"/>
        <v>2.7769048190526383E-4</v>
      </c>
      <c r="S49" s="18">
        <f t="shared" si="11"/>
        <v>1.1132301361264589E-4</v>
      </c>
      <c r="T49" s="18">
        <f t="shared" si="11"/>
        <v>5.3753048749189871E-5</v>
      </c>
      <c r="U49" s="18">
        <f t="shared" si="11"/>
        <v>3.1063512555172846E-6</v>
      </c>
      <c r="V49" s="18">
        <f t="shared" si="11"/>
        <v>2.1089902970737537E-5</v>
      </c>
      <c r="W49" s="18">
        <f t="shared" ref="W49:X49" si="44">W26/W$29*100</f>
        <v>7.5934263119698279E-4</v>
      </c>
      <c r="X49" s="18">
        <f t="shared" si="44"/>
        <v>1.9225286634148663E-4</v>
      </c>
      <c r="Y49" s="18">
        <f t="shared" si="8"/>
        <v>9.8484808142956727E-4</v>
      </c>
    </row>
    <row r="50" spans="1:25" ht="15" x14ac:dyDescent="0.25">
      <c r="A50" s="143"/>
      <c r="B50" s="185" t="s">
        <v>22</v>
      </c>
      <c r="C50" s="18">
        <f t="shared" si="9"/>
        <v>52.809274431844919</v>
      </c>
      <c r="D50" s="18">
        <f t="shared" ref="D50:R50" si="45">D27/D$29*100</f>
        <v>56.629434615415242</v>
      </c>
      <c r="E50" s="18">
        <f t="shared" si="45"/>
        <v>67.805938239092541</v>
      </c>
      <c r="F50" s="18">
        <f t="shared" si="45"/>
        <v>64.80068637539577</v>
      </c>
      <c r="G50" s="18">
        <f t="shared" si="45"/>
        <v>44.363813112055531</v>
      </c>
      <c r="H50" s="18">
        <f t="shared" si="45"/>
        <v>66.704867588009478</v>
      </c>
      <c r="I50" s="18">
        <f t="shared" si="45"/>
        <v>68.860496079796434</v>
      </c>
      <c r="J50" s="18">
        <f t="shared" si="45"/>
        <v>62.750575162840981</v>
      </c>
      <c r="K50" s="18">
        <f t="shared" si="45"/>
        <v>62.015803358486629</v>
      </c>
      <c r="L50" s="18">
        <f t="shared" si="45"/>
        <v>35.739093215576226</v>
      </c>
      <c r="M50" s="18">
        <f t="shared" si="45"/>
        <v>27.981008580348938</v>
      </c>
      <c r="N50" s="18">
        <f t="shared" si="45"/>
        <v>20.278761986845257</v>
      </c>
      <c r="O50" s="18">
        <f t="shared" si="45"/>
        <v>21.288375679477795</v>
      </c>
      <c r="P50" s="18">
        <f t="shared" si="45"/>
        <v>28.283376370082909</v>
      </c>
      <c r="Q50" s="18">
        <f t="shared" si="45"/>
        <v>40.566769154036038</v>
      </c>
      <c r="R50" s="18">
        <f t="shared" si="45"/>
        <v>54.145266831711936</v>
      </c>
      <c r="S50" s="18">
        <f t="shared" si="11"/>
        <v>54.896616767189045</v>
      </c>
      <c r="T50" s="18">
        <f t="shared" si="11"/>
        <v>47.275935837225767</v>
      </c>
      <c r="U50" s="18">
        <f t="shared" si="11"/>
        <v>68.718088917530395</v>
      </c>
      <c r="V50" s="18">
        <f t="shared" si="11"/>
        <v>52.048913072223726</v>
      </c>
      <c r="W50" s="18">
        <f t="shared" ref="W50:X50" si="46">W27/W$29*100</f>
        <v>42.616466818179703</v>
      </c>
      <c r="X50" s="18">
        <f t="shared" si="46"/>
        <v>56.646529051886709</v>
      </c>
      <c r="Y50" s="18">
        <f t="shared" si="8"/>
        <v>43.184612388994921</v>
      </c>
    </row>
    <row r="51" spans="1:25" x14ac:dyDescent="0.2">
      <c r="A51" s="143"/>
      <c r="B51" s="76" t="s">
        <v>23</v>
      </c>
      <c r="C51" s="18">
        <f t="shared" si="9"/>
        <v>47.190725568155081</v>
      </c>
      <c r="D51" s="18">
        <f t="shared" ref="D51:R51" si="47">D28/D$29*100</f>
        <v>43.370565384584765</v>
      </c>
      <c r="E51" s="18">
        <f t="shared" si="47"/>
        <v>32.194061760907459</v>
      </c>
      <c r="F51" s="18">
        <f t="shared" si="47"/>
        <v>35.199313624604237</v>
      </c>
      <c r="G51" s="18">
        <f t="shared" si="47"/>
        <v>55.636186887944461</v>
      </c>
      <c r="H51" s="18">
        <f t="shared" si="47"/>
        <v>33.295132411990522</v>
      </c>
      <c r="I51" s="18">
        <f t="shared" si="47"/>
        <v>31.139503920203566</v>
      </c>
      <c r="J51" s="18">
        <f t="shared" si="47"/>
        <v>37.249424837159019</v>
      </c>
      <c r="K51" s="18">
        <f t="shared" si="47"/>
        <v>37.984196641513371</v>
      </c>
      <c r="L51" s="18">
        <f t="shared" si="47"/>
        <v>64.260906784423781</v>
      </c>
      <c r="M51" s="18">
        <f t="shared" si="47"/>
        <v>72.018991419651059</v>
      </c>
      <c r="N51" s="18">
        <f t="shared" si="47"/>
        <v>79.721238013154746</v>
      </c>
      <c r="O51" s="18">
        <f t="shared" si="47"/>
        <v>78.711624320522205</v>
      </c>
      <c r="P51" s="18">
        <f t="shared" si="47"/>
        <v>71.716623629917095</v>
      </c>
      <c r="Q51" s="18">
        <f t="shared" si="47"/>
        <v>59.433230845963969</v>
      </c>
      <c r="R51" s="18">
        <f t="shared" si="47"/>
        <v>45.854733168288071</v>
      </c>
      <c r="S51" s="18">
        <f t="shared" si="11"/>
        <v>45.103383232810963</v>
      </c>
      <c r="T51" s="18">
        <f t="shared" si="11"/>
        <v>52.724064162774233</v>
      </c>
      <c r="U51" s="18">
        <f t="shared" si="11"/>
        <v>31.281911082469605</v>
      </c>
      <c r="V51" s="18">
        <f t="shared" si="11"/>
        <v>47.951086927776274</v>
      </c>
      <c r="W51" s="18">
        <f t="shared" ref="W51:X51" si="48">W28/W$29*100</f>
        <v>57.38353318182029</v>
      </c>
      <c r="X51" s="18">
        <f t="shared" si="48"/>
        <v>43.353470948113298</v>
      </c>
      <c r="Y51" s="18">
        <f t="shared" si="8"/>
        <v>56.815387611005072</v>
      </c>
    </row>
    <row r="52" spans="1:25" ht="13.5" thickBot="1" x14ac:dyDescent="0.25">
      <c r="A52" s="143"/>
      <c r="B52" s="77" t="s">
        <v>7</v>
      </c>
      <c r="C52" s="18">
        <f t="shared" si="9"/>
        <v>100</v>
      </c>
      <c r="D52" s="18">
        <f t="shared" ref="D52:R52" si="49">D29/D$29*100</f>
        <v>100</v>
      </c>
      <c r="E52" s="18">
        <f t="shared" si="49"/>
        <v>100</v>
      </c>
      <c r="F52" s="18">
        <f t="shared" si="49"/>
        <v>100</v>
      </c>
      <c r="G52" s="18">
        <f t="shared" si="49"/>
        <v>100</v>
      </c>
      <c r="H52" s="18">
        <f t="shared" si="49"/>
        <v>100</v>
      </c>
      <c r="I52" s="18">
        <f t="shared" si="49"/>
        <v>100</v>
      </c>
      <c r="J52" s="18">
        <f t="shared" si="49"/>
        <v>100</v>
      </c>
      <c r="K52" s="18">
        <f t="shared" si="49"/>
        <v>100</v>
      </c>
      <c r="L52" s="18">
        <f t="shared" si="49"/>
        <v>100</v>
      </c>
      <c r="M52" s="18">
        <f t="shared" si="49"/>
        <v>100</v>
      </c>
      <c r="N52" s="18">
        <f t="shared" si="49"/>
        <v>100</v>
      </c>
      <c r="O52" s="18">
        <f t="shared" si="49"/>
        <v>100</v>
      </c>
      <c r="P52" s="18">
        <f t="shared" si="49"/>
        <v>100</v>
      </c>
      <c r="Q52" s="18">
        <f t="shared" si="49"/>
        <v>100</v>
      </c>
      <c r="R52" s="18">
        <f t="shared" si="49"/>
        <v>100</v>
      </c>
      <c r="S52" s="18">
        <f t="shared" si="11"/>
        <v>100</v>
      </c>
      <c r="T52" s="18">
        <f t="shared" si="11"/>
        <v>100</v>
      </c>
      <c r="U52" s="18">
        <f t="shared" si="11"/>
        <v>100</v>
      </c>
      <c r="V52" s="18">
        <f t="shared" si="11"/>
        <v>100</v>
      </c>
      <c r="W52" s="18">
        <f t="shared" ref="W52:X52" si="50">W29/W$29*100</f>
        <v>100</v>
      </c>
      <c r="X52" s="18">
        <f t="shared" si="50"/>
        <v>100</v>
      </c>
      <c r="Y52" s="18">
        <f t="shared" si="8"/>
        <v>100</v>
      </c>
    </row>
    <row r="53" spans="1:25" ht="20.25" thickTop="1" thickBot="1" x14ac:dyDescent="0.35">
      <c r="A53" s="143"/>
      <c r="B53" s="334" t="s">
        <v>56</v>
      </c>
      <c r="C53" s="334"/>
      <c r="D53" s="334"/>
      <c r="E53" s="334"/>
      <c r="F53" s="334"/>
      <c r="G53" s="334"/>
      <c r="H53" s="334"/>
      <c r="I53" s="334"/>
      <c r="J53" s="334"/>
      <c r="K53" s="334"/>
      <c r="L53" s="334"/>
      <c r="M53" s="334"/>
      <c r="N53" s="334"/>
      <c r="O53" s="334"/>
      <c r="P53" s="334"/>
      <c r="Q53" s="334"/>
      <c r="R53" s="334"/>
      <c r="S53" s="334"/>
      <c r="T53" s="334"/>
      <c r="U53" s="334"/>
      <c r="V53" s="334"/>
      <c r="W53" s="334"/>
      <c r="X53" s="334"/>
      <c r="Y53" s="334"/>
    </row>
    <row r="54" spans="1:25" ht="13.5" thickTop="1" x14ac:dyDescent="0.2">
      <c r="A54" s="143"/>
      <c r="B54" s="76"/>
      <c r="C54" s="18"/>
      <c r="D54" s="18"/>
      <c r="E54" s="18"/>
      <c r="F54" s="18"/>
      <c r="G54" s="18"/>
      <c r="H54" s="18"/>
      <c r="I54" s="18"/>
      <c r="J54" s="18"/>
      <c r="K54" s="18"/>
      <c r="L54" s="18"/>
      <c r="M54" s="18"/>
      <c r="N54" s="18"/>
      <c r="O54" s="18"/>
      <c r="P54" s="18"/>
      <c r="Q54" s="18"/>
      <c r="R54" s="18"/>
      <c r="S54" s="18"/>
      <c r="T54" s="18"/>
      <c r="U54" s="18"/>
      <c r="V54" s="18"/>
      <c r="W54" s="18"/>
      <c r="X54" s="18"/>
      <c r="Y54" s="18"/>
    </row>
    <row r="55" spans="1:25" x14ac:dyDescent="0.2">
      <c r="A55" s="143"/>
      <c r="B55" s="27" t="s">
        <v>326</v>
      </c>
      <c r="C55" s="33" t="s">
        <v>10</v>
      </c>
      <c r="D55" s="18">
        <f t="shared" ref="D55:V55" si="51">IF(C9=0,"--",(D9/C9)*100-100)</f>
        <v>33.617409278845855</v>
      </c>
      <c r="E55" s="18">
        <f t="shared" si="51"/>
        <v>56.481498670520892</v>
      </c>
      <c r="F55" s="18">
        <f t="shared" si="51"/>
        <v>15.912365492266005</v>
      </c>
      <c r="G55" s="18">
        <f t="shared" si="51"/>
        <v>32.472071628371737</v>
      </c>
      <c r="H55" s="18">
        <f t="shared" si="51"/>
        <v>115.77732486104156</v>
      </c>
      <c r="I55" s="18">
        <f t="shared" si="51"/>
        <v>-21.465487573902209</v>
      </c>
      <c r="J55" s="18">
        <f t="shared" si="51"/>
        <v>17.347643361764725</v>
      </c>
      <c r="K55" s="18">
        <f t="shared" si="51"/>
        <v>5.0625448827327943</v>
      </c>
      <c r="L55" s="18">
        <f t="shared" si="51"/>
        <v>-16.743377143522693</v>
      </c>
      <c r="M55" s="18">
        <f t="shared" si="51"/>
        <v>-32.875686629481095</v>
      </c>
      <c r="N55" s="18">
        <f t="shared" si="51"/>
        <v>-28.10163759535358</v>
      </c>
      <c r="O55" s="18">
        <f t="shared" si="51"/>
        <v>-23.628736214782478</v>
      </c>
      <c r="P55" s="18">
        <f t="shared" si="51"/>
        <v>74.509348435846078</v>
      </c>
      <c r="Q55" s="18">
        <f t="shared" si="51"/>
        <v>-16.625611656281265</v>
      </c>
      <c r="R55" s="18">
        <f t="shared" si="51"/>
        <v>14.439527663302215</v>
      </c>
      <c r="S55" s="18">
        <f t="shared" si="51"/>
        <v>2.9086830180379906</v>
      </c>
      <c r="T55" s="18">
        <f t="shared" si="51"/>
        <v>1.8583124531704129</v>
      </c>
      <c r="U55" s="18">
        <f t="shared" si="51"/>
        <v>-13.767390262243055</v>
      </c>
      <c r="V55" s="18">
        <f t="shared" si="51"/>
        <v>11.616366225084732</v>
      </c>
      <c r="W55" s="18">
        <f t="shared" ref="W55:X55" si="52">IF(V9=0,"--",(W9/V9)*100-100)</f>
        <v>-25.366372641007956</v>
      </c>
      <c r="X55" s="18">
        <f t="shared" si="52"/>
        <v>22.410581245343693</v>
      </c>
      <c r="Y55" s="18">
        <f>IFERROR((POWER(U9/C9,1/21)*100)-100,"--")</f>
        <v>5.5319572446534124</v>
      </c>
    </row>
    <row r="56" spans="1:25" x14ac:dyDescent="0.2">
      <c r="A56" s="143"/>
      <c r="B56" s="27" t="s">
        <v>394</v>
      </c>
      <c r="C56" s="33" t="s">
        <v>10</v>
      </c>
      <c r="D56" s="18">
        <f t="shared" ref="D56:V56" si="53">IF(C10=0,"--",(D10/C10)*100-100)</f>
        <v>-100</v>
      </c>
      <c r="E56" s="18" t="str">
        <f t="shared" si="53"/>
        <v>--</v>
      </c>
      <c r="F56" s="18">
        <f t="shared" si="53"/>
        <v>166.43625192012286</v>
      </c>
      <c r="G56" s="18">
        <f t="shared" si="53"/>
        <v>-96.108388584606516</v>
      </c>
      <c r="H56" s="18">
        <f t="shared" si="53"/>
        <v>604.44444444444446</v>
      </c>
      <c r="I56" s="18">
        <f t="shared" si="53"/>
        <v>273.50157728706625</v>
      </c>
      <c r="J56" s="18">
        <f t="shared" si="53"/>
        <v>-86.880630630630634</v>
      </c>
      <c r="K56" s="18">
        <f t="shared" si="53"/>
        <v>122.96137339055795</v>
      </c>
      <c r="L56" s="18">
        <f t="shared" si="53"/>
        <v>230.12512030798848</v>
      </c>
      <c r="M56" s="18">
        <f t="shared" si="53"/>
        <v>-95.597667638483969</v>
      </c>
      <c r="N56" s="18">
        <f t="shared" si="53"/>
        <v>437121.19205298013</v>
      </c>
      <c r="O56" s="18">
        <f t="shared" si="53"/>
        <v>1035.2642516555488</v>
      </c>
      <c r="P56" s="18">
        <f t="shared" si="53"/>
        <v>414.15889932835762</v>
      </c>
      <c r="Q56" s="18">
        <f t="shared" si="53"/>
        <v>-74.931891874610983</v>
      </c>
      <c r="R56" s="18">
        <f t="shared" si="53"/>
        <v>-96.161122507032857</v>
      </c>
      <c r="S56" s="18">
        <f t="shared" si="53"/>
        <v>490.43386814075768</v>
      </c>
      <c r="T56" s="18">
        <f t="shared" si="53"/>
        <v>-32.451964355524055</v>
      </c>
      <c r="U56" s="18">
        <f t="shared" si="53"/>
        <v>-99.300428383663004</v>
      </c>
      <c r="V56" s="18">
        <f t="shared" si="53"/>
        <v>491.42746689861792</v>
      </c>
      <c r="W56" s="18">
        <f t="shared" ref="W56:X56" si="54">IF(V10=0,"--",(W10/V10)*100-100)</f>
        <v>-59.934635182612958</v>
      </c>
      <c r="X56" s="18">
        <f t="shared" si="54"/>
        <v>-33.730320580797795</v>
      </c>
      <c r="Y56" s="18">
        <f t="shared" ref="Y56:Y75" si="55">IFERROR((POWER(U10/C10,1/21)*100)-100,"--")</f>
        <v>6.8969813421426664</v>
      </c>
    </row>
    <row r="57" spans="1:25" x14ac:dyDescent="0.2">
      <c r="A57" s="143"/>
      <c r="B57" s="27" t="s">
        <v>58</v>
      </c>
      <c r="C57" s="33" t="s">
        <v>10</v>
      </c>
      <c r="D57" s="18">
        <f t="shared" ref="D57:V57" si="56">IF(C11=0,"--",(D11/C11)*100-100)</f>
        <v>-30.194916346919086</v>
      </c>
      <c r="E57" s="18">
        <f t="shared" si="56"/>
        <v>63.175024760594511</v>
      </c>
      <c r="F57" s="18">
        <f t="shared" si="56"/>
        <v>62.721100118856867</v>
      </c>
      <c r="G57" s="18">
        <f t="shared" si="56"/>
        <v>50.430583674761806</v>
      </c>
      <c r="H57" s="18">
        <f t="shared" si="56"/>
        <v>77.236572908377951</v>
      </c>
      <c r="I57" s="18">
        <f t="shared" si="56"/>
        <v>14.765447271690164</v>
      </c>
      <c r="J57" s="18">
        <f t="shared" si="56"/>
        <v>-15.908455725417355</v>
      </c>
      <c r="K57" s="18">
        <f t="shared" si="56"/>
        <v>69.677794667341601</v>
      </c>
      <c r="L57" s="18">
        <f t="shared" si="56"/>
        <v>28.253106428289442</v>
      </c>
      <c r="M57" s="18">
        <f t="shared" si="56"/>
        <v>-25.542619369835393</v>
      </c>
      <c r="N57" s="18">
        <f t="shared" si="56"/>
        <v>16.922251060531863</v>
      </c>
      <c r="O57" s="18">
        <f t="shared" si="56"/>
        <v>-9.6356633511452685</v>
      </c>
      <c r="P57" s="18">
        <f t="shared" si="56"/>
        <v>-6.1219638771975013</v>
      </c>
      <c r="Q57" s="18">
        <f t="shared" si="56"/>
        <v>-50.512246316765825</v>
      </c>
      <c r="R57" s="18">
        <f t="shared" si="56"/>
        <v>10.714924117883214</v>
      </c>
      <c r="S57" s="18">
        <f t="shared" si="56"/>
        <v>-6.7312303807653393</v>
      </c>
      <c r="T57" s="18">
        <f t="shared" si="56"/>
        <v>-8.7691288705403281</v>
      </c>
      <c r="U57" s="18">
        <f t="shared" si="56"/>
        <v>-36.437780922904651</v>
      </c>
      <c r="V57" s="18">
        <f t="shared" si="56"/>
        <v>-0.18243835120360075</v>
      </c>
      <c r="W57" s="18">
        <f t="shared" ref="W57:X57" si="57">IF(V11=0,"--",(W11/V11)*100-100)</f>
        <v>-26.519364103187627</v>
      </c>
      <c r="X57" s="18">
        <f t="shared" si="57"/>
        <v>70.45301997750181</v>
      </c>
      <c r="Y57" s="18">
        <f t="shared" si="55"/>
        <v>3.9837785769129681</v>
      </c>
    </row>
    <row r="58" spans="1:25" x14ac:dyDescent="0.2">
      <c r="A58" s="143"/>
      <c r="B58" s="27" t="s">
        <v>395</v>
      </c>
      <c r="C58" s="33" t="s">
        <v>10</v>
      </c>
      <c r="D58" s="18">
        <f t="shared" ref="D58:V58" si="58">IF(C12=0,"--",(D12/C12)*100-100)</f>
        <v>197.08107146035422</v>
      </c>
      <c r="E58" s="18">
        <f t="shared" si="58"/>
        <v>300.38792199622566</v>
      </c>
      <c r="F58" s="18">
        <f t="shared" si="58"/>
        <v>-27.323998807933975</v>
      </c>
      <c r="G58" s="18">
        <f t="shared" si="58"/>
        <v>13.473360567841212</v>
      </c>
      <c r="H58" s="18">
        <f t="shared" si="58"/>
        <v>61.404938559075362</v>
      </c>
      <c r="I58" s="18">
        <f t="shared" si="58"/>
        <v>285.0291200107917</v>
      </c>
      <c r="J58" s="18">
        <f t="shared" si="58"/>
        <v>215.87881574801617</v>
      </c>
      <c r="K58" s="18">
        <f t="shared" si="58"/>
        <v>-56.312651877065548</v>
      </c>
      <c r="L58" s="18">
        <f t="shared" si="58"/>
        <v>-41.236906740537179</v>
      </c>
      <c r="M58" s="18">
        <f t="shared" si="58"/>
        <v>1.0365173832009162</v>
      </c>
      <c r="N58" s="18">
        <f t="shared" si="58"/>
        <v>34.389041242333008</v>
      </c>
      <c r="O58" s="18">
        <f t="shared" si="58"/>
        <v>136.10391378111802</v>
      </c>
      <c r="P58" s="18">
        <f t="shared" si="58"/>
        <v>244.46457005512531</v>
      </c>
      <c r="Q58" s="18">
        <f t="shared" si="58"/>
        <v>-33.832170964031505</v>
      </c>
      <c r="R58" s="18">
        <f t="shared" si="58"/>
        <v>319.36367212029131</v>
      </c>
      <c r="S58" s="18">
        <f t="shared" si="58"/>
        <v>-19.530914435156888</v>
      </c>
      <c r="T58" s="18">
        <f t="shared" si="58"/>
        <v>-71.512885271969296</v>
      </c>
      <c r="U58" s="18">
        <f t="shared" si="58"/>
        <v>-1.7236741993632876</v>
      </c>
      <c r="V58" s="18">
        <f t="shared" si="58"/>
        <v>18.464026039795073</v>
      </c>
      <c r="W58" s="18">
        <f t="shared" ref="W58:X58" si="59">IF(V12=0,"--",(W12/V12)*100-100)</f>
        <v>-100</v>
      </c>
      <c r="X58" s="18" t="str">
        <f t="shared" si="59"/>
        <v>--</v>
      </c>
      <c r="Y58" s="18">
        <f t="shared" si="55"/>
        <v>32.014961514411169</v>
      </c>
    </row>
    <row r="59" spans="1:25" x14ac:dyDescent="0.2">
      <c r="A59" s="143"/>
      <c r="B59" s="27" t="s">
        <v>67</v>
      </c>
      <c r="C59" s="33" t="s">
        <v>10</v>
      </c>
      <c r="D59" s="18">
        <f t="shared" ref="D59:V59" si="60">IF(C13=0,"--",(D13/C13)*100-100)</f>
        <v>-13.782316334341346</v>
      </c>
      <c r="E59" s="18">
        <f t="shared" si="60"/>
        <v>35.854994791758742</v>
      </c>
      <c r="F59" s="18">
        <f t="shared" si="60"/>
        <v>-4.5028499087149925</v>
      </c>
      <c r="G59" s="18">
        <f t="shared" si="60"/>
        <v>10.657926424951597</v>
      </c>
      <c r="H59" s="18">
        <f t="shared" si="60"/>
        <v>-5.0315015148990767</v>
      </c>
      <c r="I59" s="18">
        <f t="shared" si="60"/>
        <v>21.655333406684733</v>
      </c>
      <c r="J59" s="18">
        <f t="shared" si="60"/>
        <v>20.426807870883096</v>
      </c>
      <c r="K59" s="18">
        <f t="shared" si="60"/>
        <v>-10.991581200144964</v>
      </c>
      <c r="L59" s="18">
        <f t="shared" si="60"/>
        <v>5.2369350484588182</v>
      </c>
      <c r="M59" s="18">
        <f t="shared" si="60"/>
        <v>143.52477061018689</v>
      </c>
      <c r="N59" s="18">
        <f t="shared" si="60"/>
        <v>-10.632486439858894</v>
      </c>
      <c r="O59" s="18">
        <f t="shared" si="60"/>
        <v>2.9810930199888759</v>
      </c>
      <c r="P59" s="18">
        <f t="shared" si="60"/>
        <v>-9.4173623074762673</v>
      </c>
      <c r="Q59" s="18">
        <f t="shared" si="60"/>
        <v>-81.547708062735609</v>
      </c>
      <c r="R59" s="18">
        <f t="shared" si="60"/>
        <v>336.72781232064938</v>
      </c>
      <c r="S59" s="18">
        <f t="shared" si="60"/>
        <v>37.841447220390506</v>
      </c>
      <c r="T59" s="18">
        <f t="shared" si="60"/>
        <v>42.845229753729257</v>
      </c>
      <c r="U59" s="18">
        <f t="shared" si="60"/>
        <v>-15.571098354936069</v>
      </c>
      <c r="V59" s="18">
        <f t="shared" si="60"/>
        <v>-15.740438369304769</v>
      </c>
      <c r="W59" s="18">
        <f t="shared" ref="W59:X59" si="61">IF(V13=0,"--",(W13/V13)*100-100)</f>
        <v>10.550355163934896</v>
      </c>
      <c r="X59" s="18">
        <f t="shared" si="61"/>
        <v>9.4359618203805553</v>
      </c>
      <c r="Y59" s="18">
        <f t="shared" si="55"/>
        <v>7.29537718628535</v>
      </c>
    </row>
    <row r="60" spans="1:25" x14ac:dyDescent="0.2">
      <c r="A60" s="143"/>
      <c r="B60" s="27" t="s">
        <v>400</v>
      </c>
      <c r="C60" s="33" t="s">
        <v>10</v>
      </c>
      <c r="D60" s="18" t="str">
        <f t="shared" ref="D60:V60" si="62">IF(C14=0,"--",(D14/C14)*100-100)</f>
        <v>--</v>
      </c>
      <c r="E60" s="18" t="str">
        <f t="shared" si="62"/>
        <v>--</v>
      </c>
      <c r="F60" s="18">
        <f t="shared" si="62"/>
        <v>-100</v>
      </c>
      <c r="G60" s="18" t="str">
        <f t="shared" si="62"/>
        <v>--</v>
      </c>
      <c r="H60" s="18" t="str">
        <f t="shared" si="62"/>
        <v>--</v>
      </c>
      <c r="I60" s="18" t="str">
        <f t="shared" si="62"/>
        <v>--</v>
      </c>
      <c r="J60" s="18">
        <f t="shared" si="62"/>
        <v>32.407993489465582</v>
      </c>
      <c r="K60" s="18">
        <f t="shared" si="62"/>
        <v>297.65075462678413</v>
      </c>
      <c r="L60" s="18">
        <f t="shared" si="62"/>
        <v>-22.168029126880541</v>
      </c>
      <c r="M60" s="18">
        <f t="shared" si="62"/>
        <v>259.63812886142983</v>
      </c>
      <c r="N60" s="18">
        <f t="shared" si="62"/>
        <v>-39.282033033106735</v>
      </c>
      <c r="O60" s="18">
        <f t="shared" si="62"/>
        <v>2.3402685852288272</v>
      </c>
      <c r="P60" s="18">
        <f t="shared" si="62"/>
        <v>-45.935485144995504</v>
      </c>
      <c r="Q60" s="18">
        <f t="shared" si="62"/>
        <v>272.18021769303823</v>
      </c>
      <c r="R60" s="18">
        <f t="shared" si="62"/>
        <v>-100</v>
      </c>
      <c r="S60" s="18" t="str">
        <f t="shared" si="62"/>
        <v>--</v>
      </c>
      <c r="T60" s="18">
        <f t="shared" si="62"/>
        <v>-100</v>
      </c>
      <c r="U60" s="18" t="str">
        <f t="shared" si="62"/>
        <v>--</v>
      </c>
      <c r="V60" s="18">
        <f t="shared" si="62"/>
        <v>-100</v>
      </c>
      <c r="W60" s="18" t="str">
        <f t="shared" ref="W60:X60" si="63">IF(V14=0,"--",(W14/V14)*100-100)</f>
        <v>--</v>
      </c>
      <c r="X60" s="18" t="str">
        <f t="shared" si="63"/>
        <v>--</v>
      </c>
      <c r="Y60" s="18" t="str">
        <f t="shared" si="55"/>
        <v>--</v>
      </c>
    </row>
    <row r="61" spans="1:25" x14ac:dyDescent="0.2">
      <c r="A61" s="143"/>
      <c r="B61" s="27" t="s">
        <v>70</v>
      </c>
      <c r="C61" s="33" t="s">
        <v>10</v>
      </c>
      <c r="D61" s="18">
        <f t="shared" ref="D61:V61" si="64">IF(C15=0,"--",(D15/C15)*100-100)</f>
        <v>-32.285755670974453</v>
      </c>
      <c r="E61" s="18">
        <f t="shared" si="64"/>
        <v>46.407348205260803</v>
      </c>
      <c r="F61" s="18">
        <f t="shared" si="64"/>
        <v>-23.779545511105326</v>
      </c>
      <c r="G61" s="18">
        <f t="shared" si="64"/>
        <v>-26.148191057980938</v>
      </c>
      <c r="H61" s="18">
        <f t="shared" si="64"/>
        <v>-0.15131505763092434</v>
      </c>
      <c r="I61" s="18">
        <f t="shared" si="64"/>
        <v>-40.830851633636847</v>
      </c>
      <c r="J61" s="18">
        <f t="shared" si="64"/>
        <v>143.57405288491711</v>
      </c>
      <c r="K61" s="18">
        <f t="shared" si="64"/>
        <v>98.079135799410295</v>
      </c>
      <c r="L61" s="18">
        <f t="shared" si="64"/>
        <v>-14.482045041997964</v>
      </c>
      <c r="M61" s="18">
        <f t="shared" si="64"/>
        <v>19.352394659552303</v>
      </c>
      <c r="N61" s="18">
        <f t="shared" si="64"/>
        <v>52.381451915323339</v>
      </c>
      <c r="O61" s="18">
        <f t="shared" si="64"/>
        <v>33.047821927353169</v>
      </c>
      <c r="P61" s="18">
        <f t="shared" si="64"/>
        <v>-58.085442311086602</v>
      </c>
      <c r="Q61" s="18">
        <f t="shared" si="64"/>
        <v>-12.370005883913848</v>
      </c>
      <c r="R61" s="18">
        <f t="shared" si="64"/>
        <v>35.536741796628405</v>
      </c>
      <c r="S61" s="18">
        <f t="shared" si="64"/>
        <v>16.733610498606069</v>
      </c>
      <c r="T61" s="18">
        <f t="shared" si="64"/>
        <v>55.303591674554553</v>
      </c>
      <c r="U61" s="18">
        <f t="shared" si="64"/>
        <v>60.108559982189746</v>
      </c>
      <c r="V61" s="18">
        <f t="shared" si="64"/>
        <v>22.559858910420999</v>
      </c>
      <c r="W61" s="18">
        <f t="shared" ref="W61:X61" si="65">IF(V15=0,"--",(W15/V15)*100-100)</f>
        <v>-4.6017393441280063</v>
      </c>
      <c r="X61" s="18">
        <f t="shared" si="65"/>
        <v>-7.1631636937801204</v>
      </c>
      <c r="Y61" s="18">
        <f t="shared" si="55"/>
        <v>7.7088362733043851</v>
      </c>
    </row>
    <row r="62" spans="1:25" x14ac:dyDescent="0.2">
      <c r="A62" s="143"/>
      <c r="B62" s="27" t="s">
        <v>14</v>
      </c>
      <c r="C62" s="33" t="s">
        <v>10</v>
      </c>
      <c r="D62" s="18">
        <f t="shared" ref="D62:V62" si="66">IF(C16=0,"--",(D16/C16)*100-100)</f>
        <v>159.84905695521041</v>
      </c>
      <c r="E62" s="18">
        <f t="shared" si="66"/>
        <v>19.630633783515975</v>
      </c>
      <c r="F62" s="18">
        <f t="shared" si="66"/>
        <v>4.4328273407970471</v>
      </c>
      <c r="G62" s="18">
        <f t="shared" si="66"/>
        <v>46.963420750302731</v>
      </c>
      <c r="H62" s="18">
        <f t="shared" si="66"/>
        <v>10.801472945091589</v>
      </c>
      <c r="I62" s="18">
        <f t="shared" si="66"/>
        <v>272.14635238761724</v>
      </c>
      <c r="J62" s="18">
        <f t="shared" si="66"/>
        <v>13.299684855138366</v>
      </c>
      <c r="K62" s="18">
        <f t="shared" si="66"/>
        <v>-7.0733331172927905</v>
      </c>
      <c r="L62" s="18">
        <f t="shared" si="66"/>
        <v>66.344710682499453</v>
      </c>
      <c r="M62" s="18">
        <f t="shared" si="66"/>
        <v>60.12027043285849</v>
      </c>
      <c r="N62" s="18">
        <f t="shared" si="66"/>
        <v>205.81642613593891</v>
      </c>
      <c r="O62" s="18">
        <f t="shared" si="66"/>
        <v>99.146420345711562</v>
      </c>
      <c r="P62" s="18">
        <f t="shared" si="66"/>
        <v>11.823790748217689</v>
      </c>
      <c r="Q62" s="18">
        <f t="shared" si="66"/>
        <v>-29.479454930979273</v>
      </c>
      <c r="R62" s="18">
        <f t="shared" si="66"/>
        <v>72.977188774343659</v>
      </c>
      <c r="S62" s="18">
        <f t="shared" si="66"/>
        <v>8.7877683196146279</v>
      </c>
      <c r="T62" s="18">
        <f t="shared" si="66"/>
        <v>-16.42639484894849</v>
      </c>
      <c r="U62" s="18">
        <f t="shared" si="66"/>
        <v>56.325361705963473</v>
      </c>
      <c r="V62" s="18">
        <f t="shared" si="66"/>
        <v>-28.00974131462894</v>
      </c>
      <c r="W62" s="18">
        <f t="shared" ref="W62:X62" si="67">IF(V16=0,"--",(W16/V16)*100-100)</f>
        <v>22.384067704936015</v>
      </c>
      <c r="X62" s="18">
        <f t="shared" si="67"/>
        <v>16.206451242289162</v>
      </c>
      <c r="Y62" s="18">
        <f t="shared" si="55"/>
        <v>36.142142143621953</v>
      </c>
    </row>
    <row r="63" spans="1:25" x14ac:dyDescent="0.2">
      <c r="A63" s="143"/>
      <c r="B63" s="76" t="s">
        <v>15</v>
      </c>
      <c r="C63" s="33" t="s">
        <v>10</v>
      </c>
      <c r="D63" s="18">
        <f t="shared" ref="D63:V63" si="68">IF(C17=0,"--",(D17/C17)*100-100)</f>
        <v>-27.833519263111441</v>
      </c>
      <c r="E63" s="18">
        <f t="shared" si="68"/>
        <v>69.394927214731752</v>
      </c>
      <c r="F63" s="18">
        <f t="shared" si="68"/>
        <v>82.02451797355215</v>
      </c>
      <c r="G63" s="18">
        <f t="shared" si="68"/>
        <v>15.618025604810498</v>
      </c>
      <c r="H63" s="18">
        <f t="shared" si="68"/>
        <v>83.111567292249021</v>
      </c>
      <c r="I63" s="18">
        <f t="shared" si="68"/>
        <v>7.303646708054103</v>
      </c>
      <c r="J63" s="18">
        <f t="shared" si="68"/>
        <v>-8.3926418244957546</v>
      </c>
      <c r="K63" s="18">
        <f t="shared" si="68"/>
        <v>47.786791346004065</v>
      </c>
      <c r="L63" s="18">
        <f t="shared" si="68"/>
        <v>19.056879931526225</v>
      </c>
      <c r="M63" s="18">
        <f t="shared" si="68"/>
        <v>-24.250709094737218</v>
      </c>
      <c r="N63" s="18">
        <f t="shared" si="68"/>
        <v>17.084827414664332</v>
      </c>
      <c r="O63" s="18">
        <f t="shared" si="68"/>
        <v>-8.7805719829114111</v>
      </c>
      <c r="P63" s="18">
        <f t="shared" si="68"/>
        <v>-1.8207903043887796</v>
      </c>
      <c r="Q63" s="18">
        <f t="shared" si="68"/>
        <v>-43.743939565950519</v>
      </c>
      <c r="R63" s="18">
        <f t="shared" si="68"/>
        <v>3.5367657098686891</v>
      </c>
      <c r="S63" s="18">
        <f t="shared" si="68"/>
        <v>22.022721450997125</v>
      </c>
      <c r="T63" s="18">
        <f t="shared" si="68"/>
        <v>-15.135734977269138</v>
      </c>
      <c r="U63" s="18">
        <f t="shared" si="68"/>
        <v>-43.524894124960603</v>
      </c>
      <c r="V63" s="18">
        <f t="shared" si="68"/>
        <v>-7.8533399072768191</v>
      </c>
      <c r="W63" s="18">
        <f t="shared" ref="W63:X63" si="69">IF(V17=0,"--",(W17/V17)*100-100)</f>
        <v>91.385597839161562</v>
      </c>
      <c r="X63" s="18">
        <f t="shared" si="69"/>
        <v>-39.572219864737711</v>
      </c>
      <c r="Y63" s="18">
        <f t="shared" si="55"/>
        <v>3.836088256317808</v>
      </c>
    </row>
    <row r="64" spans="1:25" x14ac:dyDescent="0.2">
      <c r="A64" s="143"/>
      <c r="B64" s="76" t="s">
        <v>26</v>
      </c>
      <c r="C64" s="33" t="s">
        <v>10</v>
      </c>
      <c r="D64" s="18">
        <f t="shared" ref="D64:V64" si="70">IF(C18=0,"--",(D18/C18)*100-100)</f>
        <v>66.169632286072186</v>
      </c>
      <c r="E64" s="18">
        <f t="shared" si="70"/>
        <v>58.158650172445846</v>
      </c>
      <c r="F64" s="18">
        <f t="shared" si="70"/>
        <v>10.332062364524305</v>
      </c>
      <c r="G64" s="18">
        <f t="shared" si="70"/>
        <v>4.3671481575723732</v>
      </c>
      <c r="H64" s="18">
        <f t="shared" si="70"/>
        <v>-27.940851283388795</v>
      </c>
      <c r="I64" s="18">
        <f t="shared" si="70"/>
        <v>-22.19372098512865</v>
      </c>
      <c r="J64" s="18">
        <f t="shared" si="70"/>
        <v>4.1998705553982489</v>
      </c>
      <c r="K64" s="18">
        <f t="shared" si="70"/>
        <v>-26.616652270543597</v>
      </c>
      <c r="L64" s="18">
        <f t="shared" si="70"/>
        <v>-19.332910120086751</v>
      </c>
      <c r="M64" s="18">
        <f t="shared" si="70"/>
        <v>11.107649932780262</v>
      </c>
      <c r="N64" s="18">
        <f t="shared" si="70"/>
        <v>146.23205300358569</v>
      </c>
      <c r="O64" s="18">
        <f t="shared" si="70"/>
        <v>-35.850277762795955</v>
      </c>
      <c r="P64" s="18">
        <f t="shared" si="70"/>
        <v>-30.542944154849323</v>
      </c>
      <c r="Q64" s="18">
        <f t="shared" si="70"/>
        <v>4.0927492569030903</v>
      </c>
      <c r="R64" s="18">
        <f t="shared" si="70"/>
        <v>46.557872703310323</v>
      </c>
      <c r="S64" s="18">
        <f t="shared" si="70"/>
        <v>46.197113562026658</v>
      </c>
      <c r="T64" s="18">
        <f t="shared" si="70"/>
        <v>-17.147388543482066</v>
      </c>
      <c r="U64" s="18">
        <f t="shared" si="70"/>
        <v>-25.024018865727243</v>
      </c>
      <c r="V64" s="18">
        <f t="shared" si="70"/>
        <v>-66.944306918678592</v>
      </c>
      <c r="W64" s="18">
        <f t="shared" ref="W64:X64" si="71">IF(V18=0,"--",(W18/V18)*100-100)</f>
        <v>-2.2113887991542214</v>
      </c>
      <c r="X64" s="18">
        <f t="shared" si="71"/>
        <v>-26.923538951288364</v>
      </c>
      <c r="Y64" s="18">
        <f t="shared" si="55"/>
        <v>2.7494712834042616</v>
      </c>
    </row>
    <row r="65" spans="1:25" x14ac:dyDescent="0.2">
      <c r="A65" s="143"/>
      <c r="B65" s="76" t="s">
        <v>27</v>
      </c>
      <c r="C65" s="33" t="s">
        <v>10</v>
      </c>
      <c r="D65" s="18">
        <f t="shared" ref="D65:V65" si="72">IF(C19=0,"--",(D19/C19)*100-100)</f>
        <v>-30.194916346919086</v>
      </c>
      <c r="E65" s="18">
        <f t="shared" si="72"/>
        <v>63.175024760594511</v>
      </c>
      <c r="F65" s="18">
        <f t="shared" si="72"/>
        <v>62.721100118856867</v>
      </c>
      <c r="G65" s="18">
        <f t="shared" si="72"/>
        <v>50.430583674761806</v>
      </c>
      <c r="H65" s="18">
        <f t="shared" si="72"/>
        <v>77.236572908377951</v>
      </c>
      <c r="I65" s="18">
        <f t="shared" si="72"/>
        <v>14.765447271690164</v>
      </c>
      <c r="J65" s="18">
        <f t="shared" si="72"/>
        <v>-15.908455725417355</v>
      </c>
      <c r="K65" s="18">
        <f t="shared" si="72"/>
        <v>69.677794667341601</v>
      </c>
      <c r="L65" s="18">
        <f t="shared" si="72"/>
        <v>28.253106428289442</v>
      </c>
      <c r="M65" s="18">
        <f t="shared" si="72"/>
        <v>-25.542619369835393</v>
      </c>
      <c r="N65" s="18">
        <f t="shared" si="72"/>
        <v>16.922251060531863</v>
      </c>
      <c r="O65" s="18">
        <f t="shared" si="72"/>
        <v>-9.6356633511452685</v>
      </c>
      <c r="P65" s="18">
        <f t="shared" si="72"/>
        <v>-6.1219638771975013</v>
      </c>
      <c r="Q65" s="18">
        <f t="shared" si="72"/>
        <v>-50.512246316765825</v>
      </c>
      <c r="R65" s="18">
        <f t="shared" si="72"/>
        <v>10.714924117883214</v>
      </c>
      <c r="S65" s="18">
        <f t="shared" si="72"/>
        <v>-6.7312303807653393</v>
      </c>
      <c r="T65" s="18">
        <f t="shared" si="72"/>
        <v>-8.7691288705403281</v>
      </c>
      <c r="U65" s="18">
        <f t="shared" si="72"/>
        <v>-36.437780922904651</v>
      </c>
      <c r="V65" s="18">
        <f t="shared" si="72"/>
        <v>-0.18243835120360075</v>
      </c>
      <c r="W65" s="18">
        <f t="shared" ref="W65:X65" si="73">IF(V19=0,"--",(W19/V19)*100-100)</f>
        <v>-26.519364103187627</v>
      </c>
      <c r="X65" s="18">
        <f t="shared" si="73"/>
        <v>70.45301997750181</v>
      </c>
      <c r="Y65" s="18">
        <f t="shared" si="55"/>
        <v>3.9837785769129681</v>
      </c>
    </row>
    <row r="66" spans="1:25" x14ac:dyDescent="0.2">
      <c r="A66" s="143"/>
      <c r="B66" s="76" t="s">
        <v>16</v>
      </c>
      <c r="C66" s="33" t="s">
        <v>10</v>
      </c>
      <c r="D66" s="18">
        <f t="shared" ref="D66:V66" si="74">IF(C20=0,"--",(D20/C20)*100-100)</f>
        <v>-98.728684685415359</v>
      </c>
      <c r="E66" s="18">
        <f t="shared" si="74"/>
        <v>5704.4657097288673</v>
      </c>
      <c r="F66" s="18">
        <f t="shared" si="74"/>
        <v>-75.8531626092213</v>
      </c>
      <c r="G66" s="18">
        <f t="shared" si="74"/>
        <v>299.26035502958575</v>
      </c>
      <c r="H66" s="18">
        <f t="shared" si="74"/>
        <v>481.28651637358564</v>
      </c>
      <c r="I66" s="18">
        <f t="shared" si="74"/>
        <v>69.140893133813194</v>
      </c>
      <c r="J66" s="18">
        <f t="shared" si="74"/>
        <v>-92.751026891959654</v>
      </c>
      <c r="K66" s="18">
        <f t="shared" si="74"/>
        <v>-7.0300315911544686</v>
      </c>
      <c r="L66" s="18">
        <f t="shared" si="74"/>
        <v>-7.2992386769323332</v>
      </c>
      <c r="M66" s="18">
        <f t="shared" si="74"/>
        <v>-58.082776540460287</v>
      </c>
      <c r="N66" s="18">
        <f t="shared" si="74"/>
        <v>174.80628735886648</v>
      </c>
      <c r="O66" s="18">
        <f t="shared" si="74"/>
        <v>-67.538064931926215</v>
      </c>
      <c r="P66" s="18">
        <f t="shared" si="74"/>
        <v>53.641891053480549</v>
      </c>
      <c r="Q66" s="18">
        <f t="shared" si="74"/>
        <v>2238.6851881763855</v>
      </c>
      <c r="R66" s="18">
        <f t="shared" si="74"/>
        <v>-33.337707544824141</v>
      </c>
      <c r="S66" s="18">
        <f t="shared" si="74"/>
        <v>108.65166443912599</v>
      </c>
      <c r="T66" s="18">
        <f t="shared" si="74"/>
        <v>28.395365177256906</v>
      </c>
      <c r="U66" s="18">
        <f t="shared" si="74"/>
        <v>-82.222076121489636</v>
      </c>
      <c r="V66" s="18">
        <f t="shared" si="74"/>
        <v>-56.266179381757276</v>
      </c>
      <c r="W66" s="18">
        <f t="shared" ref="W66:X66" si="75">IF(V20=0,"--",(W20/V20)*100-100)</f>
        <v>3451.1763828093917</v>
      </c>
      <c r="X66" s="18">
        <f t="shared" si="75"/>
        <v>-97.003061230921588</v>
      </c>
      <c r="Y66" s="18">
        <f t="shared" si="55"/>
        <v>3.0101542768484251</v>
      </c>
    </row>
    <row r="67" spans="1:25" x14ac:dyDescent="0.2">
      <c r="A67" s="143"/>
      <c r="B67" s="76" t="s">
        <v>19</v>
      </c>
      <c r="C67" s="33" t="s">
        <v>10</v>
      </c>
      <c r="D67" s="18" t="str">
        <f t="shared" ref="D67:V67" si="76">IF(C21=0,"--",(D21/C21)*100-100)</f>
        <v>--</v>
      </c>
      <c r="E67" s="18" t="str">
        <f t="shared" si="76"/>
        <v>--</v>
      </c>
      <c r="F67" s="18">
        <f t="shared" si="76"/>
        <v>-87.994971715901954</v>
      </c>
      <c r="G67" s="18">
        <f t="shared" si="76"/>
        <v>3728.7958115183246</v>
      </c>
      <c r="H67" s="18">
        <f t="shared" si="76"/>
        <v>80.103924517981682</v>
      </c>
      <c r="I67" s="18">
        <f t="shared" si="76"/>
        <v>3.029382734796144</v>
      </c>
      <c r="J67" s="18">
        <f t="shared" si="76"/>
        <v>2.6160648489314724</v>
      </c>
      <c r="K67" s="18">
        <f t="shared" si="76"/>
        <v>-1.8312387791741429</v>
      </c>
      <c r="L67" s="18">
        <f t="shared" si="76"/>
        <v>-94.506217995610825</v>
      </c>
      <c r="M67" s="18">
        <f t="shared" si="76"/>
        <v>-94.673768308921439</v>
      </c>
      <c r="N67" s="18">
        <f t="shared" si="76"/>
        <v>-95</v>
      </c>
      <c r="O67" s="18">
        <f t="shared" si="76"/>
        <v>81050.000000000015</v>
      </c>
      <c r="P67" s="18">
        <f t="shared" si="76"/>
        <v>-100</v>
      </c>
      <c r="Q67" s="18" t="str">
        <f t="shared" si="76"/>
        <v>--</v>
      </c>
      <c r="R67" s="18" t="str">
        <f t="shared" si="76"/>
        <v>--</v>
      </c>
      <c r="S67" s="18">
        <f t="shared" si="76"/>
        <v>-25.999999999999986</v>
      </c>
      <c r="T67" s="18">
        <f t="shared" si="76"/>
        <v>-96.396396396396398</v>
      </c>
      <c r="U67" s="18">
        <f t="shared" si="76"/>
        <v>2109275.0000000005</v>
      </c>
      <c r="V67" s="18">
        <f t="shared" si="76"/>
        <v>-100</v>
      </c>
      <c r="W67" s="18" t="str">
        <f t="shared" ref="W67:X67" si="77">IF(V21=0,"--",(W21/V21)*100-100)</f>
        <v>--</v>
      </c>
      <c r="X67" s="18">
        <f t="shared" si="77"/>
        <v>-100</v>
      </c>
      <c r="Y67" s="18" t="str">
        <f t="shared" si="55"/>
        <v>--</v>
      </c>
    </row>
    <row r="68" spans="1:25" x14ac:dyDescent="0.2">
      <c r="A68" s="143"/>
      <c r="B68" s="76" t="s">
        <v>18</v>
      </c>
      <c r="C68" s="33" t="s">
        <v>10</v>
      </c>
      <c r="D68" s="18">
        <f t="shared" ref="D68:V68" si="78">IF(C22=0,"--",(D22/C22)*100-100)</f>
        <v>-100</v>
      </c>
      <c r="E68" s="18" t="str">
        <f t="shared" si="78"/>
        <v>--</v>
      </c>
      <c r="F68" s="18">
        <f t="shared" si="78"/>
        <v>1143.3526011560693</v>
      </c>
      <c r="G68" s="18">
        <f t="shared" si="78"/>
        <v>-42.910274291027442</v>
      </c>
      <c r="H68" s="18">
        <f t="shared" si="78"/>
        <v>-86.237785016286637</v>
      </c>
      <c r="I68" s="18">
        <f t="shared" si="78"/>
        <v>208.28402366863907</v>
      </c>
      <c r="J68" s="18">
        <f t="shared" si="78"/>
        <v>21.880998080614205</v>
      </c>
      <c r="K68" s="18">
        <f t="shared" si="78"/>
        <v>-62.204724409448822</v>
      </c>
      <c r="L68" s="18">
        <f t="shared" si="78"/>
        <v>-77.083333333333343</v>
      </c>
      <c r="M68" s="18">
        <f t="shared" si="78"/>
        <v>-100</v>
      </c>
      <c r="N68" s="18" t="str">
        <f t="shared" si="78"/>
        <v>--</v>
      </c>
      <c r="O68" s="18" t="str">
        <f t="shared" si="78"/>
        <v>--</v>
      </c>
      <c r="P68" s="18" t="str">
        <f t="shared" si="78"/>
        <v>--</v>
      </c>
      <c r="Q68" s="18">
        <f t="shared" si="78"/>
        <v>-100</v>
      </c>
      <c r="R68" s="18" t="str">
        <f t="shared" si="78"/>
        <v>--</v>
      </c>
      <c r="S68" s="18">
        <f t="shared" si="78"/>
        <v>-100</v>
      </c>
      <c r="T68" s="18" t="str">
        <f t="shared" si="78"/>
        <v>--</v>
      </c>
      <c r="U68" s="18">
        <f t="shared" si="78"/>
        <v>6929.5238095238092</v>
      </c>
      <c r="V68" s="18">
        <f t="shared" si="78"/>
        <v>432.40753285462677</v>
      </c>
      <c r="W68" s="18">
        <f t="shared" ref="W68:X68" si="79">IF(V22=0,"--",(W22/V22)*100-100)</f>
        <v>-98.669109601241828</v>
      </c>
      <c r="X68" s="18">
        <f t="shared" si="79"/>
        <v>-82.217973231357547</v>
      </c>
      <c r="Y68" s="18">
        <f t="shared" si="55"/>
        <v>6.3100348113902101</v>
      </c>
    </row>
    <row r="69" spans="1:25" x14ac:dyDescent="0.2">
      <c r="A69" s="143"/>
      <c r="B69" s="76" t="s">
        <v>20</v>
      </c>
      <c r="C69" s="33" t="s">
        <v>10</v>
      </c>
      <c r="D69" s="18" t="str">
        <f t="shared" ref="D69:V69" si="80">IF(C23=0,"--",(D23/C23)*100-100)</f>
        <v>--</v>
      </c>
      <c r="E69" s="18" t="str">
        <f t="shared" si="80"/>
        <v>--</v>
      </c>
      <c r="F69" s="18">
        <f t="shared" si="80"/>
        <v>0.46511627906977537</v>
      </c>
      <c r="G69" s="18">
        <f t="shared" si="80"/>
        <v>-17.824074074074076</v>
      </c>
      <c r="H69" s="18">
        <f t="shared" si="80"/>
        <v>4750.9859154929582</v>
      </c>
      <c r="I69" s="18">
        <f t="shared" si="80"/>
        <v>-94.018930375704088</v>
      </c>
      <c r="J69" s="18">
        <f t="shared" si="80"/>
        <v>-22.912621359223309</v>
      </c>
      <c r="K69" s="18">
        <f t="shared" si="80"/>
        <v>292.19143576826195</v>
      </c>
      <c r="L69" s="18">
        <f t="shared" si="80"/>
        <v>-91.23314065510597</v>
      </c>
      <c r="M69" s="18">
        <f t="shared" si="80"/>
        <v>178.38827838827837</v>
      </c>
      <c r="N69" s="18">
        <f t="shared" si="80"/>
        <v>-100</v>
      </c>
      <c r="O69" s="18" t="str">
        <f t="shared" si="80"/>
        <v>--</v>
      </c>
      <c r="P69" s="18">
        <f t="shared" si="80"/>
        <v>-100</v>
      </c>
      <c r="Q69" s="18" t="str">
        <f t="shared" si="80"/>
        <v>--</v>
      </c>
      <c r="R69" s="18">
        <f t="shared" si="80"/>
        <v>2.9999999999999858</v>
      </c>
      <c r="S69" s="18">
        <f t="shared" si="80"/>
        <v>16035.436893203881</v>
      </c>
      <c r="T69" s="18">
        <f t="shared" si="80"/>
        <v>37.394325942417055</v>
      </c>
      <c r="U69" s="18">
        <f t="shared" si="80"/>
        <v>-100</v>
      </c>
      <c r="V69" s="18" t="str">
        <f t="shared" si="80"/>
        <v>--</v>
      </c>
      <c r="W69" s="18" t="str">
        <f t="shared" ref="W69:X69" si="81">IF(V23=0,"--",(W23/V23)*100-100)</f>
        <v>--</v>
      </c>
      <c r="X69" s="18">
        <f t="shared" si="81"/>
        <v>17.857142857142861</v>
      </c>
      <c r="Y69" s="18" t="str">
        <f t="shared" si="55"/>
        <v>--</v>
      </c>
    </row>
    <row r="70" spans="1:25" x14ac:dyDescent="0.2">
      <c r="A70" s="143"/>
      <c r="B70" s="76" t="s">
        <v>21</v>
      </c>
      <c r="C70" s="33" t="s">
        <v>10</v>
      </c>
      <c r="D70" s="18" t="str">
        <f t="shared" ref="D70:V70" si="82">IF(C24=0,"--",(D24/C24)*100-100)</f>
        <v>--</v>
      </c>
      <c r="E70" s="18" t="str">
        <f t="shared" si="82"/>
        <v>--</v>
      </c>
      <c r="F70" s="18" t="str">
        <f t="shared" si="82"/>
        <v>--</v>
      </c>
      <c r="G70" s="18" t="str">
        <f t="shared" si="82"/>
        <v>--</v>
      </c>
      <c r="H70" s="18" t="str">
        <f t="shared" si="82"/>
        <v>--</v>
      </c>
      <c r="I70" s="18" t="str">
        <f t="shared" si="82"/>
        <v>--</v>
      </c>
      <c r="J70" s="18">
        <f t="shared" si="82"/>
        <v>38.179465056082819</v>
      </c>
      <c r="K70" s="18">
        <f t="shared" si="82"/>
        <v>-58.039338120512021</v>
      </c>
      <c r="L70" s="18">
        <f t="shared" si="82"/>
        <v>-99.851190476190482</v>
      </c>
      <c r="M70" s="18">
        <f t="shared" si="82"/>
        <v>-100</v>
      </c>
      <c r="N70" s="18" t="str">
        <f t="shared" si="82"/>
        <v>--</v>
      </c>
      <c r="O70" s="18" t="str">
        <f t="shared" si="82"/>
        <v>--</v>
      </c>
      <c r="P70" s="18" t="str">
        <f t="shared" si="82"/>
        <v>--</v>
      </c>
      <c r="Q70" s="18" t="str">
        <f t="shared" si="82"/>
        <v>--</v>
      </c>
      <c r="R70" s="18" t="str">
        <f t="shared" si="82"/>
        <v>--</v>
      </c>
      <c r="S70" s="18" t="str">
        <f t="shared" si="82"/>
        <v>--</v>
      </c>
      <c r="T70" s="18" t="str">
        <f t="shared" si="82"/>
        <v>--</v>
      </c>
      <c r="U70" s="18" t="str">
        <f t="shared" si="82"/>
        <v>--</v>
      </c>
      <c r="V70" s="18" t="str">
        <f t="shared" si="82"/>
        <v>--</v>
      </c>
      <c r="W70" s="18" t="str">
        <f t="shared" ref="W70:X70" si="83">IF(V24=0,"--",(W24/V24)*100-100)</f>
        <v>--</v>
      </c>
      <c r="X70" s="18">
        <f t="shared" si="83"/>
        <v>-100</v>
      </c>
      <c r="Y70" s="18" t="str">
        <f t="shared" si="55"/>
        <v>--</v>
      </c>
    </row>
    <row r="71" spans="1:25" x14ac:dyDescent="0.2">
      <c r="A71" s="143"/>
      <c r="B71" s="76" t="s">
        <v>17</v>
      </c>
      <c r="C71" s="33" t="s">
        <v>10</v>
      </c>
      <c r="D71" s="18" t="str">
        <f t="shared" ref="D71:V71" si="84">IF(C25=0,"--",(D25/C25)*100-100)</f>
        <v>--</v>
      </c>
      <c r="E71" s="18">
        <f t="shared" si="84"/>
        <v>3866.576086956522</v>
      </c>
      <c r="F71" s="18">
        <f t="shared" si="84"/>
        <v>-91.998355826539694</v>
      </c>
      <c r="G71" s="18">
        <f t="shared" si="84"/>
        <v>1767.294520547945</v>
      </c>
      <c r="H71" s="18">
        <f t="shared" si="84"/>
        <v>693.94314534617149</v>
      </c>
      <c r="I71" s="18">
        <f t="shared" si="84"/>
        <v>58.141361407723537</v>
      </c>
      <c r="J71" s="18">
        <f t="shared" si="84"/>
        <v>-99.580770972406839</v>
      </c>
      <c r="K71" s="18">
        <f t="shared" si="84"/>
        <v>221.86411149825784</v>
      </c>
      <c r="L71" s="18">
        <f t="shared" si="84"/>
        <v>-61.055480378890394</v>
      </c>
      <c r="M71" s="18">
        <f t="shared" si="84"/>
        <v>173.52328005559417</v>
      </c>
      <c r="N71" s="18">
        <f t="shared" si="84"/>
        <v>-54.496951219512198</v>
      </c>
      <c r="O71" s="18">
        <f t="shared" si="84"/>
        <v>92.350642099385823</v>
      </c>
      <c r="P71" s="18">
        <f t="shared" si="84"/>
        <v>238.20029027576197</v>
      </c>
      <c r="Q71" s="18">
        <f t="shared" si="84"/>
        <v>-83.898377821646207</v>
      </c>
      <c r="R71" s="18">
        <f t="shared" si="84"/>
        <v>128.41151385927506</v>
      </c>
      <c r="S71" s="18">
        <f t="shared" si="84"/>
        <v>7644.9008168028013</v>
      </c>
      <c r="T71" s="18">
        <f t="shared" si="84"/>
        <v>27.661517044375941</v>
      </c>
      <c r="U71" s="18">
        <f t="shared" si="84"/>
        <v>-99.984893867618354</v>
      </c>
      <c r="V71" s="18">
        <f t="shared" si="84"/>
        <v>79.687500000000028</v>
      </c>
      <c r="W71" s="18">
        <f t="shared" ref="W71:X71" si="85">IF(V25=0,"--",(W25/V25)*100-100)</f>
        <v>-40</v>
      </c>
      <c r="X71" s="18">
        <f t="shared" si="85"/>
        <v>48611.594202898559</v>
      </c>
      <c r="Y71" s="18" t="str">
        <f t="shared" si="55"/>
        <v>--</v>
      </c>
    </row>
    <row r="72" spans="1:25" x14ac:dyDescent="0.2">
      <c r="A72" s="297"/>
      <c r="B72" s="76" t="s">
        <v>807</v>
      </c>
      <c r="C72" s="33" t="s">
        <v>10</v>
      </c>
      <c r="D72" s="18">
        <f t="shared" ref="D72:V72" si="86">IF(C26=0,"--",(D26/C26)*100-100)</f>
        <v>-99.452164900480142</v>
      </c>
      <c r="E72" s="18">
        <f t="shared" si="86"/>
        <v>7468.7258687258673</v>
      </c>
      <c r="F72" s="18">
        <f t="shared" si="86"/>
        <v>-75.279293985614444</v>
      </c>
      <c r="G72" s="18">
        <f t="shared" si="86"/>
        <v>-9.5955427156417414</v>
      </c>
      <c r="H72" s="18">
        <f t="shared" si="86"/>
        <v>-94.613102031499665</v>
      </c>
      <c r="I72" s="18">
        <f t="shared" si="86"/>
        <v>22653.389830508477</v>
      </c>
      <c r="J72" s="18">
        <f t="shared" si="86"/>
        <v>-90.126261685723861</v>
      </c>
      <c r="K72" s="18">
        <f t="shared" si="86"/>
        <v>-77.631082610335724</v>
      </c>
      <c r="L72" s="18">
        <f t="shared" si="86"/>
        <v>1504.7217537942665</v>
      </c>
      <c r="M72" s="18">
        <f t="shared" si="86"/>
        <v>-77.416981925178646</v>
      </c>
      <c r="N72" s="18">
        <f t="shared" si="86"/>
        <v>435.90041879944147</v>
      </c>
      <c r="O72" s="18">
        <f t="shared" si="86"/>
        <v>-87.018625450440666</v>
      </c>
      <c r="P72" s="18">
        <f t="shared" si="86"/>
        <v>-75.719063545150505</v>
      </c>
      <c r="Q72" s="18">
        <f t="shared" si="86"/>
        <v>39473.002754820933</v>
      </c>
      <c r="R72" s="18">
        <f t="shared" si="86"/>
        <v>-96.452488687782804</v>
      </c>
      <c r="S72" s="18">
        <f t="shared" si="86"/>
        <v>-57.623626373626372</v>
      </c>
      <c r="T72" s="18">
        <f t="shared" si="86"/>
        <v>-52.952072238944197</v>
      </c>
      <c r="U72" s="18">
        <f t="shared" si="86"/>
        <v>-94.19291338582677</v>
      </c>
      <c r="V72" s="18">
        <f t="shared" si="86"/>
        <v>574.57627118644075</v>
      </c>
      <c r="W72" s="18">
        <f t="shared" ref="W72:X75" si="87">IF(V26=0,"--",(W26/V26)*100-100)</f>
        <v>4994.4723618090447</v>
      </c>
      <c r="X72" s="18">
        <f t="shared" si="87"/>
        <v>-77.83339909252318</v>
      </c>
      <c r="Y72" s="18">
        <f t="shared" si="55"/>
        <v>-24.82755581505748</v>
      </c>
    </row>
    <row r="73" spans="1:25" ht="15" x14ac:dyDescent="0.25">
      <c r="A73" s="143"/>
      <c r="B73" s="185" t="s">
        <v>22</v>
      </c>
      <c r="C73" s="33" t="s">
        <v>10</v>
      </c>
      <c r="D73" s="18">
        <f t="shared" ref="D73:D75" si="88">IF(C27=0,"--",(D27/C27)*100-100)</f>
        <v>33.72117085375001</v>
      </c>
      <c r="E73" s="18">
        <f t="shared" ref="E73:E75" si="89">IF(D27=0,"--",(E27/D27)*100-100)</f>
        <v>51.698509123158999</v>
      </c>
      <c r="F73" s="18">
        <f t="shared" ref="F73:F75" si="90">IF(E27=0,"--",(F27/E27)*100-100)</f>
        <v>13.434264212192716</v>
      </c>
      <c r="G73" s="18">
        <f t="shared" ref="G73:G75" si="91">IF(F27=0,"--",(G27/F27)*100-100)</f>
        <v>31.859884002987798</v>
      </c>
      <c r="H73" s="18">
        <f t="shared" ref="H73:H75" si="92">IF(G27=0,"--",(H27/G27)*100-100)</f>
        <v>100.76551871020706</v>
      </c>
      <c r="I73" s="18">
        <f t="shared" ref="I73:I75" si="93">IF(H27=0,"--",(I27/H27)*100-100)</f>
        <v>-5.876122247347098</v>
      </c>
      <c r="J73" s="18">
        <f t="shared" ref="J73:J75" si="94">IF(I27=0,"--",(J27/I27)*100-100)</f>
        <v>18.71825931184901</v>
      </c>
      <c r="K73" s="18">
        <f t="shared" ref="K73:K75" si="95">IF(J27=0,"--",(K27/J27)*100-100)</f>
        <v>1.2225285538245032</v>
      </c>
      <c r="L73" s="18">
        <f t="shared" ref="L73:L75" si="96">IF(K27=0,"--",(L27/K27)*100-100)</f>
        <v>-2.7289059487414846</v>
      </c>
      <c r="M73" s="18">
        <f t="shared" ref="M73:M75" si="97">IF(L27=0,"--",(M27/L27)*100-100)</f>
        <v>-1.9702249368480977</v>
      </c>
      <c r="N73" s="18">
        <f t="shared" ref="N73:N75" si="98">IF(M27=0,"--",(N27/M27)*100-100)</f>
        <v>80.268587230908309</v>
      </c>
      <c r="O73" s="18">
        <f t="shared" ref="O73:O75" si="99">IF(N27=0,"--",(O27/N27)*100-100)</f>
        <v>73.578452751473378</v>
      </c>
      <c r="P73" s="18">
        <f t="shared" ref="P73:P75" si="100">IF(O27=0,"--",(P27/O27)*100-100)</f>
        <v>20.208318447392941</v>
      </c>
      <c r="Q73" s="18">
        <f t="shared" ref="Q73:Q75" si="101">IF(P27=0,"--",(Q27/P27)*100-100)</f>
        <v>-29.855316900951195</v>
      </c>
      <c r="R73" s="18">
        <f t="shared" ref="R73:R75" si="102">IF(Q27=0,"--",(R27/Q27)*100-100)</f>
        <v>69.285635169890384</v>
      </c>
      <c r="S73" s="18">
        <f t="shared" ref="S73:S75" si="103">IF(R27=0,"--",(S27/R27)*100-100)</f>
        <v>7.1728822228835725</v>
      </c>
      <c r="T73" s="18">
        <f t="shared" ref="T73:T75" si="104">IF(S27=0,"--",(T27/S27)*100-100)</f>
        <v>-16.089384421661606</v>
      </c>
      <c r="U73" s="18">
        <f t="shared" ref="U73:V75" si="105">IF(T27=0,"--",(U27/T27)*100-100)</f>
        <v>46.063526198841743</v>
      </c>
      <c r="V73" s="18">
        <f t="shared" si="105"/>
        <v>-24.742873296675285</v>
      </c>
      <c r="W73" s="18">
        <f t="shared" si="87"/>
        <v>15.851533202242393</v>
      </c>
      <c r="X73" s="18">
        <f t="shared" si="87"/>
        <v>16.375061802375512</v>
      </c>
      <c r="Y73" s="18">
        <f t="shared" si="55"/>
        <v>18.993300573867259</v>
      </c>
    </row>
    <row r="74" spans="1:25" x14ac:dyDescent="0.2">
      <c r="A74" s="143"/>
      <c r="B74" s="76" t="s">
        <v>23</v>
      </c>
      <c r="C74" s="33"/>
      <c r="D74" s="18">
        <f t="shared" si="88"/>
        <v>14.60579402361391</v>
      </c>
      <c r="E74" s="18">
        <f t="shared" si="89"/>
        <v>-5.954829592130011</v>
      </c>
      <c r="F74" s="18">
        <f t="shared" si="90"/>
        <v>29.774930267224761</v>
      </c>
      <c r="G74" s="18">
        <f t="shared" si="91"/>
        <v>204.42939919335566</v>
      </c>
      <c r="H74" s="18">
        <f t="shared" si="92"/>
        <v>-20.093178653943681</v>
      </c>
      <c r="I74" s="18">
        <f t="shared" si="93"/>
        <v>-14.725705776815346</v>
      </c>
      <c r="J74" s="18">
        <f t="shared" si="94"/>
        <v>55.839604771953333</v>
      </c>
      <c r="K74" s="18">
        <f t="shared" si="95"/>
        <v>4.4421715557930668</v>
      </c>
      <c r="L74" s="18">
        <f t="shared" si="96"/>
        <v>185.55288304368128</v>
      </c>
      <c r="M74" s="18">
        <f t="shared" si="97"/>
        <v>40.326067976478299</v>
      </c>
      <c r="N74" s="18">
        <f t="shared" si="98"/>
        <v>175.33979277699251</v>
      </c>
      <c r="O74" s="18">
        <f t="shared" si="99"/>
        <v>63.252396543119687</v>
      </c>
      <c r="P74" s="18">
        <f t="shared" si="100"/>
        <v>-17.562131302052805</v>
      </c>
      <c r="Q74" s="18">
        <f t="shared" si="101"/>
        <v>-59.471074115271371</v>
      </c>
      <c r="R74" s="18">
        <f t="shared" si="102"/>
        <v>-2.1445855117727604</v>
      </c>
      <c r="S74" s="18">
        <f t="shared" si="103"/>
        <v>3.974006166624136</v>
      </c>
      <c r="T74" s="18">
        <f t="shared" si="104"/>
        <v>13.899577401062132</v>
      </c>
      <c r="U74" s="18">
        <f t="shared" si="105"/>
        <v>-40.379551349991949</v>
      </c>
      <c r="V74" s="18">
        <f t="shared" si="105"/>
        <v>52.304319381598873</v>
      </c>
      <c r="W74" s="18">
        <f t="shared" si="87"/>
        <v>69.326463601514206</v>
      </c>
      <c r="X74" s="18">
        <f t="shared" si="87"/>
        <v>-33.854447221680175</v>
      </c>
      <c r="Y74" s="18">
        <f t="shared" si="55"/>
        <v>15.232169128454458</v>
      </c>
    </row>
    <row r="75" spans="1:25" ht="13.5" thickBot="1" x14ac:dyDescent="0.25">
      <c r="A75" s="143"/>
      <c r="B75" s="77" t="s">
        <v>7</v>
      </c>
      <c r="C75" s="33"/>
      <c r="D75" s="18">
        <f t="shared" si="88"/>
        <v>24.700485832521778</v>
      </c>
      <c r="E75" s="18">
        <f t="shared" si="89"/>
        <v>26.693930159248453</v>
      </c>
      <c r="F75" s="18">
        <f t="shared" si="90"/>
        <v>18.694988334093381</v>
      </c>
      <c r="G75" s="18">
        <f t="shared" si="91"/>
        <v>92.603168875304476</v>
      </c>
      <c r="H75" s="18">
        <f t="shared" si="92"/>
        <v>33.524347974352935</v>
      </c>
      <c r="I75" s="18">
        <f t="shared" si="93"/>
        <v>-8.8226028013932591</v>
      </c>
      <c r="J75" s="18">
        <f t="shared" si="94"/>
        <v>30.277662136630511</v>
      </c>
      <c r="K75" s="18">
        <f t="shared" si="95"/>
        <v>2.4218270538676165</v>
      </c>
      <c r="L75" s="18">
        <f t="shared" si="96"/>
        <v>68.788419022299649</v>
      </c>
      <c r="M75" s="18">
        <f t="shared" si="97"/>
        <v>25.209756425451403</v>
      </c>
      <c r="N75" s="18">
        <f t="shared" si="98"/>
        <v>148.73791059570146</v>
      </c>
      <c r="O75" s="18">
        <f t="shared" si="99"/>
        <v>65.346392904239593</v>
      </c>
      <c r="P75" s="18">
        <f t="shared" si="100"/>
        <v>-9.5214160635624125</v>
      </c>
      <c r="Q75" s="18">
        <f t="shared" si="101"/>
        <v>-51.094738037495212</v>
      </c>
      <c r="R75" s="18">
        <f t="shared" si="102"/>
        <v>26.832347218376043</v>
      </c>
      <c r="S75" s="18">
        <f t="shared" si="103"/>
        <v>5.7060461429015561</v>
      </c>
      <c r="T75" s="18">
        <f t="shared" si="104"/>
        <v>-2.5633480432171467</v>
      </c>
      <c r="U75" s="18">
        <f t="shared" si="105"/>
        <v>0.48722252771797514</v>
      </c>
      <c r="V75" s="18">
        <f t="shared" si="105"/>
        <v>-0.64103899151852772</v>
      </c>
      <c r="W75" s="18">
        <f t="shared" si="87"/>
        <v>41.493343562565087</v>
      </c>
      <c r="X75" s="18">
        <f t="shared" si="87"/>
        <v>-12.44840517550891</v>
      </c>
      <c r="Y75" s="18">
        <f t="shared" si="55"/>
        <v>17.510521896324335</v>
      </c>
    </row>
    <row r="76" spans="1:25" ht="14.25" thickTop="1" thickBot="1" x14ac:dyDescent="0.25">
      <c r="A76" s="144"/>
      <c r="B76" s="144"/>
      <c r="C76" s="24"/>
      <c r="D76" s="24"/>
      <c r="E76" s="24"/>
      <c r="F76" s="24"/>
      <c r="G76" s="24"/>
      <c r="H76" s="24"/>
      <c r="I76" s="24"/>
      <c r="J76" s="24"/>
      <c r="K76" s="24"/>
      <c r="L76" s="24"/>
      <c r="M76" s="24"/>
      <c r="N76" s="24"/>
      <c r="O76" s="24"/>
      <c r="P76" s="24"/>
      <c r="Q76" s="24"/>
      <c r="R76" s="24"/>
      <c r="S76" s="24"/>
      <c r="T76" s="24"/>
      <c r="U76" s="24"/>
      <c r="V76" s="24"/>
      <c r="W76" s="24"/>
      <c r="X76" s="24"/>
      <c r="Y76" s="24"/>
    </row>
    <row r="77" spans="1:25" ht="13.5" thickTop="1" x14ac:dyDescent="0.2">
      <c r="A77" s="79" t="s">
        <v>868</v>
      </c>
      <c r="B77" s="79"/>
      <c r="C77" s="36"/>
      <c r="D77" s="36"/>
      <c r="E77" s="36"/>
      <c r="F77" s="36"/>
      <c r="G77" s="36"/>
      <c r="H77" s="36"/>
      <c r="I77" s="36"/>
      <c r="J77" s="36"/>
      <c r="K77" s="36"/>
      <c r="L77" s="36"/>
      <c r="M77" s="36"/>
      <c r="N77" s="36"/>
      <c r="O77" s="36"/>
      <c r="P77" s="36"/>
      <c r="Q77" s="36"/>
      <c r="R77" s="36"/>
      <c r="S77" s="36"/>
      <c r="T77" s="36"/>
      <c r="U77" s="36"/>
      <c r="V77" s="36"/>
      <c r="W77" s="36"/>
      <c r="X77" s="36"/>
      <c r="Y77" s="36"/>
    </row>
  </sheetData>
  <mergeCells count="6">
    <mergeCell ref="B53:Y53"/>
    <mergeCell ref="A2:Y2"/>
    <mergeCell ref="A4:Y4"/>
    <mergeCell ref="C7:Y7"/>
    <mergeCell ref="A5:Y5"/>
    <mergeCell ref="B30:Y30"/>
  </mergeCells>
  <phoneticPr fontId="4" type="noConversion"/>
  <hyperlinks>
    <hyperlink ref="A1" location="INDICE!A1" display="INDICE"/>
  </hyperlinks>
  <pageMargins left="0.75" right="0.75" top="1" bottom="1" header="0" footer="0"/>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2"/>
  <sheetViews>
    <sheetView topLeftCell="G1" zoomScale="70" zoomScaleNormal="70" workbookViewId="0"/>
  </sheetViews>
  <sheetFormatPr baseColWidth="10" defaultRowHeight="12.75" x14ac:dyDescent="0.2"/>
  <cols>
    <col min="1" max="1" width="11.42578125" style="4"/>
    <col min="2" max="2" width="33.140625" style="4" customWidth="1"/>
    <col min="3" max="16" width="11.7109375" style="21" bestFit="1" customWidth="1"/>
    <col min="17" max="24" width="11.7109375" style="21" customWidth="1"/>
    <col min="25" max="25" width="12.7109375" style="21" bestFit="1" customWidth="1"/>
    <col min="26" max="89" width="11.42578125" style="21"/>
    <col min="90" max="16384" width="11.42578125" style="4"/>
  </cols>
  <sheetData>
    <row r="1" spans="1:89" x14ac:dyDescent="0.2">
      <c r="A1" s="11" t="s">
        <v>258</v>
      </c>
    </row>
    <row r="2" spans="1:89" ht="18.75" x14ac:dyDescent="0.3">
      <c r="A2" s="333" t="s">
        <v>147</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89"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89" ht="18.75" x14ac:dyDescent="0.3">
      <c r="A4" s="333" t="s">
        <v>848</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89" s="148" customFormat="1" ht="13.5" thickBot="1" x14ac:dyDescent="0.25">
      <c r="A5" s="335" t="s">
        <v>124</v>
      </c>
      <c r="B5" s="335"/>
      <c r="C5" s="335"/>
      <c r="D5" s="335"/>
      <c r="E5" s="335"/>
      <c r="F5" s="335"/>
      <c r="G5" s="335"/>
      <c r="H5" s="335"/>
      <c r="I5" s="335"/>
      <c r="J5" s="335"/>
      <c r="K5" s="335"/>
      <c r="L5" s="335"/>
      <c r="M5" s="335"/>
      <c r="N5" s="335"/>
      <c r="O5" s="335"/>
      <c r="P5" s="335"/>
      <c r="Q5" s="335"/>
      <c r="R5" s="335"/>
      <c r="S5" s="335"/>
      <c r="T5" s="335"/>
      <c r="U5" s="335"/>
      <c r="V5" s="335"/>
      <c r="W5" s="335"/>
      <c r="X5" s="335"/>
      <c r="Y5" s="335"/>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row>
    <row r="6" spans="1:89" ht="13.5" thickTop="1" x14ac:dyDescent="0.2">
      <c r="A6" s="148"/>
      <c r="C6" s="74">
        <v>1995</v>
      </c>
      <c r="D6" s="74">
        <v>1996</v>
      </c>
      <c r="E6" s="74">
        <v>1997</v>
      </c>
      <c r="F6" s="74">
        <v>1998</v>
      </c>
      <c r="G6" s="74">
        <v>1999</v>
      </c>
      <c r="H6" s="74">
        <v>2000</v>
      </c>
      <c r="I6" s="74">
        <v>2001</v>
      </c>
      <c r="J6" s="74">
        <v>2002</v>
      </c>
      <c r="K6" s="74">
        <v>2003</v>
      </c>
      <c r="L6" s="74">
        <v>2004</v>
      </c>
      <c r="M6" s="74">
        <v>2005</v>
      </c>
      <c r="N6" s="74">
        <v>2006</v>
      </c>
      <c r="O6" s="74">
        <v>2007</v>
      </c>
      <c r="P6" s="74">
        <v>2008</v>
      </c>
      <c r="Q6" s="74">
        <v>2009</v>
      </c>
      <c r="R6" s="74">
        <v>2010</v>
      </c>
      <c r="S6" s="74">
        <v>2011</v>
      </c>
      <c r="T6" s="74">
        <v>2012</v>
      </c>
      <c r="U6" s="74">
        <v>2013</v>
      </c>
      <c r="V6" s="74">
        <v>2014</v>
      </c>
      <c r="W6" s="74">
        <v>2015</v>
      </c>
      <c r="X6" s="74">
        <v>2016</v>
      </c>
      <c r="Y6" s="74" t="s">
        <v>806</v>
      </c>
    </row>
    <row r="7" spans="1:89"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89" ht="13.5" thickTop="1" x14ac:dyDescent="0.2">
      <c r="A8" s="148"/>
      <c r="B8" s="80"/>
      <c r="C8" s="81"/>
      <c r="D8" s="81"/>
      <c r="E8" s="81"/>
      <c r="F8" s="81"/>
      <c r="G8" s="81"/>
      <c r="H8" s="81"/>
      <c r="I8" s="81"/>
      <c r="J8" s="81"/>
      <c r="K8" s="81"/>
      <c r="L8" s="81"/>
      <c r="M8" s="81"/>
      <c r="N8" s="81"/>
      <c r="O8" s="81"/>
      <c r="P8" s="81"/>
      <c r="Q8" s="81"/>
      <c r="R8" s="81"/>
      <c r="S8" s="81"/>
      <c r="T8" s="81"/>
      <c r="U8" s="81"/>
      <c r="V8" s="81"/>
      <c r="W8" s="81"/>
      <c r="X8" s="81"/>
      <c r="Y8" s="22"/>
    </row>
    <row r="9" spans="1:89" x14ac:dyDescent="0.2">
      <c r="A9" s="97"/>
      <c r="B9" s="27" t="s">
        <v>326</v>
      </c>
      <c r="C9" s="75">
        <v>312.15767099999999</v>
      </c>
      <c r="D9" s="75">
        <v>412.95502599999998</v>
      </c>
      <c r="E9" s="75">
        <v>462.09812899999997</v>
      </c>
      <c r="F9" s="75">
        <v>632.12599899999998</v>
      </c>
      <c r="G9" s="75">
        <v>602.48846900000001</v>
      </c>
      <c r="H9" s="75">
        <v>690.08089099999995</v>
      </c>
      <c r="I9" s="75">
        <v>697.36479299999996</v>
      </c>
      <c r="J9" s="75">
        <v>570.71940099999995</v>
      </c>
      <c r="K9" s="75">
        <v>476.09686199999999</v>
      </c>
      <c r="L9" s="75">
        <v>384.32741800000002</v>
      </c>
      <c r="M9" s="75">
        <v>320.07869899999997</v>
      </c>
      <c r="N9" s="75">
        <v>346.86919</v>
      </c>
      <c r="O9" s="75">
        <v>647.31342900000004</v>
      </c>
      <c r="P9" s="75">
        <v>858.10483399999998</v>
      </c>
      <c r="Q9" s="27">
        <v>579.88585799999998</v>
      </c>
      <c r="R9" s="27">
        <v>565.76502600000003</v>
      </c>
      <c r="S9" s="27">
        <v>530.66917799999999</v>
      </c>
      <c r="T9" s="27">
        <v>697.05777799999998</v>
      </c>
      <c r="U9" s="27">
        <v>772.54184699999996</v>
      </c>
      <c r="V9" s="27">
        <v>800.53853400000003</v>
      </c>
      <c r="W9" s="27">
        <v>982.72497599999997</v>
      </c>
      <c r="X9" s="27">
        <v>744.62341100000003</v>
      </c>
      <c r="Y9" s="18">
        <f>SUM(C9:X9)</f>
        <v>13086.587418999999</v>
      </c>
      <c r="Z9" s="82"/>
      <c r="AA9" s="45"/>
    </row>
    <row r="10" spans="1:89" x14ac:dyDescent="0.2">
      <c r="A10" s="97"/>
      <c r="B10" s="27" t="s">
        <v>332</v>
      </c>
      <c r="C10" s="75">
        <v>0.58468600000000004</v>
      </c>
      <c r="D10" s="75">
        <v>0.64143300000000003</v>
      </c>
      <c r="E10" s="75">
        <v>0.93719399999999997</v>
      </c>
      <c r="F10" s="75">
        <v>1.0616209999999999</v>
      </c>
      <c r="G10" s="75">
        <v>1.393626</v>
      </c>
      <c r="H10" s="75">
        <v>1.327955</v>
      </c>
      <c r="I10" s="75">
        <v>2.3929819999999999</v>
      </c>
      <c r="J10" s="75">
        <v>1.63656</v>
      </c>
      <c r="K10" s="75">
        <v>0.92317800000000005</v>
      </c>
      <c r="L10" s="75">
        <v>0.72831699999999999</v>
      </c>
      <c r="M10" s="75">
        <v>0.486346</v>
      </c>
      <c r="N10" s="75">
        <v>1.0408189999999999</v>
      </c>
      <c r="O10" s="75">
        <v>9.3674409999999995</v>
      </c>
      <c r="P10" s="75">
        <v>43.928240000000002</v>
      </c>
      <c r="Q10" s="27">
        <v>27.659700000000001</v>
      </c>
      <c r="R10" s="27">
        <v>25.498100000000001</v>
      </c>
      <c r="S10" s="27">
        <v>17.252527000000001</v>
      </c>
      <c r="T10" s="27">
        <v>8.3640039999999996</v>
      </c>
      <c r="U10" s="27">
        <v>9.0703709999999997</v>
      </c>
      <c r="V10" s="27">
        <v>6.2310110000000005</v>
      </c>
      <c r="W10" s="27">
        <v>10.736841999999999</v>
      </c>
      <c r="X10" s="27">
        <v>8.6127660000000006</v>
      </c>
      <c r="Y10" s="18">
        <f t="shared" ref="Y10:Y28" si="0">SUM(C10:X10)</f>
        <v>179.87571899999998</v>
      </c>
      <c r="Z10" s="45"/>
      <c r="AA10" s="45"/>
    </row>
    <row r="11" spans="1:89" x14ac:dyDescent="0.2">
      <c r="A11" s="97"/>
      <c r="B11" s="27" t="s">
        <v>396</v>
      </c>
      <c r="C11" s="75">
        <v>13.524335000000001</v>
      </c>
      <c r="D11" s="75">
        <v>27.056194999999999</v>
      </c>
      <c r="E11" s="75">
        <v>27.860999</v>
      </c>
      <c r="F11" s="75">
        <v>25.720668</v>
      </c>
      <c r="G11" s="75">
        <v>13.542895</v>
      </c>
      <c r="H11" s="75">
        <v>5.1531729999999998</v>
      </c>
      <c r="I11" s="75">
        <v>1.0968659999999999</v>
      </c>
      <c r="J11" s="75">
        <v>0.36477700000000002</v>
      </c>
      <c r="K11" s="75">
        <v>0.175791</v>
      </c>
      <c r="L11" s="75">
        <v>1.9775020000000001</v>
      </c>
      <c r="M11" s="75">
        <v>2.5564610000000001</v>
      </c>
      <c r="N11" s="75">
        <v>1.3118860000000001</v>
      </c>
      <c r="O11" s="75">
        <v>5.5104030000000002</v>
      </c>
      <c r="P11" s="75">
        <v>16.704782999999999</v>
      </c>
      <c r="Q11" s="27">
        <v>21.791156000000001</v>
      </c>
      <c r="R11" s="27">
        <v>20.524985000000001</v>
      </c>
      <c r="S11" s="27">
        <v>18.680838000000001</v>
      </c>
      <c r="T11" s="27">
        <v>18.118335999999999</v>
      </c>
      <c r="U11" s="27">
        <v>19.334173</v>
      </c>
      <c r="V11" s="27">
        <v>18.670836999999999</v>
      </c>
      <c r="W11" s="27">
        <v>19.886533</v>
      </c>
      <c r="X11" s="27">
        <v>19.170708999999999</v>
      </c>
      <c r="Y11" s="18">
        <f t="shared" si="0"/>
        <v>298.73430099999996</v>
      </c>
      <c r="Z11" s="45"/>
      <c r="AA11" s="45"/>
    </row>
    <row r="12" spans="1:89" x14ac:dyDescent="0.2">
      <c r="A12" s="97"/>
      <c r="B12" s="27" t="s">
        <v>71</v>
      </c>
      <c r="C12" s="75">
        <v>6.5362000000000003E-2</v>
      </c>
      <c r="D12" s="75">
        <v>0.10602499999999999</v>
      </c>
      <c r="E12" s="75">
        <v>1.4774039999999999</v>
      </c>
      <c r="F12" s="75">
        <v>1.603E-3</v>
      </c>
      <c r="G12" s="75">
        <v>0</v>
      </c>
      <c r="H12" s="75">
        <v>0</v>
      </c>
      <c r="I12" s="75">
        <v>0.102271</v>
      </c>
      <c r="J12" s="75">
        <v>3.2280999999999997E-2</v>
      </c>
      <c r="K12" s="75">
        <v>0.51649199999999995</v>
      </c>
      <c r="L12" s="75">
        <v>0.249444</v>
      </c>
      <c r="M12" s="75">
        <v>4.3941000000000001E-2</v>
      </c>
      <c r="N12" s="75">
        <v>0.51807899999999996</v>
      </c>
      <c r="O12" s="75">
        <v>0.31297700000000001</v>
      </c>
      <c r="P12" s="75">
        <v>12.206621999999999</v>
      </c>
      <c r="Q12" s="27">
        <v>22.462005000000001</v>
      </c>
      <c r="R12" s="27">
        <v>38.876381000000002</v>
      </c>
      <c r="S12" s="27">
        <v>21.983256000000001</v>
      </c>
      <c r="T12" s="27">
        <v>19.571505999999999</v>
      </c>
      <c r="U12" s="27">
        <v>16.25104</v>
      </c>
      <c r="V12" s="27">
        <v>17.674671999999997</v>
      </c>
      <c r="W12" s="27">
        <v>10.744729</v>
      </c>
      <c r="X12" s="27">
        <v>6.3486029999999998</v>
      </c>
      <c r="Y12" s="18">
        <f t="shared" si="0"/>
        <v>169.544693</v>
      </c>
      <c r="Z12" s="45"/>
      <c r="AA12" s="45"/>
    </row>
    <row r="13" spans="1:89" x14ac:dyDescent="0.2">
      <c r="A13" s="97"/>
      <c r="B13" s="27" t="s">
        <v>397</v>
      </c>
      <c r="C13" s="75">
        <v>0</v>
      </c>
      <c r="D13" s="75">
        <v>3.0000000000000001E-6</v>
      </c>
      <c r="E13" s="75">
        <v>0</v>
      </c>
      <c r="F13" s="75">
        <v>3.5879000000000001E-2</v>
      </c>
      <c r="G13" s="75">
        <v>3.2915E-2</v>
      </c>
      <c r="H13" s="75">
        <v>1.696E-3</v>
      </c>
      <c r="I13" s="75">
        <v>1.1126E-2</v>
      </c>
      <c r="J13" s="75">
        <v>5.9800000000000001E-3</v>
      </c>
      <c r="K13" s="75">
        <v>6.5799999999999999E-3</v>
      </c>
      <c r="L13" s="75">
        <v>9.5979999999999996E-2</v>
      </c>
      <c r="M13" s="75">
        <v>3.3480000000000003E-2</v>
      </c>
      <c r="N13" s="75">
        <v>8.9607000000000006E-2</v>
      </c>
      <c r="O13" s="75">
        <v>0.160413</v>
      </c>
      <c r="P13" s="75">
        <v>11.677787</v>
      </c>
      <c r="Q13" s="27">
        <v>33.413403000000002</v>
      </c>
      <c r="R13" s="27">
        <v>23.691737</v>
      </c>
      <c r="S13" s="27">
        <v>31.595860999999999</v>
      </c>
      <c r="T13" s="27">
        <v>29.961228999999999</v>
      </c>
      <c r="U13" s="27">
        <v>35.656443000000003</v>
      </c>
      <c r="V13" s="27">
        <v>31.119662000000002</v>
      </c>
      <c r="W13" s="27">
        <v>17.438984999999999</v>
      </c>
      <c r="X13" s="27">
        <v>16.019272999999998</v>
      </c>
      <c r="Y13" s="18">
        <f t="shared" si="0"/>
        <v>231.04803899999999</v>
      </c>
      <c r="Z13" s="45"/>
      <c r="AA13" s="45"/>
    </row>
    <row r="14" spans="1:89" x14ac:dyDescent="0.2">
      <c r="A14" s="97"/>
      <c r="B14" s="27" t="s">
        <v>70</v>
      </c>
      <c r="C14" s="75">
        <v>0</v>
      </c>
      <c r="D14" s="75">
        <v>0</v>
      </c>
      <c r="E14" s="75">
        <v>4.019E-3</v>
      </c>
      <c r="F14" s="75">
        <v>0</v>
      </c>
      <c r="G14" s="75">
        <v>5.0000000000000002E-5</v>
      </c>
      <c r="H14" s="75">
        <v>2.0799999999999998E-3</v>
      </c>
      <c r="I14" s="75">
        <v>6.8957000000000004E-2</v>
      </c>
      <c r="J14" s="75">
        <v>0.98502900000000004</v>
      </c>
      <c r="K14" s="75">
        <v>2.6748000000000001E-2</v>
      </c>
      <c r="L14" s="75">
        <v>0.25619999999999998</v>
      </c>
      <c r="M14" s="75">
        <v>0.53993500000000005</v>
      </c>
      <c r="N14" s="75">
        <v>0.62525699999999995</v>
      </c>
      <c r="O14" s="75">
        <v>6.2178899999999997</v>
      </c>
      <c r="P14" s="75">
        <v>11.667948000000001</v>
      </c>
      <c r="Q14" s="27">
        <v>5.0458000000000003E-2</v>
      </c>
      <c r="R14" s="27">
        <v>4.7149999999999996E-3</v>
      </c>
      <c r="S14" s="27">
        <v>0.10141699999999999</v>
      </c>
      <c r="T14" s="27">
        <v>0</v>
      </c>
      <c r="U14" s="27">
        <v>8.8389999999999996E-3</v>
      </c>
      <c r="V14" s="27">
        <v>4.9500000000000004E-3</v>
      </c>
      <c r="W14" s="27">
        <v>2.6848E-2</v>
      </c>
      <c r="X14" s="27">
        <v>3.7726999999999997E-2</v>
      </c>
      <c r="Y14" s="18">
        <f t="shared" si="0"/>
        <v>20.629067000000003</v>
      </c>
      <c r="Z14" s="45"/>
      <c r="AA14" s="45"/>
    </row>
    <row r="15" spans="1:89" x14ac:dyDescent="0.2">
      <c r="A15" s="97"/>
      <c r="B15" s="27" t="s">
        <v>58</v>
      </c>
      <c r="C15" s="75">
        <v>21.595896</v>
      </c>
      <c r="D15" s="75">
        <v>14.853705</v>
      </c>
      <c r="E15" s="75">
        <v>10.916238999999999</v>
      </c>
      <c r="F15" s="75">
        <v>8.2361909999999998</v>
      </c>
      <c r="G15" s="75">
        <v>2.7932589999999999</v>
      </c>
      <c r="H15" s="75">
        <v>4.7701539999999998</v>
      </c>
      <c r="I15" s="75">
        <v>1.9490190000000001</v>
      </c>
      <c r="J15" s="75">
        <v>1.1251199999999999</v>
      </c>
      <c r="K15" s="75">
        <v>0.75138300000000002</v>
      </c>
      <c r="L15" s="75">
        <v>0.46881200000000001</v>
      </c>
      <c r="M15" s="75">
        <v>1.2486740000000001</v>
      </c>
      <c r="N15" s="75">
        <v>1.831218</v>
      </c>
      <c r="O15" s="75">
        <v>8.7773909999999997</v>
      </c>
      <c r="P15" s="75">
        <v>8.0909969999999998</v>
      </c>
      <c r="Q15" s="27">
        <v>13.339831</v>
      </c>
      <c r="R15" s="27">
        <v>20.094328999999998</v>
      </c>
      <c r="S15" s="27">
        <v>22.909700000000001</v>
      </c>
      <c r="T15" s="27">
        <v>71.604319000000004</v>
      </c>
      <c r="U15" s="27">
        <v>83.416623999999999</v>
      </c>
      <c r="V15" s="27">
        <v>68.753337000000002</v>
      </c>
      <c r="W15" s="27">
        <v>38.867562999999997</v>
      </c>
      <c r="X15" s="27">
        <v>30.127500000000001</v>
      </c>
      <c r="Y15" s="18">
        <f t="shared" si="0"/>
        <v>436.52126099999998</v>
      </c>
      <c r="Z15" s="45"/>
      <c r="AA15" s="45"/>
    </row>
    <row r="16" spans="1:89" x14ac:dyDescent="0.2">
      <c r="A16" s="97"/>
      <c r="B16" s="76" t="s">
        <v>15</v>
      </c>
      <c r="C16" s="189">
        <v>32.326985999999998</v>
      </c>
      <c r="D16" s="189">
        <v>23.384226999999996</v>
      </c>
      <c r="E16" s="189">
        <v>21.412805999999993</v>
      </c>
      <c r="F16" s="189">
        <v>29.126017999999998</v>
      </c>
      <c r="G16" s="189">
        <v>15.155887999999997</v>
      </c>
      <c r="H16" s="189">
        <v>11.734629000000005</v>
      </c>
      <c r="I16" s="189">
        <v>6.6424159999999999</v>
      </c>
      <c r="J16" s="189">
        <v>4.6630140000000004</v>
      </c>
      <c r="K16" s="189">
        <v>6.9445890000000015</v>
      </c>
      <c r="L16" s="189">
        <v>7.6562640000000002</v>
      </c>
      <c r="M16" s="189">
        <v>8.4477399999999996</v>
      </c>
      <c r="N16" s="189">
        <v>7.5979109999999999</v>
      </c>
      <c r="O16" s="189">
        <v>20.493752000000004</v>
      </c>
      <c r="P16" s="189">
        <v>20.487110000000005</v>
      </c>
      <c r="Q16" s="19">
        <v>22.736465000000003</v>
      </c>
      <c r="R16" s="19">
        <v>32.840738999999999</v>
      </c>
      <c r="S16" s="19">
        <v>39</v>
      </c>
      <c r="T16" s="19">
        <v>96.93995799999999</v>
      </c>
      <c r="U16" s="19">
        <v>104.80033300000001</v>
      </c>
      <c r="V16" s="19">
        <v>87.659610999999998</v>
      </c>
      <c r="W16" s="19">
        <v>49.802640000000004</v>
      </c>
      <c r="X16" s="19">
        <v>37.585423999999996</v>
      </c>
      <c r="Y16" s="18">
        <f t="shared" si="0"/>
        <v>687.43852000000004</v>
      </c>
      <c r="Z16" s="45"/>
      <c r="AA16" s="45"/>
    </row>
    <row r="17" spans="1:27" x14ac:dyDescent="0.2">
      <c r="A17" s="97"/>
      <c r="B17" s="76" t="s">
        <v>26</v>
      </c>
      <c r="C17" s="18">
        <v>0.76438499999999998</v>
      </c>
      <c r="D17" s="18">
        <v>0.199548</v>
      </c>
      <c r="E17" s="18">
        <v>1.9199219999999999</v>
      </c>
      <c r="F17" s="18">
        <v>7.711487</v>
      </c>
      <c r="G17" s="18">
        <v>3.2474959999999999</v>
      </c>
      <c r="H17" s="18">
        <v>1.011763</v>
      </c>
      <c r="I17" s="18">
        <v>0.123086</v>
      </c>
      <c r="J17" s="18">
        <v>4.2195999999999997E-2</v>
      </c>
      <c r="K17" s="18">
        <v>0.24227000000000001</v>
      </c>
      <c r="L17" s="18">
        <v>0.33538800000000002</v>
      </c>
      <c r="M17" s="18">
        <v>0.35282200000000002</v>
      </c>
      <c r="N17" s="18">
        <v>1.6251000000000002E-2</v>
      </c>
      <c r="O17" s="18">
        <v>4.5269060000000003</v>
      </c>
      <c r="P17" s="18">
        <v>1.9474990000000001</v>
      </c>
      <c r="Q17" s="19">
        <v>1.262535</v>
      </c>
      <c r="R17" s="19">
        <v>2.1880959999999998</v>
      </c>
      <c r="S17" s="19">
        <v>4</v>
      </c>
      <c r="T17" s="19">
        <v>10.20966</v>
      </c>
      <c r="U17" s="19">
        <v>4.4993699999999999</v>
      </c>
      <c r="V17" s="19">
        <v>1.0399529999999999</v>
      </c>
      <c r="W17" s="19">
        <v>1.4404520000000001</v>
      </c>
      <c r="X17" s="19">
        <v>1.1081350000000001</v>
      </c>
      <c r="Y17" s="18">
        <f t="shared" si="0"/>
        <v>48.189219999999992</v>
      </c>
      <c r="Z17" s="45"/>
      <c r="AA17" s="45"/>
    </row>
    <row r="18" spans="1:27" x14ac:dyDescent="0.2">
      <c r="A18" s="97"/>
      <c r="B18" s="76" t="s">
        <v>27</v>
      </c>
      <c r="C18" s="18">
        <v>21.595896</v>
      </c>
      <c r="D18" s="18">
        <v>14.853705</v>
      </c>
      <c r="E18" s="18">
        <v>10.916238999999999</v>
      </c>
      <c r="F18" s="18">
        <v>8.2361909999999998</v>
      </c>
      <c r="G18" s="18">
        <v>2.7932589999999999</v>
      </c>
      <c r="H18" s="18">
        <v>4.7701539999999998</v>
      </c>
      <c r="I18" s="18">
        <v>1.9490190000000001</v>
      </c>
      <c r="J18" s="18">
        <v>1.1251199999999999</v>
      </c>
      <c r="K18" s="18">
        <v>0.75138300000000002</v>
      </c>
      <c r="L18" s="18">
        <v>0.46881200000000001</v>
      </c>
      <c r="M18" s="18">
        <v>1.2486740000000001</v>
      </c>
      <c r="N18" s="18">
        <v>1.831218</v>
      </c>
      <c r="O18" s="18">
        <v>8.7773909999999997</v>
      </c>
      <c r="P18" s="75">
        <v>8.0909969999999998</v>
      </c>
      <c r="Q18" s="19">
        <v>13.339831</v>
      </c>
      <c r="R18" s="19">
        <v>20.094328999999998</v>
      </c>
      <c r="S18" s="19">
        <v>23</v>
      </c>
      <c r="T18" s="19">
        <v>71.604319000000004</v>
      </c>
      <c r="U18" s="19">
        <v>83.416623999999999</v>
      </c>
      <c r="V18" s="19">
        <v>68.753337000000002</v>
      </c>
      <c r="W18" s="19">
        <v>38.867562999999997</v>
      </c>
      <c r="X18" s="19">
        <v>30.127500000000001</v>
      </c>
      <c r="Y18" s="18">
        <f t="shared" si="0"/>
        <v>436.61156099999999</v>
      </c>
      <c r="Z18" s="45"/>
      <c r="AA18" s="45"/>
    </row>
    <row r="19" spans="1:27" x14ac:dyDescent="0.2">
      <c r="A19" s="97"/>
      <c r="B19" s="76" t="s">
        <v>16</v>
      </c>
      <c r="C19" s="18">
        <f>SUM(C20:C25)</f>
        <v>2.1909200000000002</v>
      </c>
      <c r="D19" s="18">
        <f t="shared" ref="D19:X19" si="1">SUM(D20:D25)</f>
        <v>1.2723179999999998</v>
      </c>
      <c r="E19" s="18">
        <f t="shared" si="1"/>
        <v>1.4304609999999998</v>
      </c>
      <c r="F19" s="18">
        <f t="shared" si="1"/>
        <v>1.4896909999999999</v>
      </c>
      <c r="G19" s="18">
        <f t="shared" si="1"/>
        <v>2.2340129999999996</v>
      </c>
      <c r="H19" s="18">
        <f t="shared" si="1"/>
        <v>1.7870490000000001</v>
      </c>
      <c r="I19" s="18">
        <f t="shared" si="1"/>
        <v>1.5926089999999999</v>
      </c>
      <c r="J19" s="18">
        <f t="shared" si="1"/>
        <v>1.3800590000000001</v>
      </c>
      <c r="K19" s="18">
        <f t="shared" si="1"/>
        <v>2.7727889999999995</v>
      </c>
      <c r="L19" s="18">
        <f t="shared" si="1"/>
        <v>2.8657599999999999</v>
      </c>
      <c r="M19" s="18">
        <f t="shared" si="1"/>
        <v>3.2843319999999996</v>
      </c>
      <c r="N19" s="18">
        <f t="shared" si="1"/>
        <v>3.4474550000000002</v>
      </c>
      <c r="O19" s="18">
        <f t="shared" si="1"/>
        <v>2.7244839999999999</v>
      </c>
      <c r="P19" s="18">
        <f t="shared" si="1"/>
        <v>2.8438279999999998</v>
      </c>
      <c r="Q19" s="18">
        <f t="shared" si="1"/>
        <v>2.1200200000000007</v>
      </c>
      <c r="R19" s="18">
        <f t="shared" si="1"/>
        <v>2.4316949999999999</v>
      </c>
      <c r="S19" s="18">
        <f t="shared" si="1"/>
        <v>1.227366</v>
      </c>
      <c r="T19" s="18">
        <f t="shared" si="1"/>
        <v>2.3322629999999998</v>
      </c>
      <c r="U19" s="18">
        <f t="shared" si="1"/>
        <v>2.9029219999999998</v>
      </c>
      <c r="V19" s="18">
        <f t="shared" si="1"/>
        <v>3.4346199999999998</v>
      </c>
      <c r="W19" s="18">
        <f t="shared" si="1"/>
        <v>3.8740640000000002</v>
      </c>
      <c r="X19" s="18">
        <f t="shared" si="1"/>
        <v>2.7212000000000001</v>
      </c>
      <c r="Y19" s="18">
        <f t="shared" si="0"/>
        <v>52.359917999999993</v>
      </c>
      <c r="Z19" s="45"/>
      <c r="AA19" s="45"/>
    </row>
    <row r="20" spans="1:27" x14ac:dyDescent="0.2">
      <c r="A20" s="97"/>
      <c r="B20" s="76" t="s">
        <v>19</v>
      </c>
      <c r="C20" s="190">
        <v>0.44144899999999998</v>
      </c>
      <c r="D20" s="190">
        <v>0.112341</v>
      </c>
      <c r="E20" s="190">
        <v>0.31270900000000001</v>
      </c>
      <c r="F20" s="190">
        <v>0.52393599999999996</v>
      </c>
      <c r="G20" s="190">
        <v>0.57230700000000001</v>
      </c>
      <c r="H20" s="190">
        <v>0.52089300000000005</v>
      </c>
      <c r="I20" s="190">
        <v>0.35017999999999999</v>
      </c>
      <c r="J20" s="190">
        <v>0.51142399999999999</v>
      </c>
      <c r="K20" s="190">
        <v>0.85388600000000003</v>
      </c>
      <c r="L20" s="190">
        <v>0.82333299999999998</v>
      </c>
      <c r="M20" s="190">
        <v>0.93494600000000005</v>
      </c>
      <c r="N20" s="190">
        <v>0.716055</v>
      </c>
      <c r="O20" s="190">
        <v>0.94529799999999997</v>
      </c>
      <c r="P20" s="190">
        <v>1.433189</v>
      </c>
      <c r="Q20" s="19">
        <v>1.3104480000000001</v>
      </c>
      <c r="R20" s="19">
        <v>0.820608</v>
      </c>
      <c r="S20" s="19">
        <v>1</v>
      </c>
      <c r="T20" s="19">
        <v>0.78086900000000004</v>
      </c>
      <c r="U20" s="19">
        <v>0.93025400000000003</v>
      </c>
      <c r="V20" s="19">
        <v>0.98637600000000003</v>
      </c>
      <c r="W20" s="19">
        <v>1.541066</v>
      </c>
      <c r="X20" s="19">
        <v>1.0455570000000001</v>
      </c>
      <c r="Y20" s="18">
        <f t="shared" si="0"/>
        <v>17.467123999999995</v>
      </c>
      <c r="Z20" s="45"/>
      <c r="AA20" s="45"/>
    </row>
    <row r="21" spans="1:27" x14ac:dyDescent="0.2">
      <c r="A21" s="97"/>
      <c r="B21" s="76" t="s">
        <v>18</v>
      </c>
      <c r="C21" s="190">
        <v>9.9085999999999994E-2</v>
      </c>
      <c r="D21" s="190">
        <v>0.142844</v>
      </c>
      <c r="E21" s="190">
        <v>0.37554999999999999</v>
      </c>
      <c r="F21" s="190">
        <v>0.16686899999999999</v>
      </c>
      <c r="G21" s="190">
        <v>0.50977899999999998</v>
      </c>
      <c r="H21" s="190">
        <v>0.253662</v>
      </c>
      <c r="I21" s="190">
        <v>0.18587400000000001</v>
      </c>
      <c r="J21" s="190">
        <v>0.20477000000000001</v>
      </c>
      <c r="K21" s="190">
        <v>0.34903600000000001</v>
      </c>
      <c r="L21" s="190">
        <v>0.244367</v>
      </c>
      <c r="M21" s="190">
        <v>0.35824299999999998</v>
      </c>
      <c r="N21" s="190">
        <v>0.43182999999999999</v>
      </c>
      <c r="O21" s="190">
        <v>0.27568500000000001</v>
      </c>
      <c r="P21" s="190">
        <v>0.230214</v>
      </c>
      <c r="Q21" s="19">
        <v>0.113436</v>
      </c>
      <c r="R21" s="19">
        <v>0.32724300000000001</v>
      </c>
      <c r="S21" s="19">
        <v>0</v>
      </c>
      <c r="T21" s="19">
        <v>0.31038199999999999</v>
      </c>
      <c r="U21" s="19">
        <v>0.27398899999999998</v>
      </c>
      <c r="V21" s="19">
        <v>0.209927</v>
      </c>
      <c r="W21" s="19">
        <v>0.22037599999999999</v>
      </c>
      <c r="X21" s="19">
        <v>0.180671</v>
      </c>
      <c r="Y21" s="18">
        <f t="shared" si="0"/>
        <v>5.4638330000000011</v>
      </c>
      <c r="Z21" s="45"/>
      <c r="AA21" s="45"/>
    </row>
    <row r="22" spans="1:27" x14ac:dyDescent="0.2">
      <c r="A22" s="97"/>
      <c r="B22" s="76" t="s">
        <v>20</v>
      </c>
      <c r="C22" s="190">
        <v>0.103856</v>
      </c>
      <c r="D22" s="190">
        <v>5.9838000000000002E-2</v>
      </c>
      <c r="E22" s="190">
        <v>0.13818800000000001</v>
      </c>
      <c r="F22" s="190">
        <v>7.4496999999999994E-2</v>
      </c>
      <c r="G22" s="190">
        <v>0.115013</v>
      </c>
      <c r="H22" s="190">
        <v>0.13476399999999999</v>
      </c>
      <c r="I22" s="190">
        <v>8.0808000000000005E-2</v>
      </c>
      <c r="J22" s="190">
        <v>6.1829000000000002E-2</v>
      </c>
      <c r="K22" s="190">
        <v>0.31201299999999998</v>
      </c>
      <c r="L22" s="190">
        <v>0.16548399999999999</v>
      </c>
      <c r="M22" s="190">
        <v>0.200964</v>
      </c>
      <c r="N22" s="190">
        <v>0.22771</v>
      </c>
      <c r="O22" s="190">
        <v>0.20544899999999999</v>
      </c>
      <c r="P22" s="190">
        <v>0.159522</v>
      </c>
      <c r="Q22" s="19">
        <v>9.3252000000000002E-2</v>
      </c>
      <c r="R22" s="19">
        <v>0.34331899999999999</v>
      </c>
      <c r="S22" s="19">
        <v>0</v>
      </c>
      <c r="T22" s="19">
        <v>0.15748300000000001</v>
      </c>
      <c r="U22" s="19">
        <v>0.17025899999999999</v>
      </c>
      <c r="V22" s="19">
        <v>0.17270199999999999</v>
      </c>
      <c r="W22" s="19">
        <v>0.58526</v>
      </c>
      <c r="X22" s="19">
        <v>0.259598</v>
      </c>
      <c r="Y22" s="18">
        <f t="shared" si="0"/>
        <v>3.8218080000000003</v>
      </c>
      <c r="Z22" s="45"/>
      <c r="AA22" s="45"/>
    </row>
    <row r="23" spans="1:27" x14ac:dyDescent="0.2">
      <c r="A23" s="97"/>
      <c r="B23" s="76" t="s">
        <v>21</v>
      </c>
      <c r="C23" s="190">
        <v>1.2697E-2</v>
      </c>
      <c r="D23" s="190">
        <v>9.3479000000000007E-2</v>
      </c>
      <c r="E23" s="190">
        <v>8.9080999999999994E-2</v>
      </c>
      <c r="F23" s="190">
        <v>0.10191699999999999</v>
      </c>
      <c r="G23" s="190">
        <v>0.28954299999999999</v>
      </c>
      <c r="H23" s="190">
        <v>0.15934200000000001</v>
      </c>
      <c r="I23" s="190">
        <v>0.51266199999999995</v>
      </c>
      <c r="J23" s="190">
        <v>4.2755000000000001E-2</v>
      </c>
      <c r="K23" s="190">
        <v>0.13680400000000001</v>
      </c>
      <c r="L23" s="190">
        <v>0.17344999999999999</v>
      </c>
      <c r="M23" s="190">
        <v>0.186032</v>
      </c>
      <c r="N23" s="190">
        <v>0.17130500000000001</v>
      </c>
      <c r="O23" s="190">
        <v>0.11730400000000001</v>
      </c>
      <c r="P23" s="190">
        <v>0.22297900000000001</v>
      </c>
      <c r="Q23" s="19">
        <v>7.2688000000000003E-2</v>
      </c>
      <c r="R23" s="19">
        <v>0.16997200000000001</v>
      </c>
      <c r="S23" s="19">
        <v>0</v>
      </c>
      <c r="T23" s="19">
        <v>0.18951999999999999</v>
      </c>
      <c r="U23" s="19">
        <v>0.14893899999999999</v>
      </c>
      <c r="V23" s="19">
        <v>0.20598</v>
      </c>
      <c r="W23" s="19">
        <v>0.237516</v>
      </c>
      <c r="X23" s="19">
        <v>0.19859399999999999</v>
      </c>
      <c r="Y23" s="18">
        <f t="shared" si="0"/>
        <v>3.5325589999999996</v>
      </c>
      <c r="Z23" s="45"/>
      <c r="AA23" s="45"/>
    </row>
    <row r="24" spans="1:27" x14ac:dyDescent="0.2">
      <c r="A24" s="97"/>
      <c r="B24" s="76" t="s">
        <v>17</v>
      </c>
      <c r="C24" s="190">
        <v>0.44434000000000001</v>
      </c>
      <c r="D24" s="190">
        <v>0.163688</v>
      </c>
      <c r="E24" s="190">
        <v>0.222187</v>
      </c>
      <c r="F24" s="190">
        <v>0.26508399999999999</v>
      </c>
      <c r="G24" s="190">
        <v>0.26553300000000002</v>
      </c>
      <c r="H24" s="190">
        <v>0.177423</v>
      </c>
      <c r="I24" s="190">
        <v>0.21992700000000001</v>
      </c>
      <c r="J24" s="190">
        <v>0.23691400000000001</v>
      </c>
      <c r="K24" s="190">
        <v>0.52355600000000002</v>
      </c>
      <c r="L24" s="190">
        <v>0.71390600000000004</v>
      </c>
      <c r="M24" s="190">
        <v>0.85603099999999999</v>
      </c>
      <c r="N24" s="190">
        <v>1.0957429999999999</v>
      </c>
      <c r="O24" s="190">
        <v>0.824048</v>
      </c>
      <c r="P24" s="190">
        <v>0.61076699999999995</v>
      </c>
      <c r="Q24" s="19">
        <v>0.41673100000000002</v>
      </c>
      <c r="R24" s="19">
        <v>0.39192199999999999</v>
      </c>
      <c r="S24" s="19">
        <v>0</v>
      </c>
      <c r="T24" s="19">
        <v>0.55412600000000001</v>
      </c>
      <c r="U24" s="19">
        <v>0.59546299999999996</v>
      </c>
      <c r="V24" s="19">
        <v>1.6419249999999999</v>
      </c>
      <c r="W24" s="19">
        <v>0.81857000000000002</v>
      </c>
      <c r="X24" s="19">
        <v>0.69470500000000002</v>
      </c>
      <c r="Y24" s="18">
        <f t="shared" si="0"/>
        <v>11.732589000000001</v>
      </c>
      <c r="Z24" s="45"/>
      <c r="AA24" s="45"/>
    </row>
    <row r="25" spans="1:27" x14ac:dyDescent="0.2">
      <c r="A25" s="97"/>
      <c r="B25" s="76" t="s">
        <v>807</v>
      </c>
      <c r="C25" s="190">
        <v>1.0894920000000001</v>
      </c>
      <c r="D25" s="190">
        <v>0.70012799999999997</v>
      </c>
      <c r="E25" s="190">
        <v>0.29274600000000001</v>
      </c>
      <c r="F25" s="190">
        <v>0.35738799999999998</v>
      </c>
      <c r="G25" s="190">
        <v>0.48183799999999993</v>
      </c>
      <c r="H25" s="190">
        <v>0.54096500000000003</v>
      </c>
      <c r="I25" s="190">
        <v>0.24315799999999999</v>
      </c>
      <c r="J25" s="190">
        <v>0.32236699999999996</v>
      </c>
      <c r="K25" s="190">
        <v>0.59749399999999997</v>
      </c>
      <c r="L25" s="190">
        <v>0.74521999999999999</v>
      </c>
      <c r="M25" s="190">
        <v>0.748116</v>
      </c>
      <c r="N25" s="190">
        <v>0.80481199999999997</v>
      </c>
      <c r="O25" s="190">
        <v>0.35670000000000007</v>
      </c>
      <c r="P25" s="190">
        <v>0.18715700000000002</v>
      </c>
      <c r="Q25" s="19">
        <v>0.113465</v>
      </c>
      <c r="R25" s="19">
        <v>0.378631</v>
      </c>
      <c r="S25" s="19">
        <v>0.22736600000000001</v>
      </c>
      <c r="T25" s="19">
        <v>0.33988300000000005</v>
      </c>
      <c r="U25" s="19">
        <v>0.78401799999999999</v>
      </c>
      <c r="V25" s="19">
        <v>0.21770999999999996</v>
      </c>
      <c r="W25" s="19">
        <v>0.47127600000000003</v>
      </c>
      <c r="X25" s="19">
        <v>0.34207500000000002</v>
      </c>
      <c r="Y25" s="18">
        <f t="shared" si="0"/>
        <v>10.342005</v>
      </c>
      <c r="Z25" s="45"/>
      <c r="AA25" s="45"/>
    </row>
    <row r="26" spans="1:27" ht="15" x14ac:dyDescent="0.25">
      <c r="A26" s="97"/>
      <c r="B26" s="185" t="s">
        <v>22</v>
      </c>
      <c r="C26" s="211">
        <f>SUM(C9:C14,C16)</f>
        <v>358.65903999999995</v>
      </c>
      <c r="D26" s="211">
        <f t="shared" ref="D26:V26" si="2">SUM(D9:D14,D16)</f>
        <v>464.14290899999997</v>
      </c>
      <c r="E26" s="211">
        <f t="shared" si="2"/>
        <v>513.79055099999994</v>
      </c>
      <c r="F26" s="211">
        <f t="shared" si="2"/>
        <v>688.07178800000008</v>
      </c>
      <c r="G26" s="211">
        <f t="shared" si="2"/>
        <v>632.61384300000009</v>
      </c>
      <c r="H26" s="211">
        <f t="shared" si="2"/>
        <v>708.30042400000002</v>
      </c>
      <c r="I26" s="211">
        <f t="shared" si="2"/>
        <v>707.67941099999985</v>
      </c>
      <c r="J26" s="211">
        <f t="shared" si="2"/>
        <v>578.40704200000005</v>
      </c>
      <c r="K26" s="211">
        <f t="shared" si="2"/>
        <v>484.69024000000002</v>
      </c>
      <c r="L26" s="211">
        <f t="shared" si="2"/>
        <v>395.29112500000002</v>
      </c>
      <c r="M26" s="211">
        <f t="shared" si="2"/>
        <v>332.18660200000005</v>
      </c>
      <c r="N26" s="211">
        <f t="shared" si="2"/>
        <v>358.05274900000001</v>
      </c>
      <c r="O26" s="211">
        <f t="shared" si="2"/>
        <v>689.376305</v>
      </c>
      <c r="P26" s="211">
        <f t="shared" si="2"/>
        <v>974.77732400000002</v>
      </c>
      <c r="Q26" s="211">
        <f t="shared" si="2"/>
        <v>707.99904500000002</v>
      </c>
      <c r="R26" s="211">
        <f t="shared" si="2"/>
        <v>707.20168300000012</v>
      </c>
      <c r="S26" s="211">
        <f t="shared" si="2"/>
        <v>659.28307699999993</v>
      </c>
      <c r="T26" s="211">
        <f t="shared" si="2"/>
        <v>870.01281100000006</v>
      </c>
      <c r="U26" s="211">
        <f t="shared" si="2"/>
        <v>957.66304599999989</v>
      </c>
      <c r="V26" s="211">
        <f t="shared" si="2"/>
        <v>961.89927699999998</v>
      </c>
      <c r="W26" s="211">
        <f t="shared" ref="W26:X26" si="3">SUM(W9:W14,W16)</f>
        <v>1091.361553</v>
      </c>
      <c r="X26" s="211">
        <f t="shared" si="3"/>
        <v>832.39791300000002</v>
      </c>
      <c r="Y26" s="18">
        <f t="shared" si="0"/>
        <v>14673.857758</v>
      </c>
      <c r="Z26" s="45"/>
      <c r="AA26" s="45"/>
    </row>
    <row r="27" spans="1:27" x14ac:dyDescent="0.2">
      <c r="A27" s="97"/>
      <c r="B27" s="76" t="s">
        <v>23</v>
      </c>
      <c r="C27" s="18">
        <f>C28-C26</f>
        <v>10.097017000000051</v>
      </c>
      <c r="D27" s="18">
        <f t="shared" ref="D27:V27" si="4">D28-D26</f>
        <v>4.3134420000000091</v>
      </c>
      <c r="E27" s="18">
        <f t="shared" si="4"/>
        <v>4.456764000000021</v>
      </c>
      <c r="F27" s="18">
        <f t="shared" si="4"/>
        <v>7.2454289999999446</v>
      </c>
      <c r="G27" s="18">
        <f t="shared" si="4"/>
        <v>12.777061999999887</v>
      </c>
      <c r="H27" s="18">
        <f t="shared" si="4"/>
        <v>6.3182889999999361</v>
      </c>
      <c r="I27" s="18">
        <f t="shared" si="4"/>
        <v>7.0210180000001401</v>
      </c>
      <c r="J27" s="18">
        <f t="shared" si="4"/>
        <v>14.787034999999946</v>
      </c>
      <c r="K27" s="18">
        <f t="shared" si="4"/>
        <v>11.112251999999955</v>
      </c>
      <c r="L27" s="18">
        <f t="shared" si="4"/>
        <v>14.979349999999954</v>
      </c>
      <c r="M27" s="18">
        <f t="shared" si="4"/>
        <v>4.5368639999999232</v>
      </c>
      <c r="N27" s="18">
        <f t="shared" si="4"/>
        <v>55.398801999999989</v>
      </c>
      <c r="O27" s="18">
        <f t="shared" si="4"/>
        <v>37.440944999999942</v>
      </c>
      <c r="P27" s="18">
        <f t="shared" si="4"/>
        <v>20.202089999999998</v>
      </c>
      <c r="Q27" s="18">
        <f t="shared" si="4"/>
        <v>15.663879999999949</v>
      </c>
      <c r="R27" s="18">
        <f t="shared" si="4"/>
        <v>22.664812999999867</v>
      </c>
      <c r="S27" s="18">
        <f t="shared" si="4"/>
        <v>18.815447000000063</v>
      </c>
      <c r="T27" s="18">
        <f t="shared" si="4"/>
        <v>16.402778999999896</v>
      </c>
      <c r="U27" s="18">
        <f t="shared" si="4"/>
        <v>21.99442600000009</v>
      </c>
      <c r="V27" s="18">
        <f t="shared" si="4"/>
        <v>32.309974000000011</v>
      </c>
      <c r="W27" s="18">
        <f t="shared" ref="W27:X27" si="5">W28-W26</f>
        <v>40.608492000000069</v>
      </c>
      <c r="X27" s="18">
        <f t="shared" si="5"/>
        <v>23.736119000000031</v>
      </c>
      <c r="Y27" s="18">
        <f t="shared" si="0"/>
        <v>402.88228899999967</v>
      </c>
      <c r="Z27" s="45"/>
      <c r="AA27" s="45"/>
    </row>
    <row r="28" spans="1:27" ht="13.5" thickBot="1" x14ac:dyDescent="0.25">
      <c r="A28" s="97"/>
      <c r="B28" s="77" t="s">
        <v>7</v>
      </c>
      <c r="C28" s="258">
        <v>368.756057</v>
      </c>
      <c r="D28" s="258">
        <v>468.45635099999998</v>
      </c>
      <c r="E28" s="258">
        <v>518.24731499999996</v>
      </c>
      <c r="F28" s="258">
        <v>695.31721700000003</v>
      </c>
      <c r="G28" s="258">
        <v>645.39090499999998</v>
      </c>
      <c r="H28" s="258">
        <v>714.61871299999996</v>
      </c>
      <c r="I28" s="258">
        <v>714.70042899999999</v>
      </c>
      <c r="J28" s="258">
        <v>593.19407699999999</v>
      </c>
      <c r="K28" s="258">
        <v>495.80249199999997</v>
      </c>
      <c r="L28" s="258">
        <v>410.27047499999998</v>
      </c>
      <c r="M28" s="258">
        <v>336.72346599999997</v>
      </c>
      <c r="N28" s="258">
        <v>413.45155099999999</v>
      </c>
      <c r="O28" s="258">
        <v>726.81724999999994</v>
      </c>
      <c r="P28" s="258">
        <v>994.97941400000002</v>
      </c>
      <c r="Q28" s="259">
        <v>723.66292499999997</v>
      </c>
      <c r="R28" s="259">
        <v>729.86649599999998</v>
      </c>
      <c r="S28" s="259">
        <v>678.098524</v>
      </c>
      <c r="T28" s="259">
        <v>886.41558999999995</v>
      </c>
      <c r="U28" s="270">
        <v>979.65747199999998</v>
      </c>
      <c r="V28" s="270">
        <v>994.20925099999999</v>
      </c>
      <c r="W28" s="270">
        <v>1131.970045</v>
      </c>
      <c r="X28" s="270">
        <v>856.13403200000005</v>
      </c>
      <c r="Y28" s="270">
        <f t="shared" si="0"/>
        <v>15076.740047000005</v>
      </c>
      <c r="Z28" s="45"/>
      <c r="AA28" s="45"/>
    </row>
    <row r="29" spans="1:27" ht="20.25" thickTop="1" thickBot="1" x14ac:dyDescent="0.35">
      <c r="A29" s="338" t="s">
        <v>253</v>
      </c>
      <c r="B29" s="338"/>
      <c r="C29" s="338"/>
      <c r="D29" s="338"/>
      <c r="E29" s="338"/>
      <c r="F29" s="338"/>
      <c r="G29" s="338"/>
      <c r="H29" s="338"/>
      <c r="I29" s="338"/>
      <c r="J29" s="338"/>
      <c r="K29" s="338"/>
      <c r="L29" s="338"/>
      <c r="M29" s="338"/>
      <c r="N29" s="338"/>
      <c r="O29" s="338"/>
      <c r="P29" s="338"/>
      <c r="Q29" s="338"/>
      <c r="R29" s="338"/>
      <c r="S29" s="338"/>
      <c r="T29" s="338"/>
      <c r="U29" s="338"/>
      <c r="V29" s="338"/>
      <c r="W29" s="338"/>
      <c r="X29" s="338"/>
      <c r="Y29" s="338"/>
    </row>
    <row r="30" spans="1:27" ht="13.5" thickTop="1" x14ac:dyDescent="0.2">
      <c r="A30" s="97"/>
      <c r="B30" s="96"/>
      <c r="C30" s="18"/>
      <c r="D30" s="18"/>
      <c r="E30" s="18"/>
      <c r="F30" s="18"/>
      <c r="G30" s="18"/>
      <c r="H30" s="18"/>
      <c r="I30" s="18"/>
      <c r="J30" s="18"/>
      <c r="K30" s="18"/>
      <c r="L30" s="18"/>
      <c r="M30" s="18"/>
      <c r="N30" s="18"/>
      <c r="O30" s="18"/>
      <c r="P30" s="18"/>
      <c r="Q30" s="18"/>
      <c r="R30" s="18"/>
      <c r="S30" s="18"/>
      <c r="T30" s="18"/>
      <c r="U30" s="18"/>
      <c r="V30" s="18"/>
      <c r="W30" s="18"/>
      <c r="X30" s="18"/>
      <c r="Y30" s="18"/>
    </row>
    <row r="31" spans="1:27" x14ac:dyDescent="0.2">
      <c r="A31" s="97"/>
      <c r="B31" s="27" t="s">
        <v>326</v>
      </c>
      <c r="C31" s="84">
        <f t="shared" ref="C31:V31" si="6">C9/C$28*100</f>
        <v>84.651537262749287</v>
      </c>
      <c r="D31" s="84">
        <f t="shared" si="6"/>
        <v>88.152295324522129</v>
      </c>
      <c r="E31" s="84">
        <f t="shared" si="6"/>
        <v>89.16556161993816</v>
      </c>
      <c r="F31" s="84">
        <f t="shared" si="6"/>
        <v>90.911886480728398</v>
      </c>
      <c r="G31" s="84">
        <f t="shared" si="6"/>
        <v>93.35248828769906</v>
      </c>
      <c r="H31" s="84">
        <f t="shared" si="6"/>
        <v>96.566305702101033</v>
      </c>
      <c r="I31" s="84">
        <f t="shared" si="6"/>
        <v>97.574419253636677</v>
      </c>
      <c r="J31" s="84">
        <f t="shared" si="6"/>
        <v>96.211244031015497</v>
      </c>
      <c r="K31" s="84">
        <f t="shared" si="6"/>
        <v>96.025508076712129</v>
      </c>
      <c r="L31" s="84">
        <f t="shared" si="6"/>
        <v>93.676596640301753</v>
      </c>
      <c r="M31" s="84">
        <f t="shared" si="6"/>
        <v>95.056843766273175</v>
      </c>
      <c r="N31" s="84">
        <f t="shared" si="6"/>
        <v>83.895970195550191</v>
      </c>
      <c r="O31" s="84">
        <f t="shared" si="6"/>
        <v>89.061373956107957</v>
      </c>
      <c r="P31" s="84">
        <f t="shared" si="6"/>
        <v>86.243476189146563</v>
      </c>
      <c r="Q31" s="84">
        <f t="shared" si="6"/>
        <v>80.13203909817544</v>
      </c>
      <c r="R31" s="84">
        <f t="shared" si="6"/>
        <v>77.516234695064028</v>
      </c>
      <c r="S31" s="84">
        <f t="shared" si="6"/>
        <v>78.258418093828496</v>
      </c>
      <c r="T31" s="84">
        <f t="shared" si="6"/>
        <v>78.637806674857785</v>
      </c>
      <c r="U31" s="84">
        <f t="shared" si="6"/>
        <v>78.858363160629267</v>
      </c>
      <c r="V31" s="84">
        <f t="shared" si="6"/>
        <v>80.52012523468261</v>
      </c>
      <c r="W31" s="84">
        <f t="shared" ref="W31:X31" si="7">W9/W$28*100</f>
        <v>86.815457735897951</v>
      </c>
      <c r="X31" s="84">
        <f t="shared" si="7"/>
        <v>86.975097726286847</v>
      </c>
      <c r="Y31" s="84">
        <f t="shared" ref="Y31:Y50" si="8">Y9/Y$28*100</f>
        <v>86.799847833179228</v>
      </c>
    </row>
    <row r="32" spans="1:27" x14ac:dyDescent="0.2">
      <c r="A32" s="97"/>
      <c r="B32" s="27" t="s">
        <v>332</v>
      </c>
      <c r="C32" s="84">
        <f t="shared" ref="C32:C50" si="9">C10/C$28*100</f>
        <v>0.15855631084589886</v>
      </c>
      <c r="D32" s="84">
        <f t="shared" ref="D32:R32" si="10">D10/D$28*100</f>
        <v>0.13692481671574139</v>
      </c>
      <c r="E32" s="84">
        <f t="shared" si="10"/>
        <v>0.18083914240829208</v>
      </c>
      <c r="F32" s="84">
        <f t="shared" si="10"/>
        <v>0.15268153499498344</v>
      </c>
      <c r="G32" s="84">
        <f t="shared" si="10"/>
        <v>0.21593517807630092</v>
      </c>
      <c r="H32" s="84">
        <f t="shared" si="10"/>
        <v>0.18582706775550112</v>
      </c>
      <c r="I32" s="84">
        <f t="shared" si="10"/>
        <v>0.33482308151797679</v>
      </c>
      <c r="J32" s="84">
        <f t="shared" si="10"/>
        <v>0.2758894708249085</v>
      </c>
      <c r="K32" s="84">
        <f t="shared" si="10"/>
        <v>0.18619874141334491</v>
      </c>
      <c r="L32" s="84">
        <f t="shared" si="10"/>
        <v>0.17752118282457446</v>
      </c>
      <c r="M32" s="84">
        <f t="shared" si="10"/>
        <v>0.14443484019019928</v>
      </c>
      <c r="N32" s="84">
        <f t="shared" si="10"/>
        <v>0.25173904838006039</v>
      </c>
      <c r="O32" s="84">
        <f t="shared" si="10"/>
        <v>1.2888303077561793</v>
      </c>
      <c r="P32" s="84">
        <f t="shared" si="10"/>
        <v>4.4149898361615749</v>
      </c>
      <c r="Q32" s="84">
        <f t="shared" si="10"/>
        <v>3.8221800571032438</v>
      </c>
      <c r="R32" s="84">
        <f t="shared" si="10"/>
        <v>3.493529315257129</v>
      </c>
      <c r="S32" s="84">
        <f t="shared" ref="S32:V50" si="11">S10/S$28*100</f>
        <v>2.5442507820589211</v>
      </c>
      <c r="T32" s="84">
        <f t="shared" si="11"/>
        <v>0.94357591341551195</v>
      </c>
      <c r="U32" s="84">
        <f t="shared" si="11"/>
        <v>0.92587167037909357</v>
      </c>
      <c r="V32" s="84">
        <f t="shared" si="11"/>
        <v>0.62673033807849776</v>
      </c>
      <c r="W32" s="84">
        <f t="shared" ref="W32:X32" si="12">W10/W$28*100</f>
        <v>0.9485093750868645</v>
      </c>
      <c r="X32" s="84">
        <f t="shared" si="12"/>
        <v>1.0060067323664106</v>
      </c>
      <c r="Y32" s="84">
        <f t="shared" si="8"/>
        <v>1.1930677217970072</v>
      </c>
    </row>
    <row r="33" spans="1:25" x14ac:dyDescent="0.2">
      <c r="A33" s="97"/>
      <c r="B33" s="27" t="s">
        <v>396</v>
      </c>
      <c r="C33" s="84">
        <f t="shared" si="9"/>
        <v>3.6675560287813798</v>
      </c>
      <c r="D33" s="84">
        <f t="shared" ref="D33:R33" si="13">D11/D$28*100</f>
        <v>5.7756064022280702</v>
      </c>
      <c r="E33" s="84">
        <f t="shared" si="13"/>
        <v>5.3760045047218439</v>
      </c>
      <c r="F33" s="84">
        <f t="shared" si="13"/>
        <v>3.6991271568067612</v>
      </c>
      <c r="G33" s="84">
        <f t="shared" si="13"/>
        <v>2.0984018979938988</v>
      </c>
      <c r="H33" s="84">
        <f t="shared" si="13"/>
        <v>0.72110804072940649</v>
      </c>
      <c r="I33" s="84">
        <f t="shared" si="13"/>
        <v>0.15347213398692391</v>
      </c>
      <c r="J33" s="84">
        <f t="shared" si="13"/>
        <v>6.1493702338501266E-2</v>
      </c>
      <c r="K33" s="84">
        <f t="shared" si="13"/>
        <v>3.5455852448599633E-2</v>
      </c>
      <c r="L33" s="84">
        <f t="shared" si="13"/>
        <v>0.48199958819849276</v>
      </c>
      <c r="M33" s="84">
        <f t="shared" si="13"/>
        <v>0.75921676334847432</v>
      </c>
      <c r="N33" s="84">
        <f t="shared" si="13"/>
        <v>0.3173010227744919</v>
      </c>
      <c r="O33" s="84">
        <f t="shared" si="13"/>
        <v>0.7581552309057058</v>
      </c>
      <c r="P33" s="84">
        <f t="shared" si="13"/>
        <v>1.6789073989826284</v>
      </c>
      <c r="Q33" s="84">
        <f t="shared" si="13"/>
        <v>3.0112301248540545</v>
      </c>
      <c r="R33" s="84">
        <f t="shared" si="13"/>
        <v>2.8121560740883771</v>
      </c>
      <c r="S33" s="84">
        <f t="shared" si="11"/>
        <v>2.7548855127724776</v>
      </c>
      <c r="T33" s="84">
        <f t="shared" si="11"/>
        <v>2.044000151215752</v>
      </c>
      <c r="U33" s="84">
        <f t="shared" si="11"/>
        <v>1.9735645929927639</v>
      </c>
      <c r="V33" s="84">
        <f t="shared" si="11"/>
        <v>1.8779584862261556</v>
      </c>
      <c r="W33" s="84">
        <f t="shared" ref="W33:X33" si="14">W11/W$28*100</f>
        <v>1.7568073543854246</v>
      </c>
      <c r="X33" s="84">
        <f t="shared" si="14"/>
        <v>2.2392181928822095</v>
      </c>
      <c r="Y33" s="84">
        <f t="shared" si="8"/>
        <v>1.9814250300046965</v>
      </c>
    </row>
    <row r="34" spans="1:25" x14ac:dyDescent="0.2">
      <c r="A34" s="97"/>
      <c r="B34" s="27" t="s">
        <v>71</v>
      </c>
      <c r="C34" s="84">
        <f t="shared" si="9"/>
        <v>1.7724996988998612E-2</v>
      </c>
      <c r="D34" s="84">
        <f t="shared" ref="D34:R34" si="15">D12/D$28*100</f>
        <v>2.2632845039601137E-2</v>
      </c>
      <c r="E34" s="84">
        <f t="shared" si="15"/>
        <v>0.28507701964649829</v>
      </c>
      <c r="F34" s="84">
        <f t="shared" si="15"/>
        <v>2.3054225622605286E-4</v>
      </c>
      <c r="G34" s="84">
        <f t="shared" si="15"/>
        <v>0</v>
      </c>
      <c r="H34" s="84">
        <f t="shared" si="15"/>
        <v>0</v>
      </c>
      <c r="I34" s="84">
        <f t="shared" si="15"/>
        <v>1.4309631819180005E-2</v>
      </c>
      <c r="J34" s="84">
        <f t="shared" si="15"/>
        <v>5.4418951995031462E-3</v>
      </c>
      <c r="K34" s="84">
        <f t="shared" si="15"/>
        <v>0.10417293344302109</v>
      </c>
      <c r="L34" s="84">
        <f t="shared" si="15"/>
        <v>6.0799890608750247E-2</v>
      </c>
      <c r="M34" s="84">
        <f t="shared" si="15"/>
        <v>1.3049580571851207E-2</v>
      </c>
      <c r="N34" s="84">
        <f t="shared" si="15"/>
        <v>0.12530585476023523</v>
      </c>
      <c r="O34" s="84">
        <f t="shared" si="15"/>
        <v>4.3061305988541139E-2</v>
      </c>
      <c r="P34" s="84">
        <f t="shared" si="15"/>
        <v>1.2268215631645218</v>
      </c>
      <c r="Q34" s="84">
        <f t="shared" si="15"/>
        <v>3.1039319860140688</v>
      </c>
      <c r="R34" s="84">
        <f t="shared" si="15"/>
        <v>5.3265057668847984</v>
      </c>
      <c r="S34" s="84">
        <f t="shared" si="11"/>
        <v>3.2418970432680076</v>
      </c>
      <c r="T34" s="84">
        <f t="shared" si="11"/>
        <v>2.2079379267235137</v>
      </c>
      <c r="U34" s="84">
        <f t="shared" si="11"/>
        <v>1.6588491860142724</v>
      </c>
      <c r="V34" s="84">
        <f t="shared" si="11"/>
        <v>1.7777617722046322</v>
      </c>
      <c r="W34" s="84">
        <f t="shared" ref="W34:X34" si="16">W12/W$28*100</f>
        <v>0.94920612497303314</v>
      </c>
      <c r="X34" s="84">
        <f t="shared" si="16"/>
        <v>0.74154311856627608</v>
      </c>
      <c r="Y34" s="84">
        <f t="shared" si="8"/>
        <v>1.1245447787218186</v>
      </c>
    </row>
    <row r="35" spans="1:25" x14ac:dyDescent="0.2">
      <c r="A35" s="97"/>
      <c r="B35" s="27" t="s">
        <v>397</v>
      </c>
      <c r="C35" s="84">
        <f t="shared" si="9"/>
        <v>0</v>
      </c>
      <c r="D35" s="84">
        <f t="shared" ref="D35:R35" si="17">D13/D$28*100</f>
        <v>6.4040118008774741E-7</v>
      </c>
      <c r="E35" s="84">
        <f t="shared" si="17"/>
        <v>0</v>
      </c>
      <c r="F35" s="84">
        <f t="shared" si="17"/>
        <v>5.1600908366403932E-3</v>
      </c>
      <c r="G35" s="84">
        <f t="shared" si="17"/>
        <v>5.1000098924542485E-3</v>
      </c>
      <c r="H35" s="84">
        <f t="shared" si="17"/>
        <v>2.3732935748073533E-4</v>
      </c>
      <c r="I35" s="84">
        <f t="shared" si="17"/>
        <v>1.5567361580525931E-3</v>
      </c>
      <c r="J35" s="84">
        <f t="shared" si="17"/>
        <v>1.0081017717241973E-3</v>
      </c>
      <c r="K35" s="84">
        <f t="shared" si="17"/>
        <v>1.32714137306111E-3</v>
      </c>
      <c r="L35" s="84">
        <f t="shared" si="17"/>
        <v>2.3394322976811821E-2</v>
      </c>
      <c r="M35" s="84">
        <f t="shared" si="17"/>
        <v>9.9428769838096186E-3</v>
      </c>
      <c r="N35" s="84">
        <f t="shared" si="17"/>
        <v>2.1672914222542125E-2</v>
      </c>
      <c r="O35" s="84">
        <f t="shared" si="17"/>
        <v>2.2070609909162174E-2</v>
      </c>
      <c r="P35" s="84">
        <f t="shared" si="17"/>
        <v>1.1736712172820896</v>
      </c>
      <c r="Q35" s="84">
        <f t="shared" si="17"/>
        <v>4.6172605844081351</v>
      </c>
      <c r="R35" s="84">
        <f t="shared" si="17"/>
        <v>3.2460370670309544</v>
      </c>
      <c r="S35" s="84">
        <f t="shared" si="11"/>
        <v>4.6594793944721813</v>
      </c>
      <c r="T35" s="84">
        <f t="shared" si="11"/>
        <v>3.3800431014531229</v>
      </c>
      <c r="U35" s="84">
        <f t="shared" si="11"/>
        <v>3.6396846876701008</v>
      </c>
      <c r="V35" s="84">
        <f t="shared" si="11"/>
        <v>3.1300917758207425</v>
      </c>
      <c r="W35" s="84">
        <f t="shared" ref="W35:X35" si="18">W13/W$28*100</f>
        <v>1.5405871451306821</v>
      </c>
      <c r="X35" s="84">
        <f t="shared" si="18"/>
        <v>1.871117418680069</v>
      </c>
      <c r="Y35" s="84">
        <f t="shared" si="8"/>
        <v>1.5324800870727642</v>
      </c>
    </row>
    <row r="36" spans="1:25" x14ac:dyDescent="0.2">
      <c r="A36" s="97"/>
      <c r="B36" s="27" t="s">
        <v>70</v>
      </c>
      <c r="C36" s="84">
        <f t="shared" si="9"/>
        <v>0</v>
      </c>
      <c r="D36" s="84">
        <f t="shared" ref="D36:R36" si="19">D14/D$28*100</f>
        <v>0</v>
      </c>
      <c r="E36" s="84">
        <f t="shared" si="19"/>
        <v>7.7549847026221449E-4</v>
      </c>
      <c r="F36" s="84">
        <f t="shared" si="19"/>
        <v>0</v>
      </c>
      <c r="G36" s="84">
        <f t="shared" si="19"/>
        <v>7.7472427350056936E-6</v>
      </c>
      <c r="H36" s="84">
        <f t="shared" si="19"/>
        <v>2.9106430634429802E-4</v>
      </c>
      <c r="I36" s="84">
        <f t="shared" si="19"/>
        <v>9.6483781458594868E-3</v>
      </c>
      <c r="J36" s="84">
        <f t="shared" si="19"/>
        <v>0.16605509700664123</v>
      </c>
      <c r="K36" s="84">
        <f t="shared" si="19"/>
        <v>5.3948901894587493E-3</v>
      </c>
      <c r="L36" s="84">
        <f t="shared" si="19"/>
        <v>6.2446609154607091E-2</v>
      </c>
      <c r="M36" s="84">
        <f t="shared" si="19"/>
        <v>0.16034967993587951</v>
      </c>
      <c r="N36" s="84">
        <f t="shared" si="19"/>
        <v>0.15122860187311279</v>
      </c>
      <c r="O36" s="84">
        <f t="shared" si="19"/>
        <v>0.85549565588873955</v>
      </c>
      <c r="P36" s="84">
        <f t="shared" si="19"/>
        <v>1.1726823526019203</v>
      </c>
      <c r="Q36" s="84">
        <f t="shared" si="19"/>
        <v>6.9725832645081273E-3</v>
      </c>
      <c r="R36" s="84">
        <f t="shared" si="19"/>
        <v>6.4600855441924543E-4</v>
      </c>
      <c r="S36" s="84">
        <f t="shared" si="11"/>
        <v>1.4956086233864152E-2</v>
      </c>
      <c r="T36" s="84">
        <f t="shared" si="11"/>
        <v>0</v>
      </c>
      <c r="U36" s="84">
        <f t="shared" si="11"/>
        <v>9.0225412990061892E-4</v>
      </c>
      <c r="V36" s="84">
        <f t="shared" si="11"/>
        <v>4.9788311615700303E-4</v>
      </c>
      <c r="W36" s="84">
        <f t="shared" ref="W36:X36" si="20">W14/W$28*100</f>
        <v>2.3717942112151916E-3</v>
      </c>
      <c r="X36" s="84">
        <f t="shared" si="20"/>
        <v>4.4066698191948519E-3</v>
      </c>
      <c r="Y36" s="84">
        <f t="shared" si="8"/>
        <v>0.13682710543321208</v>
      </c>
    </row>
    <row r="37" spans="1:25" x14ac:dyDescent="0.2">
      <c r="A37" s="97"/>
      <c r="B37" s="27" t="s">
        <v>58</v>
      </c>
      <c r="C37" s="84">
        <f t="shared" si="9"/>
        <v>5.8564179733595534</v>
      </c>
      <c r="D37" s="84">
        <f t="shared" ref="D37:R37" si="21">D15/D$28*100</f>
        <v>3.1707767368917583</v>
      </c>
      <c r="E37" s="84">
        <f t="shared" si="21"/>
        <v>2.1063763736045598</v>
      </c>
      <c r="F37" s="84">
        <f t="shared" si="21"/>
        <v>1.1845228046467313</v>
      </c>
      <c r="G37" s="84">
        <f t="shared" si="21"/>
        <v>0.43280110989478537</v>
      </c>
      <c r="H37" s="84">
        <f t="shared" si="21"/>
        <v>0.66751036786801854</v>
      </c>
      <c r="I37" s="84">
        <f t="shared" si="21"/>
        <v>0.27270432770371267</v>
      </c>
      <c r="J37" s="84">
        <f t="shared" si="21"/>
        <v>0.18967148250875066</v>
      </c>
      <c r="K37" s="84">
        <f t="shared" si="21"/>
        <v>0.15154885506303586</v>
      </c>
      <c r="L37" s="84">
        <f t="shared" si="21"/>
        <v>0.11426900753704004</v>
      </c>
      <c r="M37" s="84">
        <f t="shared" si="21"/>
        <v>0.37083070414819269</v>
      </c>
      <c r="N37" s="84">
        <f t="shared" si="21"/>
        <v>0.44290993601811396</v>
      </c>
      <c r="O37" s="84">
        <f t="shared" si="21"/>
        <v>1.2076475895419378</v>
      </c>
      <c r="P37" s="84">
        <f t="shared" si="21"/>
        <v>0.81318235193155453</v>
      </c>
      <c r="Q37" s="84">
        <f t="shared" si="21"/>
        <v>1.843376320543159</v>
      </c>
      <c r="R37" s="84">
        <f t="shared" si="21"/>
        <v>2.7531513105651584</v>
      </c>
      <c r="S37" s="84">
        <f t="shared" si="11"/>
        <v>3.3785208475103539</v>
      </c>
      <c r="T37" s="84">
        <f t="shared" si="11"/>
        <v>8.0779625051495323</v>
      </c>
      <c r="U37" s="84">
        <f t="shared" si="11"/>
        <v>8.514876513900564</v>
      </c>
      <c r="V37" s="84">
        <f t="shared" si="11"/>
        <v>6.9153789235863794</v>
      </c>
      <c r="W37" s="84">
        <f t="shared" ref="W37:X37" si="22">W15/W$28*100</f>
        <v>3.4336211608850475</v>
      </c>
      <c r="X37" s="84">
        <f t="shared" si="22"/>
        <v>3.5190167513397013</v>
      </c>
      <c r="Y37" s="84">
        <f t="shared" si="8"/>
        <v>2.895329226604658</v>
      </c>
    </row>
    <row r="38" spans="1:25" x14ac:dyDescent="0.2">
      <c r="A38" s="97"/>
      <c r="B38" s="76" t="s">
        <v>15</v>
      </c>
      <c r="C38" s="84">
        <f t="shared" si="9"/>
        <v>8.7664962747988149</v>
      </c>
      <c r="D38" s="84">
        <f t="shared" ref="D38:R38" si="23">D16/D$28*100</f>
        <v>4.9917621887465877</v>
      </c>
      <c r="E38" s="84">
        <f t="shared" si="23"/>
        <v>4.1317736494206425</v>
      </c>
      <c r="F38" s="84">
        <f t="shared" si="23"/>
        <v>4.1888820365568478</v>
      </c>
      <c r="G38" s="84">
        <f t="shared" si="23"/>
        <v>2.3483268640111992</v>
      </c>
      <c r="H38" s="84">
        <f t="shared" si="23"/>
        <v>1.6420825240830221</v>
      </c>
      <c r="I38" s="84">
        <f t="shared" si="23"/>
        <v>0.92939863059743588</v>
      </c>
      <c r="J38" s="84">
        <f t="shared" si="23"/>
        <v>0.7860857316011266</v>
      </c>
      <c r="K38" s="84">
        <f t="shared" si="23"/>
        <v>1.4006765016421099</v>
      </c>
      <c r="L38" s="84">
        <f t="shared" si="23"/>
        <v>1.8661503731166615</v>
      </c>
      <c r="M38" s="84">
        <f t="shared" si="23"/>
        <v>2.5088064400002348</v>
      </c>
      <c r="N38" s="84">
        <f t="shared" si="23"/>
        <v>1.8376786788254182</v>
      </c>
      <c r="O38" s="84">
        <f t="shared" si="23"/>
        <v>2.8196567981841385</v>
      </c>
      <c r="P38" s="84">
        <f t="shared" si="23"/>
        <v>2.0590486307287565</v>
      </c>
      <c r="Q38" s="84">
        <f t="shared" si="23"/>
        <v>3.1418584833539738</v>
      </c>
      <c r="R38" s="84">
        <f t="shared" si="23"/>
        <v>4.499554258207791</v>
      </c>
      <c r="S38" s="84">
        <f t="shared" si="11"/>
        <v>5.7513766244387226</v>
      </c>
      <c r="T38" s="84">
        <f t="shared" si="11"/>
        <v>10.936174757485933</v>
      </c>
      <c r="U38" s="84">
        <f t="shared" si="11"/>
        <v>10.697650555969016</v>
      </c>
      <c r="V38" s="84">
        <f t="shared" si="11"/>
        <v>8.8170182395536774</v>
      </c>
      <c r="W38" s="84">
        <f t="shared" ref="W38:X38" si="24">W16/W$28*100</f>
        <v>4.3996429251800562</v>
      </c>
      <c r="X38" s="84">
        <f t="shared" si="24"/>
        <v>4.3901331561598287</v>
      </c>
      <c r="Y38" s="84">
        <f t="shared" si="8"/>
        <v>4.5595965563974001</v>
      </c>
    </row>
    <row r="39" spans="1:25" x14ac:dyDescent="0.2">
      <c r="A39" s="97"/>
      <c r="B39" s="76" t="s">
        <v>26</v>
      </c>
      <c r="C39" s="84">
        <f t="shared" si="9"/>
        <v>0.20728744260328177</v>
      </c>
      <c r="D39" s="84">
        <f t="shared" ref="D39:R39" si="25">D17/D$28*100</f>
        <v>4.2596924894716608E-2</v>
      </c>
      <c r="E39" s="84">
        <f t="shared" si="25"/>
        <v>0.3704644374279103</v>
      </c>
      <c r="F39" s="84">
        <f t="shared" si="25"/>
        <v>1.1090602693935592</v>
      </c>
      <c r="G39" s="84">
        <f t="shared" si="25"/>
        <v>0.503182795859201</v>
      </c>
      <c r="H39" s="84">
        <f t="shared" si="25"/>
        <v>0.14158081527876251</v>
      </c>
      <c r="I39" s="84">
        <f t="shared" si="25"/>
        <v>1.7222040872736065E-2</v>
      </c>
      <c r="J39" s="84">
        <f t="shared" si="25"/>
        <v>7.11335490964452E-3</v>
      </c>
      <c r="K39" s="84">
        <f t="shared" si="25"/>
        <v>4.8864215874090448E-2</v>
      </c>
      <c r="L39" s="84">
        <f t="shared" si="25"/>
        <v>8.1748022447874186E-2</v>
      </c>
      <c r="M39" s="84">
        <f t="shared" si="25"/>
        <v>0.10478093617627469</v>
      </c>
      <c r="N39" s="84">
        <f t="shared" si="25"/>
        <v>3.9305693643413141E-3</v>
      </c>
      <c r="O39" s="84">
        <f t="shared" si="25"/>
        <v>0.62283964779316958</v>
      </c>
      <c r="P39" s="84">
        <f t="shared" si="25"/>
        <v>0.1957325923127089</v>
      </c>
      <c r="Q39" s="84">
        <f t="shared" si="25"/>
        <v>0.17446451329533016</v>
      </c>
      <c r="R39" s="84">
        <f t="shared" si="25"/>
        <v>0.29979400506692117</v>
      </c>
      <c r="S39" s="84">
        <f t="shared" si="11"/>
        <v>0.58988478199371519</v>
      </c>
      <c r="T39" s="84">
        <f t="shared" si="11"/>
        <v>1.1517915653987991</v>
      </c>
      <c r="U39" s="84">
        <f t="shared" si="11"/>
        <v>0.45927991452098066</v>
      </c>
      <c r="V39" s="84">
        <f t="shared" si="11"/>
        <v>0.10460101824178258</v>
      </c>
      <c r="W39" s="84">
        <f t="shared" ref="W39:X39" si="26">W17/W$28*100</f>
        <v>0.12725177723232067</v>
      </c>
      <c r="X39" s="84">
        <f t="shared" si="26"/>
        <v>0.12943475654288672</v>
      </c>
      <c r="Y39" s="84">
        <f t="shared" si="8"/>
        <v>0.31962625773062103</v>
      </c>
    </row>
    <row r="40" spans="1:25" x14ac:dyDescent="0.2">
      <c r="A40" s="97"/>
      <c r="B40" s="76" t="s">
        <v>27</v>
      </c>
      <c r="C40" s="84">
        <f t="shared" si="9"/>
        <v>5.8564179733595534</v>
      </c>
      <c r="D40" s="84">
        <f t="shared" ref="D40:R40" si="27">D18/D$28*100</f>
        <v>3.1707767368917583</v>
      </c>
      <c r="E40" s="84">
        <f t="shared" si="27"/>
        <v>2.1063763736045598</v>
      </c>
      <c r="F40" s="84">
        <f t="shared" si="27"/>
        <v>1.1845228046467313</v>
      </c>
      <c r="G40" s="84">
        <f t="shared" si="27"/>
        <v>0.43280110989478537</v>
      </c>
      <c r="H40" s="84">
        <f t="shared" si="27"/>
        <v>0.66751036786801854</v>
      </c>
      <c r="I40" s="84">
        <f t="shared" si="27"/>
        <v>0.27270432770371267</v>
      </c>
      <c r="J40" s="84">
        <f t="shared" si="27"/>
        <v>0.18967148250875066</v>
      </c>
      <c r="K40" s="84">
        <f t="shared" si="27"/>
        <v>0.15154885506303586</v>
      </c>
      <c r="L40" s="84">
        <f t="shared" si="27"/>
        <v>0.11426900753704004</v>
      </c>
      <c r="M40" s="84">
        <f t="shared" si="27"/>
        <v>0.37083070414819269</v>
      </c>
      <c r="N40" s="84">
        <f t="shared" si="27"/>
        <v>0.44290993601811396</v>
      </c>
      <c r="O40" s="84">
        <f t="shared" si="27"/>
        <v>1.2076475895419378</v>
      </c>
      <c r="P40" s="84">
        <f t="shared" si="27"/>
        <v>0.81318235193155453</v>
      </c>
      <c r="Q40" s="84">
        <f t="shared" si="27"/>
        <v>1.843376320543159</v>
      </c>
      <c r="R40" s="84">
        <f t="shared" si="27"/>
        <v>2.7531513105651584</v>
      </c>
      <c r="S40" s="84">
        <f t="shared" si="11"/>
        <v>3.3918374964638618</v>
      </c>
      <c r="T40" s="84">
        <f t="shared" si="11"/>
        <v>8.0779625051495323</v>
      </c>
      <c r="U40" s="84">
        <f t="shared" si="11"/>
        <v>8.514876513900564</v>
      </c>
      <c r="V40" s="84">
        <f t="shared" si="11"/>
        <v>6.9153789235863794</v>
      </c>
      <c r="W40" s="84">
        <f t="shared" ref="W40:X40" si="28">W18/W$28*100</f>
        <v>3.4336211608850475</v>
      </c>
      <c r="X40" s="84">
        <f t="shared" si="28"/>
        <v>3.5190167513397013</v>
      </c>
      <c r="Y40" s="84">
        <f t="shared" si="8"/>
        <v>2.8959281624470119</v>
      </c>
    </row>
    <row r="41" spans="1:25" x14ac:dyDescent="0.2">
      <c r="A41" s="97"/>
      <c r="B41" s="76" t="s">
        <v>16</v>
      </c>
      <c r="C41" s="84">
        <f t="shared" si="9"/>
        <v>0.59413803743974847</v>
      </c>
      <c r="D41" s="84">
        <f t="shared" ref="D41:R41" si="29">D19/D$28*100</f>
        <v>0.27159798288229414</v>
      </c>
      <c r="E41" s="84">
        <f t="shared" si="29"/>
        <v>0.27601898911912354</v>
      </c>
      <c r="F41" s="84">
        <f t="shared" si="29"/>
        <v>0.21424624093552394</v>
      </c>
      <c r="G41" s="84">
        <f t="shared" si="29"/>
        <v>0.34614881968316547</v>
      </c>
      <c r="H41" s="84">
        <f t="shared" si="29"/>
        <v>0.25007027768666901</v>
      </c>
      <c r="I41" s="84">
        <f t="shared" si="29"/>
        <v>0.22283588135358456</v>
      </c>
      <c r="J41" s="84">
        <f t="shared" si="29"/>
        <v>0.23264881655249572</v>
      </c>
      <c r="K41" s="84">
        <f t="shared" si="29"/>
        <v>0.55925273566394251</v>
      </c>
      <c r="L41" s="84">
        <f t="shared" si="29"/>
        <v>0.69850505328222812</v>
      </c>
      <c r="M41" s="84">
        <f t="shared" si="29"/>
        <v>0.97537960125416379</v>
      </c>
      <c r="N41" s="84">
        <f t="shared" si="29"/>
        <v>0.83382321136824078</v>
      </c>
      <c r="O41" s="84">
        <f t="shared" si="29"/>
        <v>0.37485131234846175</v>
      </c>
      <c r="P41" s="84">
        <f t="shared" si="29"/>
        <v>0.28581777270820996</v>
      </c>
      <c r="Q41" s="84">
        <f t="shared" si="29"/>
        <v>0.29295683484130414</v>
      </c>
      <c r="R41" s="84">
        <f t="shared" si="29"/>
        <v>0.33316983493923796</v>
      </c>
      <c r="S41" s="84">
        <f t="shared" si="11"/>
        <v>0.18100113133412454</v>
      </c>
      <c r="T41" s="84">
        <f t="shared" si="11"/>
        <v>0.26311168556951936</v>
      </c>
      <c r="U41" s="84">
        <f t="shared" si="11"/>
        <v>0.29632009992978442</v>
      </c>
      <c r="V41" s="84">
        <f t="shared" si="11"/>
        <v>0.34546248654851835</v>
      </c>
      <c r="W41" s="84">
        <f t="shared" ref="W41:X41" si="30">W19/W$28*100</f>
        <v>0.34224085850257635</v>
      </c>
      <c r="X41" s="84">
        <f t="shared" si="30"/>
        <v>0.31784742788965548</v>
      </c>
      <c r="Y41" s="84">
        <f t="shared" si="8"/>
        <v>0.34728938641094803</v>
      </c>
    </row>
    <row r="42" spans="1:25" x14ac:dyDescent="0.2">
      <c r="A42" s="97"/>
      <c r="B42" s="76" t="s">
        <v>19</v>
      </c>
      <c r="C42" s="84">
        <f t="shared" si="9"/>
        <v>0.11971301667324206</v>
      </c>
      <c r="D42" s="84">
        <f t="shared" ref="D42:R42" si="31">D20/D$28*100</f>
        <v>2.3981102990745875E-2</v>
      </c>
      <c r="E42" s="84">
        <f t="shared" si="31"/>
        <v>6.0339724094856141E-2</v>
      </c>
      <c r="F42" s="84">
        <f t="shared" si="31"/>
        <v>7.5352082069902196E-2</v>
      </c>
      <c r="G42" s="84">
        <f t="shared" si="31"/>
        <v>8.8676024958858082E-2</v>
      </c>
      <c r="H42" s="84">
        <f t="shared" si="31"/>
        <v>7.2891038329134836E-2</v>
      </c>
      <c r="I42" s="84">
        <f t="shared" si="31"/>
        <v>4.8996752456125926E-2</v>
      </c>
      <c r="J42" s="84">
        <f t="shared" si="31"/>
        <v>8.6215291053892293E-2</v>
      </c>
      <c r="K42" s="84">
        <f t="shared" si="31"/>
        <v>0.17222301496620959</v>
      </c>
      <c r="L42" s="84">
        <f t="shared" si="31"/>
        <v>0.20068053885671397</v>
      </c>
      <c r="M42" s="84">
        <f t="shared" si="31"/>
        <v>0.27765988842607131</v>
      </c>
      <c r="N42" s="84">
        <f t="shared" si="31"/>
        <v>0.17318957886797237</v>
      </c>
      <c r="O42" s="84">
        <f t="shared" si="31"/>
        <v>0.1300599290949685</v>
      </c>
      <c r="P42" s="84">
        <f t="shared" si="31"/>
        <v>0.14404207562831045</v>
      </c>
      <c r="Q42" s="84">
        <f t="shared" si="31"/>
        <v>0.18108541348860729</v>
      </c>
      <c r="R42" s="84">
        <f t="shared" si="31"/>
        <v>0.11243261671789358</v>
      </c>
      <c r="S42" s="84">
        <f t="shared" si="11"/>
        <v>0.1474711954984288</v>
      </c>
      <c r="T42" s="84">
        <f t="shared" si="11"/>
        <v>8.8092877518095095E-2</v>
      </c>
      <c r="U42" s="84">
        <f t="shared" si="11"/>
        <v>9.4957066789972899E-2</v>
      </c>
      <c r="V42" s="84">
        <f t="shared" si="11"/>
        <v>9.9212112440905068E-2</v>
      </c>
      <c r="W42" s="84">
        <f t="shared" ref="W42:X42" si="32">W20/W$28*100</f>
        <v>0.13614017498139716</v>
      </c>
      <c r="X42" s="84">
        <f t="shared" si="32"/>
        <v>0.12212538702117615</v>
      </c>
      <c r="Y42" s="84">
        <f t="shared" si="8"/>
        <v>0.11585477991626998</v>
      </c>
    </row>
    <row r="43" spans="1:25" x14ac:dyDescent="0.2">
      <c r="A43" s="97"/>
      <c r="B43" s="76" t="s">
        <v>18</v>
      </c>
      <c r="C43" s="84">
        <f t="shared" si="9"/>
        <v>2.6870338295216123E-2</v>
      </c>
      <c r="D43" s="84">
        <f t="shared" ref="D43:R43" si="33">D21/D$28*100</f>
        <v>3.049248872281806E-2</v>
      </c>
      <c r="E43" s="84">
        <f t="shared" si="33"/>
        <v>7.2465401967398521E-2</v>
      </c>
      <c r="F43" s="84">
        <f t="shared" si="33"/>
        <v>2.3998974269610236E-2</v>
      </c>
      <c r="G43" s="84">
        <f t="shared" si="33"/>
        <v>7.8987633084169354E-2</v>
      </c>
      <c r="H43" s="84">
        <f t="shared" si="33"/>
        <v>3.5496131767263142E-2</v>
      </c>
      <c r="I43" s="84">
        <f t="shared" si="33"/>
        <v>2.6007260169141445E-2</v>
      </c>
      <c r="J43" s="84">
        <f t="shared" si="33"/>
        <v>3.4519899631432094E-2</v>
      </c>
      <c r="K43" s="84">
        <f t="shared" si="33"/>
        <v>7.0398193964704814E-2</v>
      </c>
      <c r="L43" s="84">
        <f t="shared" si="33"/>
        <v>5.9562414282919099E-2</v>
      </c>
      <c r="M43" s="84">
        <f t="shared" si="33"/>
        <v>0.10639086258395784</v>
      </c>
      <c r="N43" s="84">
        <f t="shared" si="33"/>
        <v>0.10444512759851757</v>
      </c>
      <c r="O43" s="84">
        <f t="shared" si="33"/>
        <v>3.7930442625020259E-2</v>
      </c>
      <c r="P43" s="84">
        <f t="shared" si="33"/>
        <v>2.3137564130547933E-2</v>
      </c>
      <c r="Q43" s="84">
        <f t="shared" si="33"/>
        <v>1.5675253779237067E-2</v>
      </c>
      <c r="R43" s="84">
        <f t="shared" si="33"/>
        <v>4.4836007926578401E-2</v>
      </c>
      <c r="S43" s="84">
        <f t="shared" si="11"/>
        <v>0</v>
      </c>
      <c r="T43" s="84">
        <f t="shared" si="11"/>
        <v>3.5015404004796441E-2</v>
      </c>
      <c r="U43" s="84">
        <f t="shared" si="11"/>
        <v>2.7967836497040464E-2</v>
      </c>
      <c r="V43" s="84">
        <f t="shared" si="11"/>
        <v>2.1114971500099226E-2</v>
      </c>
      <c r="W43" s="84">
        <f t="shared" ref="W43:X43" si="34">W21/W$28*100</f>
        <v>1.9468359694977618E-2</v>
      </c>
      <c r="X43" s="84">
        <f t="shared" si="34"/>
        <v>2.1103120918804917E-2</v>
      </c>
      <c r="Y43" s="84">
        <f t="shared" si="8"/>
        <v>3.6240148619443788E-2</v>
      </c>
    </row>
    <row r="44" spans="1:25" x14ac:dyDescent="0.2">
      <c r="A44" s="97"/>
      <c r="B44" s="76" t="s">
        <v>20</v>
      </c>
      <c r="C44" s="84">
        <f t="shared" si="9"/>
        <v>2.8163876369900552E-2</v>
      </c>
      <c r="D44" s="84">
        <f t="shared" ref="D44:R44" si="35">D22/D$28*100</f>
        <v>1.2773441938030211E-2</v>
      </c>
      <c r="E44" s="84">
        <f t="shared" si="35"/>
        <v>2.6664489327841479E-2</v>
      </c>
      <c r="F44" s="84">
        <f t="shared" si="35"/>
        <v>1.0714102596426861E-2</v>
      </c>
      <c r="G44" s="84">
        <f t="shared" si="35"/>
        <v>1.7820672573624199E-2</v>
      </c>
      <c r="H44" s="84">
        <f t="shared" si="35"/>
        <v>1.8858168355857203E-2</v>
      </c>
      <c r="I44" s="84">
        <f t="shared" si="35"/>
        <v>1.1306555407146679E-2</v>
      </c>
      <c r="J44" s="84">
        <f t="shared" si="35"/>
        <v>1.0423064288283513E-2</v>
      </c>
      <c r="K44" s="84">
        <f t="shared" si="35"/>
        <v>6.2930905962449268E-2</v>
      </c>
      <c r="L44" s="84">
        <f t="shared" si="35"/>
        <v>4.0335342191026545E-2</v>
      </c>
      <c r="M44" s="84">
        <f t="shared" si="35"/>
        <v>5.9682208189197006E-2</v>
      </c>
      <c r="N44" s="84">
        <f t="shared" si="35"/>
        <v>5.5075376897062357E-2</v>
      </c>
      <c r="O44" s="84">
        <f t="shared" si="35"/>
        <v>2.8266940554864374E-2</v>
      </c>
      <c r="P44" s="84">
        <f t="shared" si="35"/>
        <v>1.6032693516611792E-2</v>
      </c>
      <c r="Q44" s="84">
        <f t="shared" si="35"/>
        <v>1.2886109924727733E-2</v>
      </c>
      <c r="R44" s="84">
        <f t="shared" si="35"/>
        <v>4.7038602522727666E-2</v>
      </c>
      <c r="S44" s="84">
        <f t="shared" si="11"/>
        <v>0</v>
      </c>
      <c r="T44" s="84">
        <f t="shared" si="11"/>
        <v>1.776627146189972E-2</v>
      </c>
      <c r="U44" s="84">
        <f t="shared" si="11"/>
        <v>1.737944178105549E-2</v>
      </c>
      <c r="V44" s="84">
        <f t="shared" si="11"/>
        <v>1.7370789884150858E-2</v>
      </c>
      <c r="W44" s="84">
        <f t="shared" ref="W44:X44" si="36">W22/W$28*100</f>
        <v>5.1702781587298983E-2</v>
      </c>
      <c r="X44" s="84">
        <f t="shared" si="36"/>
        <v>3.0322121338122437E-2</v>
      </c>
      <c r="Y44" s="84">
        <f t="shared" si="8"/>
        <v>2.5349034261292251E-2</v>
      </c>
    </row>
    <row r="45" spans="1:25" x14ac:dyDescent="0.2">
      <c r="A45" s="97"/>
      <c r="B45" s="76" t="s">
        <v>21</v>
      </c>
      <c r="C45" s="84">
        <f t="shared" si="9"/>
        <v>3.4431976801400713E-3</v>
      </c>
      <c r="D45" s="84">
        <f t="shared" ref="D45:R45" si="37">D23/D$28*100</f>
        <v>1.9954687304474181E-2</v>
      </c>
      <c r="E45" s="84">
        <f t="shared" si="37"/>
        <v>1.7188897544022974E-2</v>
      </c>
      <c r="F45" s="84">
        <f t="shared" si="37"/>
        <v>1.4657626405359094E-2</v>
      </c>
      <c r="G45" s="84">
        <f t="shared" si="37"/>
        <v>4.4863198064435075E-2</v>
      </c>
      <c r="H45" s="84">
        <f t="shared" si="37"/>
        <v>2.2297484952650552E-2</v>
      </c>
      <c r="I45" s="84">
        <f t="shared" si="37"/>
        <v>7.1731032919248455E-2</v>
      </c>
      <c r="J45" s="84">
        <f t="shared" si="37"/>
        <v>7.2075905100448256E-3</v>
      </c>
      <c r="K45" s="84">
        <f t="shared" si="37"/>
        <v>2.7592438966603666E-2</v>
      </c>
      <c r="L45" s="84">
        <f t="shared" si="37"/>
        <v>4.2276988125943014E-2</v>
      </c>
      <c r="M45" s="84">
        <f t="shared" si="37"/>
        <v>5.5247708812785866E-2</v>
      </c>
      <c r="N45" s="84">
        <f t="shared" si="37"/>
        <v>4.1432907818502777E-2</v>
      </c>
      <c r="O45" s="84">
        <f t="shared" si="37"/>
        <v>1.6139407808496566E-2</v>
      </c>
      <c r="P45" s="84">
        <f t="shared" si="37"/>
        <v>2.241041340780946E-2</v>
      </c>
      <c r="Q45" s="84">
        <f t="shared" si="37"/>
        <v>1.004445543482831E-2</v>
      </c>
      <c r="R45" s="84">
        <f t="shared" si="37"/>
        <v>2.3288094594220148E-2</v>
      </c>
      <c r="S45" s="84">
        <f t="shared" si="11"/>
        <v>0</v>
      </c>
      <c r="T45" s="84">
        <f t="shared" si="11"/>
        <v>2.138049038600506E-2</v>
      </c>
      <c r="U45" s="84">
        <f t="shared" si="11"/>
        <v>1.520317093033921E-2</v>
      </c>
      <c r="V45" s="84">
        <f t="shared" si="11"/>
        <v>2.0717972578993837E-2</v>
      </c>
      <c r="W45" s="84">
        <f t="shared" ref="W45:X45" si="38">W23/W$28*100</f>
        <v>2.0982534038698878E-2</v>
      </c>
      <c r="X45" s="84">
        <f t="shared" si="38"/>
        <v>2.3196601533999057E-2</v>
      </c>
      <c r="Y45" s="84">
        <f t="shared" si="8"/>
        <v>2.343052270575504E-2</v>
      </c>
    </row>
    <row r="46" spans="1:25" x14ac:dyDescent="0.2">
      <c r="A46" s="97"/>
      <c r="B46" s="76" t="s">
        <v>17</v>
      </c>
      <c r="C46" s="84">
        <f t="shared" si="9"/>
        <v>0.12049700379565562</v>
      </c>
      <c r="D46" s="84">
        <f t="shared" ref="D46:R46" si="39">D24/D$28*100</f>
        <v>3.4941996122067734E-2</v>
      </c>
      <c r="E46" s="84">
        <f t="shared" si="39"/>
        <v>4.2872773976648584E-2</v>
      </c>
      <c r="F46" s="84">
        <f t="shared" si="39"/>
        <v>3.8124181814988764E-2</v>
      </c>
      <c r="G46" s="84">
        <f t="shared" si="39"/>
        <v>4.1142972103085346E-2</v>
      </c>
      <c r="H46" s="84">
        <f t="shared" si="39"/>
        <v>2.4827645396405956E-2</v>
      </c>
      <c r="I46" s="84">
        <f t="shared" si="39"/>
        <v>3.0771913808379708E-2</v>
      </c>
      <c r="J46" s="84">
        <f t="shared" si="39"/>
        <v>3.9938699522787044E-2</v>
      </c>
      <c r="K46" s="84">
        <f t="shared" si="39"/>
        <v>0.10559769433349279</v>
      </c>
      <c r="L46" s="84">
        <f t="shared" si="39"/>
        <v>0.17400862199503878</v>
      </c>
      <c r="M46" s="84">
        <f t="shared" si="39"/>
        <v>0.25422374334908993</v>
      </c>
      <c r="N46" s="84">
        <f t="shared" si="39"/>
        <v>0.26502331345710683</v>
      </c>
      <c r="O46" s="84">
        <f t="shared" si="39"/>
        <v>0.11337760626897615</v>
      </c>
      <c r="P46" s="84">
        <f t="shared" si="39"/>
        <v>6.1384888109855901E-2</v>
      </c>
      <c r="Q46" s="84">
        <f t="shared" si="39"/>
        <v>5.7586341044071045E-2</v>
      </c>
      <c r="R46" s="84">
        <f t="shared" si="39"/>
        <v>5.3697765570540727E-2</v>
      </c>
      <c r="S46" s="84">
        <f t="shared" si="11"/>
        <v>0</v>
      </c>
      <c r="T46" s="84">
        <f t="shared" si="11"/>
        <v>6.2513115320997459E-2</v>
      </c>
      <c r="U46" s="84">
        <f t="shared" si="11"/>
        <v>6.0782775308633581E-2</v>
      </c>
      <c r="V46" s="84">
        <f t="shared" si="11"/>
        <v>0.165148835453755</v>
      </c>
      <c r="W46" s="84">
        <f t="shared" ref="W46:X46" si="40">W24/W$28*100</f>
        <v>7.2313751023332068E-2</v>
      </c>
      <c r="X46" s="84">
        <f t="shared" si="40"/>
        <v>8.1144420620345104E-2</v>
      </c>
      <c r="Y46" s="84">
        <f t="shared" si="8"/>
        <v>7.7819137051013704E-2</v>
      </c>
    </row>
    <row r="47" spans="1:25" x14ac:dyDescent="0.2">
      <c r="A47" s="97"/>
      <c r="B47" s="76" t="s">
        <v>807</v>
      </c>
      <c r="C47" s="84">
        <f t="shared" si="9"/>
        <v>0.29545060462559403</v>
      </c>
      <c r="D47" s="84">
        <f t="shared" ref="D47:R47" si="41">D25/D$28*100</f>
        <v>0.14945426580415813</v>
      </c>
      <c r="E47" s="84">
        <f t="shared" si="41"/>
        <v>5.6487702208355868E-2</v>
      </c>
      <c r="F47" s="84">
        <f t="shared" si="41"/>
        <v>5.1399273779236788E-2</v>
      </c>
      <c r="G47" s="84">
        <f t="shared" si="41"/>
        <v>7.4658318898993464E-2</v>
      </c>
      <c r="H47" s="84">
        <f t="shared" si="41"/>
        <v>7.5699808885357309E-2</v>
      </c>
      <c r="I47" s="84">
        <f t="shared" si="41"/>
        <v>3.4022366593542366E-2</v>
      </c>
      <c r="J47" s="84">
        <f t="shared" si="41"/>
        <v>5.4344271546055908E-2</v>
      </c>
      <c r="K47" s="84">
        <f t="shared" si="41"/>
        <v>0.12051048747048251</v>
      </c>
      <c r="L47" s="84">
        <f t="shared" si="41"/>
        <v>0.18164114783058666</v>
      </c>
      <c r="M47" s="84">
        <f t="shared" si="41"/>
        <v>0.22217518989306201</v>
      </c>
      <c r="N47" s="84">
        <f t="shared" si="41"/>
        <v>0.19465690672907887</v>
      </c>
      <c r="O47" s="84">
        <f t="shared" si="41"/>
        <v>4.90769859961359E-2</v>
      </c>
      <c r="P47" s="84">
        <f t="shared" si="41"/>
        <v>1.8810137915074493E-2</v>
      </c>
      <c r="Q47" s="84">
        <f t="shared" si="41"/>
        <v>1.5679261169832627E-2</v>
      </c>
      <c r="R47" s="84">
        <f t="shared" si="41"/>
        <v>5.1876747607277479E-2</v>
      </c>
      <c r="S47" s="84">
        <f t="shared" si="11"/>
        <v>3.3529935835695759E-2</v>
      </c>
      <c r="T47" s="84">
        <f t="shared" si="11"/>
        <v>3.834352687772561E-2</v>
      </c>
      <c r="U47" s="84">
        <f t="shared" si="11"/>
        <v>8.0029808622742782E-2</v>
      </c>
      <c r="V47" s="84">
        <f t="shared" si="11"/>
        <v>2.1897804690614368E-2</v>
      </c>
      <c r="W47" s="84">
        <f t="shared" ref="W47:X47" si="42">W25/W$28*100</f>
        <v>4.1633257176871677E-2</v>
      </c>
      <c r="X47" s="84">
        <f t="shared" si="42"/>
        <v>3.9955776457207812E-2</v>
      </c>
      <c r="Y47" s="84">
        <f t="shared" si="8"/>
        <v>6.8595763857173281E-2</v>
      </c>
    </row>
    <row r="48" spans="1:25" ht="15" x14ac:dyDescent="0.25">
      <c r="A48" s="97"/>
      <c r="B48" s="185" t="s">
        <v>22</v>
      </c>
      <c r="C48" s="84">
        <f t="shared" si="9"/>
        <v>97.261870874164373</v>
      </c>
      <c r="D48" s="84">
        <f t="shared" ref="D48:R48" si="43">D26/D$28*100</f>
        <v>99.079222217653324</v>
      </c>
      <c r="E48" s="84">
        <f t="shared" si="43"/>
        <v>99.140031434605689</v>
      </c>
      <c r="F48" s="84">
        <f t="shared" si="43"/>
        <v>98.957967842179869</v>
      </c>
      <c r="G48" s="84">
        <f t="shared" si="43"/>
        <v>98.020259984915668</v>
      </c>
      <c r="H48" s="84">
        <f t="shared" si="43"/>
        <v>99.1158517283328</v>
      </c>
      <c r="I48" s="84">
        <f t="shared" si="43"/>
        <v>99.017627845862094</v>
      </c>
      <c r="J48" s="84">
        <f t="shared" si="43"/>
        <v>97.507218029757908</v>
      </c>
      <c r="K48" s="84">
        <f t="shared" si="43"/>
        <v>97.758734137221737</v>
      </c>
      <c r="L48" s="84">
        <f t="shared" si="43"/>
        <v>96.348908607181656</v>
      </c>
      <c r="M48" s="84">
        <f t="shared" si="43"/>
        <v>98.652643947303659</v>
      </c>
      <c r="N48" s="84">
        <f t="shared" si="43"/>
        <v>86.600896316386056</v>
      </c>
      <c r="O48" s="84">
        <f t="shared" si="43"/>
        <v>94.848643864740424</v>
      </c>
      <c r="P48" s="84">
        <f t="shared" si="43"/>
        <v>97.969597188068064</v>
      </c>
      <c r="Q48" s="84">
        <f t="shared" si="43"/>
        <v>97.835472917173433</v>
      </c>
      <c r="R48" s="84">
        <f t="shared" si="43"/>
        <v>96.894663185087509</v>
      </c>
      <c r="S48" s="84">
        <f t="shared" si="11"/>
        <v>97.225263537072664</v>
      </c>
      <c r="T48" s="84">
        <f t="shared" si="11"/>
        <v>98.149538525151627</v>
      </c>
      <c r="U48" s="84">
        <f t="shared" si="11"/>
        <v>97.754886107784415</v>
      </c>
      <c r="V48" s="84">
        <f t="shared" si="11"/>
        <v>96.750183729682476</v>
      </c>
      <c r="W48" s="84">
        <f t="shared" ref="W48:X48" si="44">W26/W$28*100</f>
        <v>96.412582454865216</v>
      </c>
      <c r="X48" s="84">
        <f t="shared" si="44"/>
        <v>97.227523014760848</v>
      </c>
      <c r="Y48" s="84">
        <f t="shared" si="8"/>
        <v>97.327789112606126</v>
      </c>
    </row>
    <row r="49" spans="1:25" x14ac:dyDescent="0.2">
      <c r="A49" s="97"/>
      <c r="B49" s="76" t="s">
        <v>23</v>
      </c>
      <c r="C49" s="84">
        <f t="shared" si="9"/>
        <v>2.7381291258356333</v>
      </c>
      <c r="D49" s="84">
        <f t="shared" ref="D49:R49" si="45">D27/D$28*100</f>
        <v>0.9207777823466865</v>
      </c>
      <c r="E49" s="84">
        <f t="shared" si="45"/>
        <v>0.8599685653943081</v>
      </c>
      <c r="F49" s="84">
        <f t="shared" si="45"/>
        <v>1.0420321578201255</v>
      </c>
      <c r="G49" s="84">
        <f t="shared" si="45"/>
        <v>1.979740015084329</v>
      </c>
      <c r="H49" s="84">
        <f t="shared" si="45"/>
        <v>0.88414827166720666</v>
      </c>
      <c r="I49" s="84">
        <f t="shared" si="45"/>
        <v>0.98237215413790391</v>
      </c>
      <c r="J49" s="84">
        <f t="shared" si="45"/>
        <v>2.4927819702420844</v>
      </c>
      <c r="K49" s="84">
        <f t="shared" si="45"/>
        <v>2.2412658627782687</v>
      </c>
      <c r="L49" s="84">
        <f t="shared" si="45"/>
        <v>3.6510913928183486</v>
      </c>
      <c r="M49" s="84">
        <f t="shared" si="45"/>
        <v>1.3473560526963464</v>
      </c>
      <c r="N49" s="84">
        <f t="shared" si="45"/>
        <v>13.399103683613944</v>
      </c>
      <c r="O49" s="84">
        <f t="shared" si="45"/>
        <v>5.1513561352595776</v>
      </c>
      <c r="P49" s="84">
        <f t="shared" si="45"/>
        <v>2.0304028119319457</v>
      </c>
      <c r="Q49" s="84">
        <f t="shared" si="45"/>
        <v>2.1645270828265728</v>
      </c>
      <c r="R49" s="84">
        <f t="shared" si="45"/>
        <v>3.1053368149125</v>
      </c>
      <c r="S49" s="84">
        <f t="shared" si="11"/>
        <v>2.7747364629273346</v>
      </c>
      <c r="T49" s="84">
        <f t="shared" si="11"/>
        <v>1.8504614748483719</v>
      </c>
      <c r="U49" s="84">
        <f t="shared" si="11"/>
        <v>2.2451138922155938</v>
      </c>
      <c r="V49" s="84">
        <f t="shared" si="11"/>
        <v>3.2498162703175257</v>
      </c>
      <c r="W49" s="84">
        <f t="shared" ref="W49:X49" si="46">W27/W$28*100</f>
        <v>3.5874175451347803</v>
      </c>
      <c r="X49" s="84">
        <f t="shared" si="46"/>
        <v>2.7724769852391558</v>
      </c>
      <c r="Y49" s="84">
        <f t="shared" si="8"/>
        <v>2.6722108873938293</v>
      </c>
    </row>
    <row r="50" spans="1:25" ht="13.5" thickBot="1" x14ac:dyDescent="0.25">
      <c r="A50" s="97"/>
      <c r="B50" s="77" t="s">
        <v>7</v>
      </c>
      <c r="C50" s="84">
        <f t="shared" si="9"/>
        <v>100</v>
      </c>
      <c r="D50" s="84">
        <f t="shared" ref="D50:R50" si="47">D28/D$28*100</f>
        <v>100</v>
      </c>
      <c r="E50" s="84">
        <f t="shared" si="47"/>
        <v>100</v>
      </c>
      <c r="F50" s="84">
        <f t="shared" si="47"/>
        <v>100</v>
      </c>
      <c r="G50" s="84">
        <f t="shared" si="47"/>
        <v>100</v>
      </c>
      <c r="H50" s="84">
        <f t="shared" si="47"/>
        <v>100</v>
      </c>
      <c r="I50" s="84">
        <f t="shared" si="47"/>
        <v>100</v>
      </c>
      <c r="J50" s="84">
        <f t="shared" si="47"/>
        <v>100</v>
      </c>
      <c r="K50" s="84">
        <f t="shared" si="47"/>
        <v>100</v>
      </c>
      <c r="L50" s="84">
        <f t="shared" si="47"/>
        <v>100</v>
      </c>
      <c r="M50" s="84">
        <f t="shared" si="47"/>
        <v>100</v>
      </c>
      <c r="N50" s="84">
        <f t="shared" si="47"/>
        <v>100</v>
      </c>
      <c r="O50" s="84">
        <f t="shared" si="47"/>
        <v>100</v>
      </c>
      <c r="P50" s="84">
        <f t="shared" si="47"/>
        <v>100</v>
      </c>
      <c r="Q50" s="84">
        <f t="shared" si="47"/>
        <v>100</v>
      </c>
      <c r="R50" s="84">
        <f t="shared" si="47"/>
        <v>100</v>
      </c>
      <c r="S50" s="84">
        <f t="shared" si="11"/>
        <v>100</v>
      </c>
      <c r="T50" s="84">
        <f t="shared" si="11"/>
        <v>100</v>
      </c>
      <c r="U50" s="84">
        <f t="shared" si="11"/>
        <v>100</v>
      </c>
      <c r="V50" s="84">
        <f t="shared" si="11"/>
        <v>100</v>
      </c>
      <c r="W50" s="84">
        <f t="shared" ref="W50:X50" si="48">W28/W$28*100</f>
        <v>100</v>
      </c>
      <c r="X50" s="84">
        <f t="shared" si="48"/>
        <v>100</v>
      </c>
      <c r="Y50" s="84">
        <f t="shared" si="8"/>
        <v>100</v>
      </c>
    </row>
    <row r="51" spans="1:25" ht="20.25" thickTop="1" thickBot="1" x14ac:dyDescent="0.35">
      <c r="A51" s="97"/>
      <c r="B51" s="342" t="s">
        <v>9</v>
      </c>
      <c r="C51" s="342"/>
      <c r="D51" s="342"/>
      <c r="E51" s="342"/>
      <c r="F51" s="342"/>
      <c r="G51" s="342"/>
      <c r="H51" s="342"/>
      <c r="I51" s="342"/>
      <c r="J51" s="342"/>
      <c r="K51" s="342"/>
      <c r="L51" s="342"/>
      <c r="M51" s="342"/>
      <c r="N51" s="342"/>
      <c r="O51" s="342"/>
      <c r="P51" s="342"/>
      <c r="Q51" s="342"/>
      <c r="R51" s="342"/>
      <c r="S51" s="342"/>
      <c r="T51" s="342"/>
      <c r="U51" s="342"/>
      <c r="V51" s="342"/>
      <c r="W51" s="342"/>
      <c r="X51" s="342"/>
      <c r="Y51" s="342"/>
    </row>
    <row r="52" spans="1:25" ht="13.5" thickTop="1" x14ac:dyDescent="0.2">
      <c r="A52" s="97"/>
      <c r="B52" s="27" t="s">
        <v>326</v>
      </c>
      <c r="C52" s="33" t="s">
        <v>10</v>
      </c>
      <c r="D52" s="18">
        <f t="shared" ref="D52:X52" si="49">IF(C9=0,"--",((D9/C9)*100-100))</f>
        <v>32.290526347500844</v>
      </c>
      <c r="E52" s="18">
        <f t="shared" si="49"/>
        <v>11.900352315847584</v>
      </c>
      <c r="F52" s="18">
        <f t="shared" si="49"/>
        <v>36.794754042382181</v>
      </c>
      <c r="G52" s="18">
        <f t="shared" si="49"/>
        <v>-4.6885478602186055</v>
      </c>
      <c r="H52" s="18">
        <f t="shared" si="49"/>
        <v>14.538439573023581</v>
      </c>
      <c r="I52" s="18">
        <f t="shared" si="49"/>
        <v>1.0555142295629878</v>
      </c>
      <c r="J52" s="18">
        <f t="shared" si="49"/>
        <v>-18.160565785832546</v>
      </c>
      <c r="K52" s="18">
        <f t="shared" si="49"/>
        <v>-16.579520309666137</v>
      </c>
      <c r="L52" s="18">
        <f t="shared" si="49"/>
        <v>-19.275372581640752</v>
      </c>
      <c r="M52" s="18">
        <f t="shared" si="49"/>
        <v>-16.71718331581539</v>
      </c>
      <c r="N52" s="18">
        <f t="shared" si="49"/>
        <v>8.3699699741656417</v>
      </c>
      <c r="O52" s="18">
        <f t="shared" si="49"/>
        <v>86.616006166474477</v>
      </c>
      <c r="P52" s="18">
        <f t="shared" si="49"/>
        <v>32.564040162991887</v>
      </c>
      <c r="Q52" s="18">
        <f t="shared" si="49"/>
        <v>-32.422492564585653</v>
      </c>
      <c r="R52" s="18">
        <f t="shared" si="49"/>
        <v>-2.4351054272477057</v>
      </c>
      <c r="S52" s="18">
        <f t="shared" si="49"/>
        <v>-6.2032551301606986</v>
      </c>
      <c r="T52" s="18">
        <f t="shared" si="49"/>
        <v>31.354487296038144</v>
      </c>
      <c r="U52" s="18">
        <f t="shared" si="49"/>
        <v>10.828954411294148</v>
      </c>
      <c r="V52" s="18">
        <f t="shared" si="49"/>
        <v>3.6239702883046618</v>
      </c>
      <c r="W52" s="18">
        <f t="shared" si="49"/>
        <v>22.757985313921196</v>
      </c>
      <c r="X52" s="18">
        <f t="shared" si="49"/>
        <v>-24.22870801240326</v>
      </c>
      <c r="Y52" s="18">
        <f>IFERROR((POWER(U9/C9,1/21)*100)-100,"--")</f>
        <v>4.4095877585946823</v>
      </c>
    </row>
    <row r="53" spans="1:25" x14ac:dyDescent="0.2">
      <c r="A53" s="97"/>
      <c r="B53" s="27" t="s">
        <v>332</v>
      </c>
      <c r="C53" s="33" t="s">
        <v>10</v>
      </c>
      <c r="D53" s="18">
        <f t="shared" ref="D53:X53" si="50">IF(C10=0,"--",((D10/C10)*100-100))</f>
        <v>9.7055513557704529</v>
      </c>
      <c r="E53" s="18">
        <f t="shared" si="50"/>
        <v>46.10941438934384</v>
      </c>
      <c r="F53" s="18">
        <f t="shared" si="50"/>
        <v>13.276546798208273</v>
      </c>
      <c r="G53" s="18">
        <f t="shared" si="50"/>
        <v>31.273401713040727</v>
      </c>
      <c r="H53" s="18">
        <f t="shared" si="50"/>
        <v>-4.7122398692332155</v>
      </c>
      <c r="I53" s="18">
        <f t="shared" si="50"/>
        <v>80.200533903633783</v>
      </c>
      <c r="J53" s="18">
        <f t="shared" si="50"/>
        <v>-31.610016289299296</v>
      </c>
      <c r="K53" s="18">
        <f t="shared" si="50"/>
        <v>-43.5903358263675</v>
      </c>
      <c r="L53" s="18">
        <f t="shared" si="50"/>
        <v>-21.107630381139941</v>
      </c>
      <c r="M53" s="18">
        <f t="shared" si="50"/>
        <v>-33.223307982650411</v>
      </c>
      <c r="N53" s="18">
        <f t="shared" si="50"/>
        <v>114.00792851180023</v>
      </c>
      <c r="O53" s="18">
        <f t="shared" si="50"/>
        <v>800.00672547292083</v>
      </c>
      <c r="P53" s="18">
        <f t="shared" si="50"/>
        <v>368.94600136792963</v>
      </c>
      <c r="Q53" s="18">
        <f t="shared" si="50"/>
        <v>-37.03435421041226</v>
      </c>
      <c r="R53" s="18">
        <f t="shared" si="50"/>
        <v>-7.8149799166296106</v>
      </c>
      <c r="S53" s="18">
        <f t="shared" si="50"/>
        <v>-32.337989889442738</v>
      </c>
      <c r="T53" s="18">
        <f t="shared" si="50"/>
        <v>-51.52012224064336</v>
      </c>
      <c r="U53" s="18">
        <f t="shared" si="50"/>
        <v>8.4453211643609905</v>
      </c>
      <c r="V53" s="18">
        <f t="shared" si="50"/>
        <v>-31.30368096299479</v>
      </c>
      <c r="W53" s="18">
        <f t="shared" si="50"/>
        <v>72.313000249879167</v>
      </c>
      <c r="X53" s="18">
        <f t="shared" si="50"/>
        <v>-19.783060978265283</v>
      </c>
      <c r="Y53" s="18">
        <f t="shared" ref="Y53:Y71" si="51">IFERROR((POWER(U10/C10,1/21)*100)-100,"--")</f>
        <v>13.946269726488424</v>
      </c>
    </row>
    <row r="54" spans="1:25" x14ac:dyDescent="0.2">
      <c r="A54" s="97"/>
      <c r="B54" s="27" t="s">
        <v>396</v>
      </c>
      <c r="C54" s="33" t="s">
        <v>10</v>
      </c>
      <c r="D54" s="18">
        <f t="shared" ref="D54:X54" si="52">IF(C11=0,"--",((D11/C11)*100-100))</f>
        <v>100.05564044368907</v>
      </c>
      <c r="E54" s="18">
        <f t="shared" si="52"/>
        <v>2.9745646052595305</v>
      </c>
      <c r="F54" s="18">
        <f t="shared" si="52"/>
        <v>-7.6821760770315564</v>
      </c>
      <c r="G54" s="18">
        <f t="shared" si="52"/>
        <v>-47.346254770677035</v>
      </c>
      <c r="H54" s="18">
        <f t="shared" si="52"/>
        <v>-61.949250880258617</v>
      </c>
      <c r="I54" s="18">
        <f t="shared" si="52"/>
        <v>-78.714745264713599</v>
      </c>
      <c r="J54" s="18">
        <f t="shared" si="52"/>
        <v>-66.743704335807649</v>
      </c>
      <c r="K54" s="18">
        <f t="shared" si="52"/>
        <v>-51.808639250829962</v>
      </c>
      <c r="L54" s="18">
        <f t="shared" si="52"/>
        <v>1024.9165201859028</v>
      </c>
      <c r="M54" s="18">
        <f t="shared" si="52"/>
        <v>29.277290237885978</v>
      </c>
      <c r="N54" s="18">
        <f t="shared" si="52"/>
        <v>-48.683512089564438</v>
      </c>
      <c r="O54" s="18">
        <f t="shared" si="52"/>
        <v>320.03672575208515</v>
      </c>
      <c r="P54" s="18">
        <f t="shared" si="52"/>
        <v>203.14993295408698</v>
      </c>
      <c r="Q54" s="18">
        <f t="shared" si="52"/>
        <v>30.448602654700778</v>
      </c>
      <c r="R54" s="18">
        <f t="shared" si="52"/>
        <v>-5.8104810960923743</v>
      </c>
      <c r="S54" s="18">
        <f t="shared" si="52"/>
        <v>-8.9848884177016402</v>
      </c>
      <c r="T54" s="18">
        <f t="shared" si="52"/>
        <v>-3.0111175954740474</v>
      </c>
      <c r="U54" s="18">
        <f t="shared" si="52"/>
        <v>6.7105334617925081</v>
      </c>
      <c r="V54" s="18">
        <f t="shared" si="52"/>
        <v>-3.4308992683576491</v>
      </c>
      <c r="W54" s="18">
        <f t="shared" si="52"/>
        <v>6.5112024704623792</v>
      </c>
      <c r="X54" s="18">
        <f t="shared" si="52"/>
        <v>-3.5995414585337784</v>
      </c>
      <c r="Y54" s="18">
        <f t="shared" si="51"/>
        <v>1.7163897343736494</v>
      </c>
    </row>
    <row r="55" spans="1:25" x14ac:dyDescent="0.2">
      <c r="A55" s="97"/>
      <c r="B55" s="27" t="s">
        <v>71</v>
      </c>
      <c r="C55" s="33" t="s">
        <v>10</v>
      </c>
      <c r="D55" s="18">
        <f t="shared" ref="D55:X55" si="53">IF(C12=0,"--",((D12/C12)*100-100))</f>
        <v>62.211988617239342</v>
      </c>
      <c r="E55" s="18">
        <f t="shared" si="53"/>
        <v>1293.4487149257252</v>
      </c>
      <c r="F55" s="18">
        <f t="shared" si="53"/>
        <v>-99.891498872346361</v>
      </c>
      <c r="G55" s="18">
        <f t="shared" si="53"/>
        <v>-100</v>
      </c>
      <c r="H55" s="18" t="str">
        <f t="shared" si="53"/>
        <v>--</v>
      </c>
      <c r="I55" s="18" t="str">
        <f t="shared" si="53"/>
        <v>--</v>
      </c>
      <c r="J55" s="18">
        <f t="shared" si="53"/>
        <v>-68.435822471668416</v>
      </c>
      <c r="K55" s="18">
        <f t="shared" si="53"/>
        <v>1499.987608810136</v>
      </c>
      <c r="L55" s="18">
        <f t="shared" si="53"/>
        <v>-51.704189029065304</v>
      </c>
      <c r="M55" s="18">
        <f t="shared" si="53"/>
        <v>-82.384422956655598</v>
      </c>
      <c r="N55" s="18">
        <f t="shared" si="53"/>
        <v>1079.0332491295144</v>
      </c>
      <c r="O55" s="18">
        <f t="shared" si="53"/>
        <v>-39.588942999040675</v>
      </c>
      <c r="P55" s="18">
        <f t="shared" si="53"/>
        <v>3800.1658268818474</v>
      </c>
      <c r="Q55" s="18">
        <f t="shared" si="53"/>
        <v>84.014914199849898</v>
      </c>
      <c r="R55" s="18">
        <f t="shared" si="53"/>
        <v>73.076183537489186</v>
      </c>
      <c r="S55" s="18">
        <f t="shared" si="53"/>
        <v>-43.453440277787166</v>
      </c>
      <c r="T55" s="18">
        <f t="shared" si="53"/>
        <v>-10.970849814058496</v>
      </c>
      <c r="U55" s="18">
        <f t="shared" si="53"/>
        <v>-16.965817551291153</v>
      </c>
      <c r="V55" s="18">
        <f t="shared" si="53"/>
        <v>8.7602516515866</v>
      </c>
      <c r="W55" s="18">
        <f t="shared" si="53"/>
        <v>-39.208325902738103</v>
      </c>
      <c r="X55" s="18">
        <f t="shared" si="53"/>
        <v>-40.914256655519189</v>
      </c>
      <c r="Y55" s="18">
        <f t="shared" si="51"/>
        <v>30.039139493931344</v>
      </c>
    </row>
    <row r="56" spans="1:25" x14ac:dyDescent="0.2">
      <c r="A56" s="97"/>
      <c r="B56" s="27" t="s">
        <v>397</v>
      </c>
      <c r="C56" s="33" t="s">
        <v>10</v>
      </c>
      <c r="D56" s="18" t="str">
        <f t="shared" ref="D56:X56" si="54">IF(C13=0,"--",((D13/C13)*100-100))</f>
        <v>--</v>
      </c>
      <c r="E56" s="18">
        <f t="shared" si="54"/>
        <v>-100</v>
      </c>
      <c r="F56" s="18" t="str">
        <f t="shared" si="54"/>
        <v>--</v>
      </c>
      <c r="G56" s="18">
        <f t="shared" si="54"/>
        <v>-8.2610998076869606</v>
      </c>
      <c r="H56" s="18">
        <f t="shared" si="54"/>
        <v>-94.847334042229988</v>
      </c>
      <c r="I56" s="18">
        <f t="shared" si="54"/>
        <v>556.0141509433962</v>
      </c>
      <c r="J56" s="18">
        <f t="shared" si="54"/>
        <v>-46.252022290131222</v>
      </c>
      <c r="K56" s="18">
        <f t="shared" si="54"/>
        <v>10.033444816053503</v>
      </c>
      <c r="L56" s="18">
        <f t="shared" si="54"/>
        <v>1358.6626139817629</v>
      </c>
      <c r="M56" s="18">
        <f t="shared" si="54"/>
        <v>-65.117732861012712</v>
      </c>
      <c r="N56" s="18">
        <f t="shared" si="54"/>
        <v>167.64336917562724</v>
      </c>
      <c r="O56" s="18">
        <f t="shared" si="54"/>
        <v>79.018380260470707</v>
      </c>
      <c r="P56" s="18">
        <f t="shared" si="54"/>
        <v>7179.8258245902771</v>
      </c>
      <c r="Q56" s="18">
        <f t="shared" si="54"/>
        <v>186.1278682339385</v>
      </c>
      <c r="R56" s="18">
        <f t="shared" si="54"/>
        <v>-29.095108929790854</v>
      </c>
      <c r="S56" s="18">
        <f t="shared" si="54"/>
        <v>33.362365959068342</v>
      </c>
      <c r="T56" s="18">
        <f t="shared" si="54"/>
        <v>-5.1735637145637554</v>
      </c>
      <c r="U56" s="18">
        <f t="shared" si="54"/>
        <v>19.008612764182686</v>
      </c>
      <c r="V56" s="18">
        <f t="shared" si="54"/>
        <v>-12.723593881756528</v>
      </c>
      <c r="W56" s="18">
        <f t="shared" si="54"/>
        <v>-43.961521818585311</v>
      </c>
      <c r="X56" s="18">
        <f t="shared" si="54"/>
        <v>-8.1410242625932625</v>
      </c>
      <c r="Y56" s="18" t="str">
        <f t="shared" si="51"/>
        <v>--</v>
      </c>
    </row>
    <row r="57" spans="1:25" x14ac:dyDescent="0.2">
      <c r="A57" s="97"/>
      <c r="B57" s="27" t="s">
        <v>70</v>
      </c>
      <c r="C57" s="33" t="s">
        <v>10</v>
      </c>
      <c r="D57" s="18" t="str">
        <f t="shared" ref="D57:X57" si="55">IF(C14=0,"--",((D14/C14)*100-100))</f>
        <v>--</v>
      </c>
      <c r="E57" s="18" t="str">
        <f t="shared" si="55"/>
        <v>--</v>
      </c>
      <c r="F57" s="18">
        <f t="shared" si="55"/>
        <v>-100</v>
      </c>
      <c r="G57" s="18" t="str">
        <f t="shared" si="55"/>
        <v>--</v>
      </c>
      <c r="H57" s="18">
        <f t="shared" si="55"/>
        <v>4059.9999999999991</v>
      </c>
      <c r="I57" s="18">
        <f t="shared" si="55"/>
        <v>3215.2403846153852</v>
      </c>
      <c r="J57" s="18">
        <f t="shared" si="55"/>
        <v>1328.4684658555332</v>
      </c>
      <c r="K57" s="18">
        <f t="shared" si="55"/>
        <v>-97.284546952424748</v>
      </c>
      <c r="L57" s="18">
        <f t="shared" si="55"/>
        <v>857.82862270076259</v>
      </c>
      <c r="M57" s="18">
        <f t="shared" si="55"/>
        <v>110.74746291959408</v>
      </c>
      <c r="N57" s="18">
        <f t="shared" si="55"/>
        <v>15.802272495763361</v>
      </c>
      <c r="O57" s="18">
        <f t="shared" si="55"/>
        <v>894.45348072872446</v>
      </c>
      <c r="P57" s="18">
        <f t="shared" si="55"/>
        <v>87.651245036499546</v>
      </c>
      <c r="Q57" s="18">
        <f t="shared" si="55"/>
        <v>-99.567550352469866</v>
      </c>
      <c r="R57" s="18">
        <f t="shared" si="55"/>
        <v>-90.655594752071025</v>
      </c>
      <c r="S57" s="18">
        <f t="shared" si="55"/>
        <v>2050.9437963944856</v>
      </c>
      <c r="T57" s="18">
        <f t="shared" si="55"/>
        <v>-100</v>
      </c>
      <c r="U57" s="18" t="str">
        <f t="shared" si="55"/>
        <v>--</v>
      </c>
      <c r="V57" s="18">
        <f t="shared" si="55"/>
        <v>-43.998189840479682</v>
      </c>
      <c r="W57" s="18">
        <f t="shared" si="55"/>
        <v>442.38383838383834</v>
      </c>
      <c r="X57" s="18">
        <f t="shared" si="55"/>
        <v>40.520709177592352</v>
      </c>
      <c r="Y57" s="18" t="str">
        <f t="shared" si="51"/>
        <v>--</v>
      </c>
    </row>
    <row r="58" spans="1:25" x14ac:dyDescent="0.2">
      <c r="A58" s="97"/>
      <c r="B58" s="27" t="s">
        <v>58</v>
      </c>
      <c r="C58" s="33" t="s">
        <v>10</v>
      </c>
      <c r="D58" s="18">
        <f t="shared" ref="D58:X58" si="56">IF(C15=0,"--",((D15/C15)*100-100))</f>
        <v>-31.219778980228469</v>
      </c>
      <c r="E58" s="18">
        <f t="shared" si="56"/>
        <v>-26.508308869739921</v>
      </c>
      <c r="F58" s="18">
        <f t="shared" si="56"/>
        <v>-24.55101981552437</v>
      </c>
      <c r="G58" s="18">
        <f t="shared" si="56"/>
        <v>-66.085548526011593</v>
      </c>
      <c r="H58" s="18">
        <f t="shared" si="56"/>
        <v>70.773780734260583</v>
      </c>
      <c r="I58" s="18">
        <f t="shared" si="56"/>
        <v>-59.141382018274456</v>
      </c>
      <c r="J58" s="18">
        <f t="shared" si="56"/>
        <v>-42.272497086996083</v>
      </c>
      <c r="K58" s="18">
        <f t="shared" si="56"/>
        <v>-33.217523464163818</v>
      </c>
      <c r="L58" s="18">
        <f t="shared" si="56"/>
        <v>-37.606786419176373</v>
      </c>
      <c r="M58" s="18">
        <f t="shared" si="56"/>
        <v>166.34855763077735</v>
      </c>
      <c r="N58" s="18">
        <f t="shared" si="56"/>
        <v>46.653009512490854</v>
      </c>
      <c r="O58" s="18">
        <f t="shared" si="56"/>
        <v>379.31982975265635</v>
      </c>
      <c r="P58" s="18">
        <f t="shared" si="56"/>
        <v>-7.8200230569653257</v>
      </c>
      <c r="Q58" s="18">
        <f t="shared" si="56"/>
        <v>64.872524362572392</v>
      </c>
      <c r="R58" s="18">
        <f t="shared" si="56"/>
        <v>50.634059756829004</v>
      </c>
      <c r="S58" s="18">
        <f t="shared" si="56"/>
        <v>14.010773885507717</v>
      </c>
      <c r="T58" s="18">
        <f t="shared" si="56"/>
        <v>212.55022545035513</v>
      </c>
      <c r="U58" s="18">
        <f t="shared" si="56"/>
        <v>16.496637584109976</v>
      </c>
      <c r="V58" s="18">
        <f t="shared" si="56"/>
        <v>-17.578375025102915</v>
      </c>
      <c r="W58" s="18">
        <f t="shared" si="56"/>
        <v>-43.468106864398457</v>
      </c>
      <c r="X58" s="18">
        <f t="shared" si="56"/>
        <v>-22.486779014161499</v>
      </c>
      <c r="Y58" s="18">
        <f t="shared" si="51"/>
        <v>6.6465308024472876</v>
      </c>
    </row>
    <row r="59" spans="1:25" x14ac:dyDescent="0.2">
      <c r="A59" s="97"/>
      <c r="B59" s="76" t="s">
        <v>15</v>
      </c>
      <c r="C59" s="33" t="s">
        <v>10</v>
      </c>
      <c r="D59" s="18">
        <f t="shared" ref="D59:X59" si="57">IF(C16=0,"--",((D16/C16)*100-100))</f>
        <v>-27.663448117309798</v>
      </c>
      <c r="E59" s="18">
        <f t="shared" si="57"/>
        <v>-8.4305587693790471</v>
      </c>
      <c r="F59" s="18">
        <f t="shared" si="57"/>
        <v>36.021491064739536</v>
      </c>
      <c r="G59" s="18">
        <f t="shared" si="57"/>
        <v>-47.964435097169833</v>
      </c>
      <c r="H59" s="18">
        <f t="shared" si="57"/>
        <v>-22.573794422339304</v>
      </c>
      <c r="I59" s="18">
        <f t="shared" si="57"/>
        <v>-43.394750698978235</v>
      </c>
      <c r="J59" s="18">
        <f t="shared" si="57"/>
        <v>-29.799428400750557</v>
      </c>
      <c r="K59" s="18">
        <f t="shared" si="57"/>
        <v>48.929190433483598</v>
      </c>
      <c r="L59" s="18">
        <f t="shared" si="57"/>
        <v>10.247906679574541</v>
      </c>
      <c r="M59" s="18">
        <f t="shared" si="57"/>
        <v>10.337626811196671</v>
      </c>
      <c r="N59" s="18">
        <f t="shared" si="57"/>
        <v>-10.059838489347442</v>
      </c>
      <c r="O59" s="18">
        <f t="shared" si="57"/>
        <v>169.7287715004822</v>
      </c>
      <c r="P59" s="18">
        <f t="shared" si="57"/>
        <v>-3.2409877898388118E-2</v>
      </c>
      <c r="Q59" s="18">
        <f t="shared" si="57"/>
        <v>10.979367026388772</v>
      </c>
      <c r="R59" s="18">
        <f t="shared" si="57"/>
        <v>44.440831061468856</v>
      </c>
      <c r="S59" s="18">
        <f t="shared" si="57"/>
        <v>18.754940319704744</v>
      </c>
      <c r="T59" s="18">
        <f t="shared" si="57"/>
        <v>148.56399487179485</v>
      </c>
      <c r="U59" s="18">
        <f t="shared" si="57"/>
        <v>8.1084984583962978</v>
      </c>
      <c r="V59" s="18">
        <f t="shared" si="57"/>
        <v>-16.35559879375576</v>
      </c>
      <c r="W59" s="18">
        <f t="shared" si="57"/>
        <v>-43.186332414822139</v>
      </c>
      <c r="X59" s="18">
        <f t="shared" si="57"/>
        <v>-24.531261796563413</v>
      </c>
      <c r="Y59" s="18">
        <f t="shared" si="51"/>
        <v>5.760546909823077</v>
      </c>
    </row>
    <row r="60" spans="1:25" x14ac:dyDescent="0.2">
      <c r="A60" s="97"/>
      <c r="B60" s="76" t="s">
        <v>26</v>
      </c>
      <c r="C60" s="33" t="s">
        <v>10</v>
      </c>
      <c r="D60" s="18">
        <f t="shared" ref="D60:X60" si="58">IF(C17=0,"--",((D17/C17)*100-100))</f>
        <v>-73.894307188131634</v>
      </c>
      <c r="E60" s="18">
        <f t="shared" si="58"/>
        <v>862.13542606290207</v>
      </c>
      <c r="F60" s="18">
        <f t="shared" si="58"/>
        <v>301.65626520244058</v>
      </c>
      <c r="G60" s="18">
        <f t="shared" si="58"/>
        <v>-57.887551389245679</v>
      </c>
      <c r="H60" s="18">
        <f t="shared" si="58"/>
        <v>-68.844826906638218</v>
      </c>
      <c r="I60" s="18">
        <f t="shared" si="58"/>
        <v>-87.834502744219748</v>
      </c>
      <c r="J60" s="18">
        <f t="shared" si="58"/>
        <v>-65.718278276977074</v>
      </c>
      <c r="K60" s="18">
        <f t="shared" si="58"/>
        <v>474.15394824153952</v>
      </c>
      <c r="L60" s="18">
        <f t="shared" si="58"/>
        <v>38.435629669377136</v>
      </c>
      <c r="M60" s="18">
        <f t="shared" si="58"/>
        <v>5.1981585506935204</v>
      </c>
      <c r="N60" s="18">
        <f t="shared" si="58"/>
        <v>-95.393994705545566</v>
      </c>
      <c r="O60" s="18">
        <f t="shared" si="58"/>
        <v>27756.168851147624</v>
      </c>
      <c r="P60" s="18">
        <f t="shared" si="58"/>
        <v>-56.979468979475165</v>
      </c>
      <c r="Q60" s="18">
        <f t="shared" si="58"/>
        <v>-35.171468637467854</v>
      </c>
      <c r="R60" s="18">
        <f t="shared" si="58"/>
        <v>73.309730027286349</v>
      </c>
      <c r="S60" s="18">
        <f t="shared" si="58"/>
        <v>82.807335692766713</v>
      </c>
      <c r="T60" s="18">
        <f t="shared" si="58"/>
        <v>155.24149999999997</v>
      </c>
      <c r="U60" s="18">
        <f t="shared" si="58"/>
        <v>-55.930266042160071</v>
      </c>
      <c r="V60" s="18">
        <f t="shared" si="58"/>
        <v>-76.886697470979271</v>
      </c>
      <c r="W60" s="18">
        <f t="shared" si="58"/>
        <v>38.511259643464655</v>
      </c>
      <c r="X60" s="18">
        <f t="shared" si="58"/>
        <v>-23.070327924845813</v>
      </c>
      <c r="Y60" s="18">
        <f t="shared" si="51"/>
        <v>8.8075487017676153</v>
      </c>
    </row>
    <row r="61" spans="1:25" x14ac:dyDescent="0.2">
      <c r="A61" s="97"/>
      <c r="B61" s="76" t="s">
        <v>27</v>
      </c>
      <c r="C61" s="33" t="s">
        <v>10</v>
      </c>
      <c r="D61" s="18">
        <f t="shared" ref="D61:X61" si="59">IF(C18=0,"--",((D18/C18)*100-100))</f>
        <v>-31.219778980228469</v>
      </c>
      <c r="E61" s="18">
        <f t="shared" si="59"/>
        <v>-26.508308869739921</v>
      </c>
      <c r="F61" s="18">
        <f t="shared" si="59"/>
        <v>-24.55101981552437</v>
      </c>
      <c r="G61" s="18">
        <f t="shared" si="59"/>
        <v>-66.085548526011593</v>
      </c>
      <c r="H61" s="18">
        <f t="shared" si="59"/>
        <v>70.773780734260583</v>
      </c>
      <c r="I61" s="18">
        <f t="shared" si="59"/>
        <v>-59.141382018274456</v>
      </c>
      <c r="J61" s="18">
        <f t="shared" si="59"/>
        <v>-42.272497086996083</v>
      </c>
      <c r="K61" s="18">
        <f t="shared" si="59"/>
        <v>-33.217523464163818</v>
      </c>
      <c r="L61" s="18">
        <f t="shared" si="59"/>
        <v>-37.606786419176373</v>
      </c>
      <c r="M61" s="18">
        <f t="shared" si="59"/>
        <v>166.34855763077735</v>
      </c>
      <c r="N61" s="18">
        <f t="shared" si="59"/>
        <v>46.653009512490854</v>
      </c>
      <c r="O61" s="18">
        <f t="shared" si="59"/>
        <v>379.31982975265635</v>
      </c>
      <c r="P61" s="18">
        <f t="shared" si="59"/>
        <v>-7.8200230569653257</v>
      </c>
      <c r="Q61" s="18">
        <f t="shared" si="59"/>
        <v>64.872524362572392</v>
      </c>
      <c r="R61" s="18">
        <f t="shared" si="59"/>
        <v>50.634059756829004</v>
      </c>
      <c r="S61" s="18">
        <f t="shared" si="59"/>
        <v>14.460154404757702</v>
      </c>
      <c r="T61" s="18">
        <f t="shared" si="59"/>
        <v>211.32312608695656</v>
      </c>
      <c r="U61" s="18">
        <f t="shared" si="59"/>
        <v>16.496637584109976</v>
      </c>
      <c r="V61" s="18">
        <f t="shared" si="59"/>
        <v>-17.578375025102915</v>
      </c>
      <c r="W61" s="18">
        <f t="shared" si="59"/>
        <v>-43.468106864398457</v>
      </c>
      <c r="X61" s="18">
        <f t="shared" si="59"/>
        <v>-22.486779014161499</v>
      </c>
      <c r="Y61" s="18">
        <f t="shared" si="51"/>
        <v>6.6465308024472876</v>
      </c>
    </row>
    <row r="62" spans="1:25" x14ac:dyDescent="0.2">
      <c r="A62" s="97"/>
      <c r="B62" s="76" t="s">
        <v>16</v>
      </c>
      <c r="C62" s="33" t="s">
        <v>10</v>
      </c>
      <c r="D62" s="18">
        <f t="shared" ref="D62:X62" si="60">IF(C19=0,"--",((D19/C19)*100-100))</f>
        <v>-41.92768334763479</v>
      </c>
      <c r="E62" s="18">
        <f t="shared" si="60"/>
        <v>12.429518406561883</v>
      </c>
      <c r="F62" s="18">
        <f t="shared" si="60"/>
        <v>4.1406231976964136</v>
      </c>
      <c r="G62" s="18">
        <f t="shared" si="60"/>
        <v>49.964858484074853</v>
      </c>
      <c r="H62" s="18">
        <f t="shared" si="60"/>
        <v>-20.007224667000571</v>
      </c>
      <c r="I62" s="18">
        <f t="shared" si="60"/>
        <v>-10.880507473494021</v>
      </c>
      <c r="J62" s="18">
        <f t="shared" si="60"/>
        <v>-13.346025295599844</v>
      </c>
      <c r="K62" s="18">
        <f t="shared" si="60"/>
        <v>100.91814915159421</v>
      </c>
      <c r="L62" s="18">
        <f t="shared" si="60"/>
        <v>3.3529778140349151</v>
      </c>
      <c r="M62" s="18">
        <f t="shared" si="60"/>
        <v>14.605968399307685</v>
      </c>
      <c r="N62" s="18">
        <f t="shared" si="60"/>
        <v>4.9667025136314038</v>
      </c>
      <c r="O62" s="18">
        <f t="shared" si="60"/>
        <v>-20.971151182539003</v>
      </c>
      <c r="P62" s="18">
        <f t="shared" si="60"/>
        <v>4.3804257980593775</v>
      </c>
      <c r="Q62" s="18">
        <f t="shared" si="60"/>
        <v>-25.451890901981386</v>
      </c>
      <c r="R62" s="18">
        <f t="shared" si="60"/>
        <v>14.701512249884388</v>
      </c>
      <c r="S62" s="18">
        <f t="shared" si="60"/>
        <v>-49.526318062092486</v>
      </c>
      <c r="T62" s="18">
        <f t="shared" si="60"/>
        <v>90.021802787432591</v>
      </c>
      <c r="U62" s="18">
        <f t="shared" si="60"/>
        <v>24.468038124345327</v>
      </c>
      <c r="V62" s="18">
        <f t="shared" si="60"/>
        <v>18.315958885564271</v>
      </c>
      <c r="W62" s="18">
        <f t="shared" si="60"/>
        <v>12.794544956938481</v>
      </c>
      <c r="X62" s="18">
        <f t="shared" si="60"/>
        <v>-29.758517154079016</v>
      </c>
      <c r="Y62" s="18">
        <f t="shared" si="51"/>
        <v>1.3490002300272863</v>
      </c>
    </row>
    <row r="63" spans="1:25" x14ac:dyDescent="0.2">
      <c r="A63" s="97"/>
      <c r="B63" s="76" t="s">
        <v>19</v>
      </c>
      <c r="C63" s="33" t="s">
        <v>10</v>
      </c>
      <c r="D63" s="18">
        <f t="shared" ref="D63:X63" si="61">IF(C20=0,"--",((D20/C20)*100-100))</f>
        <v>-74.551760225983074</v>
      </c>
      <c r="E63" s="18">
        <f t="shared" si="61"/>
        <v>178.356966735208</v>
      </c>
      <c r="F63" s="18">
        <f t="shared" si="61"/>
        <v>67.547464255905624</v>
      </c>
      <c r="G63" s="18">
        <f t="shared" si="61"/>
        <v>9.2322344713858371</v>
      </c>
      <c r="H63" s="18">
        <f t="shared" si="61"/>
        <v>-8.9836398995643947</v>
      </c>
      <c r="I63" s="18">
        <f t="shared" si="61"/>
        <v>-32.773141508908736</v>
      </c>
      <c r="J63" s="18">
        <f t="shared" si="61"/>
        <v>46.046033468501918</v>
      </c>
      <c r="K63" s="18">
        <f t="shared" si="61"/>
        <v>66.962442122387699</v>
      </c>
      <c r="L63" s="18">
        <f t="shared" si="61"/>
        <v>-3.5781123007052429</v>
      </c>
      <c r="M63" s="18">
        <f t="shared" si="61"/>
        <v>13.556240306170181</v>
      </c>
      <c r="N63" s="18">
        <f t="shared" si="61"/>
        <v>-23.412154284846395</v>
      </c>
      <c r="O63" s="18">
        <f t="shared" si="61"/>
        <v>32.014719539700167</v>
      </c>
      <c r="P63" s="18">
        <f t="shared" si="61"/>
        <v>51.612401591878978</v>
      </c>
      <c r="Q63" s="18">
        <f t="shared" si="61"/>
        <v>-8.5641879752077443</v>
      </c>
      <c r="R63" s="18">
        <f t="shared" si="61"/>
        <v>-37.379583165451812</v>
      </c>
      <c r="S63" s="18">
        <f t="shared" si="61"/>
        <v>21.860864139759784</v>
      </c>
      <c r="T63" s="18">
        <f t="shared" si="61"/>
        <v>-21.9131</v>
      </c>
      <c r="U63" s="18">
        <f t="shared" si="61"/>
        <v>19.130609615697395</v>
      </c>
      <c r="V63" s="18">
        <f t="shared" si="61"/>
        <v>6.0329759399045884</v>
      </c>
      <c r="W63" s="18">
        <f t="shared" si="61"/>
        <v>56.235147651605473</v>
      </c>
      <c r="X63" s="18">
        <f t="shared" si="61"/>
        <v>-32.153652082389712</v>
      </c>
      <c r="Y63" s="18">
        <f t="shared" si="51"/>
        <v>3.613247579384165</v>
      </c>
    </row>
    <row r="64" spans="1:25" x14ac:dyDescent="0.2">
      <c r="A64" s="97"/>
      <c r="B64" s="76" t="s">
        <v>18</v>
      </c>
      <c r="C64" s="33" t="s">
        <v>10</v>
      </c>
      <c r="D64" s="18">
        <f t="shared" ref="D64:X64" si="62">IF(C21=0,"--",((D21/C21)*100-100))</f>
        <v>44.161637365520875</v>
      </c>
      <c r="E64" s="18">
        <f t="shared" si="62"/>
        <v>162.90918764526333</v>
      </c>
      <c r="F64" s="18">
        <f t="shared" si="62"/>
        <v>-55.566768739182535</v>
      </c>
      <c r="G64" s="18">
        <f t="shared" si="62"/>
        <v>205.49652721595982</v>
      </c>
      <c r="H64" s="18">
        <f t="shared" si="62"/>
        <v>-50.240790617110548</v>
      </c>
      <c r="I64" s="18">
        <f t="shared" si="62"/>
        <v>-26.723750502637373</v>
      </c>
      <c r="J64" s="18">
        <f t="shared" si="62"/>
        <v>10.166026448023928</v>
      </c>
      <c r="K64" s="18">
        <f t="shared" si="62"/>
        <v>70.452703032670797</v>
      </c>
      <c r="L64" s="18">
        <f t="shared" si="62"/>
        <v>-29.988024157966521</v>
      </c>
      <c r="M64" s="18">
        <f t="shared" si="62"/>
        <v>46.600400217705328</v>
      </c>
      <c r="N64" s="18">
        <f t="shared" si="62"/>
        <v>20.541085241023566</v>
      </c>
      <c r="O64" s="18">
        <f t="shared" si="62"/>
        <v>-36.158905124701846</v>
      </c>
      <c r="P64" s="18">
        <f t="shared" si="62"/>
        <v>-16.493824473583985</v>
      </c>
      <c r="Q64" s="18">
        <f t="shared" si="62"/>
        <v>-50.725846386405692</v>
      </c>
      <c r="R64" s="18">
        <f t="shared" si="62"/>
        <v>188.48249233047716</v>
      </c>
      <c r="S64" s="18">
        <f t="shared" si="62"/>
        <v>-100</v>
      </c>
      <c r="T64" s="18" t="str">
        <f t="shared" si="62"/>
        <v>--</v>
      </c>
      <c r="U64" s="18">
        <f t="shared" si="62"/>
        <v>-11.725228911470381</v>
      </c>
      <c r="V64" s="18">
        <f t="shared" si="62"/>
        <v>-23.38123063334659</v>
      </c>
      <c r="W64" s="18">
        <f t="shared" si="62"/>
        <v>4.9774445402449317</v>
      </c>
      <c r="X64" s="18">
        <f t="shared" si="62"/>
        <v>-18.016934693433043</v>
      </c>
      <c r="Y64" s="18">
        <f t="shared" si="51"/>
        <v>4.9625384449227994</v>
      </c>
    </row>
    <row r="65" spans="1:25" x14ac:dyDescent="0.2">
      <c r="A65" s="97"/>
      <c r="B65" s="76" t="s">
        <v>20</v>
      </c>
      <c r="C65" s="33" t="s">
        <v>10</v>
      </c>
      <c r="D65" s="18">
        <f t="shared" ref="D65:X65" si="63">IF(C22=0,"--",((D22/C22)*100-100))</f>
        <v>-42.38368510244954</v>
      </c>
      <c r="E65" s="18">
        <f t="shared" si="63"/>
        <v>130.9368628630636</v>
      </c>
      <c r="F65" s="18">
        <f t="shared" si="63"/>
        <v>-46.090109126696966</v>
      </c>
      <c r="G65" s="18">
        <f t="shared" si="63"/>
        <v>54.386082661046771</v>
      </c>
      <c r="H65" s="18">
        <f t="shared" si="63"/>
        <v>17.172841330979963</v>
      </c>
      <c r="I65" s="18">
        <f t="shared" si="63"/>
        <v>-40.037398711822149</v>
      </c>
      <c r="J65" s="18">
        <f t="shared" si="63"/>
        <v>-23.486535986535984</v>
      </c>
      <c r="K65" s="18">
        <f t="shared" si="63"/>
        <v>404.63860000970413</v>
      </c>
      <c r="L65" s="18">
        <f t="shared" si="63"/>
        <v>-46.9624663074936</v>
      </c>
      <c r="M65" s="18">
        <f t="shared" si="63"/>
        <v>21.440139227961623</v>
      </c>
      <c r="N65" s="18">
        <f t="shared" si="63"/>
        <v>13.308851336557794</v>
      </c>
      <c r="O65" s="18">
        <f t="shared" si="63"/>
        <v>-9.7760309165166177</v>
      </c>
      <c r="P65" s="18">
        <f t="shared" si="63"/>
        <v>-22.354452929924221</v>
      </c>
      <c r="Q65" s="18">
        <f t="shared" si="63"/>
        <v>-41.542859292135248</v>
      </c>
      <c r="R65" s="18">
        <f t="shared" si="63"/>
        <v>268.16261313430272</v>
      </c>
      <c r="S65" s="18">
        <f t="shared" si="63"/>
        <v>-100</v>
      </c>
      <c r="T65" s="18" t="str">
        <f t="shared" si="63"/>
        <v>--</v>
      </c>
      <c r="U65" s="18">
        <f t="shared" si="63"/>
        <v>8.1126216798003554</v>
      </c>
      <c r="V65" s="18">
        <f t="shared" si="63"/>
        <v>1.4348727526885483</v>
      </c>
      <c r="W65" s="18">
        <f t="shared" si="63"/>
        <v>238.88432096906814</v>
      </c>
      <c r="X65" s="18">
        <f t="shared" si="63"/>
        <v>-55.643987287701194</v>
      </c>
      <c r="Y65" s="18">
        <f t="shared" si="51"/>
        <v>2.3818057402937569</v>
      </c>
    </row>
    <row r="66" spans="1:25" x14ac:dyDescent="0.2">
      <c r="A66" s="97"/>
      <c r="B66" s="76" t="s">
        <v>21</v>
      </c>
      <c r="C66" s="33" t="s">
        <v>10</v>
      </c>
      <c r="D66" s="18">
        <f t="shared" ref="D66:X66" si="64">IF(C23=0,"--",((D23/C23)*100-100))</f>
        <v>636.22903047964087</v>
      </c>
      <c r="E66" s="18">
        <f t="shared" si="64"/>
        <v>-4.704800008558081</v>
      </c>
      <c r="F66" s="18">
        <f t="shared" si="64"/>
        <v>14.409357775507686</v>
      </c>
      <c r="G66" s="18">
        <f t="shared" si="64"/>
        <v>184.09686313372646</v>
      </c>
      <c r="H66" s="18">
        <f t="shared" si="64"/>
        <v>-44.967759538306915</v>
      </c>
      <c r="I66" s="18">
        <f t="shared" si="64"/>
        <v>221.7368929723487</v>
      </c>
      <c r="J66" s="18">
        <f t="shared" si="64"/>
        <v>-91.6601971669443</v>
      </c>
      <c r="K66" s="18">
        <f t="shared" si="64"/>
        <v>219.97193310723895</v>
      </c>
      <c r="L66" s="18">
        <f t="shared" si="64"/>
        <v>26.787228443612747</v>
      </c>
      <c r="M66" s="18">
        <f t="shared" si="64"/>
        <v>7.2539636782934451</v>
      </c>
      <c r="N66" s="18">
        <f t="shared" si="64"/>
        <v>-7.9163799776382575</v>
      </c>
      <c r="O66" s="18">
        <f t="shared" si="64"/>
        <v>-31.52330638335134</v>
      </c>
      <c r="P66" s="18">
        <f t="shared" si="64"/>
        <v>90.086442065061703</v>
      </c>
      <c r="Q66" s="18">
        <f t="shared" si="64"/>
        <v>-67.401414482978225</v>
      </c>
      <c r="R66" s="18">
        <f t="shared" si="64"/>
        <v>133.83777239709445</v>
      </c>
      <c r="S66" s="18">
        <f t="shared" si="64"/>
        <v>-100</v>
      </c>
      <c r="T66" s="18" t="str">
        <f t="shared" si="64"/>
        <v>--</v>
      </c>
      <c r="U66" s="18">
        <f t="shared" si="64"/>
        <v>-21.412515829463914</v>
      </c>
      <c r="V66" s="18">
        <f t="shared" si="64"/>
        <v>38.298229476497113</v>
      </c>
      <c r="W66" s="18">
        <f t="shared" si="64"/>
        <v>15.310224293620749</v>
      </c>
      <c r="X66" s="18">
        <f t="shared" si="64"/>
        <v>-16.387106552821706</v>
      </c>
      <c r="Y66" s="18">
        <f t="shared" si="51"/>
        <v>12.439626914012905</v>
      </c>
    </row>
    <row r="67" spans="1:25" x14ac:dyDescent="0.2">
      <c r="A67" s="97"/>
      <c r="B67" s="76" t="s">
        <v>17</v>
      </c>
      <c r="C67" s="33" t="s">
        <v>10</v>
      </c>
      <c r="D67" s="18">
        <f>IF(C24=0,"--",((D24/C24)*100-100))</f>
        <v>-63.161542962596215</v>
      </c>
      <c r="E67" s="18">
        <f t="shared" ref="E67:U67" si="65">IF(D24=0,"--",((E24/D24)*100-100))</f>
        <v>35.738111529250773</v>
      </c>
      <c r="F67" s="18">
        <f t="shared" si="65"/>
        <v>19.306710113553009</v>
      </c>
      <c r="G67" s="18">
        <f t="shared" si="65"/>
        <v>0.16938027191382332</v>
      </c>
      <c r="H67" s="18">
        <f t="shared" si="65"/>
        <v>-33.182316322265038</v>
      </c>
      <c r="I67" s="18">
        <f t="shared" si="65"/>
        <v>23.956307806766901</v>
      </c>
      <c r="J67" s="18">
        <f t="shared" si="65"/>
        <v>7.7239265756364546</v>
      </c>
      <c r="K67" s="18">
        <f t="shared" si="65"/>
        <v>120.98989506740844</v>
      </c>
      <c r="L67" s="18">
        <f t="shared" si="65"/>
        <v>36.357142311424184</v>
      </c>
      <c r="M67" s="18">
        <f t="shared" si="65"/>
        <v>19.908083136995614</v>
      </c>
      <c r="N67" s="18">
        <f t="shared" si="65"/>
        <v>28.002724200408608</v>
      </c>
      <c r="O67" s="18">
        <f t="shared" si="65"/>
        <v>-24.795504055239221</v>
      </c>
      <c r="P67" s="18">
        <f t="shared" si="65"/>
        <v>-25.882108809195586</v>
      </c>
      <c r="Q67" s="18">
        <f t="shared" si="65"/>
        <v>-31.769234421637051</v>
      </c>
      <c r="R67" s="18">
        <f t="shared" si="65"/>
        <v>-5.9532408196174629</v>
      </c>
      <c r="S67" s="18">
        <f t="shared" si="65"/>
        <v>-100</v>
      </c>
      <c r="T67" s="18" t="str">
        <f t="shared" si="65"/>
        <v>--</v>
      </c>
      <c r="U67" s="18">
        <f t="shared" si="65"/>
        <v>7.4598557006890047</v>
      </c>
      <c r="V67" s="18">
        <f t="shared" ref="V67:X68" si="66">IF(U24=0,"--",((V24/U24)*100-100))</f>
        <v>175.73921469511959</v>
      </c>
      <c r="W67" s="18">
        <f t="shared" si="66"/>
        <v>-50.145713111134796</v>
      </c>
      <c r="X67" s="18">
        <f t="shared" si="66"/>
        <v>-15.131876320901085</v>
      </c>
      <c r="Y67" s="18">
        <f t="shared" si="51"/>
        <v>1.4038060021535728</v>
      </c>
    </row>
    <row r="68" spans="1:25" x14ac:dyDescent="0.2">
      <c r="A68" s="97"/>
      <c r="B68" s="76" t="s">
        <v>807</v>
      </c>
      <c r="C68" s="33" t="s">
        <v>10</v>
      </c>
      <c r="D68" s="18">
        <f>IF(C25=0,"--",((D25/C25)*100-100))</f>
        <v>-35.738123822845893</v>
      </c>
      <c r="E68" s="18">
        <f t="shared" ref="E68" si="67">IF(D25=0,"--",((E25/D25)*100-100))</f>
        <v>-58.186788701494578</v>
      </c>
      <c r="F68" s="18">
        <f t="shared" ref="F68" si="68">IF(E25=0,"--",((F25/E25)*100-100))</f>
        <v>22.081258155534144</v>
      </c>
      <c r="G68" s="18">
        <f t="shared" ref="G68" si="69">IF(F25=0,"--",((G25/F25)*100-100))</f>
        <v>34.822098111856008</v>
      </c>
      <c r="H68" s="18">
        <f t="shared" ref="H68" si="70">IF(G25=0,"--",((H25/G25)*100-100))</f>
        <v>12.271136772110154</v>
      </c>
      <c r="I68" s="18">
        <f t="shared" ref="I68" si="71">IF(H25=0,"--",((I25/H25)*100-100))</f>
        <v>-55.051066150305481</v>
      </c>
      <c r="J68" s="18">
        <f t="shared" ref="J68" si="72">IF(I25=0,"--",((J25/I25)*100-100))</f>
        <v>32.575115768348155</v>
      </c>
      <c r="K68" s="18">
        <f t="shared" ref="K68" si="73">IF(J25=0,"--",((K25/J25)*100-100))</f>
        <v>85.345894585984325</v>
      </c>
      <c r="L68" s="18">
        <f t="shared" ref="L68" si="74">IF(K25=0,"--",((L25/K25)*100-100))</f>
        <v>24.724265013539878</v>
      </c>
      <c r="M68" s="18">
        <f t="shared" ref="M68" si="75">IF(L25=0,"--",((M25/L25)*100-100))</f>
        <v>0.38861007487722077</v>
      </c>
      <c r="N68" s="18">
        <f t="shared" ref="N68" si="76">IF(M25=0,"--",((N25/M25)*100-100))</f>
        <v>7.5785038683840327</v>
      </c>
      <c r="O68" s="18">
        <f t="shared" ref="O68" si="77">IF(N25=0,"--",((O25/N25)*100-100))</f>
        <v>-55.679090272013823</v>
      </c>
      <c r="P68" s="18">
        <f t="shared" ref="P68" si="78">IF(O25=0,"--",((P25/O25)*100-100))</f>
        <v>-47.530978413232418</v>
      </c>
      <c r="Q68" s="18">
        <f t="shared" ref="Q68" si="79">IF(P25=0,"--",((Q25/P25)*100-100))</f>
        <v>-39.374428955369034</v>
      </c>
      <c r="R68" s="18">
        <f t="shared" ref="R68" si="80">IF(Q25=0,"--",((R25/Q25)*100-100))</f>
        <v>233.69849733397967</v>
      </c>
      <c r="S68" s="18">
        <f t="shared" ref="S68" si="81">IF(R25=0,"--",((S25/R25)*100-100))</f>
        <v>-39.950505901524167</v>
      </c>
      <c r="T68" s="18">
        <f t="shared" ref="T68" si="82">IF(S25=0,"--",((T25/S25)*100-100))</f>
        <v>49.487170465241064</v>
      </c>
      <c r="U68" s="18">
        <f t="shared" ref="U68" si="83">IF(T25=0,"--",((U25/T25)*100-100))</f>
        <v>130.67290803011619</v>
      </c>
      <c r="V68" s="18">
        <f t="shared" si="66"/>
        <v>-72.23150488891838</v>
      </c>
      <c r="W68" s="18">
        <f t="shared" si="66"/>
        <v>116.46961554361312</v>
      </c>
      <c r="X68" s="18">
        <f t="shared" si="66"/>
        <v>-27.415145265194923</v>
      </c>
      <c r="Y68" s="18">
        <f t="shared" si="51"/>
        <v>-1.5546215719540584</v>
      </c>
    </row>
    <row r="69" spans="1:25" ht="15" x14ac:dyDescent="0.25">
      <c r="A69" s="97"/>
      <c r="B69" s="185" t="s">
        <v>22</v>
      </c>
      <c r="C69" s="33" t="s">
        <v>10</v>
      </c>
      <c r="D69" s="18">
        <f t="shared" ref="D69:D71" si="84">IF(C26=0,"--",((D26/C26)*100-100))</f>
        <v>29.410626036360327</v>
      </c>
      <c r="E69" s="18">
        <f t="shared" ref="E69:U69" si="85">IF(D26=0,"--",((E26/D26)*100-100))</f>
        <v>10.696628352454269</v>
      </c>
      <c r="F69" s="18">
        <f t="shared" si="85"/>
        <v>33.920677727683653</v>
      </c>
      <c r="G69" s="18">
        <f t="shared" si="85"/>
        <v>-8.0599068247221908</v>
      </c>
      <c r="H69" s="18">
        <f t="shared" si="85"/>
        <v>11.96410445921903</v>
      </c>
      <c r="I69" s="18">
        <f t="shared" si="85"/>
        <v>-8.7676497000117593E-2</v>
      </c>
      <c r="J69" s="18">
        <f t="shared" si="85"/>
        <v>-18.267080685211539</v>
      </c>
      <c r="K69" s="18">
        <f t="shared" si="85"/>
        <v>-16.202569331789022</v>
      </c>
      <c r="L69" s="18">
        <f t="shared" si="85"/>
        <v>-18.444587413189922</v>
      </c>
      <c r="M69" s="18">
        <f t="shared" si="85"/>
        <v>-15.964062689239483</v>
      </c>
      <c r="N69" s="18">
        <f t="shared" si="85"/>
        <v>7.7866316233909885</v>
      </c>
      <c r="O69" s="18">
        <f t="shared" si="85"/>
        <v>92.534844914708344</v>
      </c>
      <c r="P69" s="18">
        <f t="shared" si="85"/>
        <v>41.399888120610711</v>
      </c>
      <c r="Q69" s="18">
        <f t="shared" si="85"/>
        <v>-27.368125256061049</v>
      </c>
      <c r="R69" s="18">
        <f t="shared" si="85"/>
        <v>-0.11262190332472244</v>
      </c>
      <c r="S69" s="18">
        <f t="shared" si="85"/>
        <v>-6.7758048590503961</v>
      </c>
      <c r="T69" s="18">
        <f t="shared" si="85"/>
        <v>31.963467795791786</v>
      </c>
      <c r="U69" s="18">
        <f t="shared" si="85"/>
        <v>10.074591303920457</v>
      </c>
      <c r="V69" s="18">
        <f t="shared" ref="V69:X71" si="86">IF(U26=0,"--",((V26/U26)*100-100))</f>
        <v>0.44235088925003652</v>
      </c>
      <c r="W69" s="18">
        <f t="shared" si="86"/>
        <v>13.459026230248412</v>
      </c>
      <c r="X69" s="18">
        <f t="shared" si="86"/>
        <v>-23.728492110441792</v>
      </c>
      <c r="Y69" s="18">
        <f t="shared" si="51"/>
        <v>4.7878663487501711</v>
      </c>
    </row>
    <row r="70" spans="1:25" x14ac:dyDescent="0.2">
      <c r="A70" s="97"/>
      <c r="B70" s="76" t="s">
        <v>23</v>
      </c>
      <c r="C70" s="33" t="s">
        <v>10</v>
      </c>
      <c r="D70" s="18">
        <f t="shared" si="84"/>
        <v>-57.280036272099096</v>
      </c>
      <c r="E70" s="18">
        <f t="shared" ref="E70:U70" si="87">IF(D27=0,"--",((E27/D27)*100-100))</f>
        <v>3.3226829061341618</v>
      </c>
      <c r="F70" s="18">
        <f t="shared" si="87"/>
        <v>62.571520502317611</v>
      </c>
      <c r="G70" s="18">
        <f t="shared" si="87"/>
        <v>76.346521372302249</v>
      </c>
      <c r="H70" s="18">
        <f t="shared" si="87"/>
        <v>-50.549750795605505</v>
      </c>
      <c r="I70" s="18">
        <f t="shared" si="87"/>
        <v>11.122140820089285</v>
      </c>
      <c r="J70" s="18">
        <f t="shared" si="87"/>
        <v>110.61098262388231</v>
      </c>
      <c r="K70" s="18">
        <f t="shared" si="87"/>
        <v>-24.851385013966649</v>
      </c>
      <c r="L70" s="18">
        <f t="shared" si="87"/>
        <v>34.800308704302381</v>
      </c>
      <c r="M70" s="18">
        <f t="shared" si="87"/>
        <v>-69.712544269277799</v>
      </c>
      <c r="N70" s="18">
        <f t="shared" si="87"/>
        <v>1121.0813901408753</v>
      </c>
      <c r="O70" s="18">
        <f t="shared" si="87"/>
        <v>-32.415605304966803</v>
      </c>
      <c r="P70" s="18">
        <f t="shared" si="87"/>
        <v>-46.042788182830243</v>
      </c>
      <c r="Q70" s="18">
        <f t="shared" si="87"/>
        <v>-22.464061886666428</v>
      </c>
      <c r="R70" s="18">
        <f t="shared" si="87"/>
        <v>44.694756343893999</v>
      </c>
      <c r="S70" s="18">
        <f t="shared" si="87"/>
        <v>-16.983885991028586</v>
      </c>
      <c r="T70" s="18">
        <f t="shared" si="87"/>
        <v>-12.822804581789413</v>
      </c>
      <c r="U70" s="18">
        <f t="shared" si="87"/>
        <v>34.089632006870488</v>
      </c>
      <c r="V70" s="18">
        <f t="shared" si="86"/>
        <v>46.900737486851796</v>
      </c>
      <c r="W70" s="18">
        <f t="shared" si="86"/>
        <v>25.6840751403887</v>
      </c>
      <c r="X70" s="18">
        <f t="shared" si="86"/>
        <v>-41.548878495660489</v>
      </c>
      <c r="Y70" s="18">
        <f t="shared" si="51"/>
        <v>3.7769567057553104</v>
      </c>
    </row>
    <row r="71" spans="1:25" ht="13.5" thickBot="1" x14ac:dyDescent="0.25">
      <c r="A71" s="97"/>
      <c r="B71" s="77" t="s">
        <v>7</v>
      </c>
      <c r="C71" s="78"/>
      <c r="D71" s="271">
        <f t="shared" si="84"/>
        <v>27.036923762312597</v>
      </c>
      <c r="E71" s="271">
        <f t="shared" ref="E71:U71" si="88">IF(D28=0,"--",((E28/D28)*100-100))</f>
        <v>10.628730701102171</v>
      </c>
      <c r="F71" s="271">
        <f t="shared" si="88"/>
        <v>34.167065969266076</v>
      </c>
      <c r="G71" s="18">
        <f t="shared" si="88"/>
        <v>-7.1803646996418422</v>
      </c>
      <c r="H71" s="18">
        <f t="shared" si="88"/>
        <v>10.726492651767373</v>
      </c>
      <c r="I71" s="18">
        <f t="shared" si="88"/>
        <v>1.1434909065982879E-2</v>
      </c>
      <c r="J71" s="18">
        <f t="shared" si="88"/>
        <v>-17.001018478470783</v>
      </c>
      <c r="K71" s="18">
        <f t="shared" si="88"/>
        <v>-16.418165449753815</v>
      </c>
      <c r="L71" s="18">
        <f t="shared" si="88"/>
        <v>-17.25122773283681</v>
      </c>
      <c r="M71" s="18">
        <f t="shared" si="88"/>
        <v>-17.926468873978806</v>
      </c>
      <c r="N71" s="18">
        <f t="shared" si="88"/>
        <v>22.786675936627489</v>
      </c>
      <c r="O71" s="18">
        <f t="shared" si="88"/>
        <v>75.792604536631671</v>
      </c>
      <c r="P71" s="18">
        <f t="shared" si="88"/>
        <v>36.895404450018219</v>
      </c>
      <c r="Q71" s="18">
        <f t="shared" si="88"/>
        <v>-27.268553015509937</v>
      </c>
      <c r="R71" s="18">
        <f t="shared" si="88"/>
        <v>0.85724593394085957</v>
      </c>
      <c r="S71" s="18">
        <f t="shared" si="88"/>
        <v>-7.0928001605378483</v>
      </c>
      <c r="T71" s="18">
        <f t="shared" si="88"/>
        <v>30.720766765745083</v>
      </c>
      <c r="U71" s="18">
        <f t="shared" si="88"/>
        <v>10.518980380297677</v>
      </c>
      <c r="V71" s="18">
        <f t="shared" si="86"/>
        <v>1.485394580852045</v>
      </c>
      <c r="W71" s="18">
        <f t="shared" si="86"/>
        <v>13.85631785878445</v>
      </c>
      <c r="X71" s="18">
        <f t="shared" si="86"/>
        <v>-24.367783778235932</v>
      </c>
      <c r="Y71" s="18">
        <f t="shared" si="51"/>
        <v>4.762639747002666</v>
      </c>
    </row>
    <row r="72" spans="1:25" ht="13.5" thickTop="1" x14ac:dyDescent="0.2">
      <c r="A72" s="79" t="s">
        <v>868</v>
      </c>
      <c r="B72" s="79"/>
      <c r="C72" s="98"/>
      <c r="D72" s="98"/>
      <c r="E72" s="98"/>
      <c r="F72" s="98"/>
      <c r="G72" s="89"/>
      <c r="H72" s="89"/>
      <c r="I72" s="89"/>
      <c r="J72" s="89"/>
      <c r="K72" s="89"/>
      <c r="L72" s="89"/>
      <c r="M72" s="89"/>
      <c r="N72" s="89"/>
      <c r="O72" s="89"/>
      <c r="P72" s="89"/>
      <c r="Q72" s="89"/>
      <c r="R72" s="89"/>
      <c r="S72" s="89"/>
      <c r="T72" s="89"/>
      <c r="U72" s="89"/>
      <c r="V72" s="89"/>
      <c r="W72" s="89"/>
      <c r="X72" s="89"/>
      <c r="Y72" s="89"/>
    </row>
  </sheetData>
  <mergeCells count="6">
    <mergeCell ref="B51:Y51"/>
    <mergeCell ref="C7:Y7"/>
    <mergeCell ref="A2:Y2"/>
    <mergeCell ref="A4:Y4"/>
    <mergeCell ref="A5:Y5"/>
    <mergeCell ref="A29:Y29"/>
  </mergeCells>
  <phoneticPr fontId="4" type="noConversion"/>
  <hyperlinks>
    <hyperlink ref="A1" location="INDICE!A1" display="INDICE"/>
  </hyperlinks>
  <pageMargins left="0.75" right="0.75" top="1" bottom="1" header="0" footer="0"/>
  <pageSetup orientation="portrait"/>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3"/>
  <sheetViews>
    <sheetView topLeftCell="A43" zoomScale="70" zoomScaleNormal="70" workbookViewId="0"/>
  </sheetViews>
  <sheetFormatPr baseColWidth="10" defaultRowHeight="12.75" x14ac:dyDescent="0.2"/>
  <cols>
    <col min="1" max="1" width="11.42578125" style="4"/>
    <col min="2" max="2" width="31.85546875" style="4" customWidth="1"/>
    <col min="3" max="89" width="11.42578125" style="21"/>
    <col min="90" max="16384" width="11.42578125" style="4"/>
  </cols>
  <sheetData>
    <row r="1" spans="1:25" x14ac:dyDescent="0.2">
      <c r="A1" s="11" t="s">
        <v>258</v>
      </c>
    </row>
    <row r="2" spans="1:25" ht="18.75" x14ac:dyDescent="0.3">
      <c r="A2" s="333" t="s">
        <v>100</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25"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25" ht="18.75" x14ac:dyDescent="0.3">
      <c r="A4" s="333" t="s">
        <v>849</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25" x14ac:dyDescent="0.2">
      <c r="A5" s="349" t="s">
        <v>124</v>
      </c>
      <c r="B5" s="349"/>
      <c r="C5" s="349"/>
      <c r="D5" s="349"/>
      <c r="E5" s="349"/>
      <c r="F5" s="349"/>
      <c r="G5" s="349"/>
      <c r="H5" s="349"/>
      <c r="I5" s="349"/>
      <c r="J5" s="349"/>
      <c r="K5" s="349"/>
      <c r="L5" s="349"/>
      <c r="M5" s="349"/>
      <c r="N5" s="349"/>
      <c r="O5" s="349"/>
      <c r="P5" s="349"/>
      <c r="Q5" s="349"/>
      <c r="R5" s="349"/>
      <c r="S5" s="349"/>
      <c r="T5" s="349"/>
      <c r="U5" s="349"/>
      <c r="V5" s="349"/>
      <c r="W5" s="349"/>
      <c r="X5" s="349"/>
      <c r="Y5" s="349"/>
    </row>
    <row r="6" spans="1:25" ht="13.5" thickBot="1" x14ac:dyDescent="0.25">
      <c r="A6" s="148"/>
      <c r="B6" s="26"/>
      <c r="C6" s="145">
        <v>1995</v>
      </c>
      <c r="D6" s="145">
        <v>1996</v>
      </c>
      <c r="E6" s="145">
        <v>1997</v>
      </c>
      <c r="F6" s="145">
        <v>1998</v>
      </c>
      <c r="G6" s="145">
        <v>1999</v>
      </c>
      <c r="H6" s="145">
        <v>2000</v>
      </c>
      <c r="I6" s="145">
        <v>2001</v>
      </c>
      <c r="J6" s="145">
        <v>2002</v>
      </c>
      <c r="K6" s="145">
        <v>2003</v>
      </c>
      <c r="L6" s="145">
        <v>2004</v>
      </c>
      <c r="M6" s="145">
        <v>2005</v>
      </c>
      <c r="N6" s="145">
        <v>2006</v>
      </c>
      <c r="O6" s="145">
        <v>2007</v>
      </c>
      <c r="P6" s="145">
        <v>2008</v>
      </c>
      <c r="Q6" s="145">
        <v>2009</v>
      </c>
      <c r="R6" s="145">
        <v>2010</v>
      </c>
      <c r="S6" s="145">
        <v>2011</v>
      </c>
      <c r="T6" s="231">
        <v>2012</v>
      </c>
      <c r="U6" s="240">
        <v>2013</v>
      </c>
      <c r="V6" s="269">
        <v>2014</v>
      </c>
      <c r="W6" s="269">
        <v>2015</v>
      </c>
      <c r="X6" s="269">
        <v>2016</v>
      </c>
      <c r="Y6" s="269" t="s">
        <v>806</v>
      </c>
    </row>
    <row r="7" spans="1:25" ht="14.25" thickTop="1" thickBot="1" x14ac:dyDescent="0.25">
      <c r="A7" s="148"/>
      <c r="B7" s="29"/>
      <c r="C7" s="343" t="s">
        <v>25</v>
      </c>
      <c r="D7" s="343"/>
      <c r="E7" s="343"/>
      <c r="F7" s="343"/>
      <c r="G7" s="343"/>
      <c r="H7" s="343"/>
      <c r="I7" s="343"/>
      <c r="J7" s="343"/>
      <c r="K7" s="343"/>
      <c r="L7" s="343"/>
      <c r="M7" s="343"/>
      <c r="N7" s="343"/>
      <c r="O7" s="343"/>
      <c r="P7" s="343"/>
      <c r="Q7" s="343"/>
      <c r="R7" s="343"/>
      <c r="S7" s="343"/>
      <c r="T7" s="343"/>
      <c r="U7" s="343"/>
      <c r="V7" s="343"/>
      <c r="W7" s="343"/>
      <c r="X7" s="343"/>
      <c r="Y7" s="343"/>
    </row>
    <row r="8" spans="1:25" ht="13.5" thickTop="1" x14ac:dyDescent="0.2">
      <c r="A8" s="148"/>
      <c r="C8" s="22"/>
      <c r="D8" s="22"/>
      <c r="E8" s="22"/>
      <c r="F8" s="22"/>
      <c r="G8" s="22"/>
      <c r="H8" s="22"/>
      <c r="I8" s="22"/>
      <c r="J8" s="22"/>
      <c r="K8" s="22"/>
      <c r="L8" s="22"/>
      <c r="M8" s="22"/>
      <c r="N8" s="22"/>
      <c r="O8" s="22"/>
      <c r="P8" s="22"/>
      <c r="Q8" s="22"/>
      <c r="R8" s="22"/>
      <c r="S8" s="22"/>
      <c r="T8" s="22"/>
      <c r="U8" s="22"/>
      <c r="V8" s="22"/>
      <c r="W8" s="22"/>
      <c r="X8" s="22"/>
      <c r="Y8" s="22"/>
    </row>
    <row r="9" spans="1:25" x14ac:dyDescent="0.2">
      <c r="A9" s="143"/>
      <c r="B9" s="80" t="s">
        <v>326</v>
      </c>
      <c r="C9" s="18">
        <v>196.463256</v>
      </c>
      <c r="D9" s="18">
        <v>200.455735</v>
      </c>
      <c r="E9" s="18">
        <v>317.939798</v>
      </c>
      <c r="F9" s="18">
        <v>320.397582</v>
      </c>
      <c r="G9" s="18">
        <v>262.23361199999999</v>
      </c>
      <c r="H9" s="18">
        <v>316.09325999999999</v>
      </c>
      <c r="I9" s="18">
        <v>412.59579300000001</v>
      </c>
      <c r="J9" s="18">
        <v>330.32001400000001</v>
      </c>
      <c r="K9" s="18">
        <v>178.43920700000001</v>
      </c>
      <c r="L9" s="18">
        <v>171.47038699999999</v>
      </c>
      <c r="M9" s="18">
        <v>184.97842</v>
      </c>
      <c r="N9" s="18">
        <v>179.96704199999999</v>
      </c>
      <c r="O9" s="18">
        <v>284.876439</v>
      </c>
      <c r="P9" s="18">
        <v>378.43525599999998</v>
      </c>
      <c r="Q9" s="27">
        <v>279.93120099999999</v>
      </c>
      <c r="R9" s="27">
        <v>310.717761</v>
      </c>
      <c r="S9" s="27">
        <v>326.435833</v>
      </c>
      <c r="T9" s="27">
        <v>345.77810599999998</v>
      </c>
      <c r="U9" s="19">
        <v>349.57529399999999</v>
      </c>
      <c r="V9" s="19">
        <v>344.01171199999999</v>
      </c>
      <c r="W9" s="19">
        <v>337.854805</v>
      </c>
      <c r="X9" s="19">
        <v>330.58222799999999</v>
      </c>
      <c r="Y9" s="18">
        <f>SUM(C9:X9)</f>
        <v>6359.5527409999995</v>
      </c>
    </row>
    <row r="10" spans="1:25" x14ac:dyDescent="0.2">
      <c r="A10" s="143"/>
      <c r="B10" s="80" t="s">
        <v>332</v>
      </c>
      <c r="C10" s="18">
        <v>37.360230999999999</v>
      </c>
      <c r="D10" s="18">
        <v>30.624241999999999</v>
      </c>
      <c r="E10" s="18">
        <v>21.848749000000002</v>
      </c>
      <c r="F10" s="18">
        <v>17.115167</v>
      </c>
      <c r="G10" s="18">
        <v>9.3993889999999993</v>
      </c>
      <c r="H10" s="18">
        <v>5.7579229999999999</v>
      </c>
      <c r="I10" s="18">
        <v>5.7550679999999996</v>
      </c>
      <c r="J10" s="18">
        <v>3.490907</v>
      </c>
      <c r="K10" s="18">
        <v>2.3875549999999999</v>
      </c>
      <c r="L10" s="18">
        <v>6.6544040000000004</v>
      </c>
      <c r="M10" s="18">
        <v>5.9961419999999999</v>
      </c>
      <c r="N10" s="18">
        <v>2.091761</v>
      </c>
      <c r="O10" s="18">
        <v>9.6071279999999994</v>
      </c>
      <c r="P10" s="18">
        <v>23.003575999999999</v>
      </c>
      <c r="Q10" s="27">
        <v>16.314482000000002</v>
      </c>
      <c r="R10" s="27">
        <v>18.453613000000001</v>
      </c>
      <c r="S10" s="27">
        <v>11.837301</v>
      </c>
      <c r="T10" s="27">
        <v>14.849975000000001</v>
      </c>
      <c r="U10" s="19">
        <v>6.4616189999999998</v>
      </c>
      <c r="V10" s="19">
        <v>12.472013</v>
      </c>
      <c r="W10" s="19">
        <v>9.6870650000000005</v>
      </c>
      <c r="X10" s="19">
        <v>4.7841300000000002</v>
      </c>
      <c r="Y10" s="18">
        <f t="shared" ref="Y10:Y28" si="0">SUM(C10:X10)</f>
        <v>275.95243999999997</v>
      </c>
    </row>
    <row r="11" spans="1:25" x14ac:dyDescent="0.2">
      <c r="A11" s="143"/>
      <c r="B11" s="80" t="s">
        <v>378</v>
      </c>
      <c r="C11" s="18">
        <v>14.075739</v>
      </c>
      <c r="D11" s="18">
        <v>16.090337000000002</v>
      </c>
      <c r="E11" s="18">
        <v>13.80865</v>
      </c>
      <c r="F11" s="18">
        <v>7.1715099999999996</v>
      </c>
      <c r="G11" s="18">
        <v>5.5322009999999997</v>
      </c>
      <c r="H11" s="18">
        <v>7.8915050000000004</v>
      </c>
      <c r="I11" s="18">
        <v>43.664023</v>
      </c>
      <c r="J11" s="18">
        <v>6.0216700000000003</v>
      </c>
      <c r="K11" s="18">
        <v>3.3827039999999999</v>
      </c>
      <c r="L11" s="18">
        <v>7.806044</v>
      </c>
      <c r="M11" s="18">
        <v>9.5898520000000005</v>
      </c>
      <c r="N11" s="18">
        <v>8.5488479999999996</v>
      </c>
      <c r="O11" s="18">
        <v>14.358468999999999</v>
      </c>
      <c r="P11" s="18">
        <v>21.67605</v>
      </c>
      <c r="Q11" s="27">
        <v>16.010596</v>
      </c>
      <c r="R11" s="27">
        <v>22.008027999999999</v>
      </c>
      <c r="S11" s="27">
        <v>16.964386999999999</v>
      </c>
      <c r="T11" s="27">
        <v>9.1034690000000005</v>
      </c>
      <c r="U11" s="19">
        <v>12.068472</v>
      </c>
      <c r="V11" s="19">
        <v>14.635736999999999</v>
      </c>
      <c r="W11" s="19">
        <v>11.88137</v>
      </c>
      <c r="X11" s="19">
        <v>11.965934000000001</v>
      </c>
      <c r="Y11" s="18">
        <f t="shared" si="0"/>
        <v>294.25559499999997</v>
      </c>
    </row>
    <row r="12" spans="1:25" x14ac:dyDescent="0.2">
      <c r="A12" s="143"/>
      <c r="B12" s="80" t="s">
        <v>71</v>
      </c>
      <c r="C12" s="18">
        <v>14.705513</v>
      </c>
      <c r="D12" s="18">
        <v>27.243248000000001</v>
      </c>
      <c r="E12" s="18">
        <v>37.479247000000001</v>
      </c>
      <c r="F12" s="18">
        <v>73.160578000000001</v>
      </c>
      <c r="G12" s="18">
        <v>72.575658000000004</v>
      </c>
      <c r="H12" s="18">
        <v>81.829361000000006</v>
      </c>
      <c r="I12" s="18">
        <v>76.276414000000003</v>
      </c>
      <c r="J12" s="18">
        <v>98.102782000000005</v>
      </c>
      <c r="K12" s="18">
        <v>90.302865999999995</v>
      </c>
      <c r="L12" s="18">
        <v>75.157497000000006</v>
      </c>
      <c r="M12" s="18">
        <v>80.587074999999999</v>
      </c>
      <c r="N12" s="18">
        <v>92.214875000000006</v>
      </c>
      <c r="O12" s="18">
        <v>274.295613</v>
      </c>
      <c r="P12" s="18">
        <v>561.63690399999996</v>
      </c>
      <c r="Q12" s="27">
        <v>496.35202099999998</v>
      </c>
      <c r="R12" s="27">
        <v>716.46509600000002</v>
      </c>
      <c r="S12" s="27">
        <v>715.37270100000001</v>
      </c>
      <c r="T12" s="27">
        <v>591.80947900000001</v>
      </c>
      <c r="U12" s="19">
        <v>610.66748900000005</v>
      </c>
      <c r="V12" s="19">
        <v>658.48754399999996</v>
      </c>
      <c r="W12" s="19">
        <v>608.05613400000004</v>
      </c>
      <c r="X12" s="19">
        <v>540.57241699999997</v>
      </c>
      <c r="Y12" s="18">
        <f t="shared" si="0"/>
        <v>6593.3505120000009</v>
      </c>
    </row>
    <row r="13" spans="1:25" x14ac:dyDescent="0.2">
      <c r="A13" s="143"/>
      <c r="B13" s="80" t="s">
        <v>377</v>
      </c>
      <c r="C13" s="18">
        <v>0.82070299999999996</v>
      </c>
      <c r="D13" s="18">
        <v>1.9097109999999999</v>
      </c>
      <c r="E13" s="18">
        <v>0.70508800000000005</v>
      </c>
      <c r="F13" s="18">
        <v>0.70999199999999996</v>
      </c>
      <c r="G13" s="18">
        <v>1.048325</v>
      </c>
      <c r="H13" s="18">
        <v>0.61459200000000003</v>
      </c>
      <c r="I13" s="18">
        <v>1.089885</v>
      </c>
      <c r="J13" s="18">
        <v>0.72947499999999998</v>
      </c>
      <c r="K13" s="18">
        <v>0.42663600000000002</v>
      </c>
      <c r="L13" s="18">
        <v>0.91193199999999996</v>
      </c>
      <c r="M13" s="18">
        <v>1.435047</v>
      </c>
      <c r="N13" s="18">
        <v>1.3252060000000001</v>
      </c>
      <c r="O13" s="18">
        <v>0.58029200000000003</v>
      </c>
      <c r="P13" s="18">
        <v>1.0987340000000001</v>
      </c>
      <c r="Q13" s="27">
        <v>1.5204789999999999</v>
      </c>
      <c r="R13" s="27">
        <v>11.792686</v>
      </c>
      <c r="S13" s="27">
        <v>9.9030339999999999</v>
      </c>
      <c r="T13" s="27">
        <v>52.246496</v>
      </c>
      <c r="U13" s="19">
        <v>48.919521000000003</v>
      </c>
      <c r="V13" s="19">
        <v>22.951018000000001</v>
      </c>
      <c r="W13" s="19">
        <v>12.894382999999999</v>
      </c>
      <c r="X13" s="19">
        <v>7.8479289999999997</v>
      </c>
      <c r="Y13" s="18">
        <f t="shared" si="0"/>
        <v>181.48116400000001</v>
      </c>
    </row>
    <row r="14" spans="1:25" x14ac:dyDescent="0.2">
      <c r="A14" s="143"/>
      <c r="B14" s="80" t="s">
        <v>70</v>
      </c>
      <c r="C14" s="18">
        <v>5.0268E-2</v>
      </c>
      <c r="D14" s="18">
        <v>0.27602300000000002</v>
      </c>
      <c r="E14" s="18">
        <v>0.106658</v>
      </c>
      <c r="F14" s="18">
        <v>0.201405</v>
      </c>
      <c r="G14" s="18">
        <v>0.93104799999999999</v>
      </c>
      <c r="H14" s="18">
        <v>0.356074</v>
      </c>
      <c r="I14" s="18">
        <v>1.02494</v>
      </c>
      <c r="J14" s="18">
        <v>0.99624900000000005</v>
      </c>
      <c r="K14" s="18">
        <v>1.3064340000000001</v>
      </c>
      <c r="L14" s="18">
        <v>1.3036110000000001</v>
      </c>
      <c r="M14" s="18">
        <v>1.8589089999999999</v>
      </c>
      <c r="N14" s="18">
        <v>2.6243840000000001</v>
      </c>
      <c r="O14" s="18">
        <v>7.9041439999999996</v>
      </c>
      <c r="P14" s="18">
        <v>16.083259000000002</v>
      </c>
      <c r="Q14" s="27">
        <v>9.7006709999999998</v>
      </c>
      <c r="R14" s="27">
        <v>14.131233999999999</v>
      </c>
      <c r="S14" s="27">
        <v>12.104499000000001</v>
      </c>
      <c r="T14" s="27">
        <v>0</v>
      </c>
      <c r="U14" s="19">
        <v>9.6519899999999996</v>
      </c>
      <c r="V14" s="19">
        <v>7.272392</v>
      </c>
      <c r="W14" s="19">
        <v>18.714001</v>
      </c>
      <c r="X14" s="19">
        <v>16.537182999999999</v>
      </c>
      <c r="Y14" s="18">
        <f t="shared" si="0"/>
        <v>123.13537599999999</v>
      </c>
    </row>
    <row r="15" spans="1:25" x14ac:dyDescent="0.2">
      <c r="A15" s="143"/>
      <c r="B15" s="80" t="s">
        <v>58</v>
      </c>
      <c r="C15" s="18">
        <v>2.0776659999999998</v>
      </c>
      <c r="D15" s="18">
        <v>2.0833270000000002</v>
      </c>
      <c r="E15" s="18">
        <v>5.094722</v>
      </c>
      <c r="F15" s="18">
        <v>6.070945</v>
      </c>
      <c r="G15" s="18">
        <v>4.5034859999999997</v>
      </c>
      <c r="H15" s="18">
        <v>9.1664469999999998</v>
      </c>
      <c r="I15" s="18">
        <v>9.0860570000000003</v>
      </c>
      <c r="J15" s="18">
        <v>3.9560110000000002</v>
      </c>
      <c r="K15" s="18">
        <v>1.5049360000000001</v>
      </c>
      <c r="L15" s="18">
        <v>1.3264720000000001</v>
      </c>
      <c r="M15" s="18">
        <v>1.792305</v>
      </c>
      <c r="N15" s="18">
        <v>8.0197140000000005</v>
      </c>
      <c r="O15" s="18">
        <v>29.015550000000001</v>
      </c>
      <c r="P15" s="18">
        <v>31.284327000000001</v>
      </c>
      <c r="Q15" s="19">
        <v>21.291029000000002</v>
      </c>
      <c r="R15" s="19">
        <v>30.772380999999999</v>
      </c>
      <c r="S15" s="19">
        <v>22.641705000000002</v>
      </c>
      <c r="T15" s="19">
        <v>18.295195</v>
      </c>
      <c r="U15" s="19">
        <v>1.3637440000000001</v>
      </c>
      <c r="V15" s="19">
        <v>2.2505259999999998</v>
      </c>
      <c r="W15" s="19">
        <v>12.642897</v>
      </c>
      <c r="X15" s="19">
        <v>6.9819149999999999</v>
      </c>
      <c r="Y15" s="18">
        <f t="shared" si="0"/>
        <v>231.22135700000001</v>
      </c>
    </row>
    <row r="16" spans="1:25" x14ac:dyDescent="0.2">
      <c r="A16" s="143"/>
      <c r="B16" s="8" t="s">
        <v>15</v>
      </c>
      <c r="C16" s="18">
        <v>2.7242640000000002</v>
      </c>
      <c r="D16" s="18">
        <v>4.2829689999999996</v>
      </c>
      <c r="E16" s="18">
        <v>5.9434679999999993</v>
      </c>
      <c r="F16" s="18">
        <v>6.5288050000000002</v>
      </c>
      <c r="G16" s="18">
        <v>5.1639590000000011</v>
      </c>
      <c r="H16" s="18">
        <v>9.5099360000000015</v>
      </c>
      <c r="I16" s="18">
        <v>9.2154900000000026</v>
      </c>
      <c r="J16" s="18">
        <v>4.2153190000000009</v>
      </c>
      <c r="K16" s="18">
        <v>1.7571480000000002</v>
      </c>
      <c r="L16" s="18">
        <v>1.565771</v>
      </c>
      <c r="M16" s="18">
        <v>2.061747</v>
      </c>
      <c r="N16" s="18">
        <v>8.7522509999999993</v>
      </c>
      <c r="O16" s="18">
        <v>30.270087999999994</v>
      </c>
      <c r="P16" s="18">
        <v>33.359034000000008</v>
      </c>
      <c r="Q16" s="19">
        <v>21.884605999999998</v>
      </c>
      <c r="R16" s="19">
        <v>31.050971000000008</v>
      </c>
      <c r="S16" s="19">
        <v>22.935162000000002</v>
      </c>
      <c r="T16" s="19">
        <v>19.152442999999998</v>
      </c>
      <c r="U16" s="19">
        <v>2.3868250000000004</v>
      </c>
      <c r="V16" s="19">
        <v>3.161702</v>
      </c>
      <c r="W16" s="19">
        <v>12.925104999999999</v>
      </c>
      <c r="X16" s="19">
        <v>8.4462350000000015</v>
      </c>
      <c r="Y16" s="18">
        <f t="shared" si="0"/>
        <v>247.29329799999999</v>
      </c>
    </row>
    <row r="17" spans="1:25" x14ac:dyDescent="0.2">
      <c r="A17" s="143"/>
      <c r="B17" s="8" t="s">
        <v>26</v>
      </c>
      <c r="C17" s="18">
        <v>1.292E-3</v>
      </c>
      <c r="D17" s="18">
        <v>0.238093</v>
      </c>
      <c r="E17" s="18">
        <v>4.8531999999999999E-2</v>
      </c>
      <c r="F17" s="18">
        <v>1.6223000000000001E-2</v>
      </c>
      <c r="G17" s="18">
        <v>3.0400000000000002E-4</v>
      </c>
      <c r="H17" s="18">
        <v>8.2649999999999998E-3</v>
      </c>
      <c r="I17" s="18">
        <v>7.4650000000000003E-3</v>
      </c>
      <c r="J17" s="18">
        <v>3.4680000000000002E-2</v>
      </c>
      <c r="K17" s="18">
        <v>0.18362899999999999</v>
      </c>
      <c r="L17" s="18">
        <v>4.4140000000000004E-3</v>
      </c>
      <c r="M17" s="18">
        <v>1.0526000000000001E-2</v>
      </c>
      <c r="N17" s="18">
        <v>5.0439999999999999E-2</v>
      </c>
      <c r="O17" s="18">
        <v>3.9398000000000002E-2</v>
      </c>
      <c r="P17" s="18">
        <v>0.27918300000000001</v>
      </c>
      <c r="Q17" s="19">
        <v>0.13968</v>
      </c>
      <c r="R17" s="19">
        <v>0.17996000000000001</v>
      </c>
      <c r="S17" s="19">
        <v>0.10163899999999999</v>
      </c>
      <c r="T17" s="19">
        <v>0.43626500000000001</v>
      </c>
      <c r="U17" s="19">
        <v>0.35593999999999998</v>
      </c>
      <c r="V17" s="19">
        <v>4.9716000000000003E-2</v>
      </c>
      <c r="W17" s="19">
        <v>0.10845299999999999</v>
      </c>
      <c r="X17" s="19">
        <v>0.22692200000000001</v>
      </c>
      <c r="Y17" s="18">
        <f t="shared" si="0"/>
        <v>2.5210190000000003</v>
      </c>
    </row>
    <row r="18" spans="1:25" x14ac:dyDescent="0.2">
      <c r="A18" s="143"/>
      <c r="B18" s="8" t="s">
        <v>27</v>
      </c>
      <c r="C18" s="18">
        <v>2.0776659999999998</v>
      </c>
      <c r="D18" s="18">
        <v>2.0833270000000002</v>
      </c>
      <c r="E18" s="18">
        <v>5.094722</v>
      </c>
      <c r="F18" s="18">
        <v>6.070945</v>
      </c>
      <c r="G18" s="18">
        <v>4.5034859999999997</v>
      </c>
      <c r="H18" s="18">
        <v>9.1664469999999998</v>
      </c>
      <c r="I18" s="18">
        <v>9.0860570000000003</v>
      </c>
      <c r="J18" s="18">
        <v>3.9560110000000002</v>
      </c>
      <c r="K18" s="18">
        <v>1.5049360000000001</v>
      </c>
      <c r="L18" s="18">
        <v>1.3264720000000001</v>
      </c>
      <c r="M18" s="18">
        <v>1.792305</v>
      </c>
      <c r="N18" s="18">
        <v>8.0197140000000005</v>
      </c>
      <c r="O18" s="18">
        <v>29.015550000000001</v>
      </c>
      <c r="P18" s="18">
        <v>31.284327000000001</v>
      </c>
      <c r="Q18" s="19">
        <v>21.291029000000002</v>
      </c>
      <c r="R18" s="19">
        <v>30.772380999999999</v>
      </c>
      <c r="S18" s="19">
        <v>22.641705000000002</v>
      </c>
      <c r="T18" s="19">
        <v>18.295195</v>
      </c>
      <c r="U18" s="19">
        <v>1.3637440000000001</v>
      </c>
      <c r="V18" s="19">
        <v>2.2505259999999998</v>
      </c>
      <c r="W18" s="19">
        <v>12.642897</v>
      </c>
      <c r="X18" s="19">
        <v>6.9819149999999999</v>
      </c>
      <c r="Y18" s="18">
        <f t="shared" si="0"/>
        <v>231.22135700000001</v>
      </c>
    </row>
    <row r="19" spans="1:25" x14ac:dyDescent="0.2">
      <c r="A19" s="143"/>
      <c r="B19" s="8" t="s">
        <v>16</v>
      </c>
      <c r="C19" s="18">
        <f>SUM(C20:C25)</f>
        <v>2.3709999999999998E-2</v>
      </c>
      <c r="D19" s="18">
        <f t="shared" ref="D19:X19" si="1">SUM(D20:D25)</f>
        <v>4.9105999999999997E-2</v>
      </c>
      <c r="E19" s="18">
        <f t="shared" si="1"/>
        <v>6.0590999999999999E-2</v>
      </c>
      <c r="F19" s="18">
        <f t="shared" si="1"/>
        <v>1.5182999999999999E-2</v>
      </c>
      <c r="G19" s="18">
        <f t="shared" si="1"/>
        <v>1.5717999999999999E-2</v>
      </c>
      <c r="H19" s="18">
        <f t="shared" si="1"/>
        <v>0.14830199999999999</v>
      </c>
      <c r="I19" s="18">
        <f t="shared" si="1"/>
        <v>8.1034999999999996E-2</v>
      </c>
      <c r="J19" s="18">
        <f t="shared" si="1"/>
        <v>1.7606999999999998E-2</v>
      </c>
      <c r="K19" s="18">
        <f t="shared" si="1"/>
        <v>3.1918999999999996E-2</v>
      </c>
      <c r="L19" s="18">
        <f t="shared" si="1"/>
        <v>1.1889E-2</v>
      </c>
      <c r="M19" s="18">
        <f t="shared" si="1"/>
        <v>0.22944500000000001</v>
      </c>
      <c r="N19" s="18">
        <f t="shared" si="1"/>
        <v>0.67088900000000007</v>
      </c>
      <c r="O19" s="18">
        <f t="shared" si="1"/>
        <v>0.13999200000000001</v>
      </c>
      <c r="P19" s="18">
        <f t="shared" si="1"/>
        <v>0.21407800000000002</v>
      </c>
      <c r="Q19" s="18">
        <f t="shared" si="1"/>
        <v>0.12146999999999999</v>
      </c>
      <c r="R19" s="18">
        <f t="shared" si="1"/>
        <v>5.2052000000000001E-2</v>
      </c>
      <c r="S19" s="18">
        <f t="shared" si="1"/>
        <v>8.7247000000000005E-2</v>
      </c>
      <c r="T19" s="18">
        <f t="shared" si="1"/>
        <v>0.18587699999999999</v>
      </c>
      <c r="U19" s="18">
        <f t="shared" si="1"/>
        <v>0.21822999999999998</v>
      </c>
      <c r="V19" s="18">
        <f t="shared" si="1"/>
        <v>0.19064499999999998</v>
      </c>
      <c r="W19" s="18">
        <f t="shared" si="1"/>
        <v>0.11940699999999999</v>
      </c>
      <c r="X19" s="18">
        <f t="shared" si="1"/>
        <v>0.342117</v>
      </c>
      <c r="Y19" s="18">
        <f t="shared" si="0"/>
        <v>3.0265089999999999</v>
      </c>
    </row>
    <row r="20" spans="1:25" x14ac:dyDescent="0.2">
      <c r="A20" s="143"/>
      <c r="B20" s="8" t="s">
        <v>19</v>
      </c>
      <c r="C20" s="18">
        <v>8.1800000000000004E-4</v>
      </c>
      <c r="D20" s="18">
        <v>1.54E-4</v>
      </c>
      <c r="E20" s="18">
        <v>1.37E-4</v>
      </c>
      <c r="F20" s="18">
        <v>1.9480000000000001E-3</v>
      </c>
      <c r="G20" s="18">
        <v>4.5999999999999999E-3</v>
      </c>
      <c r="H20" s="18">
        <v>8.5000000000000006E-5</v>
      </c>
      <c r="I20" s="18">
        <v>3.0899999999999998E-4</v>
      </c>
      <c r="J20" s="18">
        <v>0</v>
      </c>
      <c r="K20" s="18">
        <v>2.7190000000000001E-3</v>
      </c>
      <c r="L20" s="18">
        <v>1.0000000000000001E-5</v>
      </c>
      <c r="M20" s="18">
        <v>7.6350000000000001E-2</v>
      </c>
      <c r="N20" s="18">
        <v>0</v>
      </c>
      <c r="O20" s="18">
        <v>7.9199999999999995E-4</v>
      </c>
      <c r="P20" s="18">
        <v>2.1900000000000001E-4</v>
      </c>
      <c r="Q20" s="19">
        <v>2.6499999999999999E-4</v>
      </c>
      <c r="R20" s="19">
        <v>6.5099999999999999E-4</v>
      </c>
      <c r="S20" s="19">
        <v>6.3199999999999997E-4</v>
      </c>
      <c r="T20" s="19">
        <v>8.9210000000000001E-3</v>
      </c>
      <c r="U20" s="19">
        <v>1.1285999999999999E-2</v>
      </c>
      <c r="V20" s="19">
        <v>1.294E-3</v>
      </c>
      <c r="W20" s="19">
        <v>1.7639999999999999E-3</v>
      </c>
      <c r="X20" s="19">
        <v>3.3340000000000002E-3</v>
      </c>
      <c r="Y20" s="18">
        <f t="shared" si="0"/>
        <v>0.116288</v>
      </c>
    </row>
    <row r="21" spans="1:25" x14ac:dyDescent="0.2">
      <c r="A21" s="143"/>
      <c r="B21" s="8" t="s">
        <v>18</v>
      </c>
      <c r="C21" s="18">
        <v>0</v>
      </c>
      <c r="D21" s="18">
        <v>0</v>
      </c>
      <c r="E21" s="18">
        <v>0</v>
      </c>
      <c r="F21" s="18">
        <v>1.0978999999999999E-2</v>
      </c>
      <c r="G21" s="18">
        <v>2.9999999999999997E-4</v>
      </c>
      <c r="H21" s="18">
        <v>0</v>
      </c>
      <c r="I21" s="18">
        <v>2.5406000000000001E-2</v>
      </c>
      <c r="J21" s="18">
        <v>0</v>
      </c>
      <c r="K21" s="18">
        <v>4.08E-4</v>
      </c>
      <c r="L21" s="18">
        <v>4.0000000000000002E-4</v>
      </c>
      <c r="M21" s="18">
        <v>4.8000000000000001E-4</v>
      </c>
      <c r="N21" s="18">
        <v>0</v>
      </c>
      <c r="O21" s="18">
        <v>9.3640000000000008E-3</v>
      </c>
      <c r="P21" s="18">
        <v>1.9954E-2</v>
      </c>
      <c r="Q21" s="19">
        <v>6.8905999999999995E-2</v>
      </c>
      <c r="R21" s="19">
        <v>4.9810000000000002E-3</v>
      </c>
      <c r="S21" s="19">
        <v>3.3210000000000002E-3</v>
      </c>
      <c r="T21" s="19">
        <v>6.4038999999999999E-2</v>
      </c>
      <c r="U21" s="19">
        <v>4.9919999999999999E-3</v>
      </c>
      <c r="V21" s="19">
        <v>3.1599999999999998E-4</v>
      </c>
      <c r="W21" s="19">
        <v>6.0700000000000001E-4</v>
      </c>
      <c r="X21" s="19">
        <v>3.0299999999999999E-4</v>
      </c>
      <c r="Y21" s="18">
        <f t="shared" si="0"/>
        <v>0.214756</v>
      </c>
    </row>
    <row r="22" spans="1:25" x14ac:dyDescent="0.2">
      <c r="A22" s="143"/>
      <c r="B22" s="8" t="s">
        <v>20</v>
      </c>
      <c r="C22" s="18">
        <v>4.8000000000000001E-5</v>
      </c>
      <c r="D22" s="18">
        <v>0</v>
      </c>
      <c r="E22" s="18">
        <v>0</v>
      </c>
      <c r="F22" s="18">
        <v>1.047E-3</v>
      </c>
      <c r="G22" s="18">
        <v>3.9550000000000002E-3</v>
      </c>
      <c r="H22" s="18">
        <v>2.5052999999999999E-2</v>
      </c>
      <c r="I22" s="18">
        <v>1.0952999999999999E-2</v>
      </c>
      <c r="J22" s="18">
        <v>5.4549999999999998E-3</v>
      </c>
      <c r="K22" s="18">
        <v>0</v>
      </c>
      <c r="L22" s="18">
        <v>4.365E-3</v>
      </c>
      <c r="M22" s="18">
        <v>0</v>
      </c>
      <c r="N22" s="18">
        <v>3.5599999999999998E-4</v>
      </c>
      <c r="O22" s="18">
        <v>0</v>
      </c>
      <c r="P22" s="18">
        <v>0</v>
      </c>
      <c r="Q22" s="19">
        <v>3.1679999999999998E-3</v>
      </c>
      <c r="R22" s="19">
        <v>8.2999999999999998E-5</v>
      </c>
      <c r="S22" s="19">
        <v>2.7706999999999999E-2</v>
      </c>
      <c r="T22" s="19">
        <v>5.0292000000000003E-2</v>
      </c>
      <c r="U22" s="19">
        <v>4.3475E-2</v>
      </c>
      <c r="V22" s="19">
        <v>6.6210999999999992E-2</v>
      </c>
      <c r="W22" s="19">
        <v>3.3214E-2</v>
      </c>
      <c r="X22" s="19">
        <v>8.7443999999999994E-2</v>
      </c>
      <c r="Y22" s="18">
        <f t="shared" si="0"/>
        <v>0.36282599999999998</v>
      </c>
    </row>
    <row r="23" spans="1:25" x14ac:dyDescent="0.2">
      <c r="A23" s="143"/>
      <c r="B23" s="8" t="s">
        <v>21</v>
      </c>
      <c r="C23" s="18">
        <v>0</v>
      </c>
      <c r="D23" s="18">
        <v>0</v>
      </c>
      <c r="E23" s="18">
        <v>0</v>
      </c>
      <c r="F23" s="18">
        <v>0</v>
      </c>
      <c r="G23" s="18">
        <v>0</v>
      </c>
      <c r="H23" s="18">
        <v>8.1620999999999999E-2</v>
      </c>
      <c r="I23" s="18">
        <v>0</v>
      </c>
      <c r="J23" s="18">
        <v>0</v>
      </c>
      <c r="K23" s="18">
        <v>1.3857E-2</v>
      </c>
      <c r="L23" s="18">
        <v>0</v>
      </c>
      <c r="M23" s="18">
        <v>0.150474</v>
      </c>
      <c r="N23" s="18">
        <v>0.65459800000000001</v>
      </c>
      <c r="O23" s="18">
        <v>0</v>
      </c>
      <c r="P23" s="18">
        <v>0</v>
      </c>
      <c r="Q23" s="19">
        <v>0</v>
      </c>
      <c r="R23" s="19">
        <v>0</v>
      </c>
      <c r="S23" s="19">
        <v>0</v>
      </c>
      <c r="T23" s="19">
        <v>0</v>
      </c>
      <c r="U23" s="19">
        <v>1.0709999999999999E-3</v>
      </c>
      <c r="V23" s="19">
        <v>6.8600000000000009E-4</v>
      </c>
      <c r="W23" s="19">
        <v>3.7599999999999998E-4</v>
      </c>
      <c r="X23" s="19">
        <v>1.9269999999999999E-3</v>
      </c>
      <c r="Y23" s="18">
        <f t="shared" si="0"/>
        <v>0.90461000000000003</v>
      </c>
    </row>
    <row r="24" spans="1:25" x14ac:dyDescent="0.2">
      <c r="A24" s="143"/>
      <c r="B24" s="8" t="s">
        <v>17</v>
      </c>
      <c r="C24" s="18">
        <v>1.1900000000000001E-4</v>
      </c>
      <c r="D24" s="18">
        <v>1.2257000000000001E-2</v>
      </c>
      <c r="E24" s="18">
        <v>0</v>
      </c>
      <c r="F24" s="18">
        <v>1.062E-3</v>
      </c>
      <c r="G24" s="18">
        <v>5.9810000000000002E-3</v>
      </c>
      <c r="H24" s="18">
        <v>3.1650999999999999E-2</v>
      </c>
      <c r="I24" s="18">
        <v>4.1972000000000002E-2</v>
      </c>
      <c r="J24" s="18">
        <v>4.2760000000000003E-3</v>
      </c>
      <c r="K24" s="18">
        <v>1.4234999999999999E-2</v>
      </c>
      <c r="L24" s="18">
        <v>0</v>
      </c>
      <c r="M24" s="18">
        <v>8.6600000000000002E-4</v>
      </c>
      <c r="N24" s="18">
        <v>1.4675000000000001E-2</v>
      </c>
      <c r="O24" s="18">
        <v>0.107127</v>
      </c>
      <c r="P24" s="18">
        <v>0.18781600000000001</v>
      </c>
      <c r="Q24" s="19">
        <v>4.2363999999999999E-2</v>
      </c>
      <c r="R24" s="19">
        <v>4.6293000000000001E-2</v>
      </c>
      <c r="S24" s="19">
        <v>5.3851999999999997E-2</v>
      </c>
      <c r="T24" s="19">
        <v>5.3326999999999999E-2</v>
      </c>
      <c r="U24" s="19">
        <v>0.15740599999999999</v>
      </c>
      <c r="V24" s="19">
        <v>0.12206699999999999</v>
      </c>
      <c r="W24" s="19">
        <v>8.3396999999999999E-2</v>
      </c>
      <c r="X24" s="19">
        <v>0.24429500000000001</v>
      </c>
      <c r="Y24" s="18">
        <f t="shared" si="0"/>
        <v>1.2250380000000001</v>
      </c>
    </row>
    <row r="25" spans="1:25" x14ac:dyDescent="0.2">
      <c r="A25" s="297"/>
      <c r="B25" s="8" t="s">
        <v>807</v>
      </c>
      <c r="C25" s="18">
        <v>2.2724999999999999E-2</v>
      </c>
      <c r="D25" s="18">
        <v>3.6694999999999998E-2</v>
      </c>
      <c r="E25" s="18">
        <v>6.0454000000000001E-2</v>
      </c>
      <c r="F25" s="18">
        <v>1.47E-4</v>
      </c>
      <c r="G25" s="18">
        <v>8.8199999999999997E-4</v>
      </c>
      <c r="H25" s="18">
        <v>9.8919999999999998E-3</v>
      </c>
      <c r="I25" s="18">
        <v>2.395E-3</v>
      </c>
      <c r="J25" s="18">
        <v>7.8759999999999993E-3</v>
      </c>
      <c r="K25" s="18">
        <v>6.9999999999999999E-4</v>
      </c>
      <c r="L25" s="18">
        <v>7.1139999999999997E-3</v>
      </c>
      <c r="M25" s="18">
        <v>1.2750000000000001E-3</v>
      </c>
      <c r="N25" s="18">
        <v>1.2599999999999998E-3</v>
      </c>
      <c r="O25" s="18">
        <v>2.2709E-2</v>
      </c>
      <c r="P25" s="18">
        <v>6.0890000000000007E-3</v>
      </c>
      <c r="Q25" s="19">
        <v>6.7669999999999996E-3</v>
      </c>
      <c r="R25" s="19">
        <v>4.4000000000000006E-5</v>
      </c>
      <c r="S25" s="19">
        <v>1.735E-3</v>
      </c>
      <c r="T25" s="19">
        <v>9.2980000000000007E-3</v>
      </c>
      <c r="U25" s="19">
        <v>0</v>
      </c>
      <c r="V25" s="19">
        <v>7.1000000000000005E-5</v>
      </c>
      <c r="W25" s="19">
        <v>4.8999999999999998E-5</v>
      </c>
      <c r="X25" s="19">
        <v>4.8139999999999997E-3</v>
      </c>
      <c r="Y25" s="18">
        <f t="shared" si="0"/>
        <v>0.202991</v>
      </c>
    </row>
    <row r="26" spans="1:25" ht="15" x14ac:dyDescent="0.25">
      <c r="A26" s="143"/>
      <c r="B26" s="191" t="s">
        <v>22</v>
      </c>
      <c r="C26" s="211">
        <f>SUM(C9:C14,C16)</f>
        <v>266.199974</v>
      </c>
      <c r="D26" s="211">
        <f t="shared" ref="D26:V26" si="2">SUM(D9:D14,D16)</f>
        <v>280.88226500000002</v>
      </c>
      <c r="E26" s="211">
        <f t="shared" si="2"/>
        <v>397.83165799999995</v>
      </c>
      <c r="F26" s="211">
        <f t="shared" si="2"/>
        <v>425.28503899999998</v>
      </c>
      <c r="G26" s="211">
        <f t="shared" si="2"/>
        <v>356.88419199999993</v>
      </c>
      <c r="H26" s="211">
        <f t="shared" si="2"/>
        <v>422.05265099999997</v>
      </c>
      <c r="I26" s="211">
        <f t="shared" si="2"/>
        <v>549.62161300000002</v>
      </c>
      <c r="J26" s="211">
        <f t="shared" si="2"/>
        <v>443.87641599999995</v>
      </c>
      <c r="K26" s="211">
        <f t="shared" si="2"/>
        <v>278.00254999999999</v>
      </c>
      <c r="L26" s="211">
        <f t="shared" si="2"/>
        <v>264.86964599999999</v>
      </c>
      <c r="M26" s="211">
        <f t="shared" si="2"/>
        <v>286.50719199999997</v>
      </c>
      <c r="N26" s="211">
        <f t="shared" si="2"/>
        <v>295.52436699999998</v>
      </c>
      <c r="O26" s="211">
        <f t="shared" si="2"/>
        <v>621.89217299999996</v>
      </c>
      <c r="P26" s="211">
        <f t="shared" si="2"/>
        <v>1035.292813</v>
      </c>
      <c r="Q26" s="211">
        <f t="shared" si="2"/>
        <v>841.71405599999991</v>
      </c>
      <c r="R26" s="211">
        <f t="shared" si="2"/>
        <v>1124.6193890000002</v>
      </c>
      <c r="S26" s="211">
        <f t="shared" si="2"/>
        <v>1115.552917</v>
      </c>
      <c r="T26" s="211">
        <f t="shared" si="2"/>
        <v>1032.9399679999999</v>
      </c>
      <c r="U26" s="211">
        <f t="shared" si="2"/>
        <v>1039.7312100000001</v>
      </c>
      <c r="V26" s="211">
        <f t="shared" si="2"/>
        <v>1062.9921180000001</v>
      </c>
      <c r="W26" s="211">
        <f t="shared" ref="W26:X26" si="3">SUM(W9:W14,W16)</f>
        <v>1012.012863</v>
      </c>
      <c r="X26" s="211">
        <f t="shared" si="3"/>
        <v>920.73605599999996</v>
      </c>
      <c r="Y26" s="18">
        <f t="shared" si="0"/>
        <v>14075.021126000001</v>
      </c>
    </row>
    <row r="27" spans="1:25" x14ac:dyDescent="0.2">
      <c r="A27" s="143"/>
      <c r="B27" s="8" t="s">
        <v>23</v>
      </c>
      <c r="C27" s="18">
        <f>C28-C26</f>
        <v>101.76487700000001</v>
      </c>
      <c r="D27" s="18">
        <f t="shared" ref="D27:V27" si="4">D28-D26</f>
        <v>150.82556</v>
      </c>
      <c r="E27" s="18">
        <f t="shared" si="4"/>
        <v>183.62628400000006</v>
      </c>
      <c r="F27" s="18">
        <f t="shared" si="4"/>
        <v>177.418229</v>
      </c>
      <c r="G27" s="18">
        <f t="shared" si="4"/>
        <v>152.35109900000009</v>
      </c>
      <c r="H27" s="18">
        <f t="shared" si="4"/>
        <v>152.97424899999999</v>
      </c>
      <c r="I27" s="18">
        <f t="shared" si="4"/>
        <v>174.40507400000001</v>
      </c>
      <c r="J27" s="18">
        <f t="shared" si="4"/>
        <v>144.447407</v>
      </c>
      <c r="K27" s="18">
        <f t="shared" si="4"/>
        <v>117.08416199999999</v>
      </c>
      <c r="L27" s="18">
        <f t="shared" si="4"/>
        <v>147.05109700000003</v>
      </c>
      <c r="M27" s="18">
        <f t="shared" si="4"/>
        <v>156.63290000000001</v>
      </c>
      <c r="N27" s="18">
        <f t="shared" si="4"/>
        <v>175.16565800000001</v>
      </c>
      <c r="O27" s="18">
        <f t="shared" si="4"/>
        <v>536.22160000000008</v>
      </c>
      <c r="P27" s="18">
        <f t="shared" si="4"/>
        <v>979.70214099999998</v>
      </c>
      <c r="Q27" s="18">
        <f t="shared" si="4"/>
        <v>724.64917400000002</v>
      </c>
      <c r="R27" s="18">
        <f t="shared" si="4"/>
        <v>764.1081929999998</v>
      </c>
      <c r="S27" s="18">
        <f t="shared" si="4"/>
        <v>673.959247</v>
      </c>
      <c r="T27" s="18">
        <f t="shared" si="4"/>
        <v>626.74637300000018</v>
      </c>
      <c r="U27" s="18">
        <f t="shared" si="4"/>
        <v>576.43341799999985</v>
      </c>
      <c r="V27" s="18">
        <f t="shared" si="4"/>
        <v>677.44931499999984</v>
      </c>
      <c r="W27" s="18">
        <f t="shared" ref="W27:X27" si="5">W28-W26</f>
        <v>806.28379400000006</v>
      </c>
      <c r="X27" s="18">
        <f t="shared" si="5"/>
        <v>596.42596200000003</v>
      </c>
      <c r="Y27" s="18">
        <f t="shared" si="0"/>
        <v>8795.7258129999991</v>
      </c>
    </row>
    <row r="28" spans="1:25" ht="13.5" thickBot="1" x14ac:dyDescent="0.25">
      <c r="A28" s="143"/>
      <c r="B28" s="30" t="s">
        <v>7</v>
      </c>
      <c r="C28" s="271">
        <v>367.96485100000001</v>
      </c>
      <c r="D28" s="271">
        <v>431.70782500000001</v>
      </c>
      <c r="E28" s="271">
        <v>581.457942</v>
      </c>
      <c r="F28" s="271">
        <v>602.70326799999998</v>
      </c>
      <c r="G28" s="271">
        <v>509.23529100000002</v>
      </c>
      <c r="H28" s="271">
        <v>575.02689999999996</v>
      </c>
      <c r="I28" s="271">
        <v>724.02668700000004</v>
      </c>
      <c r="J28" s="271">
        <v>588.32382299999995</v>
      </c>
      <c r="K28" s="271">
        <v>395.08671199999998</v>
      </c>
      <c r="L28" s="271">
        <v>411.92074300000002</v>
      </c>
      <c r="M28" s="271">
        <v>443.14009199999998</v>
      </c>
      <c r="N28" s="271">
        <v>470.69002499999999</v>
      </c>
      <c r="O28" s="271">
        <v>1158.113773</v>
      </c>
      <c r="P28" s="271">
        <v>2014.994954</v>
      </c>
      <c r="Q28" s="270">
        <v>1566.3632299999999</v>
      </c>
      <c r="R28" s="270">
        <v>1888.727582</v>
      </c>
      <c r="S28" s="270">
        <v>1789.512164</v>
      </c>
      <c r="T28" s="270">
        <v>1659.6863410000001</v>
      </c>
      <c r="U28" s="19">
        <v>1616.164628</v>
      </c>
      <c r="V28" s="19">
        <v>1740.441433</v>
      </c>
      <c r="W28" s="19">
        <v>1818.2966570000001</v>
      </c>
      <c r="X28" s="19">
        <v>1517.162018</v>
      </c>
      <c r="Y28" s="18">
        <f t="shared" si="0"/>
        <v>22870.746938999997</v>
      </c>
    </row>
    <row r="29" spans="1:25" ht="20.25" thickTop="1" thickBot="1" x14ac:dyDescent="0.35">
      <c r="A29" s="143"/>
      <c r="B29" s="77"/>
      <c r="C29" s="334" t="s">
        <v>253</v>
      </c>
      <c r="D29" s="334"/>
      <c r="E29" s="334"/>
      <c r="F29" s="334"/>
      <c r="G29" s="334"/>
      <c r="H29" s="334"/>
      <c r="I29" s="334"/>
      <c r="J29" s="334"/>
      <c r="K29" s="334"/>
      <c r="L29" s="334"/>
      <c r="M29" s="334"/>
      <c r="N29" s="334"/>
      <c r="O29" s="334"/>
      <c r="P29" s="334"/>
      <c r="Q29" s="334"/>
      <c r="R29" s="334"/>
      <c r="S29" s="334"/>
      <c r="T29" s="334"/>
      <c r="U29" s="334"/>
      <c r="V29" s="334"/>
      <c r="W29" s="334"/>
      <c r="X29" s="334"/>
      <c r="Y29" s="334"/>
    </row>
    <row r="30" spans="1:25" ht="13.5" thickTop="1" x14ac:dyDescent="0.2">
      <c r="A30" s="143"/>
      <c r="B30" s="32"/>
      <c r="C30" s="18"/>
      <c r="D30" s="18"/>
      <c r="E30" s="18"/>
      <c r="F30" s="18"/>
      <c r="G30" s="18"/>
      <c r="H30" s="18"/>
      <c r="I30" s="18"/>
      <c r="J30" s="18"/>
      <c r="K30" s="18"/>
      <c r="L30" s="18"/>
      <c r="M30" s="18"/>
      <c r="N30" s="18"/>
      <c r="O30" s="18"/>
      <c r="P30" s="18"/>
      <c r="Q30" s="18"/>
      <c r="R30" s="18"/>
      <c r="S30" s="18"/>
      <c r="T30" s="18"/>
      <c r="U30" s="18"/>
      <c r="V30" s="18"/>
      <c r="W30" s="18"/>
      <c r="X30" s="18"/>
      <c r="Y30" s="18"/>
    </row>
    <row r="31" spans="1:25" x14ac:dyDescent="0.2">
      <c r="A31" s="143"/>
      <c r="B31" s="80" t="s">
        <v>326</v>
      </c>
      <c r="C31" s="18">
        <f t="shared" ref="C31:V31" si="6">C9/C$28*100</f>
        <v>53.391853995315444</v>
      </c>
      <c r="D31" s="18">
        <f t="shared" si="6"/>
        <v>46.433194719136722</v>
      </c>
      <c r="E31" s="18">
        <f t="shared" si="6"/>
        <v>54.679758420085356</v>
      </c>
      <c r="F31" s="18">
        <f t="shared" si="6"/>
        <v>53.160087062942566</v>
      </c>
      <c r="G31" s="18">
        <f t="shared" si="6"/>
        <v>51.495569265249529</v>
      </c>
      <c r="H31" s="18">
        <f t="shared" si="6"/>
        <v>54.97016922164859</v>
      </c>
      <c r="I31" s="18">
        <f t="shared" si="6"/>
        <v>56.986268656696623</v>
      </c>
      <c r="J31" s="18">
        <f t="shared" si="6"/>
        <v>56.145952464685436</v>
      </c>
      <c r="K31" s="18">
        <f t="shared" si="6"/>
        <v>45.164568075881029</v>
      </c>
      <c r="L31" s="18">
        <f t="shared" si="6"/>
        <v>41.627033819950157</v>
      </c>
      <c r="M31" s="18">
        <f t="shared" si="6"/>
        <v>41.742650538602142</v>
      </c>
      <c r="N31" s="18">
        <f t="shared" si="6"/>
        <v>38.234726134253641</v>
      </c>
      <c r="O31" s="18">
        <f t="shared" si="6"/>
        <v>24.598311982945393</v>
      </c>
      <c r="P31" s="18">
        <f t="shared" si="6"/>
        <v>18.780953036570232</v>
      </c>
      <c r="Q31" s="18">
        <f t="shared" si="6"/>
        <v>17.871410387997937</v>
      </c>
      <c r="R31" s="18">
        <f t="shared" si="6"/>
        <v>16.451168710681753</v>
      </c>
      <c r="S31" s="18">
        <f t="shared" si="6"/>
        <v>18.241610175498085</v>
      </c>
      <c r="T31" s="18">
        <f t="shared" si="6"/>
        <v>20.833942984170161</v>
      </c>
      <c r="U31" s="18">
        <f t="shared" si="6"/>
        <v>21.629931007251322</v>
      </c>
      <c r="V31" s="18">
        <f t="shared" si="6"/>
        <v>19.765773526031658</v>
      </c>
      <c r="W31" s="18">
        <f t="shared" ref="W31:X31" si="7">W9/W$28*100</f>
        <v>18.580840684018263</v>
      </c>
      <c r="X31" s="18">
        <f t="shared" si="7"/>
        <v>21.789513847426146</v>
      </c>
      <c r="Y31" s="18">
        <f t="shared" ref="Y31:Y50" si="8">Y9/Y$28*100</f>
        <v>27.806493412576167</v>
      </c>
    </row>
    <row r="32" spans="1:25" x14ac:dyDescent="0.2">
      <c r="A32" s="143"/>
      <c r="B32" s="80" t="s">
        <v>332</v>
      </c>
      <c r="C32" s="18">
        <f t="shared" ref="C32:C50" si="9">C10/C$28*100</f>
        <v>10.153206453950135</v>
      </c>
      <c r="D32" s="18">
        <f t="shared" ref="D32:R32" si="10">D10/D$28*100</f>
        <v>7.0937426255824745</v>
      </c>
      <c r="E32" s="18">
        <f t="shared" si="10"/>
        <v>3.7575802860045893</v>
      </c>
      <c r="F32" s="18">
        <f t="shared" si="10"/>
        <v>2.8397335652077467</v>
      </c>
      <c r="G32" s="18">
        <f t="shared" si="10"/>
        <v>1.8457850754102583</v>
      </c>
      <c r="H32" s="18">
        <f t="shared" si="10"/>
        <v>1.0013310681639416</v>
      </c>
      <c r="I32" s="18">
        <f t="shared" si="10"/>
        <v>0.79486959573908633</v>
      </c>
      <c r="J32" s="18">
        <f t="shared" si="10"/>
        <v>0.59336488911821617</v>
      </c>
      <c r="K32" s="18">
        <f t="shared" si="10"/>
        <v>0.6043116428577836</v>
      </c>
      <c r="L32" s="18">
        <f t="shared" si="10"/>
        <v>1.6154573696717185</v>
      </c>
      <c r="M32" s="18">
        <f t="shared" si="10"/>
        <v>1.3531030272927778</v>
      </c>
      <c r="N32" s="18">
        <f t="shared" si="10"/>
        <v>0.44440308672358203</v>
      </c>
      <c r="O32" s="18">
        <f t="shared" si="10"/>
        <v>0.82954958519433819</v>
      </c>
      <c r="P32" s="18">
        <f t="shared" si="10"/>
        <v>1.1416195338025645</v>
      </c>
      <c r="Q32" s="18">
        <f t="shared" si="10"/>
        <v>1.0415516457188543</v>
      </c>
      <c r="R32" s="18">
        <f t="shared" si="10"/>
        <v>0.97703941933538208</v>
      </c>
      <c r="S32" s="18">
        <f t="shared" ref="S32:V50" si="11">S10/S$28*100</f>
        <v>0.66148200823294323</v>
      </c>
      <c r="T32" s="18">
        <f t="shared" si="11"/>
        <v>0.8947458705391611</v>
      </c>
      <c r="U32" s="18">
        <f t="shared" si="11"/>
        <v>0.39981193054548159</v>
      </c>
      <c r="V32" s="18">
        <f t="shared" si="11"/>
        <v>0.71660055681977097</v>
      </c>
      <c r="W32" s="18">
        <f t="shared" ref="W32:X32" si="12">W10/W$28*100</f>
        <v>0.5327549254796875</v>
      </c>
      <c r="X32" s="18">
        <f t="shared" si="12"/>
        <v>0.31533415305945262</v>
      </c>
      <c r="Y32" s="18">
        <f t="shared" si="8"/>
        <v>1.2065737981186624</v>
      </c>
    </row>
    <row r="33" spans="1:25" x14ac:dyDescent="0.2">
      <c r="A33" s="143"/>
      <c r="B33" s="80" t="s">
        <v>378</v>
      </c>
      <c r="C33" s="18">
        <f t="shared" si="9"/>
        <v>3.8252944436804373</v>
      </c>
      <c r="D33" s="18">
        <f t="shared" ref="D33:R33" si="13">D11/D$28*100</f>
        <v>3.7271358238642076</v>
      </c>
      <c r="E33" s="18">
        <f t="shared" si="13"/>
        <v>2.3748321250034623</v>
      </c>
      <c r="F33" s="18">
        <f t="shared" si="13"/>
        <v>1.1898906776792191</v>
      </c>
      <c r="G33" s="18">
        <f t="shared" si="13"/>
        <v>1.0863742355986872</v>
      </c>
      <c r="H33" s="18">
        <f t="shared" si="13"/>
        <v>1.3723714490574268</v>
      </c>
      <c r="I33" s="18">
        <f t="shared" si="13"/>
        <v>6.0307201079730364</v>
      </c>
      <c r="J33" s="18">
        <f t="shared" si="13"/>
        <v>1.0235298596772957</v>
      </c>
      <c r="K33" s="18">
        <f t="shared" si="13"/>
        <v>0.85619280458108649</v>
      </c>
      <c r="L33" s="18">
        <f t="shared" si="13"/>
        <v>1.8950354243267618</v>
      </c>
      <c r="M33" s="18">
        <f t="shared" si="13"/>
        <v>2.1640677910045656</v>
      </c>
      <c r="N33" s="18">
        <f t="shared" si="13"/>
        <v>1.8162373421871432</v>
      </c>
      <c r="O33" s="18">
        <f t="shared" si="13"/>
        <v>1.2398150626259756</v>
      </c>
      <c r="P33" s="18">
        <f t="shared" si="13"/>
        <v>1.0757371851959485</v>
      </c>
      <c r="Q33" s="18">
        <f t="shared" si="13"/>
        <v>1.0221509094030508</v>
      </c>
      <c r="R33" s="18">
        <f t="shared" si="13"/>
        <v>1.1652304021893614</v>
      </c>
      <c r="S33" s="18">
        <f t="shared" si="11"/>
        <v>0.94798947675663847</v>
      </c>
      <c r="T33" s="18">
        <f t="shared" si="11"/>
        <v>0.54850538774181545</v>
      </c>
      <c r="U33" s="18">
        <f t="shared" si="11"/>
        <v>0.74673531340273835</v>
      </c>
      <c r="V33" s="18">
        <f t="shared" si="11"/>
        <v>0.84092097111089625</v>
      </c>
      <c r="W33" s="18">
        <f t="shared" ref="W33:X33" si="14">W11/W$28*100</f>
        <v>0.65343407822148347</v>
      </c>
      <c r="X33" s="18">
        <f t="shared" si="14"/>
        <v>0.78870508607736589</v>
      </c>
      <c r="Y33" s="18">
        <f t="shared" si="8"/>
        <v>1.2866024698923368</v>
      </c>
    </row>
    <row r="34" spans="1:25" x14ac:dyDescent="0.2">
      <c r="A34" s="143"/>
      <c r="B34" s="80" t="s">
        <v>71</v>
      </c>
      <c r="C34" s="18">
        <f t="shared" si="9"/>
        <v>3.9964450300172829</v>
      </c>
      <c r="D34" s="18">
        <f t="shared" ref="D34:R34" si="15">D12/D$28*100</f>
        <v>6.3105754453257816</v>
      </c>
      <c r="E34" s="18">
        <f t="shared" si="15"/>
        <v>6.4457365344577227</v>
      </c>
      <c r="F34" s="18">
        <f t="shared" si="15"/>
        <v>12.138739224490152</v>
      </c>
      <c r="G34" s="18">
        <f t="shared" si="15"/>
        <v>14.251890880830567</v>
      </c>
      <c r="H34" s="18">
        <f t="shared" si="15"/>
        <v>14.230527476192856</v>
      </c>
      <c r="I34" s="18">
        <f t="shared" si="15"/>
        <v>10.535027971973083</v>
      </c>
      <c r="J34" s="18">
        <f t="shared" si="15"/>
        <v>16.674963373019828</v>
      </c>
      <c r="K34" s="18">
        <f t="shared" si="15"/>
        <v>22.856467518958219</v>
      </c>
      <c r="L34" s="18">
        <f t="shared" si="15"/>
        <v>18.245620857214274</v>
      </c>
      <c r="M34" s="18">
        <f t="shared" si="15"/>
        <v>18.185462442879125</v>
      </c>
      <c r="N34" s="18">
        <f t="shared" si="15"/>
        <v>19.591423251427521</v>
      </c>
      <c r="O34" s="18">
        <f t="shared" si="15"/>
        <v>23.684686202242411</v>
      </c>
      <c r="P34" s="18">
        <f t="shared" si="15"/>
        <v>27.872869005705709</v>
      </c>
      <c r="Q34" s="18">
        <f t="shared" si="15"/>
        <v>31.68818135497218</v>
      </c>
      <c r="R34" s="18">
        <f t="shared" si="15"/>
        <v>37.933744539343529</v>
      </c>
      <c r="S34" s="18">
        <f t="shared" si="11"/>
        <v>39.975850144598404</v>
      </c>
      <c r="T34" s="18">
        <f t="shared" si="11"/>
        <v>35.657911038987095</v>
      </c>
      <c r="U34" s="18">
        <f t="shared" si="11"/>
        <v>37.784980466730026</v>
      </c>
      <c r="V34" s="18">
        <f t="shared" si="11"/>
        <v>37.834513216854681</v>
      </c>
      <c r="W34" s="18">
        <f t="shared" ref="W34:X34" si="16">W12/W$28*100</f>
        <v>33.440975192861508</v>
      </c>
      <c r="X34" s="18">
        <f t="shared" si="16"/>
        <v>35.630500275284376</v>
      </c>
      <c r="Y34" s="18">
        <f t="shared" si="8"/>
        <v>28.828750235335733</v>
      </c>
    </row>
    <row r="35" spans="1:25" x14ac:dyDescent="0.2">
      <c r="A35" s="143"/>
      <c r="B35" s="80" t="s">
        <v>377</v>
      </c>
      <c r="C35" s="18">
        <f t="shared" si="9"/>
        <v>0.2230384227650048</v>
      </c>
      <c r="D35" s="18">
        <f t="shared" ref="D35:R35" si="17">D13/D$28*100</f>
        <v>0.4423619145657135</v>
      </c>
      <c r="E35" s="18">
        <f t="shared" si="17"/>
        <v>0.12126208089526794</v>
      </c>
      <c r="F35" s="18">
        <f t="shared" si="17"/>
        <v>0.11780125273852009</v>
      </c>
      <c r="G35" s="18">
        <f t="shared" si="17"/>
        <v>0.2058625980028552</v>
      </c>
      <c r="H35" s="18">
        <f t="shared" si="17"/>
        <v>0.10688056506573869</v>
      </c>
      <c r="I35" s="18">
        <f t="shared" si="17"/>
        <v>0.15053105356046081</v>
      </c>
      <c r="J35" s="18">
        <f t="shared" si="17"/>
        <v>0.12399208930215291</v>
      </c>
      <c r="K35" s="18">
        <f t="shared" si="17"/>
        <v>0.10798540852976093</v>
      </c>
      <c r="L35" s="18">
        <f t="shared" si="17"/>
        <v>0.22138530663895215</v>
      </c>
      <c r="M35" s="18">
        <f t="shared" si="17"/>
        <v>0.32383596652771379</v>
      </c>
      <c r="N35" s="18">
        <f t="shared" si="17"/>
        <v>0.2815453758553732</v>
      </c>
      <c r="O35" s="18">
        <f t="shared" si="17"/>
        <v>5.010664871870063E-2</v>
      </c>
      <c r="P35" s="18">
        <f t="shared" si="17"/>
        <v>5.4527878485198439E-2</v>
      </c>
      <c r="Q35" s="18">
        <f t="shared" si="17"/>
        <v>9.7070651996855162E-2</v>
      </c>
      <c r="R35" s="18">
        <f t="shared" si="17"/>
        <v>0.62437199056057413</v>
      </c>
      <c r="S35" s="18">
        <f t="shared" si="11"/>
        <v>0.55339294134018524</v>
      </c>
      <c r="T35" s="18">
        <f t="shared" si="11"/>
        <v>3.1479740906055929</v>
      </c>
      <c r="U35" s="18">
        <f t="shared" si="11"/>
        <v>3.0268897210389882</v>
      </c>
      <c r="V35" s="18">
        <f t="shared" si="11"/>
        <v>1.3186894752579705</v>
      </c>
      <c r="W35" s="18">
        <f t="shared" ref="W35:X35" si="18">W13/W$28*100</f>
        <v>0.70914627436396371</v>
      </c>
      <c r="X35" s="18">
        <f t="shared" si="18"/>
        <v>0.51727692276040094</v>
      </c>
      <c r="Y35" s="18">
        <f t="shared" si="8"/>
        <v>0.7935078136452639</v>
      </c>
    </row>
    <row r="36" spans="1:25" x14ac:dyDescent="0.2">
      <c r="A36" s="143"/>
      <c r="B36" s="80" t="s">
        <v>70</v>
      </c>
      <c r="C36" s="18">
        <f t="shared" si="9"/>
        <v>1.3661087428157642E-2</v>
      </c>
      <c r="D36" s="18">
        <f t="shared" ref="D36:R36" si="19">D14/D$28*100</f>
        <v>6.3937455847597857E-2</v>
      </c>
      <c r="E36" s="18">
        <f t="shared" si="19"/>
        <v>1.834320116656004E-2</v>
      </c>
      <c r="F36" s="18">
        <f t="shared" si="19"/>
        <v>3.3416941751176966E-2</v>
      </c>
      <c r="G36" s="18">
        <f t="shared" si="19"/>
        <v>0.18283257591430363</v>
      </c>
      <c r="H36" s="18">
        <f t="shared" si="19"/>
        <v>6.1923016123245717E-2</v>
      </c>
      <c r="I36" s="18">
        <f t="shared" si="19"/>
        <v>0.14156108033073095</v>
      </c>
      <c r="J36" s="18">
        <f t="shared" si="19"/>
        <v>0.16933684495723714</v>
      </c>
      <c r="K36" s="18">
        <f t="shared" si="19"/>
        <v>0.33067019474955167</v>
      </c>
      <c r="L36" s="18">
        <f t="shared" si="19"/>
        <v>0.31647131691059316</v>
      </c>
      <c r="M36" s="18">
        <f t="shared" si="19"/>
        <v>0.41948562848608156</v>
      </c>
      <c r="N36" s="18">
        <f t="shared" si="19"/>
        <v>0.55756099781379476</v>
      </c>
      <c r="O36" s="18">
        <f t="shared" si="19"/>
        <v>0.68250151101518752</v>
      </c>
      <c r="P36" s="18">
        <f t="shared" si="19"/>
        <v>0.79817862412374063</v>
      </c>
      <c r="Q36" s="18">
        <f t="shared" si="19"/>
        <v>0.61931171609537849</v>
      </c>
      <c r="R36" s="18">
        <f t="shared" si="19"/>
        <v>0.74818804652792958</v>
      </c>
      <c r="S36" s="18">
        <f t="shared" si="11"/>
        <v>0.67641334009954235</v>
      </c>
      <c r="T36" s="18">
        <f t="shared" si="11"/>
        <v>0</v>
      </c>
      <c r="U36" s="18">
        <f t="shared" si="11"/>
        <v>0.59721576829362455</v>
      </c>
      <c r="V36" s="18">
        <f t="shared" si="11"/>
        <v>0.41784755649401961</v>
      </c>
      <c r="W36" s="18">
        <f t="shared" ref="W36:X36" si="20">W14/W$28*100</f>
        <v>1.0292050490196771</v>
      </c>
      <c r="X36" s="18">
        <f t="shared" si="20"/>
        <v>1.090007712017478</v>
      </c>
      <c r="Y36" s="18">
        <f t="shared" si="8"/>
        <v>0.53839682773991626</v>
      </c>
    </row>
    <row r="37" spans="1:25" x14ac:dyDescent="0.2">
      <c r="A37" s="143"/>
      <c r="B37" s="80" t="s">
        <v>58</v>
      </c>
      <c r="C37" s="18">
        <f t="shared" si="9"/>
        <v>0.56463708268700907</v>
      </c>
      <c r="D37" s="18">
        <f t="shared" ref="D37:R37" si="21">D15/D$28*100</f>
        <v>0.48257800284254754</v>
      </c>
      <c r="E37" s="18">
        <f t="shared" si="21"/>
        <v>0.87619785232893077</v>
      </c>
      <c r="F37" s="18">
        <f t="shared" si="21"/>
        <v>1.0072858937940918</v>
      </c>
      <c r="G37" s="18">
        <f t="shared" si="21"/>
        <v>0.88436250974601049</v>
      </c>
      <c r="H37" s="18">
        <f t="shared" si="21"/>
        <v>1.5940901199578663</v>
      </c>
      <c r="I37" s="18">
        <f t="shared" si="21"/>
        <v>1.2549339911278712</v>
      </c>
      <c r="J37" s="18">
        <f t="shared" si="21"/>
        <v>0.67242067129414895</v>
      </c>
      <c r="K37" s="18">
        <f t="shared" si="21"/>
        <v>0.38091283616746902</v>
      </c>
      <c r="L37" s="18">
        <f t="shared" si="21"/>
        <v>0.32202117095132549</v>
      </c>
      <c r="M37" s="18">
        <f t="shared" si="21"/>
        <v>0.40445561851803741</v>
      </c>
      <c r="N37" s="18">
        <f t="shared" si="21"/>
        <v>1.7038206832617711</v>
      </c>
      <c r="O37" s="18">
        <f t="shared" si="21"/>
        <v>2.5054144658721711</v>
      </c>
      <c r="P37" s="18">
        <f t="shared" si="21"/>
        <v>1.5525759475425467</v>
      </c>
      <c r="Q37" s="18">
        <f t="shared" si="21"/>
        <v>1.3592651175806778</v>
      </c>
      <c r="R37" s="18">
        <f t="shared" si="21"/>
        <v>1.6292651885463916</v>
      </c>
      <c r="S37" s="18">
        <f t="shared" si="11"/>
        <v>1.2652445429256105</v>
      </c>
      <c r="T37" s="18">
        <f t="shared" si="11"/>
        <v>1.1023284670148406</v>
      </c>
      <c r="U37" s="18">
        <f t="shared" si="11"/>
        <v>8.4381502748741011E-2</v>
      </c>
      <c r="V37" s="18">
        <f t="shared" si="11"/>
        <v>0.12930776970304406</v>
      </c>
      <c r="W37" s="18">
        <f t="shared" ref="W37:X37" si="22">W15/W$28*100</f>
        <v>0.69531541793952711</v>
      </c>
      <c r="X37" s="18">
        <f t="shared" si="22"/>
        <v>0.4601957415994315</v>
      </c>
      <c r="Y37" s="18">
        <f t="shared" si="8"/>
        <v>1.0109917162596613</v>
      </c>
    </row>
    <row r="38" spans="1:25" x14ac:dyDescent="0.2">
      <c r="A38" s="143"/>
      <c r="B38" s="8" t="s">
        <v>15</v>
      </c>
      <c r="C38" s="18">
        <f t="shared" si="9"/>
        <v>0.74035984485920381</v>
      </c>
      <c r="D38" s="18">
        <f t="shared" ref="D38:R38" si="23">D16/D$28*100</f>
        <v>0.99209899658409006</v>
      </c>
      <c r="E38" s="18">
        <f t="shared" si="23"/>
        <v>1.0221664493147467</v>
      </c>
      <c r="F38" s="18">
        <f t="shared" si="23"/>
        <v>1.083253625231712</v>
      </c>
      <c r="G38" s="18">
        <f t="shared" si="23"/>
        <v>1.0140614940216313</v>
      </c>
      <c r="H38" s="18">
        <f t="shared" si="23"/>
        <v>1.6538245428170408</v>
      </c>
      <c r="I38" s="18">
        <f t="shared" si="23"/>
        <v>1.2728108183669757</v>
      </c>
      <c r="J38" s="18">
        <f t="shared" si="23"/>
        <v>0.71649639793695752</v>
      </c>
      <c r="K38" s="18">
        <f t="shared" si="23"/>
        <v>0.44474996162361452</v>
      </c>
      <c r="L38" s="18">
        <f t="shared" si="23"/>
        <v>0.38011462802202217</v>
      </c>
      <c r="M38" s="18">
        <f t="shared" si="23"/>
        <v>0.46525851242545668</v>
      </c>
      <c r="N38" s="18">
        <f t="shared" si="23"/>
        <v>1.8594511324092751</v>
      </c>
      <c r="O38" s="18">
        <f t="shared" si="23"/>
        <v>2.6137404377454021</v>
      </c>
      <c r="P38" s="18">
        <f t="shared" si="23"/>
        <v>1.6555393319362133</v>
      </c>
      <c r="Q38" s="18">
        <f t="shared" si="23"/>
        <v>1.3971603508593597</v>
      </c>
      <c r="R38" s="18">
        <f t="shared" si="23"/>
        <v>1.6440153305284873</v>
      </c>
      <c r="S38" s="18">
        <f t="shared" si="11"/>
        <v>1.2816432579443477</v>
      </c>
      <c r="T38" s="18">
        <f t="shared" si="11"/>
        <v>1.1539796723554525</v>
      </c>
      <c r="U38" s="18">
        <f t="shared" si="11"/>
        <v>0.1476845216538176</v>
      </c>
      <c r="V38" s="18">
        <f t="shared" si="11"/>
        <v>0.18166092463968594</v>
      </c>
      <c r="W38" s="18">
        <f t="shared" ref="W38:X38" si="24">W16/W$28*100</f>
        <v>0.71083587764633926</v>
      </c>
      <c r="X38" s="18">
        <f t="shared" si="24"/>
        <v>0.55671279005087781</v>
      </c>
      <c r="Y38" s="18">
        <f t="shared" si="8"/>
        <v>1.0812646331996567</v>
      </c>
    </row>
    <row r="39" spans="1:25" x14ac:dyDescent="0.2">
      <c r="A39" s="143"/>
      <c r="B39" s="8" t="s">
        <v>26</v>
      </c>
      <c r="C39" s="18">
        <f t="shared" si="9"/>
        <v>3.5112049329950808E-4</v>
      </c>
      <c r="D39" s="18">
        <f t="shared" ref="D39:R39" si="25">D17/D$28*100</f>
        <v>5.5151420987099319E-2</v>
      </c>
      <c r="E39" s="18">
        <f t="shared" si="25"/>
        <v>8.3466054024591858E-3</v>
      </c>
      <c r="F39" s="18">
        <f t="shared" si="25"/>
        <v>2.6917059955281347E-3</v>
      </c>
      <c r="G39" s="18">
        <f t="shared" si="25"/>
        <v>5.9697355107307357E-5</v>
      </c>
      <c r="H39" s="18">
        <f t="shared" si="25"/>
        <v>1.4373240625786376E-3</v>
      </c>
      <c r="I39" s="18">
        <f t="shared" si="25"/>
        <v>1.0310393434434276E-3</v>
      </c>
      <c r="J39" s="18">
        <f t="shared" si="25"/>
        <v>5.894712851021164E-3</v>
      </c>
      <c r="K39" s="18">
        <f t="shared" si="25"/>
        <v>4.6478151358327641E-2</v>
      </c>
      <c r="L39" s="18">
        <f t="shared" si="25"/>
        <v>1.0715653617861143E-3</v>
      </c>
      <c r="M39" s="18">
        <f t="shared" si="25"/>
        <v>2.3753210756656158E-3</v>
      </c>
      <c r="N39" s="18">
        <f t="shared" si="25"/>
        <v>1.0716182056333146E-2</v>
      </c>
      <c r="O39" s="18">
        <f t="shared" si="25"/>
        <v>3.4019110141435133E-3</v>
      </c>
      <c r="P39" s="18">
        <f t="shared" si="25"/>
        <v>1.3855270428632547E-2</v>
      </c>
      <c r="Q39" s="18">
        <f t="shared" si="25"/>
        <v>8.9174718433603691E-3</v>
      </c>
      <c r="R39" s="18">
        <f t="shared" si="25"/>
        <v>9.5281077967547794E-3</v>
      </c>
      <c r="S39" s="18">
        <f t="shared" si="11"/>
        <v>5.6797043375671624E-3</v>
      </c>
      <c r="T39" s="18">
        <f t="shared" si="11"/>
        <v>2.6285990866029545E-2</v>
      </c>
      <c r="U39" s="18">
        <f t="shared" si="11"/>
        <v>2.2023746457096694E-2</v>
      </c>
      <c r="V39" s="18">
        <f t="shared" si="11"/>
        <v>2.8565166892346675E-3</v>
      </c>
      <c r="W39" s="18">
        <f t="shared" ref="W39:X39" si="26">W17/W$28*100</f>
        <v>5.9645382717106316E-3</v>
      </c>
      <c r="X39" s="18">
        <f t="shared" si="26"/>
        <v>1.4957005073139131E-2</v>
      </c>
      <c r="Y39" s="18">
        <f t="shared" si="8"/>
        <v>1.1022897532485355E-2</v>
      </c>
    </row>
    <row r="40" spans="1:25" x14ac:dyDescent="0.2">
      <c r="A40" s="143"/>
      <c r="B40" s="8" t="s">
        <v>27</v>
      </c>
      <c r="C40" s="18">
        <f t="shared" si="9"/>
        <v>0.56463708268700907</v>
      </c>
      <c r="D40" s="18">
        <f t="shared" ref="D40:R40" si="27">D18/D$28*100</f>
        <v>0.48257800284254754</v>
      </c>
      <c r="E40" s="18">
        <f t="shared" si="27"/>
        <v>0.87619785232893077</v>
      </c>
      <c r="F40" s="18">
        <f t="shared" si="27"/>
        <v>1.0072858937940918</v>
      </c>
      <c r="G40" s="18">
        <f t="shared" si="27"/>
        <v>0.88436250974601049</v>
      </c>
      <c r="H40" s="18">
        <f t="shared" si="27"/>
        <v>1.5940901199578663</v>
      </c>
      <c r="I40" s="18">
        <f t="shared" si="27"/>
        <v>1.2549339911278712</v>
      </c>
      <c r="J40" s="18">
        <f t="shared" si="27"/>
        <v>0.67242067129414895</v>
      </c>
      <c r="K40" s="18">
        <f t="shared" si="27"/>
        <v>0.38091283616746902</v>
      </c>
      <c r="L40" s="18">
        <f t="shared" si="27"/>
        <v>0.32202117095132549</v>
      </c>
      <c r="M40" s="18">
        <f t="shared" si="27"/>
        <v>0.40445561851803741</v>
      </c>
      <c r="N40" s="18">
        <f t="shared" si="27"/>
        <v>1.7038206832617711</v>
      </c>
      <c r="O40" s="18">
        <f t="shared" si="27"/>
        <v>2.5054144658721711</v>
      </c>
      <c r="P40" s="18">
        <f t="shared" si="27"/>
        <v>1.5525759475425467</v>
      </c>
      <c r="Q40" s="18">
        <f t="shared" si="27"/>
        <v>1.3592651175806778</v>
      </c>
      <c r="R40" s="18">
        <f t="shared" si="27"/>
        <v>1.6292651885463916</v>
      </c>
      <c r="S40" s="18">
        <f t="shared" si="11"/>
        <v>1.2652445429256105</v>
      </c>
      <c r="T40" s="18">
        <f t="shared" si="11"/>
        <v>1.1023284670148406</v>
      </c>
      <c r="U40" s="18">
        <f t="shared" si="11"/>
        <v>8.4381502748741011E-2</v>
      </c>
      <c r="V40" s="18">
        <f t="shared" si="11"/>
        <v>0.12930776970304406</v>
      </c>
      <c r="W40" s="18">
        <f t="shared" ref="W40:X40" si="28">W18/W$28*100</f>
        <v>0.69531541793952711</v>
      </c>
      <c r="X40" s="18">
        <f t="shared" si="28"/>
        <v>0.4601957415994315</v>
      </c>
      <c r="Y40" s="18">
        <f t="shared" si="8"/>
        <v>1.0109917162596613</v>
      </c>
    </row>
    <row r="41" spans="1:25" x14ac:dyDescent="0.2">
      <c r="A41" s="143"/>
      <c r="B41" s="8" t="s">
        <v>16</v>
      </c>
      <c r="C41" s="18">
        <f t="shared" si="9"/>
        <v>6.4435502292038201E-3</v>
      </c>
      <c r="D41" s="18">
        <f t="shared" ref="D41:R41" si="29">D19/D$28*100</f>
        <v>1.1374822775102581E-2</v>
      </c>
      <c r="E41" s="18">
        <f t="shared" si="29"/>
        <v>1.0420530123226007E-2</v>
      </c>
      <c r="F41" s="18">
        <f t="shared" si="29"/>
        <v>2.5191501035630687E-3</v>
      </c>
      <c r="G41" s="18">
        <f t="shared" si="29"/>
        <v>3.086588906502161E-3</v>
      </c>
      <c r="H41" s="18">
        <f t="shared" si="29"/>
        <v>2.5790445629587072E-2</v>
      </c>
      <c r="I41" s="18">
        <f t="shared" si="29"/>
        <v>1.1192267005484011E-2</v>
      </c>
      <c r="J41" s="18">
        <f t="shared" si="29"/>
        <v>2.9927395953843602E-3</v>
      </c>
      <c r="K41" s="18">
        <f t="shared" si="29"/>
        <v>8.0789859619475116E-3</v>
      </c>
      <c r="L41" s="18">
        <f t="shared" si="29"/>
        <v>2.8862348405698035E-3</v>
      </c>
      <c r="M41" s="18">
        <f t="shared" si="29"/>
        <v>5.1777080011979601E-2</v>
      </c>
      <c r="N41" s="18">
        <f t="shared" si="29"/>
        <v>0.14253308214891533</v>
      </c>
      <c r="O41" s="18">
        <f t="shared" si="29"/>
        <v>1.2087931536930267E-2</v>
      </c>
      <c r="P41" s="18">
        <f t="shared" si="29"/>
        <v>1.0624244967712214E-2</v>
      </c>
      <c r="Q41" s="18">
        <f t="shared" si="29"/>
        <v>7.7549062486611097E-3</v>
      </c>
      <c r="R41" s="18">
        <f t="shared" si="29"/>
        <v>2.7559294678633013E-3</v>
      </c>
      <c r="S41" s="18">
        <f t="shared" si="11"/>
        <v>4.8754628079745203E-3</v>
      </c>
      <c r="T41" s="18">
        <f t="shared" si="11"/>
        <v>1.1199525802447994E-2</v>
      </c>
      <c r="U41" s="18">
        <f t="shared" si="11"/>
        <v>1.3502956086228611E-2</v>
      </c>
      <c r="V41" s="18">
        <f t="shared" si="11"/>
        <v>1.0953830240146897E-2</v>
      </c>
      <c r="W41" s="18">
        <f t="shared" ref="W41:X41" si="30">W19/W$28*100</f>
        <v>6.5669702212954126E-3</v>
      </c>
      <c r="X41" s="18">
        <f t="shared" si="30"/>
        <v>2.2549799951556659E-2</v>
      </c>
      <c r="Y41" s="18">
        <f t="shared" si="8"/>
        <v>1.3233100816830302E-2</v>
      </c>
    </row>
    <row r="42" spans="1:25" x14ac:dyDescent="0.2">
      <c r="A42" s="143"/>
      <c r="B42" s="8" t="s">
        <v>19</v>
      </c>
      <c r="C42" s="18">
        <f t="shared" si="9"/>
        <v>2.223038417329703E-4</v>
      </c>
      <c r="D42" s="18">
        <f t="shared" ref="D42:R42" si="31">D20/D$28*100</f>
        <v>3.567227441383533E-5</v>
      </c>
      <c r="E42" s="18">
        <f t="shared" si="31"/>
        <v>2.3561463367199137E-5</v>
      </c>
      <c r="F42" s="18">
        <f t="shared" si="31"/>
        <v>3.232104591807191E-4</v>
      </c>
      <c r="G42" s="18">
        <f t="shared" si="31"/>
        <v>9.0331524175530883E-4</v>
      </c>
      <c r="H42" s="18">
        <f t="shared" si="31"/>
        <v>1.4781917159005956E-5</v>
      </c>
      <c r="I42" s="18">
        <f t="shared" si="31"/>
        <v>4.267798487930597E-5</v>
      </c>
      <c r="J42" s="18">
        <f t="shared" si="31"/>
        <v>0</v>
      </c>
      <c r="K42" s="18">
        <f t="shared" si="31"/>
        <v>6.8820335319199504E-4</v>
      </c>
      <c r="L42" s="18">
        <f t="shared" si="31"/>
        <v>2.4276514766336982E-6</v>
      </c>
      <c r="M42" s="18">
        <f t="shared" si="31"/>
        <v>1.7229314471505774E-2</v>
      </c>
      <c r="N42" s="18">
        <f t="shared" si="31"/>
        <v>0</v>
      </c>
      <c r="O42" s="18">
        <f t="shared" si="31"/>
        <v>6.8387063383970308E-5</v>
      </c>
      <c r="P42" s="18">
        <f t="shared" si="31"/>
        <v>1.0868513569488572E-5</v>
      </c>
      <c r="Q42" s="18">
        <f t="shared" si="31"/>
        <v>1.6918170378654764E-5</v>
      </c>
      <c r="R42" s="18">
        <f t="shared" si="31"/>
        <v>3.4467649342561458E-5</v>
      </c>
      <c r="S42" s="18">
        <f t="shared" si="11"/>
        <v>3.5316887625246672E-5</v>
      </c>
      <c r="T42" s="18">
        <f t="shared" si="11"/>
        <v>5.3751120194342787E-4</v>
      </c>
      <c r="U42" s="18">
        <f t="shared" si="11"/>
        <v>6.9831994862840161E-4</v>
      </c>
      <c r="V42" s="18">
        <f t="shared" si="11"/>
        <v>7.4348953975976733E-5</v>
      </c>
      <c r="W42" s="18">
        <f t="shared" ref="W42:X42" si="32">W20/W$28*100</f>
        <v>9.7013872472845883E-5</v>
      </c>
      <c r="X42" s="18">
        <f t="shared" si="32"/>
        <v>2.1975240353004936E-4</v>
      </c>
      <c r="Y42" s="18">
        <f t="shared" si="8"/>
        <v>5.0845737705969556E-4</v>
      </c>
    </row>
    <row r="43" spans="1:25" x14ac:dyDescent="0.2">
      <c r="A43" s="143"/>
      <c r="B43" s="8" t="s">
        <v>18</v>
      </c>
      <c r="C43" s="18">
        <f t="shared" si="9"/>
        <v>0</v>
      </c>
      <c r="D43" s="18">
        <f t="shared" ref="D43:R43" si="33">D21/D$28*100</f>
        <v>0</v>
      </c>
      <c r="E43" s="18">
        <f t="shared" si="33"/>
        <v>0</v>
      </c>
      <c r="F43" s="18">
        <f t="shared" si="33"/>
        <v>1.8216260941196687E-3</v>
      </c>
      <c r="G43" s="18">
        <f t="shared" si="33"/>
        <v>5.8911863592737522E-5</v>
      </c>
      <c r="H43" s="18">
        <f t="shared" si="33"/>
        <v>0</v>
      </c>
      <c r="I43" s="18">
        <f t="shared" si="33"/>
        <v>3.5089866791056558E-3</v>
      </c>
      <c r="J43" s="18">
        <f t="shared" si="33"/>
        <v>0</v>
      </c>
      <c r="K43" s="18">
        <f t="shared" si="33"/>
        <v>1.0326846932781683E-4</v>
      </c>
      <c r="L43" s="18">
        <f t="shared" si="33"/>
        <v>9.7106059065347924E-5</v>
      </c>
      <c r="M43" s="18">
        <f t="shared" si="33"/>
        <v>1.0831789058706971E-4</v>
      </c>
      <c r="N43" s="18">
        <f t="shared" si="33"/>
        <v>0</v>
      </c>
      <c r="O43" s="18">
        <f t="shared" si="33"/>
        <v>8.0855613829229546E-4</v>
      </c>
      <c r="P43" s="18">
        <f t="shared" si="33"/>
        <v>9.9027543271952025E-4</v>
      </c>
      <c r="Q43" s="18">
        <f t="shared" si="33"/>
        <v>4.3991073513644724E-3</v>
      </c>
      <c r="R43" s="18">
        <f t="shared" si="33"/>
        <v>2.6372252131382282E-4</v>
      </c>
      <c r="S43" s="18">
        <f t="shared" si="11"/>
        <v>1.8558130348646237E-4</v>
      </c>
      <c r="T43" s="18">
        <f t="shared" si="11"/>
        <v>3.8585001525899766E-3</v>
      </c>
      <c r="U43" s="18">
        <f t="shared" si="11"/>
        <v>3.0887942438002669E-4</v>
      </c>
      <c r="V43" s="18">
        <f t="shared" si="11"/>
        <v>1.8156313335709931E-5</v>
      </c>
      <c r="W43" s="18">
        <f t="shared" ref="W43:X43" si="34">W21/W$28*100</f>
        <v>3.3382891491506491E-5</v>
      </c>
      <c r="X43" s="18">
        <f t="shared" si="34"/>
        <v>1.9971499181045277E-5</v>
      </c>
      <c r="Y43" s="18">
        <f t="shared" si="8"/>
        <v>9.3899862812871476E-4</v>
      </c>
    </row>
    <row r="44" spans="1:25" x14ac:dyDescent="0.2">
      <c r="A44" s="143"/>
      <c r="B44" s="8" t="s">
        <v>20</v>
      </c>
      <c r="C44" s="18">
        <f t="shared" si="9"/>
        <v>1.3044724209269652E-5</v>
      </c>
      <c r="D44" s="18">
        <f t="shared" ref="D44:R44" si="35">D22/D$28*100</f>
        <v>0</v>
      </c>
      <c r="E44" s="18">
        <f t="shared" si="35"/>
        <v>0</v>
      </c>
      <c r="F44" s="18">
        <f t="shared" si="35"/>
        <v>1.7371732585329204E-4</v>
      </c>
      <c r="G44" s="18">
        <f t="shared" si="35"/>
        <v>7.7665473503092317E-4</v>
      </c>
      <c r="H44" s="18">
        <f t="shared" si="35"/>
        <v>4.3568396539361903E-3</v>
      </c>
      <c r="I44" s="18">
        <f t="shared" si="35"/>
        <v>1.5127895416926806E-3</v>
      </c>
      <c r="J44" s="18">
        <f t="shared" si="35"/>
        <v>9.2721045566091257E-4</v>
      </c>
      <c r="K44" s="18">
        <f t="shared" si="35"/>
        <v>0</v>
      </c>
      <c r="L44" s="18">
        <f t="shared" si="35"/>
        <v>1.0596698695506091E-3</v>
      </c>
      <c r="M44" s="18">
        <f t="shared" si="35"/>
        <v>0</v>
      </c>
      <c r="N44" s="18">
        <f t="shared" si="35"/>
        <v>7.5633640207268044E-5</v>
      </c>
      <c r="O44" s="18">
        <f t="shared" si="35"/>
        <v>0</v>
      </c>
      <c r="P44" s="18">
        <f t="shared" si="35"/>
        <v>0</v>
      </c>
      <c r="Q44" s="18">
        <f t="shared" si="35"/>
        <v>2.0225193871538976E-4</v>
      </c>
      <c r="R44" s="18">
        <f t="shared" si="35"/>
        <v>4.3944929269317989E-6</v>
      </c>
      <c r="S44" s="18">
        <f t="shared" si="11"/>
        <v>1.5482990592289708E-3</v>
      </c>
      <c r="T44" s="18">
        <f t="shared" si="11"/>
        <v>3.0302111162581412E-3</v>
      </c>
      <c r="U44" s="18">
        <f t="shared" si="11"/>
        <v>2.6900106119634739E-3</v>
      </c>
      <c r="V44" s="18">
        <f t="shared" si="11"/>
        <v>3.8042647540211709E-3</v>
      </c>
      <c r="W44" s="18">
        <f t="shared" ref="W44:X44" si="36">W22/W$28*100</f>
        <v>1.8266546260278362E-3</v>
      </c>
      <c r="X44" s="18">
        <f t="shared" si="36"/>
        <v>5.7636560210802745E-3</v>
      </c>
      <c r="Y44" s="18">
        <f t="shared" si="8"/>
        <v>1.5864195470647107E-3</v>
      </c>
    </row>
    <row r="45" spans="1:25" x14ac:dyDescent="0.2">
      <c r="A45" s="143"/>
      <c r="B45" s="8" t="s">
        <v>21</v>
      </c>
      <c r="C45" s="18">
        <f t="shared" si="9"/>
        <v>0</v>
      </c>
      <c r="D45" s="18">
        <f t="shared" ref="D45:R45" si="37">D23/D$28*100</f>
        <v>0</v>
      </c>
      <c r="E45" s="18">
        <f t="shared" si="37"/>
        <v>0</v>
      </c>
      <c r="F45" s="18">
        <f t="shared" si="37"/>
        <v>0</v>
      </c>
      <c r="G45" s="18">
        <f t="shared" si="37"/>
        <v>0</v>
      </c>
      <c r="H45" s="18">
        <f t="shared" si="37"/>
        <v>1.4194292475708529E-2</v>
      </c>
      <c r="I45" s="18">
        <f t="shared" si="37"/>
        <v>0</v>
      </c>
      <c r="J45" s="18">
        <f t="shared" si="37"/>
        <v>0</v>
      </c>
      <c r="K45" s="18">
        <f t="shared" si="37"/>
        <v>3.5073313222440138E-3</v>
      </c>
      <c r="L45" s="18">
        <f t="shared" si="37"/>
        <v>0</v>
      </c>
      <c r="M45" s="18">
        <f t="shared" si="37"/>
        <v>3.3956304725414013E-2</v>
      </c>
      <c r="N45" s="18">
        <f t="shared" si="37"/>
        <v>0.13907199329325071</v>
      </c>
      <c r="O45" s="18">
        <f t="shared" si="37"/>
        <v>0</v>
      </c>
      <c r="P45" s="18">
        <f t="shared" si="37"/>
        <v>0</v>
      </c>
      <c r="Q45" s="18">
        <f t="shared" si="37"/>
        <v>0</v>
      </c>
      <c r="R45" s="18">
        <f t="shared" si="37"/>
        <v>0</v>
      </c>
      <c r="S45" s="18">
        <f t="shared" si="11"/>
        <v>0</v>
      </c>
      <c r="T45" s="18">
        <f t="shared" si="11"/>
        <v>0</v>
      </c>
      <c r="U45" s="18">
        <f t="shared" si="11"/>
        <v>6.6268001504609096E-5</v>
      </c>
      <c r="V45" s="18">
        <f t="shared" si="11"/>
        <v>3.9415287811066498E-5</v>
      </c>
      <c r="W45" s="18">
        <f t="shared" ref="W45:X45" si="38">W23/W$28*100</f>
        <v>2.0678693905776671E-5</v>
      </c>
      <c r="X45" s="18">
        <f t="shared" si="38"/>
        <v>1.2701346178836385E-4</v>
      </c>
      <c r="Y45" s="18">
        <f t="shared" si="8"/>
        <v>3.9553146314492572E-3</v>
      </c>
    </row>
    <row r="46" spans="1:25" x14ac:dyDescent="0.2">
      <c r="A46" s="143"/>
      <c r="B46" s="8" t="s">
        <v>17</v>
      </c>
      <c r="C46" s="18">
        <f t="shared" si="9"/>
        <v>3.2340045435481006E-5</v>
      </c>
      <c r="D46" s="18">
        <f t="shared" ref="D46:R46" si="39">D24/D$28*100</f>
        <v>2.8391887499375299E-3</v>
      </c>
      <c r="E46" s="18">
        <f t="shared" si="39"/>
        <v>0</v>
      </c>
      <c r="F46" s="18">
        <f t="shared" si="39"/>
        <v>1.7620611275663434E-4</v>
      </c>
      <c r="G46" s="18">
        <f t="shared" si="39"/>
        <v>1.1745061871605439E-3</v>
      </c>
      <c r="H46" s="18">
        <f t="shared" si="39"/>
        <v>5.5042642352905579E-3</v>
      </c>
      <c r="I46" s="18">
        <f t="shared" si="39"/>
        <v>5.7970238878777679E-3</v>
      </c>
      <c r="J46" s="18">
        <f t="shared" si="39"/>
        <v>7.2681061565647333E-4</v>
      </c>
      <c r="K46" s="18">
        <f t="shared" si="39"/>
        <v>3.6030065217683149E-3</v>
      </c>
      <c r="L46" s="18">
        <f t="shared" si="39"/>
        <v>0</v>
      </c>
      <c r="M46" s="18">
        <f t="shared" si="39"/>
        <v>1.9542352760083825E-4</v>
      </c>
      <c r="N46" s="18">
        <f t="shared" si="39"/>
        <v>3.1177631180945463E-3</v>
      </c>
      <c r="O46" s="18">
        <f t="shared" si="39"/>
        <v>9.2501274484022566E-3</v>
      </c>
      <c r="P46" s="18">
        <f t="shared" si="39"/>
        <v>9.320916641858747E-3</v>
      </c>
      <c r="Q46" s="18">
        <f t="shared" si="39"/>
        <v>2.7046089430993602E-3</v>
      </c>
      <c r="R46" s="18">
        <f t="shared" si="39"/>
        <v>2.4510151935717324E-3</v>
      </c>
      <c r="S46" s="18">
        <f t="shared" si="11"/>
        <v>3.0093117601183287E-3</v>
      </c>
      <c r="T46" s="18">
        <f t="shared" si="11"/>
        <v>3.2130769942873196E-3</v>
      </c>
      <c r="U46" s="18">
        <f t="shared" si="11"/>
        <v>9.7394780997520983E-3</v>
      </c>
      <c r="V46" s="18">
        <f t="shared" si="11"/>
        <v>7.0135655061712154E-3</v>
      </c>
      <c r="W46" s="18">
        <f t="shared" ref="W46:X46" si="40">W24/W$28*100</f>
        <v>4.5865453076065349E-3</v>
      </c>
      <c r="X46" s="18">
        <f t="shared" si="40"/>
        <v>1.6102103605390945E-2</v>
      </c>
      <c r="Y46" s="18">
        <f t="shared" si="8"/>
        <v>5.3563532632640975E-3</v>
      </c>
    </row>
    <row r="47" spans="1:25" x14ac:dyDescent="0.2">
      <c r="A47" s="297"/>
      <c r="B47" s="8" t="s">
        <v>807</v>
      </c>
      <c r="C47" s="18">
        <f t="shared" si="9"/>
        <v>6.1758616178261005E-3</v>
      </c>
      <c r="D47" s="18">
        <f t="shared" ref="D47:R47" si="41">D25/D$28*100</f>
        <v>8.4999617507512167E-3</v>
      </c>
      <c r="E47" s="18">
        <f t="shared" si="41"/>
        <v>1.0396968659858808E-2</v>
      </c>
      <c r="F47" s="18">
        <f t="shared" si="41"/>
        <v>2.4390111652754471E-5</v>
      </c>
      <c r="G47" s="18">
        <f t="shared" si="41"/>
        <v>1.7320087896264833E-4</v>
      </c>
      <c r="H47" s="18">
        <f t="shared" si="41"/>
        <v>1.7202673474927871E-3</v>
      </c>
      <c r="I47" s="18">
        <f t="shared" si="41"/>
        <v>3.3078891192860131E-4</v>
      </c>
      <c r="J47" s="18">
        <f t="shared" si="41"/>
        <v>1.3387185240669747E-3</v>
      </c>
      <c r="K47" s="18">
        <f t="shared" si="41"/>
        <v>1.7717629541537201E-4</v>
      </c>
      <c r="L47" s="18">
        <f t="shared" si="41"/>
        <v>1.7270312604772125E-3</v>
      </c>
      <c r="M47" s="18">
        <f t="shared" si="41"/>
        <v>2.8771939687190391E-4</v>
      </c>
      <c r="N47" s="18">
        <f t="shared" si="41"/>
        <v>2.6769209736280259E-4</v>
      </c>
      <c r="O47" s="18">
        <f t="shared" si="41"/>
        <v>1.9608608868517444E-3</v>
      </c>
      <c r="P47" s="18">
        <f t="shared" si="41"/>
        <v>3.0218437956445625E-4</v>
      </c>
      <c r="Q47" s="18">
        <f t="shared" si="41"/>
        <v>4.3201984510323312E-4</v>
      </c>
      <c r="R47" s="18">
        <f t="shared" si="41"/>
        <v>2.3296107082530024E-6</v>
      </c>
      <c r="S47" s="18">
        <f t="shared" si="11"/>
        <v>9.695379751551106E-5</v>
      </c>
      <c r="T47" s="18">
        <f t="shared" si="11"/>
        <v>5.6022633736912833E-4</v>
      </c>
      <c r="U47" s="18">
        <f t="shared" si="11"/>
        <v>0</v>
      </c>
      <c r="V47" s="18">
        <f t="shared" si="11"/>
        <v>4.0794248317576111E-6</v>
      </c>
      <c r="W47" s="18">
        <f t="shared" ref="W47:X47" si="42">W25/W$28*100</f>
        <v>2.6948297909123856E-6</v>
      </c>
      <c r="X47" s="18">
        <f t="shared" si="42"/>
        <v>3.1730296058598005E-4</v>
      </c>
      <c r="Y47" s="18">
        <f t="shared" si="8"/>
        <v>8.8755736986382671E-4</v>
      </c>
    </row>
    <row r="48" spans="1:25" ht="15" x14ac:dyDescent="0.25">
      <c r="A48" s="143"/>
      <c r="B48" s="191" t="s">
        <v>22</v>
      </c>
      <c r="C48" s="18">
        <f t="shared" si="9"/>
        <v>72.343859278015657</v>
      </c>
      <c r="D48" s="18">
        <f t="shared" ref="D48:R48" si="43">D26/D$28*100</f>
        <v>65.063046980906591</v>
      </c>
      <c r="E48" s="18">
        <f t="shared" si="43"/>
        <v>68.419679096927695</v>
      </c>
      <c r="F48" s="18">
        <f t="shared" si="43"/>
        <v>70.562922350041077</v>
      </c>
      <c r="G48" s="18">
        <f t="shared" si="43"/>
        <v>70.082376125027807</v>
      </c>
      <c r="H48" s="18">
        <f t="shared" si="43"/>
        <v>73.397027339068828</v>
      </c>
      <c r="I48" s="18">
        <f t="shared" si="43"/>
        <v>75.911789284639994</v>
      </c>
      <c r="J48" s="18">
        <f t="shared" si="43"/>
        <v>75.447635918697102</v>
      </c>
      <c r="K48" s="18">
        <f t="shared" si="43"/>
        <v>70.364945607181042</v>
      </c>
      <c r="L48" s="18">
        <f t="shared" si="43"/>
        <v>64.301118722734486</v>
      </c>
      <c r="M48" s="18">
        <f t="shared" si="43"/>
        <v>64.653863907217854</v>
      </c>
      <c r="N48" s="18">
        <f t="shared" si="43"/>
        <v>62.785347320670326</v>
      </c>
      <c r="O48" s="18">
        <f t="shared" si="43"/>
        <v>53.6987114304874</v>
      </c>
      <c r="P48" s="18">
        <f t="shared" si="43"/>
        <v>51.379424595819614</v>
      </c>
      <c r="Q48" s="18">
        <f t="shared" si="43"/>
        <v>53.736837017043612</v>
      </c>
      <c r="R48" s="18">
        <f t="shared" si="43"/>
        <v>59.543758439167014</v>
      </c>
      <c r="S48" s="18">
        <f t="shared" si="11"/>
        <v>62.33838134447015</v>
      </c>
      <c r="T48" s="18">
        <f t="shared" si="11"/>
        <v>62.237059044399267</v>
      </c>
      <c r="U48" s="18">
        <f t="shared" si="11"/>
        <v>64.333248728916018</v>
      </c>
      <c r="V48" s="18">
        <f t="shared" si="11"/>
        <v>61.076006227208687</v>
      </c>
      <c r="W48" s="18">
        <f t="shared" ref="W48:X48" si="44">W26/W$28*100</f>
        <v>55.657192081610916</v>
      </c>
      <c r="X48" s="18">
        <f t="shared" si="44"/>
        <v>60.688050786676094</v>
      </c>
      <c r="Y48" s="18">
        <f t="shared" si="8"/>
        <v>61.541589190507736</v>
      </c>
    </row>
    <row r="49" spans="1:25" x14ac:dyDescent="0.2">
      <c r="A49" s="143"/>
      <c r="B49" s="8" t="s">
        <v>23</v>
      </c>
      <c r="C49" s="18">
        <f t="shared" si="9"/>
        <v>27.65614072198434</v>
      </c>
      <c r="D49" s="18">
        <f t="shared" ref="D49:R49" si="45">D27/D$28*100</f>
        <v>34.936953019093409</v>
      </c>
      <c r="E49" s="18">
        <f t="shared" si="45"/>
        <v>31.580320903072305</v>
      </c>
      <c r="F49" s="18">
        <f t="shared" si="45"/>
        <v>29.437077649958919</v>
      </c>
      <c r="G49" s="18">
        <f t="shared" si="45"/>
        <v>29.917623874972186</v>
      </c>
      <c r="H49" s="18">
        <f t="shared" si="45"/>
        <v>26.602972660931169</v>
      </c>
      <c r="I49" s="18">
        <f t="shared" si="45"/>
        <v>24.088210715359999</v>
      </c>
      <c r="J49" s="18">
        <f t="shared" si="45"/>
        <v>24.552364081302894</v>
      </c>
      <c r="K49" s="18">
        <f t="shared" si="45"/>
        <v>29.635054392818962</v>
      </c>
      <c r="L49" s="18">
        <f t="shared" si="45"/>
        <v>35.698881277265521</v>
      </c>
      <c r="M49" s="18">
        <f t="shared" si="45"/>
        <v>35.346136092782146</v>
      </c>
      <c r="N49" s="18">
        <f t="shared" si="45"/>
        <v>37.214652679329674</v>
      </c>
      <c r="O49" s="18">
        <f t="shared" si="45"/>
        <v>46.301288569512593</v>
      </c>
      <c r="P49" s="18">
        <f t="shared" si="45"/>
        <v>48.620575404180386</v>
      </c>
      <c r="Q49" s="18">
        <f t="shared" si="45"/>
        <v>46.263162982956388</v>
      </c>
      <c r="R49" s="18">
        <f t="shared" si="45"/>
        <v>40.456241560832979</v>
      </c>
      <c r="S49" s="18">
        <f t="shared" si="11"/>
        <v>37.661618655529857</v>
      </c>
      <c r="T49" s="18">
        <f t="shared" si="11"/>
        <v>37.762940955600726</v>
      </c>
      <c r="U49" s="18">
        <f t="shared" si="11"/>
        <v>35.666751271083989</v>
      </c>
      <c r="V49" s="18">
        <f t="shared" si="11"/>
        <v>38.923993772791313</v>
      </c>
      <c r="W49" s="18">
        <f t="shared" ref="W49:X49" si="46">W27/W$28*100</f>
        <v>44.342807918389084</v>
      </c>
      <c r="X49" s="18">
        <f t="shared" si="46"/>
        <v>39.311949213323899</v>
      </c>
      <c r="Y49" s="18">
        <f t="shared" si="8"/>
        <v>38.458410809492278</v>
      </c>
    </row>
    <row r="50" spans="1:25" ht="13.5" thickBot="1" x14ac:dyDescent="0.25">
      <c r="A50" s="143"/>
      <c r="B50" s="30" t="s">
        <v>7</v>
      </c>
      <c r="C50" s="18">
        <f t="shared" si="9"/>
        <v>100</v>
      </c>
      <c r="D50" s="18">
        <f t="shared" ref="D50:R50" si="47">D28/D$28*100</f>
        <v>100</v>
      </c>
      <c r="E50" s="18">
        <f t="shared" si="47"/>
        <v>100</v>
      </c>
      <c r="F50" s="18">
        <f t="shared" si="47"/>
        <v>100</v>
      </c>
      <c r="G50" s="18">
        <f t="shared" si="47"/>
        <v>100</v>
      </c>
      <c r="H50" s="18">
        <f t="shared" si="47"/>
        <v>100</v>
      </c>
      <c r="I50" s="18">
        <f t="shared" si="47"/>
        <v>100</v>
      </c>
      <c r="J50" s="18">
        <f t="shared" si="47"/>
        <v>100</v>
      </c>
      <c r="K50" s="18">
        <f t="shared" si="47"/>
        <v>100</v>
      </c>
      <c r="L50" s="18">
        <f t="shared" si="47"/>
        <v>100</v>
      </c>
      <c r="M50" s="18">
        <f t="shared" si="47"/>
        <v>100</v>
      </c>
      <c r="N50" s="18">
        <f t="shared" si="47"/>
        <v>100</v>
      </c>
      <c r="O50" s="18">
        <f t="shared" si="47"/>
        <v>100</v>
      </c>
      <c r="P50" s="18">
        <f t="shared" si="47"/>
        <v>100</v>
      </c>
      <c r="Q50" s="18">
        <f t="shared" si="47"/>
        <v>100</v>
      </c>
      <c r="R50" s="18">
        <f t="shared" si="47"/>
        <v>100</v>
      </c>
      <c r="S50" s="18">
        <f t="shared" si="11"/>
        <v>100</v>
      </c>
      <c r="T50" s="18">
        <f t="shared" si="11"/>
        <v>100</v>
      </c>
      <c r="U50" s="18">
        <f t="shared" si="11"/>
        <v>100</v>
      </c>
      <c r="V50" s="18">
        <f t="shared" si="11"/>
        <v>100</v>
      </c>
      <c r="W50" s="18">
        <f t="shared" ref="W50:X50" si="48">W28/W$28*100</f>
        <v>100</v>
      </c>
      <c r="X50" s="18">
        <f t="shared" si="48"/>
        <v>100</v>
      </c>
      <c r="Y50" s="18">
        <f t="shared" si="8"/>
        <v>100</v>
      </c>
    </row>
    <row r="51" spans="1:25" ht="20.25" thickTop="1" thickBot="1" x14ac:dyDescent="0.35">
      <c r="A51" s="143"/>
      <c r="B51" s="83"/>
      <c r="C51" s="334" t="s">
        <v>9</v>
      </c>
      <c r="D51" s="334"/>
      <c r="E51" s="334"/>
      <c r="F51" s="334"/>
      <c r="G51" s="334"/>
      <c r="H51" s="334"/>
      <c r="I51" s="334"/>
      <c r="J51" s="334"/>
      <c r="K51" s="334"/>
      <c r="L51" s="334"/>
      <c r="M51" s="334"/>
      <c r="N51" s="334"/>
      <c r="O51" s="334"/>
      <c r="P51" s="334"/>
      <c r="Q51" s="334"/>
      <c r="R51" s="334"/>
      <c r="S51" s="334"/>
      <c r="T51" s="334"/>
      <c r="U51" s="334"/>
      <c r="V51" s="334"/>
      <c r="W51" s="334"/>
      <c r="X51" s="334"/>
      <c r="Y51" s="334"/>
    </row>
    <row r="52" spans="1:25" ht="13.5" thickTop="1" x14ac:dyDescent="0.2">
      <c r="A52" s="143"/>
      <c r="B52" s="8"/>
      <c r="C52" s="18"/>
      <c r="D52" s="18"/>
      <c r="E52" s="18"/>
      <c r="F52" s="18"/>
      <c r="G52" s="18"/>
      <c r="H52" s="18"/>
      <c r="I52" s="18"/>
      <c r="J52" s="18"/>
      <c r="K52" s="18"/>
      <c r="L52" s="18"/>
      <c r="M52" s="18"/>
      <c r="N52" s="18"/>
      <c r="O52" s="18"/>
      <c r="P52" s="18"/>
      <c r="Q52" s="18"/>
      <c r="R52" s="18"/>
      <c r="S52" s="18"/>
      <c r="T52" s="18"/>
      <c r="U52" s="18"/>
      <c r="V52" s="18"/>
      <c r="W52" s="18"/>
      <c r="X52" s="18"/>
      <c r="Y52" s="18"/>
    </row>
    <row r="53" spans="1:25" x14ac:dyDescent="0.2">
      <c r="A53" s="143"/>
      <c r="B53" s="80" t="s">
        <v>326</v>
      </c>
      <c r="C53" s="33" t="s">
        <v>10</v>
      </c>
      <c r="D53" s="18">
        <f t="shared" ref="D53:V53" si="49">IF(C9=0,"--",(D9/C9)*100-100)</f>
        <v>2.0321759301393314</v>
      </c>
      <c r="E53" s="18">
        <f t="shared" si="49"/>
        <v>58.60848181769407</v>
      </c>
      <c r="F53" s="18">
        <f t="shared" si="49"/>
        <v>0.77303439690805931</v>
      </c>
      <c r="G53" s="18">
        <f t="shared" si="49"/>
        <v>-18.153685691672919</v>
      </c>
      <c r="H53" s="18">
        <f t="shared" si="49"/>
        <v>20.538804156043881</v>
      </c>
      <c r="I53" s="18">
        <f t="shared" si="49"/>
        <v>30.529766120289935</v>
      </c>
      <c r="J53" s="18">
        <f t="shared" si="49"/>
        <v>-19.941012583228158</v>
      </c>
      <c r="K53" s="18">
        <f t="shared" si="49"/>
        <v>-45.979898450839855</v>
      </c>
      <c r="L53" s="18">
        <f t="shared" si="49"/>
        <v>-3.9054309404098717</v>
      </c>
      <c r="M53" s="18">
        <f t="shared" si="49"/>
        <v>7.8777643395649477</v>
      </c>
      <c r="N53" s="18">
        <f t="shared" si="49"/>
        <v>-2.7091689938750818</v>
      </c>
      <c r="O53" s="18">
        <f t="shared" si="49"/>
        <v>58.293671904659078</v>
      </c>
      <c r="P53" s="18">
        <f t="shared" si="49"/>
        <v>32.84189360426538</v>
      </c>
      <c r="Q53" s="18">
        <f t="shared" si="49"/>
        <v>-26.029301825937694</v>
      </c>
      <c r="R53" s="18">
        <f t="shared" si="49"/>
        <v>10.99790230243039</v>
      </c>
      <c r="S53" s="18">
        <f t="shared" si="49"/>
        <v>5.0586332591396399</v>
      </c>
      <c r="T53" s="18">
        <f t="shared" si="49"/>
        <v>5.9252909897302715</v>
      </c>
      <c r="U53" s="18">
        <f t="shared" si="49"/>
        <v>1.0981574408878316</v>
      </c>
      <c r="V53" s="18">
        <f t="shared" si="49"/>
        <v>-1.5915260876530937</v>
      </c>
      <c r="W53" s="18">
        <f t="shared" ref="W53:X53" si="50">IF(V9=0,"--",(W9/V9)*100-100)</f>
        <v>-1.7897376121891995</v>
      </c>
      <c r="X53" s="18">
        <f t="shared" si="50"/>
        <v>-2.1525746836721851</v>
      </c>
      <c r="Y53" s="18">
        <f>IFERROR((POWER(U9/C9,1/21)*100)-100,"--")</f>
        <v>2.7820117835015026</v>
      </c>
    </row>
    <row r="54" spans="1:25" x14ac:dyDescent="0.2">
      <c r="A54" s="143"/>
      <c r="B54" s="80" t="s">
        <v>332</v>
      </c>
      <c r="C54" s="33" t="s">
        <v>10</v>
      </c>
      <c r="D54" s="18">
        <f t="shared" ref="D54:V54" si="51">IF(C10=0,"--",(D10/C10)*100-100)</f>
        <v>-18.029837663476982</v>
      </c>
      <c r="E54" s="18">
        <f t="shared" si="51"/>
        <v>-28.655380270310033</v>
      </c>
      <c r="F54" s="18">
        <f t="shared" si="51"/>
        <v>-21.6652312679321</v>
      </c>
      <c r="G54" s="18">
        <f t="shared" si="51"/>
        <v>-45.081523306199699</v>
      </c>
      <c r="H54" s="18">
        <f t="shared" si="51"/>
        <v>-38.741518198682911</v>
      </c>
      <c r="I54" s="18">
        <f t="shared" si="51"/>
        <v>-4.9583851677084567E-2</v>
      </c>
      <c r="J54" s="18">
        <f t="shared" si="51"/>
        <v>-39.342037313894465</v>
      </c>
      <c r="K54" s="18">
        <f t="shared" si="51"/>
        <v>-31.606456430950473</v>
      </c>
      <c r="L54" s="18">
        <f t="shared" si="51"/>
        <v>178.71207155437259</v>
      </c>
      <c r="M54" s="18">
        <f t="shared" si="51"/>
        <v>-9.8921255757841067</v>
      </c>
      <c r="N54" s="18">
        <f t="shared" si="51"/>
        <v>-65.114885538067654</v>
      </c>
      <c r="O54" s="18">
        <f t="shared" si="51"/>
        <v>359.28421076786492</v>
      </c>
      <c r="P54" s="18">
        <f t="shared" si="51"/>
        <v>139.44279705651886</v>
      </c>
      <c r="Q54" s="18">
        <f t="shared" si="51"/>
        <v>-29.078496317268218</v>
      </c>
      <c r="R54" s="18">
        <f t="shared" si="51"/>
        <v>13.111853627960727</v>
      </c>
      <c r="S54" s="18">
        <f t="shared" si="51"/>
        <v>-35.853748531520637</v>
      </c>
      <c r="T54" s="18">
        <f t="shared" si="51"/>
        <v>25.450683394804273</v>
      </c>
      <c r="U54" s="18">
        <f t="shared" si="51"/>
        <v>-56.487340887779276</v>
      </c>
      <c r="V54" s="18">
        <f t="shared" si="51"/>
        <v>93.016842992445106</v>
      </c>
      <c r="W54" s="18">
        <f t="shared" ref="W54:X54" si="52">IF(V10=0,"--",(W10/V10)*100-100)</f>
        <v>-22.329579034274587</v>
      </c>
      <c r="X54" s="18">
        <f t="shared" si="52"/>
        <v>-50.613214632089289</v>
      </c>
      <c r="Y54" s="18">
        <f t="shared" ref="Y54:Y71" si="53">IFERROR((POWER(U10/C10,1/21)*100)-100,"--")</f>
        <v>-8.0162654899039865</v>
      </c>
    </row>
    <row r="55" spans="1:25" x14ac:dyDescent="0.2">
      <c r="A55" s="143"/>
      <c r="B55" s="80" t="s">
        <v>378</v>
      </c>
      <c r="C55" s="33" t="s">
        <v>10</v>
      </c>
      <c r="D55" s="18">
        <f t="shared" ref="D55:V55" si="54">IF(C11=0,"--",(D11/C11)*100-100)</f>
        <v>14.312555809680759</v>
      </c>
      <c r="E55" s="18">
        <f t="shared" si="54"/>
        <v>-14.180479874349444</v>
      </c>
      <c r="F55" s="18">
        <f t="shared" si="54"/>
        <v>-48.065089635844203</v>
      </c>
      <c r="G55" s="18">
        <f t="shared" si="54"/>
        <v>-22.858630888055657</v>
      </c>
      <c r="H55" s="18">
        <f t="shared" si="54"/>
        <v>42.646751265906659</v>
      </c>
      <c r="I55" s="18">
        <f t="shared" si="54"/>
        <v>453.30412893358107</v>
      </c>
      <c r="J55" s="18">
        <f t="shared" si="54"/>
        <v>-86.209081100932906</v>
      </c>
      <c r="K55" s="18">
        <f t="shared" si="54"/>
        <v>-43.824487226965282</v>
      </c>
      <c r="L55" s="18">
        <f t="shared" si="54"/>
        <v>130.76343658800772</v>
      </c>
      <c r="M55" s="18">
        <f t="shared" si="54"/>
        <v>22.851626252683175</v>
      </c>
      <c r="N55" s="18">
        <f t="shared" si="54"/>
        <v>-10.855266588055798</v>
      </c>
      <c r="O55" s="18">
        <f t="shared" si="54"/>
        <v>67.957940063971193</v>
      </c>
      <c r="P55" s="18">
        <f t="shared" si="54"/>
        <v>50.963518464259664</v>
      </c>
      <c r="Q55" s="18">
        <f t="shared" si="54"/>
        <v>-26.136929929576652</v>
      </c>
      <c r="R55" s="18">
        <f t="shared" si="54"/>
        <v>37.45914268275834</v>
      </c>
      <c r="S55" s="18">
        <f t="shared" si="54"/>
        <v>-22.917278185941967</v>
      </c>
      <c r="T55" s="18">
        <f t="shared" si="54"/>
        <v>-46.337766286515382</v>
      </c>
      <c r="U55" s="18">
        <f t="shared" si="54"/>
        <v>32.570034565944042</v>
      </c>
      <c r="V55" s="18">
        <f t="shared" si="54"/>
        <v>21.272494148389271</v>
      </c>
      <c r="W55" s="18">
        <f t="shared" ref="W55:X55" si="55">IF(V11=0,"--",(W11/V11)*100-100)</f>
        <v>-18.819462251883863</v>
      </c>
      <c r="X55" s="18">
        <f t="shared" si="55"/>
        <v>0.71173610450647118</v>
      </c>
      <c r="Y55" s="18">
        <f t="shared" si="53"/>
        <v>-0.72997145627792293</v>
      </c>
    </row>
    <row r="56" spans="1:25" x14ac:dyDescent="0.2">
      <c r="A56" s="143"/>
      <c r="B56" s="80" t="s">
        <v>71</v>
      </c>
      <c r="C56" s="33" t="s">
        <v>10</v>
      </c>
      <c r="D56" s="18">
        <f t="shared" ref="D56:V56" si="56">IF(C12=0,"--",(D12/C12)*100-100)</f>
        <v>85.258739358497735</v>
      </c>
      <c r="E56" s="18">
        <f t="shared" si="56"/>
        <v>37.572608816687335</v>
      </c>
      <c r="F56" s="18">
        <f t="shared" si="56"/>
        <v>95.202902555646318</v>
      </c>
      <c r="G56" s="18">
        <f t="shared" si="56"/>
        <v>-0.79950161137325892</v>
      </c>
      <c r="H56" s="18">
        <f t="shared" si="56"/>
        <v>12.750422462583799</v>
      </c>
      <c r="I56" s="18">
        <f t="shared" si="56"/>
        <v>-6.7860080197864505</v>
      </c>
      <c r="J56" s="18">
        <f t="shared" si="56"/>
        <v>28.614832364825105</v>
      </c>
      <c r="K56" s="18">
        <f t="shared" si="56"/>
        <v>-7.9507592353497216</v>
      </c>
      <c r="L56" s="18">
        <f t="shared" si="56"/>
        <v>-16.77174786456942</v>
      </c>
      <c r="M56" s="18">
        <f t="shared" si="56"/>
        <v>7.2242666623131271</v>
      </c>
      <c r="N56" s="18">
        <f t="shared" si="56"/>
        <v>14.42886467836189</v>
      </c>
      <c r="O56" s="18">
        <f t="shared" si="56"/>
        <v>197.45267561225887</v>
      </c>
      <c r="P56" s="18">
        <f t="shared" si="56"/>
        <v>104.75606512890164</v>
      </c>
      <c r="Q56" s="18">
        <f t="shared" si="56"/>
        <v>-11.624037262337723</v>
      </c>
      <c r="R56" s="18">
        <f t="shared" si="56"/>
        <v>44.346162740818187</v>
      </c>
      <c r="S56" s="18">
        <f t="shared" si="56"/>
        <v>-0.15247009325351257</v>
      </c>
      <c r="T56" s="18">
        <f t="shared" si="56"/>
        <v>-17.272566010315231</v>
      </c>
      <c r="U56" s="18">
        <f t="shared" si="56"/>
        <v>3.1865001608059771</v>
      </c>
      <c r="V56" s="18">
        <f t="shared" si="56"/>
        <v>7.8307844876935917</v>
      </c>
      <c r="W56" s="18">
        <f t="shared" ref="W56:X56" si="57">IF(V12=0,"--",(W12/V12)*100-100)</f>
        <v>-7.6586733431057752</v>
      </c>
      <c r="X56" s="18">
        <f t="shared" si="57"/>
        <v>-11.098270904047823</v>
      </c>
      <c r="Y56" s="18">
        <f t="shared" si="53"/>
        <v>19.416153247733675</v>
      </c>
    </row>
    <row r="57" spans="1:25" x14ac:dyDescent="0.2">
      <c r="A57" s="143"/>
      <c r="B57" s="80" t="s">
        <v>377</v>
      </c>
      <c r="C57" s="33" t="s">
        <v>10</v>
      </c>
      <c r="D57" s="18">
        <f t="shared" ref="D57:V57" si="58">IF(C13=0,"--",(D13/C13)*100-100)</f>
        <v>132.69209446048086</v>
      </c>
      <c r="E57" s="18">
        <f t="shared" si="58"/>
        <v>-63.078811401306268</v>
      </c>
      <c r="F57" s="18">
        <f t="shared" si="58"/>
        <v>0.69551602069527974</v>
      </c>
      <c r="G57" s="18">
        <f t="shared" si="58"/>
        <v>47.653072147291795</v>
      </c>
      <c r="H57" s="18">
        <f t="shared" si="58"/>
        <v>-41.37390599289342</v>
      </c>
      <c r="I57" s="18">
        <f t="shared" si="58"/>
        <v>77.334719618869087</v>
      </c>
      <c r="J57" s="18">
        <f t="shared" si="58"/>
        <v>-33.068626506466288</v>
      </c>
      <c r="K57" s="18">
        <f t="shared" si="58"/>
        <v>-41.514650947599293</v>
      </c>
      <c r="L57" s="18">
        <f t="shared" si="58"/>
        <v>113.74942573997507</v>
      </c>
      <c r="M57" s="18">
        <f t="shared" si="58"/>
        <v>57.36337797116451</v>
      </c>
      <c r="N57" s="18">
        <f t="shared" si="58"/>
        <v>-7.654174392894447</v>
      </c>
      <c r="O57" s="18">
        <f t="shared" si="58"/>
        <v>-56.211185279873469</v>
      </c>
      <c r="P57" s="18">
        <f t="shared" si="58"/>
        <v>89.341572863317111</v>
      </c>
      <c r="Q57" s="18">
        <f t="shared" si="58"/>
        <v>38.384631767106498</v>
      </c>
      <c r="R57" s="18">
        <f t="shared" si="58"/>
        <v>675.59019230124193</v>
      </c>
      <c r="S57" s="18">
        <f t="shared" si="58"/>
        <v>-16.023932121994932</v>
      </c>
      <c r="T57" s="18">
        <f t="shared" si="58"/>
        <v>427.58069900598139</v>
      </c>
      <c r="U57" s="18">
        <f t="shared" si="58"/>
        <v>-6.367843309530258</v>
      </c>
      <c r="V57" s="18">
        <f t="shared" si="58"/>
        <v>-53.084131792705001</v>
      </c>
      <c r="W57" s="18">
        <f t="shared" ref="W57:X57" si="59">IF(V13=0,"--",(W13/V13)*100-100)</f>
        <v>-43.817816708609612</v>
      </c>
      <c r="X57" s="18">
        <f t="shared" si="59"/>
        <v>-39.13683966111445</v>
      </c>
      <c r="Y57" s="18">
        <f t="shared" si="53"/>
        <v>21.48926736985031</v>
      </c>
    </row>
    <row r="58" spans="1:25" x14ac:dyDescent="0.2">
      <c r="A58" s="143"/>
      <c r="B58" s="80" t="s">
        <v>70</v>
      </c>
      <c r="C58" s="33" t="s">
        <v>10</v>
      </c>
      <c r="D58" s="18">
        <f t="shared" ref="D58:V58" si="60">IF(C14=0,"--",(D14/C14)*100-100)</f>
        <v>449.10280894405992</v>
      </c>
      <c r="E58" s="18">
        <f t="shared" si="60"/>
        <v>-61.359017183350666</v>
      </c>
      <c r="F58" s="18">
        <f t="shared" si="60"/>
        <v>88.832530143074138</v>
      </c>
      <c r="G58" s="18">
        <f t="shared" si="60"/>
        <v>362.27650753456959</v>
      </c>
      <c r="H58" s="18">
        <f t="shared" si="60"/>
        <v>-61.755570067279017</v>
      </c>
      <c r="I58" s="18">
        <f t="shared" si="60"/>
        <v>187.844661502946</v>
      </c>
      <c r="J58" s="18">
        <f t="shared" si="60"/>
        <v>-2.7992858118523856</v>
      </c>
      <c r="K58" s="18">
        <f t="shared" si="60"/>
        <v>31.135288467039885</v>
      </c>
      <c r="L58" s="18">
        <f t="shared" si="60"/>
        <v>-0.21608439461924434</v>
      </c>
      <c r="M58" s="18">
        <f t="shared" si="60"/>
        <v>42.596909660934131</v>
      </c>
      <c r="N58" s="18">
        <f t="shared" si="60"/>
        <v>41.178723649194239</v>
      </c>
      <c r="O58" s="18">
        <f t="shared" si="60"/>
        <v>201.18092474272055</v>
      </c>
      <c r="P58" s="18">
        <f t="shared" si="60"/>
        <v>103.47882072998672</v>
      </c>
      <c r="Q58" s="18">
        <f t="shared" si="60"/>
        <v>-39.684668387172039</v>
      </c>
      <c r="R58" s="18">
        <f t="shared" si="60"/>
        <v>45.672747792394972</v>
      </c>
      <c r="S58" s="18">
        <f t="shared" si="60"/>
        <v>-14.342236495411498</v>
      </c>
      <c r="T58" s="18">
        <f t="shared" si="60"/>
        <v>-100</v>
      </c>
      <c r="U58" s="18" t="str">
        <f t="shared" si="60"/>
        <v>--</v>
      </c>
      <c r="V58" s="18">
        <f t="shared" si="60"/>
        <v>-24.653962550727883</v>
      </c>
      <c r="W58" s="18">
        <f t="shared" ref="W58:X58" si="61">IF(V14=0,"--",(W14/V14)*100-100)</f>
        <v>157.32937663426287</v>
      </c>
      <c r="X58" s="18">
        <f t="shared" si="61"/>
        <v>-11.632028875065259</v>
      </c>
      <c r="Y58" s="18">
        <f t="shared" si="53"/>
        <v>28.448718014310003</v>
      </c>
    </row>
    <row r="59" spans="1:25" x14ac:dyDescent="0.2">
      <c r="A59" s="143"/>
      <c r="B59" s="80" t="s">
        <v>58</v>
      </c>
      <c r="C59" s="33" t="s">
        <v>10</v>
      </c>
      <c r="D59" s="18">
        <f t="shared" ref="D59:V59" si="62">IF(C15=0,"--",(D15/C15)*100-100)</f>
        <v>0.27246920342346925</v>
      </c>
      <c r="E59" s="18">
        <f t="shared" si="62"/>
        <v>144.54739942409424</v>
      </c>
      <c r="F59" s="18">
        <f t="shared" si="62"/>
        <v>19.161457681106072</v>
      </c>
      <c r="G59" s="18">
        <f t="shared" si="62"/>
        <v>-25.819028174361662</v>
      </c>
      <c r="H59" s="18">
        <f t="shared" si="62"/>
        <v>103.54114568136774</v>
      </c>
      <c r="I59" s="18">
        <f t="shared" si="62"/>
        <v>-0.87700283435881943</v>
      </c>
      <c r="J59" s="18">
        <f t="shared" si="62"/>
        <v>-56.460640737780977</v>
      </c>
      <c r="K59" s="18">
        <f t="shared" si="62"/>
        <v>-61.958245313271377</v>
      </c>
      <c r="L59" s="18">
        <f t="shared" si="62"/>
        <v>-11.858577374718919</v>
      </c>
      <c r="M59" s="18">
        <f t="shared" si="62"/>
        <v>35.118193222322049</v>
      </c>
      <c r="N59" s="18">
        <f t="shared" si="62"/>
        <v>347.4525262162411</v>
      </c>
      <c r="O59" s="18">
        <f t="shared" si="62"/>
        <v>261.8028024440772</v>
      </c>
      <c r="P59" s="18">
        <f t="shared" si="62"/>
        <v>7.819176269276312</v>
      </c>
      <c r="Q59" s="18">
        <f t="shared" si="62"/>
        <v>-31.943464853822817</v>
      </c>
      <c r="R59" s="18">
        <f t="shared" si="62"/>
        <v>44.532145440222735</v>
      </c>
      <c r="S59" s="18">
        <f t="shared" si="62"/>
        <v>-26.421991850419374</v>
      </c>
      <c r="T59" s="18">
        <f t="shared" si="62"/>
        <v>-19.19692001993667</v>
      </c>
      <c r="U59" s="18">
        <f t="shared" si="62"/>
        <v>-92.545889781442611</v>
      </c>
      <c r="V59" s="18">
        <f t="shared" si="62"/>
        <v>65.025547316798452</v>
      </c>
      <c r="W59" s="18">
        <f t="shared" ref="W59:X59" si="63">IF(V15=0,"--",(W15/V15)*100-100)</f>
        <v>461.77520277481801</v>
      </c>
      <c r="X59" s="18">
        <f t="shared" si="63"/>
        <v>-44.77598765536095</v>
      </c>
      <c r="Y59" s="18">
        <f t="shared" si="53"/>
        <v>-1.984852864643841</v>
      </c>
    </row>
    <row r="60" spans="1:25" x14ac:dyDescent="0.2">
      <c r="A60" s="143"/>
      <c r="B60" s="8" t="s">
        <v>15</v>
      </c>
      <c r="C60" s="33" t="s">
        <v>10</v>
      </c>
      <c r="D60" s="18">
        <f t="shared" ref="D60:V60" si="64">IF(C16=0,"--",(D16/C16)*100-100)</f>
        <v>57.215636957357987</v>
      </c>
      <c r="E60" s="18">
        <f t="shared" si="64"/>
        <v>38.769811315468303</v>
      </c>
      <c r="F60" s="18">
        <f t="shared" si="64"/>
        <v>9.8484083703319385</v>
      </c>
      <c r="G60" s="18">
        <f t="shared" si="64"/>
        <v>-20.904989504204821</v>
      </c>
      <c r="H60" s="18">
        <f t="shared" si="64"/>
        <v>84.159789030083289</v>
      </c>
      <c r="I60" s="18">
        <f t="shared" si="64"/>
        <v>-3.0961932866845672</v>
      </c>
      <c r="J60" s="18">
        <f t="shared" si="64"/>
        <v>-54.258330267842517</v>
      </c>
      <c r="K60" s="18">
        <f t="shared" si="64"/>
        <v>-58.315183263710296</v>
      </c>
      <c r="L60" s="18">
        <f t="shared" si="64"/>
        <v>-10.891342106641005</v>
      </c>
      <c r="M60" s="18">
        <f t="shared" si="64"/>
        <v>31.676151876615421</v>
      </c>
      <c r="N60" s="18">
        <f t="shared" si="64"/>
        <v>324.50654711756579</v>
      </c>
      <c r="O60" s="18">
        <f t="shared" si="64"/>
        <v>245.85488921649983</v>
      </c>
      <c r="P60" s="18">
        <f t="shared" si="64"/>
        <v>10.204615196361559</v>
      </c>
      <c r="Q60" s="18">
        <f t="shared" si="64"/>
        <v>-34.396763407477593</v>
      </c>
      <c r="R60" s="18">
        <f t="shared" si="64"/>
        <v>41.88498984171801</v>
      </c>
      <c r="S60" s="18">
        <f t="shared" si="64"/>
        <v>-26.137053813872697</v>
      </c>
      <c r="T60" s="18">
        <f t="shared" si="64"/>
        <v>-16.493099111312162</v>
      </c>
      <c r="U60" s="18">
        <f t="shared" si="64"/>
        <v>-87.53775171136131</v>
      </c>
      <c r="V60" s="18">
        <f t="shared" si="64"/>
        <v>32.464759670273253</v>
      </c>
      <c r="W60" s="18">
        <f t="shared" ref="W60:X60" si="65">IF(V16=0,"--",(W16/V16)*100-100)</f>
        <v>308.80212619658647</v>
      </c>
      <c r="X60" s="18">
        <f t="shared" si="65"/>
        <v>-34.652484447901955</v>
      </c>
      <c r="Y60" s="18">
        <f t="shared" si="53"/>
        <v>-0.62770862139919359</v>
      </c>
    </row>
    <row r="61" spans="1:25" x14ac:dyDescent="0.2">
      <c r="A61" s="143"/>
      <c r="B61" s="8" t="s">
        <v>26</v>
      </c>
      <c r="C61" s="33" t="s">
        <v>10</v>
      </c>
      <c r="D61" s="18">
        <f t="shared" ref="D61:V61" si="66">IF(C17=0,"--",(D17/C17)*100-100)</f>
        <v>18328.250773993808</v>
      </c>
      <c r="E61" s="18">
        <f t="shared" si="66"/>
        <v>-79.616368393862899</v>
      </c>
      <c r="F61" s="18">
        <f t="shared" si="66"/>
        <v>-66.57257067501854</v>
      </c>
      <c r="G61" s="18">
        <f t="shared" si="66"/>
        <v>-98.126117240954201</v>
      </c>
      <c r="H61" s="18">
        <f t="shared" si="66"/>
        <v>2618.7499999999995</v>
      </c>
      <c r="I61" s="18">
        <f t="shared" si="66"/>
        <v>-9.6793708408953449</v>
      </c>
      <c r="J61" s="18">
        <f t="shared" si="66"/>
        <v>364.56798392498325</v>
      </c>
      <c r="K61" s="18">
        <f t="shared" si="66"/>
        <v>429.49538638984995</v>
      </c>
      <c r="L61" s="18">
        <f t="shared" si="66"/>
        <v>-97.596240245277158</v>
      </c>
      <c r="M61" s="18">
        <f t="shared" si="66"/>
        <v>138.46850928862708</v>
      </c>
      <c r="N61" s="18">
        <f t="shared" si="66"/>
        <v>379.19437583127495</v>
      </c>
      <c r="O61" s="18">
        <f t="shared" si="66"/>
        <v>-21.891356066613781</v>
      </c>
      <c r="P61" s="18">
        <f t="shared" si="66"/>
        <v>608.6222650895985</v>
      </c>
      <c r="Q61" s="18">
        <f t="shared" si="66"/>
        <v>-49.968300362128069</v>
      </c>
      <c r="R61" s="18">
        <f t="shared" si="66"/>
        <v>28.837342497136319</v>
      </c>
      <c r="S61" s="18">
        <f t="shared" si="66"/>
        <v>-43.521338075127815</v>
      </c>
      <c r="T61" s="18">
        <f t="shared" si="66"/>
        <v>329.22992158521834</v>
      </c>
      <c r="U61" s="18">
        <f t="shared" si="66"/>
        <v>-18.41197437337398</v>
      </c>
      <c r="V61" s="18">
        <f t="shared" si="66"/>
        <v>-86.032477383828734</v>
      </c>
      <c r="W61" s="18">
        <f t="shared" ref="W61:X61" si="67">IF(V17=0,"--",(W17/V17)*100-100)</f>
        <v>118.14506396331157</v>
      </c>
      <c r="X61" s="18">
        <f t="shared" si="67"/>
        <v>109.23533696624347</v>
      </c>
      <c r="Y61" s="18">
        <f t="shared" si="53"/>
        <v>30.676025872051071</v>
      </c>
    </row>
    <row r="62" spans="1:25" x14ac:dyDescent="0.2">
      <c r="A62" s="143"/>
      <c r="B62" s="8" t="s">
        <v>27</v>
      </c>
      <c r="C62" s="33" t="s">
        <v>10</v>
      </c>
      <c r="D62" s="18">
        <f t="shared" ref="D62:V62" si="68">IF(C18=0,"--",(D18/C18)*100-100)</f>
        <v>0.27246920342346925</v>
      </c>
      <c r="E62" s="18">
        <f t="shared" si="68"/>
        <v>144.54739942409424</v>
      </c>
      <c r="F62" s="18">
        <f t="shared" si="68"/>
        <v>19.161457681106072</v>
      </c>
      <c r="G62" s="18">
        <f t="shared" si="68"/>
        <v>-25.819028174361662</v>
      </c>
      <c r="H62" s="18">
        <f t="shared" si="68"/>
        <v>103.54114568136774</v>
      </c>
      <c r="I62" s="18">
        <f t="shared" si="68"/>
        <v>-0.87700283435881943</v>
      </c>
      <c r="J62" s="18">
        <f t="shared" si="68"/>
        <v>-56.460640737780977</v>
      </c>
      <c r="K62" s="18">
        <f t="shared" si="68"/>
        <v>-61.958245313271377</v>
      </c>
      <c r="L62" s="18">
        <f t="shared" si="68"/>
        <v>-11.858577374718919</v>
      </c>
      <c r="M62" s="18">
        <f t="shared" si="68"/>
        <v>35.118193222322049</v>
      </c>
      <c r="N62" s="18">
        <f t="shared" si="68"/>
        <v>347.4525262162411</v>
      </c>
      <c r="O62" s="18">
        <f t="shared" si="68"/>
        <v>261.8028024440772</v>
      </c>
      <c r="P62" s="18">
        <f t="shared" si="68"/>
        <v>7.819176269276312</v>
      </c>
      <c r="Q62" s="18">
        <f t="shared" si="68"/>
        <v>-31.943464853822817</v>
      </c>
      <c r="R62" s="18">
        <f t="shared" si="68"/>
        <v>44.532145440222735</v>
      </c>
      <c r="S62" s="18">
        <f t="shared" si="68"/>
        <v>-26.421991850419374</v>
      </c>
      <c r="T62" s="18">
        <f t="shared" si="68"/>
        <v>-19.19692001993667</v>
      </c>
      <c r="U62" s="18">
        <f t="shared" si="68"/>
        <v>-92.545889781442611</v>
      </c>
      <c r="V62" s="18">
        <f t="shared" si="68"/>
        <v>65.025547316798452</v>
      </c>
      <c r="W62" s="18">
        <f t="shared" ref="W62:X62" si="69">IF(V18=0,"--",(W18/V18)*100-100)</f>
        <v>461.77520277481801</v>
      </c>
      <c r="X62" s="18">
        <f t="shared" si="69"/>
        <v>-44.77598765536095</v>
      </c>
      <c r="Y62" s="18">
        <f t="shared" si="53"/>
        <v>-1.984852864643841</v>
      </c>
    </row>
    <row r="63" spans="1:25" x14ac:dyDescent="0.2">
      <c r="A63" s="143"/>
      <c r="B63" s="8" t="s">
        <v>16</v>
      </c>
      <c r="C63" s="33" t="s">
        <v>10</v>
      </c>
      <c r="D63" s="18">
        <f t="shared" ref="D63:V63" si="70">IF(C19=0,"--",(D19/C19)*100-100)</f>
        <v>107.11092366090256</v>
      </c>
      <c r="E63" s="18">
        <f t="shared" si="70"/>
        <v>23.388180670386532</v>
      </c>
      <c r="F63" s="18">
        <f t="shared" si="70"/>
        <v>-74.941823043026204</v>
      </c>
      <c r="G63" s="18">
        <f t="shared" si="70"/>
        <v>3.5236777975367346</v>
      </c>
      <c r="H63" s="18">
        <f t="shared" si="70"/>
        <v>843.51698689400689</v>
      </c>
      <c r="I63" s="18">
        <f t="shared" si="70"/>
        <v>-45.358120591765449</v>
      </c>
      <c r="J63" s="18">
        <f t="shared" si="70"/>
        <v>-78.272351453075828</v>
      </c>
      <c r="K63" s="18">
        <f t="shared" si="70"/>
        <v>81.285852217867898</v>
      </c>
      <c r="L63" s="18">
        <f t="shared" si="70"/>
        <v>-62.752592499765022</v>
      </c>
      <c r="M63" s="18">
        <f t="shared" si="70"/>
        <v>1829.8931785684247</v>
      </c>
      <c r="N63" s="18">
        <f t="shared" si="70"/>
        <v>192.39643487546039</v>
      </c>
      <c r="O63" s="18">
        <f t="shared" si="70"/>
        <v>-79.133358871586807</v>
      </c>
      <c r="P63" s="18">
        <f t="shared" si="70"/>
        <v>52.921595519744017</v>
      </c>
      <c r="Q63" s="18">
        <f t="shared" si="70"/>
        <v>-43.258999056418702</v>
      </c>
      <c r="R63" s="18">
        <f t="shared" si="70"/>
        <v>-57.148267061825962</v>
      </c>
      <c r="S63" s="18">
        <f t="shared" si="70"/>
        <v>67.61507723046185</v>
      </c>
      <c r="T63" s="18">
        <f t="shared" si="70"/>
        <v>113.04686694098359</v>
      </c>
      <c r="U63" s="18">
        <f t="shared" si="70"/>
        <v>17.405596173813848</v>
      </c>
      <c r="V63" s="18">
        <f t="shared" si="70"/>
        <v>-12.640333592998203</v>
      </c>
      <c r="W63" s="18">
        <f t="shared" ref="W63:X63" si="71">IF(V19=0,"--",(W19/V19)*100-100)</f>
        <v>-37.366833643683286</v>
      </c>
      <c r="X63" s="18">
        <f t="shared" si="71"/>
        <v>186.51335348848897</v>
      </c>
      <c r="Y63" s="18">
        <f t="shared" si="53"/>
        <v>11.148587395947544</v>
      </c>
    </row>
    <row r="64" spans="1:25" x14ac:dyDescent="0.2">
      <c r="A64" s="143"/>
      <c r="B64" s="8" t="s">
        <v>19</v>
      </c>
      <c r="C64" s="33" t="s">
        <v>10</v>
      </c>
      <c r="D64" s="18">
        <f t="shared" ref="D64:V64" si="72">IF(C20=0,"--",(D20/C20)*100-100)</f>
        <v>-81.173594132029336</v>
      </c>
      <c r="E64" s="18">
        <f t="shared" si="72"/>
        <v>-11.038961038961048</v>
      </c>
      <c r="F64" s="18">
        <f t="shared" si="72"/>
        <v>1321.8978102189783</v>
      </c>
      <c r="G64" s="18">
        <f t="shared" si="72"/>
        <v>136.13963039014374</v>
      </c>
      <c r="H64" s="18">
        <f t="shared" si="72"/>
        <v>-98.152173913043484</v>
      </c>
      <c r="I64" s="18">
        <f t="shared" si="72"/>
        <v>263.52941176470586</v>
      </c>
      <c r="J64" s="18">
        <f t="shared" si="72"/>
        <v>-100</v>
      </c>
      <c r="K64" s="18" t="str">
        <f t="shared" si="72"/>
        <v>--</v>
      </c>
      <c r="L64" s="18">
        <f t="shared" si="72"/>
        <v>-99.632217727105555</v>
      </c>
      <c r="M64" s="18">
        <f t="shared" si="72"/>
        <v>763399.99999999988</v>
      </c>
      <c r="N64" s="18">
        <f t="shared" si="72"/>
        <v>-100</v>
      </c>
      <c r="O64" s="18" t="str">
        <f t="shared" si="72"/>
        <v>--</v>
      </c>
      <c r="P64" s="18">
        <f t="shared" si="72"/>
        <v>-72.348484848484844</v>
      </c>
      <c r="Q64" s="18">
        <f t="shared" si="72"/>
        <v>21.004566210045652</v>
      </c>
      <c r="R64" s="18">
        <f t="shared" si="72"/>
        <v>145.66037735849056</v>
      </c>
      <c r="S64" s="18">
        <f t="shared" si="72"/>
        <v>-2.9185867895545385</v>
      </c>
      <c r="T64" s="18">
        <f t="shared" si="72"/>
        <v>1311.5506329113925</v>
      </c>
      <c r="U64" s="18">
        <f t="shared" si="72"/>
        <v>26.510480887792838</v>
      </c>
      <c r="V64" s="18">
        <f t="shared" si="72"/>
        <v>-88.534467481835904</v>
      </c>
      <c r="W64" s="18">
        <f t="shared" ref="W64:X64" si="73">IF(V20=0,"--",(W20/V20)*100-100)</f>
        <v>36.321483771251934</v>
      </c>
      <c r="X64" s="18">
        <f t="shared" si="73"/>
        <v>89.002267573696145</v>
      </c>
      <c r="Y64" s="18">
        <f t="shared" si="53"/>
        <v>13.311909745176649</v>
      </c>
    </row>
    <row r="65" spans="1:25" x14ac:dyDescent="0.2">
      <c r="A65" s="143"/>
      <c r="B65" s="8" t="s">
        <v>18</v>
      </c>
      <c r="C65" s="33" t="s">
        <v>10</v>
      </c>
      <c r="D65" s="18" t="str">
        <f t="shared" ref="D65:V65" si="74">IF(C21=0,"--",(D21/C21)*100-100)</f>
        <v>--</v>
      </c>
      <c r="E65" s="18" t="str">
        <f t="shared" si="74"/>
        <v>--</v>
      </c>
      <c r="F65" s="18" t="str">
        <f t="shared" si="74"/>
        <v>--</v>
      </c>
      <c r="G65" s="18">
        <f t="shared" si="74"/>
        <v>-97.267510702249751</v>
      </c>
      <c r="H65" s="18">
        <f t="shared" si="74"/>
        <v>-100</v>
      </c>
      <c r="I65" s="18" t="str">
        <f t="shared" si="74"/>
        <v>--</v>
      </c>
      <c r="J65" s="18">
        <f t="shared" si="74"/>
        <v>-100</v>
      </c>
      <c r="K65" s="18" t="str">
        <f t="shared" si="74"/>
        <v>--</v>
      </c>
      <c r="L65" s="18">
        <f t="shared" si="74"/>
        <v>-1.9607843137254832</v>
      </c>
      <c r="M65" s="18">
        <f t="shared" si="74"/>
        <v>20</v>
      </c>
      <c r="N65" s="18">
        <f t="shared" si="74"/>
        <v>-100</v>
      </c>
      <c r="O65" s="18" t="str">
        <f t="shared" si="74"/>
        <v>--</v>
      </c>
      <c r="P65" s="18">
        <f t="shared" si="74"/>
        <v>113.09269542930372</v>
      </c>
      <c r="Q65" s="18">
        <f t="shared" si="74"/>
        <v>245.32424576526006</v>
      </c>
      <c r="R65" s="18">
        <f t="shared" si="74"/>
        <v>-92.771311641946994</v>
      </c>
      <c r="S65" s="18">
        <f t="shared" si="74"/>
        <v>-33.326641236699459</v>
      </c>
      <c r="T65" s="18">
        <f t="shared" si="74"/>
        <v>1828.3047274917192</v>
      </c>
      <c r="U65" s="18">
        <f t="shared" si="74"/>
        <v>-92.204750230328386</v>
      </c>
      <c r="V65" s="18">
        <f t="shared" si="74"/>
        <v>-93.669871794871796</v>
      </c>
      <c r="W65" s="18">
        <f t="shared" ref="W65:X65" si="75">IF(V21=0,"--",(W21/V21)*100-100)</f>
        <v>92.088607594936718</v>
      </c>
      <c r="X65" s="18">
        <f t="shared" si="75"/>
        <v>-50.082372322899509</v>
      </c>
      <c r="Y65" s="18" t="str">
        <f t="shared" si="53"/>
        <v>--</v>
      </c>
    </row>
    <row r="66" spans="1:25" x14ac:dyDescent="0.2">
      <c r="A66" s="143"/>
      <c r="B66" s="8" t="s">
        <v>20</v>
      </c>
      <c r="C66" s="33" t="s">
        <v>10</v>
      </c>
      <c r="D66" s="18">
        <f t="shared" ref="D66:V66" si="76">IF(C22=0,"--",(D22/C22)*100-100)</f>
        <v>-100</v>
      </c>
      <c r="E66" s="18" t="str">
        <f t="shared" si="76"/>
        <v>--</v>
      </c>
      <c r="F66" s="18" t="str">
        <f t="shared" si="76"/>
        <v>--</v>
      </c>
      <c r="G66" s="18">
        <f t="shared" si="76"/>
        <v>277.74594078319012</v>
      </c>
      <c r="H66" s="18">
        <f t="shared" si="76"/>
        <v>533.45132743362831</v>
      </c>
      <c r="I66" s="18">
        <f t="shared" si="76"/>
        <v>-56.28068494791043</v>
      </c>
      <c r="J66" s="18">
        <f t="shared" si="76"/>
        <v>-50.196293252990046</v>
      </c>
      <c r="K66" s="18">
        <f t="shared" si="76"/>
        <v>-100</v>
      </c>
      <c r="L66" s="18" t="str">
        <f t="shared" si="76"/>
        <v>--</v>
      </c>
      <c r="M66" s="18">
        <f t="shared" si="76"/>
        <v>-100</v>
      </c>
      <c r="N66" s="18" t="str">
        <f t="shared" si="76"/>
        <v>--</v>
      </c>
      <c r="O66" s="18">
        <f t="shared" si="76"/>
        <v>-100</v>
      </c>
      <c r="P66" s="18" t="str">
        <f t="shared" si="76"/>
        <v>--</v>
      </c>
      <c r="Q66" s="18" t="str">
        <f t="shared" si="76"/>
        <v>--</v>
      </c>
      <c r="R66" s="18">
        <f t="shared" si="76"/>
        <v>-97.380050505050505</v>
      </c>
      <c r="S66" s="18">
        <f t="shared" si="76"/>
        <v>33281.927710843374</v>
      </c>
      <c r="T66" s="18">
        <f t="shared" si="76"/>
        <v>81.513696899700449</v>
      </c>
      <c r="U66" s="18">
        <f t="shared" si="76"/>
        <v>-13.55483973594211</v>
      </c>
      <c r="V66" s="18">
        <f t="shared" si="76"/>
        <v>52.296722254169026</v>
      </c>
      <c r="W66" s="18">
        <f t="shared" ref="W66:X66" si="77">IF(V22=0,"--",(W22/V22)*100-100)</f>
        <v>-49.836129948195918</v>
      </c>
      <c r="X66" s="18">
        <f t="shared" si="77"/>
        <v>163.27452279159388</v>
      </c>
      <c r="Y66" s="18">
        <f t="shared" si="53"/>
        <v>38.295944721350168</v>
      </c>
    </row>
    <row r="67" spans="1:25" x14ac:dyDescent="0.2">
      <c r="A67" s="143"/>
      <c r="B67" s="8" t="s">
        <v>21</v>
      </c>
      <c r="C67" s="33" t="s">
        <v>10</v>
      </c>
      <c r="D67" s="18" t="str">
        <f t="shared" ref="D67:V67" si="78">IF(C23=0,"--",(D23/C23)*100-100)</f>
        <v>--</v>
      </c>
      <c r="E67" s="18" t="str">
        <f t="shared" si="78"/>
        <v>--</v>
      </c>
      <c r="F67" s="18" t="str">
        <f t="shared" si="78"/>
        <v>--</v>
      </c>
      <c r="G67" s="18" t="str">
        <f t="shared" si="78"/>
        <v>--</v>
      </c>
      <c r="H67" s="18" t="str">
        <f t="shared" si="78"/>
        <v>--</v>
      </c>
      <c r="I67" s="18">
        <f t="shared" si="78"/>
        <v>-100</v>
      </c>
      <c r="J67" s="18" t="str">
        <f t="shared" si="78"/>
        <v>--</v>
      </c>
      <c r="K67" s="18" t="str">
        <f t="shared" si="78"/>
        <v>--</v>
      </c>
      <c r="L67" s="18">
        <f t="shared" si="78"/>
        <v>-100</v>
      </c>
      <c r="M67" s="18" t="str">
        <f t="shared" si="78"/>
        <v>--</v>
      </c>
      <c r="N67" s="18">
        <f t="shared" si="78"/>
        <v>335.02399085556311</v>
      </c>
      <c r="O67" s="18">
        <f t="shared" si="78"/>
        <v>-100</v>
      </c>
      <c r="P67" s="18" t="str">
        <f t="shared" si="78"/>
        <v>--</v>
      </c>
      <c r="Q67" s="18" t="str">
        <f t="shared" si="78"/>
        <v>--</v>
      </c>
      <c r="R67" s="18" t="str">
        <f t="shared" si="78"/>
        <v>--</v>
      </c>
      <c r="S67" s="18" t="str">
        <f t="shared" si="78"/>
        <v>--</v>
      </c>
      <c r="T67" s="18" t="str">
        <f t="shared" si="78"/>
        <v>--</v>
      </c>
      <c r="U67" s="18" t="str">
        <f t="shared" si="78"/>
        <v>--</v>
      </c>
      <c r="V67" s="18">
        <f t="shared" si="78"/>
        <v>-35.94771241830064</v>
      </c>
      <c r="W67" s="18">
        <f t="shared" ref="W67:X67" si="79">IF(V23=0,"--",(W23/V23)*100-100)</f>
        <v>-45.189504373177854</v>
      </c>
      <c r="X67" s="18">
        <f t="shared" si="79"/>
        <v>412.5</v>
      </c>
      <c r="Y67" s="18" t="str">
        <f t="shared" si="53"/>
        <v>--</v>
      </c>
    </row>
    <row r="68" spans="1:25" x14ac:dyDescent="0.2">
      <c r="A68" s="143"/>
      <c r="B68" s="8" t="s">
        <v>17</v>
      </c>
      <c r="C68" s="33" t="s">
        <v>10</v>
      </c>
      <c r="D68" s="18">
        <f t="shared" ref="D68:V68" si="80">IF(C24=0,"--",(D24/C24)*100-100)</f>
        <v>10200</v>
      </c>
      <c r="E68" s="18">
        <f t="shared" si="80"/>
        <v>-100</v>
      </c>
      <c r="F68" s="18" t="str">
        <f t="shared" si="80"/>
        <v>--</v>
      </c>
      <c r="G68" s="18">
        <f t="shared" si="80"/>
        <v>463.18267419962331</v>
      </c>
      <c r="H68" s="18">
        <f t="shared" si="80"/>
        <v>429.19244273532854</v>
      </c>
      <c r="I68" s="18">
        <f t="shared" si="80"/>
        <v>32.60876433603994</v>
      </c>
      <c r="J68" s="18">
        <f t="shared" si="80"/>
        <v>-89.812255789573996</v>
      </c>
      <c r="K68" s="18">
        <f t="shared" si="80"/>
        <v>232.9045837231057</v>
      </c>
      <c r="L68" s="18">
        <f t="shared" si="80"/>
        <v>-100</v>
      </c>
      <c r="M68" s="18" t="str">
        <f t="shared" si="80"/>
        <v>--</v>
      </c>
      <c r="N68" s="18">
        <f t="shared" si="80"/>
        <v>1594.5727482678983</v>
      </c>
      <c r="O68" s="18">
        <f t="shared" si="80"/>
        <v>629.99659284497443</v>
      </c>
      <c r="P68" s="18">
        <f t="shared" si="80"/>
        <v>75.320880823695262</v>
      </c>
      <c r="Q68" s="18">
        <f t="shared" si="80"/>
        <v>-77.443881245474302</v>
      </c>
      <c r="R68" s="18">
        <f t="shared" si="80"/>
        <v>9.2743839108677264</v>
      </c>
      <c r="S68" s="18">
        <f t="shared" si="80"/>
        <v>16.328602596504865</v>
      </c>
      <c r="T68" s="18">
        <f t="shared" si="80"/>
        <v>-0.97489415434894511</v>
      </c>
      <c r="U68" s="18">
        <f t="shared" si="80"/>
        <v>195.17130159206408</v>
      </c>
      <c r="V68" s="18">
        <f t="shared" si="80"/>
        <v>-22.450859560626654</v>
      </c>
      <c r="W68" s="18">
        <f t="shared" ref="W68:X68" si="81">IF(V24=0,"--",(W24/V24)*100-100)</f>
        <v>-31.679323650126562</v>
      </c>
      <c r="X68" s="18">
        <f t="shared" si="81"/>
        <v>192.93020132618676</v>
      </c>
      <c r="Y68" s="18">
        <f t="shared" si="53"/>
        <v>40.812637890885753</v>
      </c>
    </row>
    <row r="69" spans="1:25" ht="15" x14ac:dyDescent="0.25">
      <c r="A69" s="143"/>
      <c r="B69" s="191" t="s">
        <v>22</v>
      </c>
      <c r="C69" s="33" t="s">
        <v>10</v>
      </c>
      <c r="D69" s="18">
        <f t="shared" ref="D69:D71" si="82">IF(C26=0,"--",(D26/C26)*100-100)</f>
        <v>5.5155118084271493</v>
      </c>
      <c r="E69" s="18">
        <f t="shared" ref="E69:E71" si="83">IF(D26=0,"--",(E26/D26)*100-100)</f>
        <v>41.636446145861129</v>
      </c>
      <c r="F69" s="18">
        <f t="shared" ref="F69:F71" si="84">IF(E26=0,"--",(F26/E26)*100-100)</f>
        <v>6.9007532326650534</v>
      </c>
      <c r="G69" s="18">
        <f t="shared" ref="G69:G71" si="85">IF(F26=0,"--",(G26/F26)*100-100)</f>
        <v>-16.083530039249766</v>
      </c>
      <c r="H69" s="18">
        <f t="shared" ref="H69:H71" si="86">IF(G26=0,"--",(H26/G26)*100-100)</f>
        <v>18.260393836665116</v>
      </c>
      <c r="I69" s="18">
        <f t="shared" ref="I69:I71" si="87">IF(H26=0,"--",(I26/H26)*100-100)</f>
        <v>30.225840709148883</v>
      </c>
      <c r="J69" s="18">
        <f t="shared" ref="J69:J71" si="88">IF(I26=0,"--",(J26/I26)*100-100)</f>
        <v>-19.239635869268483</v>
      </c>
      <c r="K69" s="18">
        <f t="shared" ref="K69:K71" si="89">IF(J26=0,"--",(K26/J26)*100-100)</f>
        <v>-37.369380309676103</v>
      </c>
      <c r="L69" s="18">
        <f t="shared" ref="L69:L71" si="90">IF(K26=0,"--",(L26/K26)*100-100)</f>
        <v>-4.7240228551860355</v>
      </c>
      <c r="M69" s="18">
        <f t="shared" ref="M69:M71" si="91">IF(L26=0,"--",(M26/L26)*100-100)</f>
        <v>8.1691301086271011</v>
      </c>
      <c r="N69" s="18">
        <f t="shared" ref="N69:N71" si="92">IF(M26=0,"--",(N26/M26)*100-100)</f>
        <v>3.1472770149518539</v>
      </c>
      <c r="O69" s="18">
        <f t="shared" ref="O69:O71" si="93">IF(N26=0,"--",(O26/N26)*100-100)</f>
        <v>110.43685138829855</v>
      </c>
      <c r="P69" s="18">
        <f t="shared" ref="P69:P71" si="94">IF(O26=0,"--",(P26/O26)*100-100)</f>
        <v>66.474649135035833</v>
      </c>
      <c r="Q69" s="18">
        <f t="shared" ref="Q69:Q71" si="95">IF(P26=0,"--",(Q26/P26)*100-100)</f>
        <v>-18.697971681949667</v>
      </c>
      <c r="R69" s="18">
        <f t="shared" ref="R69:R71" si="96">IF(Q26=0,"--",(R26/Q26)*100-100)</f>
        <v>33.610622394073488</v>
      </c>
      <c r="S69" s="18">
        <f t="shared" ref="S69:S71" si="97">IF(R26=0,"--",(S26/R26)*100-100)</f>
        <v>-0.8061813702200169</v>
      </c>
      <c r="T69" s="18">
        <f t="shared" ref="T69:T71" si="98">IF(S26=0,"--",(T26/S26)*100-100)</f>
        <v>-7.4055607529732441</v>
      </c>
      <c r="U69" s="18">
        <f t="shared" ref="U69:V71" si="99">IF(T26=0,"--",(U26/T26)*100-100)</f>
        <v>0.65746724982957971</v>
      </c>
      <c r="V69" s="18">
        <f t="shared" si="99"/>
        <v>2.2372039789014337</v>
      </c>
      <c r="W69" s="18">
        <f t="shared" ref="W69:W71" si="100">IF(V26=0,"--",(W26/V26)*100-100)</f>
        <v>-4.7958262471331068</v>
      </c>
      <c r="X69" s="18">
        <f t="shared" ref="X69:X71" si="101">IF(W26=0,"--",(X26/W26)*100-100)</f>
        <v>-9.0193326920193613</v>
      </c>
      <c r="Y69" s="18">
        <f t="shared" si="53"/>
        <v>-100</v>
      </c>
    </row>
    <row r="70" spans="1:25" x14ac:dyDescent="0.2">
      <c r="A70" s="143"/>
      <c r="B70" s="8" t="s">
        <v>23</v>
      </c>
      <c r="C70" s="33" t="s">
        <v>10</v>
      </c>
      <c r="D70" s="18">
        <f t="shared" si="82"/>
        <v>48.209838645999611</v>
      </c>
      <c r="E70" s="18">
        <f t="shared" si="83"/>
        <v>21.747457128619359</v>
      </c>
      <c r="F70" s="18">
        <f t="shared" si="84"/>
        <v>-3.380809579526229</v>
      </c>
      <c r="G70" s="18">
        <f t="shared" si="85"/>
        <v>-14.128835656453262</v>
      </c>
      <c r="H70" s="18">
        <f t="shared" si="86"/>
        <v>0.40902232021306872</v>
      </c>
      <c r="I70" s="18">
        <f t="shared" si="87"/>
        <v>14.009433051702729</v>
      </c>
      <c r="J70" s="18">
        <f t="shared" si="88"/>
        <v>-17.177061603150378</v>
      </c>
      <c r="K70" s="18">
        <f t="shared" si="89"/>
        <v>-18.943396470938396</v>
      </c>
      <c r="L70" s="18">
        <f t="shared" si="90"/>
        <v>25.594354085226342</v>
      </c>
      <c r="M70" s="18">
        <f t="shared" si="91"/>
        <v>6.515968391585659</v>
      </c>
      <c r="N70" s="18">
        <f t="shared" si="92"/>
        <v>11.831970167187094</v>
      </c>
      <c r="O70" s="18">
        <f t="shared" si="93"/>
        <v>206.12256199214573</v>
      </c>
      <c r="P70" s="18">
        <f t="shared" si="94"/>
        <v>82.704714058516061</v>
      </c>
      <c r="Q70" s="18">
        <f t="shared" si="95"/>
        <v>-26.033725591296829</v>
      </c>
      <c r="R70" s="18">
        <f t="shared" si="96"/>
        <v>5.4452582595505277</v>
      </c>
      <c r="S70" s="18">
        <f t="shared" si="97"/>
        <v>-11.797929511272727</v>
      </c>
      <c r="T70" s="18">
        <f t="shared" si="98"/>
        <v>-7.0053010193359455</v>
      </c>
      <c r="U70" s="18">
        <f t="shared" si="99"/>
        <v>-8.0276419884443868</v>
      </c>
      <c r="V70" s="18">
        <f t="shared" si="99"/>
        <v>17.524295754830788</v>
      </c>
      <c r="W70" s="18">
        <f t="shared" si="100"/>
        <v>19.01758200168824</v>
      </c>
      <c r="X70" s="18">
        <f t="shared" si="101"/>
        <v>-26.027787431877869</v>
      </c>
      <c r="Y70" s="18">
        <f t="shared" si="53"/>
        <v>6.7030449556033886</v>
      </c>
    </row>
    <row r="71" spans="1:25" ht="13.5" thickBot="1" x14ac:dyDescent="0.25">
      <c r="A71" s="143"/>
      <c r="B71" s="30" t="s">
        <v>7</v>
      </c>
      <c r="C71" s="33" t="s">
        <v>10</v>
      </c>
      <c r="D71" s="18">
        <f t="shared" si="82"/>
        <v>17.323114918930131</v>
      </c>
      <c r="E71" s="18">
        <f t="shared" si="83"/>
        <v>34.68783939693472</v>
      </c>
      <c r="F71" s="18">
        <f t="shared" si="84"/>
        <v>3.6538027027241071</v>
      </c>
      <c r="G71" s="18">
        <f t="shared" si="85"/>
        <v>-15.508125135966566</v>
      </c>
      <c r="H71" s="18">
        <f t="shared" si="86"/>
        <v>12.919687649849052</v>
      </c>
      <c r="I71" s="18">
        <f t="shared" si="87"/>
        <v>25.911794213453334</v>
      </c>
      <c r="J71" s="18">
        <f t="shared" si="88"/>
        <v>-18.742798633885172</v>
      </c>
      <c r="K71" s="18">
        <f t="shared" si="89"/>
        <v>-32.845365672027185</v>
      </c>
      <c r="L71" s="18">
        <f t="shared" si="90"/>
        <v>4.2608446421250648</v>
      </c>
      <c r="M71" s="18">
        <f t="shared" si="91"/>
        <v>7.5789698699392716</v>
      </c>
      <c r="N71" s="18">
        <f t="shared" si="92"/>
        <v>6.2169804757814546</v>
      </c>
      <c r="O71" s="18">
        <f t="shared" si="93"/>
        <v>146.04595625326883</v>
      </c>
      <c r="P71" s="18">
        <f t="shared" si="94"/>
        <v>73.989378330275684</v>
      </c>
      <c r="Q71" s="18">
        <f t="shared" si="95"/>
        <v>-22.264657442908913</v>
      </c>
      <c r="R71" s="18">
        <f t="shared" si="96"/>
        <v>20.580434079775983</v>
      </c>
      <c r="S71" s="18">
        <f t="shared" si="97"/>
        <v>-5.2530295499226725</v>
      </c>
      <c r="T71" s="18">
        <f t="shared" si="98"/>
        <v>-7.2548164584591177</v>
      </c>
      <c r="U71" s="18">
        <f t="shared" si="99"/>
        <v>-2.6222854237492328</v>
      </c>
      <c r="V71" s="18">
        <f t="shared" si="99"/>
        <v>7.6896129792044974</v>
      </c>
      <c r="W71" s="18">
        <f t="shared" si="100"/>
        <v>4.4733032967274795</v>
      </c>
      <c r="X71" s="18">
        <f t="shared" si="101"/>
        <v>-16.561359107200957</v>
      </c>
      <c r="Y71" s="18">
        <f t="shared" si="53"/>
        <v>8.6086322995661675</v>
      </c>
    </row>
    <row r="72" spans="1:25" ht="14.25" thickTop="1" thickBot="1" x14ac:dyDescent="0.25">
      <c r="A72" s="144"/>
      <c r="B72" s="144"/>
      <c r="C72" s="24"/>
      <c r="D72" s="24"/>
      <c r="E72" s="24"/>
      <c r="F72" s="24"/>
      <c r="G72" s="24"/>
      <c r="H72" s="24"/>
      <c r="I72" s="24"/>
      <c r="J72" s="24"/>
      <c r="K72" s="24"/>
      <c r="L72" s="24"/>
      <c r="M72" s="24"/>
      <c r="N72" s="24"/>
      <c r="O72" s="24"/>
      <c r="P72" s="24"/>
      <c r="Q72" s="24"/>
      <c r="R72" s="24"/>
      <c r="S72" s="24"/>
      <c r="T72" s="24"/>
      <c r="U72" s="24"/>
      <c r="V72" s="24"/>
      <c r="W72" s="24"/>
      <c r="X72" s="24"/>
      <c r="Y72" s="24"/>
    </row>
    <row r="73" spans="1:25" ht="13.5" thickTop="1" x14ac:dyDescent="0.2">
      <c r="A73" s="79" t="s">
        <v>868</v>
      </c>
      <c r="B73" s="79"/>
      <c r="C73" s="36"/>
      <c r="D73" s="36"/>
      <c r="E73" s="36"/>
      <c r="F73" s="36"/>
      <c r="G73" s="36"/>
      <c r="H73" s="36"/>
      <c r="I73" s="36"/>
      <c r="J73" s="36"/>
      <c r="K73" s="36"/>
      <c r="L73" s="36"/>
      <c r="M73" s="36"/>
      <c r="N73" s="36"/>
      <c r="O73" s="36"/>
      <c r="P73" s="36"/>
      <c r="Q73" s="36"/>
      <c r="R73" s="36"/>
      <c r="S73" s="36"/>
      <c r="T73" s="36"/>
      <c r="U73" s="36"/>
      <c r="V73" s="36"/>
      <c r="W73" s="36"/>
      <c r="X73" s="36"/>
      <c r="Y73" s="36"/>
    </row>
  </sheetData>
  <mergeCells count="6">
    <mergeCell ref="C51:Y51"/>
    <mergeCell ref="A2:Y2"/>
    <mergeCell ref="A4:Y4"/>
    <mergeCell ref="C7:Y7"/>
    <mergeCell ref="C29:Y29"/>
    <mergeCell ref="A5:Y5"/>
  </mergeCells>
  <phoneticPr fontId="4" type="noConversion"/>
  <hyperlinks>
    <hyperlink ref="A1" location="INDICE!A1" display="INDICE"/>
  </hyperlinks>
  <pageMargins left="0.75" right="0.75" top="1" bottom="1" header="0" footer="0"/>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5"/>
  <sheetViews>
    <sheetView topLeftCell="A45" zoomScale="70" zoomScaleNormal="70" workbookViewId="0"/>
  </sheetViews>
  <sheetFormatPr baseColWidth="10" defaultRowHeight="12.75" x14ac:dyDescent="0.2"/>
  <cols>
    <col min="1" max="1" width="11.42578125" style="4"/>
    <col min="2" max="2" width="30.28515625" style="4" customWidth="1"/>
    <col min="3" max="16" width="11.7109375" style="21" bestFit="1" customWidth="1"/>
    <col min="17" max="24" width="11.7109375" style="21" customWidth="1"/>
    <col min="25" max="25" width="12.7109375" style="21" bestFit="1" customWidth="1"/>
    <col min="26" max="89" width="11.42578125" style="21"/>
    <col min="90" max="16384" width="11.42578125" style="4"/>
  </cols>
  <sheetData>
    <row r="1" spans="1:89" x14ac:dyDescent="0.2">
      <c r="A1" s="11" t="s">
        <v>258</v>
      </c>
    </row>
    <row r="2" spans="1:89" ht="18.75" x14ac:dyDescent="0.3">
      <c r="A2" s="333" t="s">
        <v>148</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89"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89" ht="18.75" x14ac:dyDescent="0.3">
      <c r="A4" s="333" t="s">
        <v>850</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89" s="148" customFormat="1" ht="13.5" thickBot="1" x14ac:dyDescent="0.25">
      <c r="A5" s="335" t="s">
        <v>125</v>
      </c>
      <c r="B5" s="335"/>
      <c r="C5" s="335"/>
      <c r="D5" s="335"/>
      <c r="E5" s="335"/>
      <c r="F5" s="335"/>
      <c r="G5" s="335"/>
      <c r="H5" s="335"/>
      <c r="I5" s="335"/>
      <c r="J5" s="335"/>
      <c r="K5" s="335"/>
      <c r="L5" s="335"/>
      <c r="M5" s="335"/>
      <c r="N5" s="335"/>
      <c r="O5" s="335"/>
      <c r="P5" s="335"/>
      <c r="Q5" s="335"/>
      <c r="R5" s="335"/>
      <c r="S5" s="335"/>
      <c r="T5" s="335"/>
      <c r="U5" s="335"/>
      <c r="V5" s="335"/>
      <c r="W5" s="335"/>
      <c r="X5" s="335"/>
      <c r="Y5" s="335"/>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row>
    <row r="6" spans="1:89" ht="13.5" thickTop="1" x14ac:dyDescent="0.2">
      <c r="A6" s="148"/>
      <c r="C6" s="74">
        <v>1995</v>
      </c>
      <c r="D6" s="74">
        <v>1996</v>
      </c>
      <c r="E6" s="74">
        <v>1997</v>
      </c>
      <c r="F6" s="74">
        <v>1998</v>
      </c>
      <c r="G6" s="74">
        <v>1999</v>
      </c>
      <c r="H6" s="74">
        <v>2000</v>
      </c>
      <c r="I6" s="74">
        <v>2001</v>
      </c>
      <c r="J6" s="74">
        <v>2002</v>
      </c>
      <c r="K6" s="74">
        <v>2003</v>
      </c>
      <c r="L6" s="74">
        <v>2004</v>
      </c>
      <c r="M6" s="74">
        <v>2005</v>
      </c>
      <c r="N6" s="74">
        <v>2006</v>
      </c>
      <c r="O6" s="74">
        <v>2007</v>
      </c>
      <c r="P6" s="74">
        <v>2008</v>
      </c>
      <c r="Q6" s="74">
        <v>2009</v>
      </c>
      <c r="R6" s="74">
        <v>2010</v>
      </c>
      <c r="S6" s="74">
        <v>2011</v>
      </c>
      <c r="T6" s="74">
        <v>2012</v>
      </c>
      <c r="U6" s="74">
        <v>2013</v>
      </c>
      <c r="V6" s="74">
        <v>2014</v>
      </c>
      <c r="W6" s="74">
        <v>2015</v>
      </c>
      <c r="X6" s="74">
        <v>2016</v>
      </c>
      <c r="Y6" s="74" t="s">
        <v>806</v>
      </c>
    </row>
    <row r="7" spans="1:89"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89" ht="13.5" thickTop="1" x14ac:dyDescent="0.2">
      <c r="A8" s="148"/>
      <c r="B8" s="80"/>
      <c r="C8" s="81"/>
      <c r="D8" s="81"/>
      <c r="E8" s="81"/>
      <c r="F8" s="81"/>
      <c r="G8" s="81"/>
      <c r="H8" s="81"/>
      <c r="I8" s="81"/>
      <c r="J8" s="81"/>
      <c r="K8" s="81"/>
      <c r="L8" s="81"/>
      <c r="M8" s="81"/>
      <c r="N8" s="81"/>
      <c r="O8" s="81"/>
      <c r="P8" s="81"/>
      <c r="Q8" s="81"/>
      <c r="R8" s="81"/>
      <c r="S8" s="81"/>
      <c r="T8" s="81"/>
      <c r="U8" s="81"/>
      <c r="V8" s="81"/>
      <c r="W8" s="81"/>
      <c r="X8" s="81"/>
      <c r="Y8" s="22"/>
    </row>
    <row r="9" spans="1:89" ht="15" x14ac:dyDescent="0.25">
      <c r="A9" s="143"/>
      <c r="B9" s="27" t="s">
        <v>326</v>
      </c>
      <c r="C9" s="75">
        <v>520.62519999999995</v>
      </c>
      <c r="D9" s="75">
        <v>762.61820499999999</v>
      </c>
      <c r="E9" s="75">
        <v>1015.2590709999999</v>
      </c>
      <c r="F9" s="75">
        <v>1176.8509220000001</v>
      </c>
      <c r="G9" s="75">
        <v>1332.026329</v>
      </c>
      <c r="H9" s="75">
        <v>1631.0441470000001</v>
      </c>
      <c r="I9" s="75">
        <v>1761.3290119999999</v>
      </c>
      <c r="J9" s="75">
        <v>2047.070455</v>
      </c>
      <c r="K9" s="75">
        <v>2429.4003210000001</v>
      </c>
      <c r="L9" s="75">
        <v>2717.2326349999998</v>
      </c>
      <c r="M9" s="75">
        <v>3377.7770220000002</v>
      </c>
      <c r="N9" s="75">
        <v>3620.850915</v>
      </c>
      <c r="O9" s="75">
        <v>4116.8620499999997</v>
      </c>
      <c r="P9" s="75">
        <v>4541.7923220000002</v>
      </c>
      <c r="Q9" s="184">
        <v>4586.8629380000002</v>
      </c>
      <c r="R9" s="184">
        <v>5279.4294069999996</v>
      </c>
      <c r="S9" s="184">
        <v>5488.5571129999998</v>
      </c>
      <c r="T9" s="184">
        <v>5603.0838880000001</v>
      </c>
      <c r="U9" s="278">
        <v>6090.6343530000004</v>
      </c>
      <c r="V9" s="278">
        <v>6826.2210020000002</v>
      </c>
      <c r="W9" s="278">
        <v>7475.3014860000003</v>
      </c>
      <c r="X9" s="278">
        <v>8098.7265930000003</v>
      </c>
      <c r="Y9" s="18">
        <f>SUM(C9:X9)</f>
        <v>80499.555385999993</v>
      </c>
      <c r="Z9" s="82"/>
      <c r="AA9" s="45"/>
    </row>
    <row r="10" spans="1:89" ht="15" x14ac:dyDescent="0.25">
      <c r="A10" s="143"/>
      <c r="B10" s="27" t="s">
        <v>332</v>
      </c>
      <c r="C10" s="75">
        <v>0.65391900000000003</v>
      </c>
      <c r="D10" s="75">
        <v>0.72192400000000001</v>
      </c>
      <c r="E10" s="75">
        <v>0.56803800000000004</v>
      </c>
      <c r="F10" s="75">
        <v>0.67354599999999998</v>
      </c>
      <c r="G10" s="75">
        <v>0.74953700000000001</v>
      </c>
      <c r="H10" s="75">
        <v>0.56874100000000005</v>
      </c>
      <c r="I10" s="75">
        <v>13.222486999999999</v>
      </c>
      <c r="J10" s="75">
        <v>36.620480999999998</v>
      </c>
      <c r="K10" s="75">
        <v>136.40180000000001</v>
      </c>
      <c r="L10" s="75">
        <v>120.095157</v>
      </c>
      <c r="M10" s="75">
        <v>70.424210000000002</v>
      </c>
      <c r="N10" s="75">
        <v>145.727701</v>
      </c>
      <c r="O10" s="75">
        <v>90.175549000000004</v>
      </c>
      <c r="P10" s="75">
        <v>93.644273999999996</v>
      </c>
      <c r="Q10" s="184">
        <v>123.95998899999999</v>
      </c>
      <c r="R10" s="184">
        <v>27.517510000000001</v>
      </c>
      <c r="S10" s="184">
        <v>14.947175</v>
      </c>
      <c r="T10" s="184">
        <v>34.417713999999997</v>
      </c>
      <c r="U10" s="278">
        <v>34.715203000000002</v>
      </c>
      <c r="V10" s="278">
        <v>41.305171999999999</v>
      </c>
      <c r="W10" s="278">
        <v>53.467725000000002</v>
      </c>
      <c r="X10" s="278">
        <v>68.89855</v>
      </c>
      <c r="Y10" s="18">
        <f t="shared" ref="Y10:Y29" si="0">SUM(C10:X10)</f>
        <v>1109.4764020000002</v>
      </c>
      <c r="Z10" s="45"/>
      <c r="AA10" s="45"/>
    </row>
    <row r="11" spans="1:89" ht="15" x14ac:dyDescent="0.25">
      <c r="A11" s="143"/>
      <c r="B11" s="27" t="s">
        <v>388</v>
      </c>
      <c r="C11" s="75">
        <v>3.0046439999999999</v>
      </c>
      <c r="D11" s="75">
        <v>4.1382380000000003</v>
      </c>
      <c r="E11" s="75">
        <v>3.9218060000000001</v>
      </c>
      <c r="F11" s="75">
        <v>5.9227270000000001</v>
      </c>
      <c r="G11" s="75">
        <v>12.643877</v>
      </c>
      <c r="H11" s="75">
        <v>19.567302999999999</v>
      </c>
      <c r="I11" s="75">
        <v>31.516798999999999</v>
      </c>
      <c r="J11" s="75">
        <v>33.639488999999998</v>
      </c>
      <c r="K11" s="75">
        <v>0.90293500000000004</v>
      </c>
      <c r="L11" s="75">
        <v>26.108308000000001</v>
      </c>
      <c r="M11" s="75">
        <v>58.476990000000001</v>
      </c>
      <c r="N11" s="75">
        <v>62.322642000000002</v>
      </c>
      <c r="O11" s="75">
        <v>77.325817999999998</v>
      </c>
      <c r="P11" s="75">
        <v>92.520550999999998</v>
      </c>
      <c r="Q11" s="184">
        <v>103.963437</v>
      </c>
      <c r="R11" s="184">
        <v>122.40438399999999</v>
      </c>
      <c r="S11" s="184">
        <v>143.416911</v>
      </c>
      <c r="T11" s="184">
        <v>144.62423200000001</v>
      </c>
      <c r="U11" s="278">
        <v>159.13894500000001</v>
      </c>
      <c r="V11" s="278">
        <v>124.097871</v>
      </c>
      <c r="W11" s="278">
        <v>126.377081</v>
      </c>
      <c r="X11" s="278">
        <v>125.656688</v>
      </c>
      <c r="Y11" s="18">
        <f t="shared" si="0"/>
        <v>1481.6916760000001</v>
      </c>
      <c r="Z11" s="45"/>
      <c r="AA11" s="45"/>
    </row>
    <row r="12" spans="1:89" ht="15" x14ac:dyDescent="0.25">
      <c r="A12" s="143"/>
      <c r="B12" s="27" t="s">
        <v>335</v>
      </c>
      <c r="C12" s="75">
        <v>3.3634999999999998E-2</v>
      </c>
      <c r="D12" s="75">
        <v>8.7031999999999998E-2</v>
      </c>
      <c r="E12" s="75">
        <v>4.8042000000000001E-2</v>
      </c>
      <c r="F12" s="75">
        <v>5.3664000000000003E-2</v>
      </c>
      <c r="G12" s="75">
        <v>0.10392700000000001</v>
      </c>
      <c r="H12" s="75">
        <v>0.207894</v>
      </c>
      <c r="I12" s="75">
        <v>0.90460799999999997</v>
      </c>
      <c r="J12" s="75">
        <v>0.965418</v>
      </c>
      <c r="K12" s="75">
        <v>2.6107640000000001</v>
      </c>
      <c r="L12" s="75">
        <v>69.449967999999998</v>
      </c>
      <c r="M12" s="75">
        <v>174.878174</v>
      </c>
      <c r="N12" s="75">
        <v>59.723191</v>
      </c>
      <c r="O12" s="75">
        <v>80.446849</v>
      </c>
      <c r="P12" s="75">
        <v>72.095068999999995</v>
      </c>
      <c r="Q12" s="184">
        <v>5.2474949999999998</v>
      </c>
      <c r="R12" s="184">
        <v>4.7519109999999998</v>
      </c>
      <c r="S12" s="184">
        <v>8.1470549999999999</v>
      </c>
      <c r="T12" s="184">
        <v>12.034542</v>
      </c>
      <c r="U12" s="279">
        <v>8.0372719999999997</v>
      </c>
      <c r="V12" s="279">
        <v>5.4669409999999994</v>
      </c>
      <c r="W12" s="279">
        <v>5.3970609999999999</v>
      </c>
      <c r="X12" s="279">
        <v>6.0299139999999998</v>
      </c>
      <c r="Y12" s="18">
        <f t="shared" si="0"/>
        <v>516.72042599999997</v>
      </c>
      <c r="Z12" s="45"/>
      <c r="AA12" s="45"/>
    </row>
    <row r="13" spans="1:89" ht="15" x14ac:dyDescent="0.25">
      <c r="A13" s="143"/>
      <c r="B13" s="27" t="s">
        <v>70</v>
      </c>
      <c r="C13" s="75">
        <v>4.2483E-2</v>
      </c>
      <c r="D13" s="75">
        <v>8.9770000000000006E-3</v>
      </c>
      <c r="E13" s="75">
        <v>1.5476E-2</v>
      </c>
      <c r="F13" s="75">
        <v>0.19738800000000001</v>
      </c>
      <c r="G13" s="75">
        <v>3.0398999999999999E-2</v>
      </c>
      <c r="H13" s="75">
        <v>9.6190000000000008E-3</v>
      </c>
      <c r="I13" s="75">
        <v>2.9E-4</v>
      </c>
      <c r="J13" s="75">
        <v>4.6379999999999998E-3</v>
      </c>
      <c r="K13" s="75">
        <v>35.982542000000002</v>
      </c>
      <c r="L13" s="75">
        <v>14.777594000000001</v>
      </c>
      <c r="M13" s="75">
        <v>10.071203000000001</v>
      </c>
      <c r="N13" s="75">
        <v>14.219665000000001</v>
      </c>
      <c r="O13" s="75">
        <v>26.418797999999999</v>
      </c>
      <c r="P13" s="75">
        <v>49.36065</v>
      </c>
      <c r="Q13" s="184">
        <v>90.808657999999994</v>
      </c>
      <c r="R13" s="184">
        <v>121.19871000000001</v>
      </c>
      <c r="S13" s="184">
        <v>143.625078</v>
      </c>
      <c r="T13" s="184">
        <v>145.048284</v>
      </c>
      <c r="U13" s="278">
        <v>150.841576</v>
      </c>
      <c r="V13" s="278">
        <v>165.92756800000001</v>
      </c>
      <c r="W13" s="278">
        <v>184.826571</v>
      </c>
      <c r="X13" s="278">
        <v>184.54747800000001</v>
      </c>
      <c r="Y13" s="18">
        <f t="shared" si="0"/>
        <v>1337.963645</v>
      </c>
      <c r="Z13" s="45"/>
      <c r="AA13" s="45"/>
    </row>
    <row r="14" spans="1:89" ht="15" x14ac:dyDescent="0.25">
      <c r="A14" s="143"/>
      <c r="B14" s="27" t="s">
        <v>67</v>
      </c>
      <c r="C14" s="75">
        <v>1.6982740000000001</v>
      </c>
      <c r="D14" s="75">
        <v>1.3038369999999999</v>
      </c>
      <c r="E14" s="75">
        <v>0.89750399999999997</v>
      </c>
      <c r="F14" s="75">
        <v>2.4750969999999999</v>
      </c>
      <c r="G14" s="75">
        <v>2.9093270000000002</v>
      </c>
      <c r="H14" s="75">
        <v>3.6422680000000001</v>
      </c>
      <c r="I14" s="75">
        <v>2.456404</v>
      </c>
      <c r="J14" s="75">
        <v>2.7912940000000002</v>
      </c>
      <c r="K14" s="75">
        <v>4.7759080000000003</v>
      </c>
      <c r="L14" s="75">
        <v>4.048082</v>
      </c>
      <c r="M14" s="75">
        <v>4.8048190000000002</v>
      </c>
      <c r="N14" s="75">
        <v>11.202495000000001</v>
      </c>
      <c r="O14" s="75">
        <v>7.4778209999999996</v>
      </c>
      <c r="P14" s="75">
        <v>13.140364</v>
      </c>
      <c r="Q14" s="184">
        <v>11.532959</v>
      </c>
      <c r="R14" s="184">
        <v>10.370194</v>
      </c>
      <c r="S14" s="184">
        <v>15.264773999999999</v>
      </c>
      <c r="T14" s="184">
        <v>23.319742999999999</v>
      </c>
      <c r="U14" s="278">
        <v>18.959827000000001</v>
      </c>
      <c r="V14" s="278">
        <v>23.737217000000001</v>
      </c>
      <c r="W14" s="278">
        <v>28.117090000000001</v>
      </c>
      <c r="X14" s="278">
        <v>33.835242999999998</v>
      </c>
      <c r="Y14" s="18">
        <f t="shared" si="0"/>
        <v>228.76054099999996</v>
      </c>
      <c r="Z14" s="45"/>
      <c r="AA14" s="45"/>
    </row>
    <row r="15" spans="1:89" ht="15" x14ac:dyDescent="0.25">
      <c r="A15" s="143"/>
      <c r="B15" s="27" t="s">
        <v>377</v>
      </c>
      <c r="C15" s="75">
        <v>3.3251999999999997E-2</v>
      </c>
      <c r="D15" s="75">
        <v>0.174126</v>
      </c>
      <c r="E15" s="75">
        <v>0.30114099999999999</v>
      </c>
      <c r="F15" s="75">
        <v>7.6162999999999995E-2</v>
      </c>
      <c r="G15" s="75">
        <v>1.5407000000000001E-2</v>
      </c>
      <c r="H15" s="75">
        <v>5.8703999999999999E-2</v>
      </c>
      <c r="I15" s="75">
        <v>0.102494</v>
      </c>
      <c r="J15" s="75">
        <v>0.13675799999999999</v>
      </c>
      <c r="K15" s="75">
        <v>2.1516199999999999</v>
      </c>
      <c r="L15" s="75">
        <v>6.1364070000000002</v>
      </c>
      <c r="M15" s="75">
        <v>7.7584770000000001</v>
      </c>
      <c r="N15" s="75">
        <v>7.197908</v>
      </c>
      <c r="O15" s="75">
        <v>6.8369169999999997</v>
      </c>
      <c r="P15" s="75">
        <v>8.7683420000000005</v>
      </c>
      <c r="Q15" s="184">
        <v>15.638047</v>
      </c>
      <c r="R15" s="184">
        <v>10.922218000000001</v>
      </c>
      <c r="S15" s="184">
        <v>11.438658999999999</v>
      </c>
      <c r="T15" s="184">
        <v>35.131762000000002</v>
      </c>
      <c r="U15" s="278">
        <v>26.315562</v>
      </c>
      <c r="V15" s="278">
        <v>82.109943999999999</v>
      </c>
      <c r="W15" s="278">
        <v>76.600345000000004</v>
      </c>
      <c r="X15" s="278">
        <v>63.767046999999998</v>
      </c>
      <c r="Y15" s="18">
        <f t="shared" si="0"/>
        <v>361.67129999999997</v>
      </c>
      <c r="Z15" s="45"/>
      <c r="AA15" s="45"/>
    </row>
    <row r="16" spans="1:89" ht="15" x14ac:dyDescent="0.25">
      <c r="A16" s="143"/>
      <c r="B16" s="27" t="s">
        <v>14</v>
      </c>
      <c r="C16" s="75">
        <v>0</v>
      </c>
      <c r="D16" s="75">
        <v>1.1752E-2</v>
      </c>
      <c r="E16" s="75">
        <v>0</v>
      </c>
      <c r="F16" s="75">
        <v>0</v>
      </c>
      <c r="G16" s="75">
        <v>4.7070000000000002E-3</v>
      </c>
      <c r="H16" s="75">
        <v>6.6992999999999997E-2</v>
      </c>
      <c r="I16" s="75">
        <v>0</v>
      </c>
      <c r="J16" s="75">
        <v>0</v>
      </c>
      <c r="K16" s="75">
        <v>1.088E-3</v>
      </c>
      <c r="L16" s="75">
        <v>9.0065000000000006E-2</v>
      </c>
      <c r="M16" s="75">
        <v>0.76352100000000001</v>
      </c>
      <c r="N16" s="75">
        <v>1.1651849999999999</v>
      </c>
      <c r="O16" s="75">
        <v>0.33395399999999997</v>
      </c>
      <c r="P16" s="75">
        <v>0.11010499999999999</v>
      </c>
      <c r="Q16" s="184">
        <v>0.134769</v>
      </c>
      <c r="R16" s="184">
        <v>0.35328500000000002</v>
      </c>
      <c r="S16" s="184">
        <v>0.39220300000000002</v>
      </c>
      <c r="T16" s="184">
        <v>0.87762300000000004</v>
      </c>
      <c r="U16" s="278">
        <v>0.81496900000000005</v>
      </c>
      <c r="V16" s="278">
        <v>4.3417589999999997</v>
      </c>
      <c r="W16" s="278">
        <v>12.220245</v>
      </c>
      <c r="X16" s="278">
        <v>14.023769</v>
      </c>
      <c r="Y16" s="18">
        <f t="shared" si="0"/>
        <v>35.705992000000002</v>
      </c>
      <c r="Z16" s="45"/>
      <c r="AA16" s="45"/>
    </row>
    <row r="17" spans="1:27" ht="15" x14ac:dyDescent="0.25">
      <c r="A17" s="143"/>
      <c r="B17" s="76" t="s">
        <v>15</v>
      </c>
      <c r="C17" s="189">
        <v>4.4246040000000004</v>
      </c>
      <c r="D17" s="189">
        <v>9.4071460000000009</v>
      </c>
      <c r="E17" s="189">
        <v>18.509096</v>
      </c>
      <c r="F17" s="189">
        <v>19.686743999999997</v>
      </c>
      <c r="G17" s="189">
        <v>22.209837000000004</v>
      </c>
      <c r="H17" s="189">
        <v>21.112708999999999</v>
      </c>
      <c r="I17" s="189">
        <v>22.943982999999999</v>
      </c>
      <c r="J17" s="189">
        <v>22.611003999999998</v>
      </c>
      <c r="K17" s="189">
        <v>17.180792</v>
      </c>
      <c r="L17" s="189">
        <v>18.485828999999995</v>
      </c>
      <c r="M17" s="189">
        <v>19.078399000000001</v>
      </c>
      <c r="N17" s="189">
        <v>24.661579000000003</v>
      </c>
      <c r="O17" s="189">
        <v>23.240933000000002</v>
      </c>
      <c r="P17" s="189">
        <v>26.661501000000001</v>
      </c>
      <c r="Q17" s="105">
        <v>25.497918999999996</v>
      </c>
      <c r="R17" s="105">
        <v>26.105974</v>
      </c>
      <c r="S17" s="105">
        <v>15</v>
      </c>
      <c r="T17" s="105">
        <v>26.273157000000001</v>
      </c>
      <c r="U17" s="278">
        <v>22.262903000000009</v>
      </c>
      <c r="V17" s="278">
        <v>27.482846000000002</v>
      </c>
      <c r="W17" s="278">
        <v>18.515379999999997</v>
      </c>
      <c r="X17" s="278">
        <v>21.771882000000002</v>
      </c>
      <c r="Y17" s="18">
        <f t="shared" si="0"/>
        <v>453.12421700000004</v>
      </c>
      <c r="Z17" s="45"/>
      <c r="AA17" s="45"/>
    </row>
    <row r="18" spans="1:27" ht="15" x14ac:dyDescent="0.25">
      <c r="A18" s="143"/>
      <c r="B18" s="76" t="s">
        <v>26</v>
      </c>
      <c r="C18" s="18">
        <v>3.1452000000000001E-2</v>
      </c>
      <c r="D18" s="18">
        <v>0.30483500000000002</v>
      </c>
      <c r="E18" s="18">
        <v>0.47253400000000001</v>
      </c>
      <c r="F18" s="18">
        <v>0.90581500000000004</v>
      </c>
      <c r="G18" s="18">
        <v>0.89616700000000005</v>
      </c>
      <c r="H18" s="18">
        <v>0.77286600000000005</v>
      </c>
      <c r="I18" s="18">
        <v>1.4400850000000001</v>
      </c>
      <c r="J18" s="18">
        <v>0.44633800000000001</v>
      </c>
      <c r="K18" s="18">
        <v>0.987263</v>
      </c>
      <c r="L18" s="18">
        <v>1.562692</v>
      </c>
      <c r="M18" s="18">
        <v>1.4282710000000001</v>
      </c>
      <c r="N18" s="18">
        <v>1.890361</v>
      </c>
      <c r="O18" s="18">
        <v>1.9651829999999999</v>
      </c>
      <c r="P18" s="18">
        <v>2.4875349999999998</v>
      </c>
      <c r="Q18" s="105">
        <v>4.9925449999999998</v>
      </c>
      <c r="R18" s="105">
        <v>1.0772649999999999</v>
      </c>
      <c r="S18" s="105">
        <v>0</v>
      </c>
      <c r="T18" s="105">
        <v>1.665079</v>
      </c>
      <c r="U18" s="278">
        <v>1.175807</v>
      </c>
      <c r="V18" s="278">
        <v>1.981198</v>
      </c>
      <c r="W18" s="278">
        <v>1.089329</v>
      </c>
      <c r="X18" s="278">
        <v>1.037498</v>
      </c>
      <c r="Y18" s="18">
        <f t="shared" si="0"/>
        <v>28.610117999999996</v>
      </c>
      <c r="Z18" s="45"/>
      <c r="AA18" s="45"/>
    </row>
    <row r="19" spans="1:27" ht="15" x14ac:dyDescent="0.25">
      <c r="A19" s="143"/>
      <c r="B19" s="76" t="s">
        <v>27</v>
      </c>
      <c r="C19" s="18">
        <v>0.64619400000000005</v>
      </c>
      <c r="D19" s="18">
        <v>2.3747790000000002</v>
      </c>
      <c r="E19" s="18">
        <v>0.75456100000000004</v>
      </c>
      <c r="F19" s="18">
        <v>1.193387</v>
      </c>
      <c r="G19" s="18">
        <v>2.6737229999999998</v>
      </c>
      <c r="H19" s="18">
        <v>2.705943</v>
      </c>
      <c r="I19" s="18">
        <v>3.3086690000000001</v>
      </c>
      <c r="J19" s="18">
        <v>3.9565250000000001</v>
      </c>
      <c r="K19" s="18">
        <v>2.0758899999999998</v>
      </c>
      <c r="L19" s="18">
        <v>1.9739530000000001</v>
      </c>
      <c r="M19" s="18">
        <v>1.287922</v>
      </c>
      <c r="N19" s="18">
        <v>2.1964299999999999</v>
      </c>
      <c r="O19" s="18">
        <v>2.058039</v>
      </c>
      <c r="P19" s="75">
        <v>2.6619730000000001</v>
      </c>
      <c r="Q19" s="105">
        <v>4.3320850000000002</v>
      </c>
      <c r="R19" s="105">
        <v>4.2100369999999998</v>
      </c>
      <c r="S19" s="105">
        <v>0</v>
      </c>
      <c r="T19" s="105">
        <v>5.5365599999999997</v>
      </c>
      <c r="U19" s="278">
        <v>3.8830939999999998</v>
      </c>
      <c r="V19" s="278">
        <v>6.22234</v>
      </c>
      <c r="W19" s="278">
        <v>1.359321</v>
      </c>
      <c r="X19" s="278">
        <v>1.074983</v>
      </c>
      <c r="Y19" s="18">
        <f t="shared" si="0"/>
        <v>56.486408000000011</v>
      </c>
      <c r="Z19" s="45"/>
      <c r="AA19" s="45"/>
    </row>
    <row r="20" spans="1:27" x14ac:dyDescent="0.2">
      <c r="A20" s="143"/>
      <c r="B20" s="76" t="s">
        <v>16</v>
      </c>
      <c r="C20" s="18">
        <f>SUM(C21:C26)</f>
        <v>1.053477</v>
      </c>
      <c r="D20" s="18">
        <f t="shared" ref="D20:X20" si="1">SUM(D21:D26)</f>
        <v>2.157508</v>
      </c>
      <c r="E20" s="18">
        <f t="shared" si="1"/>
        <v>4.790089</v>
      </c>
      <c r="F20" s="18">
        <f t="shared" si="1"/>
        <v>6.7911640000000002</v>
      </c>
      <c r="G20" s="18">
        <f t="shared" si="1"/>
        <v>7.5719770000000004</v>
      </c>
      <c r="H20" s="18">
        <f t="shared" si="1"/>
        <v>7.0860139999999996</v>
      </c>
      <c r="I20" s="18">
        <f t="shared" si="1"/>
        <v>5.6522839999999999</v>
      </c>
      <c r="J20" s="18">
        <f t="shared" si="1"/>
        <v>4.0036490000000002</v>
      </c>
      <c r="K20" s="18">
        <f t="shared" si="1"/>
        <v>4.2165759999999999</v>
      </c>
      <c r="L20" s="18">
        <f t="shared" si="1"/>
        <v>4.5521880000000001</v>
      </c>
      <c r="M20" s="18">
        <f t="shared" si="1"/>
        <v>5.5419289999999997</v>
      </c>
      <c r="N20" s="18">
        <f t="shared" si="1"/>
        <v>7.0083090000000006</v>
      </c>
      <c r="O20" s="18">
        <f t="shared" si="1"/>
        <v>6.0966179999999994</v>
      </c>
      <c r="P20" s="18">
        <f t="shared" si="1"/>
        <v>6.2066409999999994</v>
      </c>
      <c r="Q20" s="18">
        <f t="shared" si="1"/>
        <v>5.5194169999999998</v>
      </c>
      <c r="R20" s="18">
        <f t="shared" si="1"/>
        <v>4.3950259999999997</v>
      </c>
      <c r="S20" s="18">
        <f t="shared" si="1"/>
        <v>2.9034870000000002</v>
      </c>
      <c r="T20" s="18">
        <f t="shared" si="1"/>
        <v>6.9034899999999997</v>
      </c>
      <c r="U20" s="18">
        <f t="shared" si="1"/>
        <v>6.1824780000000006</v>
      </c>
      <c r="V20" s="18">
        <f t="shared" si="1"/>
        <v>7.7586759999999995</v>
      </c>
      <c r="W20" s="18">
        <f t="shared" si="1"/>
        <v>7.25143</v>
      </c>
      <c r="X20" s="18">
        <f t="shared" si="1"/>
        <v>7.7948709999999997</v>
      </c>
      <c r="Y20" s="18">
        <f t="shared" si="0"/>
        <v>121.43729800000001</v>
      </c>
      <c r="Z20" s="45"/>
      <c r="AA20" s="45"/>
    </row>
    <row r="21" spans="1:27" ht="15" x14ac:dyDescent="0.25">
      <c r="A21" s="143"/>
      <c r="B21" s="76" t="s">
        <v>19</v>
      </c>
      <c r="C21" s="190">
        <v>0.27820699999999998</v>
      </c>
      <c r="D21" s="190">
        <v>0.26743600000000001</v>
      </c>
      <c r="E21" s="190">
        <v>0.72991600000000001</v>
      </c>
      <c r="F21" s="190">
        <v>1.2151240000000001</v>
      </c>
      <c r="G21" s="190">
        <v>2.0846719999999999</v>
      </c>
      <c r="H21" s="190">
        <v>1.6467810000000001</v>
      </c>
      <c r="I21" s="190">
        <v>0.88008699999999995</v>
      </c>
      <c r="J21" s="190">
        <v>1.171354</v>
      </c>
      <c r="K21" s="190">
        <v>1.0217909999999999</v>
      </c>
      <c r="L21" s="190">
        <v>1.339602</v>
      </c>
      <c r="M21" s="190">
        <v>1.2901199999999999</v>
      </c>
      <c r="N21" s="190">
        <v>1.375108</v>
      </c>
      <c r="O21" s="190">
        <v>1.643656</v>
      </c>
      <c r="P21" s="190">
        <v>1.095826</v>
      </c>
      <c r="Q21" s="105">
        <v>0.99359500000000001</v>
      </c>
      <c r="R21" s="105">
        <v>1.083475</v>
      </c>
      <c r="S21" s="105">
        <v>0</v>
      </c>
      <c r="T21" s="105">
        <v>1.4766189999999999</v>
      </c>
      <c r="U21" s="278">
        <v>1.551129</v>
      </c>
      <c r="V21" s="278">
        <v>1.1942349999999999</v>
      </c>
      <c r="W21" s="278">
        <v>1.089329</v>
      </c>
      <c r="X21" s="278">
        <v>1.037498</v>
      </c>
      <c r="Y21" s="18">
        <f t="shared" si="0"/>
        <v>24.465559999999993</v>
      </c>
      <c r="Z21" s="45"/>
      <c r="AA21" s="45"/>
    </row>
    <row r="22" spans="1:27" ht="15" x14ac:dyDescent="0.25">
      <c r="A22" s="143"/>
      <c r="B22" s="76" t="s">
        <v>18</v>
      </c>
      <c r="C22" s="190">
        <v>0.22955900000000001</v>
      </c>
      <c r="D22" s="190">
        <v>0.65101200000000004</v>
      </c>
      <c r="E22" s="190">
        <v>1.4462250000000001</v>
      </c>
      <c r="F22" s="190">
        <v>2.0915400000000002</v>
      </c>
      <c r="G22" s="190">
        <v>1.5005010000000001</v>
      </c>
      <c r="H22" s="190">
        <v>2.3253370000000002</v>
      </c>
      <c r="I22" s="190">
        <v>0.87692199999999998</v>
      </c>
      <c r="J22" s="190">
        <v>0.87778</v>
      </c>
      <c r="K22" s="190">
        <v>1.214988</v>
      </c>
      <c r="L22" s="190">
        <v>1.1512869999999999</v>
      </c>
      <c r="M22" s="190">
        <v>2.1694279999999999</v>
      </c>
      <c r="N22" s="190">
        <v>2.0487060000000001</v>
      </c>
      <c r="O22" s="190">
        <v>0.85657499999999998</v>
      </c>
      <c r="P22" s="190">
        <v>1.515245</v>
      </c>
      <c r="Q22" s="105">
        <v>0.98614199999999996</v>
      </c>
      <c r="R22" s="105">
        <v>0.80377299999999996</v>
      </c>
      <c r="S22" s="105">
        <v>0</v>
      </c>
      <c r="T22" s="105">
        <v>1.355232</v>
      </c>
      <c r="U22" s="278">
        <v>0.94353100000000001</v>
      </c>
      <c r="V22" s="278">
        <v>1.764402</v>
      </c>
      <c r="W22" s="278">
        <v>1.359321</v>
      </c>
      <c r="X22" s="278">
        <v>1.074983</v>
      </c>
      <c r="Y22" s="18">
        <f t="shared" si="0"/>
        <v>27.242489000000003</v>
      </c>
      <c r="Z22" s="45"/>
      <c r="AA22" s="45"/>
    </row>
    <row r="23" spans="1:27" ht="15" x14ac:dyDescent="0.25">
      <c r="A23" s="143"/>
      <c r="B23" s="76" t="s">
        <v>20</v>
      </c>
      <c r="C23" s="190">
        <v>5.7272999999999998E-2</v>
      </c>
      <c r="D23" s="190">
        <v>0.132544</v>
      </c>
      <c r="E23" s="190">
        <v>0.35408699999999999</v>
      </c>
      <c r="F23" s="190">
        <v>0.30141899999999999</v>
      </c>
      <c r="G23" s="190">
        <v>0.340198</v>
      </c>
      <c r="H23" s="190">
        <v>0.35118700000000003</v>
      </c>
      <c r="I23" s="190">
        <v>0.33299800000000002</v>
      </c>
      <c r="J23" s="190">
        <v>0.16793</v>
      </c>
      <c r="K23" s="190">
        <v>0.36497800000000002</v>
      </c>
      <c r="L23" s="190">
        <v>0.339308</v>
      </c>
      <c r="M23" s="190">
        <v>0.37264799999999998</v>
      </c>
      <c r="N23" s="190">
        <v>0.526084</v>
      </c>
      <c r="O23" s="190">
        <v>0.23583999999999999</v>
      </c>
      <c r="P23" s="190">
        <v>0.28525400000000001</v>
      </c>
      <c r="Q23" s="105">
        <v>0.30769600000000003</v>
      </c>
      <c r="R23" s="105">
        <v>0.29126299999999999</v>
      </c>
      <c r="S23" s="105">
        <v>0</v>
      </c>
      <c r="T23" s="105">
        <v>0.30329800000000001</v>
      </c>
      <c r="U23" s="278">
        <v>0.40358100000000002</v>
      </c>
      <c r="V23" s="278">
        <v>0.46159600000000001</v>
      </c>
      <c r="W23" s="278">
        <v>0.42199300000000001</v>
      </c>
      <c r="X23" s="278">
        <v>0.78498199999999996</v>
      </c>
      <c r="Y23" s="18">
        <f t="shared" si="0"/>
        <v>7.136156999999999</v>
      </c>
      <c r="Z23" s="45"/>
      <c r="AA23" s="45"/>
    </row>
    <row r="24" spans="1:27" ht="15" x14ac:dyDescent="0.25">
      <c r="A24" s="143"/>
      <c r="B24" s="76" t="s">
        <v>21</v>
      </c>
      <c r="C24" s="190">
        <v>0.16051399999999999</v>
      </c>
      <c r="D24" s="190">
        <v>0.182587</v>
      </c>
      <c r="E24" s="190">
        <v>0.178838</v>
      </c>
      <c r="F24" s="190">
        <v>0.476941</v>
      </c>
      <c r="G24" s="190">
        <v>0.663991</v>
      </c>
      <c r="H24" s="190">
        <v>0.55903599999999998</v>
      </c>
      <c r="I24" s="190">
        <v>0.237344</v>
      </c>
      <c r="J24" s="190">
        <v>0.19119900000000001</v>
      </c>
      <c r="K24" s="190">
        <v>8.1662999999999999E-2</v>
      </c>
      <c r="L24" s="190">
        <v>0.28318300000000002</v>
      </c>
      <c r="M24" s="190">
        <v>0.350329</v>
      </c>
      <c r="N24" s="190">
        <v>0.89011300000000004</v>
      </c>
      <c r="O24" s="190">
        <v>0.33134599999999997</v>
      </c>
      <c r="P24" s="190">
        <v>0.223832</v>
      </c>
      <c r="Q24" s="105">
        <v>0.18517400000000001</v>
      </c>
      <c r="R24" s="105">
        <v>0.28359699999999999</v>
      </c>
      <c r="S24" s="105">
        <v>2</v>
      </c>
      <c r="T24" s="105">
        <v>0.80834700000000004</v>
      </c>
      <c r="U24" s="278">
        <v>0.70650000000000002</v>
      </c>
      <c r="V24" s="278">
        <v>1.1381679999999998</v>
      </c>
      <c r="W24" s="278">
        <v>0.652138</v>
      </c>
      <c r="X24" s="278">
        <v>0.66746899999999998</v>
      </c>
      <c r="Y24" s="18">
        <f t="shared" si="0"/>
        <v>11.252309000000002</v>
      </c>
      <c r="Z24" s="45"/>
      <c r="AA24" s="45"/>
    </row>
    <row r="25" spans="1:27" ht="15" x14ac:dyDescent="0.25">
      <c r="A25" s="143"/>
      <c r="B25" s="76" t="s">
        <v>17</v>
      </c>
      <c r="C25" s="190">
        <v>0.26590200000000003</v>
      </c>
      <c r="D25" s="190">
        <v>0.74108700000000005</v>
      </c>
      <c r="E25" s="190">
        <v>1.4981390000000001</v>
      </c>
      <c r="F25" s="190">
        <v>1.721303</v>
      </c>
      <c r="G25" s="190">
        <v>2.2745899999999999</v>
      </c>
      <c r="H25" s="190">
        <v>1.2804340000000001</v>
      </c>
      <c r="I25" s="190">
        <v>2.9072589999999998</v>
      </c>
      <c r="J25" s="190">
        <v>0.86664399999999997</v>
      </c>
      <c r="K25" s="190">
        <v>1.1974039999999999</v>
      </c>
      <c r="L25" s="190">
        <v>0.90788899999999995</v>
      </c>
      <c r="M25" s="190">
        <v>1.029684</v>
      </c>
      <c r="N25" s="190">
        <v>1.134009</v>
      </c>
      <c r="O25" s="190">
        <v>1.496769</v>
      </c>
      <c r="P25" s="190">
        <v>2.2020870000000001</v>
      </c>
      <c r="Q25" s="105">
        <v>1.960869</v>
      </c>
      <c r="R25" s="105">
        <v>1.2450619999999999</v>
      </c>
      <c r="S25" s="105">
        <v>0</v>
      </c>
      <c r="T25" s="105">
        <v>1.4039489999999999</v>
      </c>
      <c r="U25" s="278">
        <v>1.649678</v>
      </c>
      <c r="V25" s="278">
        <v>1.4700229999999999</v>
      </c>
      <c r="W25" s="278">
        <v>2.3284549999999999</v>
      </c>
      <c r="X25" s="278">
        <v>3.2690700000000001</v>
      </c>
      <c r="Y25" s="18">
        <f t="shared" si="0"/>
        <v>32.850305999999996</v>
      </c>
      <c r="Z25" s="45"/>
      <c r="AA25" s="45"/>
    </row>
    <row r="26" spans="1:27" ht="15" x14ac:dyDescent="0.25">
      <c r="A26" s="297"/>
      <c r="B26" s="76" t="s">
        <v>807</v>
      </c>
      <c r="C26" s="190">
        <v>6.2021999999999994E-2</v>
      </c>
      <c r="D26" s="190">
        <v>0.182842</v>
      </c>
      <c r="E26" s="190">
        <v>0.58288399999999985</v>
      </c>
      <c r="F26" s="190">
        <v>0.98483699999999996</v>
      </c>
      <c r="G26" s="190">
        <v>0.7080249999999999</v>
      </c>
      <c r="H26" s="190">
        <v>0.92323899999999981</v>
      </c>
      <c r="I26" s="190">
        <v>0.41767400000000005</v>
      </c>
      <c r="J26" s="190">
        <v>0.728742</v>
      </c>
      <c r="K26" s="190">
        <v>0.33575199999999999</v>
      </c>
      <c r="L26" s="190">
        <v>0.53091900000000003</v>
      </c>
      <c r="M26" s="190">
        <v>0.32972000000000001</v>
      </c>
      <c r="N26" s="190">
        <v>1.034289</v>
      </c>
      <c r="O26" s="190">
        <v>1.5324320000000002</v>
      </c>
      <c r="P26" s="190">
        <v>0.88439699999999988</v>
      </c>
      <c r="Q26" s="105">
        <v>1.085941</v>
      </c>
      <c r="R26" s="105">
        <v>0.68785600000000002</v>
      </c>
      <c r="S26" s="105">
        <v>0.90348700000000004</v>
      </c>
      <c r="T26" s="105">
        <v>1.5560449999999999</v>
      </c>
      <c r="U26" s="278">
        <v>0.92805899999999986</v>
      </c>
      <c r="V26" s="278">
        <v>1.7302520000000001</v>
      </c>
      <c r="W26" s="278">
        <v>1.4001939999999999</v>
      </c>
      <c r="X26" s="278">
        <v>0.96086900000000008</v>
      </c>
      <c r="Y26" s="18">
        <f t="shared" si="0"/>
        <v>18.490476999999995</v>
      </c>
      <c r="Z26" s="45"/>
      <c r="AA26" s="45"/>
    </row>
    <row r="27" spans="1:27" ht="15" x14ac:dyDescent="0.25">
      <c r="A27" s="143"/>
      <c r="B27" s="185" t="s">
        <v>22</v>
      </c>
      <c r="C27" s="187">
        <f>SUM(C9:C17)</f>
        <v>530.51601099999982</v>
      </c>
      <c r="D27" s="187">
        <f t="shared" ref="D27:V27" si="2">SUM(D9:D17)</f>
        <v>778.47123699999997</v>
      </c>
      <c r="E27" s="187">
        <f t="shared" si="2"/>
        <v>1039.520174</v>
      </c>
      <c r="F27" s="187">
        <f t="shared" si="2"/>
        <v>1205.9362510000001</v>
      </c>
      <c r="G27" s="187">
        <f t="shared" si="2"/>
        <v>1370.6933470000004</v>
      </c>
      <c r="H27" s="187">
        <f t="shared" si="2"/>
        <v>1676.278378</v>
      </c>
      <c r="I27" s="187">
        <f t="shared" si="2"/>
        <v>1832.4760769999998</v>
      </c>
      <c r="J27" s="187">
        <f t="shared" si="2"/>
        <v>2143.8395370000003</v>
      </c>
      <c r="K27" s="187">
        <f t="shared" si="2"/>
        <v>2629.4077700000007</v>
      </c>
      <c r="L27" s="187">
        <f t="shared" si="2"/>
        <v>2976.4240449999998</v>
      </c>
      <c r="M27" s="187">
        <f t="shared" si="2"/>
        <v>3724.032815</v>
      </c>
      <c r="N27" s="187">
        <f t="shared" si="2"/>
        <v>3947.071281</v>
      </c>
      <c r="O27" s="187">
        <f t="shared" si="2"/>
        <v>4429.118688999999</v>
      </c>
      <c r="P27" s="187">
        <f t="shared" si="2"/>
        <v>4898.0931779999992</v>
      </c>
      <c r="Q27" s="187">
        <f t="shared" si="2"/>
        <v>4963.6462110000011</v>
      </c>
      <c r="R27" s="187">
        <f t="shared" si="2"/>
        <v>5603.0535929999996</v>
      </c>
      <c r="S27" s="187">
        <f t="shared" si="2"/>
        <v>5840.7889680000017</v>
      </c>
      <c r="T27" s="187">
        <f t="shared" si="2"/>
        <v>6024.8109450000011</v>
      </c>
      <c r="U27" s="187">
        <f t="shared" si="2"/>
        <v>6511.7206099999985</v>
      </c>
      <c r="V27" s="187">
        <f t="shared" si="2"/>
        <v>7300.6903199999997</v>
      </c>
      <c r="W27" s="187">
        <f t="shared" ref="W27:X27" si="3">SUM(W9:W17)</f>
        <v>7980.8229839999995</v>
      </c>
      <c r="X27" s="187">
        <f t="shared" si="3"/>
        <v>8617.2571639999987</v>
      </c>
      <c r="Y27" s="18">
        <f t="shared" si="0"/>
        <v>86024.669584999996</v>
      </c>
      <c r="Z27" s="45"/>
      <c r="AA27" s="45"/>
    </row>
    <row r="28" spans="1:27" x14ac:dyDescent="0.2">
      <c r="A28" s="143"/>
      <c r="B28" s="76" t="s">
        <v>23</v>
      </c>
      <c r="C28" s="18">
        <f>C29-C27</f>
        <v>2.3392570000002024</v>
      </c>
      <c r="D28" s="18">
        <f t="shared" ref="D28:P28" si="4">D29-D27</f>
        <v>5.365519000000063</v>
      </c>
      <c r="E28" s="18">
        <f t="shared" si="4"/>
        <v>7.1517679999999473</v>
      </c>
      <c r="F28" s="18">
        <f t="shared" si="4"/>
        <v>8.0840619999999035</v>
      </c>
      <c r="G28" s="18">
        <f t="shared" si="4"/>
        <v>8.0360789999997451</v>
      </c>
      <c r="H28" s="18">
        <f t="shared" si="4"/>
        <v>10.678323000000091</v>
      </c>
      <c r="I28" s="18">
        <f t="shared" si="4"/>
        <v>15.269527000000153</v>
      </c>
      <c r="J28" s="18">
        <f t="shared" si="4"/>
        <v>11.028439999999591</v>
      </c>
      <c r="K28" s="18">
        <f t="shared" si="4"/>
        <v>13.968135999999504</v>
      </c>
      <c r="L28" s="18">
        <f t="shared" si="4"/>
        <v>12.744457000000239</v>
      </c>
      <c r="M28" s="18">
        <f t="shared" si="4"/>
        <v>18.920411000000058</v>
      </c>
      <c r="N28" s="18">
        <f t="shared" si="4"/>
        <v>20.482183999999961</v>
      </c>
      <c r="O28" s="18">
        <f t="shared" si="4"/>
        <v>21.617131000000882</v>
      </c>
      <c r="P28" s="18">
        <f t="shared" si="4"/>
        <v>25.73736800000097</v>
      </c>
      <c r="Q28" s="18">
        <f t="shared" ref="Q28:V28" si="5">Q29-Q27</f>
        <v>36.317443999998432</v>
      </c>
      <c r="R28" s="18">
        <f t="shared" si="5"/>
        <v>27.129289000000426</v>
      </c>
      <c r="S28" s="18">
        <f t="shared" si="5"/>
        <v>40.300854999998592</v>
      </c>
      <c r="T28" s="18">
        <f t="shared" si="5"/>
        <v>31.796944999999141</v>
      </c>
      <c r="U28" s="18">
        <f t="shared" si="5"/>
        <v>51.018259000001308</v>
      </c>
      <c r="V28" s="18">
        <f t="shared" si="5"/>
        <v>79.212375000000975</v>
      </c>
      <c r="W28" s="18">
        <f t="shared" ref="W28:X28" si="6">W29-W27</f>
        <v>69.831817000000228</v>
      </c>
      <c r="X28" s="18">
        <f t="shared" si="6"/>
        <v>89.419791000002078</v>
      </c>
      <c r="Y28" s="18">
        <f t="shared" si="0"/>
        <v>606.44943700000249</v>
      </c>
      <c r="Z28" s="45"/>
      <c r="AA28" s="45"/>
    </row>
    <row r="29" spans="1:27" ht="15.75" thickBot="1" x14ac:dyDescent="0.3">
      <c r="A29" s="143"/>
      <c r="B29" s="77" t="s">
        <v>7</v>
      </c>
      <c r="C29" s="54">
        <v>532.85526800000002</v>
      </c>
      <c r="D29" s="54">
        <v>783.83675600000004</v>
      </c>
      <c r="E29" s="54">
        <v>1046.6719419999999</v>
      </c>
      <c r="F29" s="54">
        <v>1214.020313</v>
      </c>
      <c r="G29" s="54">
        <v>1378.7294260000001</v>
      </c>
      <c r="H29" s="54">
        <v>1686.9567010000001</v>
      </c>
      <c r="I29" s="54">
        <v>1847.745604</v>
      </c>
      <c r="J29" s="54">
        <v>2154.8679769999999</v>
      </c>
      <c r="K29" s="54">
        <v>2643.3759060000002</v>
      </c>
      <c r="L29" s="54">
        <v>2989.168502</v>
      </c>
      <c r="M29" s="54">
        <v>3742.9532260000001</v>
      </c>
      <c r="N29" s="54">
        <v>3967.553465</v>
      </c>
      <c r="O29" s="54">
        <v>4450.7358199999999</v>
      </c>
      <c r="P29" s="54">
        <v>4923.8305460000001</v>
      </c>
      <c r="Q29" s="188">
        <v>4999.9636549999996</v>
      </c>
      <c r="R29" s="188">
        <v>5630.1828820000001</v>
      </c>
      <c r="S29" s="188">
        <v>5881.0898230000003</v>
      </c>
      <c r="T29" s="188">
        <v>6056.6078900000002</v>
      </c>
      <c r="U29" s="277">
        <v>6562.7388689999998</v>
      </c>
      <c r="V29" s="277">
        <v>7379.9026950000007</v>
      </c>
      <c r="W29" s="277">
        <v>8050.6548009999997</v>
      </c>
      <c r="X29" s="277">
        <v>8706.6769550000008</v>
      </c>
      <c r="Y29" s="18">
        <f t="shared" si="0"/>
        <v>86631.119021999999</v>
      </c>
      <c r="Z29" s="45"/>
      <c r="AA29" s="45"/>
    </row>
    <row r="30" spans="1:27" ht="20.25" thickTop="1" thickBot="1" x14ac:dyDescent="0.35">
      <c r="B30" s="334" t="s">
        <v>253</v>
      </c>
      <c r="C30" s="334"/>
      <c r="D30" s="334"/>
      <c r="E30" s="334"/>
      <c r="F30" s="334"/>
      <c r="G30" s="334"/>
      <c r="H30" s="334"/>
      <c r="I30" s="334"/>
      <c r="J30" s="334"/>
      <c r="K30" s="334"/>
      <c r="L30" s="334"/>
      <c r="M30" s="334"/>
      <c r="N30" s="334"/>
      <c r="O30" s="334"/>
      <c r="P30" s="334"/>
      <c r="Q30" s="334"/>
      <c r="R30" s="334"/>
      <c r="S30" s="334"/>
      <c r="T30" s="334"/>
      <c r="U30" s="334"/>
      <c r="V30" s="334"/>
      <c r="W30" s="334"/>
      <c r="X30" s="334"/>
      <c r="Y30" s="334"/>
    </row>
    <row r="31" spans="1:27" ht="13.5" thickTop="1" x14ac:dyDescent="0.2">
      <c r="A31" s="143"/>
      <c r="B31" s="96"/>
      <c r="C31" s="18"/>
      <c r="D31" s="18"/>
      <c r="E31" s="18"/>
      <c r="F31" s="18"/>
      <c r="G31" s="18"/>
      <c r="H31" s="18"/>
      <c r="I31" s="18"/>
      <c r="J31" s="18"/>
      <c r="K31" s="18"/>
      <c r="L31" s="18"/>
      <c r="M31" s="18"/>
      <c r="N31" s="18"/>
      <c r="O31" s="18"/>
      <c r="P31" s="18"/>
      <c r="Q31" s="18"/>
      <c r="R31" s="18"/>
      <c r="S31" s="18"/>
      <c r="T31" s="18"/>
      <c r="U31" s="18"/>
      <c r="V31" s="18"/>
      <c r="W31" s="18"/>
      <c r="X31" s="18"/>
      <c r="Y31" s="18"/>
    </row>
    <row r="32" spans="1:27" x14ac:dyDescent="0.2">
      <c r="A32" s="143"/>
      <c r="B32" s="27" t="s">
        <v>326</v>
      </c>
      <c r="C32" s="84">
        <f t="shared" ref="C32:V32" si="7">C9/C$29*100</f>
        <v>97.704804900230414</v>
      </c>
      <c r="D32" s="84">
        <f t="shared" si="7"/>
        <v>97.292988516093516</v>
      </c>
      <c r="E32" s="84">
        <f t="shared" si="7"/>
        <v>96.998785413128047</v>
      </c>
      <c r="F32" s="84">
        <f t="shared" si="7"/>
        <v>96.938322151451516</v>
      </c>
      <c r="G32" s="84">
        <f t="shared" si="7"/>
        <v>96.612598808781783</v>
      </c>
      <c r="H32" s="84">
        <f t="shared" si="7"/>
        <v>96.685596377971294</v>
      </c>
      <c r="I32" s="84">
        <f t="shared" si="7"/>
        <v>95.323133670948778</v>
      </c>
      <c r="J32" s="84">
        <f t="shared" si="7"/>
        <v>94.997488331044991</v>
      </c>
      <c r="K32" s="84">
        <f t="shared" si="7"/>
        <v>91.90521542871322</v>
      </c>
      <c r="L32" s="84">
        <f t="shared" si="7"/>
        <v>90.90262503374926</v>
      </c>
      <c r="M32" s="84">
        <f t="shared" si="7"/>
        <v>90.243634318929111</v>
      </c>
      <c r="N32" s="84">
        <f t="shared" si="7"/>
        <v>91.261553169769314</v>
      </c>
      <c r="O32" s="84">
        <f t="shared" si="7"/>
        <v>92.498459052552789</v>
      </c>
      <c r="P32" s="84">
        <f t="shared" si="7"/>
        <v>92.24103631449384</v>
      </c>
      <c r="Q32" s="84">
        <f t="shared" si="7"/>
        <v>91.737925602981221</v>
      </c>
      <c r="R32" s="84">
        <f t="shared" si="7"/>
        <v>93.770122883194816</v>
      </c>
      <c r="S32" s="84">
        <f t="shared" si="7"/>
        <v>93.325510716315407</v>
      </c>
      <c r="T32" s="84">
        <f t="shared" si="7"/>
        <v>92.511914090578514</v>
      </c>
      <c r="U32" s="84">
        <f t="shared" si="7"/>
        <v>92.806288267387117</v>
      </c>
      <c r="V32" s="84">
        <f t="shared" si="7"/>
        <v>92.497439114270051</v>
      </c>
      <c r="W32" s="84">
        <f t="shared" ref="W32:X32" si="8">W9/W$29*100</f>
        <v>92.853335173077696</v>
      </c>
      <c r="X32" s="84">
        <f t="shared" si="8"/>
        <v>93.017423695146149</v>
      </c>
      <c r="Y32" s="84">
        <f t="shared" ref="Y32:Y52" si="9">Y9/Y$29*100</f>
        <v>92.922215821265226</v>
      </c>
    </row>
    <row r="33" spans="1:25" x14ac:dyDescent="0.2">
      <c r="A33" s="143"/>
      <c r="B33" s="27" t="s">
        <v>332</v>
      </c>
      <c r="C33" s="84">
        <f t="shared" ref="C33:C52" si="10">C10/C$29*100</f>
        <v>0.12271981516752124</v>
      </c>
      <c r="D33" s="84">
        <f t="shared" ref="D33:R33" si="11">D10/D$29*100</f>
        <v>9.210132013763335E-2</v>
      </c>
      <c r="E33" s="84">
        <f t="shared" si="11"/>
        <v>5.4270872964702066E-2</v>
      </c>
      <c r="F33" s="84">
        <f t="shared" si="11"/>
        <v>5.5480620281845312E-2</v>
      </c>
      <c r="G33" s="84">
        <f t="shared" si="11"/>
        <v>5.4364328915106508E-2</v>
      </c>
      <c r="H33" s="84">
        <f t="shared" si="11"/>
        <v>3.3714024767965874E-2</v>
      </c>
      <c r="I33" s="84">
        <f t="shared" si="11"/>
        <v>0.71560105305492039</v>
      </c>
      <c r="J33" s="84">
        <f t="shared" si="11"/>
        <v>1.6994303776783075</v>
      </c>
      <c r="K33" s="84">
        <f t="shared" si="11"/>
        <v>5.1601363124477233</v>
      </c>
      <c r="L33" s="84">
        <f t="shared" si="11"/>
        <v>4.0176777227394993</v>
      </c>
      <c r="M33" s="84">
        <f t="shared" si="11"/>
        <v>1.8815145621058318</v>
      </c>
      <c r="N33" s="84">
        <f t="shared" si="11"/>
        <v>3.6729864458171835</v>
      </c>
      <c r="O33" s="84">
        <f t="shared" si="11"/>
        <v>2.0260818131416301</v>
      </c>
      <c r="P33" s="84">
        <f t="shared" si="11"/>
        <v>1.9018581798285954</v>
      </c>
      <c r="Q33" s="84">
        <f t="shared" si="11"/>
        <v>2.4792178014341988</v>
      </c>
      <c r="R33" s="84">
        <f t="shared" si="11"/>
        <v>0.48874984306415648</v>
      </c>
      <c r="S33" s="84">
        <f t="shared" ref="S33:V52" si="12">S10/S$29*100</f>
        <v>0.25415655005886822</v>
      </c>
      <c r="T33" s="84">
        <f t="shared" si="12"/>
        <v>0.56826716579798264</v>
      </c>
      <c r="U33" s="84">
        <f t="shared" si="12"/>
        <v>0.52897431534236472</v>
      </c>
      <c r="V33" s="84">
        <f t="shared" si="12"/>
        <v>0.55969805710290599</v>
      </c>
      <c r="W33" s="84">
        <f t="shared" ref="W33:X33" si="13">W10/W$29*100</f>
        <v>0.66414131920497443</v>
      </c>
      <c r="X33" s="84">
        <f t="shared" si="13"/>
        <v>0.79133003735062757</v>
      </c>
      <c r="Y33" s="84">
        <f t="shared" si="9"/>
        <v>1.2806903737653998</v>
      </c>
    </row>
    <row r="34" spans="1:25" x14ac:dyDescent="0.2">
      <c r="A34" s="143"/>
      <c r="B34" s="27" t="s">
        <v>388</v>
      </c>
      <c r="C34" s="84">
        <f t="shared" si="10"/>
        <v>0.56387619311291104</v>
      </c>
      <c r="D34" s="84">
        <f t="shared" ref="D34:R34" si="14">D11/D$29*100</f>
        <v>0.52794640826973416</v>
      </c>
      <c r="E34" s="84">
        <f t="shared" si="14"/>
        <v>0.37469295226412025</v>
      </c>
      <c r="F34" s="84">
        <f t="shared" si="14"/>
        <v>0.48786061786430751</v>
      </c>
      <c r="G34" s="84">
        <f t="shared" si="14"/>
        <v>0.91706732021254478</v>
      </c>
      <c r="H34" s="84">
        <f t="shared" si="14"/>
        <v>1.1599173226201256</v>
      </c>
      <c r="I34" s="84">
        <f t="shared" si="14"/>
        <v>1.7056892968259498</v>
      </c>
      <c r="J34" s="84">
        <f t="shared" si="14"/>
        <v>1.5610928074968557</v>
      </c>
      <c r="K34" s="84">
        <f t="shared" si="14"/>
        <v>3.4158403197611653E-2</v>
      </c>
      <c r="L34" s="84">
        <f t="shared" si="14"/>
        <v>0.87343045340305814</v>
      </c>
      <c r="M34" s="84">
        <f t="shared" si="14"/>
        <v>1.5623222217631847</v>
      </c>
      <c r="N34" s="84">
        <f t="shared" si="14"/>
        <v>1.5708078681177899</v>
      </c>
      <c r="O34" s="84">
        <f t="shared" si="14"/>
        <v>1.7373715521942616</v>
      </c>
      <c r="P34" s="84">
        <f t="shared" si="14"/>
        <v>1.8790360499948853</v>
      </c>
      <c r="Q34" s="84">
        <f t="shared" si="14"/>
        <v>2.0792838543143373</v>
      </c>
      <c r="R34" s="84">
        <f t="shared" si="14"/>
        <v>2.1740747426044269</v>
      </c>
      <c r="S34" s="84">
        <f t="shared" si="12"/>
        <v>2.4386111301874602</v>
      </c>
      <c r="T34" s="84">
        <f t="shared" si="12"/>
        <v>2.3878751047890603</v>
      </c>
      <c r="U34" s="84">
        <f t="shared" si="12"/>
        <v>2.4248861363616756</v>
      </c>
      <c r="V34" s="84">
        <f t="shared" si="12"/>
        <v>1.6815651388476742</v>
      </c>
      <c r="W34" s="84">
        <f t="shared" ref="W34:X34" si="15">W11/W$29*100</f>
        <v>1.5697739391869376</v>
      </c>
      <c r="X34" s="84">
        <f t="shared" si="15"/>
        <v>1.443222123083812</v>
      </c>
      <c r="Y34" s="84">
        <f t="shared" si="9"/>
        <v>1.7103457657331245</v>
      </c>
    </row>
    <row r="35" spans="1:25" x14ac:dyDescent="0.2">
      <c r="A35" s="143"/>
      <c r="B35" s="27" t="s">
        <v>335</v>
      </c>
      <c r="C35" s="84">
        <f t="shared" si="10"/>
        <v>6.312220600960634E-3</v>
      </c>
      <c r="D35" s="84">
        <f t="shared" ref="D35:R35" si="16">D12/D$29*100</f>
        <v>1.1103332337224563E-2</v>
      </c>
      <c r="E35" s="84">
        <f t="shared" si="16"/>
        <v>4.5899768659318852E-3</v>
      </c>
      <c r="F35" s="84">
        <f t="shared" si="16"/>
        <v>4.4203543734280173E-3</v>
      </c>
      <c r="G35" s="84">
        <f t="shared" si="16"/>
        <v>7.5378822008256748E-3</v>
      </c>
      <c r="H35" s="84">
        <f t="shared" si="16"/>
        <v>1.2323612092519261E-2</v>
      </c>
      <c r="I35" s="84">
        <f t="shared" si="16"/>
        <v>4.8957388833273614E-2</v>
      </c>
      <c r="J35" s="84">
        <f t="shared" si="16"/>
        <v>4.4801723832011822E-2</v>
      </c>
      <c r="K35" s="84">
        <f t="shared" si="16"/>
        <v>9.8766278154916329E-2</v>
      </c>
      <c r="L35" s="84">
        <f t="shared" si="16"/>
        <v>2.3233875224341567</v>
      </c>
      <c r="M35" s="84">
        <f t="shared" si="16"/>
        <v>4.6721976856464194</v>
      </c>
      <c r="N35" s="84">
        <f t="shared" si="16"/>
        <v>1.5052901372811116</v>
      </c>
      <c r="O35" s="84">
        <f t="shared" si="16"/>
        <v>1.807495485094867</v>
      </c>
      <c r="P35" s="84">
        <f t="shared" si="16"/>
        <v>1.4642069487661038</v>
      </c>
      <c r="Q35" s="84">
        <f t="shared" si="16"/>
        <v>0.10495066288636852</v>
      </c>
      <c r="R35" s="84">
        <f t="shared" si="16"/>
        <v>8.4400650912994618E-2</v>
      </c>
      <c r="S35" s="84">
        <f t="shared" si="12"/>
        <v>0.13852968149097422</v>
      </c>
      <c r="T35" s="84">
        <f t="shared" si="12"/>
        <v>0.19870102569905676</v>
      </c>
      <c r="U35" s="84">
        <f t="shared" si="12"/>
        <v>0.1224682584578393</v>
      </c>
      <c r="V35" s="84">
        <f t="shared" si="12"/>
        <v>7.4078768053458713E-2</v>
      </c>
      <c r="W35" s="84">
        <f t="shared" ref="W35:X35" si="17">W12/W$29*100</f>
        <v>6.7038782973648459E-2</v>
      </c>
      <c r="X35" s="84">
        <f t="shared" si="17"/>
        <v>6.9256204533202401E-2</v>
      </c>
      <c r="Y35" s="84">
        <f t="shared" si="9"/>
        <v>0.59646052346245082</v>
      </c>
    </row>
    <row r="36" spans="1:25" x14ac:dyDescent="0.2">
      <c r="A36" s="143"/>
      <c r="B36" s="27" t="s">
        <v>70</v>
      </c>
      <c r="C36" s="84">
        <f t="shared" si="10"/>
        <v>7.9727090171134423E-3</v>
      </c>
      <c r="D36" s="84">
        <f t="shared" ref="D36:R36" si="18">D13/D$29*100</f>
        <v>1.145263976368059E-3</v>
      </c>
      <c r="E36" s="84">
        <f t="shared" si="18"/>
        <v>1.4785912738262742E-3</v>
      </c>
      <c r="F36" s="84">
        <f t="shared" si="18"/>
        <v>1.6259036021582615E-2</v>
      </c>
      <c r="G36" s="84">
        <f t="shared" si="18"/>
        <v>2.2048561107594722E-3</v>
      </c>
      <c r="H36" s="84">
        <f t="shared" si="18"/>
        <v>5.7019839301732024E-4</v>
      </c>
      <c r="I36" s="84">
        <f t="shared" si="18"/>
        <v>1.5694801241697342E-5</v>
      </c>
      <c r="J36" s="84">
        <f t="shared" si="18"/>
        <v>2.1523360361301613E-4</v>
      </c>
      <c r="K36" s="84">
        <f t="shared" si="18"/>
        <v>1.3612343941823006</v>
      </c>
      <c r="L36" s="84">
        <f t="shared" si="18"/>
        <v>0.4943713942560472</v>
      </c>
      <c r="M36" s="84">
        <f t="shared" si="18"/>
        <v>0.26907103540705585</v>
      </c>
      <c r="N36" s="84">
        <f t="shared" si="18"/>
        <v>0.35839882500486986</v>
      </c>
      <c r="O36" s="84">
        <f t="shared" si="18"/>
        <v>0.59358270336521568</v>
      </c>
      <c r="P36" s="84">
        <f t="shared" si="18"/>
        <v>1.0024847431051296</v>
      </c>
      <c r="Q36" s="84">
        <f t="shared" si="18"/>
        <v>1.8161863618586644</v>
      </c>
      <c r="R36" s="84">
        <f t="shared" si="18"/>
        <v>2.1526602694821664</v>
      </c>
      <c r="S36" s="84">
        <f t="shared" si="12"/>
        <v>2.4421507292458844</v>
      </c>
      <c r="T36" s="84">
        <f t="shared" si="12"/>
        <v>2.3948765816503932</v>
      </c>
      <c r="U36" s="84">
        <f t="shared" si="12"/>
        <v>2.2984546393049547</v>
      </c>
      <c r="V36" s="84">
        <f t="shared" si="12"/>
        <v>2.2483706744862437</v>
      </c>
      <c r="W36" s="84">
        <f t="shared" ref="W36:X36" si="19">W13/W$29*100</f>
        <v>2.2957955044481855</v>
      </c>
      <c r="X36" s="84">
        <f t="shared" si="19"/>
        <v>2.1196086515420736</v>
      </c>
      <c r="Y36" s="84">
        <f t="shared" si="9"/>
        <v>1.5444376802523165</v>
      </c>
    </row>
    <row r="37" spans="1:25" x14ac:dyDescent="0.2">
      <c r="A37" s="143"/>
      <c r="B37" s="27" t="s">
        <v>67</v>
      </c>
      <c r="C37" s="84">
        <f t="shared" si="10"/>
        <v>0.31871205972575656</v>
      </c>
      <c r="D37" s="84">
        <f t="shared" ref="D37:R37" si="20">D14/D$29*100</f>
        <v>0.16634037508697791</v>
      </c>
      <c r="E37" s="84">
        <f t="shared" si="20"/>
        <v>8.5748357626271407E-2</v>
      </c>
      <c r="F37" s="84">
        <f t="shared" si="20"/>
        <v>0.2038760779779473</v>
      </c>
      <c r="G37" s="84">
        <f t="shared" si="20"/>
        <v>0.21101507990879714</v>
      </c>
      <c r="H37" s="84">
        <f t="shared" si="20"/>
        <v>0.21590761623229118</v>
      </c>
      <c r="I37" s="84">
        <f t="shared" si="20"/>
        <v>0.13294059499762176</v>
      </c>
      <c r="J37" s="84">
        <f t="shared" si="20"/>
        <v>0.12953433944876894</v>
      </c>
      <c r="K37" s="84">
        <f t="shared" si="20"/>
        <v>0.18067456804609308</v>
      </c>
      <c r="L37" s="84">
        <f t="shared" si="20"/>
        <v>0.13542501860606052</v>
      </c>
      <c r="M37" s="84">
        <f t="shared" si="20"/>
        <v>0.12836973132936499</v>
      </c>
      <c r="N37" s="84">
        <f t="shared" si="20"/>
        <v>0.28235271682721991</v>
      </c>
      <c r="O37" s="84">
        <f t="shared" si="20"/>
        <v>0.16801313990368452</v>
      </c>
      <c r="P37" s="84">
        <f t="shared" si="20"/>
        <v>0.26687279095489813</v>
      </c>
      <c r="Q37" s="84">
        <f t="shared" si="20"/>
        <v>0.23066085667376718</v>
      </c>
      <c r="R37" s="84">
        <f t="shared" si="20"/>
        <v>0.18418929220139674</v>
      </c>
      <c r="S37" s="84">
        <f t="shared" si="12"/>
        <v>0.25955689267492421</v>
      </c>
      <c r="T37" s="84">
        <f t="shared" si="12"/>
        <v>0.38502976292229474</v>
      </c>
      <c r="U37" s="84">
        <f t="shared" si="12"/>
        <v>0.28890113378667787</v>
      </c>
      <c r="V37" s="84">
        <f t="shared" si="12"/>
        <v>0.32164674767436074</v>
      </c>
      <c r="W37" s="84">
        <f t="shared" ref="W37:X37" si="21">W14/W$29*100</f>
        <v>0.34925221233566589</v>
      </c>
      <c r="X37" s="84">
        <f t="shared" si="21"/>
        <v>0.38861259209312188</v>
      </c>
      <c r="Y37" s="84">
        <f t="shared" si="9"/>
        <v>0.26406277972919423</v>
      </c>
    </row>
    <row r="38" spans="1:25" x14ac:dyDescent="0.2">
      <c r="A38" s="143"/>
      <c r="B38" s="27" t="s">
        <v>377</v>
      </c>
      <c r="C38" s="84">
        <f t="shared" si="10"/>
        <v>6.24034367245854E-3</v>
      </c>
      <c r="D38" s="84">
        <f t="shared" ref="D38:R38" si="22">D15/D$29*100</f>
        <v>2.2214574484690278E-2</v>
      </c>
      <c r="E38" s="84">
        <f t="shared" si="22"/>
        <v>2.8771288110061903E-2</v>
      </c>
      <c r="F38" s="84">
        <f t="shared" si="22"/>
        <v>6.2736182569953424E-3</v>
      </c>
      <c r="G38" s="84">
        <f t="shared" si="22"/>
        <v>1.117478143967604E-3</v>
      </c>
      <c r="H38" s="84">
        <f t="shared" si="22"/>
        <v>3.4798759188781332E-3</v>
      </c>
      <c r="I38" s="84">
        <f t="shared" si="22"/>
        <v>5.546975718850094E-3</v>
      </c>
      <c r="J38" s="84">
        <f t="shared" si="22"/>
        <v>6.3464676935982879E-3</v>
      </c>
      <c r="K38" s="84">
        <f t="shared" si="22"/>
        <v>8.1396671397215931E-2</v>
      </c>
      <c r="L38" s="84">
        <f t="shared" si="22"/>
        <v>0.20528809252118901</v>
      </c>
      <c r="M38" s="84">
        <f t="shared" si="22"/>
        <v>0.20728223227868889</v>
      </c>
      <c r="N38" s="84">
        <f t="shared" si="22"/>
        <v>0.18141930697334663</v>
      </c>
      <c r="O38" s="84">
        <f t="shared" si="22"/>
        <v>0.15361318389820763</v>
      </c>
      <c r="P38" s="84">
        <f t="shared" si="22"/>
        <v>0.17807968649780581</v>
      </c>
      <c r="Q38" s="84">
        <f t="shared" si="22"/>
        <v>0.31276321347579877</v>
      </c>
      <c r="R38" s="84">
        <f t="shared" si="22"/>
        <v>0.19399401811473876</v>
      </c>
      <c r="S38" s="84">
        <f t="shared" si="12"/>
        <v>0.19449896778085649</v>
      </c>
      <c r="T38" s="84">
        <f t="shared" si="12"/>
        <v>0.58005673535520885</v>
      </c>
      <c r="U38" s="84">
        <f t="shared" si="12"/>
        <v>0.40098444453283333</v>
      </c>
      <c r="V38" s="84">
        <f t="shared" si="12"/>
        <v>1.1126155369992989</v>
      </c>
      <c r="W38" s="84">
        <f t="shared" ref="W38:X38" si="23">W15/W$29*100</f>
        <v>0.95147968573295694</v>
      </c>
      <c r="X38" s="84">
        <f t="shared" si="23"/>
        <v>0.73239247682642417</v>
      </c>
      <c r="Y38" s="84">
        <f t="shared" si="9"/>
        <v>0.41748427595417931</v>
      </c>
    </row>
    <row r="39" spans="1:25" x14ac:dyDescent="0.2">
      <c r="A39" s="143"/>
      <c r="B39" s="27" t="s">
        <v>14</v>
      </c>
      <c r="C39" s="84">
        <f t="shared" si="10"/>
        <v>0</v>
      </c>
      <c r="D39" s="84">
        <f t="shared" ref="D39:R39" si="24">D16/D$29*100</f>
        <v>1.4992917734518692E-3</v>
      </c>
      <c r="E39" s="84">
        <f t="shared" si="24"/>
        <v>0</v>
      </c>
      <c r="F39" s="84">
        <f t="shared" si="24"/>
        <v>0</v>
      </c>
      <c r="G39" s="84">
        <f t="shared" si="24"/>
        <v>3.4140128666550998E-4</v>
      </c>
      <c r="H39" s="84">
        <f t="shared" si="24"/>
        <v>3.9712341140876739E-3</v>
      </c>
      <c r="I39" s="84">
        <f t="shared" si="24"/>
        <v>0</v>
      </c>
      <c r="J39" s="84">
        <f t="shared" si="24"/>
        <v>0</v>
      </c>
      <c r="K39" s="84">
        <f t="shared" si="24"/>
        <v>4.1159488422756318E-5</v>
      </c>
      <c r="L39" s="84">
        <f t="shared" si="24"/>
        <v>3.0130452645857567E-3</v>
      </c>
      <c r="M39" s="84">
        <f t="shared" si="24"/>
        <v>2.039889236916689E-2</v>
      </c>
      <c r="N39" s="84">
        <f t="shared" si="24"/>
        <v>2.9367846212502144E-2</v>
      </c>
      <c r="O39" s="84">
        <f t="shared" si="24"/>
        <v>7.5033435707266933E-3</v>
      </c>
      <c r="P39" s="84">
        <f t="shared" si="24"/>
        <v>2.2361655010537805E-3</v>
      </c>
      <c r="Q39" s="84">
        <f t="shared" si="24"/>
        <v>2.695399592859641E-3</v>
      </c>
      <c r="R39" s="84">
        <f t="shared" si="24"/>
        <v>6.2748405763065227E-3</v>
      </c>
      <c r="S39" s="84">
        <f t="shared" si="12"/>
        <v>6.6688830098489051E-3</v>
      </c>
      <c r="T39" s="84">
        <f t="shared" si="12"/>
        <v>1.4490338749666029E-2</v>
      </c>
      <c r="U39" s="84">
        <f t="shared" si="12"/>
        <v>1.2418123229763389E-2</v>
      </c>
      <c r="V39" s="84">
        <f t="shared" si="12"/>
        <v>5.8832198464372834E-2</v>
      </c>
      <c r="W39" s="84">
        <f t="shared" ref="W39:X39" si="25">W16/W$29*100</f>
        <v>0.15179193869400637</v>
      </c>
      <c r="X39" s="84">
        <f t="shared" si="25"/>
        <v>0.16106913202914391</v>
      </c>
      <c r="Y39" s="84">
        <f t="shared" si="9"/>
        <v>4.1216126956564486E-2</v>
      </c>
    </row>
    <row r="40" spans="1:25" x14ac:dyDescent="0.2">
      <c r="A40" s="143"/>
      <c r="B40" s="76" t="s">
        <v>15</v>
      </c>
      <c r="C40" s="84">
        <f t="shared" si="10"/>
        <v>0.83035755968166569</v>
      </c>
      <c r="D40" s="84">
        <f t="shared" ref="D40:R40" si="26">D17/D$29*100</f>
        <v>1.2001409640453249</v>
      </c>
      <c r="E40" s="84">
        <f t="shared" si="26"/>
        <v>1.7683760553122767</v>
      </c>
      <c r="F40" s="84">
        <f t="shared" si="26"/>
        <v>1.6216157002638225</v>
      </c>
      <c r="G40" s="84">
        <f t="shared" si="26"/>
        <v>1.6108916355282026</v>
      </c>
      <c r="H40" s="84">
        <f t="shared" si="26"/>
        <v>1.2515264314421783</v>
      </c>
      <c r="I40" s="84">
        <f t="shared" si="26"/>
        <v>1.2417284581995953</v>
      </c>
      <c r="J40" s="84">
        <f t="shared" si="26"/>
        <v>1.0492988081561712</v>
      </c>
      <c r="K40" s="84">
        <f t="shared" si="26"/>
        <v>0.64995644247958129</v>
      </c>
      <c r="L40" s="84">
        <f t="shared" si="26"/>
        <v>0.61842713074326361</v>
      </c>
      <c r="M40" s="84">
        <f t="shared" si="26"/>
        <v>0.50971513262506374</v>
      </c>
      <c r="N40" s="84">
        <f t="shared" si="26"/>
        <v>0.62158151660849781</v>
      </c>
      <c r="O40" s="84">
        <f t="shared" si="26"/>
        <v>0.5221818130737762</v>
      </c>
      <c r="P40" s="84">
        <f t="shared" si="26"/>
        <v>0.54147884966632642</v>
      </c>
      <c r="Q40" s="84">
        <f t="shared" si="26"/>
        <v>0.50996208691440981</v>
      </c>
      <c r="R40" s="84">
        <f t="shared" si="26"/>
        <v>0.46367897006440434</v>
      </c>
      <c r="S40" s="84">
        <f t="shared" si="12"/>
        <v>0.2550547679332732</v>
      </c>
      <c r="T40" s="84">
        <f t="shared" si="12"/>
        <v>0.43379326311315819</v>
      </c>
      <c r="U40" s="84">
        <f t="shared" si="12"/>
        <v>0.33923188845989122</v>
      </c>
      <c r="V40" s="84">
        <f t="shared" si="12"/>
        <v>0.37240119735752153</v>
      </c>
      <c r="W40" s="84">
        <f t="shared" ref="W40:X40" si="27">W17/W$29*100</f>
        <v>0.22998601303461846</v>
      </c>
      <c r="X40" s="84">
        <f t="shared" si="27"/>
        <v>0.25005960497359464</v>
      </c>
      <c r="Y40" s="84">
        <f t="shared" si="9"/>
        <v>0.52305017194217363</v>
      </c>
    </row>
    <row r="41" spans="1:25" x14ac:dyDescent="0.2">
      <c r="A41" s="143"/>
      <c r="B41" s="76" t="s">
        <v>26</v>
      </c>
      <c r="C41" s="84">
        <f t="shared" si="10"/>
        <v>5.9025408753207633E-3</v>
      </c>
      <c r="D41" s="84">
        <f t="shared" ref="D41:R41" si="28">D18/D$29*100</f>
        <v>3.8890112981637213E-2</v>
      </c>
      <c r="E41" s="84">
        <f t="shared" si="28"/>
        <v>4.5146332966284869E-2</v>
      </c>
      <c r="F41" s="84">
        <f t="shared" si="28"/>
        <v>7.4612837223589357E-2</v>
      </c>
      <c r="G41" s="84">
        <f t="shared" si="28"/>
        <v>6.4999483082041662E-2</v>
      </c>
      <c r="H41" s="84">
        <f t="shared" si="28"/>
        <v>4.5814216781133614E-2</v>
      </c>
      <c r="I41" s="84">
        <f t="shared" si="28"/>
        <v>7.7937406366033496E-2</v>
      </c>
      <c r="J41" s="84">
        <f t="shared" si="28"/>
        <v>2.0713009092157484E-2</v>
      </c>
      <c r="K41" s="84">
        <f t="shared" si="28"/>
        <v>3.7348566193672487E-2</v>
      </c>
      <c r="L41" s="84">
        <f t="shared" si="28"/>
        <v>5.2278484767734917E-2</v>
      </c>
      <c r="M41" s="84">
        <f t="shared" si="28"/>
        <v>3.8158932633159226E-2</v>
      </c>
      <c r="N41" s="84">
        <f t="shared" si="28"/>
        <v>4.7645507909998636E-2</v>
      </c>
      <c r="O41" s="84">
        <f t="shared" si="28"/>
        <v>4.4154114723439143E-2</v>
      </c>
      <c r="P41" s="84">
        <f t="shared" si="28"/>
        <v>5.0520321054119396E-2</v>
      </c>
      <c r="Q41" s="84">
        <f t="shared" si="28"/>
        <v>9.9851625821468101E-2</v>
      </c>
      <c r="R41" s="84">
        <f t="shared" si="28"/>
        <v>1.9133747918634661E-2</v>
      </c>
      <c r="S41" s="84">
        <f t="shared" si="12"/>
        <v>0</v>
      </c>
      <c r="T41" s="84">
        <f t="shared" si="12"/>
        <v>2.7491939881879986E-2</v>
      </c>
      <c r="U41" s="84">
        <f t="shared" si="12"/>
        <v>1.7916406906788356E-2</v>
      </c>
      <c r="V41" s="84">
        <f t="shared" si="12"/>
        <v>2.68458553165246E-2</v>
      </c>
      <c r="W41" s="84">
        <f t="shared" ref="W41:X41" si="29">W18/W$29*100</f>
        <v>1.3530936637162615E-2</v>
      </c>
      <c r="X41" s="84">
        <f t="shared" si="29"/>
        <v>1.1916119150420458E-2</v>
      </c>
      <c r="Y41" s="84">
        <f t="shared" si="9"/>
        <v>3.3025220409232448E-2</v>
      </c>
    </row>
    <row r="42" spans="1:25" x14ac:dyDescent="0.2">
      <c r="A42" s="143"/>
      <c r="B42" s="76" t="s">
        <v>27</v>
      </c>
      <c r="C42" s="84">
        <f t="shared" si="10"/>
        <v>0.12127007816313828</v>
      </c>
      <c r="D42" s="84">
        <f t="shared" ref="D42:R42" si="30">D19/D$29*100</f>
        <v>0.30296856862374544</v>
      </c>
      <c r="E42" s="84">
        <f t="shared" si="30"/>
        <v>7.2091451936522818E-2</v>
      </c>
      <c r="F42" s="84">
        <f t="shared" si="30"/>
        <v>9.8300414517034529E-2</v>
      </c>
      <c r="G42" s="84">
        <f t="shared" si="30"/>
        <v>0.19392659281647912</v>
      </c>
      <c r="H42" s="84">
        <f t="shared" si="30"/>
        <v>0.16040382058389299</v>
      </c>
      <c r="I42" s="84">
        <f t="shared" si="30"/>
        <v>0.17906518044677758</v>
      </c>
      <c r="J42" s="84">
        <f t="shared" si="30"/>
        <v>0.18360869632060992</v>
      </c>
      <c r="K42" s="84">
        <f t="shared" si="30"/>
        <v>7.8531774284848893E-2</v>
      </c>
      <c r="L42" s="84">
        <f t="shared" si="30"/>
        <v>6.6036859370064385E-2</v>
      </c>
      <c r="M42" s="84">
        <f t="shared" si="30"/>
        <v>3.4409246448862785E-2</v>
      </c>
      <c r="N42" s="84">
        <f t="shared" si="30"/>
        <v>5.5359808490948723E-2</v>
      </c>
      <c r="O42" s="84">
        <f t="shared" si="30"/>
        <v>4.6240421432157709E-2</v>
      </c>
      <c r="P42" s="84">
        <f t="shared" si="30"/>
        <v>5.4063050609296906E-2</v>
      </c>
      <c r="Q42" s="84">
        <f t="shared" si="30"/>
        <v>8.6642329803095344E-2</v>
      </c>
      <c r="R42" s="84">
        <f t="shared" si="30"/>
        <v>7.477620333541414E-2</v>
      </c>
      <c r="S42" s="84">
        <f t="shared" si="12"/>
        <v>0</v>
      </c>
      <c r="T42" s="84">
        <f t="shared" si="12"/>
        <v>9.1413545346750183E-2</v>
      </c>
      <c r="U42" s="84">
        <f t="shared" si="12"/>
        <v>5.9168802500162376E-2</v>
      </c>
      <c r="V42" s="84">
        <f t="shared" si="12"/>
        <v>8.4314661820890036E-2</v>
      </c>
      <c r="W42" s="84">
        <f t="shared" ref="W42:X42" si="31">W19/W$29*100</f>
        <v>1.6884601732410066E-2</v>
      </c>
      <c r="X42" s="84">
        <f t="shared" si="31"/>
        <v>1.2346650800942688E-2</v>
      </c>
      <c r="Y42" s="84">
        <f t="shared" si="9"/>
        <v>6.5203368763660174E-2</v>
      </c>
    </row>
    <row r="43" spans="1:25" x14ac:dyDescent="0.2">
      <c r="A43" s="143"/>
      <c r="B43" s="76" t="s">
        <v>16</v>
      </c>
      <c r="C43" s="84">
        <f t="shared" si="10"/>
        <v>0.19770415406684125</v>
      </c>
      <c r="D43" s="84">
        <f t="shared" ref="D43:R43" si="32">D20/D$29*100</f>
        <v>0.27524965925430522</v>
      </c>
      <c r="E43" s="84">
        <f t="shared" si="32"/>
        <v>0.45764950867480125</v>
      </c>
      <c r="F43" s="84">
        <f t="shared" si="32"/>
        <v>0.55939459391895696</v>
      </c>
      <c r="G43" s="84">
        <f t="shared" si="32"/>
        <v>0.5491996367966111</v>
      </c>
      <c r="H43" s="84">
        <f t="shared" si="32"/>
        <v>0.42004717701405891</v>
      </c>
      <c r="I43" s="84">
        <f t="shared" si="32"/>
        <v>0.30590163428146899</v>
      </c>
      <c r="J43" s="84">
        <f t="shared" si="32"/>
        <v>0.18579555883390442</v>
      </c>
      <c r="K43" s="84">
        <f t="shared" si="32"/>
        <v>0.15951480795558101</v>
      </c>
      <c r="L43" s="84">
        <f t="shared" si="32"/>
        <v>0.15228944092493318</v>
      </c>
      <c r="M43" s="84">
        <f t="shared" si="32"/>
        <v>0.148063004407953</v>
      </c>
      <c r="N43" s="84">
        <f t="shared" si="32"/>
        <v>0.17664056859785757</v>
      </c>
      <c r="O43" s="84">
        <f t="shared" si="32"/>
        <v>0.13698000165734392</v>
      </c>
      <c r="P43" s="84">
        <f t="shared" si="32"/>
        <v>0.12605309914741325</v>
      </c>
      <c r="Q43" s="84">
        <f t="shared" si="32"/>
        <v>0.11038914241867624</v>
      </c>
      <c r="R43" s="84">
        <f t="shared" si="32"/>
        <v>7.8061869252083027E-2</v>
      </c>
      <c r="S43" s="84">
        <f t="shared" si="12"/>
        <v>4.9369880198818383E-2</v>
      </c>
      <c r="T43" s="84">
        <f t="shared" si="12"/>
        <v>0.11398277922858895</v>
      </c>
      <c r="U43" s="84">
        <f t="shared" si="12"/>
        <v>9.4205759567911301E-2</v>
      </c>
      <c r="V43" s="84">
        <f t="shared" si="12"/>
        <v>0.10513249727881403</v>
      </c>
      <c r="W43" s="84">
        <f t="shared" ref="W43:X43" si="33">W20/W$29*100</f>
        <v>9.0072549118604295E-2</v>
      </c>
      <c r="X43" s="84">
        <f t="shared" si="33"/>
        <v>8.9527509063301397E-2</v>
      </c>
      <c r="Y43" s="84">
        <f t="shared" si="9"/>
        <v>0.14017745513498558</v>
      </c>
    </row>
    <row r="44" spans="1:25" x14ac:dyDescent="0.2">
      <c r="A44" s="143"/>
      <c r="B44" s="76" t="s">
        <v>19</v>
      </c>
      <c r="C44" s="84">
        <f t="shared" si="10"/>
        <v>5.2210612657394233E-2</v>
      </c>
      <c r="D44" s="84">
        <f t="shared" ref="D44:R44" si="34">D21/D$29*100</f>
        <v>3.4118838897623724E-2</v>
      </c>
      <c r="E44" s="84">
        <f t="shared" si="34"/>
        <v>6.9736845969641942E-2</v>
      </c>
      <c r="F44" s="84">
        <f t="shared" si="34"/>
        <v>0.10009091174078238</v>
      </c>
      <c r="G44" s="84">
        <f t="shared" si="34"/>
        <v>0.15120240133324025</v>
      </c>
      <c r="H44" s="84">
        <f t="shared" si="34"/>
        <v>9.7618450966987791E-2</v>
      </c>
      <c r="I44" s="84">
        <f t="shared" si="34"/>
        <v>4.7630312208281678E-2</v>
      </c>
      <c r="J44" s="84">
        <f t="shared" si="34"/>
        <v>5.4358504210116627E-2</v>
      </c>
      <c r="K44" s="84">
        <f t="shared" si="34"/>
        <v>3.8654774664500548E-2</v>
      </c>
      <c r="L44" s="84">
        <f t="shared" si="34"/>
        <v>4.4815205268746001E-2</v>
      </c>
      <c r="M44" s="84">
        <f t="shared" si="34"/>
        <v>3.4467970132202763E-2</v>
      </c>
      <c r="N44" s="84">
        <f t="shared" si="34"/>
        <v>3.4658839814777388E-2</v>
      </c>
      <c r="O44" s="84">
        <f t="shared" si="34"/>
        <v>3.6929983411147511E-2</v>
      </c>
      <c r="P44" s="84">
        <f t="shared" si="34"/>
        <v>2.2255558751716632E-2</v>
      </c>
      <c r="Q44" s="84">
        <f t="shared" si="34"/>
        <v>1.9872044449891109E-2</v>
      </c>
      <c r="R44" s="84">
        <f t="shared" si="34"/>
        <v>1.9244046289578411E-2</v>
      </c>
      <c r="S44" s="84">
        <f t="shared" si="12"/>
        <v>0</v>
      </c>
      <c r="T44" s="84">
        <f t="shared" si="12"/>
        <v>2.438029713691767E-2</v>
      </c>
      <c r="U44" s="84">
        <f t="shared" si="12"/>
        <v>2.3635391121944089E-2</v>
      </c>
      <c r="V44" s="84">
        <f t="shared" si="12"/>
        <v>1.618225943289351E-2</v>
      </c>
      <c r="W44" s="84">
        <f t="shared" ref="W44:X44" si="35">W21/W$29*100</f>
        <v>1.3530936637162615E-2</v>
      </c>
      <c r="X44" s="84">
        <f t="shared" si="35"/>
        <v>1.1916119150420458E-2</v>
      </c>
      <c r="Y44" s="84">
        <f t="shared" si="9"/>
        <v>2.8241075812245893E-2</v>
      </c>
    </row>
    <row r="45" spans="1:25" x14ac:dyDescent="0.2">
      <c r="A45" s="143"/>
      <c r="B45" s="76" t="s">
        <v>18</v>
      </c>
      <c r="C45" s="84">
        <f t="shared" si="10"/>
        <v>4.3080929060083914E-2</v>
      </c>
      <c r="D45" s="84">
        <f t="shared" ref="D45:R45" si="36">D22/D$29*100</f>
        <v>8.3054538463108257E-2</v>
      </c>
      <c r="E45" s="84">
        <f t="shared" si="36"/>
        <v>0.13817366664444325</v>
      </c>
      <c r="F45" s="84">
        <f t="shared" si="36"/>
        <v>0.17228212556275407</v>
      </c>
      <c r="G45" s="84">
        <f t="shared" si="36"/>
        <v>0.1088321589213691</v>
      </c>
      <c r="H45" s="84">
        <f t="shared" si="36"/>
        <v>0.13784212710507501</v>
      </c>
      <c r="I45" s="84">
        <f t="shared" si="36"/>
        <v>4.7459022394730051E-2</v>
      </c>
      <c r="J45" s="84">
        <f t="shared" si="36"/>
        <v>4.0734746136143453E-2</v>
      </c>
      <c r="K45" s="84">
        <f t="shared" si="36"/>
        <v>4.5963496801275601E-2</v>
      </c>
      <c r="L45" s="84">
        <f t="shared" si="36"/>
        <v>3.8515292772210531E-2</v>
      </c>
      <c r="M45" s="84">
        <f t="shared" si="36"/>
        <v>5.7960328890308173E-2</v>
      </c>
      <c r="N45" s="84">
        <f t="shared" si="36"/>
        <v>5.1636506428275691E-2</v>
      </c>
      <c r="O45" s="84">
        <f t="shared" si="36"/>
        <v>1.9245694074918156E-2</v>
      </c>
      <c r="P45" s="84">
        <f t="shared" si="36"/>
        <v>3.0773703234587307E-2</v>
      </c>
      <c r="Q45" s="84">
        <f t="shared" si="36"/>
        <v>1.972298336636609E-2</v>
      </c>
      <c r="R45" s="84">
        <f t="shared" si="36"/>
        <v>1.4276143721187207E-2</v>
      </c>
      <c r="S45" s="84">
        <f t="shared" si="12"/>
        <v>0</v>
      </c>
      <c r="T45" s="84">
        <f t="shared" si="12"/>
        <v>2.2376089464824177E-2</v>
      </c>
      <c r="U45" s="84">
        <f t="shared" si="12"/>
        <v>1.4377091925093935E-2</v>
      </c>
      <c r="V45" s="84">
        <f t="shared" si="12"/>
        <v>2.3908201407525465E-2</v>
      </c>
      <c r="W45" s="84">
        <f t="shared" ref="W45:X45" si="37">W22/W$29*100</f>
        <v>1.6884601732410066E-2</v>
      </c>
      <c r="X45" s="84">
        <f t="shared" si="37"/>
        <v>1.2346650800942688E-2</v>
      </c>
      <c r="Y45" s="84">
        <f t="shared" si="9"/>
        <v>3.1446539427802803E-2</v>
      </c>
    </row>
    <row r="46" spans="1:25" x14ac:dyDescent="0.2">
      <c r="A46" s="143"/>
      <c r="B46" s="76" t="s">
        <v>20</v>
      </c>
      <c r="C46" s="84">
        <f t="shared" si="10"/>
        <v>1.0748322000262179E-2</v>
      </c>
      <c r="D46" s="84">
        <f t="shared" ref="D46:R46" si="38">D23/D$29*100</f>
        <v>1.6909643364568117E-2</v>
      </c>
      <c r="E46" s="84">
        <f t="shared" si="38"/>
        <v>3.3829797646376572E-2</v>
      </c>
      <c r="F46" s="84">
        <f t="shared" si="38"/>
        <v>2.4828167763944163E-2</v>
      </c>
      <c r="G46" s="84">
        <f t="shared" si="38"/>
        <v>2.4674747168267081E-2</v>
      </c>
      <c r="H46" s="84">
        <f t="shared" si="38"/>
        <v>2.0817783870316423E-2</v>
      </c>
      <c r="I46" s="84">
        <f t="shared" si="38"/>
        <v>1.802185318580252E-2</v>
      </c>
      <c r="J46" s="84">
        <f t="shared" si="38"/>
        <v>7.7930528362944807E-3</v>
      </c>
      <c r="K46" s="84">
        <f t="shared" si="38"/>
        <v>1.3807268166875693E-2</v>
      </c>
      <c r="L46" s="84">
        <f t="shared" si="38"/>
        <v>1.1351250348482363E-2</v>
      </c>
      <c r="M46" s="84">
        <f t="shared" si="38"/>
        <v>9.9559886939393979E-3</v>
      </c>
      <c r="N46" s="84">
        <f t="shared" si="38"/>
        <v>1.3259657485170146E-2</v>
      </c>
      <c r="O46" s="84">
        <f t="shared" si="38"/>
        <v>5.2988990930492932E-3</v>
      </c>
      <c r="P46" s="84">
        <f t="shared" si="38"/>
        <v>5.7933350332645666E-3</v>
      </c>
      <c r="Q46" s="84">
        <f t="shared" si="38"/>
        <v>6.1539647331696461E-3</v>
      </c>
      <c r="R46" s="84">
        <f t="shared" si="38"/>
        <v>5.1732422570354439E-3</v>
      </c>
      <c r="S46" s="84">
        <f t="shared" si="12"/>
        <v>0</v>
      </c>
      <c r="T46" s="84">
        <f t="shared" si="12"/>
        <v>5.0077205840049844E-3</v>
      </c>
      <c r="U46" s="84">
        <f t="shared" si="12"/>
        <v>6.1495818751279348E-3</v>
      </c>
      <c r="V46" s="84">
        <f t="shared" si="12"/>
        <v>6.2547708157824154E-3</v>
      </c>
      <c r="W46" s="84">
        <f t="shared" ref="W46:X46" si="39">W23/W$29*100</f>
        <v>5.2417226974827286E-3</v>
      </c>
      <c r="X46" s="84">
        <f t="shared" si="39"/>
        <v>9.0158622406359828E-3</v>
      </c>
      <c r="Y46" s="84">
        <f t="shared" si="9"/>
        <v>8.2374060044033016E-3</v>
      </c>
    </row>
    <row r="47" spans="1:25" x14ac:dyDescent="0.2">
      <c r="A47" s="143"/>
      <c r="B47" s="76" t="s">
        <v>21</v>
      </c>
      <c r="C47" s="84">
        <f t="shared" si="10"/>
        <v>3.0123376766540665E-2</v>
      </c>
      <c r="D47" s="84">
        <f t="shared" ref="D47:R47" si="40">D24/D$29*100</f>
        <v>2.329400842743843E-2</v>
      </c>
      <c r="E47" s="84">
        <f t="shared" si="40"/>
        <v>1.7086347003653607E-2</v>
      </c>
      <c r="F47" s="84">
        <f t="shared" si="40"/>
        <v>3.9286080709919721E-2</v>
      </c>
      <c r="G47" s="84">
        <f t="shared" si="40"/>
        <v>4.815963070624997E-2</v>
      </c>
      <c r="H47" s="84">
        <f t="shared" si="40"/>
        <v>3.3138728437345936E-2</v>
      </c>
      <c r="I47" s="84">
        <f t="shared" si="40"/>
        <v>1.2845058296239355E-2</v>
      </c>
      <c r="J47" s="84">
        <f t="shared" si="40"/>
        <v>8.8728869722305044E-3</v>
      </c>
      <c r="K47" s="84">
        <f t="shared" si="40"/>
        <v>3.0893449476723798E-3</v>
      </c>
      <c r="L47" s="84">
        <f t="shared" si="40"/>
        <v>9.4736378966434054E-3</v>
      </c>
      <c r="M47" s="84">
        <f t="shared" si="40"/>
        <v>9.3596948411345179E-3</v>
      </c>
      <c r="N47" s="84">
        <f t="shared" si="40"/>
        <v>2.2434807945303895E-2</v>
      </c>
      <c r="O47" s="84">
        <f t="shared" si="40"/>
        <v>7.4447465183408706E-3</v>
      </c>
      <c r="P47" s="84">
        <f t="shared" si="40"/>
        <v>4.5458916164740001E-3</v>
      </c>
      <c r="Q47" s="84">
        <f t="shared" si="40"/>
        <v>3.7035069207918075E-3</v>
      </c>
      <c r="R47" s="84">
        <f t="shared" si="40"/>
        <v>5.037083269651417E-3</v>
      </c>
      <c r="S47" s="84">
        <f t="shared" si="12"/>
        <v>3.4007302391103097E-2</v>
      </c>
      <c r="T47" s="84">
        <f t="shared" si="12"/>
        <v>1.3346530181269502E-2</v>
      </c>
      <c r="U47" s="84">
        <f t="shared" si="12"/>
        <v>1.076532243782013E-2</v>
      </c>
      <c r="V47" s="84">
        <f t="shared" si="12"/>
        <v>1.5422533968789676E-2</v>
      </c>
      <c r="W47" s="84">
        <f t="shared" ref="W47:X47" si="41">W24/W$29*100</f>
        <v>8.1004342642910943E-3</v>
      </c>
      <c r="X47" s="84">
        <f t="shared" si="41"/>
        <v>7.6661739427083169E-3</v>
      </c>
      <c r="Y47" s="84">
        <f t="shared" si="9"/>
        <v>1.2988760998391901E-2</v>
      </c>
    </row>
    <row r="48" spans="1:25" x14ac:dyDescent="0.2">
      <c r="A48" s="143"/>
      <c r="B48" s="76" t="s">
        <v>17</v>
      </c>
      <c r="C48" s="84">
        <f t="shared" si="10"/>
        <v>4.9901355202516276E-2</v>
      </c>
      <c r="D48" s="84">
        <f t="shared" ref="D48:R48" si="42">D25/D$29*100</f>
        <v>9.4546089390071933E-2</v>
      </c>
      <c r="E48" s="84">
        <f t="shared" si="42"/>
        <v>0.14313357795159087</v>
      </c>
      <c r="F48" s="84">
        <f t="shared" si="42"/>
        <v>0.14178535413023194</v>
      </c>
      <c r="G48" s="84">
        <f t="shared" si="42"/>
        <v>0.16497725783652054</v>
      </c>
      <c r="H48" s="84">
        <f t="shared" si="42"/>
        <v>7.5902007398351123E-2</v>
      </c>
      <c r="I48" s="84">
        <f t="shared" si="42"/>
        <v>0.15734086952805434</v>
      </c>
      <c r="J48" s="84">
        <f t="shared" si="42"/>
        <v>4.0217962736006634E-2</v>
      </c>
      <c r="K48" s="84">
        <f t="shared" si="42"/>
        <v>4.5298286833972523E-2</v>
      </c>
      <c r="L48" s="84">
        <f t="shared" si="42"/>
        <v>3.0372627016260458E-2</v>
      </c>
      <c r="M48" s="84">
        <f t="shared" si="42"/>
        <v>2.750993501194236E-2</v>
      </c>
      <c r="N48" s="84">
        <f t="shared" si="42"/>
        <v>2.8582072302332541E-2</v>
      </c>
      <c r="O48" s="84">
        <f t="shared" si="42"/>
        <v>3.362969766199244E-2</v>
      </c>
      <c r="P48" s="84">
        <f t="shared" si="42"/>
        <v>4.4723045998992024E-2</v>
      </c>
      <c r="Q48" s="84">
        <f t="shared" si="42"/>
        <v>3.9217665073207418E-2</v>
      </c>
      <c r="R48" s="84">
        <f t="shared" si="42"/>
        <v>2.2114059633489537E-2</v>
      </c>
      <c r="S48" s="84">
        <f t="shared" si="12"/>
        <v>0</v>
      </c>
      <c r="T48" s="84">
        <f t="shared" si="12"/>
        <v>2.3180450600377232E-2</v>
      </c>
      <c r="U48" s="84">
        <f t="shared" si="12"/>
        <v>2.5137035511080305E-2</v>
      </c>
      <c r="V48" s="84">
        <f t="shared" si="12"/>
        <v>1.9919273474919438E-2</v>
      </c>
      <c r="W48" s="84">
        <f t="shared" ref="W48:X48" si="43">W25/W$29*100</f>
        <v>2.892255422143767E-2</v>
      </c>
      <c r="X48" s="84">
        <f t="shared" si="43"/>
        <v>3.7546701421173841E-2</v>
      </c>
      <c r="Y48" s="84">
        <f t="shared" si="9"/>
        <v>3.7919752591049474E-2</v>
      </c>
    </row>
    <row r="49" spans="1:25" x14ac:dyDescent="0.2">
      <c r="A49" s="297"/>
      <c r="B49" s="76" t="s">
        <v>807</v>
      </c>
      <c r="C49" s="84">
        <f t="shared" si="10"/>
        <v>1.1639558380044015E-2</v>
      </c>
      <c r="D49" s="84">
        <f t="shared" ref="D49:R49" si="44">D26/D$29*100</f>
        <v>2.332654071149478E-2</v>
      </c>
      <c r="E49" s="84">
        <f t="shared" si="44"/>
        <v>5.5689273459094975E-2</v>
      </c>
      <c r="F49" s="84">
        <f t="shared" si="44"/>
        <v>8.1121954011324687E-2</v>
      </c>
      <c r="G49" s="84">
        <f t="shared" si="44"/>
        <v>5.135344083096402E-2</v>
      </c>
      <c r="H49" s="84">
        <f t="shared" si="44"/>
        <v>5.4728079235982698E-2</v>
      </c>
      <c r="I49" s="84">
        <f t="shared" si="44"/>
        <v>2.260451866836102E-2</v>
      </c>
      <c r="J49" s="84">
        <f t="shared" si="44"/>
        <v>3.3818405943112688E-2</v>
      </c>
      <c r="K49" s="84">
        <f t="shared" si="44"/>
        <v>1.2701636541284264E-2</v>
      </c>
      <c r="L49" s="84">
        <f t="shared" si="44"/>
        <v>1.7761427622590413E-2</v>
      </c>
      <c r="M49" s="84">
        <f t="shared" si="44"/>
        <v>8.8090868384258034E-3</v>
      </c>
      <c r="N49" s="84">
        <f t="shared" si="44"/>
        <v>2.6068684621997906E-2</v>
      </c>
      <c r="O49" s="84">
        <f t="shared" si="44"/>
        <v>3.4430980897895674E-2</v>
      </c>
      <c r="P49" s="84">
        <f t="shared" si="44"/>
        <v>1.7961564512378732E-2</v>
      </c>
      <c r="Q49" s="84">
        <f t="shared" si="44"/>
        <v>2.1718977875250178E-2</v>
      </c>
      <c r="R49" s="84">
        <f t="shared" si="44"/>
        <v>1.2217294081141004E-2</v>
      </c>
      <c r="S49" s="84">
        <f t="shared" si="12"/>
        <v>1.5362577807715282E-2</v>
      </c>
      <c r="T49" s="84">
        <f t="shared" si="12"/>
        <v>2.5691691261195377E-2</v>
      </c>
      <c r="U49" s="84">
        <f t="shared" si="12"/>
        <v>1.4141336696844883E-2</v>
      </c>
      <c r="V49" s="84">
        <f t="shared" si="12"/>
        <v>2.3445458178903537E-2</v>
      </c>
      <c r="W49" s="84">
        <f t="shared" ref="W49:X49" si="45">W26/W$29*100</f>
        <v>1.7392299565820127E-2</v>
      </c>
      <c r="X49" s="84">
        <f t="shared" si="45"/>
        <v>1.1036001507420116E-2</v>
      </c>
      <c r="Y49" s="84">
        <f t="shared" si="9"/>
        <v>2.1343920301092192E-2</v>
      </c>
    </row>
    <row r="50" spans="1:25" ht="15" x14ac:dyDescent="0.25">
      <c r="A50" s="143"/>
      <c r="B50" s="185" t="s">
        <v>22</v>
      </c>
      <c r="C50" s="84">
        <f t="shared" si="10"/>
        <v>99.56099580120879</v>
      </c>
      <c r="D50" s="84">
        <f t="shared" ref="D50:R50" si="46">D27/D$29*100</f>
        <v>99.315480046204925</v>
      </c>
      <c r="E50" s="84">
        <f t="shared" si="46"/>
        <v>99.316713507545245</v>
      </c>
      <c r="F50" s="84">
        <f t="shared" si="46"/>
        <v>99.334108176491455</v>
      </c>
      <c r="G50" s="84">
        <f t="shared" si="46"/>
        <v>99.417138791088675</v>
      </c>
      <c r="H50" s="84">
        <f t="shared" si="46"/>
        <v>99.367006693552355</v>
      </c>
      <c r="I50" s="84">
        <f t="shared" si="46"/>
        <v>99.173613133380229</v>
      </c>
      <c r="J50" s="84">
        <f t="shared" si="46"/>
        <v>99.488208088954323</v>
      </c>
      <c r="K50" s="84">
        <f t="shared" si="46"/>
        <v>99.471579658107117</v>
      </c>
      <c r="L50" s="84">
        <f t="shared" si="46"/>
        <v>99.573645413717117</v>
      </c>
      <c r="M50" s="84">
        <f t="shared" si="46"/>
        <v>99.49450581245388</v>
      </c>
      <c r="N50" s="84">
        <f t="shared" si="46"/>
        <v>99.483757832611843</v>
      </c>
      <c r="O50" s="84">
        <f t="shared" si="46"/>
        <v>99.514302086795141</v>
      </c>
      <c r="P50" s="84">
        <f t="shared" si="46"/>
        <v>99.477289728808614</v>
      </c>
      <c r="Q50" s="84">
        <f t="shared" si="46"/>
        <v>99.273645840131636</v>
      </c>
      <c r="R50" s="84">
        <f t="shared" si="46"/>
        <v>99.518145510215405</v>
      </c>
      <c r="S50" s="84">
        <f t="shared" si="12"/>
        <v>99.314738318697522</v>
      </c>
      <c r="T50" s="84">
        <f t="shared" si="12"/>
        <v>99.475004068655352</v>
      </c>
      <c r="U50" s="84">
        <f t="shared" si="12"/>
        <v>99.222607206863074</v>
      </c>
      <c r="V50" s="84">
        <f t="shared" si="12"/>
        <v>98.92664743325588</v>
      </c>
      <c r="W50" s="84">
        <f t="shared" ref="W50:X50" si="47">W27/W$29*100</f>
        <v>99.132594568688674</v>
      </c>
      <c r="X50" s="84">
        <f t="shared" si="47"/>
        <v>98.972974517578137</v>
      </c>
      <c r="Y50" s="84">
        <f t="shared" si="9"/>
        <v>99.299963519060626</v>
      </c>
    </row>
    <row r="51" spans="1:25" x14ac:dyDescent="0.2">
      <c r="A51" s="143"/>
      <c r="B51" s="76" t="s">
        <v>23</v>
      </c>
      <c r="C51" s="84">
        <f t="shared" si="10"/>
        <v>0.43900419879121894</v>
      </c>
      <c r="D51" s="84">
        <f t="shared" ref="D51:R51" si="48">D28/D$29*100</f>
        <v>0.68451995379508113</v>
      </c>
      <c r="E51" s="84">
        <f t="shared" si="48"/>
        <v>0.68328649245476258</v>
      </c>
      <c r="F51" s="84">
        <f t="shared" si="48"/>
        <v>0.66589182350854981</v>
      </c>
      <c r="G51" s="84">
        <f t="shared" si="48"/>
        <v>0.58286120891132298</v>
      </c>
      <c r="H51" s="84">
        <f t="shared" si="48"/>
        <v>0.63299330644764962</v>
      </c>
      <c r="I51" s="84">
        <f t="shared" si="48"/>
        <v>0.82638686661977057</v>
      </c>
      <c r="J51" s="84">
        <f t="shared" si="48"/>
        <v>0.51179191104567567</v>
      </c>
      <c r="K51" s="84">
        <f t="shared" si="48"/>
        <v>0.52842034189289089</v>
      </c>
      <c r="L51" s="84">
        <f t="shared" si="48"/>
        <v>0.42635458628287926</v>
      </c>
      <c r="M51" s="84">
        <f t="shared" si="48"/>
        <v>0.50549418754612185</v>
      </c>
      <c r="N51" s="84">
        <f t="shared" si="48"/>
        <v>0.51624216738815798</v>
      </c>
      <c r="O51" s="84">
        <f t="shared" si="48"/>
        <v>0.48569791320485256</v>
      </c>
      <c r="P51" s="84">
        <f t="shared" si="48"/>
        <v>0.52271027119138735</v>
      </c>
      <c r="Q51" s="84">
        <f t="shared" si="48"/>
        <v>0.72635415986835683</v>
      </c>
      <c r="R51" s="84">
        <f t="shared" si="48"/>
        <v>0.48185448978459</v>
      </c>
      <c r="S51" s="84">
        <f t="shared" si="12"/>
        <v>0.68526168130247567</v>
      </c>
      <c r="T51" s="84">
        <f t="shared" si="12"/>
        <v>0.52499593134465139</v>
      </c>
      <c r="U51" s="84">
        <f t="shared" si="12"/>
        <v>0.77739279313691845</v>
      </c>
      <c r="V51" s="84">
        <f t="shared" si="12"/>
        <v>1.0733525667441197</v>
      </c>
      <c r="W51" s="84">
        <f t="shared" ref="W51:X51" si="49">W28/W$29*100</f>
        <v>0.86740543131132863</v>
      </c>
      <c r="X51" s="84">
        <f t="shared" si="49"/>
        <v>1.0270254824218648</v>
      </c>
      <c r="Y51" s="84">
        <f t="shared" si="9"/>
        <v>0.70003648093936599</v>
      </c>
    </row>
    <row r="52" spans="1:25" ht="13.5" thickBot="1" x14ac:dyDescent="0.25">
      <c r="A52" s="143"/>
      <c r="B52" s="77" t="s">
        <v>7</v>
      </c>
      <c r="C52" s="84">
        <f t="shared" si="10"/>
        <v>100</v>
      </c>
      <c r="D52" s="84">
        <f t="shared" ref="D52:R52" si="50">D29/D$29*100</f>
        <v>100</v>
      </c>
      <c r="E52" s="84">
        <f t="shared" si="50"/>
        <v>100</v>
      </c>
      <c r="F52" s="84">
        <f t="shared" si="50"/>
        <v>100</v>
      </c>
      <c r="G52" s="84">
        <f t="shared" si="50"/>
        <v>100</v>
      </c>
      <c r="H52" s="84">
        <f t="shared" si="50"/>
        <v>100</v>
      </c>
      <c r="I52" s="84">
        <f t="shared" si="50"/>
        <v>100</v>
      </c>
      <c r="J52" s="84">
        <f t="shared" si="50"/>
        <v>100</v>
      </c>
      <c r="K52" s="84">
        <f t="shared" si="50"/>
        <v>100</v>
      </c>
      <c r="L52" s="84">
        <f t="shared" si="50"/>
        <v>100</v>
      </c>
      <c r="M52" s="84">
        <f t="shared" si="50"/>
        <v>100</v>
      </c>
      <c r="N52" s="84">
        <f t="shared" si="50"/>
        <v>100</v>
      </c>
      <c r="O52" s="84">
        <f t="shared" si="50"/>
        <v>100</v>
      </c>
      <c r="P52" s="84">
        <f t="shared" si="50"/>
        <v>100</v>
      </c>
      <c r="Q52" s="84">
        <f t="shared" si="50"/>
        <v>100</v>
      </c>
      <c r="R52" s="84">
        <f t="shared" si="50"/>
        <v>100</v>
      </c>
      <c r="S52" s="84">
        <f t="shared" si="12"/>
        <v>100</v>
      </c>
      <c r="T52" s="84">
        <f t="shared" si="12"/>
        <v>100</v>
      </c>
      <c r="U52" s="84">
        <f t="shared" si="12"/>
        <v>100</v>
      </c>
      <c r="V52" s="84">
        <f t="shared" si="12"/>
        <v>100</v>
      </c>
      <c r="W52" s="84">
        <f t="shared" ref="W52:X52" si="51">W29/W$29*100</f>
        <v>100</v>
      </c>
      <c r="X52" s="84">
        <f t="shared" si="51"/>
        <v>100</v>
      </c>
      <c r="Y52" s="84">
        <f t="shared" si="9"/>
        <v>100</v>
      </c>
    </row>
    <row r="53" spans="1:25" ht="20.25" thickTop="1" thickBot="1" x14ac:dyDescent="0.35">
      <c r="A53" s="143"/>
      <c r="B53" s="342" t="s">
        <v>254</v>
      </c>
      <c r="C53" s="342"/>
      <c r="D53" s="342"/>
      <c r="E53" s="342"/>
      <c r="F53" s="342"/>
      <c r="G53" s="342"/>
      <c r="H53" s="342"/>
      <c r="I53" s="342"/>
      <c r="J53" s="342"/>
      <c r="K53" s="342"/>
      <c r="L53" s="342"/>
      <c r="M53" s="342"/>
      <c r="N53" s="342"/>
      <c r="O53" s="342"/>
      <c r="P53" s="342"/>
      <c r="Q53" s="342"/>
      <c r="R53" s="342"/>
      <c r="S53" s="342"/>
      <c r="T53" s="342"/>
      <c r="U53" s="342"/>
      <c r="V53" s="342"/>
      <c r="W53" s="342"/>
      <c r="X53" s="342"/>
      <c r="Y53" s="342"/>
    </row>
    <row r="54" spans="1:25" ht="13.5" thickTop="1" x14ac:dyDescent="0.2">
      <c r="A54" s="143"/>
      <c r="B54" s="27" t="s">
        <v>326</v>
      </c>
      <c r="C54" s="33" t="s">
        <v>10</v>
      </c>
      <c r="D54" s="18">
        <f t="shared" ref="D54:V54" si="52">IF(C9=0,"--",((D9/C9)*100-100))</f>
        <v>46.481231603848613</v>
      </c>
      <c r="E54" s="18">
        <f t="shared" si="52"/>
        <v>33.128092713181417</v>
      </c>
      <c r="F54" s="18">
        <f t="shared" si="52"/>
        <v>15.916316890509236</v>
      </c>
      <c r="G54" s="18">
        <f t="shared" si="52"/>
        <v>13.185646890286407</v>
      </c>
      <c r="H54" s="18">
        <f t="shared" si="52"/>
        <v>22.448341409623907</v>
      </c>
      <c r="I54" s="18">
        <f t="shared" si="52"/>
        <v>7.9878196577103324</v>
      </c>
      <c r="J54" s="18">
        <f t="shared" si="52"/>
        <v>16.223058897754655</v>
      </c>
      <c r="K54" s="18">
        <f t="shared" si="52"/>
        <v>18.676927560854281</v>
      </c>
      <c r="L54" s="18">
        <f t="shared" si="52"/>
        <v>11.847875029567831</v>
      </c>
      <c r="M54" s="18">
        <f t="shared" si="52"/>
        <v>24.309452878332621</v>
      </c>
      <c r="N54" s="18">
        <f t="shared" si="52"/>
        <v>7.196268179243944</v>
      </c>
      <c r="O54" s="18">
        <f t="shared" si="52"/>
        <v>13.698745036565512</v>
      </c>
      <c r="P54" s="18">
        <f t="shared" si="52"/>
        <v>10.321702958203332</v>
      </c>
      <c r="Q54" s="18">
        <f t="shared" si="52"/>
        <v>0.99235308011952839</v>
      </c>
      <c r="R54" s="18">
        <f t="shared" si="52"/>
        <v>15.098913535488762</v>
      </c>
      <c r="S54" s="18">
        <f t="shared" si="52"/>
        <v>3.9611800798532926</v>
      </c>
      <c r="T54" s="18">
        <f t="shared" si="52"/>
        <v>2.0866463196444869</v>
      </c>
      <c r="U54" s="18">
        <f t="shared" si="52"/>
        <v>8.7014664557169397</v>
      </c>
      <c r="V54" s="18">
        <f t="shared" si="52"/>
        <v>12.0773404930749</v>
      </c>
      <c r="W54" s="18">
        <f t="shared" ref="W54:X54" si="53">IF(V9=0,"--",((W9/V9)*100-100))</f>
        <v>9.5086356537508436</v>
      </c>
      <c r="X54" s="18">
        <f t="shared" si="53"/>
        <v>8.3397988451378495</v>
      </c>
      <c r="Y54" s="18">
        <f>IFERROR((POWER(U9/C9,1/21)*100)-100,"--")</f>
        <v>12.425203656554572</v>
      </c>
    </row>
    <row r="55" spans="1:25" x14ac:dyDescent="0.2">
      <c r="A55" s="143"/>
      <c r="B55" s="27" t="s">
        <v>332</v>
      </c>
      <c r="C55" s="33" t="s">
        <v>10</v>
      </c>
      <c r="D55" s="18">
        <f t="shared" ref="D55:V55" si="54">IF(C10=0,"--",((D10/C10)*100-100))</f>
        <v>10.399606067418148</v>
      </c>
      <c r="E55" s="18">
        <f t="shared" si="54"/>
        <v>-21.316094214903501</v>
      </c>
      <c r="F55" s="18">
        <f t="shared" si="54"/>
        <v>18.574109478591211</v>
      </c>
      <c r="G55" s="18">
        <f t="shared" si="54"/>
        <v>11.282228682228094</v>
      </c>
      <c r="H55" s="18">
        <f t="shared" si="54"/>
        <v>-24.121024045510751</v>
      </c>
      <c r="I55" s="18">
        <f t="shared" si="54"/>
        <v>2224.8696682672776</v>
      </c>
      <c r="J55" s="18">
        <f t="shared" si="54"/>
        <v>176.95607490481933</v>
      </c>
      <c r="K55" s="18">
        <f t="shared" si="54"/>
        <v>272.47408082924966</v>
      </c>
      <c r="L55" s="18">
        <f t="shared" si="54"/>
        <v>-11.954859100099853</v>
      </c>
      <c r="M55" s="18">
        <f t="shared" si="54"/>
        <v>-41.359658658009003</v>
      </c>
      <c r="N55" s="18">
        <f t="shared" si="54"/>
        <v>106.92841424845233</v>
      </c>
      <c r="O55" s="18">
        <f t="shared" si="54"/>
        <v>-38.120516290859484</v>
      </c>
      <c r="P55" s="18">
        <f t="shared" si="54"/>
        <v>3.8466358546927211</v>
      </c>
      <c r="Q55" s="18">
        <f t="shared" si="54"/>
        <v>32.373271429281402</v>
      </c>
      <c r="R55" s="18">
        <f t="shared" si="54"/>
        <v>-77.801296836191227</v>
      </c>
      <c r="S55" s="18">
        <f t="shared" si="54"/>
        <v>-45.681222610621383</v>
      </c>
      <c r="T55" s="18">
        <f t="shared" si="54"/>
        <v>130.26233385238345</v>
      </c>
      <c r="U55" s="18">
        <f t="shared" si="54"/>
        <v>0.86434851541856972</v>
      </c>
      <c r="V55" s="18">
        <f t="shared" si="54"/>
        <v>18.982948191315472</v>
      </c>
      <c r="W55" s="18">
        <f t="shared" ref="W55:X55" si="55">IF(V10=0,"--",((W10/V10)*100-100))</f>
        <v>29.445593399296342</v>
      </c>
      <c r="X55" s="18">
        <f t="shared" si="55"/>
        <v>28.860073997911826</v>
      </c>
      <c r="Y55" s="18">
        <f t="shared" ref="Y55:Y74" si="56">IFERROR((POWER(U10/C10,1/21)*100)-100,"--")</f>
        <v>20.821063698429114</v>
      </c>
    </row>
    <row r="56" spans="1:25" x14ac:dyDescent="0.2">
      <c r="A56" s="143"/>
      <c r="B56" s="27" t="s">
        <v>388</v>
      </c>
      <c r="C56" s="33" t="s">
        <v>10</v>
      </c>
      <c r="D56" s="18">
        <f t="shared" ref="D56:V56" si="57">IF(C11=0,"--",((D11/C11)*100-100))</f>
        <v>37.728063624176457</v>
      </c>
      <c r="E56" s="18">
        <f t="shared" si="57"/>
        <v>-5.2300520173078553</v>
      </c>
      <c r="F56" s="18">
        <f t="shared" si="57"/>
        <v>51.020397235355347</v>
      </c>
      <c r="G56" s="18">
        <f t="shared" si="57"/>
        <v>113.48066524085948</v>
      </c>
      <c r="H56" s="18">
        <f t="shared" si="57"/>
        <v>54.757144505597466</v>
      </c>
      <c r="I56" s="18">
        <f t="shared" si="57"/>
        <v>61.068691990919746</v>
      </c>
      <c r="J56" s="18">
        <f t="shared" si="57"/>
        <v>6.7351065696741585</v>
      </c>
      <c r="K56" s="18">
        <f t="shared" si="57"/>
        <v>-97.315848049891599</v>
      </c>
      <c r="L56" s="18">
        <f t="shared" si="57"/>
        <v>2791.493629109515</v>
      </c>
      <c r="M56" s="18">
        <f t="shared" si="57"/>
        <v>123.97847459130637</v>
      </c>
      <c r="N56" s="18">
        <f t="shared" si="57"/>
        <v>6.5763508005456544</v>
      </c>
      <c r="O56" s="18">
        <f t="shared" si="57"/>
        <v>24.073395348034182</v>
      </c>
      <c r="P56" s="18">
        <f t="shared" si="57"/>
        <v>19.650271271621065</v>
      </c>
      <c r="Q56" s="18">
        <f t="shared" si="57"/>
        <v>12.367939745624739</v>
      </c>
      <c r="R56" s="18">
        <f t="shared" si="57"/>
        <v>17.737915879021955</v>
      </c>
      <c r="S56" s="18">
        <f t="shared" si="57"/>
        <v>17.166482370435361</v>
      </c>
      <c r="T56" s="18">
        <f t="shared" si="57"/>
        <v>0.84182610794066193</v>
      </c>
      <c r="U56" s="18">
        <f t="shared" si="57"/>
        <v>10.03615562847034</v>
      </c>
      <c r="V56" s="18">
        <f t="shared" si="57"/>
        <v>-22.019169474825915</v>
      </c>
      <c r="W56" s="18">
        <f t="shared" ref="W56:X56" si="58">IF(V11=0,"--",((W11/V11)*100-100))</f>
        <v>1.8366229667227856</v>
      </c>
      <c r="X56" s="18">
        <f t="shared" si="58"/>
        <v>-0.57003453023258999</v>
      </c>
      <c r="Y56" s="18">
        <f t="shared" si="56"/>
        <v>20.807653825747167</v>
      </c>
    </row>
    <row r="57" spans="1:25" x14ac:dyDescent="0.2">
      <c r="A57" s="143"/>
      <c r="B57" s="27" t="s">
        <v>335</v>
      </c>
      <c r="C57" s="33" t="s">
        <v>10</v>
      </c>
      <c r="D57" s="18">
        <f t="shared" ref="D57:V57" si="59">IF(C12=0,"--",((D12/C12)*100-100))</f>
        <v>158.75427382191168</v>
      </c>
      <c r="E57" s="18">
        <f t="shared" si="59"/>
        <v>-44.799613935104333</v>
      </c>
      <c r="F57" s="18">
        <f t="shared" si="59"/>
        <v>11.702260522043218</v>
      </c>
      <c r="G57" s="18">
        <f t="shared" si="59"/>
        <v>93.662418008348254</v>
      </c>
      <c r="H57" s="18">
        <f t="shared" si="59"/>
        <v>100.03848855446611</v>
      </c>
      <c r="I57" s="18">
        <f t="shared" si="59"/>
        <v>335.12944096510722</v>
      </c>
      <c r="J57" s="18">
        <f t="shared" si="59"/>
        <v>6.7222487530510477</v>
      </c>
      <c r="K57" s="18">
        <f t="shared" si="59"/>
        <v>170.4283533143157</v>
      </c>
      <c r="L57" s="18">
        <f t="shared" si="59"/>
        <v>2560.1396372862505</v>
      </c>
      <c r="M57" s="18">
        <f t="shared" si="59"/>
        <v>151.80454222815482</v>
      </c>
      <c r="N57" s="18">
        <f t="shared" si="59"/>
        <v>-65.848687898582483</v>
      </c>
      <c r="O57" s="18">
        <f t="shared" si="59"/>
        <v>34.699515637066355</v>
      </c>
      <c r="P57" s="18">
        <f t="shared" si="59"/>
        <v>-10.381736642040522</v>
      </c>
      <c r="Q57" s="18">
        <f t="shared" si="59"/>
        <v>-92.721423153086931</v>
      </c>
      <c r="R57" s="18">
        <f t="shared" si="59"/>
        <v>-9.4442014713687144</v>
      </c>
      <c r="S57" s="18">
        <f t="shared" si="59"/>
        <v>71.447971142557179</v>
      </c>
      <c r="T57" s="18">
        <f t="shared" si="59"/>
        <v>47.716469325418814</v>
      </c>
      <c r="U57" s="18">
        <f t="shared" si="59"/>
        <v>-33.214974030586291</v>
      </c>
      <c r="V57" s="18">
        <f t="shared" si="59"/>
        <v>-31.980142018336579</v>
      </c>
      <c r="W57" s="18">
        <f t="shared" ref="W57:X57" si="60">IF(V12=0,"--",((W12/V12)*100-100))</f>
        <v>-1.2782285376776343</v>
      </c>
      <c r="X57" s="18">
        <f t="shared" si="60"/>
        <v>11.725881919807833</v>
      </c>
      <c r="Y57" s="18">
        <f t="shared" si="56"/>
        <v>29.793577072157404</v>
      </c>
    </row>
    <row r="58" spans="1:25" x14ac:dyDescent="0.2">
      <c r="A58" s="143"/>
      <c r="B58" s="27" t="s">
        <v>70</v>
      </c>
      <c r="C58" s="33" t="s">
        <v>10</v>
      </c>
      <c r="D58" s="18">
        <f t="shared" ref="D58:V58" si="61">IF(C13=0,"--",((D13/C13)*100-100))</f>
        <v>-78.869194736718214</v>
      </c>
      <c r="E58" s="18">
        <f t="shared" si="61"/>
        <v>72.396123426534473</v>
      </c>
      <c r="F58" s="18">
        <f t="shared" si="61"/>
        <v>1175.445851641251</v>
      </c>
      <c r="G58" s="18">
        <f t="shared" si="61"/>
        <v>-84.59936774271992</v>
      </c>
      <c r="H58" s="18">
        <f t="shared" si="61"/>
        <v>-68.357511760255264</v>
      </c>
      <c r="I58" s="18">
        <f t="shared" si="61"/>
        <v>-96.985133589770243</v>
      </c>
      <c r="J58" s="18">
        <f t="shared" si="61"/>
        <v>1499.3103448275861</v>
      </c>
      <c r="K58" s="18">
        <f t="shared" si="61"/>
        <v>775720.2242345839</v>
      </c>
      <c r="L58" s="18">
        <f t="shared" si="61"/>
        <v>-58.931211697050202</v>
      </c>
      <c r="M58" s="18">
        <f t="shared" si="61"/>
        <v>-31.84815471314208</v>
      </c>
      <c r="N58" s="18">
        <f t="shared" si="61"/>
        <v>41.191325405713712</v>
      </c>
      <c r="O58" s="18">
        <f t="shared" si="61"/>
        <v>85.790579454579273</v>
      </c>
      <c r="P58" s="18">
        <f t="shared" si="61"/>
        <v>86.839121143967247</v>
      </c>
      <c r="Q58" s="18">
        <f t="shared" si="61"/>
        <v>83.96973702736895</v>
      </c>
      <c r="R58" s="18">
        <f t="shared" si="61"/>
        <v>33.466029197348121</v>
      </c>
      <c r="S58" s="18">
        <f t="shared" si="61"/>
        <v>18.503800906791824</v>
      </c>
      <c r="T58" s="18">
        <f t="shared" si="61"/>
        <v>0.99091747751739945</v>
      </c>
      <c r="U58" s="18">
        <f t="shared" si="61"/>
        <v>3.9940438040618318</v>
      </c>
      <c r="V58" s="18">
        <f t="shared" si="61"/>
        <v>10.001216110338177</v>
      </c>
      <c r="W58" s="18">
        <f t="shared" ref="W58:X58" si="62">IF(V13=0,"--",((W13/V13)*100-100))</f>
        <v>11.389911410019565</v>
      </c>
      <c r="X58" s="18">
        <f t="shared" si="62"/>
        <v>-0.15100263911729428</v>
      </c>
      <c r="Y58" s="18">
        <f t="shared" si="56"/>
        <v>47.591784909772684</v>
      </c>
    </row>
    <row r="59" spans="1:25" x14ac:dyDescent="0.2">
      <c r="A59" s="143"/>
      <c r="B59" s="27" t="s">
        <v>67</v>
      </c>
      <c r="C59" s="33" t="s">
        <v>10</v>
      </c>
      <c r="D59" s="18">
        <f t="shared" ref="D59:V59" si="63">IF(C14=0,"--",((D14/C14)*100-100))</f>
        <v>-23.225757445500562</v>
      </c>
      <c r="E59" s="18">
        <f t="shared" si="63"/>
        <v>-31.164401685179968</v>
      </c>
      <c r="F59" s="18">
        <f t="shared" si="63"/>
        <v>175.77559542910114</v>
      </c>
      <c r="G59" s="18">
        <f t="shared" si="63"/>
        <v>17.543958883227617</v>
      </c>
      <c r="H59" s="18">
        <f t="shared" si="63"/>
        <v>25.192802321636592</v>
      </c>
      <c r="I59" s="18">
        <f t="shared" si="63"/>
        <v>-32.558394934145426</v>
      </c>
      <c r="J59" s="18">
        <f t="shared" si="63"/>
        <v>13.633343700791897</v>
      </c>
      <c r="K59" s="18">
        <f t="shared" si="63"/>
        <v>71.10014208463889</v>
      </c>
      <c r="L59" s="18">
        <f t="shared" si="63"/>
        <v>-15.239531414759256</v>
      </c>
      <c r="M59" s="18">
        <f t="shared" si="63"/>
        <v>18.693717172725258</v>
      </c>
      <c r="N59" s="18">
        <f t="shared" si="63"/>
        <v>133.15123837131014</v>
      </c>
      <c r="O59" s="18">
        <f t="shared" si="63"/>
        <v>-33.248611135287277</v>
      </c>
      <c r="P59" s="18">
        <f t="shared" si="63"/>
        <v>75.724505842009336</v>
      </c>
      <c r="Q59" s="18">
        <f t="shared" si="63"/>
        <v>-12.232575901245966</v>
      </c>
      <c r="R59" s="18">
        <f t="shared" si="63"/>
        <v>-10.082104687964303</v>
      </c>
      <c r="S59" s="18">
        <f t="shared" si="63"/>
        <v>47.198538426571389</v>
      </c>
      <c r="T59" s="18">
        <f t="shared" si="63"/>
        <v>52.76834756937771</v>
      </c>
      <c r="U59" s="18">
        <f t="shared" si="63"/>
        <v>-18.696243779358966</v>
      </c>
      <c r="V59" s="18">
        <f t="shared" si="63"/>
        <v>25.197434554650727</v>
      </c>
      <c r="W59" s="18">
        <f t="shared" ref="W59:X59" si="64">IF(V14=0,"--",((W14/V14)*100-100))</f>
        <v>18.451501707213609</v>
      </c>
      <c r="X59" s="18">
        <f t="shared" si="64"/>
        <v>20.336930315334897</v>
      </c>
      <c r="Y59" s="18">
        <f t="shared" si="56"/>
        <v>12.175110293587181</v>
      </c>
    </row>
    <row r="60" spans="1:25" x14ac:dyDescent="0.2">
      <c r="A60" s="143"/>
      <c r="B60" s="27" t="s">
        <v>377</v>
      </c>
      <c r="C60" s="33" t="s">
        <v>10</v>
      </c>
      <c r="D60" s="18">
        <f t="shared" ref="D60:V60" si="65">IF(C15=0,"--",((D15/C15)*100-100))</f>
        <v>423.65571995669438</v>
      </c>
      <c r="E60" s="18">
        <f t="shared" si="65"/>
        <v>72.94430469889619</v>
      </c>
      <c r="F60" s="18">
        <f t="shared" si="65"/>
        <v>-74.708525242328349</v>
      </c>
      <c r="G60" s="18">
        <f t="shared" si="65"/>
        <v>-79.771017423158227</v>
      </c>
      <c r="H60" s="18">
        <f t="shared" si="65"/>
        <v>281.02161355228139</v>
      </c>
      <c r="I60" s="18">
        <f t="shared" si="65"/>
        <v>74.594576178795336</v>
      </c>
      <c r="J60" s="18">
        <f t="shared" si="65"/>
        <v>33.430249575584895</v>
      </c>
      <c r="K60" s="18">
        <f t="shared" si="65"/>
        <v>1473.3046695622925</v>
      </c>
      <c r="L60" s="18">
        <f t="shared" si="65"/>
        <v>185.19938464970585</v>
      </c>
      <c r="M60" s="18">
        <f t="shared" si="65"/>
        <v>26.433546536271152</v>
      </c>
      <c r="N60" s="18">
        <f t="shared" si="65"/>
        <v>-7.2252453670997596</v>
      </c>
      <c r="O60" s="18">
        <f t="shared" si="65"/>
        <v>-5.0152210892387075</v>
      </c>
      <c r="P60" s="18">
        <f t="shared" si="65"/>
        <v>28.249940726207456</v>
      </c>
      <c r="Q60" s="18">
        <f t="shared" si="65"/>
        <v>78.346681732988969</v>
      </c>
      <c r="R60" s="18">
        <f t="shared" si="65"/>
        <v>-30.15612499438069</v>
      </c>
      <c r="S60" s="18">
        <f t="shared" si="65"/>
        <v>4.7283527942767449</v>
      </c>
      <c r="T60" s="18">
        <f t="shared" si="65"/>
        <v>207.13182375661347</v>
      </c>
      <c r="U60" s="18">
        <f t="shared" si="65"/>
        <v>-25.094670742674396</v>
      </c>
      <c r="V60" s="18">
        <f t="shared" si="65"/>
        <v>212.0204843050663</v>
      </c>
      <c r="W60" s="18">
        <f t="shared" ref="W60:X60" si="66">IF(V15=0,"--",((W15/V15)*100-100))</f>
        <v>-6.7100264981303468</v>
      </c>
      <c r="X60" s="18">
        <f t="shared" si="66"/>
        <v>-16.753577284802063</v>
      </c>
      <c r="Y60" s="18">
        <f t="shared" si="56"/>
        <v>37.410146832898931</v>
      </c>
    </row>
    <row r="61" spans="1:25" x14ac:dyDescent="0.2">
      <c r="A61" s="143"/>
      <c r="B61" s="27" t="s">
        <v>14</v>
      </c>
      <c r="C61" s="33" t="s">
        <v>10</v>
      </c>
      <c r="D61" s="18" t="str">
        <f t="shared" ref="D61:V61" si="67">IF(C16=0,"--",((D16/C16)*100-100))</f>
        <v>--</v>
      </c>
      <c r="E61" s="18">
        <f t="shared" si="67"/>
        <v>-100</v>
      </c>
      <c r="F61" s="18" t="str">
        <f t="shared" si="67"/>
        <v>--</v>
      </c>
      <c r="G61" s="18" t="str">
        <f t="shared" si="67"/>
        <v>--</v>
      </c>
      <c r="H61" s="18">
        <f t="shared" si="67"/>
        <v>1323.263224984066</v>
      </c>
      <c r="I61" s="18">
        <f t="shared" si="67"/>
        <v>-100</v>
      </c>
      <c r="J61" s="18" t="str">
        <f t="shared" si="67"/>
        <v>--</v>
      </c>
      <c r="K61" s="18" t="str">
        <f t="shared" si="67"/>
        <v>--</v>
      </c>
      <c r="L61" s="18">
        <f t="shared" si="67"/>
        <v>8178.0330882352937</v>
      </c>
      <c r="M61" s="18">
        <f t="shared" si="67"/>
        <v>747.74440681729857</v>
      </c>
      <c r="N61" s="18">
        <f t="shared" si="67"/>
        <v>52.606804527969757</v>
      </c>
      <c r="O61" s="18">
        <f t="shared" si="67"/>
        <v>-71.33897192291353</v>
      </c>
      <c r="P61" s="18">
        <f t="shared" si="67"/>
        <v>-67.029890344179137</v>
      </c>
      <c r="Q61" s="18">
        <f t="shared" si="67"/>
        <v>22.400435947504675</v>
      </c>
      <c r="R61" s="18">
        <f t="shared" si="67"/>
        <v>162.14114521885597</v>
      </c>
      <c r="S61" s="18">
        <f t="shared" si="67"/>
        <v>11.01603521236396</v>
      </c>
      <c r="T61" s="18">
        <f t="shared" si="67"/>
        <v>123.76753874906618</v>
      </c>
      <c r="U61" s="18">
        <f t="shared" si="67"/>
        <v>-7.1390562918246161</v>
      </c>
      <c r="V61" s="18">
        <f t="shared" si="67"/>
        <v>432.75142980898659</v>
      </c>
      <c r="W61" s="18">
        <f t="shared" ref="W61:X61" si="68">IF(V16=0,"--",((W16/V16)*100-100))</f>
        <v>181.45839048183012</v>
      </c>
      <c r="X61" s="18">
        <f t="shared" si="68"/>
        <v>14.758492976204636</v>
      </c>
      <c r="Y61" s="18" t="str">
        <f t="shared" si="56"/>
        <v>--</v>
      </c>
    </row>
    <row r="62" spans="1:25" x14ac:dyDescent="0.2">
      <c r="A62" s="143"/>
      <c r="B62" s="76" t="s">
        <v>15</v>
      </c>
      <c r="C62" s="33" t="s">
        <v>10</v>
      </c>
      <c r="D62" s="18">
        <f t="shared" ref="D62:V62" si="69">IF(C17=0,"--",((D17/C17)*100-100))</f>
        <v>112.60989684048562</v>
      </c>
      <c r="E62" s="18">
        <f t="shared" si="69"/>
        <v>96.755700400525285</v>
      </c>
      <c r="F62" s="18">
        <f t="shared" si="69"/>
        <v>6.3625365604025035</v>
      </c>
      <c r="G62" s="18">
        <f t="shared" si="69"/>
        <v>12.816202618371065</v>
      </c>
      <c r="H62" s="18">
        <f t="shared" si="69"/>
        <v>-4.9398291396735772</v>
      </c>
      <c r="I62" s="18">
        <f t="shared" si="69"/>
        <v>8.6737992741717846</v>
      </c>
      <c r="J62" s="18">
        <f t="shared" si="69"/>
        <v>-1.4512693807348143</v>
      </c>
      <c r="K62" s="18">
        <f t="shared" si="69"/>
        <v>-24.015793372112086</v>
      </c>
      <c r="L62" s="18">
        <f t="shared" si="69"/>
        <v>7.5959071037004406</v>
      </c>
      <c r="M62" s="18">
        <f t="shared" si="69"/>
        <v>3.2055365220570167</v>
      </c>
      <c r="N62" s="18">
        <f t="shared" si="69"/>
        <v>29.26440525748518</v>
      </c>
      <c r="O62" s="18">
        <f t="shared" si="69"/>
        <v>-5.760563830888529</v>
      </c>
      <c r="P62" s="18">
        <f t="shared" si="69"/>
        <v>14.717860079025229</v>
      </c>
      <c r="Q62" s="18">
        <f t="shared" si="69"/>
        <v>-4.3642779151856672</v>
      </c>
      <c r="R62" s="18">
        <f t="shared" si="69"/>
        <v>2.3847240239488059</v>
      </c>
      <c r="S62" s="18">
        <f t="shared" si="69"/>
        <v>-42.541887155790469</v>
      </c>
      <c r="T62" s="18">
        <f t="shared" si="69"/>
        <v>75.154380000000003</v>
      </c>
      <c r="U62" s="18">
        <f t="shared" si="69"/>
        <v>-15.263692901465902</v>
      </c>
      <c r="V62" s="18">
        <f t="shared" si="69"/>
        <v>23.446820928968663</v>
      </c>
      <c r="W62" s="18">
        <f t="shared" ref="W62:X62" si="70">IF(V17=0,"--",((W17/V17)*100-100))</f>
        <v>-32.629320849813027</v>
      </c>
      <c r="X62" s="18">
        <f t="shared" si="70"/>
        <v>17.588091629769437</v>
      </c>
      <c r="Y62" s="18">
        <f t="shared" si="56"/>
        <v>7.9977325579045839</v>
      </c>
    </row>
    <row r="63" spans="1:25" x14ac:dyDescent="0.2">
      <c r="A63" s="143"/>
      <c r="B63" s="76" t="s">
        <v>26</v>
      </c>
      <c r="C63" s="33" t="s">
        <v>10</v>
      </c>
      <c r="D63" s="18">
        <f t="shared" ref="D63:V63" si="71">IF(C18=0,"--",((D18/C18)*100-100))</f>
        <v>869.2070456568739</v>
      </c>
      <c r="E63" s="18">
        <f t="shared" si="71"/>
        <v>55.013039841225577</v>
      </c>
      <c r="F63" s="18">
        <f t="shared" si="71"/>
        <v>91.693084518785952</v>
      </c>
      <c r="G63" s="18">
        <f t="shared" si="71"/>
        <v>-1.0651181532652885</v>
      </c>
      <c r="H63" s="18">
        <f t="shared" si="71"/>
        <v>-13.758707919394482</v>
      </c>
      <c r="I63" s="18">
        <f t="shared" si="71"/>
        <v>86.330489373319551</v>
      </c>
      <c r="J63" s="18">
        <f t="shared" si="71"/>
        <v>-69.006135054528031</v>
      </c>
      <c r="K63" s="18">
        <f t="shared" si="71"/>
        <v>121.19178738982566</v>
      </c>
      <c r="L63" s="18">
        <f t="shared" si="71"/>
        <v>58.285279606346023</v>
      </c>
      <c r="M63" s="18">
        <f t="shared" si="71"/>
        <v>-8.6018870001254157</v>
      </c>
      <c r="N63" s="18">
        <f t="shared" si="71"/>
        <v>32.353103857741274</v>
      </c>
      <c r="O63" s="18">
        <f t="shared" si="71"/>
        <v>3.9580799646205236</v>
      </c>
      <c r="P63" s="18">
        <f t="shared" si="71"/>
        <v>26.580323562741981</v>
      </c>
      <c r="Q63" s="18">
        <f t="shared" si="71"/>
        <v>100.70250267835431</v>
      </c>
      <c r="R63" s="18">
        <f t="shared" si="71"/>
        <v>-78.422527989231952</v>
      </c>
      <c r="S63" s="18">
        <f t="shared" si="71"/>
        <v>-100</v>
      </c>
      <c r="T63" s="18" t="str">
        <f t="shared" si="71"/>
        <v>--</v>
      </c>
      <c r="U63" s="18">
        <f t="shared" si="71"/>
        <v>-29.384311495130248</v>
      </c>
      <c r="V63" s="18">
        <f t="shared" si="71"/>
        <v>68.496870659895706</v>
      </c>
      <c r="W63" s="18">
        <f t="shared" ref="W63:X63" si="72">IF(V18=0,"--",((W18/V18)*100-100))</f>
        <v>-45.016651541138245</v>
      </c>
      <c r="X63" s="18">
        <f t="shared" si="72"/>
        <v>-4.7580666630558852</v>
      </c>
      <c r="Y63" s="18">
        <f t="shared" si="56"/>
        <v>18.820094657057183</v>
      </c>
    </row>
    <row r="64" spans="1:25" x14ac:dyDescent="0.2">
      <c r="A64" s="143"/>
      <c r="B64" s="76" t="s">
        <v>27</v>
      </c>
      <c r="C64" s="33" t="s">
        <v>10</v>
      </c>
      <c r="D64" s="18">
        <f t="shared" ref="D64:V64" si="73">IF(C19=0,"--",((D19/C19)*100-100))</f>
        <v>267.50248377422258</v>
      </c>
      <c r="E64" s="18">
        <f t="shared" si="73"/>
        <v>-68.226053877013399</v>
      </c>
      <c r="F64" s="18">
        <f t="shared" si="73"/>
        <v>58.15646448729791</v>
      </c>
      <c r="G64" s="18">
        <f t="shared" si="73"/>
        <v>124.04492423664743</v>
      </c>
      <c r="H64" s="18">
        <f t="shared" si="73"/>
        <v>1.2050612572805903</v>
      </c>
      <c r="I64" s="18">
        <f t="shared" si="73"/>
        <v>22.274157290083352</v>
      </c>
      <c r="J64" s="18">
        <f t="shared" si="73"/>
        <v>19.580562455779045</v>
      </c>
      <c r="K64" s="18">
        <f t="shared" si="73"/>
        <v>-47.532493791900734</v>
      </c>
      <c r="L64" s="18">
        <f t="shared" si="73"/>
        <v>-4.9105203069526766</v>
      </c>
      <c r="M64" s="18">
        <f t="shared" si="73"/>
        <v>-34.7541709453062</v>
      </c>
      <c r="N64" s="18">
        <f t="shared" si="73"/>
        <v>70.540607272800685</v>
      </c>
      <c r="O64" s="18">
        <f t="shared" si="73"/>
        <v>-6.3007243572524487</v>
      </c>
      <c r="P64" s="18">
        <f t="shared" si="73"/>
        <v>29.345119310178291</v>
      </c>
      <c r="Q64" s="18">
        <f t="shared" si="73"/>
        <v>62.739629590533042</v>
      </c>
      <c r="R64" s="18">
        <f t="shared" si="73"/>
        <v>-2.8173039079334927</v>
      </c>
      <c r="S64" s="18">
        <f t="shared" si="73"/>
        <v>-100</v>
      </c>
      <c r="T64" s="18" t="str">
        <f t="shared" si="73"/>
        <v>--</v>
      </c>
      <c r="U64" s="18">
        <f t="shared" si="73"/>
        <v>-29.864500700796157</v>
      </c>
      <c r="V64" s="18">
        <f t="shared" si="73"/>
        <v>60.241807177472396</v>
      </c>
      <c r="W64" s="18">
        <f t="shared" ref="W64:X64" si="74">IF(V19=0,"--",((W19/V19)*100-100))</f>
        <v>-78.15418315296175</v>
      </c>
      <c r="X64" s="18">
        <f t="shared" si="74"/>
        <v>-20.917649326391626</v>
      </c>
      <c r="Y64" s="18">
        <f t="shared" si="56"/>
        <v>8.9146819866724201</v>
      </c>
    </row>
    <row r="65" spans="1:25" x14ac:dyDescent="0.2">
      <c r="A65" s="143"/>
      <c r="B65" s="76" t="s">
        <v>16</v>
      </c>
      <c r="C65" s="33" t="s">
        <v>10</v>
      </c>
      <c r="D65" s="18">
        <f t="shared" ref="D65:V65" si="75">IF(C20=0,"--",((D20/C20)*100-100))</f>
        <v>104.79877586316547</v>
      </c>
      <c r="E65" s="18">
        <f t="shared" si="75"/>
        <v>122.01952437719817</v>
      </c>
      <c r="F65" s="18">
        <f t="shared" si="75"/>
        <v>41.775319832261999</v>
      </c>
      <c r="G65" s="18">
        <f t="shared" si="75"/>
        <v>11.497484083729972</v>
      </c>
      <c r="H65" s="18">
        <f t="shared" si="75"/>
        <v>-6.4179143703157138</v>
      </c>
      <c r="I65" s="18">
        <f t="shared" si="75"/>
        <v>-20.233236908648493</v>
      </c>
      <c r="J65" s="18">
        <f t="shared" si="75"/>
        <v>-29.167589597408764</v>
      </c>
      <c r="K65" s="18">
        <f t="shared" si="75"/>
        <v>5.3183233595152757</v>
      </c>
      <c r="L65" s="18">
        <f t="shared" si="75"/>
        <v>7.9593490073462476</v>
      </c>
      <c r="M65" s="18">
        <f t="shared" si="75"/>
        <v>21.74209413143744</v>
      </c>
      <c r="N65" s="18">
        <f t="shared" si="75"/>
        <v>26.459739920883152</v>
      </c>
      <c r="O65" s="18">
        <f t="shared" si="75"/>
        <v>-13.008715797205866</v>
      </c>
      <c r="P65" s="18">
        <f t="shared" si="75"/>
        <v>1.8046562864853826</v>
      </c>
      <c r="Q65" s="18">
        <f t="shared" si="75"/>
        <v>-11.07239809745721</v>
      </c>
      <c r="R65" s="18">
        <f t="shared" si="75"/>
        <v>-20.37155373475133</v>
      </c>
      <c r="S65" s="18">
        <f t="shared" si="75"/>
        <v>-33.936977847230025</v>
      </c>
      <c r="T65" s="18">
        <f t="shared" si="75"/>
        <v>137.76548680948113</v>
      </c>
      <c r="U65" s="18">
        <f t="shared" si="75"/>
        <v>-10.444166646145632</v>
      </c>
      <c r="V65" s="18">
        <f t="shared" si="75"/>
        <v>25.494599414668343</v>
      </c>
      <c r="W65" s="18">
        <f t="shared" ref="W65:X65" si="76">IF(V20=0,"--",((W20/V20)*100-100))</f>
        <v>-6.5377907261496659</v>
      </c>
      <c r="X65" s="18">
        <f t="shared" si="76"/>
        <v>7.4942597529039006</v>
      </c>
      <c r="Y65" s="18">
        <f t="shared" si="56"/>
        <v>8.7920160455310992</v>
      </c>
    </row>
    <row r="66" spans="1:25" x14ac:dyDescent="0.2">
      <c r="A66" s="143"/>
      <c r="B66" s="76" t="s">
        <v>19</v>
      </c>
      <c r="C66" s="33" t="s">
        <v>10</v>
      </c>
      <c r="D66" s="18">
        <f t="shared" ref="D66:V66" si="77">IF(C21=0,"--",((D21/C21)*100-100))</f>
        <v>-3.87157763823339</v>
      </c>
      <c r="E66" s="18">
        <f t="shared" si="77"/>
        <v>172.93109379440313</v>
      </c>
      <c r="F66" s="18">
        <f t="shared" si="77"/>
        <v>66.474498435436431</v>
      </c>
      <c r="G66" s="18">
        <f t="shared" si="77"/>
        <v>71.560433338490526</v>
      </c>
      <c r="H66" s="18">
        <f t="shared" si="77"/>
        <v>-21.005270853160582</v>
      </c>
      <c r="I66" s="18">
        <f t="shared" si="77"/>
        <v>-46.557131761903982</v>
      </c>
      <c r="J66" s="18">
        <f t="shared" si="77"/>
        <v>33.095250810431253</v>
      </c>
      <c r="K66" s="18">
        <f t="shared" si="77"/>
        <v>-12.768385987498249</v>
      </c>
      <c r="L66" s="18">
        <f t="shared" si="77"/>
        <v>31.103327392783854</v>
      </c>
      <c r="M66" s="18">
        <f t="shared" si="77"/>
        <v>-3.6937836760470759</v>
      </c>
      <c r="N66" s="18">
        <f t="shared" si="77"/>
        <v>6.5876042538678661</v>
      </c>
      <c r="O66" s="18">
        <f t="shared" si="77"/>
        <v>19.529229704139595</v>
      </c>
      <c r="P66" s="18">
        <f t="shared" si="77"/>
        <v>-33.329966854378284</v>
      </c>
      <c r="Q66" s="18">
        <f t="shared" si="77"/>
        <v>-9.3291270694435013</v>
      </c>
      <c r="R66" s="18">
        <f t="shared" si="77"/>
        <v>9.0459392408375692</v>
      </c>
      <c r="S66" s="18">
        <f t="shared" si="77"/>
        <v>-100</v>
      </c>
      <c r="T66" s="18" t="str">
        <f t="shared" si="77"/>
        <v>--</v>
      </c>
      <c r="U66" s="18">
        <f t="shared" si="77"/>
        <v>5.0459868117639104</v>
      </c>
      <c r="V66" s="18">
        <f t="shared" si="77"/>
        <v>-23.008660143675996</v>
      </c>
      <c r="W66" s="18">
        <f t="shared" ref="W66:X66" si="78">IF(V21=0,"--",((W21/V21)*100-100))</f>
        <v>-8.7843682357325008</v>
      </c>
      <c r="X66" s="18">
        <f t="shared" si="78"/>
        <v>-4.7580666630558852</v>
      </c>
      <c r="Y66" s="18">
        <f t="shared" si="56"/>
        <v>8.5268346657179706</v>
      </c>
    </row>
    <row r="67" spans="1:25" x14ac:dyDescent="0.2">
      <c r="A67" s="143"/>
      <c r="B67" s="76" t="s">
        <v>18</v>
      </c>
      <c r="C67" s="33" t="s">
        <v>10</v>
      </c>
      <c r="D67" s="18">
        <f t="shared" ref="D67:V67" si="79">IF(C22=0,"--",((D22/C22)*100-100))</f>
        <v>183.59245335621779</v>
      </c>
      <c r="E67" s="18">
        <f t="shared" si="79"/>
        <v>122.15028294409319</v>
      </c>
      <c r="F67" s="18">
        <f t="shared" si="79"/>
        <v>44.620650313747859</v>
      </c>
      <c r="G67" s="18">
        <f t="shared" si="79"/>
        <v>-28.258555896612066</v>
      </c>
      <c r="H67" s="18">
        <f t="shared" si="79"/>
        <v>54.970706450712129</v>
      </c>
      <c r="I67" s="18">
        <f t="shared" si="79"/>
        <v>-62.288390886998322</v>
      </c>
      <c r="J67" s="18">
        <f t="shared" si="79"/>
        <v>9.784222542027976E-2</v>
      </c>
      <c r="K67" s="18">
        <f t="shared" si="79"/>
        <v>38.41600401011641</v>
      </c>
      <c r="L67" s="18">
        <f t="shared" si="79"/>
        <v>-5.2429324404850064</v>
      </c>
      <c r="M67" s="18">
        <f t="shared" si="79"/>
        <v>88.435029666798982</v>
      </c>
      <c r="N67" s="18">
        <f t="shared" si="79"/>
        <v>-5.5646926286560188</v>
      </c>
      <c r="O67" s="18">
        <f t="shared" si="79"/>
        <v>-58.18946203115528</v>
      </c>
      <c r="P67" s="18">
        <f t="shared" si="79"/>
        <v>76.895776785453705</v>
      </c>
      <c r="Q67" s="18">
        <f t="shared" si="79"/>
        <v>-34.918643519694839</v>
      </c>
      <c r="R67" s="18">
        <f t="shared" si="79"/>
        <v>-18.493178467198433</v>
      </c>
      <c r="S67" s="18">
        <f t="shared" si="79"/>
        <v>-100</v>
      </c>
      <c r="T67" s="18" t="str">
        <f t="shared" si="79"/>
        <v>--</v>
      </c>
      <c r="U67" s="18">
        <f t="shared" si="79"/>
        <v>-30.378636277773836</v>
      </c>
      <c r="V67" s="18">
        <f t="shared" si="79"/>
        <v>86.999897194686781</v>
      </c>
      <c r="W67" s="18">
        <f t="shared" ref="W67:X67" si="80">IF(V22=0,"--",((W22/V22)*100-100))</f>
        <v>-22.958543461184021</v>
      </c>
      <c r="X67" s="18">
        <f t="shared" si="80"/>
        <v>-20.917649326391626</v>
      </c>
      <c r="Y67" s="18">
        <f t="shared" si="56"/>
        <v>6.9624930153788398</v>
      </c>
    </row>
    <row r="68" spans="1:25" x14ac:dyDescent="0.2">
      <c r="A68" s="143"/>
      <c r="B68" s="76" t="s">
        <v>20</v>
      </c>
      <c r="C68" s="33" t="s">
        <v>10</v>
      </c>
      <c r="D68" s="18">
        <f t="shared" ref="D68:V68" si="81">IF(C23=0,"--",((D23/C23)*100-100))</f>
        <v>131.4249297225569</v>
      </c>
      <c r="E68" s="18">
        <f t="shared" si="81"/>
        <v>167.14675881216806</v>
      </c>
      <c r="F68" s="18">
        <f t="shared" si="81"/>
        <v>-14.874310550796835</v>
      </c>
      <c r="G68" s="18">
        <f t="shared" si="81"/>
        <v>12.865479614755543</v>
      </c>
      <c r="H68" s="18">
        <f t="shared" si="81"/>
        <v>3.2301777200336517</v>
      </c>
      <c r="I68" s="18">
        <f t="shared" si="81"/>
        <v>-5.1792919441778906</v>
      </c>
      <c r="J68" s="18">
        <f t="shared" si="81"/>
        <v>-49.570267689295434</v>
      </c>
      <c r="K68" s="18">
        <f t="shared" si="81"/>
        <v>117.33936759364022</v>
      </c>
      <c r="L68" s="18">
        <f t="shared" si="81"/>
        <v>-7.0333006372986944</v>
      </c>
      <c r="M68" s="18">
        <f t="shared" si="81"/>
        <v>9.8258809105591354</v>
      </c>
      <c r="N68" s="18">
        <f t="shared" si="81"/>
        <v>41.174513213542014</v>
      </c>
      <c r="O68" s="18">
        <f t="shared" si="81"/>
        <v>-55.170657157412123</v>
      </c>
      <c r="P68" s="18">
        <f t="shared" si="81"/>
        <v>20.95234056987789</v>
      </c>
      <c r="Q68" s="18">
        <f t="shared" si="81"/>
        <v>7.8673743400618434</v>
      </c>
      <c r="R68" s="18">
        <f t="shared" si="81"/>
        <v>-5.3406609120690689</v>
      </c>
      <c r="S68" s="18">
        <f t="shared" si="81"/>
        <v>-100</v>
      </c>
      <c r="T68" s="18" t="str">
        <f t="shared" si="81"/>
        <v>--</v>
      </c>
      <c r="U68" s="18">
        <f t="shared" si="81"/>
        <v>33.064181102414125</v>
      </c>
      <c r="V68" s="18">
        <f t="shared" si="81"/>
        <v>14.375057299525992</v>
      </c>
      <c r="W68" s="18">
        <f t="shared" ref="W68:X68" si="82">IF(V23=0,"--",((W23/V23)*100-100))</f>
        <v>-8.5795804123086015</v>
      </c>
      <c r="X68" s="18">
        <f t="shared" si="82"/>
        <v>86.017777546073035</v>
      </c>
      <c r="Y68" s="18">
        <f t="shared" si="56"/>
        <v>9.7438108873746216</v>
      </c>
    </row>
    <row r="69" spans="1:25" x14ac:dyDescent="0.2">
      <c r="A69" s="143"/>
      <c r="B69" s="76" t="s">
        <v>21</v>
      </c>
      <c r="C69" s="33" t="s">
        <v>10</v>
      </c>
      <c r="D69" s="18">
        <f t="shared" ref="D69:V69" si="83">IF(C24=0,"--",((D24/C24)*100-100))</f>
        <v>13.7514484717844</v>
      </c>
      <c r="E69" s="18">
        <f t="shared" si="83"/>
        <v>-2.0532677572883102</v>
      </c>
      <c r="F69" s="18">
        <f t="shared" si="83"/>
        <v>166.68884688936356</v>
      </c>
      <c r="G69" s="18">
        <f t="shared" si="83"/>
        <v>39.218687426746698</v>
      </c>
      <c r="H69" s="18">
        <f t="shared" si="83"/>
        <v>-15.806690150920716</v>
      </c>
      <c r="I69" s="18">
        <f t="shared" si="83"/>
        <v>-57.544057985532234</v>
      </c>
      <c r="J69" s="18">
        <f t="shared" si="83"/>
        <v>-19.442244168801409</v>
      </c>
      <c r="K69" s="18">
        <f t="shared" si="83"/>
        <v>-57.289002557544762</v>
      </c>
      <c r="L69" s="18">
        <f t="shared" si="83"/>
        <v>246.77026315467225</v>
      </c>
      <c r="M69" s="18">
        <f t="shared" si="83"/>
        <v>23.711169102665067</v>
      </c>
      <c r="N69" s="18">
        <f t="shared" si="83"/>
        <v>154.0791655843507</v>
      </c>
      <c r="O69" s="18">
        <f t="shared" si="83"/>
        <v>-62.774838700254918</v>
      </c>
      <c r="P69" s="18">
        <f t="shared" si="83"/>
        <v>-32.447652906629315</v>
      </c>
      <c r="Q69" s="18">
        <f t="shared" si="83"/>
        <v>-17.270988956002725</v>
      </c>
      <c r="R69" s="18">
        <f t="shared" si="83"/>
        <v>53.151630358473625</v>
      </c>
      <c r="S69" s="18">
        <f t="shared" si="83"/>
        <v>605.22607784990669</v>
      </c>
      <c r="T69" s="18">
        <f t="shared" si="83"/>
        <v>-59.582650000000001</v>
      </c>
      <c r="U69" s="18">
        <f t="shared" si="83"/>
        <v>-12.599415844927989</v>
      </c>
      <c r="V69" s="18">
        <f t="shared" si="83"/>
        <v>61.099504600141501</v>
      </c>
      <c r="W69" s="18">
        <f t="shared" ref="W69:X69" si="84">IF(V24=0,"--",((W24/V24)*100-100))</f>
        <v>-42.702834730900875</v>
      </c>
      <c r="X69" s="18">
        <f t="shared" si="84"/>
        <v>2.3508827886122248</v>
      </c>
      <c r="Y69" s="18">
        <f t="shared" si="56"/>
        <v>7.3118256191084186</v>
      </c>
    </row>
    <row r="70" spans="1:25" x14ac:dyDescent="0.2">
      <c r="A70" s="143"/>
      <c r="B70" s="76" t="s">
        <v>17</v>
      </c>
      <c r="C70" s="33" t="s">
        <v>10</v>
      </c>
      <c r="D70" s="18">
        <f t="shared" ref="D70:V70" si="85">IF(C25=0,"--",((D25/C25)*100-100))</f>
        <v>178.70681679716586</v>
      </c>
      <c r="E70" s="18">
        <f t="shared" si="85"/>
        <v>102.15426798742925</v>
      </c>
      <c r="F70" s="18">
        <f t="shared" si="85"/>
        <v>14.896081071249043</v>
      </c>
      <c r="G70" s="18">
        <f t="shared" si="85"/>
        <v>32.143498268462906</v>
      </c>
      <c r="H70" s="18">
        <f t="shared" si="85"/>
        <v>-43.707041708615613</v>
      </c>
      <c r="I70" s="18">
        <f t="shared" si="85"/>
        <v>127.05262434455813</v>
      </c>
      <c r="J70" s="18">
        <f t="shared" si="85"/>
        <v>-70.190340798669808</v>
      </c>
      <c r="K70" s="18">
        <f t="shared" si="85"/>
        <v>38.165613562200861</v>
      </c>
      <c r="L70" s="18">
        <f t="shared" si="85"/>
        <v>-24.178556276745354</v>
      </c>
      <c r="M70" s="18">
        <f t="shared" si="85"/>
        <v>13.415186217698434</v>
      </c>
      <c r="N70" s="18">
        <f t="shared" si="85"/>
        <v>10.131749157994108</v>
      </c>
      <c r="O70" s="18">
        <f t="shared" si="85"/>
        <v>31.989164107163162</v>
      </c>
      <c r="P70" s="18">
        <f t="shared" si="85"/>
        <v>47.122702300755833</v>
      </c>
      <c r="Q70" s="18">
        <f t="shared" si="85"/>
        <v>-10.954063122846648</v>
      </c>
      <c r="R70" s="18">
        <f t="shared" si="85"/>
        <v>-36.504580367173944</v>
      </c>
      <c r="S70" s="18">
        <f t="shared" si="85"/>
        <v>-100</v>
      </c>
      <c r="T70" s="18" t="str">
        <f t="shared" si="85"/>
        <v>--</v>
      </c>
      <c r="U70" s="18">
        <f t="shared" si="85"/>
        <v>17.502701308950691</v>
      </c>
      <c r="V70" s="18">
        <f t="shared" si="85"/>
        <v>-10.890307078108592</v>
      </c>
      <c r="W70" s="18">
        <f t="shared" ref="W70:X70" si="86">IF(V25=0,"--",((W25/V25)*100-100))</f>
        <v>58.395821017766394</v>
      </c>
      <c r="X70" s="18">
        <f t="shared" si="86"/>
        <v>40.396529028905434</v>
      </c>
      <c r="Y70" s="18">
        <f t="shared" si="56"/>
        <v>9.0803571841582311</v>
      </c>
    </row>
    <row r="71" spans="1:25" x14ac:dyDescent="0.2">
      <c r="A71" s="297"/>
      <c r="B71" s="76" t="s">
        <v>807</v>
      </c>
      <c r="C71" s="33" t="s">
        <v>10</v>
      </c>
      <c r="D71" s="18">
        <f t="shared" ref="D71:V71" si="87">IF(C26=0,"--",((D26/C26)*100-100))</f>
        <v>194.80184450678797</v>
      </c>
      <c r="E71" s="18">
        <f t="shared" si="87"/>
        <v>218.79108738692412</v>
      </c>
      <c r="F71" s="18">
        <f t="shared" si="87"/>
        <v>68.959346971267053</v>
      </c>
      <c r="G71" s="18">
        <f t="shared" si="87"/>
        <v>-28.107392390822042</v>
      </c>
      <c r="H71" s="18">
        <f t="shared" si="87"/>
        <v>30.396384308463666</v>
      </c>
      <c r="I71" s="18">
        <f t="shared" si="87"/>
        <v>-54.759926736197222</v>
      </c>
      <c r="J71" s="18">
        <f t="shared" si="87"/>
        <v>74.476266178885908</v>
      </c>
      <c r="K71" s="18">
        <f t="shared" si="87"/>
        <v>-53.927178617398205</v>
      </c>
      <c r="L71" s="18">
        <f t="shared" si="87"/>
        <v>58.128320903524042</v>
      </c>
      <c r="M71" s="18">
        <f t="shared" si="87"/>
        <v>-37.896364605523637</v>
      </c>
      <c r="N71" s="18">
        <f t="shared" si="87"/>
        <v>213.68706781511582</v>
      </c>
      <c r="O71" s="18">
        <f t="shared" si="87"/>
        <v>48.162844234058383</v>
      </c>
      <c r="P71" s="18">
        <f t="shared" si="87"/>
        <v>-42.28801016945615</v>
      </c>
      <c r="Q71" s="18">
        <f t="shared" si="87"/>
        <v>22.788860658731338</v>
      </c>
      <c r="R71" s="18">
        <f t="shared" si="87"/>
        <v>-36.658068900612463</v>
      </c>
      <c r="S71" s="18">
        <f t="shared" si="87"/>
        <v>31.348276383429095</v>
      </c>
      <c r="T71" s="18">
        <f t="shared" si="87"/>
        <v>72.226606470264642</v>
      </c>
      <c r="U71" s="18">
        <f t="shared" si="87"/>
        <v>-40.35783026840484</v>
      </c>
      <c r="V71" s="18">
        <f t="shared" si="87"/>
        <v>86.437715705574789</v>
      </c>
      <c r="W71" s="18">
        <f t="shared" ref="W71:X74" si="88">IF(V26=0,"--",((W26/V26)*100-100))</f>
        <v>-19.075718450260439</v>
      </c>
      <c r="X71" s="18">
        <f t="shared" si="88"/>
        <v>-31.376009324422185</v>
      </c>
      <c r="Y71" s="18">
        <f t="shared" si="56"/>
        <v>13.750627462085191</v>
      </c>
    </row>
    <row r="72" spans="1:25" ht="15" x14ac:dyDescent="0.25">
      <c r="A72" s="143"/>
      <c r="B72" s="185" t="s">
        <v>22</v>
      </c>
      <c r="C72" s="33" t="s">
        <v>10</v>
      </c>
      <c r="D72" s="18">
        <f t="shared" ref="D72:D74" si="89">IF(C27=0,"--",((D27/C27)*100-100))</f>
        <v>46.738500037466395</v>
      </c>
      <c r="E72" s="18">
        <f t="shared" ref="E72:E74" si="90">IF(D27=0,"--",((E27/D27)*100-100))</f>
        <v>33.533536576894761</v>
      </c>
      <c r="F72" s="18">
        <f t="shared" ref="F72:F74" si="91">IF(E27=0,"--",((F27/E27)*100-100))</f>
        <v>16.008931924778608</v>
      </c>
      <c r="G72" s="18">
        <f t="shared" ref="G72:G74" si="92">IF(F27=0,"--",((G27/F27)*100-100))</f>
        <v>13.662172926917023</v>
      </c>
      <c r="H72" s="18">
        <f t="shared" ref="H72:H74" si="93">IF(G27=0,"--",((H27/G27)*100-100))</f>
        <v>22.294193786584387</v>
      </c>
      <c r="I72" s="18">
        <f t="shared" ref="I72:I74" si="94">IF(H27=0,"--",((I27/H27)*100-100))</f>
        <v>9.3181240687696629</v>
      </c>
      <c r="J72" s="18">
        <f t="shared" ref="J72:J74" si="95">IF(I27=0,"--",((J27/I27)*100-100))</f>
        <v>16.99140654047406</v>
      </c>
      <c r="K72" s="18">
        <f t="shared" ref="K72:K74" si="96">IF(J27=0,"--",((K27/J27)*100-100))</f>
        <v>22.649467211500564</v>
      </c>
      <c r="L72" s="18">
        <f t="shared" ref="L72:L74" si="97">IF(K27=0,"--",((L27/K27)*100-100))</f>
        <v>13.197507018852335</v>
      </c>
      <c r="M72" s="18">
        <f t="shared" ref="M72:M74" si="98">IF(L27=0,"--",((M27/L27)*100-100))</f>
        <v>25.117683458305763</v>
      </c>
      <c r="N72" s="18">
        <f t="shared" ref="N72:N74" si="99">IF(M27=0,"--",((N27/M27)*100-100))</f>
        <v>5.9891648940800053</v>
      </c>
      <c r="O72" s="18">
        <f t="shared" ref="O72:O74" si="100">IF(N27=0,"--",((O27/N27)*100-100))</f>
        <v>12.212786992736312</v>
      </c>
      <c r="P72" s="18">
        <f t="shared" ref="P72:P74" si="101">IF(O27=0,"--",((P27/O27)*100-100))</f>
        <v>10.588438060256294</v>
      </c>
      <c r="Q72" s="18">
        <f t="shared" ref="Q72:Q74" si="102">IF(P27=0,"--",((Q27/P27)*100-100))</f>
        <v>1.3383378106083512</v>
      </c>
      <c r="R72" s="18">
        <f t="shared" ref="R72:R74" si="103">IF(Q27=0,"--",((R27/Q27)*100-100))</f>
        <v>12.881808147063325</v>
      </c>
      <c r="S72" s="18">
        <f t="shared" ref="S72:S74" si="104">IF(R27=0,"--",((S27/R27)*100-100))</f>
        <v>4.2429609328921742</v>
      </c>
      <c r="T72" s="18">
        <f t="shared" ref="T72:T74" si="105">IF(S27=0,"--",((T27/S27)*100-100))</f>
        <v>3.1506356077612594</v>
      </c>
      <c r="U72" s="18">
        <f t="shared" ref="U72:V74" si="106">IF(T27=0,"--",((U27/T27)*100-100))</f>
        <v>8.0817418080825405</v>
      </c>
      <c r="V72" s="18">
        <f t="shared" si="106"/>
        <v>12.116148054454086</v>
      </c>
      <c r="W72" s="18">
        <f t="shared" si="88"/>
        <v>9.3160048459636613</v>
      </c>
      <c r="X72" s="18">
        <f t="shared" si="88"/>
        <v>7.9745432429202623</v>
      </c>
      <c r="Y72" s="18">
        <f t="shared" si="56"/>
        <v>12.68263978480104</v>
      </c>
    </row>
    <row r="73" spans="1:25" x14ac:dyDescent="0.2">
      <c r="A73" s="143"/>
      <c r="B73" s="76" t="s">
        <v>23</v>
      </c>
      <c r="C73" s="33" t="s">
        <v>10</v>
      </c>
      <c r="D73" s="18">
        <f t="shared" si="89"/>
        <v>129.36851316463299</v>
      </c>
      <c r="E73" s="18">
        <f t="shared" si="90"/>
        <v>33.291262224583733</v>
      </c>
      <c r="F73" s="18">
        <f t="shared" si="91"/>
        <v>13.035853512026165</v>
      </c>
      <c r="G73" s="18">
        <f t="shared" si="92"/>
        <v>-0.59355061849053925</v>
      </c>
      <c r="H73" s="18">
        <f t="shared" si="93"/>
        <v>32.879766363675998</v>
      </c>
      <c r="I73" s="18">
        <f t="shared" si="94"/>
        <v>42.995552766104026</v>
      </c>
      <c r="J73" s="18">
        <f t="shared" si="95"/>
        <v>-27.774842010499199</v>
      </c>
      <c r="K73" s="18">
        <f t="shared" si="96"/>
        <v>26.655592268716347</v>
      </c>
      <c r="L73" s="18">
        <f t="shared" si="97"/>
        <v>-8.7605031909720026</v>
      </c>
      <c r="M73" s="18">
        <f t="shared" si="98"/>
        <v>48.459922615767027</v>
      </c>
      <c r="N73" s="18">
        <f t="shared" si="99"/>
        <v>8.2544348534495242</v>
      </c>
      <c r="O73" s="18">
        <f t="shared" si="100"/>
        <v>5.5411424875439081</v>
      </c>
      <c r="P73" s="18">
        <f t="shared" si="101"/>
        <v>19.060054731591919</v>
      </c>
      <c r="Q73" s="18">
        <f t="shared" si="102"/>
        <v>41.107839775990556</v>
      </c>
      <c r="R73" s="18">
        <f t="shared" si="103"/>
        <v>-25.299564033191331</v>
      </c>
      <c r="S73" s="18">
        <f t="shared" si="104"/>
        <v>48.551091773905142</v>
      </c>
      <c r="T73" s="18">
        <f t="shared" si="105"/>
        <v>-21.101065969939711</v>
      </c>
      <c r="U73" s="18">
        <f t="shared" si="106"/>
        <v>60.450191048236491</v>
      </c>
      <c r="V73" s="18">
        <f t="shared" si="106"/>
        <v>55.262795227878996</v>
      </c>
      <c r="W73" s="18">
        <f t="shared" si="88"/>
        <v>-11.842288531306664</v>
      </c>
      <c r="X73" s="18">
        <f t="shared" si="88"/>
        <v>28.050213844502707</v>
      </c>
      <c r="Y73" s="18">
        <f t="shared" si="56"/>
        <v>15.809751148317218</v>
      </c>
    </row>
    <row r="74" spans="1:25" ht="13.5" thickBot="1" x14ac:dyDescent="0.25">
      <c r="A74" s="143"/>
      <c r="B74" s="77" t="s">
        <v>7</v>
      </c>
      <c r="C74" s="88"/>
      <c r="D74" s="18">
        <f t="shared" si="89"/>
        <v>47.101249264556401</v>
      </c>
      <c r="E74" s="18">
        <f t="shared" si="90"/>
        <v>33.531878160610262</v>
      </c>
      <c r="F74" s="18">
        <f t="shared" si="91"/>
        <v>15.988617281574165</v>
      </c>
      <c r="G74" s="18">
        <f t="shared" si="92"/>
        <v>13.567245229446186</v>
      </c>
      <c r="H74" s="18">
        <f t="shared" si="93"/>
        <v>22.355892982877407</v>
      </c>
      <c r="I74" s="18">
        <f t="shared" si="94"/>
        <v>9.5312999382074679</v>
      </c>
      <c r="J74" s="18">
        <f t="shared" si="95"/>
        <v>16.62146414177046</v>
      </c>
      <c r="K74" s="18">
        <f t="shared" si="96"/>
        <v>22.669970235489757</v>
      </c>
      <c r="L74" s="18">
        <f t="shared" si="97"/>
        <v>13.081476426228718</v>
      </c>
      <c r="M74" s="18">
        <f t="shared" si="98"/>
        <v>25.217204165494707</v>
      </c>
      <c r="N74" s="18">
        <f t="shared" si="99"/>
        <v>6.000615702056848</v>
      </c>
      <c r="O74" s="18">
        <f t="shared" si="100"/>
        <v>12.178345150542285</v>
      </c>
      <c r="P74" s="18">
        <f t="shared" si="101"/>
        <v>10.629584525643693</v>
      </c>
      <c r="Q74" s="18">
        <f t="shared" si="102"/>
        <v>1.5462170821830483</v>
      </c>
      <c r="R74" s="18">
        <f t="shared" si="103"/>
        <v>12.604476161937228</v>
      </c>
      <c r="S74" s="18">
        <f t="shared" si="104"/>
        <v>4.4564616506892492</v>
      </c>
      <c r="T74" s="18">
        <f t="shared" si="105"/>
        <v>2.9844479897854512</v>
      </c>
      <c r="U74" s="18">
        <f t="shared" si="106"/>
        <v>8.3566740359016336</v>
      </c>
      <c r="V74" s="18">
        <f t="shared" si="106"/>
        <v>12.45156698006052</v>
      </c>
      <c r="W74" s="18">
        <f t="shared" si="88"/>
        <v>9.0889017609194696</v>
      </c>
      <c r="X74" s="18">
        <f t="shared" si="88"/>
        <v>8.1486807000905657</v>
      </c>
      <c r="Y74" s="18">
        <f t="shared" si="56"/>
        <v>12.70090978266019</v>
      </c>
    </row>
    <row r="75" spans="1:25" ht="13.5" thickTop="1" x14ac:dyDescent="0.2">
      <c r="A75" s="79" t="s">
        <v>868</v>
      </c>
      <c r="B75" s="79"/>
      <c r="C75" s="89"/>
      <c r="D75" s="89"/>
      <c r="E75" s="89"/>
      <c r="F75" s="89"/>
      <c r="G75" s="89"/>
      <c r="H75" s="89"/>
      <c r="I75" s="89"/>
      <c r="J75" s="89"/>
      <c r="K75" s="89"/>
      <c r="L75" s="89"/>
      <c r="M75" s="89"/>
      <c r="N75" s="89"/>
      <c r="O75" s="89"/>
      <c r="P75" s="89"/>
      <c r="Q75" s="89"/>
      <c r="R75" s="89"/>
      <c r="S75" s="89"/>
      <c r="T75" s="89"/>
      <c r="U75" s="89"/>
      <c r="V75" s="18"/>
      <c r="W75" s="18"/>
      <c r="X75" s="18"/>
      <c r="Y75" s="89"/>
    </row>
  </sheetData>
  <mergeCells count="6">
    <mergeCell ref="B30:Y30"/>
    <mergeCell ref="B53:Y53"/>
    <mergeCell ref="C7:Y7"/>
    <mergeCell ref="A2:Y2"/>
    <mergeCell ref="A4:Y4"/>
    <mergeCell ref="A5:Y5"/>
  </mergeCells>
  <phoneticPr fontId="4" type="noConversion"/>
  <hyperlinks>
    <hyperlink ref="A1" location="INDICE!A1" display="INDICE"/>
  </hyperlinks>
  <pageMargins left="0.75" right="0.75" top="1" bottom="1" header="0" footer="0"/>
  <headerFooter alignWithMargins="0"/>
  <ignoredErrors>
    <ignoredError sqref="C27:X27" formulaRange="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7"/>
  <sheetViews>
    <sheetView topLeftCell="A23" zoomScale="70" zoomScaleNormal="70" workbookViewId="0"/>
  </sheetViews>
  <sheetFormatPr baseColWidth="10" defaultRowHeight="12.75" x14ac:dyDescent="0.2"/>
  <cols>
    <col min="1" max="1" width="11.42578125" style="4"/>
    <col min="2" max="2" width="30.42578125" style="4" bestFit="1" customWidth="1"/>
    <col min="3" max="89" width="11.42578125" style="21"/>
    <col min="90" max="16384" width="11.42578125" style="4"/>
  </cols>
  <sheetData>
    <row r="1" spans="1:25" x14ac:dyDescent="0.2">
      <c r="A1" s="11" t="s">
        <v>258</v>
      </c>
    </row>
    <row r="2" spans="1:25" ht="18.75" x14ac:dyDescent="0.3">
      <c r="A2" s="333" t="s">
        <v>101</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25"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25" ht="18.75" x14ac:dyDescent="0.3">
      <c r="A4" s="333" t="s">
        <v>851</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25" ht="13.5" thickBot="1" x14ac:dyDescent="0.25">
      <c r="A5" s="335" t="s">
        <v>125</v>
      </c>
      <c r="B5" s="335"/>
      <c r="C5" s="335"/>
      <c r="D5" s="335"/>
      <c r="E5" s="335"/>
      <c r="F5" s="335"/>
      <c r="G5" s="335"/>
      <c r="H5" s="335"/>
      <c r="I5" s="335"/>
      <c r="J5" s="335"/>
      <c r="K5" s="335"/>
      <c r="L5" s="335"/>
      <c r="M5" s="335"/>
      <c r="N5" s="335"/>
      <c r="O5" s="335"/>
      <c r="P5" s="335"/>
      <c r="Q5" s="335"/>
      <c r="R5" s="335"/>
      <c r="S5" s="335"/>
      <c r="T5" s="335"/>
      <c r="U5" s="335"/>
      <c r="V5" s="335"/>
      <c r="W5" s="335"/>
      <c r="X5" s="335"/>
      <c r="Y5" s="335"/>
    </row>
    <row r="6" spans="1:25"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25"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25" ht="13.5" thickTop="1" x14ac:dyDescent="0.2">
      <c r="A8" s="148"/>
      <c r="C8" s="22"/>
      <c r="D8" s="22"/>
      <c r="E8" s="22"/>
      <c r="F8" s="22"/>
      <c r="G8" s="22"/>
      <c r="H8" s="22"/>
      <c r="I8" s="22"/>
      <c r="J8" s="22"/>
      <c r="K8" s="22"/>
      <c r="L8" s="22"/>
      <c r="M8" s="22"/>
      <c r="N8" s="22"/>
      <c r="O8" s="22"/>
      <c r="P8" s="22"/>
      <c r="Q8" s="22"/>
      <c r="R8" s="22"/>
      <c r="S8" s="22"/>
      <c r="T8" s="22"/>
      <c r="U8" s="22"/>
      <c r="V8" s="22"/>
      <c r="W8" s="22"/>
      <c r="X8" s="22"/>
      <c r="Y8" s="22"/>
    </row>
    <row r="9" spans="1:25" x14ac:dyDescent="0.2">
      <c r="A9" s="143"/>
      <c r="B9" s="80" t="s">
        <v>326</v>
      </c>
      <c r="C9" s="18">
        <v>175.57748900000001</v>
      </c>
      <c r="D9" s="18">
        <v>225.656274</v>
      </c>
      <c r="E9" s="18">
        <v>289.014771</v>
      </c>
      <c r="F9" s="18">
        <v>324.76930900000002</v>
      </c>
      <c r="G9" s="18">
        <v>476.64606199999997</v>
      </c>
      <c r="H9" s="18">
        <v>611.58457999999996</v>
      </c>
      <c r="I9" s="18">
        <v>634.88975300000004</v>
      </c>
      <c r="J9" s="18">
        <v>770.88079100000004</v>
      </c>
      <c r="K9" s="18">
        <v>951.27586899999994</v>
      </c>
      <c r="L9" s="18">
        <v>969.69656599999996</v>
      </c>
      <c r="M9" s="18">
        <v>1081.961691</v>
      </c>
      <c r="N9" s="18">
        <v>1251.637248</v>
      </c>
      <c r="O9" s="18">
        <v>1261.257169</v>
      </c>
      <c r="P9" s="18">
        <v>1486.028196</v>
      </c>
      <c r="Q9" s="184">
        <v>1543.7578739999999</v>
      </c>
      <c r="R9" s="184">
        <v>1711.2587799999999</v>
      </c>
      <c r="S9" s="184">
        <v>1832.183499</v>
      </c>
      <c r="T9" s="184">
        <v>1872.3171669999999</v>
      </c>
      <c r="U9" s="27">
        <v>1976.7558739999999</v>
      </c>
      <c r="V9" s="27">
        <v>2151.8217719999998</v>
      </c>
      <c r="W9" s="27">
        <v>2309.5234599999999</v>
      </c>
      <c r="X9" s="27">
        <v>2488.7394829999998</v>
      </c>
      <c r="Y9" s="18">
        <f>SUM(C9:X9)</f>
        <v>26397.233676999997</v>
      </c>
    </row>
    <row r="10" spans="1:25" x14ac:dyDescent="0.2">
      <c r="A10" s="143"/>
      <c r="B10" s="80" t="s">
        <v>332</v>
      </c>
      <c r="C10" s="18">
        <v>2.4923769999999998</v>
      </c>
      <c r="D10" s="18">
        <v>3.4243399999999999</v>
      </c>
      <c r="E10" s="18">
        <v>5.1229829999999996</v>
      </c>
      <c r="F10" s="18">
        <v>5.2162629999999996</v>
      </c>
      <c r="G10" s="18">
        <v>7.1986439999999998</v>
      </c>
      <c r="H10" s="18">
        <v>8.8148579999999992</v>
      </c>
      <c r="I10" s="18">
        <v>11.017797</v>
      </c>
      <c r="J10" s="18">
        <v>12.275801</v>
      </c>
      <c r="K10" s="18">
        <v>49.560296999999998</v>
      </c>
      <c r="L10" s="18">
        <v>49.191643999999997</v>
      </c>
      <c r="M10" s="18">
        <v>71.552334000000002</v>
      </c>
      <c r="N10" s="18">
        <v>34.331631000000002</v>
      </c>
      <c r="O10" s="18">
        <v>33.822135000000003</v>
      </c>
      <c r="P10" s="18">
        <v>29.201671999999999</v>
      </c>
      <c r="Q10" s="184">
        <v>27.845209000000001</v>
      </c>
      <c r="R10" s="184">
        <v>18.108314</v>
      </c>
      <c r="S10" s="184">
        <v>17.910366</v>
      </c>
      <c r="T10" s="184">
        <v>18.978843999999999</v>
      </c>
      <c r="U10" s="27">
        <v>18.165409</v>
      </c>
      <c r="V10" s="27">
        <v>15.995877</v>
      </c>
      <c r="W10" s="27">
        <v>18.559863</v>
      </c>
      <c r="X10" s="27">
        <v>16.471844999999998</v>
      </c>
      <c r="Y10" s="18">
        <f t="shared" ref="Y10:Y29" si="0">SUM(C10:X10)</f>
        <v>475.25850299999996</v>
      </c>
    </row>
    <row r="11" spans="1:25" x14ac:dyDescent="0.2">
      <c r="A11" s="143"/>
      <c r="B11" s="80" t="s">
        <v>388</v>
      </c>
      <c r="C11" s="18">
        <v>4.1017340000000004</v>
      </c>
      <c r="D11" s="18">
        <v>9.7441329999999997</v>
      </c>
      <c r="E11" s="18">
        <v>9.9627090000000003</v>
      </c>
      <c r="F11" s="18">
        <v>9.7171129999999994</v>
      </c>
      <c r="G11" s="18">
        <v>10.115534999999999</v>
      </c>
      <c r="H11" s="18">
        <v>15.554319</v>
      </c>
      <c r="I11" s="18">
        <v>14.367862000000001</v>
      </c>
      <c r="J11" s="18">
        <v>10.570731</v>
      </c>
      <c r="K11" s="18">
        <v>26.352153999999999</v>
      </c>
      <c r="L11" s="18">
        <v>14.814099000000001</v>
      </c>
      <c r="M11" s="18">
        <v>16.100515000000001</v>
      </c>
      <c r="N11" s="18">
        <v>20.602323999999999</v>
      </c>
      <c r="O11" s="18">
        <v>18.072102000000001</v>
      </c>
      <c r="P11" s="18">
        <v>21.817658000000002</v>
      </c>
      <c r="Q11" s="184">
        <v>20.427564</v>
      </c>
      <c r="R11" s="184">
        <v>22.153411999999999</v>
      </c>
      <c r="S11" s="184">
        <v>29.725154</v>
      </c>
      <c r="T11" s="184">
        <v>32.68985</v>
      </c>
      <c r="U11" s="27">
        <v>43.794047999999997</v>
      </c>
      <c r="V11" s="27">
        <v>44.061785</v>
      </c>
      <c r="W11" s="27">
        <v>40.646420999999997</v>
      </c>
      <c r="X11" s="27">
        <v>41.714376000000001</v>
      </c>
      <c r="Y11" s="18">
        <f t="shared" si="0"/>
        <v>477.10559799999993</v>
      </c>
    </row>
    <row r="12" spans="1:25" x14ac:dyDescent="0.2">
      <c r="A12" s="143"/>
      <c r="B12" s="80" t="s">
        <v>335</v>
      </c>
      <c r="C12" s="18">
        <v>6.0309229999999996</v>
      </c>
      <c r="D12" s="18">
        <v>7.3450490000000004</v>
      </c>
      <c r="E12" s="18">
        <v>7.6275579999999996</v>
      </c>
      <c r="F12" s="18">
        <v>6.0103330000000001</v>
      </c>
      <c r="G12" s="18">
        <v>5.5725309999999997</v>
      </c>
      <c r="H12" s="18">
        <v>6.3456849999999996</v>
      </c>
      <c r="I12" s="18">
        <v>7.4904400000000004</v>
      </c>
      <c r="J12" s="18">
        <v>6.1928850000000004</v>
      </c>
      <c r="K12" s="18">
        <v>9.2224149999999998</v>
      </c>
      <c r="L12" s="18">
        <v>10.781629000000001</v>
      </c>
      <c r="M12" s="18">
        <v>14.939294</v>
      </c>
      <c r="N12" s="18">
        <v>20.862017999999999</v>
      </c>
      <c r="O12" s="18">
        <v>16.041658000000002</v>
      </c>
      <c r="P12" s="18">
        <v>17.420164</v>
      </c>
      <c r="Q12" s="184">
        <v>10.572671</v>
      </c>
      <c r="R12" s="184">
        <v>11.492774000000001</v>
      </c>
      <c r="S12" s="184">
        <v>17.074856</v>
      </c>
      <c r="T12" s="184">
        <v>45.561802</v>
      </c>
      <c r="U12" s="27">
        <v>77.867440000000002</v>
      </c>
      <c r="V12" s="27">
        <v>26.208629999999999</v>
      </c>
      <c r="W12" s="27">
        <v>22.39601</v>
      </c>
      <c r="X12" s="27">
        <v>26.362725999999999</v>
      </c>
      <c r="Y12" s="18">
        <f t="shared" si="0"/>
        <v>379.41949099999999</v>
      </c>
    </row>
    <row r="13" spans="1:25" x14ac:dyDescent="0.2">
      <c r="A13" s="143"/>
      <c r="B13" s="80" t="s">
        <v>70</v>
      </c>
      <c r="C13" s="18">
        <v>1.5898220000000001</v>
      </c>
      <c r="D13" s="18">
        <v>1.6846749999999999</v>
      </c>
      <c r="E13" s="18">
        <v>3.0210129999999999</v>
      </c>
      <c r="F13" s="18">
        <v>3.243258</v>
      </c>
      <c r="G13" s="18">
        <v>4.3243309999999999</v>
      </c>
      <c r="H13" s="18">
        <v>6.505598</v>
      </c>
      <c r="I13" s="18">
        <v>11.885439</v>
      </c>
      <c r="J13" s="18">
        <v>10.494458</v>
      </c>
      <c r="K13" s="18">
        <v>14.07874</v>
      </c>
      <c r="L13" s="18">
        <v>23.351071999999998</v>
      </c>
      <c r="M13" s="18">
        <v>31.853358</v>
      </c>
      <c r="N13" s="18">
        <v>38.806438999999997</v>
      </c>
      <c r="O13" s="18">
        <v>46.657425000000003</v>
      </c>
      <c r="P13" s="18">
        <v>36.879480000000001</v>
      </c>
      <c r="Q13" s="184">
        <v>34.190365</v>
      </c>
      <c r="R13" s="184">
        <v>35.991410000000002</v>
      </c>
      <c r="S13" s="184">
        <v>37.152014999999999</v>
      </c>
      <c r="T13" s="184">
        <v>42.130007999999997</v>
      </c>
      <c r="U13" s="27">
        <v>38.853518000000001</v>
      </c>
      <c r="V13" s="27">
        <v>48.194400999999999</v>
      </c>
      <c r="W13" s="27">
        <v>50.051797000000001</v>
      </c>
      <c r="X13" s="27">
        <v>41.844279999999998</v>
      </c>
      <c r="Y13" s="18">
        <f t="shared" si="0"/>
        <v>562.78290199999992</v>
      </c>
    </row>
    <row r="14" spans="1:25" x14ac:dyDescent="0.2">
      <c r="A14" s="143"/>
      <c r="B14" s="80" t="s">
        <v>67</v>
      </c>
      <c r="C14" s="18">
        <v>22.657232</v>
      </c>
      <c r="D14" s="18">
        <v>34.738430000000001</v>
      </c>
      <c r="E14" s="18">
        <v>39.281785999999997</v>
      </c>
      <c r="F14" s="18">
        <v>42.378695</v>
      </c>
      <c r="G14" s="18">
        <v>78.457142000000005</v>
      </c>
      <c r="H14" s="18">
        <v>63.303165999999997</v>
      </c>
      <c r="I14" s="18">
        <v>58.769947999999999</v>
      </c>
      <c r="J14" s="18">
        <v>52.861761000000001</v>
      </c>
      <c r="K14" s="18">
        <v>63.632252000000001</v>
      </c>
      <c r="L14" s="18">
        <v>93.033826000000005</v>
      </c>
      <c r="M14" s="18">
        <v>84.491741000000005</v>
      </c>
      <c r="N14" s="18">
        <v>123.495048</v>
      </c>
      <c r="O14" s="18">
        <v>132.83274700000001</v>
      </c>
      <c r="P14" s="18">
        <v>155.764036</v>
      </c>
      <c r="Q14" s="184">
        <v>136.871227</v>
      </c>
      <c r="R14" s="184">
        <v>157.99101200000001</v>
      </c>
      <c r="S14" s="184">
        <v>172.88493099999999</v>
      </c>
      <c r="T14" s="184">
        <v>167.439179</v>
      </c>
      <c r="U14" s="27">
        <v>174.866377</v>
      </c>
      <c r="V14" s="27">
        <v>183.838526</v>
      </c>
      <c r="W14" s="27">
        <v>177.42715899999999</v>
      </c>
      <c r="X14" s="27">
        <v>187.19998899999999</v>
      </c>
      <c r="Y14" s="18">
        <f t="shared" si="0"/>
        <v>2404.2162100000005</v>
      </c>
    </row>
    <row r="15" spans="1:25" x14ac:dyDescent="0.2">
      <c r="A15" s="143"/>
      <c r="B15" s="80" t="s">
        <v>377</v>
      </c>
      <c r="C15" s="18">
        <v>0.39104100000000003</v>
      </c>
      <c r="D15" s="18">
        <v>1.051545</v>
      </c>
      <c r="E15" s="18">
        <v>1.590255</v>
      </c>
      <c r="F15" s="18">
        <v>3.299382</v>
      </c>
      <c r="G15" s="18">
        <v>1.1274150000000001</v>
      </c>
      <c r="H15" s="18">
        <v>1.4661770000000001</v>
      </c>
      <c r="I15" s="18">
        <v>2.1616200000000001</v>
      </c>
      <c r="J15" s="18">
        <v>2.0876229999999998</v>
      </c>
      <c r="K15" s="18">
        <v>5.744262</v>
      </c>
      <c r="L15" s="18">
        <v>25.586546999999999</v>
      </c>
      <c r="M15" s="18">
        <v>45.378079</v>
      </c>
      <c r="N15" s="18">
        <v>32.593601</v>
      </c>
      <c r="O15" s="18">
        <v>22.331</v>
      </c>
      <c r="P15" s="18">
        <v>2.6406930000000002</v>
      </c>
      <c r="Q15" s="184">
        <v>2.2077930000000001</v>
      </c>
      <c r="R15" s="184">
        <v>3.1605569999999998</v>
      </c>
      <c r="S15" s="184">
        <v>5.3148939999999998</v>
      </c>
      <c r="T15" s="184">
        <v>4.1001159999999999</v>
      </c>
      <c r="U15" s="27">
        <v>3.733676</v>
      </c>
      <c r="V15" s="27">
        <v>3.505614</v>
      </c>
      <c r="W15" s="27">
        <v>3.672755</v>
      </c>
      <c r="X15" s="27">
        <v>2.6271949999999999</v>
      </c>
      <c r="Y15" s="18">
        <f t="shared" si="0"/>
        <v>175.77184</v>
      </c>
    </row>
    <row r="16" spans="1:25" x14ac:dyDescent="0.2">
      <c r="A16" s="143"/>
      <c r="B16" s="80" t="s">
        <v>14</v>
      </c>
      <c r="C16" s="18">
        <v>0.72752600000000001</v>
      </c>
      <c r="D16" s="18">
        <v>1.2638020000000001</v>
      </c>
      <c r="E16" s="18">
        <v>2.014103</v>
      </c>
      <c r="F16" s="18">
        <v>3.0767060000000002</v>
      </c>
      <c r="G16" s="18">
        <v>3.8721830000000002</v>
      </c>
      <c r="H16" s="18">
        <v>7.837993</v>
      </c>
      <c r="I16" s="18">
        <v>8.5856910000000006</v>
      </c>
      <c r="J16" s="18">
        <v>15.115074999999999</v>
      </c>
      <c r="K16" s="18">
        <v>17.157471000000001</v>
      </c>
      <c r="L16" s="18">
        <v>33.077910000000003</v>
      </c>
      <c r="M16" s="18">
        <v>44.867621</v>
      </c>
      <c r="N16" s="18">
        <v>68.304067000000003</v>
      </c>
      <c r="O16" s="18">
        <v>80.493471999999997</v>
      </c>
      <c r="P16" s="18">
        <v>92.259392000000005</v>
      </c>
      <c r="Q16" s="184">
        <v>102.434029</v>
      </c>
      <c r="R16" s="184">
        <v>136.66676799999999</v>
      </c>
      <c r="S16" s="184">
        <v>171.234061</v>
      </c>
      <c r="T16" s="184">
        <v>180.33509100000001</v>
      </c>
      <c r="U16" s="27">
        <v>197.38728599999999</v>
      </c>
      <c r="V16" s="27">
        <v>221.13277600000001</v>
      </c>
      <c r="W16" s="27">
        <v>232.24341100000001</v>
      </c>
      <c r="X16" s="27">
        <v>269.087357</v>
      </c>
      <c r="Y16" s="18">
        <f t="shared" si="0"/>
        <v>1889.1737909999997</v>
      </c>
    </row>
    <row r="17" spans="1:25" x14ac:dyDescent="0.2">
      <c r="A17" s="143"/>
      <c r="B17" s="8" t="s">
        <v>15</v>
      </c>
      <c r="C17" s="18">
        <v>5.6601529999999993</v>
      </c>
      <c r="D17" s="18">
        <v>6.6796389999999981</v>
      </c>
      <c r="E17" s="18">
        <v>8.0706249999999962</v>
      </c>
      <c r="F17" s="18">
        <v>9.6864429999999988</v>
      </c>
      <c r="G17" s="18">
        <v>8.7122440000000001</v>
      </c>
      <c r="H17" s="18">
        <v>11.037338999999999</v>
      </c>
      <c r="I17" s="18">
        <v>16.491720000000001</v>
      </c>
      <c r="J17" s="18">
        <v>19.597359999999998</v>
      </c>
      <c r="K17" s="18">
        <v>17.554978000000006</v>
      </c>
      <c r="L17" s="18">
        <v>21.096342999999997</v>
      </c>
      <c r="M17" s="18">
        <v>29.358001999999992</v>
      </c>
      <c r="N17" s="18">
        <v>38.752983999999998</v>
      </c>
      <c r="O17" s="18">
        <v>46.831478000000004</v>
      </c>
      <c r="P17" s="18">
        <v>47.290687000000005</v>
      </c>
      <c r="Q17" s="105">
        <v>46.595699000000003</v>
      </c>
      <c r="R17" s="105">
        <v>45.918631000000005</v>
      </c>
      <c r="S17" s="105">
        <v>57.032557999999995</v>
      </c>
      <c r="T17" s="105">
        <v>58.27045300000001</v>
      </c>
      <c r="U17" s="19">
        <v>60.142780000000002</v>
      </c>
      <c r="V17" s="19">
        <v>94.575188999999995</v>
      </c>
      <c r="W17" s="19">
        <v>84.344109999999986</v>
      </c>
      <c r="X17" s="19">
        <v>93.819514999999996</v>
      </c>
      <c r="Y17" s="18">
        <f t="shared" si="0"/>
        <v>827.51893000000007</v>
      </c>
    </row>
    <row r="18" spans="1:25" x14ac:dyDescent="0.2">
      <c r="A18" s="143"/>
      <c r="B18" s="8" t="s">
        <v>26</v>
      </c>
      <c r="C18" s="18">
        <v>0.20469899999999999</v>
      </c>
      <c r="D18" s="18">
        <v>0.576013</v>
      </c>
      <c r="E18" s="18">
        <v>0.295319</v>
      </c>
      <c r="F18" s="18">
        <v>0.34865200000000002</v>
      </c>
      <c r="G18" s="18">
        <v>0.40728300000000001</v>
      </c>
      <c r="H18" s="18">
        <v>0.37898100000000001</v>
      </c>
      <c r="I18" s="18">
        <v>0.63646100000000005</v>
      </c>
      <c r="J18" s="18">
        <v>0.71429799999999999</v>
      </c>
      <c r="K18" s="18">
        <v>1.463012</v>
      </c>
      <c r="L18" s="18">
        <v>2.3144100000000001</v>
      </c>
      <c r="M18" s="18">
        <v>3.7485499999999998</v>
      </c>
      <c r="N18" s="18">
        <v>3.2721269999999998</v>
      </c>
      <c r="O18" s="18">
        <v>3.142074</v>
      </c>
      <c r="P18" s="18">
        <v>4.1765109999999996</v>
      </c>
      <c r="Q18" s="105">
        <v>3.2466550000000001</v>
      </c>
      <c r="R18" s="105">
        <v>3.3027600000000001</v>
      </c>
      <c r="S18" s="105">
        <v>3.3205110000000002</v>
      </c>
      <c r="T18" s="105">
        <v>3.4745889999999999</v>
      </c>
      <c r="U18" s="19">
        <v>2.3082029999999998</v>
      </c>
      <c r="V18" s="19">
        <v>3.3881559999999999</v>
      </c>
      <c r="W18" s="19">
        <v>3.3881559999999999</v>
      </c>
      <c r="X18" s="19">
        <v>2.4636179999999999</v>
      </c>
      <c r="Y18" s="18">
        <v>1.8492329999999999</v>
      </c>
    </row>
    <row r="19" spans="1:25" x14ac:dyDescent="0.2">
      <c r="A19" s="143"/>
      <c r="B19" s="8" t="s">
        <v>27</v>
      </c>
      <c r="C19" s="18">
        <v>4.0682020000000003</v>
      </c>
      <c r="D19" s="18">
        <v>4.6118920000000001</v>
      </c>
      <c r="E19" s="18">
        <v>6.208577</v>
      </c>
      <c r="F19" s="18">
        <v>8.2756469999999993</v>
      </c>
      <c r="G19" s="18">
        <v>4.3554139999999997</v>
      </c>
      <c r="H19" s="18">
        <v>6.0840889999999996</v>
      </c>
      <c r="I19" s="18">
        <v>11.406117999999999</v>
      </c>
      <c r="J19" s="18">
        <v>10.962927000000001</v>
      </c>
      <c r="K19" s="18">
        <v>11.250061000000001</v>
      </c>
      <c r="L19" s="18">
        <v>12.399615000000001</v>
      </c>
      <c r="M19" s="18">
        <v>18.912457</v>
      </c>
      <c r="N19" s="18">
        <v>25.437709999999999</v>
      </c>
      <c r="O19" s="18">
        <v>33.256748999999999</v>
      </c>
      <c r="P19" s="18">
        <v>30.91827</v>
      </c>
      <c r="Q19" s="105">
        <v>33.706150999999998</v>
      </c>
      <c r="R19" s="105">
        <v>35.642152000000003</v>
      </c>
      <c r="S19" s="105">
        <v>39.135334</v>
      </c>
      <c r="T19" s="105">
        <v>34.696572000000003</v>
      </c>
      <c r="U19" s="19">
        <v>31.544971</v>
      </c>
      <c r="V19" s="19">
        <v>36.238137000000002</v>
      </c>
      <c r="W19" s="19">
        <v>36.238137000000002</v>
      </c>
      <c r="X19" s="19">
        <v>34.173299999999998</v>
      </c>
      <c r="Y19" s="18">
        <v>31.690871000000001</v>
      </c>
    </row>
    <row r="20" spans="1:25" x14ac:dyDescent="0.2">
      <c r="A20" s="143"/>
      <c r="B20" s="8" t="s">
        <v>16</v>
      </c>
      <c r="C20" s="18">
        <f>SUM(C21:C26)</f>
        <v>0.260768</v>
      </c>
      <c r="D20" s="18">
        <f t="shared" ref="D20:X20" si="1">SUM(D21:D26)</f>
        <v>0.51892500000000008</v>
      </c>
      <c r="E20" s="18">
        <f t="shared" si="1"/>
        <v>0.85420399999999996</v>
      </c>
      <c r="F20" s="18">
        <f t="shared" si="1"/>
        <v>9.0407000000000001E-2</v>
      </c>
      <c r="G20" s="18">
        <f t="shared" si="1"/>
        <v>0.69170500000000001</v>
      </c>
      <c r="H20" s="18">
        <f t="shared" si="1"/>
        <v>2.0729979999999997</v>
      </c>
      <c r="I20" s="18">
        <f t="shared" si="1"/>
        <v>1.3407449999999999</v>
      </c>
      <c r="J20" s="18">
        <f t="shared" si="1"/>
        <v>4.387365</v>
      </c>
      <c r="K20" s="18">
        <f t="shared" si="1"/>
        <v>2.3955959999999998</v>
      </c>
      <c r="L20" s="18">
        <f t="shared" si="1"/>
        <v>2.0878610000000002</v>
      </c>
      <c r="M20" s="18">
        <f t="shared" si="1"/>
        <v>2.9097600000000003</v>
      </c>
      <c r="N20" s="18">
        <f t="shared" si="1"/>
        <v>5.0488199999999992</v>
      </c>
      <c r="O20" s="18">
        <f t="shared" si="1"/>
        <v>5.0938460000000001</v>
      </c>
      <c r="P20" s="18">
        <f t="shared" si="1"/>
        <v>5.3037609999999997</v>
      </c>
      <c r="Q20" s="18">
        <f t="shared" si="1"/>
        <v>4.0632570000000001</v>
      </c>
      <c r="R20" s="18">
        <f t="shared" si="1"/>
        <v>5.3089230000000001</v>
      </c>
      <c r="S20" s="18">
        <f t="shared" si="1"/>
        <v>9.3511449999999989</v>
      </c>
      <c r="T20" s="18">
        <f t="shared" si="1"/>
        <v>12.609262000000001</v>
      </c>
      <c r="U20" s="18">
        <f t="shared" si="1"/>
        <v>15.244962999999998</v>
      </c>
      <c r="V20" s="18">
        <f t="shared" si="1"/>
        <v>36.185335000000009</v>
      </c>
      <c r="W20" s="18">
        <f t="shared" si="1"/>
        <v>46.646476</v>
      </c>
      <c r="X20" s="18">
        <f t="shared" si="1"/>
        <v>58.751419999999996</v>
      </c>
      <c r="Y20" s="18">
        <f t="shared" si="0"/>
        <v>221.21754200000001</v>
      </c>
    </row>
    <row r="21" spans="1:25" x14ac:dyDescent="0.2">
      <c r="A21" s="143"/>
      <c r="B21" s="8" t="s">
        <v>19</v>
      </c>
      <c r="C21" s="18">
        <v>0</v>
      </c>
      <c r="D21" s="18">
        <v>8.0099999999999995E-4</v>
      </c>
      <c r="E21" s="18">
        <v>5.8580000000000004E-3</v>
      </c>
      <c r="F21" s="18">
        <v>1.0000000000000001E-5</v>
      </c>
      <c r="G21" s="18">
        <v>0</v>
      </c>
      <c r="H21" s="18">
        <v>7.2439999999999996E-3</v>
      </c>
      <c r="I21" s="18">
        <v>3.0899999999999998E-4</v>
      </c>
      <c r="J21" s="18">
        <v>3.6200000000000002E-4</v>
      </c>
      <c r="K21" s="18">
        <v>7.3700000000000002E-4</v>
      </c>
      <c r="L21" s="18">
        <v>5.1E-5</v>
      </c>
      <c r="M21" s="18">
        <v>0</v>
      </c>
      <c r="N21" s="18">
        <v>6.7599999999999995E-4</v>
      </c>
      <c r="O21" s="18">
        <v>3.2130000000000001E-3</v>
      </c>
      <c r="P21" s="18">
        <v>5.8729999999999997E-2</v>
      </c>
      <c r="Q21" s="105">
        <v>0.19749700000000001</v>
      </c>
      <c r="R21" s="105">
        <v>0.126194</v>
      </c>
      <c r="S21" s="105">
        <v>1.7520000000000001E-2</v>
      </c>
      <c r="T21" s="105">
        <v>8.1946000000000005E-2</v>
      </c>
      <c r="U21" s="19">
        <v>2.2461999999999999E-2</v>
      </c>
      <c r="V21" s="19">
        <v>0.14438900000000002</v>
      </c>
      <c r="W21" s="19">
        <v>7.7186000000000005E-2</v>
      </c>
      <c r="X21" s="19">
        <v>0.16929</v>
      </c>
      <c r="Y21" s="18">
        <f t="shared" si="0"/>
        <v>0.91447499999999993</v>
      </c>
    </row>
    <row r="22" spans="1:25" x14ac:dyDescent="0.2">
      <c r="A22" s="143"/>
      <c r="B22" s="8" t="s">
        <v>18</v>
      </c>
      <c r="C22" s="18">
        <v>1.4E-5</v>
      </c>
      <c r="D22" s="18">
        <v>3.6400000000000001E-4</v>
      </c>
      <c r="E22" s="18">
        <v>2.4499999999999999E-4</v>
      </c>
      <c r="F22" s="18">
        <v>0</v>
      </c>
      <c r="G22" s="18">
        <v>1.864E-3</v>
      </c>
      <c r="H22" s="18">
        <v>1.488E-3</v>
      </c>
      <c r="I22" s="18">
        <v>3.6519999999999999E-3</v>
      </c>
      <c r="J22" s="18">
        <v>2.0355999999999999E-2</v>
      </c>
      <c r="K22" s="18">
        <v>6.7170999999999995E-2</v>
      </c>
      <c r="L22" s="18">
        <v>4.7371000000000003E-2</v>
      </c>
      <c r="M22" s="18">
        <v>2.2551999999999999E-2</v>
      </c>
      <c r="N22" s="18">
        <v>9.8639999999999995E-3</v>
      </c>
      <c r="O22" s="18">
        <v>1.0820000000000001E-3</v>
      </c>
      <c r="P22" s="18">
        <v>0</v>
      </c>
      <c r="Q22" s="105">
        <v>7.4470999999999996E-2</v>
      </c>
      <c r="R22" s="105">
        <v>0</v>
      </c>
      <c r="S22" s="105">
        <v>8.8999999999999995E-5</v>
      </c>
      <c r="T22" s="105">
        <v>4.5000000000000003E-5</v>
      </c>
      <c r="U22" s="19">
        <v>0</v>
      </c>
      <c r="V22" s="19">
        <v>3.86E-4</v>
      </c>
      <c r="W22" s="19">
        <v>0</v>
      </c>
      <c r="X22" s="19">
        <v>0</v>
      </c>
      <c r="Y22" s="18">
        <f t="shared" si="0"/>
        <v>0.25101400000000001</v>
      </c>
    </row>
    <row r="23" spans="1:25" x14ac:dyDescent="0.2">
      <c r="A23" s="143"/>
      <c r="B23" s="8" t="s">
        <v>20</v>
      </c>
      <c r="C23" s="18">
        <v>3.5799999999999997E-4</v>
      </c>
      <c r="D23" s="18">
        <v>0</v>
      </c>
      <c r="E23" s="18">
        <v>1E-4</v>
      </c>
      <c r="F23" s="18">
        <v>2.0219999999999999E-3</v>
      </c>
      <c r="G23" s="18">
        <v>4.5000000000000003E-5</v>
      </c>
      <c r="H23" s="18">
        <v>4.0870000000000004E-3</v>
      </c>
      <c r="I23" s="18">
        <v>0</v>
      </c>
      <c r="J23" s="18">
        <v>0</v>
      </c>
      <c r="K23" s="18">
        <v>1.25E-4</v>
      </c>
      <c r="L23" s="18">
        <v>0</v>
      </c>
      <c r="M23" s="18">
        <v>0</v>
      </c>
      <c r="N23" s="18">
        <v>0</v>
      </c>
      <c r="O23" s="18">
        <v>0</v>
      </c>
      <c r="P23" s="18">
        <v>4.9576000000000002E-2</v>
      </c>
      <c r="Q23" s="105">
        <v>1.8E-5</v>
      </c>
      <c r="R23" s="105">
        <v>0</v>
      </c>
      <c r="S23" s="105">
        <v>1.0723E-2</v>
      </c>
      <c r="T23" s="105">
        <v>5.8999999999999998E-5</v>
      </c>
      <c r="U23" s="19">
        <v>1.3096999999999999E-2</v>
      </c>
      <c r="V23" s="19">
        <v>8.26E-3</v>
      </c>
      <c r="W23" s="19">
        <v>5.7149999999999996E-3</v>
      </c>
      <c r="X23" s="19">
        <v>8.1300000000000003E-4</v>
      </c>
      <c r="Y23" s="18">
        <f t="shared" si="0"/>
        <v>9.4997999999999999E-2</v>
      </c>
    </row>
    <row r="24" spans="1:25" x14ac:dyDescent="0.2">
      <c r="A24" s="143"/>
      <c r="B24" s="8" t="s">
        <v>21</v>
      </c>
      <c r="C24" s="18">
        <v>0</v>
      </c>
      <c r="D24" s="18">
        <v>1.76E-4</v>
      </c>
      <c r="E24" s="18">
        <v>0</v>
      </c>
      <c r="F24" s="18">
        <v>0</v>
      </c>
      <c r="G24" s="18">
        <v>0</v>
      </c>
      <c r="H24" s="18">
        <v>0</v>
      </c>
      <c r="I24" s="18">
        <v>3.88E-4</v>
      </c>
      <c r="J24" s="18">
        <v>2.3999999999999998E-3</v>
      </c>
      <c r="K24" s="18">
        <v>0</v>
      </c>
      <c r="L24" s="18">
        <v>0</v>
      </c>
      <c r="M24" s="18">
        <v>0</v>
      </c>
      <c r="N24" s="18">
        <v>0</v>
      </c>
      <c r="O24" s="18">
        <v>3.1899999999999998E-2</v>
      </c>
      <c r="P24" s="18">
        <v>0</v>
      </c>
      <c r="Q24" s="105">
        <v>5.3000000000000001E-5</v>
      </c>
      <c r="R24" s="105">
        <v>0</v>
      </c>
      <c r="S24" s="105">
        <v>4.6700000000000002E-4</v>
      </c>
      <c r="T24" s="105">
        <v>5.2100000000000002E-3</v>
      </c>
      <c r="U24" s="19">
        <v>0</v>
      </c>
      <c r="V24" s="19">
        <v>0</v>
      </c>
      <c r="W24" s="19">
        <v>0.18035399999999999</v>
      </c>
      <c r="X24" s="19">
        <v>0.264295</v>
      </c>
      <c r="Y24" s="18">
        <f>SUM(C24:X24)</f>
        <v>0.48524299999999998</v>
      </c>
    </row>
    <row r="25" spans="1:25" x14ac:dyDescent="0.2">
      <c r="A25" s="143"/>
      <c r="B25" s="8" t="s">
        <v>17</v>
      </c>
      <c r="C25" s="18">
        <v>0.25916</v>
      </c>
      <c r="D25" s="18">
        <v>0.51375400000000004</v>
      </c>
      <c r="E25" s="18">
        <v>0.84243699999999999</v>
      </c>
      <c r="F25" s="18">
        <v>8.7575E-2</v>
      </c>
      <c r="G25" s="18">
        <v>0.68979599999999996</v>
      </c>
      <c r="H25" s="18">
        <v>2.0600909999999999</v>
      </c>
      <c r="I25" s="18">
        <v>1.3363959999999999</v>
      </c>
      <c r="J25" s="18">
        <v>4.355086</v>
      </c>
      <c r="K25" s="18">
        <v>2.327563</v>
      </c>
      <c r="L25" s="18">
        <v>2.0404390000000001</v>
      </c>
      <c r="M25" s="18">
        <v>2.8796580000000001</v>
      </c>
      <c r="N25" s="18">
        <v>5.0309299999999997</v>
      </c>
      <c r="O25" s="18">
        <v>5.057213</v>
      </c>
      <c r="P25" s="18">
        <v>5.1928010000000002</v>
      </c>
      <c r="Q25" s="105">
        <v>3.7911250000000001</v>
      </c>
      <c r="R25" s="105">
        <v>5.1827290000000001</v>
      </c>
      <c r="S25" s="105">
        <v>9.2666419999999992</v>
      </c>
      <c r="T25" s="105">
        <v>12.318019</v>
      </c>
      <c r="U25" s="19">
        <v>15.20857</v>
      </c>
      <c r="V25" s="19">
        <v>36.012463000000004</v>
      </c>
      <c r="W25" s="19">
        <v>46.267826999999997</v>
      </c>
      <c r="X25" s="19">
        <v>58.316544999999998</v>
      </c>
      <c r="Y25" s="18">
        <f>SUM(C25:X25)</f>
        <v>219.03681900000001</v>
      </c>
    </row>
    <row r="26" spans="1:25" x14ac:dyDescent="0.2">
      <c r="A26" s="297"/>
      <c r="B26" s="8" t="s">
        <v>807</v>
      </c>
      <c r="C26" s="18">
        <v>1.2359999999999999E-3</v>
      </c>
      <c r="D26" s="18">
        <v>3.8300000000000001E-3</v>
      </c>
      <c r="E26" s="18">
        <v>5.5640000000000004E-3</v>
      </c>
      <c r="F26" s="18">
        <v>8.0000000000000004E-4</v>
      </c>
      <c r="G26" s="18">
        <v>0</v>
      </c>
      <c r="H26" s="18">
        <v>8.7999999999999998E-5</v>
      </c>
      <c r="I26" s="18">
        <v>0</v>
      </c>
      <c r="J26" s="18">
        <v>9.1610000000000007E-3</v>
      </c>
      <c r="K26" s="18">
        <v>0</v>
      </c>
      <c r="L26" s="18">
        <v>0</v>
      </c>
      <c r="M26" s="18">
        <v>7.5500000000000003E-3</v>
      </c>
      <c r="N26" s="18">
        <v>7.3499999999999998E-3</v>
      </c>
      <c r="O26" s="18">
        <v>4.3800000000000002E-4</v>
      </c>
      <c r="P26" s="18">
        <v>2.6540000000000001E-3</v>
      </c>
      <c r="Q26" s="105">
        <v>9.2999999999999997E-5</v>
      </c>
      <c r="R26" s="105">
        <v>0</v>
      </c>
      <c r="S26" s="105">
        <v>5.5703999999999997E-2</v>
      </c>
      <c r="T26" s="105">
        <v>0.20398300000000003</v>
      </c>
      <c r="U26" s="19">
        <v>8.34E-4</v>
      </c>
      <c r="V26" s="19">
        <v>1.9837E-2</v>
      </c>
      <c r="W26" s="19">
        <v>0.115394</v>
      </c>
      <c r="X26" s="19">
        <v>4.7699999999999999E-4</v>
      </c>
      <c r="Y26" s="18">
        <f>SUM(C26:X26)</f>
        <v>0.43499300000000002</v>
      </c>
    </row>
    <row r="27" spans="1:25" ht="15" x14ac:dyDescent="0.25">
      <c r="A27" s="143"/>
      <c r="B27" s="191" t="s">
        <v>22</v>
      </c>
      <c r="C27" s="187">
        <f>SUM(C9:C17)</f>
        <v>219.22829700000003</v>
      </c>
      <c r="D27" s="187">
        <f t="shared" ref="D27:Q27" si="2">SUM(D9:D17)</f>
        <v>291.58788699999997</v>
      </c>
      <c r="E27" s="187">
        <f t="shared" si="2"/>
        <v>365.705803</v>
      </c>
      <c r="F27" s="187">
        <f t="shared" si="2"/>
        <v>407.39750200000003</v>
      </c>
      <c r="G27" s="187">
        <f t="shared" si="2"/>
        <v>596.02608700000008</v>
      </c>
      <c r="H27" s="187">
        <f t="shared" si="2"/>
        <v>732.44971499999986</v>
      </c>
      <c r="I27" s="187">
        <f t="shared" si="2"/>
        <v>765.66026999999997</v>
      </c>
      <c r="J27" s="187">
        <f t="shared" si="2"/>
        <v>900.07648500000016</v>
      </c>
      <c r="K27" s="187">
        <f t="shared" si="2"/>
        <v>1154.578438</v>
      </c>
      <c r="L27" s="187">
        <f t="shared" si="2"/>
        <v>1240.6296360000001</v>
      </c>
      <c r="M27" s="187">
        <f t="shared" si="2"/>
        <v>1420.5026350000003</v>
      </c>
      <c r="N27" s="187">
        <f t="shared" si="2"/>
        <v>1629.38536</v>
      </c>
      <c r="O27" s="187">
        <f t="shared" si="2"/>
        <v>1658.3391860000002</v>
      </c>
      <c r="P27" s="187">
        <f t="shared" si="2"/>
        <v>1889.301978</v>
      </c>
      <c r="Q27" s="187">
        <f t="shared" si="2"/>
        <v>1924.902431</v>
      </c>
      <c r="R27" s="187">
        <f>SUM(R9:R17)</f>
        <v>2142.7416579999999</v>
      </c>
      <c r="S27" s="187">
        <f>SUM(S9:S17)</f>
        <v>2340.512334</v>
      </c>
      <c r="T27" s="187">
        <f>SUM(T9:T17)</f>
        <v>2421.82251</v>
      </c>
      <c r="U27" s="187">
        <f>SUM(U9:U17)</f>
        <v>2591.5664079999997</v>
      </c>
      <c r="V27" s="187">
        <f>SUM(V9:V17)</f>
        <v>2789.33457</v>
      </c>
      <c r="W27" s="187">
        <f t="shared" ref="W27:X27" si="3">SUM(W9:W17)</f>
        <v>2938.8649859999996</v>
      </c>
      <c r="X27" s="187">
        <f t="shared" si="3"/>
        <v>3167.8667659999996</v>
      </c>
      <c r="Y27" s="18">
        <f t="shared" si="0"/>
        <v>33588.480941999995</v>
      </c>
    </row>
    <row r="28" spans="1:25" x14ac:dyDescent="0.2">
      <c r="A28" s="143"/>
      <c r="B28" s="8" t="s">
        <v>23</v>
      </c>
      <c r="C28" s="18">
        <f>C29-C27</f>
        <v>47.835580999999962</v>
      </c>
      <c r="D28" s="18">
        <f t="shared" ref="D28:V28" si="4">D29-D27</f>
        <v>56.686382000000037</v>
      </c>
      <c r="E28" s="18">
        <f t="shared" si="4"/>
        <v>69.440116999999987</v>
      </c>
      <c r="F28" s="18">
        <f t="shared" si="4"/>
        <v>89.570730999999967</v>
      </c>
      <c r="G28" s="18">
        <f t="shared" si="4"/>
        <v>101.7622879999999</v>
      </c>
      <c r="H28" s="18">
        <f t="shared" si="4"/>
        <v>118.92524400000013</v>
      </c>
      <c r="I28" s="18">
        <f t="shared" si="4"/>
        <v>140.17500400000006</v>
      </c>
      <c r="J28" s="18">
        <f t="shared" si="4"/>
        <v>130.69867199999987</v>
      </c>
      <c r="K28" s="18">
        <f t="shared" si="4"/>
        <v>165.6349009999999</v>
      </c>
      <c r="L28" s="18">
        <f t="shared" si="4"/>
        <v>186.9245199999998</v>
      </c>
      <c r="M28" s="18">
        <f t="shared" si="4"/>
        <v>311.31683099999964</v>
      </c>
      <c r="N28" s="18">
        <f t="shared" si="4"/>
        <v>341.49648400000001</v>
      </c>
      <c r="O28" s="18">
        <f t="shared" si="4"/>
        <v>304.59463599999981</v>
      </c>
      <c r="P28" s="18">
        <f t="shared" si="4"/>
        <v>300.68600199999992</v>
      </c>
      <c r="Q28" s="18">
        <f t="shared" si="4"/>
        <v>298.20728199999985</v>
      </c>
      <c r="R28" s="18">
        <f t="shared" si="4"/>
        <v>355.10331700000006</v>
      </c>
      <c r="S28" s="18">
        <f t="shared" si="4"/>
        <v>355.72464099999979</v>
      </c>
      <c r="T28" s="18">
        <f t="shared" si="4"/>
        <v>367.35607600000003</v>
      </c>
      <c r="U28" s="18">
        <f t="shared" si="4"/>
        <v>459.05982300000051</v>
      </c>
      <c r="V28" s="18">
        <f t="shared" si="4"/>
        <v>525.68468400000029</v>
      </c>
      <c r="W28" s="18">
        <f t="shared" ref="W28:X28" si="5">W29-W27</f>
        <v>551.67421700000023</v>
      </c>
      <c r="X28" s="18">
        <f t="shared" si="5"/>
        <v>620.26319800000056</v>
      </c>
      <c r="Y28" s="18">
        <f t="shared" si="0"/>
        <v>5898.8206310000005</v>
      </c>
    </row>
    <row r="29" spans="1:25" ht="13.5" thickBot="1" x14ac:dyDescent="0.25">
      <c r="A29" s="143"/>
      <c r="B29" s="30" t="s">
        <v>7</v>
      </c>
      <c r="C29" s="78">
        <v>267.06387799999999</v>
      </c>
      <c r="D29" s="78">
        <v>348.274269</v>
      </c>
      <c r="E29" s="78">
        <v>435.14591999999999</v>
      </c>
      <c r="F29" s="78">
        <v>496.968233</v>
      </c>
      <c r="G29" s="78">
        <v>697.78837499999997</v>
      </c>
      <c r="H29" s="78">
        <v>851.37495899999999</v>
      </c>
      <c r="I29" s="78">
        <v>905.83527400000003</v>
      </c>
      <c r="J29" s="78">
        <v>1030.775157</v>
      </c>
      <c r="K29" s="78">
        <v>1320.2133389999999</v>
      </c>
      <c r="L29" s="78">
        <v>1427.5541559999999</v>
      </c>
      <c r="M29" s="78">
        <v>1731.8194659999999</v>
      </c>
      <c r="N29" s="78">
        <v>1970.881844</v>
      </c>
      <c r="O29" s="78">
        <v>1962.933822</v>
      </c>
      <c r="P29" s="78">
        <v>2189.9879799999999</v>
      </c>
      <c r="Q29" s="188">
        <v>2223.1097129999998</v>
      </c>
      <c r="R29" s="188">
        <v>2497.844975</v>
      </c>
      <c r="S29" s="188">
        <v>2696.2369749999998</v>
      </c>
      <c r="T29" s="188">
        <v>2789.178586</v>
      </c>
      <c r="U29" s="273">
        <v>3050.6262310000002</v>
      </c>
      <c r="V29" s="273">
        <v>3315.0192540000003</v>
      </c>
      <c r="W29" s="273">
        <v>3490.5392029999998</v>
      </c>
      <c r="X29" s="273">
        <v>3788.1299640000002</v>
      </c>
      <c r="Y29" s="18">
        <f t="shared" si="0"/>
        <v>39487.301572999997</v>
      </c>
    </row>
    <row r="30" spans="1:25" ht="20.25" thickTop="1" thickBot="1" x14ac:dyDescent="0.35">
      <c r="A30" s="143"/>
      <c r="B30" s="83"/>
      <c r="C30" s="334" t="s">
        <v>253</v>
      </c>
      <c r="D30" s="334"/>
      <c r="E30" s="334"/>
      <c r="F30" s="334"/>
      <c r="G30" s="334"/>
      <c r="H30" s="334"/>
      <c r="I30" s="334"/>
      <c r="J30" s="334"/>
      <c r="K30" s="334"/>
      <c r="L30" s="334"/>
      <c r="M30" s="334"/>
      <c r="N30" s="334"/>
      <c r="O30" s="334"/>
      <c r="P30" s="334"/>
      <c r="Q30" s="334"/>
      <c r="R30" s="334"/>
      <c r="S30" s="334"/>
      <c r="T30" s="334"/>
      <c r="U30" s="334"/>
      <c r="V30" s="334"/>
      <c r="W30" s="334"/>
      <c r="X30" s="334"/>
      <c r="Y30" s="334"/>
    </row>
    <row r="31" spans="1:25" ht="13.5" thickTop="1" x14ac:dyDescent="0.2">
      <c r="A31" s="143"/>
      <c r="B31" s="32"/>
      <c r="C31" s="18"/>
      <c r="D31" s="18"/>
      <c r="E31" s="18"/>
      <c r="F31" s="18"/>
      <c r="G31" s="18"/>
      <c r="H31" s="18"/>
      <c r="I31" s="18"/>
      <c r="J31" s="18"/>
      <c r="K31" s="18"/>
      <c r="L31" s="18"/>
      <c r="M31" s="18"/>
      <c r="N31" s="18"/>
      <c r="O31" s="18"/>
      <c r="P31" s="18"/>
      <c r="Q31" s="18"/>
      <c r="R31" s="18"/>
      <c r="S31" s="18"/>
      <c r="T31" s="18"/>
      <c r="U31" s="18"/>
      <c r="V31" s="18"/>
      <c r="W31" s="18"/>
      <c r="X31" s="18"/>
      <c r="Y31" s="18"/>
    </row>
    <row r="32" spans="1:25" x14ac:dyDescent="0.2">
      <c r="A32" s="143"/>
      <c r="B32" s="80" t="s">
        <v>326</v>
      </c>
      <c r="C32" s="18">
        <f t="shared" ref="C32:V32" si="6">C9/C$29*100</f>
        <v>65.743630443350341</v>
      </c>
      <c r="D32" s="18">
        <f t="shared" si="6"/>
        <v>64.792691876987334</v>
      </c>
      <c r="E32" s="18">
        <f t="shared" si="6"/>
        <v>66.417897472185885</v>
      </c>
      <c r="F32" s="18">
        <f t="shared" si="6"/>
        <v>65.350114440815787</v>
      </c>
      <c r="G32" s="18">
        <f t="shared" si="6"/>
        <v>68.308111610486492</v>
      </c>
      <c r="H32" s="18">
        <f t="shared" si="6"/>
        <v>71.834926965475859</v>
      </c>
      <c r="I32" s="18">
        <f t="shared" si="6"/>
        <v>70.088875011065198</v>
      </c>
      <c r="J32" s="18">
        <f t="shared" si="6"/>
        <v>74.786512438230986</v>
      </c>
      <c r="K32" s="18">
        <f t="shared" si="6"/>
        <v>72.054708197430202</v>
      </c>
      <c r="L32" s="18">
        <f t="shared" si="6"/>
        <v>67.927129904275247</v>
      </c>
      <c r="M32" s="18">
        <f t="shared" si="6"/>
        <v>62.475431893545888</v>
      </c>
      <c r="N32" s="18">
        <f t="shared" si="6"/>
        <v>63.506457873686713</v>
      </c>
      <c r="O32" s="18">
        <f t="shared" si="6"/>
        <v>64.253677575076196</v>
      </c>
      <c r="P32" s="18">
        <f t="shared" si="6"/>
        <v>67.855541197993247</v>
      </c>
      <c r="Q32" s="18">
        <f t="shared" si="6"/>
        <v>69.44137147045069</v>
      </c>
      <c r="R32" s="18">
        <f t="shared" si="6"/>
        <v>68.509406993922823</v>
      </c>
      <c r="S32" s="18">
        <f t="shared" si="6"/>
        <v>67.953355583664901</v>
      </c>
      <c r="T32" s="18">
        <f t="shared" si="6"/>
        <v>67.127905556062515</v>
      </c>
      <c r="U32" s="18">
        <f t="shared" si="6"/>
        <v>64.798363493780627</v>
      </c>
      <c r="V32" s="18">
        <f t="shared" si="6"/>
        <v>64.911290316143649</v>
      </c>
      <c r="W32" s="18">
        <f t="shared" ref="W32:X32" si="7">W9/W$29*100</f>
        <v>66.165234815728269</v>
      </c>
      <c r="X32" s="18">
        <f t="shared" si="7"/>
        <v>65.698365859973435</v>
      </c>
      <c r="Y32" s="18">
        <f t="shared" ref="Y32:Y52" si="8">Y9/Y$29*100</f>
        <v>66.84993054843099</v>
      </c>
    </row>
    <row r="33" spans="1:25" x14ac:dyDescent="0.2">
      <c r="A33" s="143"/>
      <c r="B33" s="80" t="s">
        <v>332</v>
      </c>
      <c r="C33" s="18">
        <f t="shared" ref="C33:C52" si="9">C10/C$29*100</f>
        <v>0.93325125758864313</v>
      </c>
      <c r="D33" s="18">
        <f t="shared" ref="D33:R33" si="10">D10/D$29*100</f>
        <v>0.98323083408725775</v>
      </c>
      <c r="E33" s="18">
        <f t="shared" si="10"/>
        <v>1.177302317346788</v>
      </c>
      <c r="F33" s="18">
        <f t="shared" si="10"/>
        <v>1.0496169882955073</v>
      </c>
      <c r="G33" s="18">
        <f t="shared" si="10"/>
        <v>1.0316371349694669</v>
      </c>
      <c r="H33" s="18">
        <f t="shared" si="10"/>
        <v>1.0353673087065742</v>
      </c>
      <c r="I33" s="18">
        <f t="shared" si="10"/>
        <v>1.2163135303119141</v>
      </c>
      <c r="J33" s="18">
        <f t="shared" si="10"/>
        <v>1.1909290708681679</v>
      </c>
      <c r="K33" s="18">
        <f t="shared" si="10"/>
        <v>3.753961237623884</v>
      </c>
      <c r="L33" s="18">
        <f t="shared" si="10"/>
        <v>3.4458688515071647</v>
      </c>
      <c r="M33" s="18">
        <f t="shared" si="10"/>
        <v>4.1316277709515026</v>
      </c>
      <c r="N33" s="18">
        <f t="shared" si="10"/>
        <v>1.741942628601332</v>
      </c>
      <c r="O33" s="18">
        <f t="shared" si="10"/>
        <v>1.7230400037398717</v>
      </c>
      <c r="P33" s="18">
        <f t="shared" si="10"/>
        <v>1.3334169989371358</v>
      </c>
      <c r="Q33" s="18">
        <f t="shared" si="10"/>
        <v>1.252534179360135</v>
      </c>
      <c r="R33" s="18">
        <f t="shared" si="10"/>
        <v>0.72495748059785015</v>
      </c>
      <c r="S33" s="18">
        <f t="shared" ref="S33:V52" si="11">S10/S$29*100</f>
        <v>0.66427269435395231</v>
      </c>
      <c r="T33" s="18">
        <f t="shared" si="11"/>
        <v>0.68044563712278539</v>
      </c>
      <c r="U33" s="18">
        <f t="shared" si="11"/>
        <v>0.59546491849463157</v>
      </c>
      <c r="V33" s="18">
        <f t="shared" si="11"/>
        <v>0.48252742365519907</v>
      </c>
      <c r="W33" s="18">
        <f t="shared" ref="W33:X33" si="12">W10/W$29*100</f>
        <v>0.53171908179826277</v>
      </c>
      <c r="X33" s="18">
        <f t="shared" si="12"/>
        <v>0.43482787434797732</v>
      </c>
      <c r="Y33" s="18">
        <f t="shared" si="8"/>
        <v>1.2035730071891384</v>
      </c>
    </row>
    <row r="34" spans="1:25" x14ac:dyDescent="0.2">
      <c r="A34" s="143"/>
      <c r="B34" s="80" t="s">
        <v>388</v>
      </c>
      <c r="C34" s="18">
        <f t="shared" si="9"/>
        <v>1.5358625175060181</v>
      </c>
      <c r="D34" s="18">
        <f t="shared" ref="D34:R34" si="13">D11/D$29*100</f>
        <v>2.7978331640687468</v>
      </c>
      <c r="E34" s="18">
        <f t="shared" si="13"/>
        <v>2.2895099188796255</v>
      </c>
      <c r="F34" s="18">
        <f t="shared" si="13"/>
        <v>1.9552784976499693</v>
      </c>
      <c r="G34" s="18">
        <f t="shared" si="13"/>
        <v>1.4496565667205332</v>
      </c>
      <c r="H34" s="18">
        <f t="shared" si="13"/>
        <v>1.8269645865870481</v>
      </c>
      <c r="I34" s="18">
        <f t="shared" si="13"/>
        <v>1.5861451206855961</v>
      </c>
      <c r="J34" s="18">
        <f t="shared" si="13"/>
        <v>1.0255127830947519</v>
      </c>
      <c r="K34" s="18">
        <f t="shared" si="13"/>
        <v>1.9960527000856185</v>
      </c>
      <c r="L34" s="18">
        <f t="shared" si="13"/>
        <v>1.0377258850556701</v>
      </c>
      <c r="M34" s="18">
        <f t="shared" si="13"/>
        <v>0.92968784079945221</v>
      </c>
      <c r="N34" s="18">
        <f t="shared" si="13"/>
        <v>1.0453353184372831</v>
      </c>
      <c r="O34" s="18">
        <f t="shared" si="13"/>
        <v>0.92066792051026158</v>
      </c>
      <c r="P34" s="18">
        <f t="shared" si="13"/>
        <v>0.99624555930211101</v>
      </c>
      <c r="Q34" s="18">
        <f t="shared" si="13"/>
        <v>0.918873408745707</v>
      </c>
      <c r="R34" s="18">
        <f t="shared" si="13"/>
        <v>0.88690099752887985</v>
      </c>
      <c r="S34" s="18">
        <f t="shared" si="11"/>
        <v>1.1024681537868164</v>
      </c>
      <c r="T34" s="18">
        <f t="shared" si="11"/>
        <v>1.1720242713780824</v>
      </c>
      <c r="U34" s="18">
        <f t="shared" si="11"/>
        <v>1.4355756714792371</v>
      </c>
      <c r="V34" s="18">
        <f t="shared" si="11"/>
        <v>1.3291562318026886</v>
      </c>
      <c r="W34" s="18">
        <f t="shared" ref="W34:X34" si="14">W11/W$29*100</f>
        <v>1.1644739862845768</v>
      </c>
      <c r="X34" s="18">
        <f t="shared" si="14"/>
        <v>1.1011865061765869</v>
      </c>
      <c r="Y34" s="18">
        <f t="shared" si="8"/>
        <v>1.2082507008436039</v>
      </c>
    </row>
    <row r="35" spans="1:25" x14ac:dyDescent="0.2">
      <c r="A35" s="143"/>
      <c r="B35" s="80" t="s">
        <v>335</v>
      </c>
      <c r="C35" s="18">
        <f t="shared" si="9"/>
        <v>2.2582323918774216</v>
      </c>
      <c r="D35" s="18">
        <f t="shared" ref="D35:R35" si="15">D12/D$29*100</f>
        <v>2.1089841121739603</v>
      </c>
      <c r="E35" s="18">
        <f t="shared" si="15"/>
        <v>1.752873610764867</v>
      </c>
      <c r="F35" s="18">
        <f t="shared" si="15"/>
        <v>1.2093998370314347</v>
      </c>
      <c r="G35" s="18">
        <f t="shared" si="15"/>
        <v>0.79859900216881652</v>
      </c>
      <c r="H35" s="18">
        <f t="shared" si="15"/>
        <v>0.74534550645622166</v>
      </c>
      <c r="I35" s="18">
        <f t="shared" si="15"/>
        <v>0.82690972796009699</v>
      </c>
      <c r="J35" s="18">
        <f t="shared" si="15"/>
        <v>0.60079882192969847</v>
      </c>
      <c r="K35" s="18">
        <f t="shared" si="15"/>
        <v>0.69855490226947325</v>
      </c>
      <c r="L35" s="18">
        <f t="shared" si="15"/>
        <v>0.75525183788544137</v>
      </c>
      <c r="M35" s="18">
        <f t="shared" si="15"/>
        <v>0.86263575928647063</v>
      </c>
      <c r="N35" s="18">
        <f t="shared" si="15"/>
        <v>1.0585118566854077</v>
      </c>
      <c r="O35" s="18">
        <f t="shared" si="15"/>
        <v>0.81722867170608071</v>
      </c>
      <c r="P35" s="18">
        <f t="shared" si="15"/>
        <v>0.79544564440942733</v>
      </c>
      <c r="Q35" s="18">
        <f t="shared" si="15"/>
        <v>0.4755802621064793</v>
      </c>
      <c r="R35" s="18">
        <f t="shared" si="15"/>
        <v>0.46010757733273661</v>
      </c>
      <c r="S35" s="18">
        <f t="shared" si="11"/>
        <v>0.63328469115738617</v>
      </c>
      <c r="T35" s="18">
        <f t="shared" si="11"/>
        <v>1.6335204288708101</v>
      </c>
      <c r="U35" s="18">
        <f t="shared" si="11"/>
        <v>2.5525067348049038</v>
      </c>
      <c r="V35" s="18">
        <f t="shared" si="11"/>
        <v>0.79060264788434909</v>
      </c>
      <c r="W35" s="18">
        <f t="shared" ref="W35:X35" si="16">W12/W$29*100</f>
        <v>0.64162035426364472</v>
      </c>
      <c r="X35" s="18">
        <f t="shared" si="16"/>
        <v>0.69592981894852424</v>
      </c>
      <c r="Y35" s="18">
        <f t="shared" si="8"/>
        <v>0.96086457135737391</v>
      </c>
    </row>
    <row r="36" spans="1:25" x14ac:dyDescent="0.2">
      <c r="A36" s="143"/>
      <c r="B36" s="80" t="s">
        <v>70</v>
      </c>
      <c r="C36" s="18">
        <f t="shared" si="9"/>
        <v>0.59529653051769138</v>
      </c>
      <c r="D36" s="18">
        <f t="shared" ref="D36:R36" si="17">D13/D$29*100</f>
        <v>0.48372077697189853</v>
      </c>
      <c r="E36" s="18">
        <f t="shared" si="17"/>
        <v>0.6942528612011345</v>
      </c>
      <c r="F36" s="18">
        <f t="shared" si="17"/>
        <v>0.65260871513290464</v>
      </c>
      <c r="G36" s="18">
        <f t="shared" si="17"/>
        <v>0.61971955322414196</v>
      </c>
      <c r="H36" s="18">
        <f t="shared" si="17"/>
        <v>0.76412841735928949</v>
      </c>
      <c r="I36" s="18">
        <f t="shared" si="17"/>
        <v>1.3120971705502384</v>
      </c>
      <c r="J36" s="18">
        <f t="shared" si="17"/>
        <v>1.0181132062343639</v>
      </c>
      <c r="K36" s="18">
        <f t="shared" si="17"/>
        <v>1.0663988602526913</v>
      </c>
      <c r="L36" s="18">
        <f t="shared" si="17"/>
        <v>1.635739835287902</v>
      </c>
      <c r="M36" s="18">
        <f t="shared" si="17"/>
        <v>1.8393001479289299</v>
      </c>
      <c r="N36" s="18">
        <f t="shared" si="17"/>
        <v>1.9689886087356945</v>
      </c>
      <c r="O36" s="18">
        <f t="shared" si="17"/>
        <v>2.3769229750426097</v>
      </c>
      <c r="P36" s="18">
        <f t="shared" si="17"/>
        <v>1.6840037633448566</v>
      </c>
      <c r="Q36" s="18">
        <f t="shared" si="17"/>
        <v>1.5379522117179469</v>
      </c>
      <c r="R36" s="18">
        <f t="shared" si="17"/>
        <v>1.4408984688891673</v>
      </c>
      <c r="S36" s="18">
        <f t="shared" si="11"/>
        <v>1.3779209818899543</v>
      </c>
      <c r="T36" s="18">
        <f t="shared" si="11"/>
        <v>1.5104808351629873</v>
      </c>
      <c r="U36" s="18">
        <f t="shared" si="11"/>
        <v>1.2736243334295252</v>
      </c>
      <c r="V36" s="18">
        <f t="shared" si="11"/>
        <v>1.4538196404695753</v>
      </c>
      <c r="W36" s="18">
        <f t="shared" ref="W36:X36" si="18">W13/W$29*100</f>
        <v>1.4339273702178215</v>
      </c>
      <c r="X36" s="18">
        <f t="shared" si="18"/>
        <v>1.1046157443821005</v>
      </c>
      <c r="Y36" s="18">
        <f t="shared" si="8"/>
        <v>1.425225020655275</v>
      </c>
    </row>
    <row r="37" spans="1:25" x14ac:dyDescent="0.2">
      <c r="A37" s="143"/>
      <c r="B37" s="80" t="s">
        <v>67</v>
      </c>
      <c r="C37" s="18">
        <f t="shared" si="9"/>
        <v>8.4838249821265617</v>
      </c>
      <c r="D37" s="18">
        <f t="shared" ref="D37:R37" si="19">D14/D$29*100</f>
        <v>9.9744463177668745</v>
      </c>
      <c r="E37" s="18">
        <f t="shared" si="19"/>
        <v>9.0272674508817641</v>
      </c>
      <c r="F37" s="18">
        <f t="shared" si="19"/>
        <v>8.5274454554522805</v>
      </c>
      <c r="G37" s="18">
        <f t="shared" si="19"/>
        <v>11.243687170913388</v>
      </c>
      <c r="H37" s="18">
        <f t="shared" si="19"/>
        <v>7.4354037936885096</v>
      </c>
      <c r="I37" s="18">
        <f t="shared" si="19"/>
        <v>6.4879288416847407</v>
      </c>
      <c r="J37" s="18">
        <f t="shared" si="19"/>
        <v>5.1283503139375721</v>
      </c>
      <c r="K37" s="18">
        <f t="shared" si="19"/>
        <v>4.8198461657869984</v>
      </c>
      <c r="L37" s="18">
        <f t="shared" si="19"/>
        <v>6.5170085218119036</v>
      </c>
      <c r="M37" s="18">
        <f t="shared" si="19"/>
        <v>4.8787845764981146</v>
      </c>
      <c r="N37" s="18">
        <f t="shared" si="19"/>
        <v>6.2659792810999173</v>
      </c>
      <c r="O37" s="18">
        <f t="shared" si="19"/>
        <v>6.7670517218282473</v>
      </c>
      <c r="P37" s="18">
        <f t="shared" si="19"/>
        <v>7.112552097203749</v>
      </c>
      <c r="Q37" s="18">
        <f t="shared" si="19"/>
        <v>6.1567463899610075</v>
      </c>
      <c r="R37" s="18">
        <f t="shared" si="19"/>
        <v>6.3250927732214457</v>
      </c>
      <c r="S37" s="18">
        <f t="shared" si="11"/>
        <v>6.4120821946668833</v>
      </c>
      <c r="T37" s="18">
        <f t="shared" si="11"/>
        <v>6.0031716807394133</v>
      </c>
      <c r="U37" s="18">
        <f t="shared" si="11"/>
        <v>5.7321469022666376</v>
      </c>
      <c r="V37" s="18">
        <f t="shared" si="11"/>
        <v>5.5456246831198648</v>
      </c>
      <c r="W37" s="18">
        <f t="shared" ref="W37:X37" si="20">W14/W$29*100</f>
        <v>5.0830874166234077</v>
      </c>
      <c r="X37" s="18">
        <f t="shared" si="20"/>
        <v>4.9417520195724727</v>
      </c>
      <c r="Y37" s="18">
        <f t="shared" si="8"/>
        <v>6.0885806682822752</v>
      </c>
    </row>
    <row r="38" spans="1:25" x14ac:dyDescent="0.2">
      <c r="A38" s="143"/>
      <c r="B38" s="80" t="s">
        <v>377</v>
      </c>
      <c r="C38" s="18">
        <f t="shared" si="9"/>
        <v>0.14642227280171527</v>
      </c>
      <c r="D38" s="18">
        <f t="shared" ref="D38:R38" si="21">D15/D$29*100</f>
        <v>0.30193014345254426</v>
      </c>
      <c r="E38" s="18">
        <f t="shared" si="21"/>
        <v>0.3654532713991665</v>
      </c>
      <c r="F38" s="18">
        <f t="shared" si="21"/>
        <v>0.66390199230299696</v>
      </c>
      <c r="G38" s="18">
        <f t="shared" si="21"/>
        <v>0.16156975959939146</v>
      </c>
      <c r="H38" s="18">
        <f t="shared" si="21"/>
        <v>0.17221284047655436</v>
      </c>
      <c r="I38" s="18">
        <f t="shared" si="21"/>
        <v>0.23863279141854218</v>
      </c>
      <c r="J38" s="18">
        <f t="shared" si="21"/>
        <v>0.20252942514407141</v>
      </c>
      <c r="K38" s="18">
        <f t="shared" si="21"/>
        <v>0.43510104240811648</v>
      </c>
      <c r="L38" s="18">
        <f t="shared" si="21"/>
        <v>1.7923345949756038</v>
      </c>
      <c r="M38" s="18">
        <f t="shared" si="21"/>
        <v>2.6202545872064933</v>
      </c>
      <c r="N38" s="18">
        <f t="shared" si="21"/>
        <v>1.6537572305120893</v>
      </c>
      <c r="O38" s="18">
        <f t="shared" si="21"/>
        <v>1.1376338697576327</v>
      </c>
      <c r="P38" s="18">
        <f t="shared" si="21"/>
        <v>0.12058025085598872</v>
      </c>
      <c r="Q38" s="18">
        <f t="shared" si="21"/>
        <v>9.9311023072301247E-2</v>
      </c>
      <c r="R38" s="18">
        <f t="shared" si="21"/>
        <v>0.12653135129012558</v>
      </c>
      <c r="S38" s="18">
        <f t="shared" si="11"/>
        <v>0.19712265833013434</v>
      </c>
      <c r="T38" s="18">
        <f t="shared" si="11"/>
        <v>0.14700084177399461</v>
      </c>
      <c r="U38" s="18">
        <f t="shared" si="11"/>
        <v>0.12239047714396971</v>
      </c>
      <c r="V38" s="18">
        <f t="shared" si="11"/>
        <v>0.10574943104086115</v>
      </c>
      <c r="W38" s="18">
        <f t="shared" ref="W38:X38" si="22">W15/W$29*100</f>
        <v>0.10522027647887158</v>
      </c>
      <c r="X38" s="18">
        <f t="shared" si="22"/>
        <v>6.9353349145018936E-2</v>
      </c>
      <c r="Y38" s="18">
        <f t="shared" si="8"/>
        <v>0.44513510166059683</v>
      </c>
    </row>
    <row r="39" spans="1:25" x14ac:dyDescent="0.2">
      <c r="A39" s="143"/>
      <c r="B39" s="80" t="s">
        <v>14</v>
      </c>
      <c r="C39" s="18">
        <f t="shared" si="9"/>
        <v>0.27241647408415154</v>
      </c>
      <c r="D39" s="18">
        <f t="shared" ref="D39:R39" si="23">D16/D$29*100</f>
        <v>0.36287550143418723</v>
      </c>
      <c r="E39" s="18">
        <f t="shared" si="23"/>
        <v>0.46285691935247836</v>
      </c>
      <c r="F39" s="18">
        <f t="shared" si="23"/>
        <v>0.6190951042136329</v>
      </c>
      <c r="G39" s="18">
        <f t="shared" si="23"/>
        <v>0.55492225705250542</v>
      </c>
      <c r="H39" s="18">
        <f t="shared" si="23"/>
        <v>0.92062761737863141</v>
      </c>
      <c r="I39" s="18">
        <f t="shared" si="23"/>
        <v>0.94782034288499128</v>
      </c>
      <c r="J39" s="18">
        <f t="shared" si="23"/>
        <v>1.4663794424374159</v>
      </c>
      <c r="K39" s="18">
        <f t="shared" si="23"/>
        <v>1.2995983674120417</v>
      </c>
      <c r="L39" s="18">
        <f t="shared" si="23"/>
        <v>2.317103688219027</v>
      </c>
      <c r="M39" s="18">
        <f t="shared" si="23"/>
        <v>2.5907793439711804</v>
      </c>
      <c r="N39" s="18">
        <f t="shared" si="23"/>
        <v>3.4656601666883087</v>
      </c>
      <c r="O39" s="18">
        <f t="shared" si="23"/>
        <v>4.1006717138322353</v>
      </c>
      <c r="P39" s="18">
        <f t="shared" si="23"/>
        <v>4.2127807477737855</v>
      </c>
      <c r="Q39" s="18">
        <f t="shared" si="23"/>
        <v>4.6076911274778816</v>
      </c>
      <c r="R39" s="18">
        <f t="shared" si="23"/>
        <v>5.4713871104030378</v>
      </c>
      <c r="S39" s="18">
        <f t="shared" si="11"/>
        <v>6.350853526144526</v>
      </c>
      <c r="T39" s="18">
        <f t="shared" si="11"/>
        <v>6.4655268725055395</v>
      </c>
      <c r="U39" s="18">
        <f t="shared" si="11"/>
        <v>6.4703857848654271</v>
      </c>
      <c r="V39" s="18">
        <f t="shared" si="11"/>
        <v>6.670633231863575</v>
      </c>
      <c r="W39" s="18">
        <f t="shared" ref="W39:X39" si="24">W16/W$29*100</f>
        <v>6.6535110334928964</v>
      </c>
      <c r="X39" s="18">
        <f t="shared" si="24"/>
        <v>7.1034351924890808</v>
      </c>
      <c r="Y39" s="18">
        <f t="shared" si="8"/>
        <v>4.7842564970095331</v>
      </c>
    </row>
    <row r="40" spans="1:25" x14ac:dyDescent="0.2">
      <c r="A40" s="143"/>
      <c r="B40" s="8" t="s">
        <v>15</v>
      </c>
      <c r="C40" s="18">
        <f t="shared" si="9"/>
        <v>2.1194004379731202</v>
      </c>
      <c r="D40" s="18">
        <f t="shared" ref="D40:R40" si="25">D17/D$29*100</f>
        <v>1.9179249214072709</v>
      </c>
      <c r="E40" s="18">
        <f t="shared" si="25"/>
        <v>1.8546939380702447</v>
      </c>
      <c r="F40" s="18">
        <f t="shared" si="25"/>
        <v>1.9491070770312191</v>
      </c>
      <c r="G40" s="18">
        <f t="shared" si="25"/>
        <v>1.2485510381281433</v>
      </c>
      <c r="H40" s="18">
        <f t="shared" si="25"/>
        <v>1.2964133938076043</v>
      </c>
      <c r="I40" s="18">
        <f t="shared" si="25"/>
        <v>1.8206091629856314</v>
      </c>
      <c r="J40" s="18">
        <f t="shared" si="25"/>
        <v>1.9012254871408389</v>
      </c>
      <c r="K40" s="18">
        <f t="shared" si="25"/>
        <v>1.3297076677998938</v>
      </c>
      <c r="L40" s="18">
        <f t="shared" si="25"/>
        <v>1.4777963351745516</v>
      </c>
      <c r="M40" s="18">
        <f t="shared" si="25"/>
        <v>1.6952114568736458</v>
      </c>
      <c r="N40" s="18">
        <f t="shared" si="25"/>
        <v>1.9662763710557578</v>
      </c>
      <c r="O40" s="18">
        <f t="shared" si="25"/>
        <v>2.3857899576198758</v>
      </c>
      <c r="P40" s="18">
        <f t="shared" si="25"/>
        <v>2.1594039525276298</v>
      </c>
      <c r="Q40" s="18">
        <f t="shared" si="25"/>
        <v>2.0959693859247697</v>
      </c>
      <c r="R40" s="18">
        <f t="shared" si="25"/>
        <v>1.8383298987560268</v>
      </c>
      <c r="S40" s="18">
        <f t="shared" si="11"/>
        <v>2.1152650352627109</v>
      </c>
      <c r="T40" s="18">
        <f t="shared" si="11"/>
        <v>2.0891617801915827</v>
      </c>
      <c r="U40" s="18">
        <f t="shared" si="11"/>
        <v>1.9714896367453414</v>
      </c>
      <c r="V40" s="18">
        <f t="shared" si="11"/>
        <v>2.8529303075957335</v>
      </c>
      <c r="W40" s="18">
        <f t="shared" ref="W40:X40" si="26">W17/W$29*100</f>
        <v>2.4163633494650076</v>
      </c>
      <c r="X40" s="18">
        <f t="shared" si="26"/>
        <v>2.4766709667197677</v>
      </c>
      <c r="Y40" s="18">
        <f t="shared" si="8"/>
        <v>2.0956583434048275</v>
      </c>
    </row>
    <row r="41" spans="1:25" x14ac:dyDescent="0.2">
      <c r="A41" s="143"/>
      <c r="B41" s="8" t="s">
        <v>26</v>
      </c>
      <c r="C41" s="18">
        <f t="shared" si="9"/>
        <v>7.664795461406429E-2</v>
      </c>
      <c r="D41" s="18">
        <f t="shared" ref="D41:R41" si="27">D18/D$29*100</f>
        <v>0.16539062781006081</v>
      </c>
      <c r="E41" s="18">
        <f t="shared" si="27"/>
        <v>6.7866659533427312E-2</v>
      </c>
      <c r="F41" s="18">
        <f t="shared" si="27"/>
        <v>7.0155792030272487E-2</v>
      </c>
      <c r="G41" s="18">
        <f t="shared" si="27"/>
        <v>5.8367696366394758E-2</v>
      </c>
      <c r="H41" s="18">
        <f t="shared" si="27"/>
        <v>4.4513994215326695E-2</v>
      </c>
      <c r="I41" s="18">
        <f t="shared" si="27"/>
        <v>7.0262333369897012E-2</v>
      </c>
      <c r="J41" s="18">
        <f t="shared" si="27"/>
        <v>6.9297168752001648E-2</v>
      </c>
      <c r="K41" s="18">
        <f t="shared" si="27"/>
        <v>0.11081633223825503</v>
      </c>
      <c r="L41" s="18">
        <f t="shared" si="27"/>
        <v>0.16212414711361747</v>
      </c>
      <c r="M41" s="18">
        <f t="shared" si="27"/>
        <v>0.2164515455330954</v>
      </c>
      <c r="N41" s="18">
        <f t="shared" si="27"/>
        <v>0.16602349907283431</v>
      </c>
      <c r="O41" s="18">
        <f t="shared" si="27"/>
        <v>0.16007029706170095</v>
      </c>
      <c r="P41" s="18">
        <f t="shared" si="27"/>
        <v>0.19070931156434931</v>
      </c>
      <c r="Q41" s="18">
        <f t="shared" si="27"/>
        <v>0.14604115042162116</v>
      </c>
      <c r="R41" s="18">
        <f t="shared" si="27"/>
        <v>0.13222437873671483</v>
      </c>
      <c r="S41" s="18">
        <f t="shared" si="11"/>
        <v>0.12315352955947058</v>
      </c>
      <c r="T41" s="18">
        <f t="shared" si="11"/>
        <v>0.12457391640106333</v>
      </c>
      <c r="U41" s="18">
        <f t="shared" si="11"/>
        <v>7.5663251582392871E-2</v>
      </c>
      <c r="V41" s="18">
        <f t="shared" si="11"/>
        <v>0.10220622386768194</v>
      </c>
      <c r="W41" s="18">
        <f t="shared" ref="W41:X41" si="28">W18/W$29*100</f>
        <v>9.7066837040191242E-2</v>
      </c>
      <c r="X41" s="18">
        <f t="shared" si="28"/>
        <v>6.5035202683452586E-2</v>
      </c>
      <c r="Y41" s="18">
        <f t="shared" si="8"/>
        <v>4.6831080533100778E-3</v>
      </c>
    </row>
    <row r="42" spans="1:25" x14ac:dyDescent="0.2">
      <c r="A42" s="143"/>
      <c r="B42" s="8" t="s">
        <v>27</v>
      </c>
      <c r="C42" s="18">
        <f t="shared" si="9"/>
        <v>1.5233067199001733</v>
      </c>
      <c r="D42" s="18">
        <f t="shared" ref="D42:R42" si="29">D19/D$29*100</f>
        <v>1.3242126710199196</v>
      </c>
      <c r="E42" s="18">
        <f t="shared" si="29"/>
        <v>1.4267804694112725</v>
      </c>
      <c r="F42" s="18">
        <f t="shared" si="29"/>
        <v>1.6652265578512337</v>
      </c>
      <c r="G42" s="18">
        <f t="shared" si="29"/>
        <v>0.62417405563685402</v>
      </c>
      <c r="H42" s="18">
        <f t="shared" si="29"/>
        <v>0.71461920927838796</v>
      </c>
      <c r="I42" s="18">
        <f t="shared" si="29"/>
        <v>1.2591823621123412</v>
      </c>
      <c r="J42" s="18">
        <f t="shared" si="29"/>
        <v>1.0635614300122291</v>
      </c>
      <c r="K42" s="18">
        <f t="shared" si="29"/>
        <v>0.85213962529127274</v>
      </c>
      <c r="L42" s="18">
        <f t="shared" si="29"/>
        <v>0.86859156606315124</v>
      </c>
      <c r="M42" s="18">
        <f t="shared" si="29"/>
        <v>1.0920570747297513</v>
      </c>
      <c r="N42" s="18">
        <f t="shared" si="29"/>
        <v>1.2906765607202986</v>
      </c>
      <c r="O42" s="18">
        <f t="shared" si="29"/>
        <v>1.6942368931274137</v>
      </c>
      <c r="P42" s="18">
        <f t="shared" si="29"/>
        <v>1.4118008994734299</v>
      </c>
      <c r="Q42" s="18">
        <f t="shared" si="29"/>
        <v>1.5161712803870064</v>
      </c>
      <c r="R42" s="18">
        <f t="shared" si="29"/>
        <v>1.4269160959438647</v>
      </c>
      <c r="S42" s="18">
        <f t="shared" si="11"/>
        <v>1.4514797609731616</v>
      </c>
      <c r="T42" s="18">
        <f t="shared" si="11"/>
        <v>1.2439709731802739</v>
      </c>
      <c r="U42" s="18">
        <f t="shared" si="11"/>
        <v>1.0340490316199606</v>
      </c>
      <c r="V42" s="18">
        <f t="shared" si="11"/>
        <v>1.0931501214140458</v>
      </c>
      <c r="W42" s="18">
        <f t="shared" ref="W42:X42" si="30">W19/W$29*100</f>
        <v>1.0381816359161518</v>
      </c>
      <c r="X42" s="18">
        <f t="shared" si="30"/>
        <v>0.90211530028698872</v>
      </c>
      <c r="Y42" s="18">
        <f t="shared" si="8"/>
        <v>8.0255853749371123E-2</v>
      </c>
    </row>
    <row r="43" spans="1:25" x14ac:dyDescent="0.2">
      <c r="A43" s="143"/>
      <c r="B43" s="8" t="s">
        <v>16</v>
      </c>
      <c r="C43" s="18">
        <f t="shared" si="9"/>
        <v>9.7642557261150842E-2</v>
      </c>
      <c r="D43" s="18">
        <f t="shared" ref="D43:R43" si="31">D20/D$29*100</f>
        <v>0.14899894887152862</v>
      </c>
      <c r="E43" s="18">
        <f t="shared" si="31"/>
        <v>0.19630288616747227</v>
      </c>
      <c r="F43" s="18">
        <f t="shared" si="31"/>
        <v>1.8191706028018898E-2</v>
      </c>
      <c r="G43" s="18">
        <f t="shared" si="31"/>
        <v>9.9128191982275432E-2</v>
      </c>
      <c r="H43" s="18">
        <f t="shared" si="31"/>
        <v>0.24348825133815097</v>
      </c>
      <c r="I43" s="18">
        <f t="shared" si="31"/>
        <v>0.14801201040444356</v>
      </c>
      <c r="J43" s="18">
        <f t="shared" si="31"/>
        <v>0.42563744093029199</v>
      </c>
      <c r="K43" s="18">
        <f t="shared" si="31"/>
        <v>0.18145521857963898</v>
      </c>
      <c r="L43" s="18">
        <f t="shared" si="31"/>
        <v>0.14625441642439521</v>
      </c>
      <c r="M43" s="18">
        <f t="shared" si="31"/>
        <v>0.16801751320654115</v>
      </c>
      <c r="N43" s="18">
        <f t="shared" si="31"/>
        <v>0.25617060786115797</v>
      </c>
      <c r="O43" s="18">
        <f t="shared" si="31"/>
        <v>0.25950166749941506</v>
      </c>
      <c r="P43" s="18">
        <f t="shared" si="31"/>
        <v>0.24218219681735426</v>
      </c>
      <c r="Q43" s="18">
        <f t="shared" si="31"/>
        <v>0.18277357056376642</v>
      </c>
      <c r="R43" s="18">
        <f t="shared" si="31"/>
        <v>0.21254013171894304</v>
      </c>
      <c r="S43" s="18">
        <f t="shared" si="11"/>
        <v>0.34682207412425237</v>
      </c>
      <c r="T43" s="18">
        <f t="shared" si="11"/>
        <v>0.45207797246439929</v>
      </c>
      <c r="U43" s="18">
        <f t="shared" si="11"/>
        <v>0.49973224661490812</v>
      </c>
      <c r="V43" s="18">
        <f t="shared" si="11"/>
        <v>1.091557310152504</v>
      </c>
      <c r="W43" s="18">
        <f t="shared" ref="W43:X43" si="32">W20/W$29*100</f>
        <v>1.3363687753430455</v>
      </c>
      <c r="X43" s="18">
        <f t="shared" si="32"/>
        <v>1.5509346447544425</v>
      </c>
      <c r="Y43" s="18">
        <f t="shared" si="8"/>
        <v>0.5602245106342254</v>
      </c>
    </row>
    <row r="44" spans="1:25" x14ac:dyDescent="0.2">
      <c r="A44" s="143"/>
      <c r="B44" s="8" t="s">
        <v>19</v>
      </c>
      <c r="C44" s="18">
        <f t="shared" si="9"/>
        <v>0</v>
      </c>
      <c r="D44" s="18">
        <f t="shared" ref="D44:R44" si="33">D21/D$29*100</f>
        <v>2.2999115102586003E-4</v>
      </c>
      <c r="E44" s="18">
        <f t="shared" si="33"/>
        <v>1.3462150811387593E-3</v>
      </c>
      <c r="F44" s="18">
        <f t="shared" si="33"/>
        <v>2.0122010494783482E-6</v>
      </c>
      <c r="G44" s="18">
        <f t="shared" si="33"/>
        <v>0</v>
      </c>
      <c r="H44" s="18">
        <f t="shared" si="33"/>
        <v>8.5085894568811247E-4</v>
      </c>
      <c r="I44" s="18">
        <f t="shared" si="33"/>
        <v>3.4112162428331305E-5</v>
      </c>
      <c r="J44" s="18">
        <f t="shared" si="33"/>
        <v>3.511920107325598E-5</v>
      </c>
      <c r="K44" s="18">
        <f t="shared" si="33"/>
        <v>5.5824310982817608E-5</v>
      </c>
      <c r="L44" s="18">
        <f t="shared" si="33"/>
        <v>3.5725439756976901E-6</v>
      </c>
      <c r="M44" s="18">
        <f t="shared" si="33"/>
        <v>0</v>
      </c>
      <c r="N44" s="18">
        <f t="shared" si="33"/>
        <v>3.4299367161860158E-5</v>
      </c>
      <c r="O44" s="18">
        <f t="shared" si="33"/>
        <v>1.6368356202280568E-4</v>
      </c>
      <c r="P44" s="18">
        <f t="shared" si="33"/>
        <v>2.6817498788281021E-3</v>
      </c>
      <c r="Q44" s="18">
        <f t="shared" si="33"/>
        <v>8.883817062428535E-3</v>
      </c>
      <c r="R44" s="18">
        <f t="shared" si="33"/>
        <v>5.0521149736284174E-3</v>
      </c>
      <c r="S44" s="18">
        <f t="shared" si="11"/>
        <v>6.4979451592900154E-4</v>
      </c>
      <c r="T44" s="18">
        <f t="shared" si="11"/>
        <v>2.937997602997516E-3</v>
      </c>
      <c r="U44" s="18">
        <f t="shared" si="11"/>
        <v>7.3630783646139826E-4</v>
      </c>
      <c r="V44" s="18">
        <f t="shared" si="11"/>
        <v>4.3556006447255467E-3</v>
      </c>
      <c r="W44" s="18">
        <f t="shared" ref="W44:X44" si="34">W21/W$29*100</f>
        <v>2.2112915945382097E-3</v>
      </c>
      <c r="X44" s="18">
        <f t="shared" si="34"/>
        <v>4.4689596610682702E-3</v>
      </c>
      <c r="Y44" s="18">
        <f t="shared" si="8"/>
        <v>2.3158710865806165E-3</v>
      </c>
    </row>
    <row r="45" spans="1:25" x14ac:dyDescent="0.2">
      <c r="A45" s="143"/>
      <c r="B45" s="8" t="s">
        <v>18</v>
      </c>
      <c r="C45" s="18">
        <f t="shared" si="9"/>
        <v>5.2421915329185773E-6</v>
      </c>
      <c r="D45" s="18">
        <f t="shared" ref="D45:R45" si="35">D22/D$29*100</f>
        <v>1.0451532955482279E-4</v>
      </c>
      <c r="E45" s="18">
        <f t="shared" si="35"/>
        <v>5.6302952352167285E-5</v>
      </c>
      <c r="F45" s="18">
        <f t="shared" si="35"/>
        <v>0</v>
      </c>
      <c r="G45" s="18">
        <f t="shared" si="35"/>
        <v>2.6712970103579041E-4</v>
      </c>
      <c r="H45" s="18">
        <f t="shared" si="35"/>
        <v>1.7477610590611696E-4</v>
      </c>
      <c r="I45" s="18">
        <f t="shared" si="35"/>
        <v>4.0316380967076354E-4</v>
      </c>
      <c r="J45" s="18">
        <f t="shared" si="35"/>
        <v>1.974824466981212E-3</v>
      </c>
      <c r="K45" s="18">
        <f t="shared" si="35"/>
        <v>5.0878898141476815E-3</v>
      </c>
      <c r="L45" s="18">
        <f t="shared" si="35"/>
        <v>3.3183329543681429E-3</v>
      </c>
      <c r="M45" s="18">
        <f t="shared" si="35"/>
        <v>1.3022142574761889E-3</v>
      </c>
      <c r="N45" s="18">
        <f t="shared" si="35"/>
        <v>5.0048662379377018E-4</v>
      </c>
      <c r="O45" s="18">
        <f t="shared" si="35"/>
        <v>5.512157301857322E-5</v>
      </c>
      <c r="P45" s="18">
        <f t="shared" si="35"/>
        <v>0</v>
      </c>
      <c r="Q45" s="18">
        <f t="shared" si="35"/>
        <v>3.3498571646967566E-3</v>
      </c>
      <c r="R45" s="18">
        <f t="shared" si="35"/>
        <v>0</v>
      </c>
      <c r="S45" s="18">
        <f t="shared" si="11"/>
        <v>3.3008967989544016E-6</v>
      </c>
      <c r="T45" s="18">
        <f t="shared" si="11"/>
        <v>1.6133782263306106E-6</v>
      </c>
      <c r="U45" s="18">
        <f t="shared" si="11"/>
        <v>0</v>
      </c>
      <c r="V45" s="18">
        <f t="shared" si="11"/>
        <v>1.1643974602387029E-5</v>
      </c>
      <c r="W45" s="18">
        <f t="shared" ref="W45:X45" si="36">W22/W$29*100</f>
        <v>0</v>
      </c>
      <c r="X45" s="18">
        <f t="shared" si="36"/>
        <v>0</v>
      </c>
      <c r="Y45" s="18">
        <f t="shared" si="8"/>
        <v>6.3568283980092069E-4</v>
      </c>
    </row>
    <row r="46" spans="1:25" x14ac:dyDescent="0.2">
      <c r="A46" s="143"/>
      <c r="B46" s="8" t="s">
        <v>20</v>
      </c>
      <c r="C46" s="18">
        <f t="shared" si="9"/>
        <v>1.3405032634177506E-4</v>
      </c>
      <c r="D46" s="18">
        <f t="shared" ref="D46:R46" si="37">D23/D$29*100</f>
        <v>0</v>
      </c>
      <c r="E46" s="18">
        <f t="shared" si="37"/>
        <v>2.2980796878435631E-5</v>
      </c>
      <c r="F46" s="18">
        <f t="shared" si="37"/>
        <v>4.0686705220452189E-4</v>
      </c>
      <c r="G46" s="18">
        <f t="shared" si="37"/>
        <v>6.448946645177344E-6</v>
      </c>
      <c r="H46" s="18">
        <f t="shared" si="37"/>
        <v>4.8004700593971789E-4</v>
      </c>
      <c r="I46" s="18">
        <f t="shared" si="37"/>
        <v>0</v>
      </c>
      <c r="J46" s="18">
        <f t="shared" si="37"/>
        <v>0</v>
      </c>
      <c r="K46" s="18">
        <f t="shared" si="37"/>
        <v>9.4681667202879249E-6</v>
      </c>
      <c r="L46" s="18">
        <f t="shared" si="37"/>
        <v>0</v>
      </c>
      <c r="M46" s="18">
        <f t="shared" si="37"/>
        <v>0</v>
      </c>
      <c r="N46" s="18">
        <f t="shared" si="37"/>
        <v>0</v>
      </c>
      <c r="O46" s="18">
        <f t="shared" si="37"/>
        <v>0</v>
      </c>
      <c r="P46" s="18">
        <f t="shared" si="37"/>
        <v>2.2637567170574156E-3</v>
      </c>
      <c r="Q46" s="18">
        <f t="shared" si="37"/>
        <v>8.0967663875255639E-7</v>
      </c>
      <c r="R46" s="18">
        <f t="shared" si="37"/>
        <v>0</v>
      </c>
      <c r="S46" s="18">
        <f t="shared" si="11"/>
        <v>3.9770243118188826E-4</v>
      </c>
      <c r="T46" s="18">
        <f t="shared" si="11"/>
        <v>2.1153181189668002E-6</v>
      </c>
      <c r="U46" s="18">
        <f t="shared" si="11"/>
        <v>4.2932168703298604E-4</v>
      </c>
      <c r="V46" s="18">
        <f t="shared" si="11"/>
        <v>2.4916899019615768E-4</v>
      </c>
      <c r="W46" s="18">
        <f t="shared" ref="W46:X46" si="38">W23/W$29*100</f>
        <v>1.6372828573557209E-4</v>
      </c>
      <c r="X46" s="18">
        <f t="shared" si="38"/>
        <v>2.1461776858931442E-5</v>
      </c>
      <c r="Y46" s="18">
        <f t="shared" si="8"/>
        <v>2.4057860683231958E-4</v>
      </c>
    </row>
    <row r="47" spans="1:25" x14ac:dyDescent="0.2">
      <c r="A47" s="143"/>
      <c r="B47" s="8" t="s">
        <v>21</v>
      </c>
      <c r="C47" s="18">
        <f t="shared" si="9"/>
        <v>0</v>
      </c>
      <c r="D47" s="18">
        <f t="shared" ref="D47:R47" si="39">D24/D$29*100</f>
        <v>5.0534884619914309E-5</v>
      </c>
      <c r="E47" s="18">
        <f t="shared" si="39"/>
        <v>0</v>
      </c>
      <c r="F47" s="18">
        <f t="shared" si="39"/>
        <v>0</v>
      </c>
      <c r="G47" s="18">
        <f t="shared" si="39"/>
        <v>0</v>
      </c>
      <c r="H47" s="18">
        <f t="shared" si="39"/>
        <v>0</v>
      </c>
      <c r="I47" s="18">
        <f t="shared" si="39"/>
        <v>4.2833394893827017E-5</v>
      </c>
      <c r="J47" s="18">
        <f t="shared" si="39"/>
        <v>2.3283448225363079E-4</v>
      </c>
      <c r="K47" s="18">
        <f t="shared" si="39"/>
        <v>0</v>
      </c>
      <c r="L47" s="18">
        <f t="shared" si="39"/>
        <v>0</v>
      </c>
      <c r="M47" s="18">
        <f t="shared" si="39"/>
        <v>0</v>
      </c>
      <c r="N47" s="18">
        <f t="shared" si="39"/>
        <v>0</v>
      </c>
      <c r="O47" s="18">
        <f t="shared" si="39"/>
        <v>1.6251184651501715E-3</v>
      </c>
      <c r="P47" s="18">
        <f t="shared" si="39"/>
        <v>0</v>
      </c>
      <c r="Q47" s="18">
        <f t="shared" si="39"/>
        <v>2.3840478807714158E-6</v>
      </c>
      <c r="R47" s="18">
        <f t="shared" si="39"/>
        <v>0</v>
      </c>
      <c r="S47" s="18">
        <f t="shared" si="11"/>
        <v>1.7320436012491079E-5</v>
      </c>
      <c r="T47" s="18">
        <f t="shared" si="11"/>
        <v>1.8679334575961068E-4</v>
      </c>
      <c r="U47" s="18">
        <f t="shared" si="11"/>
        <v>0</v>
      </c>
      <c r="V47" s="18">
        <f t="shared" si="11"/>
        <v>0</v>
      </c>
      <c r="W47" s="18">
        <f t="shared" ref="W47:X47" si="40">W24/W$29*100</f>
        <v>5.1669381007092502E-3</v>
      </c>
      <c r="X47" s="18">
        <f t="shared" si="40"/>
        <v>6.9769253566190469E-3</v>
      </c>
      <c r="Y47" s="18">
        <f t="shared" si="8"/>
        <v>1.2288583434928654E-3</v>
      </c>
    </row>
    <row r="48" spans="1:25" x14ac:dyDescent="0.2">
      <c r="A48" s="143"/>
      <c r="B48" s="8" t="s">
        <v>17</v>
      </c>
      <c r="C48" s="18">
        <f t="shared" si="9"/>
        <v>9.7040454119369901E-2</v>
      </c>
      <c r="D48" s="18">
        <f t="shared" ref="D48:R48" si="41">D25/D$29*100</f>
        <v>0.14751419950579236</v>
      </c>
      <c r="E48" s="18">
        <f t="shared" si="41"/>
        <v>0.19359873579878675</v>
      </c>
      <c r="F48" s="18">
        <f t="shared" si="41"/>
        <v>1.7621850690806629E-2</v>
      </c>
      <c r="G48" s="18">
        <f t="shared" si="41"/>
        <v>9.8854613334594457E-2</v>
      </c>
      <c r="H48" s="18">
        <f t="shared" si="41"/>
        <v>0.24197223305929999</v>
      </c>
      <c r="I48" s="18">
        <f t="shared" si="41"/>
        <v>0.14753190103745065</v>
      </c>
      <c r="J48" s="18">
        <f t="shared" si="41"/>
        <v>0.42250591415834826</v>
      </c>
      <c r="K48" s="18">
        <f t="shared" si="41"/>
        <v>0.17630203628778821</v>
      </c>
      <c r="L48" s="18">
        <f t="shared" si="41"/>
        <v>0.14293251092605136</v>
      </c>
      <c r="M48" s="18">
        <f t="shared" si="41"/>
        <v>0.16627934126708796</v>
      </c>
      <c r="N48" s="18">
        <f t="shared" si="41"/>
        <v>0.25526289236038036</v>
      </c>
      <c r="O48" s="18">
        <f t="shared" si="41"/>
        <v>0.25763543036042302</v>
      </c>
      <c r="P48" s="18">
        <f t="shared" si="41"/>
        <v>0.23711550234170692</v>
      </c>
      <c r="Q48" s="18">
        <f t="shared" si="41"/>
        <v>0.1705325192828214</v>
      </c>
      <c r="R48" s="18">
        <f t="shared" si="41"/>
        <v>0.20748801674531464</v>
      </c>
      <c r="S48" s="18">
        <f t="shared" si="11"/>
        <v>0.34368796533546536</v>
      </c>
      <c r="T48" s="18">
        <f t="shared" si="11"/>
        <v>0.44163608102503915</v>
      </c>
      <c r="U48" s="18">
        <f t="shared" si="11"/>
        <v>0.49853927844233498</v>
      </c>
      <c r="V48" s="18">
        <f t="shared" si="11"/>
        <v>1.0863424988119239</v>
      </c>
      <c r="W48" s="18">
        <f t="shared" ref="W48:X48" si="42">W25/W$29*100</f>
        <v>1.3255209097847798</v>
      </c>
      <c r="X48" s="18">
        <f t="shared" si="42"/>
        <v>1.5394547059948758</v>
      </c>
      <c r="Y48" s="18">
        <f t="shared" si="8"/>
        <v>0.55470191751408393</v>
      </c>
    </row>
    <row r="49" spans="1:25" x14ac:dyDescent="0.2">
      <c r="A49" s="297"/>
      <c r="B49" s="8" t="s">
        <v>807</v>
      </c>
      <c r="C49" s="18">
        <f t="shared" si="9"/>
        <v>4.6281062390624012E-4</v>
      </c>
      <c r="D49" s="18">
        <f t="shared" ref="D49:R49" si="43">D26/D$29*100</f>
        <v>1.0997080005356354E-3</v>
      </c>
      <c r="E49" s="18">
        <f t="shared" si="43"/>
        <v>1.2786515383161586E-3</v>
      </c>
      <c r="F49" s="18">
        <f t="shared" si="43"/>
        <v>1.6097608395826781E-4</v>
      </c>
      <c r="G49" s="18">
        <f t="shared" si="43"/>
        <v>0</v>
      </c>
      <c r="H49" s="18">
        <f t="shared" si="43"/>
        <v>1.0336221317028423E-5</v>
      </c>
      <c r="I49" s="18">
        <f t="shared" si="43"/>
        <v>0</v>
      </c>
      <c r="J49" s="18">
        <f t="shared" si="43"/>
        <v>8.8874862163562998E-4</v>
      </c>
      <c r="K49" s="18">
        <f t="shared" si="43"/>
        <v>0</v>
      </c>
      <c r="L49" s="18">
        <f t="shared" si="43"/>
        <v>0</v>
      </c>
      <c r="M49" s="18">
        <f t="shared" si="43"/>
        <v>4.3595768197699663E-4</v>
      </c>
      <c r="N49" s="18">
        <f t="shared" si="43"/>
        <v>3.7292950982200024E-4</v>
      </c>
      <c r="O49" s="18">
        <f t="shared" si="43"/>
        <v>2.2313538800494517E-5</v>
      </c>
      <c r="P49" s="18">
        <f t="shared" si="43"/>
        <v>1.2118787976178757E-4</v>
      </c>
      <c r="Q49" s="18">
        <f t="shared" si="43"/>
        <v>4.1833293002215409E-6</v>
      </c>
      <c r="R49" s="18">
        <f t="shared" si="43"/>
        <v>0</v>
      </c>
      <c r="S49" s="18">
        <f t="shared" si="11"/>
        <v>2.0659905088646745E-3</v>
      </c>
      <c r="T49" s="18">
        <f t="shared" si="11"/>
        <v>7.3133717942577099E-3</v>
      </c>
      <c r="U49" s="18">
        <f t="shared" si="11"/>
        <v>2.733864907883564E-5</v>
      </c>
      <c r="V49" s="18">
        <f t="shared" si="11"/>
        <v>5.9839773105583292E-4</v>
      </c>
      <c r="W49" s="18">
        <f t="shared" ref="W49:X49" si="44">W26/W$29*100</f>
        <v>3.3059075772826955E-3</v>
      </c>
      <c r="X49" s="18">
        <f t="shared" si="44"/>
        <v>1.2591965020553871E-5</v>
      </c>
      <c r="Y49" s="18">
        <f t="shared" si="8"/>
        <v>1.1016022434347163E-3</v>
      </c>
    </row>
    <row r="50" spans="1:25" ht="15" x14ac:dyDescent="0.25">
      <c r="A50" s="143"/>
      <c r="B50" s="191" t="s">
        <v>22</v>
      </c>
      <c r="C50" s="18">
        <f t="shared" si="9"/>
        <v>82.088337307825682</v>
      </c>
      <c r="D50" s="18">
        <f t="shared" ref="D50:R50" si="45">D27/D$29*100</f>
        <v>83.723637648350064</v>
      </c>
      <c r="E50" s="18">
        <f t="shared" si="45"/>
        <v>84.042107760081947</v>
      </c>
      <c r="F50" s="18">
        <f t="shared" si="45"/>
        <v>81.976568107925729</v>
      </c>
      <c r="G50" s="18">
        <f t="shared" si="45"/>
        <v>85.416454093262885</v>
      </c>
      <c r="H50" s="18">
        <f t="shared" si="45"/>
        <v>86.031390429936266</v>
      </c>
      <c r="I50" s="18">
        <f t="shared" si="45"/>
        <v>84.525331699546939</v>
      </c>
      <c r="J50" s="18">
        <f t="shared" si="45"/>
        <v>87.320350989017882</v>
      </c>
      <c r="K50" s="18">
        <f t="shared" si="45"/>
        <v>87.453929141068926</v>
      </c>
      <c r="L50" s="18">
        <f t="shared" si="45"/>
        <v>86.905959454192512</v>
      </c>
      <c r="M50" s="18">
        <f t="shared" si="45"/>
        <v>82.023713377061696</v>
      </c>
      <c r="N50" s="18">
        <f t="shared" si="45"/>
        <v>82.67290933550251</v>
      </c>
      <c r="O50" s="18">
        <f t="shared" si="45"/>
        <v>84.48268440911302</v>
      </c>
      <c r="P50" s="18">
        <f t="shared" si="45"/>
        <v>86.269970212347928</v>
      </c>
      <c r="Q50" s="18">
        <f t="shared" si="45"/>
        <v>86.58602945881691</v>
      </c>
      <c r="R50" s="18">
        <f t="shared" si="45"/>
        <v>85.783612651942093</v>
      </c>
      <c r="S50" s="18">
        <f t="shared" si="11"/>
        <v>86.806625519257267</v>
      </c>
      <c r="T50" s="18">
        <f t="shared" si="11"/>
        <v>86.829237903807709</v>
      </c>
      <c r="U50" s="18">
        <f t="shared" si="11"/>
        <v>84.95194795301029</v>
      </c>
      <c r="V50" s="18">
        <f t="shared" si="11"/>
        <v>84.142333913575513</v>
      </c>
      <c r="W50" s="18">
        <f t="shared" ref="W50:X50" si="46">W27/W$29*100</f>
        <v>84.19515768435275</v>
      </c>
      <c r="X50" s="18">
        <f t="shared" si="46"/>
        <v>83.626137331754961</v>
      </c>
      <c r="Y50" s="18">
        <f t="shared" si="8"/>
        <v>85.061474458833601</v>
      </c>
    </row>
    <row r="51" spans="1:25" x14ac:dyDescent="0.2">
      <c r="A51" s="143"/>
      <c r="B51" s="8" t="s">
        <v>23</v>
      </c>
      <c r="C51" s="18">
        <f t="shared" si="9"/>
        <v>17.911662692174328</v>
      </c>
      <c r="D51" s="18">
        <f t="shared" ref="D51:R51" si="47">D28/D$29*100</f>
        <v>16.27636235164994</v>
      </c>
      <c r="E51" s="18">
        <f t="shared" si="47"/>
        <v>15.957892239918046</v>
      </c>
      <c r="F51" s="18">
        <f t="shared" si="47"/>
        <v>18.023431892074271</v>
      </c>
      <c r="G51" s="18">
        <f t="shared" si="47"/>
        <v>14.583545906737111</v>
      </c>
      <c r="H51" s="18">
        <f t="shared" si="47"/>
        <v>13.968609570063728</v>
      </c>
      <c r="I51" s="18">
        <f t="shared" si="47"/>
        <v>15.474668300453054</v>
      </c>
      <c r="J51" s="18">
        <f t="shared" si="47"/>
        <v>12.679649010982116</v>
      </c>
      <c r="K51" s="18">
        <f t="shared" si="47"/>
        <v>12.546070858931074</v>
      </c>
      <c r="L51" s="18">
        <f t="shared" si="47"/>
        <v>13.094040545807484</v>
      </c>
      <c r="M51" s="18">
        <f t="shared" si="47"/>
        <v>17.976286622938311</v>
      </c>
      <c r="N51" s="18">
        <f t="shared" si="47"/>
        <v>17.32709066449749</v>
      </c>
      <c r="O51" s="18">
        <f t="shared" si="47"/>
        <v>15.517315590886987</v>
      </c>
      <c r="P51" s="18">
        <f t="shared" si="47"/>
        <v>13.730029787652073</v>
      </c>
      <c r="Q51" s="18">
        <f t="shared" si="47"/>
        <v>13.413970541183087</v>
      </c>
      <c r="R51" s="18">
        <f t="shared" si="47"/>
        <v>14.216387348057902</v>
      </c>
      <c r="S51" s="18">
        <f t="shared" si="11"/>
        <v>13.193374480742733</v>
      </c>
      <c r="T51" s="18">
        <f t="shared" si="11"/>
        <v>13.170762096192288</v>
      </c>
      <c r="U51" s="18">
        <f t="shared" si="11"/>
        <v>15.048052046989707</v>
      </c>
      <c r="V51" s="18">
        <f t="shared" si="11"/>
        <v>15.857666086424494</v>
      </c>
      <c r="W51" s="18">
        <f t="shared" ref="W51:X51" si="48">W28/W$29*100</f>
        <v>15.80484231564725</v>
      </c>
      <c r="X51" s="18">
        <f t="shared" si="48"/>
        <v>16.373862668245046</v>
      </c>
      <c r="Y51" s="18">
        <f t="shared" si="8"/>
        <v>14.938525541166387</v>
      </c>
    </row>
    <row r="52" spans="1:25" ht="13.5" thickBot="1" x14ac:dyDescent="0.25">
      <c r="A52" s="143"/>
      <c r="B52" s="30" t="s">
        <v>7</v>
      </c>
      <c r="C52" s="18">
        <f t="shared" si="9"/>
        <v>100</v>
      </c>
      <c r="D52" s="18">
        <f t="shared" ref="D52:R52" si="49">D29/D$29*100</f>
        <v>100</v>
      </c>
      <c r="E52" s="18">
        <f t="shared" si="49"/>
        <v>100</v>
      </c>
      <c r="F52" s="18">
        <f t="shared" si="49"/>
        <v>100</v>
      </c>
      <c r="G52" s="18">
        <f t="shared" si="49"/>
        <v>100</v>
      </c>
      <c r="H52" s="18">
        <f t="shared" si="49"/>
        <v>100</v>
      </c>
      <c r="I52" s="18">
        <f t="shared" si="49"/>
        <v>100</v>
      </c>
      <c r="J52" s="18">
        <f t="shared" si="49"/>
        <v>100</v>
      </c>
      <c r="K52" s="18">
        <f t="shared" si="49"/>
        <v>100</v>
      </c>
      <c r="L52" s="18">
        <f t="shared" si="49"/>
        <v>100</v>
      </c>
      <c r="M52" s="18">
        <f t="shared" si="49"/>
        <v>100</v>
      </c>
      <c r="N52" s="18">
        <f t="shared" si="49"/>
        <v>100</v>
      </c>
      <c r="O52" s="18">
        <f t="shared" si="49"/>
        <v>100</v>
      </c>
      <c r="P52" s="18">
        <f t="shared" si="49"/>
        <v>100</v>
      </c>
      <c r="Q52" s="18">
        <f t="shared" si="49"/>
        <v>100</v>
      </c>
      <c r="R52" s="18">
        <f t="shared" si="49"/>
        <v>100</v>
      </c>
      <c r="S52" s="18">
        <f t="shared" si="11"/>
        <v>100</v>
      </c>
      <c r="T52" s="18">
        <f t="shared" si="11"/>
        <v>100</v>
      </c>
      <c r="U52" s="18">
        <f t="shared" si="11"/>
        <v>100</v>
      </c>
      <c r="V52" s="18">
        <f t="shared" si="11"/>
        <v>100</v>
      </c>
      <c r="W52" s="18">
        <f t="shared" ref="W52:X52" si="50">W29/W$29*100</f>
        <v>100</v>
      </c>
      <c r="X52" s="18">
        <f t="shared" si="50"/>
        <v>100</v>
      </c>
      <c r="Y52" s="18">
        <f t="shared" si="8"/>
        <v>100</v>
      </c>
    </row>
    <row r="53" spans="1:25" ht="20.25" thickTop="1" thickBot="1" x14ac:dyDescent="0.35">
      <c r="A53" s="143"/>
      <c r="B53" s="95"/>
      <c r="C53" s="334" t="s">
        <v>254</v>
      </c>
      <c r="D53" s="334"/>
      <c r="E53" s="334"/>
      <c r="F53" s="334"/>
      <c r="G53" s="334"/>
      <c r="H53" s="334"/>
      <c r="I53" s="334"/>
      <c r="J53" s="334"/>
      <c r="K53" s="334"/>
      <c r="L53" s="334"/>
      <c r="M53" s="334"/>
      <c r="N53" s="334"/>
      <c r="O53" s="334"/>
      <c r="P53" s="334"/>
      <c r="Q53" s="334"/>
      <c r="R53" s="334"/>
      <c r="S53" s="334"/>
      <c r="T53" s="334"/>
      <c r="U53" s="334"/>
      <c r="V53" s="334"/>
      <c r="W53" s="334"/>
      <c r="X53" s="334"/>
      <c r="Y53" s="334"/>
    </row>
    <row r="54" spans="1:25" ht="13.5" thickTop="1" x14ac:dyDescent="0.2">
      <c r="A54" s="143"/>
      <c r="B54" s="8"/>
      <c r="C54" s="18"/>
      <c r="D54" s="18"/>
      <c r="E54" s="18"/>
      <c r="F54" s="18"/>
      <c r="G54" s="18"/>
      <c r="H54" s="18"/>
      <c r="I54" s="18"/>
      <c r="J54" s="18"/>
      <c r="K54" s="18"/>
      <c r="L54" s="18"/>
      <c r="M54" s="18"/>
      <c r="N54" s="18"/>
      <c r="O54" s="18"/>
      <c r="P54" s="18"/>
      <c r="Q54" s="18"/>
      <c r="R54" s="18"/>
      <c r="S54" s="18"/>
      <c r="T54" s="18"/>
      <c r="U54" s="18"/>
      <c r="V54" s="18"/>
      <c r="W54" s="18"/>
      <c r="X54" s="18"/>
      <c r="Y54" s="18"/>
    </row>
    <row r="55" spans="1:25" x14ac:dyDescent="0.2">
      <c r="A55" s="143"/>
      <c r="B55" s="80" t="s">
        <v>326</v>
      </c>
      <c r="C55" s="33" t="s">
        <v>10</v>
      </c>
      <c r="D55" s="18">
        <f t="shared" ref="D55:V55" si="51">IF(C9=0,"--",(D9/C9)*100-100)</f>
        <v>28.522326686196067</v>
      </c>
      <c r="E55" s="18">
        <f t="shared" si="51"/>
        <v>28.077436482000934</v>
      </c>
      <c r="F55" s="18">
        <f t="shared" si="51"/>
        <v>12.371180156740166</v>
      </c>
      <c r="G55" s="18">
        <f t="shared" si="51"/>
        <v>46.764502922903944</v>
      </c>
      <c r="H55" s="18">
        <f t="shared" si="51"/>
        <v>28.310003744455571</v>
      </c>
      <c r="I55" s="18">
        <f t="shared" si="51"/>
        <v>3.8106214188722731</v>
      </c>
      <c r="J55" s="18">
        <f t="shared" si="51"/>
        <v>21.419630314934366</v>
      </c>
      <c r="K55" s="18">
        <f t="shared" si="51"/>
        <v>23.401163981007784</v>
      </c>
      <c r="L55" s="18">
        <f t="shared" si="51"/>
        <v>1.9364200859382805</v>
      </c>
      <c r="M55" s="18">
        <f t="shared" si="51"/>
        <v>11.577345835418782</v>
      </c>
      <c r="N55" s="18">
        <f t="shared" si="51"/>
        <v>15.68221485209682</v>
      </c>
      <c r="O55" s="18">
        <f t="shared" si="51"/>
        <v>0.76858698599548347</v>
      </c>
      <c r="P55" s="18">
        <f t="shared" si="51"/>
        <v>17.821189248677328</v>
      </c>
      <c r="Q55" s="18">
        <f t="shared" si="51"/>
        <v>3.8848305944256794</v>
      </c>
      <c r="R55" s="18">
        <f t="shared" si="51"/>
        <v>10.850205775209545</v>
      </c>
      <c r="S55" s="18">
        <f t="shared" si="51"/>
        <v>7.0664192004905431</v>
      </c>
      <c r="T55" s="18">
        <f t="shared" si="51"/>
        <v>2.1904829959392629</v>
      </c>
      <c r="U55" s="18">
        <f t="shared" si="51"/>
        <v>5.5780456880252416</v>
      </c>
      <c r="V55" s="18">
        <f t="shared" si="51"/>
        <v>8.8562224755528831</v>
      </c>
      <c r="W55" s="18">
        <f t="shared" ref="W55:X55" si="52">IF(V9=0,"--",(W9/V9)*100-100)</f>
        <v>7.3287523182472967</v>
      </c>
      <c r="X55" s="18">
        <f t="shared" si="52"/>
        <v>7.7598702114937623</v>
      </c>
      <c r="Y55" s="18">
        <f>IFERROR((POWER(U9/C19,1/21)*100)-100,"--")</f>
        <v>34.255157244199211</v>
      </c>
    </row>
    <row r="56" spans="1:25" x14ac:dyDescent="0.2">
      <c r="A56" s="143"/>
      <c r="B56" s="80" t="s">
        <v>332</v>
      </c>
      <c r="C56" s="33" t="s">
        <v>10</v>
      </c>
      <c r="D56" s="18">
        <f t="shared" ref="D56:V56" si="53">IF(C10=0,"--",(D10/C10)*100-100)</f>
        <v>37.392537324810831</v>
      </c>
      <c r="E56" s="18">
        <f t="shared" si="53"/>
        <v>49.604974973279525</v>
      </c>
      <c r="F56" s="18">
        <f t="shared" si="53"/>
        <v>1.8208141623737646</v>
      </c>
      <c r="G56" s="18">
        <f t="shared" si="53"/>
        <v>38.003854483564197</v>
      </c>
      <c r="H56" s="18">
        <f t="shared" si="53"/>
        <v>22.451645059819583</v>
      </c>
      <c r="I56" s="18">
        <f t="shared" si="53"/>
        <v>24.991202354025461</v>
      </c>
      <c r="J56" s="18">
        <f t="shared" si="53"/>
        <v>11.417926832378569</v>
      </c>
      <c r="K56" s="18">
        <f t="shared" si="53"/>
        <v>303.72352891676888</v>
      </c>
      <c r="L56" s="18">
        <f t="shared" si="53"/>
        <v>-0.74384743900949957</v>
      </c>
      <c r="M56" s="18">
        <f t="shared" si="53"/>
        <v>45.456277086409244</v>
      </c>
      <c r="N56" s="18">
        <f t="shared" si="53"/>
        <v>-52.018852382928557</v>
      </c>
      <c r="O56" s="18">
        <f t="shared" si="53"/>
        <v>-1.484042514612824</v>
      </c>
      <c r="P56" s="18">
        <f t="shared" si="53"/>
        <v>-13.661062496498232</v>
      </c>
      <c r="Q56" s="18">
        <f t="shared" si="53"/>
        <v>-4.6451552500144402</v>
      </c>
      <c r="R56" s="18">
        <f t="shared" si="53"/>
        <v>-34.967936494928082</v>
      </c>
      <c r="S56" s="18">
        <f t="shared" si="53"/>
        <v>-1.0931332425536624</v>
      </c>
      <c r="T56" s="18">
        <f t="shared" si="53"/>
        <v>5.9656960667358732</v>
      </c>
      <c r="U56" s="18">
        <f t="shared" si="53"/>
        <v>-4.2860092005603576</v>
      </c>
      <c r="V56" s="18">
        <f t="shared" si="53"/>
        <v>-11.943204802049877</v>
      </c>
      <c r="W56" s="18">
        <f t="shared" ref="W56:X56" si="54">IF(V10=0,"--",(W10/V10)*100-100)</f>
        <v>16.029042984013955</v>
      </c>
      <c r="X56" s="18">
        <f t="shared" si="54"/>
        <v>-11.250180025574551</v>
      </c>
      <c r="Y56" s="18">
        <f t="shared" ref="Y56:Y75" si="55">IFERROR((POWER(U10/C20,1/21)*100)-100,"--")</f>
        <v>22.394378304087653</v>
      </c>
    </row>
    <row r="57" spans="1:25" x14ac:dyDescent="0.2">
      <c r="A57" s="143"/>
      <c r="B57" s="80" t="s">
        <v>388</v>
      </c>
      <c r="C57" s="33" t="s">
        <v>10</v>
      </c>
      <c r="D57" s="18">
        <f t="shared" ref="D57:V57" si="56">IF(C11=0,"--",(D11/C11)*100-100)</f>
        <v>137.56130943644806</v>
      </c>
      <c r="E57" s="18">
        <f t="shared" si="56"/>
        <v>2.243154932306453</v>
      </c>
      <c r="F57" s="18">
        <f t="shared" si="56"/>
        <v>-2.4651528013113762</v>
      </c>
      <c r="G57" s="18">
        <f t="shared" si="56"/>
        <v>4.1002095992914747</v>
      </c>
      <c r="H57" s="18">
        <f t="shared" si="56"/>
        <v>53.766647043384239</v>
      </c>
      <c r="I57" s="18">
        <f t="shared" si="56"/>
        <v>-7.6278299294234557</v>
      </c>
      <c r="J57" s="18">
        <f t="shared" si="56"/>
        <v>-26.427947317422735</v>
      </c>
      <c r="K57" s="18">
        <f t="shared" si="56"/>
        <v>149.29358244004126</v>
      </c>
      <c r="L57" s="18">
        <f t="shared" si="56"/>
        <v>-43.784105845768806</v>
      </c>
      <c r="M57" s="18">
        <f t="shared" si="56"/>
        <v>8.6837275760071435</v>
      </c>
      <c r="N57" s="18">
        <f t="shared" si="56"/>
        <v>27.960652190318115</v>
      </c>
      <c r="O57" s="18">
        <f t="shared" si="56"/>
        <v>-12.281245552686187</v>
      </c>
      <c r="P57" s="18">
        <f t="shared" si="56"/>
        <v>20.725624501234009</v>
      </c>
      <c r="Q57" s="18">
        <f t="shared" si="56"/>
        <v>-6.3714171337730221</v>
      </c>
      <c r="R57" s="18">
        <f t="shared" si="56"/>
        <v>8.4486236342228551</v>
      </c>
      <c r="S57" s="18">
        <f t="shared" si="56"/>
        <v>34.178671890361642</v>
      </c>
      <c r="T57" s="18">
        <f t="shared" si="56"/>
        <v>9.9736943330890711</v>
      </c>
      <c r="U57" s="18">
        <f t="shared" si="56"/>
        <v>33.968335737239528</v>
      </c>
      <c r="V57" s="18">
        <f t="shared" si="56"/>
        <v>0.61135476674823508</v>
      </c>
      <c r="W57" s="18">
        <f t="shared" ref="W57:X57" si="57">IF(V11=0,"--",(W11/V11)*100-100)</f>
        <v>-7.7513064892854544</v>
      </c>
      <c r="X57" s="18">
        <f t="shared" si="57"/>
        <v>2.6274269018667269</v>
      </c>
      <c r="Y57" s="18" t="str">
        <f t="shared" si="55"/>
        <v>--</v>
      </c>
    </row>
    <row r="58" spans="1:25" x14ac:dyDescent="0.2">
      <c r="A58" s="143"/>
      <c r="B58" s="80" t="s">
        <v>335</v>
      </c>
      <c r="C58" s="33" t="s">
        <v>10</v>
      </c>
      <c r="D58" s="18">
        <f t="shared" ref="D58:V58" si="58">IF(C12=0,"--",(D12/C12)*100-100)</f>
        <v>21.789799007548268</v>
      </c>
      <c r="E58" s="18">
        <f t="shared" si="58"/>
        <v>3.8462507193621036</v>
      </c>
      <c r="F58" s="18">
        <f t="shared" si="58"/>
        <v>-21.202395314463686</v>
      </c>
      <c r="G58" s="18">
        <f t="shared" si="58"/>
        <v>-7.2841554702543192</v>
      </c>
      <c r="H58" s="18">
        <f t="shared" si="58"/>
        <v>13.87437772889912</v>
      </c>
      <c r="I58" s="18">
        <f t="shared" si="58"/>
        <v>18.039896402043283</v>
      </c>
      <c r="J58" s="18">
        <f t="shared" si="58"/>
        <v>-17.322814147099493</v>
      </c>
      <c r="K58" s="18">
        <f t="shared" si="58"/>
        <v>48.919526198209724</v>
      </c>
      <c r="L58" s="18">
        <f t="shared" si="58"/>
        <v>16.906786346092659</v>
      </c>
      <c r="M58" s="18">
        <f t="shared" si="58"/>
        <v>38.562493663990836</v>
      </c>
      <c r="N58" s="18">
        <f t="shared" si="58"/>
        <v>39.645273732480263</v>
      </c>
      <c r="O58" s="18">
        <f t="shared" si="58"/>
        <v>-23.105914298415414</v>
      </c>
      <c r="P58" s="18">
        <f t="shared" si="58"/>
        <v>8.5932887984521074</v>
      </c>
      <c r="Q58" s="18">
        <f t="shared" si="58"/>
        <v>-39.307856114328196</v>
      </c>
      <c r="R58" s="18">
        <f t="shared" si="58"/>
        <v>8.7026542299481378</v>
      </c>
      <c r="S58" s="18">
        <f t="shared" si="58"/>
        <v>48.570362559987672</v>
      </c>
      <c r="T58" s="18">
        <f t="shared" si="58"/>
        <v>166.83564417761414</v>
      </c>
      <c r="U58" s="18">
        <f t="shared" si="58"/>
        <v>70.905092823150397</v>
      </c>
      <c r="V58" s="18">
        <f t="shared" si="58"/>
        <v>-66.341990952829576</v>
      </c>
      <c r="W58" s="18">
        <f t="shared" ref="W58:X58" si="59">IF(V12=0,"--",(W12/V12)*100-100)</f>
        <v>-14.547193042902279</v>
      </c>
      <c r="X58" s="18">
        <f t="shared" si="59"/>
        <v>17.711708469499698</v>
      </c>
      <c r="Y58" s="18">
        <f t="shared" si="55"/>
        <v>109.50834526187671</v>
      </c>
    </row>
    <row r="59" spans="1:25" x14ac:dyDescent="0.2">
      <c r="A59" s="143"/>
      <c r="B59" s="80" t="s">
        <v>70</v>
      </c>
      <c r="C59" s="33" t="s">
        <v>10</v>
      </c>
      <c r="D59" s="18">
        <f t="shared" ref="D59:V59" si="60">IF(C13=0,"--",(D13/C13)*100-100)</f>
        <v>5.966265405812706</v>
      </c>
      <c r="E59" s="18">
        <f t="shared" si="60"/>
        <v>79.323192900707852</v>
      </c>
      <c r="F59" s="18">
        <f t="shared" si="60"/>
        <v>7.3566383196629772</v>
      </c>
      <c r="G59" s="18">
        <f t="shared" si="60"/>
        <v>33.332932501823791</v>
      </c>
      <c r="H59" s="18">
        <f t="shared" si="60"/>
        <v>50.441721505592426</v>
      </c>
      <c r="I59" s="18">
        <f t="shared" si="60"/>
        <v>82.695564650628569</v>
      </c>
      <c r="J59" s="18">
        <f t="shared" si="60"/>
        <v>-11.703236203559669</v>
      </c>
      <c r="K59" s="18">
        <f t="shared" si="60"/>
        <v>34.154045878310257</v>
      </c>
      <c r="L59" s="18">
        <f t="shared" si="60"/>
        <v>65.860524450341416</v>
      </c>
      <c r="M59" s="18">
        <f t="shared" si="60"/>
        <v>36.410688126009802</v>
      </c>
      <c r="N59" s="18">
        <f t="shared" si="60"/>
        <v>21.828408169713214</v>
      </c>
      <c r="O59" s="18">
        <f t="shared" si="60"/>
        <v>20.231142568891741</v>
      </c>
      <c r="P59" s="18">
        <f t="shared" si="60"/>
        <v>-20.956889498295297</v>
      </c>
      <c r="Q59" s="18">
        <f t="shared" si="60"/>
        <v>-7.2916293830607231</v>
      </c>
      <c r="R59" s="18">
        <f t="shared" si="60"/>
        <v>5.2676974931387832</v>
      </c>
      <c r="S59" s="18">
        <f t="shared" si="60"/>
        <v>3.224672220399242</v>
      </c>
      <c r="T59" s="18">
        <f t="shared" si="60"/>
        <v>13.398985223277919</v>
      </c>
      <c r="U59" s="18">
        <f t="shared" si="60"/>
        <v>-7.7770932300796005</v>
      </c>
      <c r="V59" s="18">
        <f t="shared" si="60"/>
        <v>24.041279865570985</v>
      </c>
      <c r="W59" s="18">
        <f t="shared" ref="W59:X59" si="61">IF(V13=0,"--",(W13/V13)*100-100)</f>
        <v>3.8539663559673727</v>
      </c>
      <c r="X59" s="18">
        <f t="shared" si="61"/>
        <v>-16.398046607597323</v>
      </c>
      <c r="Y59" s="18">
        <f t="shared" si="55"/>
        <v>73.695260248662294</v>
      </c>
    </row>
    <row r="60" spans="1:25" x14ac:dyDescent="0.2">
      <c r="A60" s="143"/>
      <c r="B60" s="80" t="s">
        <v>67</v>
      </c>
      <c r="C60" s="33" t="s">
        <v>10</v>
      </c>
      <c r="D60" s="18">
        <f t="shared" ref="D60:V60" si="62">IF(C14=0,"--",(D14/C14)*100-100)</f>
        <v>53.321597271899748</v>
      </c>
      <c r="E60" s="18">
        <f t="shared" si="62"/>
        <v>13.078760323940926</v>
      </c>
      <c r="F60" s="18">
        <f t="shared" si="62"/>
        <v>7.8838294165138194</v>
      </c>
      <c r="G60" s="18">
        <f t="shared" si="62"/>
        <v>85.133454439783947</v>
      </c>
      <c r="H60" s="18">
        <f t="shared" si="62"/>
        <v>-19.314973262727321</v>
      </c>
      <c r="I60" s="18">
        <f t="shared" si="62"/>
        <v>-7.1611236632303559</v>
      </c>
      <c r="J60" s="18">
        <f t="shared" si="62"/>
        <v>-10.053075085245951</v>
      </c>
      <c r="K60" s="18">
        <f t="shared" si="62"/>
        <v>20.374824440676505</v>
      </c>
      <c r="L60" s="18">
        <f t="shared" si="62"/>
        <v>46.205458829274193</v>
      </c>
      <c r="M60" s="18">
        <f t="shared" si="62"/>
        <v>-9.1816980632399208</v>
      </c>
      <c r="N60" s="18">
        <f t="shared" si="62"/>
        <v>46.162271647355453</v>
      </c>
      <c r="O60" s="18">
        <f t="shared" si="62"/>
        <v>7.5611930609558016</v>
      </c>
      <c r="P60" s="18">
        <f t="shared" si="62"/>
        <v>17.263279965142914</v>
      </c>
      <c r="Q60" s="18">
        <f t="shared" si="62"/>
        <v>-12.129121384605114</v>
      </c>
      <c r="R60" s="18">
        <f t="shared" si="62"/>
        <v>15.430405252376374</v>
      </c>
      <c r="S60" s="18">
        <f t="shared" si="62"/>
        <v>9.427067281523577</v>
      </c>
      <c r="T60" s="18">
        <f t="shared" si="62"/>
        <v>-3.1499286655584768</v>
      </c>
      <c r="U60" s="18">
        <f t="shared" si="62"/>
        <v>4.4357587300401207</v>
      </c>
      <c r="V60" s="18">
        <f t="shared" si="62"/>
        <v>5.1308600051798408</v>
      </c>
      <c r="W60" s="18">
        <f t="shared" ref="W60:X60" si="63">IF(V14=0,"--",(W14/V14)*100-100)</f>
        <v>-3.4874991327987601</v>
      </c>
      <c r="X60" s="18">
        <f t="shared" si="63"/>
        <v>5.5080800792171942</v>
      </c>
      <c r="Y60" s="18" t="str">
        <f t="shared" si="55"/>
        <v>--</v>
      </c>
    </row>
    <row r="61" spans="1:25" x14ac:dyDescent="0.2">
      <c r="A61" s="143"/>
      <c r="B61" s="80" t="s">
        <v>377</v>
      </c>
      <c r="C61" s="33" t="s">
        <v>10</v>
      </c>
      <c r="D61" s="18">
        <f t="shared" ref="D61:V61" si="64">IF(C15=0,"--",(D15/C15)*100-100)</f>
        <v>168.90914251958236</v>
      </c>
      <c r="E61" s="18">
        <f t="shared" si="64"/>
        <v>51.2303325107342</v>
      </c>
      <c r="F61" s="18">
        <f t="shared" si="64"/>
        <v>107.47502758991482</v>
      </c>
      <c r="G61" s="18">
        <f t="shared" si="64"/>
        <v>-65.829509890033947</v>
      </c>
      <c r="H61" s="18">
        <f t="shared" si="64"/>
        <v>30.047675434511689</v>
      </c>
      <c r="I61" s="18">
        <f t="shared" si="64"/>
        <v>47.432404136744736</v>
      </c>
      <c r="J61" s="18">
        <f t="shared" si="64"/>
        <v>-3.4232196223203033</v>
      </c>
      <c r="K61" s="18">
        <f t="shared" si="64"/>
        <v>175.15801464153253</v>
      </c>
      <c r="L61" s="18">
        <f t="shared" si="64"/>
        <v>345.42792442266733</v>
      </c>
      <c r="M61" s="18">
        <f t="shared" si="64"/>
        <v>77.351320598281575</v>
      </c>
      <c r="N61" s="18">
        <f t="shared" si="64"/>
        <v>-28.173246381804745</v>
      </c>
      <c r="O61" s="18">
        <f t="shared" si="64"/>
        <v>-31.486551608703806</v>
      </c>
      <c r="P61" s="18">
        <f t="shared" si="64"/>
        <v>-88.17476602033048</v>
      </c>
      <c r="Q61" s="18">
        <f t="shared" si="64"/>
        <v>-16.39342399892756</v>
      </c>
      <c r="R61" s="18">
        <f t="shared" si="64"/>
        <v>43.154589221000322</v>
      </c>
      <c r="S61" s="18">
        <f t="shared" si="64"/>
        <v>68.163206675279071</v>
      </c>
      <c r="T61" s="18">
        <f t="shared" si="64"/>
        <v>-22.856109642073761</v>
      </c>
      <c r="U61" s="18">
        <f t="shared" si="64"/>
        <v>-8.9373081151850329</v>
      </c>
      <c r="V61" s="18">
        <f t="shared" si="64"/>
        <v>-6.1082429219889463</v>
      </c>
      <c r="W61" s="18">
        <f t="shared" ref="W61:X61" si="65">IF(V15=0,"--",(W15/V15)*100-100)</f>
        <v>4.76780957629677</v>
      </c>
      <c r="X61" s="18">
        <f t="shared" si="65"/>
        <v>-28.468002902453335</v>
      </c>
      <c r="Y61" s="18">
        <f t="shared" si="55"/>
        <v>13.545502344933169</v>
      </c>
    </row>
    <row r="62" spans="1:25" x14ac:dyDescent="0.2">
      <c r="A62" s="143"/>
      <c r="B62" s="80" t="s">
        <v>14</v>
      </c>
      <c r="C62" s="33" t="s">
        <v>10</v>
      </c>
      <c r="D62" s="18">
        <f t="shared" ref="D62:V62" si="66">IF(C16=0,"--",(D16/C16)*100-100)</f>
        <v>73.712279698594983</v>
      </c>
      <c r="E62" s="18">
        <f t="shared" si="66"/>
        <v>59.368556150409603</v>
      </c>
      <c r="F62" s="18">
        <f t="shared" si="66"/>
        <v>52.758126073989274</v>
      </c>
      <c r="G62" s="18">
        <f t="shared" si="66"/>
        <v>25.854826558013684</v>
      </c>
      <c r="H62" s="18">
        <f t="shared" si="66"/>
        <v>102.41793840838619</v>
      </c>
      <c r="I62" s="18">
        <f t="shared" si="66"/>
        <v>9.5394063250630694</v>
      </c>
      <c r="J62" s="18">
        <f t="shared" si="66"/>
        <v>76.049603928210303</v>
      </c>
      <c r="K62" s="18">
        <f t="shared" si="66"/>
        <v>13.512311384495291</v>
      </c>
      <c r="L62" s="18">
        <f t="shared" si="66"/>
        <v>92.790126237136008</v>
      </c>
      <c r="M62" s="18">
        <f t="shared" si="66"/>
        <v>35.642248860342136</v>
      </c>
      <c r="N62" s="18">
        <f t="shared" si="66"/>
        <v>52.234652690856961</v>
      </c>
      <c r="O62" s="18">
        <f t="shared" si="66"/>
        <v>17.845796795672484</v>
      </c>
      <c r="P62" s="18">
        <f t="shared" si="66"/>
        <v>14.617235047334034</v>
      </c>
      <c r="Q62" s="18">
        <f t="shared" si="66"/>
        <v>11.028294008267466</v>
      </c>
      <c r="R62" s="18">
        <f t="shared" si="66"/>
        <v>33.419303462133655</v>
      </c>
      <c r="S62" s="18">
        <f t="shared" si="66"/>
        <v>25.29312246558726</v>
      </c>
      <c r="T62" s="18">
        <f t="shared" si="66"/>
        <v>5.3149647604281256</v>
      </c>
      <c r="U62" s="18">
        <f t="shared" si="66"/>
        <v>9.4558385200803627</v>
      </c>
      <c r="V62" s="18">
        <f t="shared" si="66"/>
        <v>12.029898420103933</v>
      </c>
      <c r="W62" s="18">
        <f t="shared" ref="W62:X62" si="67">IF(V16=0,"--",(W16/V16)*100-100)</f>
        <v>5.0244179994375742</v>
      </c>
      <c r="X62" s="18">
        <f t="shared" si="67"/>
        <v>15.864366546011482</v>
      </c>
      <c r="Y62" s="18">
        <f t="shared" si="55"/>
        <v>76.919712128851415</v>
      </c>
    </row>
    <row r="63" spans="1:25" x14ac:dyDescent="0.2">
      <c r="A63" s="143"/>
      <c r="B63" s="8" t="s">
        <v>15</v>
      </c>
      <c r="C63" s="33" t="s">
        <v>10</v>
      </c>
      <c r="D63" s="18">
        <f t="shared" ref="D63:V63" si="68">IF(C17=0,"--",(D17/C17)*100-100)</f>
        <v>18.011633254436731</v>
      </c>
      <c r="E63" s="18">
        <f t="shared" si="68"/>
        <v>20.82426909597956</v>
      </c>
      <c r="F63" s="18">
        <f t="shared" si="68"/>
        <v>20.02097730968795</v>
      </c>
      <c r="G63" s="18">
        <f t="shared" si="68"/>
        <v>-10.057345095614551</v>
      </c>
      <c r="H63" s="18">
        <f t="shared" si="68"/>
        <v>26.687670822809821</v>
      </c>
      <c r="I63" s="18">
        <f t="shared" si="68"/>
        <v>49.417536237674682</v>
      </c>
      <c r="J63" s="18">
        <f t="shared" si="68"/>
        <v>18.831510600471006</v>
      </c>
      <c r="K63" s="18">
        <f t="shared" si="68"/>
        <v>-10.421720068417343</v>
      </c>
      <c r="L63" s="18">
        <f t="shared" si="68"/>
        <v>20.172995944512095</v>
      </c>
      <c r="M63" s="18">
        <f t="shared" si="68"/>
        <v>39.161569377213851</v>
      </c>
      <c r="N63" s="18">
        <f t="shared" si="68"/>
        <v>32.001435247534914</v>
      </c>
      <c r="O63" s="18">
        <f t="shared" si="68"/>
        <v>20.846121165792056</v>
      </c>
      <c r="P63" s="18">
        <f t="shared" si="68"/>
        <v>0.98055628310514464</v>
      </c>
      <c r="Q63" s="18">
        <f t="shared" si="68"/>
        <v>-1.4696085933367868</v>
      </c>
      <c r="R63" s="18">
        <f t="shared" si="68"/>
        <v>-1.4530697350414243</v>
      </c>
      <c r="S63" s="18">
        <f t="shared" si="68"/>
        <v>24.203524273186588</v>
      </c>
      <c r="T63" s="18">
        <f t="shared" si="68"/>
        <v>2.170505836333021</v>
      </c>
      <c r="U63" s="18">
        <f t="shared" si="68"/>
        <v>3.2131670574107005</v>
      </c>
      <c r="V63" s="18">
        <f t="shared" si="68"/>
        <v>57.251109775770232</v>
      </c>
      <c r="W63" s="18">
        <f t="shared" ref="W63:X63" si="69">IF(V17=0,"--",(W17/V17)*100-100)</f>
        <v>-10.817931328691301</v>
      </c>
      <c r="X63" s="18">
        <f t="shared" si="69"/>
        <v>11.234222520102492</v>
      </c>
      <c r="Y63" s="18">
        <f t="shared" si="55"/>
        <v>-5.9731782375176579</v>
      </c>
    </row>
    <row r="64" spans="1:25" x14ac:dyDescent="0.2">
      <c r="A64" s="143"/>
      <c r="B64" s="8" t="s">
        <v>26</v>
      </c>
      <c r="C64" s="33" t="s">
        <v>10</v>
      </c>
      <c r="D64" s="18">
        <f t="shared" ref="D64:V64" si="70">IF(C18=0,"--",(D18/C18)*100-100)</f>
        <v>181.39512161759461</v>
      </c>
      <c r="E64" s="18">
        <f t="shared" si="70"/>
        <v>-48.73049740196835</v>
      </c>
      <c r="F64" s="18">
        <f t="shared" si="70"/>
        <v>18.059454352750762</v>
      </c>
      <c r="G64" s="18">
        <f t="shared" si="70"/>
        <v>16.816481764051261</v>
      </c>
      <c r="H64" s="18">
        <f t="shared" si="70"/>
        <v>-6.9489765101906897</v>
      </c>
      <c r="I64" s="18">
        <f t="shared" si="70"/>
        <v>67.940081428884298</v>
      </c>
      <c r="J64" s="18">
        <f t="shared" si="70"/>
        <v>12.229657433841197</v>
      </c>
      <c r="K64" s="18">
        <f t="shared" si="70"/>
        <v>104.81815712769742</v>
      </c>
      <c r="L64" s="18">
        <f t="shared" si="70"/>
        <v>58.194874683187834</v>
      </c>
      <c r="M64" s="18">
        <f t="shared" si="70"/>
        <v>61.965684558915655</v>
      </c>
      <c r="N64" s="18">
        <f t="shared" si="70"/>
        <v>-12.709527684037823</v>
      </c>
      <c r="O64" s="18">
        <f t="shared" si="70"/>
        <v>-3.9745706691702338</v>
      </c>
      <c r="P64" s="18">
        <f t="shared" si="70"/>
        <v>32.922108136218299</v>
      </c>
      <c r="Q64" s="18">
        <f t="shared" si="70"/>
        <v>-22.263942319318673</v>
      </c>
      <c r="R64" s="18">
        <f t="shared" si="70"/>
        <v>1.7280862918911879</v>
      </c>
      <c r="S64" s="18">
        <f t="shared" si="70"/>
        <v>0.53745957926099663</v>
      </c>
      <c r="T64" s="18">
        <f t="shared" si="70"/>
        <v>4.6401894166289424</v>
      </c>
      <c r="U64" s="18">
        <f t="shared" si="70"/>
        <v>-33.569035071486155</v>
      </c>
      <c r="V64" s="18">
        <f t="shared" si="70"/>
        <v>46.787609235409548</v>
      </c>
      <c r="W64" s="18">
        <f t="shared" ref="W64:X64" si="71">IF(V18=0,"--",(W18/V18)*100-100)</f>
        <v>0</v>
      </c>
      <c r="X64" s="18">
        <f t="shared" si="71"/>
        <v>-27.287350405353237</v>
      </c>
      <c r="Y64" s="18">
        <f t="shared" si="55"/>
        <v>-13.441321664529141</v>
      </c>
    </row>
    <row r="65" spans="1:25" x14ac:dyDescent="0.2">
      <c r="A65" s="143"/>
      <c r="B65" s="8" t="s">
        <v>27</v>
      </c>
      <c r="C65" s="33" t="s">
        <v>10</v>
      </c>
      <c r="D65" s="18">
        <f t="shared" ref="D65:V65" si="72">IF(C19=0,"--",(D19/C19)*100-100)</f>
        <v>13.364380628100577</v>
      </c>
      <c r="E65" s="18">
        <f t="shared" si="72"/>
        <v>34.621040562094691</v>
      </c>
      <c r="F65" s="18">
        <f t="shared" si="72"/>
        <v>33.293780523298665</v>
      </c>
      <c r="G65" s="18">
        <f t="shared" si="72"/>
        <v>-47.370713129740793</v>
      </c>
      <c r="H65" s="18">
        <f t="shared" si="72"/>
        <v>39.690256770079714</v>
      </c>
      <c r="I65" s="18">
        <f t="shared" si="72"/>
        <v>87.474542203442468</v>
      </c>
      <c r="J65" s="18">
        <f t="shared" si="72"/>
        <v>-3.8855551029719209</v>
      </c>
      <c r="K65" s="18">
        <f t="shared" si="72"/>
        <v>2.6191362945315717</v>
      </c>
      <c r="L65" s="18">
        <f t="shared" si="72"/>
        <v>10.218202372413799</v>
      </c>
      <c r="M65" s="18">
        <f t="shared" si="72"/>
        <v>52.524550157404065</v>
      </c>
      <c r="N65" s="18">
        <f t="shared" si="72"/>
        <v>34.502407593048332</v>
      </c>
      <c r="O65" s="18">
        <f t="shared" si="72"/>
        <v>30.737983096748877</v>
      </c>
      <c r="P65" s="18">
        <f t="shared" si="72"/>
        <v>-7.0315922942437936</v>
      </c>
      <c r="Q65" s="18">
        <f t="shared" si="72"/>
        <v>9.0169372348452868</v>
      </c>
      <c r="R65" s="18">
        <f t="shared" si="72"/>
        <v>5.7437617246774977</v>
      </c>
      <c r="S65" s="18">
        <f t="shared" si="72"/>
        <v>9.8007045141381894</v>
      </c>
      <c r="T65" s="18">
        <f t="shared" si="72"/>
        <v>-11.342082834913327</v>
      </c>
      <c r="U65" s="18">
        <f t="shared" si="72"/>
        <v>-9.0833209689994874</v>
      </c>
      <c r="V65" s="18">
        <f t="shared" si="72"/>
        <v>14.877699523007976</v>
      </c>
      <c r="W65" s="18">
        <f t="shared" ref="W65:X65" si="73">IF(V19=0,"--",(W19/V19)*100-100)</f>
        <v>0</v>
      </c>
      <c r="X65" s="18">
        <f t="shared" si="73"/>
        <v>-5.6979667580593514</v>
      </c>
      <c r="Y65" s="18">
        <f t="shared" si="55"/>
        <v>-9.6715572903058842</v>
      </c>
    </row>
    <row r="66" spans="1:25" x14ac:dyDescent="0.2">
      <c r="A66" s="143"/>
      <c r="B66" s="8" t="s">
        <v>16</v>
      </c>
      <c r="C66" s="33" t="s">
        <v>10</v>
      </c>
      <c r="D66" s="18">
        <f t="shared" ref="D66:V66" si="74">IF(C20=0,"--",(D20/C20)*100-100)</f>
        <v>98.998726837648832</v>
      </c>
      <c r="E66" s="18">
        <f t="shared" si="74"/>
        <v>64.610300139711882</v>
      </c>
      <c r="F66" s="18">
        <f t="shared" si="74"/>
        <v>-89.416228441917852</v>
      </c>
      <c r="G66" s="18">
        <f t="shared" si="74"/>
        <v>665.10115367172898</v>
      </c>
      <c r="H66" s="18">
        <f t="shared" si="74"/>
        <v>199.69394467294575</v>
      </c>
      <c r="I66" s="18">
        <f t="shared" si="74"/>
        <v>-35.323381884594198</v>
      </c>
      <c r="J66" s="18">
        <f t="shared" si="74"/>
        <v>227.23336652383568</v>
      </c>
      <c r="K66" s="18">
        <f t="shared" si="74"/>
        <v>-45.397841301099859</v>
      </c>
      <c r="L66" s="18">
        <f t="shared" si="74"/>
        <v>-12.845863826788801</v>
      </c>
      <c r="M66" s="18">
        <f t="shared" si="74"/>
        <v>39.365599529853768</v>
      </c>
      <c r="N66" s="18">
        <f t="shared" si="74"/>
        <v>73.51327944572742</v>
      </c>
      <c r="O66" s="18">
        <f t="shared" si="74"/>
        <v>0.89181234427056211</v>
      </c>
      <c r="P66" s="18">
        <f t="shared" si="74"/>
        <v>4.1209530087874526</v>
      </c>
      <c r="Q66" s="18">
        <f t="shared" si="74"/>
        <v>-23.389138386891858</v>
      </c>
      <c r="R66" s="18">
        <f t="shared" si="74"/>
        <v>30.656835144811168</v>
      </c>
      <c r="S66" s="18">
        <f t="shared" si="74"/>
        <v>76.140151213344012</v>
      </c>
      <c r="T66" s="18">
        <f t="shared" si="74"/>
        <v>34.841904387109821</v>
      </c>
      <c r="U66" s="18">
        <f t="shared" si="74"/>
        <v>20.902896616788496</v>
      </c>
      <c r="V66" s="18">
        <f t="shared" si="74"/>
        <v>137.35928385001665</v>
      </c>
      <c r="W66" s="18">
        <f t="shared" ref="W66:X66" si="75">IF(V20=0,"--",(W20/V20)*100-100)</f>
        <v>28.909891258433788</v>
      </c>
      <c r="X66" s="18">
        <f t="shared" si="75"/>
        <v>25.95039333732305</v>
      </c>
      <c r="Y66" s="18" t="str">
        <f t="shared" si="55"/>
        <v>--</v>
      </c>
    </row>
    <row r="67" spans="1:25" x14ac:dyDescent="0.2">
      <c r="A67" s="143"/>
      <c r="B67" s="8" t="s">
        <v>19</v>
      </c>
      <c r="C67" s="33" t="s">
        <v>10</v>
      </c>
      <c r="D67" s="18" t="str">
        <f t="shared" ref="D67:V67" si="76">IF(C21=0,"--",(D21/C21)*100-100)</f>
        <v>--</v>
      </c>
      <c r="E67" s="18">
        <f t="shared" si="76"/>
        <v>631.33583021223478</v>
      </c>
      <c r="F67" s="18">
        <f t="shared" si="76"/>
        <v>-99.829293274155006</v>
      </c>
      <c r="G67" s="18">
        <f t="shared" si="76"/>
        <v>-100</v>
      </c>
      <c r="H67" s="18" t="str">
        <f t="shared" si="76"/>
        <v>--</v>
      </c>
      <c r="I67" s="18">
        <f t="shared" si="76"/>
        <v>-95.734400883489783</v>
      </c>
      <c r="J67" s="18">
        <f t="shared" si="76"/>
        <v>17.152103559870554</v>
      </c>
      <c r="K67" s="18">
        <f t="shared" si="76"/>
        <v>103.59116022099445</v>
      </c>
      <c r="L67" s="18">
        <f t="shared" si="76"/>
        <v>-93.080054274084119</v>
      </c>
      <c r="M67" s="18">
        <f t="shared" si="76"/>
        <v>-100</v>
      </c>
      <c r="N67" s="18" t="str">
        <f t="shared" si="76"/>
        <v>--</v>
      </c>
      <c r="O67" s="18">
        <f t="shared" si="76"/>
        <v>375.29585798816572</v>
      </c>
      <c r="P67" s="18">
        <f t="shared" si="76"/>
        <v>1727.8867102396512</v>
      </c>
      <c r="Q67" s="18">
        <f t="shared" si="76"/>
        <v>236.27958453941773</v>
      </c>
      <c r="R67" s="18">
        <f t="shared" si="76"/>
        <v>-36.10333321518808</v>
      </c>
      <c r="S67" s="18">
        <f t="shared" si="76"/>
        <v>-86.116614102096776</v>
      </c>
      <c r="T67" s="18">
        <f t="shared" si="76"/>
        <v>367.72831050228314</v>
      </c>
      <c r="U67" s="18">
        <f t="shared" si="76"/>
        <v>-72.589266102067214</v>
      </c>
      <c r="V67" s="18">
        <f t="shared" si="76"/>
        <v>542.81453120826302</v>
      </c>
      <c r="W67" s="18">
        <f t="shared" ref="W67:X67" si="77">IF(V21=0,"--",(W21/V21)*100-100)</f>
        <v>-46.543019205064098</v>
      </c>
      <c r="X67" s="18">
        <f t="shared" si="77"/>
        <v>119.32733915476899</v>
      </c>
      <c r="Y67" s="18" t="str">
        <f t="shared" si="55"/>
        <v>--</v>
      </c>
    </row>
    <row r="68" spans="1:25" x14ac:dyDescent="0.2">
      <c r="A68" s="143"/>
      <c r="B68" s="8" t="s">
        <v>18</v>
      </c>
      <c r="C68" s="33" t="s">
        <v>10</v>
      </c>
      <c r="D68" s="18">
        <f t="shared" ref="D68:V68" si="78">IF(C22=0,"--",(D22/C22)*100-100)</f>
        <v>2500</v>
      </c>
      <c r="E68" s="18">
        <f t="shared" si="78"/>
        <v>-32.692307692307693</v>
      </c>
      <c r="F68" s="18">
        <f t="shared" si="78"/>
        <v>-100</v>
      </c>
      <c r="G68" s="18" t="str">
        <f t="shared" si="78"/>
        <v>--</v>
      </c>
      <c r="H68" s="18">
        <f t="shared" si="78"/>
        <v>-20.17167381974248</v>
      </c>
      <c r="I68" s="18">
        <f t="shared" si="78"/>
        <v>145.4301075268817</v>
      </c>
      <c r="J68" s="18">
        <f t="shared" si="78"/>
        <v>457.39320920043815</v>
      </c>
      <c r="K68" s="18">
        <f t="shared" si="78"/>
        <v>229.98133228532123</v>
      </c>
      <c r="L68" s="18">
        <f t="shared" si="78"/>
        <v>-29.477006446234228</v>
      </c>
      <c r="M68" s="18">
        <f t="shared" si="78"/>
        <v>-52.392814169006357</v>
      </c>
      <c r="N68" s="18">
        <f t="shared" si="78"/>
        <v>-56.261085491308975</v>
      </c>
      <c r="O68" s="18">
        <f t="shared" si="78"/>
        <v>-89.030819140308182</v>
      </c>
      <c r="P68" s="18">
        <f t="shared" si="78"/>
        <v>-100</v>
      </c>
      <c r="Q68" s="18" t="str">
        <f t="shared" si="78"/>
        <v>--</v>
      </c>
      <c r="R68" s="18">
        <f t="shared" si="78"/>
        <v>-100</v>
      </c>
      <c r="S68" s="18" t="str">
        <f t="shared" si="78"/>
        <v>--</v>
      </c>
      <c r="T68" s="18">
        <f t="shared" si="78"/>
        <v>-49.438202247191008</v>
      </c>
      <c r="U68" s="18">
        <f t="shared" si="78"/>
        <v>-100</v>
      </c>
      <c r="V68" s="18" t="str">
        <f t="shared" si="78"/>
        <v>--</v>
      </c>
      <c r="W68" s="18">
        <f t="shared" ref="W68:X68" si="79">IF(V22=0,"--",(W22/V22)*100-100)</f>
        <v>-100</v>
      </c>
      <c r="X68" s="18" t="str">
        <f t="shared" si="79"/>
        <v>--</v>
      </c>
      <c r="Y68" s="18">
        <f t="shared" si="55"/>
        <v>-100</v>
      </c>
    </row>
    <row r="69" spans="1:25" x14ac:dyDescent="0.2">
      <c r="A69" s="143"/>
      <c r="B69" s="8" t="s">
        <v>20</v>
      </c>
      <c r="C69" s="33" t="s">
        <v>10</v>
      </c>
      <c r="D69" s="18">
        <f t="shared" ref="D69:V69" si="80">IF(C23=0,"--",(D23/C23)*100-100)</f>
        <v>-100</v>
      </c>
      <c r="E69" s="18" t="str">
        <f t="shared" si="80"/>
        <v>--</v>
      </c>
      <c r="F69" s="18">
        <f t="shared" si="80"/>
        <v>1922</v>
      </c>
      <c r="G69" s="18">
        <f t="shared" si="80"/>
        <v>-97.774480712166167</v>
      </c>
      <c r="H69" s="18">
        <f t="shared" si="80"/>
        <v>8982.2222222222226</v>
      </c>
      <c r="I69" s="18">
        <f t="shared" si="80"/>
        <v>-100</v>
      </c>
      <c r="J69" s="18" t="str">
        <f t="shared" si="80"/>
        <v>--</v>
      </c>
      <c r="K69" s="18" t="str">
        <f t="shared" si="80"/>
        <v>--</v>
      </c>
      <c r="L69" s="18">
        <f t="shared" si="80"/>
        <v>-100</v>
      </c>
      <c r="M69" s="18" t="str">
        <f t="shared" si="80"/>
        <v>--</v>
      </c>
      <c r="N69" s="18" t="str">
        <f t="shared" si="80"/>
        <v>--</v>
      </c>
      <c r="O69" s="18" t="str">
        <f t="shared" si="80"/>
        <v>--</v>
      </c>
      <c r="P69" s="18" t="str">
        <f t="shared" si="80"/>
        <v>--</v>
      </c>
      <c r="Q69" s="18">
        <f t="shared" si="80"/>
        <v>-99.963692109085045</v>
      </c>
      <c r="R69" s="18">
        <f t="shared" si="80"/>
        <v>-100</v>
      </c>
      <c r="S69" s="18" t="str">
        <f t="shared" si="80"/>
        <v>--</v>
      </c>
      <c r="T69" s="18">
        <f t="shared" si="80"/>
        <v>-99.449780844912809</v>
      </c>
      <c r="U69" s="18">
        <f t="shared" si="80"/>
        <v>22098.305084745763</v>
      </c>
      <c r="V69" s="18">
        <f t="shared" si="80"/>
        <v>-36.932121859967928</v>
      </c>
      <c r="W69" s="18">
        <f t="shared" ref="W69:X69" si="81">IF(V23=0,"--",(W23/V23)*100-100)</f>
        <v>-30.811138014527856</v>
      </c>
      <c r="X69" s="18">
        <f t="shared" si="81"/>
        <v>-85.774278215223092</v>
      </c>
      <c r="Y69" s="18">
        <f t="shared" si="55"/>
        <v>-18.384968146666978</v>
      </c>
    </row>
    <row r="70" spans="1:25" x14ac:dyDescent="0.2">
      <c r="A70" s="143"/>
      <c r="B70" s="8" t="s">
        <v>21</v>
      </c>
      <c r="C70" s="33" t="s">
        <v>10</v>
      </c>
      <c r="D70" s="18" t="str">
        <f t="shared" ref="D70:V70" si="82">IF(C24=0,"--",(D24/C24)*100-100)</f>
        <v>--</v>
      </c>
      <c r="E70" s="18">
        <f t="shared" si="82"/>
        <v>-100</v>
      </c>
      <c r="F70" s="18" t="str">
        <f t="shared" si="82"/>
        <v>--</v>
      </c>
      <c r="G70" s="18" t="str">
        <f t="shared" si="82"/>
        <v>--</v>
      </c>
      <c r="H70" s="18" t="str">
        <f t="shared" si="82"/>
        <v>--</v>
      </c>
      <c r="I70" s="18" t="str">
        <f t="shared" si="82"/>
        <v>--</v>
      </c>
      <c r="J70" s="18">
        <f t="shared" si="82"/>
        <v>518.5567010309278</v>
      </c>
      <c r="K70" s="18">
        <f t="shared" si="82"/>
        <v>-100</v>
      </c>
      <c r="L70" s="18" t="str">
        <f t="shared" si="82"/>
        <v>--</v>
      </c>
      <c r="M70" s="18" t="str">
        <f t="shared" si="82"/>
        <v>--</v>
      </c>
      <c r="N70" s="18" t="str">
        <f t="shared" si="82"/>
        <v>--</v>
      </c>
      <c r="O70" s="18" t="str">
        <f t="shared" si="82"/>
        <v>--</v>
      </c>
      <c r="P70" s="18">
        <f t="shared" si="82"/>
        <v>-100</v>
      </c>
      <c r="Q70" s="18" t="str">
        <f t="shared" si="82"/>
        <v>--</v>
      </c>
      <c r="R70" s="18">
        <f t="shared" si="82"/>
        <v>-100</v>
      </c>
      <c r="S70" s="18" t="str">
        <f t="shared" si="82"/>
        <v>--</v>
      </c>
      <c r="T70" s="18">
        <f t="shared" si="82"/>
        <v>1015.6316916488222</v>
      </c>
      <c r="U70" s="18">
        <f t="shared" si="82"/>
        <v>-100</v>
      </c>
      <c r="V70" s="18" t="str">
        <f t="shared" si="82"/>
        <v>--</v>
      </c>
      <c r="W70" s="18" t="str">
        <f t="shared" ref="W70:X70" si="83">IF(V24=0,"--",(W24/V24)*100-100)</f>
        <v>--</v>
      </c>
      <c r="X70" s="18">
        <f t="shared" si="83"/>
        <v>46.54235558956276</v>
      </c>
      <c r="Y70" s="18">
        <f t="shared" si="55"/>
        <v>-100</v>
      </c>
    </row>
    <row r="71" spans="1:25" x14ac:dyDescent="0.2">
      <c r="A71" s="143"/>
      <c r="B71" s="8" t="s">
        <v>17</v>
      </c>
      <c r="C71" s="33" t="s">
        <v>10</v>
      </c>
      <c r="D71" s="18">
        <f t="shared" ref="D71:V71" si="84">IF(C25=0,"--",(D25/C25)*100-100)</f>
        <v>98.238154036116697</v>
      </c>
      <c r="E71" s="18">
        <f t="shared" si="84"/>
        <v>63.976728161727181</v>
      </c>
      <c r="F71" s="18">
        <f t="shared" si="84"/>
        <v>-89.604563902107813</v>
      </c>
      <c r="G71" s="18">
        <f t="shared" si="84"/>
        <v>687.66314587496424</v>
      </c>
      <c r="H71" s="18">
        <f t="shared" si="84"/>
        <v>198.65221021867336</v>
      </c>
      <c r="I71" s="18">
        <f t="shared" si="84"/>
        <v>-35.12927341559184</v>
      </c>
      <c r="J71" s="18">
        <f t="shared" si="84"/>
        <v>225.88289698562403</v>
      </c>
      <c r="K71" s="18">
        <f t="shared" si="84"/>
        <v>-46.555291904683394</v>
      </c>
      <c r="L71" s="18">
        <f t="shared" si="84"/>
        <v>-12.335820770479671</v>
      </c>
      <c r="M71" s="18">
        <f t="shared" si="84"/>
        <v>41.129335402822619</v>
      </c>
      <c r="N71" s="18">
        <f t="shared" si="84"/>
        <v>74.705815760065946</v>
      </c>
      <c r="O71" s="18">
        <f t="shared" si="84"/>
        <v>0.52242825879112331</v>
      </c>
      <c r="P71" s="18">
        <f t="shared" si="84"/>
        <v>2.6810814573165089</v>
      </c>
      <c r="Q71" s="18">
        <f t="shared" si="84"/>
        <v>-26.992676977222899</v>
      </c>
      <c r="R71" s="18">
        <f t="shared" si="84"/>
        <v>36.706887797157833</v>
      </c>
      <c r="S71" s="18">
        <f t="shared" si="84"/>
        <v>78.798505574958654</v>
      </c>
      <c r="T71" s="18">
        <f t="shared" si="84"/>
        <v>32.928616428691214</v>
      </c>
      <c r="U71" s="18">
        <f t="shared" si="84"/>
        <v>23.466037842610902</v>
      </c>
      <c r="V71" s="18">
        <f t="shared" si="84"/>
        <v>136.79059240941132</v>
      </c>
      <c r="W71" s="18">
        <f t="shared" ref="W71:X71" si="85">IF(V25=0,"--",(W25/V25)*100-100)</f>
        <v>28.477263551787587</v>
      </c>
      <c r="X71" s="18">
        <f t="shared" si="85"/>
        <v>26.041244599622118</v>
      </c>
      <c r="Y71" s="18">
        <f t="shared" si="55"/>
        <v>9.5074831537671685</v>
      </c>
    </row>
    <row r="72" spans="1:25" x14ac:dyDescent="0.2">
      <c r="A72" s="297"/>
      <c r="B72" s="8" t="s">
        <v>807</v>
      </c>
      <c r="C72" s="33" t="s">
        <v>10</v>
      </c>
      <c r="D72" s="18">
        <f t="shared" ref="D72:V72" si="86">IF(C26=0,"--",(D26/C26)*100-100)</f>
        <v>209.87055016181233</v>
      </c>
      <c r="E72" s="18">
        <f t="shared" si="86"/>
        <v>45.274151436031332</v>
      </c>
      <c r="F72" s="18">
        <f t="shared" si="86"/>
        <v>-85.621854780733287</v>
      </c>
      <c r="G72" s="18">
        <f t="shared" si="86"/>
        <v>-100</v>
      </c>
      <c r="H72" s="18" t="str">
        <f t="shared" si="86"/>
        <v>--</v>
      </c>
      <c r="I72" s="18">
        <f t="shared" si="86"/>
        <v>-100</v>
      </c>
      <c r="J72" s="18" t="str">
        <f t="shared" si="86"/>
        <v>--</v>
      </c>
      <c r="K72" s="18">
        <f t="shared" si="86"/>
        <v>-100</v>
      </c>
      <c r="L72" s="18" t="str">
        <f t="shared" si="86"/>
        <v>--</v>
      </c>
      <c r="M72" s="18" t="str">
        <f t="shared" si="86"/>
        <v>--</v>
      </c>
      <c r="N72" s="18">
        <f t="shared" si="86"/>
        <v>-2.6490066225165521</v>
      </c>
      <c r="O72" s="18">
        <f t="shared" si="86"/>
        <v>-94.040816326530617</v>
      </c>
      <c r="P72" s="18">
        <f t="shared" si="86"/>
        <v>505.93607305936075</v>
      </c>
      <c r="Q72" s="18">
        <f t="shared" si="86"/>
        <v>-96.4958553127355</v>
      </c>
      <c r="R72" s="18">
        <f t="shared" si="86"/>
        <v>-100</v>
      </c>
      <c r="S72" s="18" t="str">
        <f t="shared" si="86"/>
        <v>--</v>
      </c>
      <c r="T72" s="18">
        <f t="shared" si="86"/>
        <v>266.19093781416063</v>
      </c>
      <c r="U72" s="18">
        <f t="shared" si="86"/>
        <v>-99.591142399121495</v>
      </c>
      <c r="V72" s="18">
        <f t="shared" si="86"/>
        <v>2278.537170263789</v>
      </c>
      <c r="W72" s="18">
        <f t="shared" ref="W72:X75" si="87">IF(V26=0,"--",(W26/V26)*100-100)</f>
        <v>481.71094419519079</v>
      </c>
      <c r="X72" s="18">
        <f t="shared" si="87"/>
        <v>-99.586633620465534</v>
      </c>
      <c r="Y72" s="18">
        <f t="shared" si="55"/>
        <v>-26.866586796404121</v>
      </c>
    </row>
    <row r="73" spans="1:25" ht="15" x14ac:dyDescent="0.25">
      <c r="A73" s="143"/>
      <c r="B73" s="191" t="s">
        <v>22</v>
      </c>
      <c r="C73" s="33" t="s">
        <v>10</v>
      </c>
      <c r="D73" s="18">
        <f t="shared" ref="D73:D75" si="88">IF(C27=0,"--",(D27/C27)*100-100)</f>
        <v>33.006500981029802</v>
      </c>
      <c r="E73" s="18">
        <f t="shared" ref="E73:E75" si="89">IF(D27=0,"--",(E27/D27)*100-100)</f>
        <v>25.418722554822736</v>
      </c>
      <c r="F73" s="18">
        <f t="shared" ref="F73:F75" si="90">IF(E27=0,"--",(F27/E27)*100-100)</f>
        <v>11.400338375270479</v>
      </c>
      <c r="G73" s="18">
        <f t="shared" ref="G73:G75" si="91">IF(F27=0,"--",(G27/F27)*100-100)</f>
        <v>46.300869316572289</v>
      </c>
      <c r="H73" s="18">
        <f t="shared" ref="H73:H75" si="92">IF(G27=0,"--",(H27/G27)*100-100)</f>
        <v>22.888868620946738</v>
      </c>
      <c r="I73" s="18">
        <f t="shared" ref="I73:I75" si="93">IF(H27=0,"--",(I27/H27)*100-100)</f>
        <v>4.534175428001916</v>
      </c>
      <c r="J73" s="18">
        <f t="shared" ref="J73:J75" si="94">IF(I27=0,"--",(J27/I27)*100-100)</f>
        <v>17.555594859323207</v>
      </c>
      <c r="K73" s="18">
        <f t="shared" ref="K73:K75" si="95">IF(J27=0,"--",(K27/J27)*100-100)</f>
        <v>28.275591823732611</v>
      </c>
      <c r="L73" s="18">
        <f t="shared" ref="L73:L75" si="96">IF(K27=0,"--",(L27/K27)*100-100)</f>
        <v>7.4530404490370472</v>
      </c>
      <c r="M73" s="18">
        <f t="shared" ref="M73:M75" si="97">IF(L27=0,"--",(M27/L27)*100-100)</f>
        <v>14.498525086015277</v>
      </c>
      <c r="N73" s="18">
        <f t="shared" ref="N73:N75" si="98">IF(M27=0,"--",(N27/M27)*100-100)</f>
        <v>14.704846006850232</v>
      </c>
      <c r="O73" s="18">
        <f t="shared" ref="O73:O75" si="99">IF(N27=0,"--",(O27/N27)*100-100)</f>
        <v>1.7769784061396194</v>
      </c>
      <c r="P73" s="18">
        <f t="shared" ref="P73:P75" si="100">IF(O27=0,"--",(P27/O27)*100-100)</f>
        <v>13.927355389647047</v>
      </c>
      <c r="Q73" s="18">
        <f t="shared" ref="Q73:Q75" si="101">IF(P27=0,"--",(Q27/P27)*100-100)</f>
        <v>1.8843177752709579</v>
      </c>
      <c r="R73" s="18">
        <f t="shared" ref="R73:R75" si="102">IF(Q27=0,"--",(R27/Q27)*100-100)</f>
        <v>11.316897079652549</v>
      </c>
      <c r="S73" s="18">
        <f t="shared" ref="S73:S75" si="103">IF(R27=0,"--",(S27/R27)*100-100)</f>
        <v>9.229795634094117</v>
      </c>
      <c r="T73" s="18">
        <f t="shared" ref="T73:T75" si="104">IF(S27=0,"--",(T27/S27)*100-100)</f>
        <v>3.474033219942001</v>
      </c>
      <c r="U73" s="18">
        <f t="shared" ref="U73:V75" si="105">IF(T27=0,"--",(U27/T27)*100-100)</f>
        <v>7.0089322111387844</v>
      </c>
      <c r="V73" s="18">
        <f t="shared" si="105"/>
        <v>7.6312210788619126</v>
      </c>
      <c r="W73" s="18">
        <f t="shared" si="87"/>
        <v>5.3607916959204971</v>
      </c>
      <c r="X73" s="18">
        <f t="shared" si="87"/>
        <v>7.7921844348381342</v>
      </c>
      <c r="Y73" s="18">
        <f t="shared" si="55"/>
        <v>31.320320894840989</v>
      </c>
    </row>
    <row r="74" spans="1:25" x14ac:dyDescent="0.2">
      <c r="A74" s="143"/>
      <c r="B74" s="8" t="s">
        <v>23</v>
      </c>
      <c r="C74" s="33" t="s">
        <v>10</v>
      </c>
      <c r="D74" s="18">
        <f t="shared" si="88"/>
        <v>18.502547298422243</v>
      </c>
      <c r="E74" s="18">
        <f t="shared" si="89"/>
        <v>22.498763459625877</v>
      </c>
      <c r="F74" s="18">
        <f t="shared" si="90"/>
        <v>28.989890670835109</v>
      </c>
      <c r="G74" s="18">
        <f t="shared" si="91"/>
        <v>13.611094677791485</v>
      </c>
      <c r="H74" s="18">
        <f t="shared" si="92"/>
        <v>16.865733207571211</v>
      </c>
      <c r="I74" s="18">
        <f t="shared" si="93"/>
        <v>17.868165988374926</v>
      </c>
      <c r="J74" s="18">
        <f t="shared" si="94"/>
        <v>-6.7603579308620425</v>
      </c>
      <c r="K74" s="18">
        <f t="shared" si="95"/>
        <v>26.730362646684029</v>
      </c>
      <c r="L74" s="18">
        <f t="shared" si="96"/>
        <v>12.85334121701797</v>
      </c>
      <c r="M74" s="18">
        <f t="shared" si="97"/>
        <v>66.546813120076479</v>
      </c>
      <c r="N74" s="18">
        <f t="shared" si="98"/>
        <v>9.6941925378908991</v>
      </c>
      <c r="O74" s="18">
        <f t="shared" si="99"/>
        <v>-10.8059232609845</v>
      </c>
      <c r="P74" s="18">
        <f t="shared" si="100"/>
        <v>-1.2832248299999236</v>
      </c>
      <c r="Q74" s="18">
        <f t="shared" si="101"/>
        <v>-0.82435496947412901</v>
      </c>
      <c r="R74" s="18">
        <f t="shared" si="102"/>
        <v>19.079358028554182</v>
      </c>
      <c r="S74" s="18">
        <f t="shared" si="103"/>
        <v>0.17496992290830349</v>
      </c>
      <c r="T74" s="18">
        <f t="shared" si="104"/>
        <v>3.269786137755986</v>
      </c>
      <c r="U74" s="18">
        <f t="shared" si="105"/>
        <v>24.963176871477827</v>
      </c>
      <c r="V74" s="18">
        <f t="shared" si="105"/>
        <v>14.5133286909318</v>
      </c>
      <c r="W74" s="18">
        <f t="shared" si="87"/>
        <v>4.943939549891823</v>
      </c>
      <c r="X74" s="18">
        <f t="shared" si="87"/>
        <v>12.432877754009724</v>
      </c>
      <c r="Y74" s="18">
        <f t="shared" si="55"/>
        <v>46.719782116648815</v>
      </c>
    </row>
    <row r="75" spans="1:25" ht="13.5" thickBot="1" x14ac:dyDescent="0.25">
      <c r="A75" s="143"/>
      <c r="B75" s="30" t="s">
        <v>7</v>
      </c>
      <c r="C75" s="33" t="s">
        <v>10</v>
      </c>
      <c r="D75" s="18">
        <f t="shared" si="88"/>
        <v>30.408601720371934</v>
      </c>
      <c r="E75" s="18">
        <f t="shared" si="89"/>
        <v>24.943459431968535</v>
      </c>
      <c r="F75" s="18">
        <f t="shared" si="90"/>
        <v>14.207260176080723</v>
      </c>
      <c r="G75" s="18">
        <f t="shared" si="91"/>
        <v>40.409050048879067</v>
      </c>
      <c r="H75" s="18">
        <f t="shared" si="92"/>
        <v>22.01048190291219</v>
      </c>
      <c r="I75" s="18">
        <f t="shared" si="93"/>
        <v>6.3967485094895977</v>
      </c>
      <c r="J75" s="18">
        <f t="shared" si="94"/>
        <v>13.792781820947269</v>
      </c>
      <c r="K75" s="18">
        <f t="shared" si="95"/>
        <v>28.079662187667566</v>
      </c>
      <c r="L75" s="18">
        <f t="shared" si="96"/>
        <v>8.1305660099833403</v>
      </c>
      <c r="M75" s="18">
        <f t="shared" si="97"/>
        <v>21.313749024593932</v>
      </c>
      <c r="N75" s="18">
        <f t="shared" si="98"/>
        <v>13.804116577587891</v>
      </c>
      <c r="O75" s="18">
        <f t="shared" si="99"/>
        <v>-0.40327237394754434</v>
      </c>
      <c r="P75" s="18">
        <f t="shared" si="100"/>
        <v>11.567081653759388</v>
      </c>
      <c r="Q75" s="18">
        <f t="shared" si="101"/>
        <v>1.5124162005674577</v>
      </c>
      <c r="R75" s="18">
        <f t="shared" si="102"/>
        <v>12.358151304609066</v>
      </c>
      <c r="S75" s="18">
        <f t="shared" si="103"/>
        <v>7.9425265373004095</v>
      </c>
      <c r="T75" s="18">
        <f t="shared" si="104"/>
        <v>3.4470861375232005</v>
      </c>
      <c r="U75" s="18">
        <f t="shared" si="105"/>
        <v>9.3736430615203261</v>
      </c>
      <c r="V75" s="18">
        <f t="shared" si="105"/>
        <v>8.6668442142560309</v>
      </c>
      <c r="W75" s="18">
        <f t="shared" si="87"/>
        <v>5.2946886745291835</v>
      </c>
      <c r="X75" s="18">
        <f t="shared" si="87"/>
        <v>8.5256386962859807</v>
      </c>
      <c r="Y75" s="18">
        <f t="shared" si="55"/>
        <v>55.889525412813612</v>
      </c>
    </row>
    <row r="76" spans="1:25" ht="14.25" thickTop="1" thickBot="1" x14ac:dyDescent="0.25">
      <c r="A76" s="144"/>
      <c r="B76" s="144"/>
      <c r="C76" s="78"/>
      <c r="D76" s="78"/>
      <c r="E76" s="78"/>
      <c r="F76" s="78"/>
      <c r="G76" s="78"/>
      <c r="H76" s="78"/>
      <c r="I76" s="78"/>
      <c r="J76" s="78"/>
      <c r="K76" s="78"/>
      <c r="L76" s="78"/>
      <c r="M76" s="78"/>
      <c r="N76" s="78"/>
      <c r="O76" s="78"/>
      <c r="P76" s="78"/>
      <c r="Q76" s="78"/>
      <c r="R76" s="78"/>
      <c r="S76" s="78"/>
      <c r="T76" s="78"/>
      <c r="U76" s="78"/>
      <c r="V76" s="271"/>
      <c r="W76" s="271"/>
      <c r="X76" s="271"/>
      <c r="Y76" s="78"/>
    </row>
    <row r="77" spans="1:25" ht="13.5" thickTop="1" x14ac:dyDescent="0.2">
      <c r="A77" s="79" t="s">
        <v>868</v>
      </c>
      <c r="B77" s="79"/>
      <c r="C77" s="36"/>
      <c r="D77" s="36"/>
      <c r="E77" s="36"/>
      <c r="F77" s="36"/>
      <c r="G77" s="36"/>
      <c r="H77" s="36"/>
      <c r="I77" s="36"/>
      <c r="J77" s="36"/>
      <c r="K77" s="36"/>
      <c r="L77" s="36"/>
      <c r="M77" s="36"/>
      <c r="N77" s="36"/>
      <c r="O77" s="36"/>
      <c r="P77" s="36"/>
      <c r="Q77" s="36"/>
      <c r="R77" s="36"/>
      <c r="S77" s="36"/>
      <c r="T77" s="36"/>
      <c r="U77" s="36"/>
      <c r="V77" s="36"/>
      <c r="W77" s="36"/>
      <c r="X77" s="36"/>
      <c r="Y77" s="36"/>
    </row>
  </sheetData>
  <mergeCells count="6">
    <mergeCell ref="C53:Y53"/>
    <mergeCell ref="A2:Y2"/>
    <mergeCell ref="A4:Y4"/>
    <mergeCell ref="C7:Y7"/>
    <mergeCell ref="C30:Y30"/>
    <mergeCell ref="A5:Y5"/>
  </mergeCells>
  <phoneticPr fontId="4" type="noConversion"/>
  <hyperlinks>
    <hyperlink ref="A1" location="INDICE!A1" display="INDICE"/>
  </hyperlinks>
  <pageMargins left="0.75" right="0.75" top="1" bottom="1" header="0" footer="0"/>
  <headerFooter alignWithMargins="0"/>
  <ignoredErrors>
    <ignoredError sqref="C27:Y27" formulaRange="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5"/>
  <sheetViews>
    <sheetView topLeftCell="G33" zoomScale="70" zoomScaleNormal="70" workbookViewId="0"/>
  </sheetViews>
  <sheetFormatPr baseColWidth="10" defaultRowHeight="12.75" x14ac:dyDescent="0.2"/>
  <cols>
    <col min="1" max="1" width="11.42578125" style="4"/>
    <col min="2" max="2" width="28.28515625" style="4" bestFit="1" customWidth="1"/>
    <col min="3" max="16" width="11.7109375" style="21" bestFit="1" customWidth="1"/>
    <col min="17" max="24" width="11.7109375" style="21" customWidth="1"/>
    <col min="25" max="25" width="12.7109375" style="21" bestFit="1" customWidth="1"/>
    <col min="26" max="89" width="11.42578125" style="21"/>
    <col min="90" max="16384" width="11.42578125" style="4"/>
  </cols>
  <sheetData>
    <row r="1" spans="1:89" x14ac:dyDescent="0.2">
      <c r="A1" s="11" t="s">
        <v>258</v>
      </c>
    </row>
    <row r="2" spans="1:89" ht="18.75" x14ac:dyDescent="0.3">
      <c r="A2" s="333" t="s">
        <v>149</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89"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89" ht="18.75" x14ac:dyDescent="0.3">
      <c r="A4" s="333" t="s">
        <v>852</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89" s="148" customFormat="1" ht="13.5" thickBot="1" x14ac:dyDescent="0.25">
      <c r="A5" s="335" t="s">
        <v>126</v>
      </c>
      <c r="B5" s="335"/>
      <c r="C5" s="335"/>
      <c r="D5" s="335"/>
      <c r="E5" s="335"/>
      <c r="F5" s="335"/>
      <c r="G5" s="335"/>
      <c r="H5" s="335"/>
      <c r="I5" s="335"/>
      <c r="J5" s="335"/>
      <c r="K5" s="335"/>
      <c r="L5" s="335"/>
      <c r="M5" s="335"/>
      <c r="N5" s="335"/>
      <c r="O5" s="335"/>
      <c r="P5" s="335"/>
      <c r="Q5" s="335"/>
      <c r="R5" s="335"/>
      <c r="S5" s="335"/>
      <c r="T5" s="335"/>
      <c r="U5" s="335"/>
      <c r="V5" s="335"/>
      <c r="W5" s="335"/>
      <c r="X5" s="335"/>
      <c r="Y5" s="335"/>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row>
    <row r="6" spans="1:89"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89"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89" ht="13.5" thickTop="1" x14ac:dyDescent="0.2">
      <c r="A8" s="148"/>
      <c r="B8" s="80"/>
      <c r="C8" s="82"/>
      <c r="D8" s="82"/>
      <c r="E8" s="82"/>
      <c r="F8" s="82"/>
      <c r="G8" s="82"/>
      <c r="H8" s="82"/>
      <c r="I8" s="82"/>
      <c r="J8" s="82"/>
      <c r="K8" s="82"/>
      <c r="L8" s="82"/>
      <c r="M8" s="82"/>
      <c r="N8" s="82"/>
      <c r="O8" s="82"/>
      <c r="P8" s="82"/>
      <c r="Q8" s="82"/>
      <c r="R8" s="82"/>
      <c r="S8" s="82"/>
      <c r="T8" s="82"/>
      <c r="U8" s="82"/>
      <c r="V8" s="82"/>
      <c r="W8" s="82"/>
      <c r="X8" s="82"/>
      <c r="Y8" s="22"/>
    </row>
    <row r="9" spans="1:89" x14ac:dyDescent="0.2">
      <c r="A9" s="143"/>
      <c r="B9" s="80" t="s">
        <v>326</v>
      </c>
      <c r="C9" s="75">
        <v>25.25018</v>
      </c>
      <c r="D9" s="75">
        <v>22.237773000000001</v>
      </c>
      <c r="E9" s="75">
        <v>25.761236</v>
      </c>
      <c r="F9" s="75">
        <v>35.741117000000003</v>
      </c>
      <c r="G9" s="75">
        <v>54.310626999999997</v>
      </c>
      <c r="H9" s="75">
        <v>77.740139999999997</v>
      </c>
      <c r="I9" s="75">
        <v>116.746661</v>
      </c>
      <c r="J9" s="75">
        <v>104.60465499999999</v>
      </c>
      <c r="K9" s="75">
        <v>129.54223300000001</v>
      </c>
      <c r="L9" s="75">
        <v>196.456132</v>
      </c>
      <c r="M9" s="75">
        <v>113.478582</v>
      </c>
      <c r="N9" s="75">
        <v>171.00027299999999</v>
      </c>
      <c r="O9" s="75">
        <v>191.91040100000001</v>
      </c>
      <c r="P9" s="75">
        <v>114.60106500000001</v>
      </c>
      <c r="Q9" s="27">
        <v>121.35860700000001</v>
      </c>
      <c r="R9" s="27">
        <v>118.14855</v>
      </c>
      <c r="S9" s="27">
        <v>104.179012</v>
      </c>
      <c r="T9" s="27">
        <v>96.323124000000007</v>
      </c>
      <c r="U9" s="27">
        <v>100.440022</v>
      </c>
      <c r="V9" s="27">
        <v>108.368183</v>
      </c>
      <c r="W9" s="27">
        <v>109.721363</v>
      </c>
      <c r="X9" s="27">
        <v>101.610603</v>
      </c>
      <c r="Y9" s="18">
        <f>SUM(C9:X9)</f>
        <v>2239.5305389999999</v>
      </c>
      <c r="Z9" s="82"/>
      <c r="AA9" s="45"/>
    </row>
    <row r="10" spans="1:89" x14ac:dyDescent="0.2">
      <c r="A10" s="143"/>
      <c r="B10" s="80" t="s">
        <v>400</v>
      </c>
      <c r="C10" s="75">
        <v>0</v>
      </c>
      <c r="D10" s="75">
        <v>0</v>
      </c>
      <c r="E10" s="75">
        <v>2.8018999999999999E-2</v>
      </c>
      <c r="F10" s="75">
        <v>0</v>
      </c>
      <c r="G10" s="75">
        <v>0</v>
      </c>
      <c r="H10" s="75">
        <v>7.8510999999999997E-2</v>
      </c>
      <c r="I10" s="75">
        <v>1.2421E-2</v>
      </c>
      <c r="J10" s="75">
        <v>8.6135000000000003E-2</v>
      </c>
      <c r="K10" s="75">
        <v>0.57269099999999995</v>
      </c>
      <c r="L10" s="75">
        <v>0.60158900000000004</v>
      </c>
      <c r="M10" s="75">
        <v>0.51802300000000001</v>
      </c>
      <c r="N10" s="75">
        <v>4.0587869999999997</v>
      </c>
      <c r="O10" s="75">
        <v>16.967452999999999</v>
      </c>
      <c r="P10" s="75">
        <v>12.962629</v>
      </c>
      <c r="Q10" s="27">
        <v>10.206526</v>
      </c>
      <c r="R10" s="27">
        <v>12.524509</v>
      </c>
      <c r="S10" s="27">
        <v>10.925807000000001</v>
      </c>
      <c r="T10" s="27">
        <v>12.626448999999999</v>
      </c>
      <c r="U10" s="27">
        <v>3.337717</v>
      </c>
      <c r="V10" s="27">
        <v>0</v>
      </c>
      <c r="W10" s="27">
        <v>0</v>
      </c>
      <c r="X10" s="27">
        <v>0</v>
      </c>
      <c r="Y10" s="18">
        <f t="shared" ref="Y10:Y29" si="0">SUM(C10:X10)</f>
        <v>85.507265999999987</v>
      </c>
      <c r="Z10" s="45"/>
      <c r="AA10" s="45"/>
    </row>
    <row r="11" spans="1:89" x14ac:dyDescent="0.2">
      <c r="A11" s="143"/>
      <c r="B11" s="80" t="s">
        <v>398</v>
      </c>
      <c r="C11" s="75">
        <v>0.65695199999999998</v>
      </c>
      <c r="D11" s="75">
        <v>0.51875599999999999</v>
      </c>
      <c r="E11" s="75">
        <v>0.20564399999999999</v>
      </c>
      <c r="F11" s="75">
        <v>0.48951099999999997</v>
      </c>
      <c r="G11" s="75">
        <v>0.39127499999999998</v>
      </c>
      <c r="H11" s="75">
        <v>0.439973</v>
      </c>
      <c r="I11" s="75">
        <v>0.335592</v>
      </c>
      <c r="J11" s="75">
        <v>0.36405199999999999</v>
      </c>
      <c r="K11" s="75">
        <v>1.0762039999999999</v>
      </c>
      <c r="L11" s="75">
        <v>1.1683209999999999</v>
      </c>
      <c r="M11" s="75">
        <v>2.2619560000000001</v>
      </c>
      <c r="N11" s="75">
        <v>2.6397149999999998</v>
      </c>
      <c r="O11" s="75">
        <v>2.7420209999999998</v>
      </c>
      <c r="P11" s="75">
        <v>2.358517</v>
      </c>
      <c r="Q11" s="27">
        <v>6.3517359999999998</v>
      </c>
      <c r="R11" s="27">
        <v>6.2048480000000001</v>
      </c>
      <c r="S11" s="27">
        <v>10.646278000000001</v>
      </c>
      <c r="T11" s="27">
        <v>6.5838840000000003</v>
      </c>
      <c r="U11" s="27">
        <v>8.8721460000000008</v>
      </c>
      <c r="V11" s="27">
        <v>8.545421000000001</v>
      </c>
      <c r="W11" s="27">
        <v>8.265822</v>
      </c>
      <c r="X11" s="27">
        <v>12.062806999999999</v>
      </c>
      <c r="Y11" s="18">
        <f t="shared" si="0"/>
        <v>83.181431000000003</v>
      </c>
      <c r="Z11" s="45"/>
      <c r="AA11" s="45"/>
    </row>
    <row r="12" spans="1:89" x14ac:dyDescent="0.2">
      <c r="A12" s="143"/>
      <c r="B12" s="80" t="s">
        <v>61</v>
      </c>
      <c r="C12" s="75">
        <v>0.102233</v>
      </c>
      <c r="D12" s="75">
        <v>0.11511200000000001</v>
      </c>
      <c r="E12" s="75">
        <v>0.33926800000000001</v>
      </c>
      <c r="F12" s="75">
        <v>0.18606700000000001</v>
      </c>
      <c r="G12" s="75">
        <v>0.19802700000000001</v>
      </c>
      <c r="H12" s="75">
        <v>0.27155099999999999</v>
      </c>
      <c r="I12" s="75">
        <v>0.29674800000000001</v>
      </c>
      <c r="J12" s="75">
        <v>0.34960000000000002</v>
      </c>
      <c r="K12" s="75">
        <v>0.32268400000000003</v>
      </c>
      <c r="L12" s="75">
        <v>0.30401600000000001</v>
      </c>
      <c r="M12" s="75">
        <v>0.52162900000000001</v>
      </c>
      <c r="N12" s="75">
        <v>0.58366099999999999</v>
      </c>
      <c r="O12" s="75">
        <v>0.59243999999999997</v>
      </c>
      <c r="P12" s="75">
        <v>0.73897900000000005</v>
      </c>
      <c r="Q12" s="27">
        <v>0.48921999999999999</v>
      </c>
      <c r="R12" s="27">
        <v>0.44494600000000001</v>
      </c>
      <c r="S12" s="27">
        <v>0.44935900000000001</v>
      </c>
      <c r="T12" s="27">
        <v>0.51320299999999996</v>
      </c>
      <c r="U12" s="27">
        <v>0.43049399999999999</v>
      </c>
      <c r="V12" s="27">
        <v>0.30446400000000001</v>
      </c>
      <c r="W12" s="27">
        <v>0.167878</v>
      </c>
      <c r="X12" s="27">
        <v>0.10094</v>
      </c>
      <c r="Y12" s="18">
        <f t="shared" si="0"/>
        <v>7.8225189999999998</v>
      </c>
      <c r="Z12" s="45"/>
      <c r="AA12" s="45"/>
    </row>
    <row r="13" spans="1:89" x14ac:dyDescent="0.2">
      <c r="A13" s="143"/>
      <c r="B13" s="80" t="s">
        <v>380</v>
      </c>
      <c r="C13" s="75">
        <v>8.5237370000000006</v>
      </c>
      <c r="D13" s="75">
        <v>8.4051899999999993</v>
      </c>
      <c r="E13" s="75">
        <v>5.8567939999999998</v>
      </c>
      <c r="F13" s="75">
        <v>6.0235570000000003</v>
      </c>
      <c r="G13" s="75">
        <v>5.6935599999999997</v>
      </c>
      <c r="H13" s="75">
        <v>5.9750290000000001</v>
      </c>
      <c r="I13" s="75">
        <v>4.9101460000000001</v>
      </c>
      <c r="J13" s="75">
        <v>3.7381090000000001</v>
      </c>
      <c r="K13" s="75">
        <v>1.8138860000000001</v>
      </c>
      <c r="L13" s="75">
        <v>1.9418010000000001</v>
      </c>
      <c r="M13" s="75">
        <v>2.5795080000000001</v>
      </c>
      <c r="N13" s="75">
        <v>2.5786570000000002</v>
      </c>
      <c r="O13" s="75">
        <v>0.54444700000000001</v>
      </c>
      <c r="P13" s="75">
        <v>0.63988299999999998</v>
      </c>
      <c r="Q13" s="27">
        <v>0.29348200000000002</v>
      </c>
      <c r="R13" s="27">
        <v>0.68994699999999998</v>
      </c>
      <c r="S13" s="27">
        <v>8.4324999999999997E-2</v>
      </c>
      <c r="T13" s="27">
        <v>6.2908000000000006E-2</v>
      </c>
      <c r="U13" s="27">
        <v>6.5602999999999995E-2</v>
      </c>
      <c r="V13" s="27">
        <v>0.12545200000000001</v>
      </c>
      <c r="W13" s="27">
        <v>0.16233500000000001</v>
      </c>
      <c r="X13" s="27">
        <v>0.120229</v>
      </c>
      <c r="Y13" s="18">
        <f t="shared" si="0"/>
        <v>60.828584999999997</v>
      </c>
      <c r="Z13" s="45"/>
      <c r="AA13" s="45"/>
    </row>
    <row r="14" spans="1:89" x14ac:dyDescent="0.2">
      <c r="A14" s="143"/>
      <c r="B14" s="80" t="s">
        <v>399</v>
      </c>
      <c r="C14" s="75">
        <v>1.7762E-2</v>
      </c>
      <c r="D14" s="75">
        <v>1.8500000000000001E-3</v>
      </c>
      <c r="E14" s="75">
        <v>3.2143999999999999E-2</v>
      </c>
      <c r="F14" s="75">
        <v>0.32364399999999999</v>
      </c>
      <c r="G14" s="75">
        <v>0.43393599999999999</v>
      </c>
      <c r="H14" s="75">
        <v>2.0331999999999999E-2</v>
      </c>
      <c r="I14" s="75">
        <v>7.3558999999999999E-2</v>
      </c>
      <c r="J14" s="75">
        <v>3.6829000000000001E-2</v>
      </c>
      <c r="K14" s="75">
        <v>0.17855199999999999</v>
      </c>
      <c r="L14" s="75">
        <v>0.16905400000000001</v>
      </c>
      <c r="M14" s="75">
        <v>0.12781899999999999</v>
      </c>
      <c r="N14" s="75">
        <v>4.3948000000000001E-2</v>
      </c>
      <c r="O14" s="75">
        <v>6.2301000000000002E-2</v>
      </c>
      <c r="P14" s="75">
        <v>0.43958999999999998</v>
      </c>
      <c r="Q14" s="27">
        <v>0.19541500000000001</v>
      </c>
      <c r="R14" s="27">
        <v>0.132795</v>
      </c>
      <c r="S14" s="27">
        <v>7.7894000000000005E-2</v>
      </c>
      <c r="T14" s="27">
        <v>0.34209800000000001</v>
      </c>
      <c r="U14" s="27">
        <v>0.31856099999999998</v>
      </c>
      <c r="V14" s="27">
        <v>4.1347999999999996E-2</v>
      </c>
      <c r="W14" s="27">
        <v>2.9898999999999998E-2</v>
      </c>
      <c r="X14" s="27">
        <v>0.26003500000000002</v>
      </c>
      <c r="Y14" s="18">
        <f t="shared" si="0"/>
        <v>3.3593650000000004</v>
      </c>
      <c r="Z14" s="45"/>
      <c r="AA14" s="45"/>
    </row>
    <row r="15" spans="1:89" x14ac:dyDescent="0.2">
      <c r="A15" s="143"/>
      <c r="B15" s="80" t="s">
        <v>63</v>
      </c>
      <c r="C15" s="75">
        <v>5.6391999999999998E-2</v>
      </c>
      <c r="D15" s="75">
        <v>9.1188000000000005E-2</v>
      </c>
      <c r="E15" s="75">
        <v>0.156917</v>
      </c>
      <c r="F15" s="75">
        <v>1.2117169999999999</v>
      </c>
      <c r="G15" s="75">
        <v>0.25312000000000001</v>
      </c>
      <c r="H15" s="75">
        <v>0.23600199999999999</v>
      </c>
      <c r="I15" s="75">
        <v>0.27490599999999998</v>
      </c>
      <c r="J15" s="75">
        <v>0.21562600000000001</v>
      </c>
      <c r="K15" s="75">
        <v>0.51236499999999996</v>
      </c>
      <c r="L15" s="75">
        <v>0.32047500000000001</v>
      </c>
      <c r="M15" s="75">
        <v>0.25561200000000001</v>
      </c>
      <c r="N15" s="75">
        <v>0.33548099999999997</v>
      </c>
      <c r="O15" s="75">
        <v>0.33906500000000001</v>
      </c>
      <c r="P15" s="75">
        <v>0.42564200000000002</v>
      </c>
      <c r="Q15" s="27">
        <v>0.56501599999999996</v>
      </c>
      <c r="R15" s="27">
        <v>0.53439999999999999</v>
      </c>
      <c r="S15" s="27">
        <v>0.51923900000000001</v>
      </c>
      <c r="T15" s="27">
        <v>0.90376900000000004</v>
      </c>
      <c r="U15" s="27">
        <v>0.60531500000000005</v>
      </c>
      <c r="V15" s="27">
        <v>0.98668100000000003</v>
      </c>
      <c r="W15" s="27">
        <v>1.0066839999999999</v>
      </c>
      <c r="X15" s="27">
        <v>0.68179900000000004</v>
      </c>
      <c r="Y15" s="18">
        <f t="shared" si="0"/>
        <v>10.487411</v>
      </c>
      <c r="Z15" s="45"/>
      <c r="AA15" s="45"/>
    </row>
    <row r="16" spans="1:89" x14ac:dyDescent="0.2">
      <c r="A16" s="143"/>
      <c r="B16" s="80" t="s">
        <v>14</v>
      </c>
      <c r="C16" s="75">
        <v>0</v>
      </c>
      <c r="D16" s="75">
        <v>0</v>
      </c>
      <c r="E16" s="75">
        <v>0</v>
      </c>
      <c r="F16" s="75">
        <v>0</v>
      </c>
      <c r="G16" s="75">
        <v>3.2200000000000002E-4</v>
      </c>
      <c r="H16" s="75">
        <v>0</v>
      </c>
      <c r="I16" s="75">
        <v>4.3999999999999999E-5</v>
      </c>
      <c r="J16" s="75">
        <v>0.190215</v>
      </c>
      <c r="K16" s="75">
        <v>0</v>
      </c>
      <c r="L16" s="75">
        <v>1.1950000000000001E-3</v>
      </c>
      <c r="M16" s="75">
        <v>1.1651E-2</v>
      </c>
      <c r="N16" s="75">
        <v>7.3899999999999997E-4</v>
      </c>
      <c r="O16" s="75">
        <v>4.3090000000000003E-3</v>
      </c>
      <c r="P16" s="75">
        <v>3.7260000000000001E-3</v>
      </c>
      <c r="Q16" s="27">
        <v>3.1100000000000002E-4</v>
      </c>
      <c r="R16" s="27">
        <v>7.5139999999999998E-3</v>
      </c>
      <c r="S16" s="27">
        <v>6.2451E-2</v>
      </c>
      <c r="T16" s="27">
        <v>2.7699000000000001E-2</v>
      </c>
      <c r="U16" s="27">
        <v>1.4890000000000001E-3</v>
      </c>
      <c r="V16" s="27">
        <v>0</v>
      </c>
      <c r="W16" s="27">
        <v>2.5479999999999999E-2</v>
      </c>
      <c r="X16" s="27">
        <v>1.7840039999999999</v>
      </c>
      <c r="Y16" s="18">
        <f t="shared" si="0"/>
        <v>2.121149</v>
      </c>
      <c r="Z16" s="45"/>
      <c r="AA16" s="45"/>
    </row>
    <row r="17" spans="1:27" x14ac:dyDescent="0.2">
      <c r="A17" s="143"/>
      <c r="B17" s="8" t="s">
        <v>15</v>
      </c>
      <c r="C17" s="189">
        <v>9.0369640000000011</v>
      </c>
      <c r="D17" s="189">
        <v>9.4695649999999993</v>
      </c>
      <c r="E17" s="189">
        <v>8.5316709999999993</v>
      </c>
      <c r="F17" s="189">
        <v>8.9895610000000019</v>
      </c>
      <c r="G17" s="189">
        <v>7.4045119999999995</v>
      </c>
      <c r="H17" s="189">
        <v>8.2025159999999993</v>
      </c>
      <c r="I17" s="189">
        <v>6.4512619999999998</v>
      </c>
      <c r="J17" s="189">
        <v>5.3974489999999999</v>
      </c>
      <c r="K17" s="189">
        <v>3.8717839999999994</v>
      </c>
      <c r="L17" s="189">
        <v>3.782978</v>
      </c>
      <c r="M17" s="189">
        <v>4.8736819999999996</v>
      </c>
      <c r="N17" s="189">
        <v>4.4795560000000005</v>
      </c>
      <c r="O17" s="189">
        <v>2.6655879999999996</v>
      </c>
      <c r="P17" s="189">
        <v>2.9139780000000002</v>
      </c>
      <c r="Q17" s="19">
        <v>2.8090659999999996</v>
      </c>
      <c r="R17" s="19">
        <v>2.3117179999999999</v>
      </c>
      <c r="S17" s="19">
        <v>3.4837400000000001</v>
      </c>
      <c r="T17" s="19">
        <v>3.698916000000001</v>
      </c>
      <c r="U17" s="19">
        <v>3.0788419999999999</v>
      </c>
      <c r="V17" s="19">
        <v>3.1160510000000001</v>
      </c>
      <c r="W17" s="19">
        <v>1.6540579999999998</v>
      </c>
      <c r="X17" s="19">
        <v>1.5757859999999997</v>
      </c>
      <c r="Y17" s="18">
        <f t="shared" si="0"/>
        <v>107.79924299999999</v>
      </c>
      <c r="Z17" s="45"/>
      <c r="AA17" s="45"/>
    </row>
    <row r="18" spans="1:27" x14ac:dyDescent="0.2">
      <c r="A18" s="143"/>
      <c r="B18" s="8" t="s">
        <v>26</v>
      </c>
      <c r="C18" s="18">
        <v>2.0157999999999999E-2</v>
      </c>
      <c r="D18" s="18">
        <v>3.14E-3</v>
      </c>
      <c r="E18" s="18">
        <v>4.346E-3</v>
      </c>
      <c r="F18" s="18">
        <v>2.7326E-2</v>
      </c>
      <c r="G18" s="18">
        <v>2.8890000000000001E-3</v>
      </c>
      <c r="H18" s="18">
        <v>2.962E-2</v>
      </c>
      <c r="I18" s="18">
        <v>2.1710000000000002E-3</v>
      </c>
      <c r="J18" s="18">
        <v>5.3920000000000001E-3</v>
      </c>
      <c r="K18" s="18">
        <v>5.8200000000000005E-4</v>
      </c>
      <c r="L18" s="18">
        <v>1.3662000000000001E-2</v>
      </c>
      <c r="M18" s="18">
        <v>2.8396000000000001E-2</v>
      </c>
      <c r="N18" s="18">
        <v>5.4141000000000002E-2</v>
      </c>
      <c r="O18" s="18">
        <v>0.148058</v>
      </c>
      <c r="P18" s="18">
        <v>4.0605000000000002E-2</v>
      </c>
      <c r="Q18" s="19">
        <v>4.3569999999999998E-3</v>
      </c>
      <c r="R18" s="19">
        <v>1.3502999999999999E-2</v>
      </c>
      <c r="S18" s="19">
        <v>8.9712E-2</v>
      </c>
      <c r="T18" s="19">
        <v>2.0000000000000002E-5</v>
      </c>
      <c r="U18" s="19">
        <v>1.3816E-2</v>
      </c>
      <c r="V18" s="19">
        <v>0</v>
      </c>
      <c r="W18" s="19">
        <v>0</v>
      </c>
      <c r="X18" s="19">
        <v>1.46E-4</v>
      </c>
      <c r="Y18" s="18">
        <f t="shared" si="0"/>
        <v>0.50204000000000004</v>
      </c>
      <c r="Z18" s="45"/>
      <c r="AA18" s="45"/>
    </row>
    <row r="19" spans="1:27" x14ac:dyDescent="0.2">
      <c r="A19" s="143"/>
      <c r="B19" s="8" t="s">
        <v>27</v>
      </c>
      <c r="C19" s="18">
        <v>1.3431999999999999E-2</v>
      </c>
      <c r="D19" s="18">
        <v>0.54977299999999996</v>
      </c>
      <c r="E19" s="18">
        <v>0.95223199999999997</v>
      </c>
      <c r="F19" s="18">
        <v>0.87917999999999996</v>
      </c>
      <c r="G19" s="18">
        <v>0.84963699999999998</v>
      </c>
      <c r="H19" s="18">
        <v>0.81826100000000002</v>
      </c>
      <c r="I19" s="18">
        <v>0.30577100000000002</v>
      </c>
      <c r="J19" s="18">
        <v>0.14411199999999999</v>
      </c>
      <c r="K19" s="18">
        <v>1.274E-3</v>
      </c>
      <c r="L19" s="18">
        <v>4.8613999999999997E-2</v>
      </c>
      <c r="M19" s="18">
        <v>0.41943799999999998</v>
      </c>
      <c r="N19" s="18">
        <v>3.0380000000000001E-2</v>
      </c>
      <c r="O19" s="18">
        <v>2.4683E-2</v>
      </c>
      <c r="P19" s="75">
        <v>6.6304000000000002E-2</v>
      </c>
      <c r="Q19" s="19">
        <v>3.3988999999999998E-2</v>
      </c>
      <c r="R19" s="19">
        <v>0.169157</v>
      </c>
      <c r="S19" s="19">
        <v>0.13438800000000001</v>
      </c>
      <c r="T19" s="19">
        <v>0.11612500000000001</v>
      </c>
      <c r="U19" s="19">
        <v>0.105006</v>
      </c>
      <c r="V19" s="19">
        <v>0.27940100000000001</v>
      </c>
      <c r="W19" s="19">
        <v>9.5779999999999997E-3</v>
      </c>
      <c r="X19" s="19">
        <v>5.6039999999999996E-3</v>
      </c>
      <c r="Y19" s="18">
        <f t="shared" si="0"/>
        <v>5.9563390000000007</v>
      </c>
      <c r="Z19" s="45"/>
      <c r="AA19" s="45"/>
    </row>
    <row r="20" spans="1:27" x14ac:dyDescent="0.2">
      <c r="A20" s="143"/>
      <c r="B20" s="8" t="s">
        <v>16</v>
      </c>
      <c r="C20" s="18">
        <f>SUM(C21:C26)</f>
        <v>8.6909219999999969</v>
      </c>
      <c r="D20" s="18">
        <f t="shared" ref="D20:X20" si="1">SUM(D21:D26)</f>
        <v>8.6343230000000002</v>
      </c>
      <c r="E20" s="18">
        <f t="shared" si="1"/>
        <v>6.5490249999999985</v>
      </c>
      <c r="F20" s="18">
        <f t="shared" si="1"/>
        <v>7.4707149999999993</v>
      </c>
      <c r="G20" s="18">
        <f t="shared" si="1"/>
        <v>6.2555179999999995</v>
      </c>
      <c r="H20" s="18">
        <f t="shared" si="1"/>
        <v>6.5974459999999997</v>
      </c>
      <c r="I20" s="18">
        <f t="shared" si="1"/>
        <v>5.5956459999999986</v>
      </c>
      <c r="J20" s="18">
        <f t="shared" si="1"/>
        <v>4.4421460000000002</v>
      </c>
      <c r="K20" s="18">
        <f t="shared" si="1"/>
        <v>2.8239770000000002</v>
      </c>
      <c r="L20" s="18">
        <f t="shared" si="1"/>
        <v>2.7056769999999997</v>
      </c>
      <c r="M20" s="18">
        <f t="shared" si="1"/>
        <v>3.5237099999999995</v>
      </c>
      <c r="N20" s="18">
        <f t="shared" si="1"/>
        <v>3.5738780000000001</v>
      </c>
      <c r="O20" s="18">
        <f t="shared" si="1"/>
        <v>1.5395750000000001</v>
      </c>
      <c r="P20" s="18">
        <f t="shared" si="1"/>
        <v>2.0276390000000002</v>
      </c>
      <c r="Q20" s="18">
        <f t="shared" si="1"/>
        <v>1.605478</v>
      </c>
      <c r="R20" s="18">
        <f t="shared" si="1"/>
        <v>1.9344390000000002</v>
      </c>
      <c r="S20" s="18">
        <f t="shared" si="1"/>
        <v>0.85587999999999997</v>
      </c>
      <c r="T20" s="18">
        <f t="shared" si="1"/>
        <v>1.8325709999999999</v>
      </c>
      <c r="U20" s="18">
        <f t="shared" si="1"/>
        <v>1.5968910000000001</v>
      </c>
      <c r="V20" s="18">
        <f t="shared" si="1"/>
        <v>1.6409740000000002</v>
      </c>
      <c r="W20" s="18">
        <f t="shared" si="1"/>
        <v>1.5428439999999999</v>
      </c>
      <c r="X20" s="18">
        <f t="shared" si="1"/>
        <v>1.1378799999999998</v>
      </c>
      <c r="Y20" s="18">
        <f t="shared" si="0"/>
        <v>82.577153999999993</v>
      </c>
      <c r="Z20" s="45"/>
      <c r="AA20" s="45"/>
    </row>
    <row r="21" spans="1:27" x14ac:dyDescent="0.2">
      <c r="A21" s="143"/>
      <c r="B21" s="8" t="s">
        <v>19</v>
      </c>
      <c r="C21" s="190">
        <v>5.6391999999999998E-2</v>
      </c>
      <c r="D21" s="190">
        <v>9.1188000000000005E-2</v>
      </c>
      <c r="E21" s="190">
        <v>0.156917</v>
      </c>
      <c r="F21" s="190">
        <v>1.2117169999999999</v>
      </c>
      <c r="G21" s="190">
        <v>0.25312000000000001</v>
      </c>
      <c r="H21" s="190">
        <v>0.23600199999999999</v>
      </c>
      <c r="I21" s="190">
        <v>0.27490599999999998</v>
      </c>
      <c r="J21" s="190">
        <v>0.21562600000000001</v>
      </c>
      <c r="K21" s="190">
        <v>0.51236499999999996</v>
      </c>
      <c r="L21" s="190">
        <v>0.32047500000000001</v>
      </c>
      <c r="M21" s="190">
        <v>0.25561200000000001</v>
      </c>
      <c r="N21" s="190">
        <v>0.33548099999999997</v>
      </c>
      <c r="O21" s="190">
        <v>0.33906500000000001</v>
      </c>
      <c r="P21" s="190">
        <v>0.42564200000000002</v>
      </c>
      <c r="Q21" s="19">
        <v>0.56501599999999996</v>
      </c>
      <c r="R21" s="19">
        <v>0.53439999999999999</v>
      </c>
      <c r="S21" s="19">
        <v>0.51923900000000001</v>
      </c>
      <c r="T21" s="19">
        <v>0.90376900000000004</v>
      </c>
      <c r="U21" s="19">
        <v>0.60531500000000005</v>
      </c>
      <c r="V21" s="19">
        <v>0.98668100000000003</v>
      </c>
      <c r="W21" s="19">
        <v>1.0066839999999999</v>
      </c>
      <c r="X21" s="19">
        <v>0.68179900000000004</v>
      </c>
      <c r="Y21" s="18">
        <f t="shared" si="0"/>
        <v>10.487411</v>
      </c>
      <c r="Z21" s="45"/>
      <c r="AA21" s="45"/>
    </row>
    <row r="22" spans="1:27" x14ac:dyDescent="0.2">
      <c r="A22" s="143"/>
      <c r="B22" s="8" t="s">
        <v>18</v>
      </c>
      <c r="C22" s="190">
        <v>7.0289999999999997E-3</v>
      </c>
      <c r="D22" s="190">
        <v>1.1877E-2</v>
      </c>
      <c r="E22" s="190">
        <v>8.6785000000000001E-2</v>
      </c>
      <c r="F22" s="190">
        <v>9.2580000000000006E-3</v>
      </c>
      <c r="G22" s="190">
        <v>8.5070000000000007E-3</v>
      </c>
      <c r="H22" s="190">
        <v>3.1297999999999999E-2</v>
      </c>
      <c r="I22" s="190">
        <v>2.5152000000000001E-2</v>
      </c>
      <c r="J22" s="190">
        <v>4.5102000000000003E-2</v>
      </c>
      <c r="K22" s="190">
        <v>8.1796999999999995E-2</v>
      </c>
      <c r="L22" s="190">
        <v>8.1326999999999997E-2</v>
      </c>
      <c r="M22" s="190">
        <v>0.117044</v>
      </c>
      <c r="N22" s="190">
        <v>3.8700999999999999E-2</v>
      </c>
      <c r="O22" s="190">
        <v>4.0988999999999998E-2</v>
      </c>
      <c r="P22" s="190">
        <v>8.72E-2</v>
      </c>
      <c r="Q22" s="19">
        <v>0.162996</v>
      </c>
      <c r="R22" s="19">
        <v>0.224133</v>
      </c>
      <c r="S22" s="19">
        <v>0.25231599999999998</v>
      </c>
      <c r="T22" s="19">
        <v>0.31353399999999998</v>
      </c>
      <c r="U22" s="19">
        <v>0.28574899999999998</v>
      </c>
      <c r="V22" s="19">
        <v>0.20494300000000001</v>
      </c>
      <c r="W22" s="19">
        <v>0.164352</v>
      </c>
      <c r="X22" s="19">
        <v>0.18868299999999999</v>
      </c>
      <c r="Y22" s="18">
        <f t="shared" si="0"/>
        <v>2.468772</v>
      </c>
      <c r="Z22" s="45"/>
      <c r="AA22" s="45"/>
    </row>
    <row r="23" spans="1:27" x14ac:dyDescent="0.2">
      <c r="A23" s="143"/>
      <c r="B23" s="8" t="s">
        <v>20</v>
      </c>
      <c r="C23" s="190">
        <v>2.1499999999999999E-4</v>
      </c>
      <c r="D23" s="190">
        <v>8.4720000000000004E-3</v>
      </c>
      <c r="E23" s="190">
        <v>1.892E-3</v>
      </c>
      <c r="F23" s="190">
        <v>3.2036000000000002E-2</v>
      </c>
      <c r="G23" s="190">
        <v>9.5332E-2</v>
      </c>
      <c r="H23" s="190">
        <v>5.0845000000000001E-2</v>
      </c>
      <c r="I23" s="190">
        <v>6.6056000000000004E-2</v>
      </c>
      <c r="J23" s="190">
        <v>7.6374999999999998E-2</v>
      </c>
      <c r="K23" s="190">
        <v>7.1067000000000005E-2</v>
      </c>
      <c r="L23" s="190">
        <v>4.0506E-2</v>
      </c>
      <c r="M23" s="190">
        <v>9.7409999999999997E-3</v>
      </c>
      <c r="N23" s="190">
        <v>3.0509999999999999E-2</v>
      </c>
      <c r="O23" s="190">
        <v>1.6173E-2</v>
      </c>
      <c r="P23" s="190">
        <v>0.13364599999999999</v>
      </c>
      <c r="Q23" s="19">
        <v>5.4526999999999999E-2</v>
      </c>
      <c r="R23" s="19">
        <v>2.3428000000000001E-2</v>
      </c>
      <c r="S23" s="19">
        <v>0</v>
      </c>
      <c r="T23" s="19">
        <v>1.5384999999999999E-2</v>
      </c>
      <c r="U23" s="19">
        <v>2.8740999999999999E-2</v>
      </c>
      <c r="V23" s="19">
        <v>8.0730000000000003E-3</v>
      </c>
      <c r="W23" s="19">
        <v>6.6480000000000003E-3</v>
      </c>
      <c r="X23" s="19">
        <v>2.6249000000000001E-2</v>
      </c>
      <c r="Y23" s="18">
        <f t="shared" si="0"/>
        <v>0.79591699999999987</v>
      </c>
      <c r="Z23" s="45"/>
      <c r="AA23" s="45"/>
    </row>
    <row r="24" spans="1:27" x14ac:dyDescent="0.2">
      <c r="A24" s="143"/>
      <c r="B24" s="8" t="s">
        <v>21</v>
      </c>
      <c r="C24" s="190">
        <v>1.3159999999999999E-3</v>
      </c>
      <c r="D24" s="190">
        <v>2.4840000000000001E-3</v>
      </c>
      <c r="E24" s="190">
        <v>0.10736900000000001</v>
      </c>
      <c r="F24" s="190">
        <v>8.0800000000000004E-3</v>
      </c>
      <c r="G24" s="190">
        <v>6.9719999999999999E-3</v>
      </c>
      <c r="H24" s="190">
        <v>3.2721E-2</v>
      </c>
      <c r="I24" s="190">
        <v>2.2637999999999998E-2</v>
      </c>
      <c r="J24" s="190">
        <v>1.7333999999999999E-2</v>
      </c>
      <c r="K24" s="190">
        <v>2.2178E-2</v>
      </c>
      <c r="L24" s="190">
        <v>1.7552000000000002E-2</v>
      </c>
      <c r="M24" s="190">
        <v>4.0176000000000003E-2</v>
      </c>
      <c r="N24" s="190">
        <v>6.868E-3</v>
      </c>
      <c r="O24" s="190">
        <v>6.4609999999999997E-3</v>
      </c>
      <c r="P24" s="190">
        <v>2.2889999999999998E-3</v>
      </c>
      <c r="Q24" s="19">
        <v>4.0237000000000002E-2</v>
      </c>
      <c r="R24" s="19">
        <v>1.7585E-2</v>
      </c>
      <c r="S24" s="19">
        <v>0</v>
      </c>
      <c r="T24" s="19">
        <v>2.3772000000000001E-2</v>
      </c>
      <c r="U24" s="19">
        <v>0.18098900000000001</v>
      </c>
      <c r="V24" s="19">
        <v>1.1361000000000001E-2</v>
      </c>
      <c r="W24" s="19">
        <v>3.4946999999999999E-2</v>
      </c>
      <c r="X24" s="19">
        <v>1.9980000000000001E-2</v>
      </c>
      <c r="Y24" s="18">
        <f t="shared" si="0"/>
        <v>0.62330899999999989</v>
      </c>
      <c r="Z24" s="45"/>
      <c r="AA24" s="45"/>
    </row>
    <row r="25" spans="1:27" x14ac:dyDescent="0.2">
      <c r="A25" s="143"/>
      <c r="B25" s="8" t="s">
        <v>17</v>
      </c>
      <c r="C25" s="190">
        <v>0.102233</v>
      </c>
      <c r="D25" s="190">
        <v>0.11511200000000001</v>
      </c>
      <c r="E25" s="190">
        <v>0.33926800000000001</v>
      </c>
      <c r="F25" s="190">
        <v>0.18606700000000001</v>
      </c>
      <c r="G25" s="190">
        <v>0.19802700000000001</v>
      </c>
      <c r="H25" s="190">
        <v>0.27155099999999999</v>
      </c>
      <c r="I25" s="190">
        <v>0.29674800000000001</v>
      </c>
      <c r="J25" s="190">
        <v>0.34960000000000002</v>
      </c>
      <c r="K25" s="190">
        <v>0.32268400000000003</v>
      </c>
      <c r="L25" s="190">
        <v>0.30401600000000001</v>
      </c>
      <c r="M25" s="190">
        <v>0.52162900000000001</v>
      </c>
      <c r="N25" s="190">
        <v>0.58366099999999999</v>
      </c>
      <c r="O25" s="190">
        <v>0.59243999999999997</v>
      </c>
      <c r="P25" s="190">
        <v>0.73897900000000005</v>
      </c>
      <c r="Q25" s="19">
        <v>0.48921999999999999</v>
      </c>
      <c r="R25" s="19">
        <v>0.44494600000000001</v>
      </c>
      <c r="S25" s="19">
        <v>0</v>
      </c>
      <c r="T25" s="19">
        <v>0.51320299999999996</v>
      </c>
      <c r="U25" s="19">
        <v>0.43049399999999999</v>
      </c>
      <c r="V25" s="19">
        <v>0.30446400000000001</v>
      </c>
      <c r="W25" s="19">
        <v>0.167878</v>
      </c>
      <c r="X25" s="19">
        <v>0.10094</v>
      </c>
      <c r="Y25" s="18">
        <f t="shared" si="0"/>
        <v>7.3731599999999995</v>
      </c>
      <c r="Z25" s="45"/>
      <c r="AA25" s="45"/>
    </row>
    <row r="26" spans="1:27" x14ac:dyDescent="0.2">
      <c r="A26" s="297"/>
      <c r="B26" s="8" t="s">
        <v>807</v>
      </c>
      <c r="C26" s="190">
        <v>8.523736999999997</v>
      </c>
      <c r="D26" s="190">
        <v>8.405190000000001</v>
      </c>
      <c r="E26" s="190">
        <v>5.8567939999999989</v>
      </c>
      <c r="F26" s="190">
        <v>6.0235569999999994</v>
      </c>
      <c r="G26" s="190">
        <v>5.6935599999999997</v>
      </c>
      <c r="H26" s="190">
        <v>5.9750289999999993</v>
      </c>
      <c r="I26" s="190">
        <v>4.9101459999999983</v>
      </c>
      <c r="J26" s="190">
        <v>3.7381090000000001</v>
      </c>
      <c r="K26" s="190">
        <v>1.8138860000000003</v>
      </c>
      <c r="L26" s="190">
        <v>1.9418009999999999</v>
      </c>
      <c r="M26" s="190">
        <v>2.5795079999999997</v>
      </c>
      <c r="N26" s="190">
        <v>2.5786570000000002</v>
      </c>
      <c r="O26" s="190">
        <v>0.54444700000000013</v>
      </c>
      <c r="P26" s="190">
        <v>0.63988300000000009</v>
      </c>
      <c r="Q26" s="19">
        <v>0.29348199999999997</v>
      </c>
      <c r="R26" s="19">
        <v>0.6899470000000002</v>
      </c>
      <c r="S26" s="19">
        <v>8.4324999999999956E-2</v>
      </c>
      <c r="T26" s="19">
        <v>6.2908000000000019E-2</v>
      </c>
      <c r="U26" s="19">
        <v>6.5602999999999995E-2</v>
      </c>
      <c r="V26" s="19">
        <v>0.12545200000000004</v>
      </c>
      <c r="W26" s="19">
        <v>0.16233499999999998</v>
      </c>
      <c r="X26" s="19">
        <v>0.120229</v>
      </c>
      <c r="Y26" s="18">
        <f t="shared" si="0"/>
        <v>60.828584999999997</v>
      </c>
      <c r="Z26" s="45"/>
      <c r="AA26" s="45"/>
    </row>
    <row r="27" spans="1:27" ht="15" x14ac:dyDescent="0.25">
      <c r="A27" s="143"/>
      <c r="B27" s="191" t="s">
        <v>22</v>
      </c>
      <c r="C27" s="211">
        <f>SUM(C9:C11,C14,C16:C17)</f>
        <v>34.961858000000007</v>
      </c>
      <c r="D27" s="211">
        <f t="shared" ref="D27:V27" si="2">SUM(D9:D11,D14,D16:D17)</f>
        <v>32.227944000000001</v>
      </c>
      <c r="E27" s="211">
        <f t="shared" si="2"/>
        <v>34.558713999999995</v>
      </c>
      <c r="F27" s="211">
        <f t="shared" si="2"/>
        <v>45.543833000000006</v>
      </c>
      <c r="G27" s="211">
        <f t="shared" si="2"/>
        <v>62.540671999999994</v>
      </c>
      <c r="H27" s="211">
        <f t="shared" si="2"/>
        <v>86.481471999999997</v>
      </c>
      <c r="I27" s="211">
        <f t="shared" si="2"/>
        <v>123.61953900000002</v>
      </c>
      <c r="J27" s="211">
        <f t="shared" si="2"/>
        <v>110.67933499999998</v>
      </c>
      <c r="K27" s="211">
        <f t="shared" si="2"/>
        <v>135.24146399999998</v>
      </c>
      <c r="L27" s="211">
        <f t="shared" si="2"/>
        <v>202.17926899999998</v>
      </c>
      <c r="M27" s="211">
        <f t="shared" si="2"/>
        <v>121.27171300000001</v>
      </c>
      <c r="N27" s="211">
        <f t="shared" si="2"/>
        <v>182.223018</v>
      </c>
      <c r="O27" s="211">
        <f t="shared" si="2"/>
        <v>214.35207300000002</v>
      </c>
      <c r="P27" s="211">
        <f t="shared" si="2"/>
        <v>133.27950500000003</v>
      </c>
      <c r="Q27" s="211">
        <f t="shared" si="2"/>
        <v>140.921661</v>
      </c>
      <c r="R27" s="211">
        <f t="shared" si="2"/>
        <v>139.32993399999998</v>
      </c>
      <c r="S27" s="211">
        <f t="shared" si="2"/>
        <v>129.375182</v>
      </c>
      <c r="T27" s="211">
        <f t="shared" si="2"/>
        <v>119.60216999999999</v>
      </c>
      <c r="U27" s="211">
        <f t="shared" si="2"/>
        <v>116.048777</v>
      </c>
      <c r="V27" s="211">
        <f t="shared" si="2"/>
        <v>120.071003</v>
      </c>
      <c r="W27" s="211">
        <f t="shared" ref="W27:X27" si="3">SUM(W9:W11,W14,W16:W17)</f>
        <v>119.696622</v>
      </c>
      <c r="X27" s="211">
        <f t="shared" si="3"/>
        <v>117.29323499999998</v>
      </c>
      <c r="Y27" s="18">
        <f t="shared" si="0"/>
        <v>2521.4989929999997</v>
      </c>
      <c r="Z27" s="45"/>
      <c r="AA27" s="45"/>
    </row>
    <row r="28" spans="1:27" x14ac:dyDescent="0.2">
      <c r="A28" s="143"/>
      <c r="B28" s="8" t="s">
        <v>23</v>
      </c>
      <c r="C28" s="18">
        <f>C29-C27</f>
        <v>1.9694569999999914</v>
      </c>
      <c r="D28" s="18">
        <f t="shared" ref="D28:V28" si="4">D29-D27</f>
        <v>4.7830030000000008</v>
      </c>
      <c r="E28" s="18">
        <f t="shared" si="4"/>
        <v>9.0865590000000083</v>
      </c>
      <c r="F28" s="18">
        <f t="shared" si="4"/>
        <v>8.514877999999996</v>
      </c>
      <c r="G28" s="18">
        <f t="shared" si="4"/>
        <v>2.9584760000000117</v>
      </c>
      <c r="H28" s="18">
        <f t="shared" si="4"/>
        <v>2.0133239999999972</v>
      </c>
      <c r="I28" s="18">
        <f t="shared" si="4"/>
        <v>2.9685119999999756</v>
      </c>
      <c r="J28" s="18">
        <f t="shared" si="4"/>
        <v>1.8581990000000133</v>
      </c>
      <c r="K28" s="18">
        <f t="shared" si="4"/>
        <v>1.7737340000000188</v>
      </c>
      <c r="L28" s="18">
        <f t="shared" si="4"/>
        <v>1.4760610000000156</v>
      </c>
      <c r="M28" s="18">
        <f t="shared" si="4"/>
        <v>0.47336599999999862</v>
      </c>
      <c r="N28" s="18">
        <f t="shared" si="4"/>
        <v>0.31779399999999214</v>
      </c>
      <c r="O28" s="18">
        <f t="shared" si="4"/>
        <v>0.55675899999997114</v>
      </c>
      <c r="P28" s="18">
        <f t="shared" si="4"/>
        <v>0.61293699999995965</v>
      </c>
      <c r="Q28" s="18">
        <f t="shared" si="4"/>
        <v>0.91006200000001058</v>
      </c>
      <c r="R28" s="18">
        <f t="shared" si="4"/>
        <v>1.5468680000000177</v>
      </c>
      <c r="S28" s="18">
        <f t="shared" si="4"/>
        <v>1.714572000000004</v>
      </c>
      <c r="T28" s="18">
        <f t="shared" si="4"/>
        <v>1.6897400000000147</v>
      </c>
      <c r="U28" s="18">
        <f t="shared" si="4"/>
        <v>1.9828279999999978</v>
      </c>
      <c r="V28" s="18">
        <f t="shared" si="4"/>
        <v>4.4412419999999884</v>
      </c>
      <c r="W28" s="18">
        <f t="shared" ref="W28:X28" si="5">W29-W27</f>
        <v>4.5671099999999996</v>
      </c>
      <c r="X28" s="18">
        <f t="shared" si="5"/>
        <v>4.550547000000023</v>
      </c>
      <c r="Y28" s="18">
        <f t="shared" si="0"/>
        <v>60.766028000000006</v>
      </c>
      <c r="Z28" s="45"/>
      <c r="AA28" s="45"/>
    </row>
    <row r="29" spans="1:27" ht="13.5" thickBot="1" x14ac:dyDescent="0.25">
      <c r="A29" s="143"/>
      <c r="B29" s="30" t="s">
        <v>7</v>
      </c>
      <c r="C29" s="258">
        <v>36.931314999999998</v>
      </c>
      <c r="D29" s="258">
        <v>37.010947000000002</v>
      </c>
      <c r="E29" s="258">
        <v>43.645273000000003</v>
      </c>
      <c r="F29" s="258">
        <v>54.058711000000002</v>
      </c>
      <c r="G29" s="258">
        <v>65.499148000000005</v>
      </c>
      <c r="H29" s="258">
        <v>88.494795999999994</v>
      </c>
      <c r="I29" s="258">
        <v>126.58805099999999</v>
      </c>
      <c r="J29" s="258">
        <v>112.53753399999999</v>
      </c>
      <c r="K29" s="258">
        <v>137.015198</v>
      </c>
      <c r="L29" s="258">
        <v>203.65532999999999</v>
      </c>
      <c r="M29" s="258">
        <v>121.745079</v>
      </c>
      <c r="N29" s="258">
        <v>182.54081199999999</v>
      </c>
      <c r="O29" s="258">
        <v>214.90883199999999</v>
      </c>
      <c r="P29" s="258">
        <v>133.89244199999999</v>
      </c>
      <c r="Q29" s="270">
        <v>141.83172300000001</v>
      </c>
      <c r="R29" s="270">
        <v>140.876802</v>
      </c>
      <c r="S29" s="270">
        <v>131.089754</v>
      </c>
      <c r="T29" s="270">
        <v>121.29191</v>
      </c>
      <c r="U29" s="276">
        <v>118.031605</v>
      </c>
      <c r="V29" s="276">
        <v>124.51224499999999</v>
      </c>
      <c r="W29" s="276">
        <v>124.263732</v>
      </c>
      <c r="X29" s="276">
        <v>121.843782</v>
      </c>
      <c r="Y29" s="18">
        <f t="shared" si="0"/>
        <v>2582.2650210000002</v>
      </c>
      <c r="Z29" s="45"/>
      <c r="AA29" s="45"/>
    </row>
    <row r="30" spans="1:27" ht="20.25" thickTop="1" thickBot="1" x14ac:dyDescent="0.35">
      <c r="A30" s="143"/>
      <c r="B30" s="83"/>
      <c r="C30" s="334" t="s">
        <v>253</v>
      </c>
      <c r="D30" s="334"/>
      <c r="E30" s="334"/>
      <c r="F30" s="334"/>
      <c r="G30" s="334"/>
      <c r="H30" s="334"/>
      <c r="I30" s="334"/>
      <c r="J30" s="334"/>
      <c r="K30" s="334"/>
      <c r="L30" s="334"/>
      <c r="M30" s="334"/>
      <c r="N30" s="334"/>
      <c r="O30" s="334"/>
      <c r="P30" s="334"/>
      <c r="Q30" s="334"/>
      <c r="R30" s="334"/>
      <c r="S30" s="334"/>
      <c r="T30" s="334"/>
      <c r="U30" s="334"/>
      <c r="V30" s="334"/>
      <c r="W30" s="334"/>
      <c r="X30" s="334"/>
      <c r="Y30" s="334"/>
    </row>
    <row r="31" spans="1:27" ht="13.5" thickTop="1" x14ac:dyDescent="0.2">
      <c r="A31" s="143"/>
      <c r="B31" s="32"/>
      <c r="C31" s="18"/>
      <c r="D31" s="18"/>
      <c r="E31" s="18"/>
      <c r="F31" s="18"/>
      <c r="G31" s="18"/>
      <c r="H31" s="18"/>
      <c r="I31" s="18"/>
      <c r="J31" s="18"/>
      <c r="K31" s="18"/>
      <c r="L31" s="18"/>
      <c r="M31" s="18"/>
      <c r="N31" s="18"/>
      <c r="O31" s="18"/>
      <c r="P31" s="18"/>
      <c r="Q31" s="18"/>
      <c r="R31" s="18"/>
      <c r="S31" s="18"/>
      <c r="T31" s="18"/>
      <c r="U31" s="18"/>
      <c r="V31" s="18"/>
      <c r="W31" s="18"/>
      <c r="X31" s="18"/>
      <c r="Y31" s="18"/>
    </row>
    <row r="32" spans="1:27" x14ac:dyDescent="0.2">
      <c r="A32" s="143"/>
      <c r="B32" s="80" t="s">
        <v>326</v>
      </c>
      <c r="C32" s="84">
        <f t="shared" ref="C32:V32" si="6">C9/C$29*100</f>
        <v>68.370649677651613</v>
      </c>
      <c r="D32" s="84">
        <f t="shared" si="6"/>
        <v>60.084312352234591</v>
      </c>
      <c r="E32" s="84">
        <f t="shared" si="6"/>
        <v>59.0241147076798</v>
      </c>
      <c r="F32" s="84">
        <f t="shared" si="6"/>
        <v>66.115370379438019</v>
      </c>
      <c r="G32" s="84">
        <f t="shared" si="6"/>
        <v>82.918066354084473</v>
      </c>
      <c r="H32" s="84">
        <f t="shared" si="6"/>
        <v>87.847131711564145</v>
      </c>
      <c r="I32" s="84">
        <f t="shared" si="6"/>
        <v>92.225656432612283</v>
      </c>
      <c r="J32" s="84">
        <f t="shared" si="6"/>
        <v>92.950903829117138</v>
      </c>
      <c r="K32" s="84">
        <f t="shared" si="6"/>
        <v>94.545886070244563</v>
      </c>
      <c r="L32" s="84">
        <f t="shared" si="6"/>
        <v>96.465008796970835</v>
      </c>
      <c r="M32" s="84">
        <f t="shared" si="6"/>
        <v>93.209994960042692</v>
      </c>
      <c r="N32" s="84">
        <f t="shared" si="6"/>
        <v>93.677830796545379</v>
      </c>
      <c r="O32" s="84">
        <f t="shared" si="6"/>
        <v>89.298517522071876</v>
      </c>
      <c r="P32" s="84">
        <f t="shared" si="6"/>
        <v>85.591885014689638</v>
      </c>
      <c r="Q32" s="84">
        <f t="shared" si="6"/>
        <v>85.565206734462365</v>
      </c>
      <c r="R32" s="84">
        <f t="shared" si="6"/>
        <v>83.866575846887841</v>
      </c>
      <c r="S32" s="84">
        <f t="shared" si="6"/>
        <v>79.471513845391755</v>
      </c>
      <c r="T32" s="84">
        <f t="shared" si="6"/>
        <v>79.414302239943297</v>
      </c>
      <c r="U32" s="84">
        <f t="shared" si="6"/>
        <v>85.095870720388831</v>
      </c>
      <c r="V32" s="84">
        <f t="shared" si="6"/>
        <v>87.034157162614818</v>
      </c>
      <c r="W32" s="84">
        <f t="shared" ref="W32:X32" si="7">W9/W$29*100</f>
        <v>88.297173466510728</v>
      </c>
      <c r="X32" s="84">
        <f t="shared" si="7"/>
        <v>83.39416368411807</v>
      </c>
      <c r="Y32" s="84">
        <f t="shared" ref="Y32:Y52" si="8">Y9/Y$29*100</f>
        <v>86.727369994452616</v>
      </c>
    </row>
    <row r="33" spans="1:25" x14ac:dyDescent="0.2">
      <c r="A33" s="143"/>
      <c r="B33" s="80" t="s">
        <v>400</v>
      </c>
      <c r="C33" s="84">
        <f t="shared" ref="C33:C52" si="9">C10/C$29*100</f>
        <v>0</v>
      </c>
      <c r="D33" s="84">
        <f t="shared" ref="D33:R33" si="10">D10/D$29*100</f>
        <v>0</v>
      </c>
      <c r="E33" s="84">
        <f t="shared" si="10"/>
        <v>6.4197101023975717E-2</v>
      </c>
      <c r="F33" s="84">
        <f t="shared" si="10"/>
        <v>0</v>
      </c>
      <c r="G33" s="84">
        <f t="shared" si="10"/>
        <v>0</v>
      </c>
      <c r="H33" s="84">
        <f t="shared" si="10"/>
        <v>8.8718211181593107E-2</v>
      </c>
      <c r="I33" s="84">
        <f t="shared" si="10"/>
        <v>9.8121425378450613E-3</v>
      </c>
      <c r="J33" s="84">
        <f t="shared" si="10"/>
        <v>7.6538908343237747E-2</v>
      </c>
      <c r="K33" s="84">
        <f t="shared" si="10"/>
        <v>0.41797625983067949</v>
      </c>
      <c r="L33" s="84">
        <f t="shared" si="10"/>
        <v>0.29539565696611036</v>
      </c>
      <c r="M33" s="84">
        <f t="shared" si="10"/>
        <v>0.42549810165222363</v>
      </c>
      <c r="N33" s="84">
        <f t="shared" si="10"/>
        <v>2.223495642169051</v>
      </c>
      <c r="O33" s="84">
        <f t="shared" si="10"/>
        <v>7.8951864574835167</v>
      </c>
      <c r="P33" s="84">
        <f t="shared" si="10"/>
        <v>9.6813746962655287</v>
      </c>
      <c r="Q33" s="84">
        <f t="shared" si="10"/>
        <v>7.1962222443000279</v>
      </c>
      <c r="R33" s="84">
        <f t="shared" si="10"/>
        <v>8.8903984347969516</v>
      </c>
      <c r="S33" s="84">
        <f t="shared" ref="S33:V52" si="11">S10/S$29*100</f>
        <v>8.3346002769980032</v>
      </c>
      <c r="T33" s="84">
        <f t="shared" si="11"/>
        <v>10.409967985498785</v>
      </c>
      <c r="U33" s="84">
        <f t="shared" si="11"/>
        <v>2.8278163293636482</v>
      </c>
      <c r="V33" s="84">
        <f t="shared" si="11"/>
        <v>0</v>
      </c>
      <c r="W33" s="84">
        <f t="shared" ref="W33:X33" si="12">W10/W$29*100</f>
        <v>0</v>
      </c>
      <c r="X33" s="84">
        <f t="shared" si="12"/>
        <v>0</v>
      </c>
      <c r="Y33" s="84">
        <f t="shared" si="8"/>
        <v>3.3113280513278491</v>
      </c>
    </row>
    <row r="34" spans="1:25" x14ac:dyDescent="0.2">
      <c r="A34" s="143"/>
      <c r="B34" s="80" t="s">
        <v>398</v>
      </c>
      <c r="C34" s="84">
        <f t="shared" si="9"/>
        <v>1.7788481130444449</v>
      </c>
      <c r="D34" s="84">
        <f t="shared" ref="D34:R34" si="13">D11/D$29*100</f>
        <v>1.4016285506015287</v>
      </c>
      <c r="E34" s="84">
        <f t="shared" si="13"/>
        <v>0.47117129958151482</v>
      </c>
      <c r="F34" s="84">
        <f t="shared" si="13"/>
        <v>0.90551733651214861</v>
      </c>
      <c r="G34" s="84">
        <f t="shared" si="13"/>
        <v>0.59737418263822295</v>
      </c>
      <c r="H34" s="84">
        <f t="shared" si="13"/>
        <v>0.49717386771534</v>
      </c>
      <c r="I34" s="84">
        <f t="shared" si="13"/>
        <v>0.2651055904162708</v>
      </c>
      <c r="J34" s="84">
        <f t="shared" si="13"/>
        <v>0.32349384872783865</v>
      </c>
      <c r="K34" s="84">
        <f t="shared" si="13"/>
        <v>0.78546323014473185</v>
      </c>
      <c r="L34" s="84">
        <f t="shared" si="13"/>
        <v>0.57367563127368182</v>
      </c>
      <c r="M34" s="84">
        <f t="shared" si="13"/>
        <v>1.8579445005740232</v>
      </c>
      <c r="N34" s="84">
        <f t="shared" si="13"/>
        <v>1.4460957914441621</v>
      </c>
      <c r="O34" s="84">
        <f t="shared" si="13"/>
        <v>1.2758996335711321</v>
      </c>
      <c r="P34" s="84">
        <f t="shared" si="13"/>
        <v>1.7615012205095193</v>
      </c>
      <c r="Q34" s="84">
        <f t="shared" si="13"/>
        <v>4.4783605992010678</v>
      </c>
      <c r="R34" s="84">
        <f t="shared" si="13"/>
        <v>4.4044497830096967</v>
      </c>
      <c r="S34" s="84">
        <f t="shared" si="11"/>
        <v>8.1213654577458438</v>
      </c>
      <c r="T34" s="84">
        <f t="shared" si="11"/>
        <v>5.4281311919319268</v>
      </c>
      <c r="U34" s="84">
        <f t="shared" si="11"/>
        <v>7.5167545167245677</v>
      </c>
      <c r="V34" s="84">
        <f t="shared" si="11"/>
        <v>6.8631169568904662</v>
      </c>
      <c r="W34" s="84">
        <f t="shared" ref="W34:X34" si="14">W11/W$29*100</f>
        <v>6.6518378829954985</v>
      </c>
      <c r="X34" s="84">
        <f t="shared" si="14"/>
        <v>9.9002237143295488</v>
      </c>
      <c r="Y34" s="84">
        <f t="shared" si="8"/>
        <v>3.2212584813539937</v>
      </c>
    </row>
    <row r="35" spans="1:25" x14ac:dyDescent="0.2">
      <c r="A35" s="143"/>
      <c r="B35" s="80" t="s">
        <v>61</v>
      </c>
      <c r="C35" s="84">
        <f t="shared" si="9"/>
        <v>0.27681927924851851</v>
      </c>
      <c r="D35" s="84">
        <f t="shared" ref="D35:R35" si="15">D12/D$29*100</f>
        <v>0.31102149318146333</v>
      </c>
      <c r="E35" s="84">
        <f t="shared" si="15"/>
        <v>0.77733045684007973</v>
      </c>
      <c r="F35" s="84">
        <f t="shared" si="15"/>
        <v>0.3441942964566802</v>
      </c>
      <c r="G35" s="84">
        <f t="shared" si="15"/>
        <v>0.30233523037582105</v>
      </c>
      <c r="H35" s="84">
        <f t="shared" si="15"/>
        <v>0.30685533192256864</v>
      </c>
      <c r="I35" s="84">
        <f t="shared" si="15"/>
        <v>0.23442022975770443</v>
      </c>
      <c r="J35" s="84">
        <f t="shared" si="15"/>
        <v>0.31065191103263384</v>
      </c>
      <c r="K35" s="84">
        <f t="shared" si="15"/>
        <v>0.23550964032471788</v>
      </c>
      <c r="L35" s="84">
        <f t="shared" si="15"/>
        <v>0.14927966776022999</v>
      </c>
      <c r="M35" s="84">
        <f t="shared" si="15"/>
        <v>0.42846002835153607</v>
      </c>
      <c r="N35" s="84">
        <f t="shared" si="15"/>
        <v>0.31974274333785696</v>
      </c>
      <c r="O35" s="84">
        <f t="shared" si="15"/>
        <v>0.27567038287193335</v>
      </c>
      <c r="P35" s="84">
        <f t="shared" si="15"/>
        <v>0.55191987610473203</v>
      </c>
      <c r="Q35" s="84">
        <f t="shared" si="15"/>
        <v>0.34492988567867849</v>
      </c>
      <c r="R35" s="84">
        <f t="shared" si="15"/>
        <v>0.31584050296655658</v>
      </c>
      <c r="S35" s="84">
        <f t="shared" si="11"/>
        <v>0.3427872784016362</v>
      </c>
      <c r="T35" s="84">
        <f t="shared" si="11"/>
        <v>0.42311395706440763</v>
      </c>
      <c r="U35" s="84">
        <f t="shared" si="11"/>
        <v>0.36472773542306741</v>
      </c>
      <c r="V35" s="84">
        <f t="shared" si="11"/>
        <v>0.2445253476876913</v>
      </c>
      <c r="W35" s="84">
        <f t="shared" ref="W35:X35" si="16">W12/W$29*100</f>
        <v>0.13509814754316246</v>
      </c>
      <c r="X35" s="84">
        <f t="shared" si="16"/>
        <v>8.2843784346746552E-2</v>
      </c>
      <c r="Y35" s="84">
        <f t="shared" si="8"/>
        <v>0.30293246186523004</v>
      </c>
    </row>
    <row r="36" spans="1:25" x14ac:dyDescent="0.2">
      <c r="A36" s="143"/>
      <c r="B36" s="80" t="s">
        <v>380</v>
      </c>
      <c r="C36" s="84">
        <f t="shared" si="9"/>
        <v>23.07997156342795</v>
      </c>
      <c r="D36" s="84">
        <f t="shared" ref="D36:R36" si="17">D13/D$29*100</f>
        <v>22.710010635501973</v>
      </c>
      <c r="E36" s="84">
        <f t="shared" si="17"/>
        <v>13.41907977067757</v>
      </c>
      <c r="F36" s="84">
        <f t="shared" si="17"/>
        <v>11.142620474246973</v>
      </c>
      <c r="G36" s="84">
        <f t="shared" si="17"/>
        <v>8.6925710850467848</v>
      </c>
      <c r="H36" s="84">
        <f t="shared" si="17"/>
        <v>6.7518422213211275</v>
      </c>
      <c r="I36" s="84">
        <f t="shared" si="17"/>
        <v>3.8788384537178788</v>
      </c>
      <c r="J36" s="84">
        <f t="shared" si="17"/>
        <v>3.3216553332330889</v>
      </c>
      <c r="K36" s="84">
        <f t="shared" si="17"/>
        <v>1.3238575183462495</v>
      </c>
      <c r="L36" s="84">
        <f t="shared" si="17"/>
        <v>0.95347418601811218</v>
      </c>
      <c r="M36" s="84">
        <f t="shared" si="17"/>
        <v>2.1187780411231243</v>
      </c>
      <c r="N36" s="84">
        <f t="shared" si="17"/>
        <v>1.412646833191473</v>
      </c>
      <c r="O36" s="84">
        <f t="shared" si="17"/>
        <v>0.25333858777846785</v>
      </c>
      <c r="P36" s="84">
        <f t="shared" si="17"/>
        <v>0.47790823024947149</v>
      </c>
      <c r="Q36" s="84">
        <f t="shared" si="17"/>
        <v>0.20692267836300626</v>
      </c>
      <c r="R36" s="84">
        <f t="shared" si="17"/>
        <v>0.48975203170781806</v>
      </c>
      <c r="S36" s="84">
        <f t="shared" si="11"/>
        <v>6.4326156260847062E-2</v>
      </c>
      <c r="T36" s="84">
        <f t="shared" si="11"/>
        <v>5.186495950142099E-2</v>
      </c>
      <c r="U36" s="84">
        <f t="shared" si="11"/>
        <v>5.558087598656309E-2</v>
      </c>
      <c r="V36" s="84">
        <f t="shared" si="11"/>
        <v>0.10075474906102609</v>
      </c>
      <c r="W36" s="84">
        <f t="shared" ref="W36:X36" si="18">W13/W$29*100</f>
        <v>0.13063747353089314</v>
      </c>
      <c r="X36" s="84">
        <f t="shared" si="18"/>
        <v>9.8674711196998124E-2</v>
      </c>
      <c r="Y36" s="84">
        <f t="shared" si="8"/>
        <v>2.3556290506713253</v>
      </c>
    </row>
    <row r="37" spans="1:25" x14ac:dyDescent="0.2">
      <c r="A37" s="143"/>
      <c r="B37" s="80" t="s">
        <v>399</v>
      </c>
      <c r="C37" s="84">
        <f t="shared" si="9"/>
        <v>4.8094686040830122E-2</v>
      </c>
      <c r="D37" s="84">
        <f t="shared" ref="D37:R37" si="19">D14/D$29*100</f>
        <v>4.9985211132263108E-3</v>
      </c>
      <c r="E37" s="84">
        <f t="shared" si="19"/>
        <v>7.3648296345860856E-2</v>
      </c>
      <c r="F37" s="84">
        <f t="shared" si="19"/>
        <v>0.59868982077652566</v>
      </c>
      <c r="G37" s="84">
        <f t="shared" si="19"/>
        <v>0.66250632756322259</v>
      </c>
      <c r="H37" s="84">
        <f t="shared" si="19"/>
        <v>2.297536230266015E-2</v>
      </c>
      <c r="I37" s="84">
        <f t="shared" si="19"/>
        <v>5.8108960062905148E-2</v>
      </c>
      <c r="J37" s="84">
        <f t="shared" si="19"/>
        <v>3.2725970341592879E-2</v>
      </c>
      <c r="K37" s="84">
        <f t="shared" si="19"/>
        <v>0.13031547055093845</v>
      </c>
      <c r="L37" s="84">
        <f t="shared" si="19"/>
        <v>8.300985788095995E-2</v>
      </c>
      <c r="M37" s="84">
        <f t="shared" si="19"/>
        <v>0.10498904846905556</v>
      </c>
      <c r="N37" s="84">
        <f t="shared" si="19"/>
        <v>2.4075711901621215E-2</v>
      </c>
      <c r="O37" s="84">
        <f t="shared" si="19"/>
        <v>2.8989501929822969E-2</v>
      </c>
      <c r="P37" s="84">
        <f t="shared" si="19"/>
        <v>0.32831576856294847</v>
      </c>
      <c r="Q37" s="84">
        <f t="shared" si="19"/>
        <v>0.13777947265013482</v>
      </c>
      <c r="R37" s="84">
        <f t="shared" si="19"/>
        <v>9.4263213044827626E-2</v>
      </c>
      <c r="S37" s="84">
        <f t="shared" si="11"/>
        <v>5.9420357139429836E-2</v>
      </c>
      <c r="T37" s="84">
        <f t="shared" si="11"/>
        <v>0.28204519163726588</v>
      </c>
      <c r="U37" s="84">
        <f t="shared" si="11"/>
        <v>0.26989466084105185</v>
      </c>
      <c r="V37" s="84">
        <f t="shared" si="11"/>
        <v>3.3207978861838044E-2</v>
      </c>
      <c r="W37" s="84">
        <f t="shared" ref="W37:X37" si="20">W14/W$29*100</f>
        <v>2.4060922297102744E-2</v>
      </c>
      <c r="X37" s="84">
        <f t="shared" si="20"/>
        <v>0.21341671748173413</v>
      </c>
      <c r="Y37" s="84">
        <f t="shared" si="8"/>
        <v>0.13009373448040057</v>
      </c>
    </row>
    <row r="38" spans="1:25" x14ac:dyDescent="0.2">
      <c r="A38" s="143"/>
      <c r="B38" s="80" t="s">
        <v>63</v>
      </c>
      <c r="C38" s="84">
        <f t="shared" si="9"/>
        <v>0.15269426501601691</v>
      </c>
      <c r="D38" s="84">
        <f t="shared" ref="D38:R38" si="21">D15/D$29*100</f>
        <v>0.24638115852588155</v>
      </c>
      <c r="E38" s="84">
        <f t="shared" si="21"/>
        <v>0.35952805244224273</v>
      </c>
      <c r="F38" s="84">
        <f t="shared" si="21"/>
        <v>2.241483338365208</v>
      </c>
      <c r="G38" s="84">
        <f t="shared" si="21"/>
        <v>0.3864477748626593</v>
      </c>
      <c r="H38" s="84">
        <f t="shared" si="21"/>
        <v>0.26668460821131224</v>
      </c>
      <c r="I38" s="84">
        <f t="shared" si="21"/>
        <v>0.21716583660806973</v>
      </c>
      <c r="J38" s="84">
        <f t="shared" si="21"/>
        <v>0.19160362977209008</v>
      </c>
      <c r="K38" s="84">
        <f t="shared" si="21"/>
        <v>0.37394756748079871</v>
      </c>
      <c r="L38" s="84">
        <f t="shared" si="21"/>
        <v>0.15736145967797652</v>
      </c>
      <c r="M38" s="84">
        <f t="shared" si="21"/>
        <v>0.20995674083878169</v>
      </c>
      <c r="N38" s="84">
        <f t="shared" si="21"/>
        <v>0.18378410631809833</v>
      </c>
      <c r="O38" s="84">
        <f t="shared" si="21"/>
        <v>0.15777155217148081</v>
      </c>
      <c r="P38" s="84">
        <f t="shared" si="21"/>
        <v>0.31789845165420172</v>
      </c>
      <c r="Q38" s="84">
        <f t="shared" si="21"/>
        <v>0.39837068044361273</v>
      </c>
      <c r="R38" s="84">
        <f t="shared" si="21"/>
        <v>0.37933853722772609</v>
      </c>
      <c r="S38" s="84">
        <f t="shared" si="11"/>
        <v>0.39609426683339416</v>
      </c>
      <c r="T38" s="84">
        <f t="shared" si="11"/>
        <v>0.74511894486614982</v>
      </c>
      <c r="U38" s="84">
        <f t="shared" si="11"/>
        <v>0.51284145462564878</v>
      </c>
      <c r="V38" s="84">
        <f t="shared" si="11"/>
        <v>0.79243692056150794</v>
      </c>
      <c r="W38" s="84">
        <f t="shared" ref="W38:X38" si="22">W15/W$29*100</f>
        <v>0.81011891707871764</v>
      </c>
      <c r="X38" s="84">
        <f t="shared" si="22"/>
        <v>0.55956815260379889</v>
      </c>
      <c r="Y38" s="84">
        <f t="shared" si="8"/>
        <v>0.40613224880917442</v>
      </c>
    </row>
    <row r="39" spans="1:25" x14ac:dyDescent="0.2">
      <c r="A39" s="143"/>
      <c r="B39" s="80" t="s">
        <v>14</v>
      </c>
      <c r="C39" s="84">
        <f t="shared" si="9"/>
        <v>0</v>
      </c>
      <c r="D39" s="84">
        <f t="shared" ref="D39:R39" si="23">D16/D$29*100</f>
        <v>0</v>
      </c>
      <c r="E39" s="84">
        <f t="shared" si="23"/>
        <v>0</v>
      </c>
      <c r="F39" s="84">
        <f t="shared" si="23"/>
        <v>0</v>
      </c>
      <c r="G39" s="84">
        <f t="shared" si="23"/>
        <v>4.9160944811068382E-4</v>
      </c>
      <c r="H39" s="84">
        <f t="shared" si="23"/>
        <v>0</v>
      </c>
      <c r="I39" s="84">
        <f t="shared" si="23"/>
        <v>3.4758414915480454E-5</v>
      </c>
      <c r="J39" s="84">
        <f t="shared" si="23"/>
        <v>0.16902360771473809</v>
      </c>
      <c r="K39" s="84">
        <f t="shared" si="23"/>
        <v>0</v>
      </c>
      <c r="L39" s="84">
        <f t="shared" si="23"/>
        <v>5.8677570579665169E-4</v>
      </c>
      <c r="M39" s="84">
        <f t="shared" si="23"/>
        <v>9.569996664916534E-3</v>
      </c>
      <c r="N39" s="84">
        <f t="shared" si="23"/>
        <v>4.0484097331614806E-4</v>
      </c>
      <c r="O39" s="84">
        <f t="shared" si="23"/>
        <v>2.0050362564903801E-3</v>
      </c>
      <c r="P39" s="84">
        <f t="shared" si="23"/>
        <v>2.7828307142235857E-3</v>
      </c>
      <c r="Q39" s="84">
        <f t="shared" si="23"/>
        <v>2.1927393492921185E-4</v>
      </c>
      <c r="R39" s="84">
        <f t="shared" si="23"/>
        <v>5.3337383396877503E-3</v>
      </c>
      <c r="S39" s="84">
        <f t="shared" si="11"/>
        <v>4.763987885735143E-2</v>
      </c>
      <c r="T39" s="84">
        <f t="shared" si="11"/>
        <v>2.2836642608727985E-2</v>
      </c>
      <c r="U39" s="84">
        <f t="shared" si="11"/>
        <v>1.2615265207992386E-3</v>
      </c>
      <c r="V39" s="84">
        <f t="shared" si="11"/>
        <v>0</v>
      </c>
      <c r="W39" s="84">
        <f t="shared" ref="W39:X39" si="24">W16/W$29*100</f>
        <v>2.0504776083821463E-2</v>
      </c>
      <c r="X39" s="84">
        <f t="shared" si="24"/>
        <v>1.4641731984320707</v>
      </c>
      <c r="Y39" s="84">
        <f t="shared" si="8"/>
        <v>8.2142962970492089E-2</v>
      </c>
    </row>
    <row r="40" spans="1:25" x14ac:dyDescent="0.2">
      <c r="A40" s="143"/>
      <c r="B40" s="8" t="s">
        <v>15</v>
      </c>
      <c r="C40" s="84">
        <f t="shared" si="9"/>
        <v>24.469651297279832</v>
      </c>
      <c r="D40" s="84">
        <f t="shared" ref="D40:R40" si="25">D17/D$29*100</f>
        <v>25.585848965172381</v>
      </c>
      <c r="E40" s="84">
        <f t="shared" si="25"/>
        <v>19.547754919530458</v>
      </c>
      <c r="F40" s="84">
        <f t="shared" si="25"/>
        <v>16.629255181463726</v>
      </c>
      <c r="G40" s="84">
        <f t="shared" si="25"/>
        <v>11.304745521269984</v>
      </c>
      <c r="H40" s="84">
        <f t="shared" si="25"/>
        <v>9.2689246947357216</v>
      </c>
      <c r="I40" s="84">
        <f t="shared" si="25"/>
        <v>5.0962645755561882</v>
      </c>
      <c r="J40" s="84">
        <f t="shared" si="25"/>
        <v>4.7961322841852931</v>
      </c>
      <c r="K40" s="84">
        <f t="shared" si="25"/>
        <v>2.8258062291746637</v>
      </c>
      <c r="L40" s="84">
        <f t="shared" si="25"/>
        <v>1.8575394024796701</v>
      </c>
      <c r="M40" s="84">
        <f t="shared" si="25"/>
        <v>4.0031860343201222</v>
      </c>
      <c r="N40" s="84">
        <f t="shared" si="25"/>
        <v>2.4540024506957936</v>
      </c>
      <c r="O40" s="84">
        <f t="shared" si="25"/>
        <v>1.2403343199966765</v>
      </c>
      <c r="P40" s="84">
        <f t="shared" si="25"/>
        <v>2.1763573480869072</v>
      </c>
      <c r="Q40" s="84">
        <f t="shared" si="25"/>
        <v>1.9805625572214189</v>
      </c>
      <c r="R40" s="84">
        <f t="shared" si="25"/>
        <v>1.6409500834637061</v>
      </c>
      <c r="S40" s="84">
        <f t="shared" si="11"/>
        <v>2.657522722942939</v>
      </c>
      <c r="T40" s="84">
        <f t="shared" si="11"/>
        <v>3.049598279060822</v>
      </c>
      <c r="U40" s="84">
        <f t="shared" si="11"/>
        <v>2.6084894804234846</v>
      </c>
      <c r="V40" s="84">
        <f t="shared" si="11"/>
        <v>2.5026060689854241</v>
      </c>
      <c r="W40" s="84">
        <f t="shared" ref="W40:X40" si="26">W17/W$29*100</f>
        <v>1.3310866922940958</v>
      </c>
      <c r="X40" s="84">
        <f t="shared" si="26"/>
        <v>1.2932838870677861</v>
      </c>
      <c r="Y40" s="84">
        <f t="shared" si="8"/>
        <v>4.1746002878610033</v>
      </c>
    </row>
    <row r="41" spans="1:25" x14ac:dyDescent="0.2">
      <c r="A41" s="143"/>
      <c r="B41" s="8" t="s">
        <v>26</v>
      </c>
      <c r="C41" s="84">
        <f t="shared" si="9"/>
        <v>5.4582405202739194E-2</v>
      </c>
      <c r="D41" s="84">
        <f t="shared" ref="D41:R41" si="27">D18/D$29*100</f>
        <v>8.4839763759624945E-3</v>
      </c>
      <c r="E41" s="84">
        <f t="shared" si="27"/>
        <v>9.9575502712515966E-3</v>
      </c>
      <c r="F41" s="84">
        <f t="shared" si="27"/>
        <v>5.0548745048693444E-2</v>
      </c>
      <c r="G41" s="84">
        <f t="shared" si="27"/>
        <v>4.410744396247719E-3</v>
      </c>
      <c r="H41" s="84">
        <f t="shared" si="27"/>
        <v>3.3470894717922174E-2</v>
      </c>
      <c r="I41" s="84">
        <f t="shared" si="27"/>
        <v>1.7150117904888198E-3</v>
      </c>
      <c r="J41" s="84">
        <f t="shared" si="27"/>
        <v>4.7912903440731165E-3</v>
      </c>
      <c r="K41" s="84">
        <f t="shared" si="27"/>
        <v>4.2477039663877297E-4</v>
      </c>
      <c r="L41" s="84">
        <f t="shared" si="27"/>
        <v>6.708393048195694E-3</v>
      </c>
      <c r="M41" s="84">
        <f t="shared" si="27"/>
        <v>2.3324146021540634E-2</v>
      </c>
      <c r="N41" s="84">
        <f t="shared" si="27"/>
        <v>2.9659668655358015E-2</v>
      </c>
      <c r="O41" s="84">
        <f t="shared" si="27"/>
        <v>6.8893399411337361E-2</v>
      </c>
      <c r="P41" s="84">
        <f t="shared" si="27"/>
        <v>3.0326581092605664E-2</v>
      </c>
      <c r="Q41" s="84">
        <f t="shared" si="27"/>
        <v>3.0719502716610157E-3</v>
      </c>
      <c r="R41" s="84">
        <f t="shared" si="27"/>
        <v>9.5849705617252721E-3</v>
      </c>
      <c r="S41" s="84">
        <f t="shared" si="11"/>
        <v>6.8435554467513912E-2</v>
      </c>
      <c r="T41" s="84">
        <f t="shared" si="11"/>
        <v>1.6489145896045334E-5</v>
      </c>
      <c r="U41" s="84">
        <f t="shared" si="11"/>
        <v>1.1705339430061974E-2</v>
      </c>
      <c r="V41" s="84">
        <f t="shared" si="11"/>
        <v>0</v>
      </c>
      <c r="W41" s="84">
        <f t="shared" ref="W41:X41" si="28">W18/W$29*100</f>
        <v>0</v>
      </c>
      <c r="X41" s="84">
        <f t="shared" si="28"/>
        <v>1.198255648367842E-4</v>
      </c>
      <c r="Y41" s="84">
        <f t="shared" si="8"/>
        <v>1.9441846437806044E-2</v>
      </c>
    </row>
    <row r="42" spans="1:25" x14ac:dyDescent="0.2">
      <c r="A42" s="143"/>
      <c r="B42" s="8" t="s">
        <v>27</v>
      </c>
      <c r="C42" s="84">
        <f t="shared" si="9"/>
        <v>3.6370218607163052E-2</v>
      </c>
      <c r="D42" s="84">
        <f t="shared" ref="D42:R42" si="29">D19/D$29*100</f>
        <v>1.4854334853955506</v>
      </c>
      <c r="E42" s="84">
        <f t="shared" si="29"/>
        <v>2.1817528784846871</v>
      </c>
      <c r="F42" s="84">
        <f t="shared" si="29"/>
        <v>1.6263428848682684</v>
      </c>
      <c r="G42" s="84">
        <f t="shared" si="29"/>
        <v>1.2971725983366988</v>
      </c>
      <c r="H42" s="84">
        <f t="shared" si="29"/>
        <v>0.92464307166717474</v>
      </c>
      <c r="I42" s="84">
        <f t="shared" si="29"/>
        <v>0.24154807470730394</v>
      </c>
      <c r="J42" s="84">
        <f t="shared" si="29"/>
        <v>0.12805683124352094</v>
      </c>
      <c r="K42" s="84">
        <f t="shared" si="29"/>
        <v>9.2982385793435841E-4</v>
      </c>
      <c r="L42" s="84">
        <f t="shared" si="29"/>
        <v>2.3870723147781107E-2</v>
      </c>
      <c r="M42" s="84">
        <f t="shared" si="29"/>
        <v>0.34452152271386671</v>
      </c>
      <c r="N42" s="84">
        <f t="shared" si="29"/>
        <v>1.6642853544444627E-2</v>
      </c>
      <c r="O42" s="84">
        <f t="shared" si="29"/>
        <v>1.1485335325818533E-2</v>
      </c>
      <c r="P42" s="84">
        <f t="shared" si="29"/>
        <v>4.9520345592023791E-2</v>
      </c>
      <c r="Q42" s="84">
        <f t="shared" si="29"/>
        <v>2.3964314386845598E-2</v>
      </c>
      <c r="R42" s="84">
        <f t="shared" si="29"/>
        <v>0.12007441793007198</v>
      </c>
      <c r="S42" s="84">
        <f t="shared" si="11"/>
        <v>0.10251602119872771</v>
      </c>
      <c r="T42" s="84">
        <f t="shared" si="11"/>
        <v>9.5740103358913226E-2</v>
      </c>
      <c r="U42" s="84">
        <f t="shared" si="11"/>
        <v>8.8964307483576116E-2</v>
      </c>
      <c r="V42" s="84">
        <f t="shared" si="11"/>
        <v>0.22439640374326236</v>
      </c>
      <c r="W42" s="84">
        <f t="shared" ref="W42:X42" si="30">W19/W$29*100</f>
        <v>7.7078000522308471E-3</v>
      </c>
      <c r="X42" s="84">
        <f t="shared" si="30"/>
        <v>4.599331954420127E-3</v>
      </c>
      <c r="Y42" s="84">
        <f t="shared" si="8"/>
        <v>0.23066334987155451</v>
      </c>
    </row>
    <row r="43" spans="1:25" x14ac:dyDescent="0.2">
      <c r="A43" s="143"/>
      <c r="B43" s="8" t="s">
        <v>16</v>
      </c>
      <c r="C43" s="84">
        <f t="shared" si="9"/>
        <v>23.532663269639865</v>
      </c>
      <c r="D43" s="84">
        <f t="shared" ref="D43:R43" si="31">D20/D$29*100</f>
        <v>23.329105845359752</v>
      </c>
      <c r="E43" s="84">
        <f t="shared" si="31"/>
        <v>15.005118652826384</v>
      </c>
      <c r="F43" s="84">
        <f t="shared" si="31"/>
        <v>13.819632140322396</v>
      </c>
      <c r="G43" s="84">
        <f t="shared" si="31"/>
        <v>9.5505333901442491</v>
      </c>
      <c r="H43" s="84">
        <f t="shared" si="31"/>
        <v>7.455179624347628</v>
      </c>
      <c r="I43" s="84">
        <f t="shared" si="31"/>
        <v>4.420358758821556</v>
      </c>
      <c r="J43" s="84">
        <f t="shared" si="31"/>
        <v>3.9472572768477412</v>
      </c>
      <c r="K43" s="84">
        <f t="shared" si="31"/>
        <v>2.0610684370941099</v>
      </c>
      <c r="L43" s="84">
        <f t="shared" si="31"/>
        <v>1.3285569299855791</v>
      </c>
      <c r="M43" s="84">
        <f t="shared" si="31"/>
        <v>2.894334644934601</v>
      </c>
      <c r="N43" s="84">
        <f t="shared" si="31"/>
        <v>1.9578514858364937</v>
      </c>
      <c r="O43" s="84">
        <f t="shared" si="31"/>
        <v>0.71638516931681995</v>
      </c>
      <c r="P43" s="84">
        <f t="shared" si="31"/>
        <v>1.5143789818995164</v>
      </c>
      <c r="Q43" s="84">
        <f t="shared" si="31"/>
        <v>1.131959737949457</v>
      </c>
      <c r="R43" s="84">
        <f t="shared" si="31"/>
        <v>1.3731423289975027</v>
      </c>
      <c r="S43" s="84">
        <f t="shared" si="11"/>
        <v>0.65289618287024931</v>
      </c>
      <c r="T43" s="84">
        <f t="shared" si="11"/>
        <v>1.5108765291930846</v>
      </c>
      <c r="U43" s="84">
        <f t="shared" si="11"/>
        <v>1.3529350888687821</v>
      </c>
      <c r="V43" s="84">
        <f t="shared" si="11"/>
        <v>1.3179217835161516</v>
      </c>
      <c r="W43" s="84">
        <f t="shared" ref="W43:X43" si="32">W20/W$29*100</f>
        <v>1.2415883340764302</v>
      </c>
      <c r="X43" s="84">
        <f t="shared" si="32"/>
        <v>0.9338843405238354</v>
      </c>
      <c r="Y43" s="84">
        <f t="shared" si="8"/>
        <v>3.1978574363378636</v>
      </c>
    </row>
    <row r="44" spans="1:25" x14ac:dyDescent="0.2">
      <c r="A44" s="143"/>
      <c r="B44" s="8" t="s">
        <v>19</v>
      </c>
      <c r="C44" s="84">
        <f t="shared" si="9"/>
        <v>0.15269426501601691</v>
      </c>
      <c r="D44" s="84">
        <f t="shared" ref="D44:R44" si="33">D21/D$29*100</f>
        <v>0.24638115852588155</v>
      </c>
      <c r="E44" s="84">
        <f t="shared" si="33"/>
        <v>0.35952805244224273</v>
      </c>
      <c r="F44" s="84">
        <f t="shared" si="33"/>
        <v>2.241483338365208</v>
      </c>
      <c r="G44" s="84">
        <f t="shared" si="33"/>
        <v>0.3864477748626593</v>
      </c>
      <c r="H44" s="84">
        <f t="shared" si="33"/>
        <v>0.26668460821131224</v>
      </c>
      <c r="I44" s="84">
        <f t="shared" si="33"/>
        <v>0.21716583660806973</v>
      </c>
      <c r="J44" s="84">
        <f t="shared" si="33"/>
        <v>0.19160362977209008</v>
      </c>
      <c r="K44" s="84">
        <f t="shared" si="33"/>
        <v>0.37394756748079871</v>
      </c>
      <c r="L44" s="84">
        <f t="shared" si="33"/>
        <v>0.15736145967797652</v>
      </c>
      <c r="M44" s="84">
        <f t="shared" si="33"/>
        <v>0.20995674083878169</v>
      </c>
      <c r="N44" s="84">
        <f t="shared" si="33"/>
        <v>0.18378410631809833</v>
      </c>
      <c r="O44" s="84">
        <f t="shared" si="33"/>
        <v>0.15777155217148081</v>
      </c>
      <c r="P44" s="84">
        <f t="shared" si="33"/>
        <v>0.31789845165420172</v>
      </c>
      <c r="Q44" s="84">
        <f t="shared" si="33"/>
        <v>0.39837068044361273</v>
      </c>
      <c r="R44" s="84">
        <f t="shared" si="33"/>
        <v>0.37933853722772609</v>
      </c>
      <c r="S44" s="84">
        <f t="shared" si="11"/>
        <v>0.39609426683339416</v>
      </c>
      <c r="T44" s="84">
        <f t="shared" si="11"/>
        <v>0.74511894486614982</v>
      </c>
      <c r="U44" s="84">
        <f t="shared" si="11"/>
        <v>0.51284145462564878</v>
      </c>
      <c r="V44" s="84">
        <f t="shared" si="11"/>
        <v>0.79243692056150794</v>
      </c>
      <c r="W44" s="84">
        <f t="shared" ref="W44:X44" si="34">W21/W$29*100</f>
        <v>0.81011891707871764</v>
      </c>
      <c r="X44" s="84">
        <f t="shared" si="34"/>
        <v>0.55956815260379889</v>
      </c>
      <c r="Y44" s="84">
        <f t="shared" si="8"/>
        <v>0.40613224880917442</v>
      </c>
    </row>
    <row r="45" spans="1:25" x14ac:dyDescent="0.2">
      <c r="A45" s="143"/>
      <c r="B45" s="8" t="s">
        <v>18</v>
      </c>
      <c r="C45" s="84">
        <f t="shared" si="9"/>
        <v>1.9032628543012887E-2</v>
      </c>
      <c r="D45" s="84">
        <f t="shared" ref="D45:R45" si="35">D22/D$29*100</f>
        <v>3.2090505546912916E-2</v>
      </c>
      <c r="E45" s="84">
        <f t="shared" si="35"/>
        <v>0.19884169357813386</v>
      </c>
      <c r="F45" s="84">
        <f t="shared" si="35"/>
        <v>1.7125824550274608E-2</v>
      </c>
      <c r="G45" s="84">
        <f t="shared" si="35"/>
        <v>1.2987955202104308E-2</v>
      </c>
      <c r="H45" s="84">
        <f t="shared" si="35"/>
        <v>3.5367051413961112E-2</v>
      </c>
      <c r="I45" s="84">
        <f t="shared" si="35"/>
        <v>1.9869173908049192E-2</v>
      </c>
      <c r="J45" s="84">
        <f t="shared" si="35"/>
        <v>4.0077295455932069E-2</v>
      </c>
      <c r="K45" s="84">
        <f t="shared" si="35"/>
        <v>5.9699216724848285E-2</v>
      </c>
      <c r="L45" s="84">
        <f t="shared" si="35"/>
        <v>3.9933646715752544E-2</v>
      </c>
      <c r="M45" s="84">
        <f t="shared" si="35"/>
        <v>9.613858807385553E-2</v>
      </c>
      <c r="N45" s="84">
        <f t="shared" si="35"/>
        <v>2.1201286208806829E-2</v>
      </c>
      <c r="O45" s="84">
        <f t="shared" si="35"/>
        <v>1.90727387136886E-2</v>
      </c>
      <c r="P45" s="84">
        <f t="shared" si="35"/>
        <v>6.5126902383332436E-2</v>
      </c>
      <c r="Q45" s="84">
        <f t="shared" si="35"/>
        <v>0.11492210385119553</v>
      </c>
      <c r="R45" s="84">
        <f t="shared" si="35"/>
        <v>0.15909858601134344</v>
      </c>
      <c r="S45" s="84">
        <f t="shared" si="11"/>
        <v>0.19247575977600812</v>
      </c>
      <c r="T45" s="84">
        <f t="shared" si="11"/>
        <v>0.2584953934685339</v>
      </c>
      <c r="U45" s="84">
        <f t="shared" si="11"/>
        <v>0.24209532692536034</v>
      </c>
      <c r="V45" s="84">
        <f t="shared" si="11"/>
        <v>0.16459666276196369</v>
      </c>
      <c r="W45" s="84">
        <f t="shared" ref="W45:X45" si="36">W22/W$29*100</f>
        <v>0.13226063418085657</v>
      </c>
      <c r="X45" s="84">
        <f t="shared" si="36"/>
        <v>0.15485648664451337</v>
      </c>
      <c r="Y45" s="84">
        <f t="shared" si="8"/>
        <v>9.5604904218698314E-2</v>
      </c>
    </row>
    <row r="46" spans="1:25" x14ac:dyDescent="0.2">
      <c r="A46" s="143"/>
      <c r="B46" s="8" t="s">
        <v>20</v>
      </c>
      <c r="C46" s="84">
        <f t="shared" si="9"/>
        <v>5.8216177788416148E-4</v>
      </c>
      <c r="D46" s="84">
        <f t="shared" ref="D46:R46" si="37">D23/D$29*100</f>
        <v>2.2890524795272059E-2</v>
      </c>
      <c r="E46" s="84">
        <f t="shared" si="37"/>
        <v>4.3349482543046528E-3</v>
      </c>
      <c r="F46" s="84">
        <f t="shared" si="37"/>
        <v>5.926149441484093E-2</v>
      </c>
      <c r="G46" s="84">
        <f t="shared" si="37"/>
        <v>0.14554693138909225</v>
      </c>
      <c r="H46" s="84">
        <f t="shared" si="37"/>
        <v>5.7455355905899834E-2</v>
      </c>
      <c r="I46" s="84">
        <f t="shared" si="37"/>
        <v>5.2181860355840382E-2</v>
      </c>
      <c r="J46" s="84">
        <f t="shared" si="37"/>
        <v>6.7866246296102425E-2</v>
      </c>
      <c r="K46" s="84">
        <f t="shared" si="37"/>
        <v>5.1867968690597378E-2</v>
      </c>
      <c r="L46" s="84">
        <f t="shared" si="37"/>
        <v>1.9889486810877967E-2</v>
      </c>
      <c r="M46" s="84">
        <f t="shared" si="37"/>
        <v>8.0011447526351347E-3</v>
      </c>
      <c r="N46" s="84">
        <f t="shared" si="37"/>
        <v>1.6714070495095639E-2</v>
      </c>
      <c r="O46" s="84">
        <f t="shared" si="37"/>
        <v>7.5255166804871002E-3</v>
      </c>
      <c r="P46" s="84">
        <f t="shared" si="37"/>
        <v>9.9815940320216137E-2</v>
      </c>
      <c r="Q46" s="84">
        <f t="shared" si="37"/>
        <v>3.8444854822781781E-2</v>
      </c>
      <c r="R46" s="84">
        <f t="shared" si="37"/>
        <v>1.6630133327416106E-2</v>
      </c>
      <c r="S46" s="84">
        <f t="shared" si="11"/>
        <v>0</v>
      </c>
      <c r="T46" s="84">
        <f t="shared" si="11"/>
        <v>1.2684275480532872E-2</v>
      </c>
      <c r="U46" s="84">
        <f t="shared" si="11"/>
        <v>2.4350257712754137E-2</v>
      </c>
      <c r="V46" s="84">
        <f t="shared" si="11"/>
        <v>6.4836996554033712E-3</v>
      </c>
      <c r="W46" s="84">
        <f t="shared" ref="W46:X46" si="38">W23/W$29*100</f>
        <v>5.3499117505983167E-3</v>
      </c>
      <c r="X46" s="84">
        <f t="shared" si="38"/>
        <v>2.1543159256169512E-2</v>
      </c>
      <c r="Y46" s="84">
        <f t="shared" si="8"/>
        <v>3.0822436640983327E-2</v>
      </c>
    </row>
    <row r="47" spans="1:25" x14ac:dyDescent="0.2">
      <c r="A47" s="143"/>
      <c r="B47" s="8" t="s">
        <v>21</v>
      </c>
      <c r="C47" s="84">
        <f t="shared" si="9"/>
        <v>3.5633716264909603E-3</v>
      </c>
      <c r="D47" s="84">
        <f t="shared" ref="D47:R47" si="39">D24/D$29*100</f>
        <v>6.7115278082454898E-3</v>
      </c>
      <c r="E47" s="84">
        <f t="shared" si="39"/>
        <v>0.24600373103405723</v>
      </c>
      <c r="F47" s="84">
        <f t="shared" si="39"/>
        <v>1.4946712288422859E-2</v>
      </c>
      <c r="G47" s="84">
        <f t="shared" si="39"/>
        <v>1.0644413267787849E-2</v>
      </c>
      <c r="H47" s="84">
        <f t="shared" si="39"/>
        <v>3.6975055572759333E-2</v>
      </c>
      <c r="I47" s="84">
        <f t="shared" si="39"/>
        <v>1.7883204474014692E-2</v>
      </c>
      <c r="J47" s="84">
        <f t="shared" si="39"/>
        <v>1.5402861057893803E-2</v>
      </c>
      <c r="K47" s="84">
        <f t="shared" si="39"/>
        <v>1.6186525526898119E-2</v>
      </c>
      <c r="L47" s="84">
        <f t="shared" si="39"/>
        <v>8.6184830026299827E-3</v>
      </c>
      <c r="M47" s="84">
        <f t="shared" si="39"/>
        <v>3.3000101794668842E-2</v>
      </c>
      <c r="N47" s="84">
        <f t="shared" si="39"/>
        <v>3.7624462851627944E-3</v>
      </c>
      <c r="O47" s="84">
        <f t="shared" si="39"/>
        <v>3.0063911007622061E-3</v>
      </c>
      <c r="P47" s="84">
        <f t="shared" si="39"/>
        <v>1.7095811875624763E-3</v>
      </c>
      <c r="Q47" s="84">
        <f t="shared" si="39"/>
        <v>2.8369534790182307E-2</v>
      </c>
      <c r="R47" s="84">
        <f t="shared" si="39"/>
        <v>1.2482537756642147E-2</v>
      </c>
      <c r="S47" s="84">
        <f t="shared" si="11"/>
        <v>0</v>
      </c>
      <c r="T47" s="84">
        <f t="shared" si="11"/>
        <v>1.9598998812039484E-2</v>
      </c>
      <c r="U47" s="84">
        <f t="shared" si="11"/>
        <v>0.15333943819538842</v>
      </c>
      <c r="V47" s="84">
        <f t="shared" si="11"/>
        <v>9.1244037885591101E-3</v>
      </c>
      <c r="W47" s="84">
        <f t="shared" ref="W47:X47" si="40">W24/W$29*100</f>
        <v>2.812324999220207E-2</v>
      </c>
      <c r="X47" s="84">
        <f t="shared" si="40"/>
        <v>1.6398046475609235E-2</v>
      </c>
      <c r="Y47" s="84">
        <f t="shared" si="8"/>
        <v>2.4138072387264849E-2</v>
      </c>
    </row>
    <row r="48" spans="1:25" x14ac:dyDescent="0.2">
      <c r="A48" s="143"/>
      <c r="B48" s="8" t="s">
        <v>17</v>
      </c>
      <c r="C48" s="84">
        <f t="shared" si="9"/>
        <v>0.27681927924851851</v>
      </c>
      <c r="D48" s="84">
        <f t="shared" ref="D48:R48" si="41">D25/D$29*100</f>
        <v>0.31102149318146333</v>
      </c>
      <c r="E48" s="84">
        <f t="shared" si="41"/>
        <v>0.77733045684007973</v>
      </c>
      <c r="F48" s="84">
        <f t="shared" si="41"/>
        <v>0.3441942964566802</v>
      </c>
      <c r="G48" s="84">
        <f t="shared" si="41"/>
        <v>0.30233523037582105</v>
      </c>
      <c r="H48" s="84">
        <f t="shared" si="41"/>
        <v>0.30685533192256864</v>
      </c>
      <c r="I48" s="84">
        <f t="shared" si="41"/>
        <v>0.23442022975770443</v>
      </c>
      <c r="J48" s="84">
        <f t="shared" si="41"/>
        <v>0.31065191103263384</v>
      </c>
      <c r="K48" s="84">
        <f t="shared" si="41"/>
        <v>0.23550964032471788</v>
      </c>
      <c r="L48" s="84">
        <f t="shared" si="41"/>
        <v>0.14927966776022999</v>
      </c>
      <c r="M48" s="84">
        <f t="shared" si="41"/>
        <v>0.42846002835153607</v>
      </c>
      <c r="N48" s="84">
        <f t="shared" si="41"/>
        <v>0.31974274333785696</v>
      </c>
      <c r="O48" s="84">
        <f t="shared" si="41"/>
        <v>0.27567038287193335</v>
      </c>
      <c r="P48" s="84">
        <f t="shared" si="41"/>
        <v>0.55191987610473203</v>
      </c>
      <c r="Q48" s="84">
        <f t="shared" si="41"/>
        <v>0.34492988567867849</v>
      </c>
      <c r="R48" s="84">
        <f t="shared" si="41"/>
        <v>0.31584050296655658</v>
      </c>
      <c r="S48" s="84">
        <f t="shared" si="11"/>
        <v>0</v>
      </c>
      <c r="T48" s="84">
        <f t="shared" si="11"/>
        <v>0.42311395706440763</v>
      </c>
      <c r="U48" s="84">
        <f t="shared" si="11"/>
        <v>0.36472773542306741</v>
      </c>
      <c r="V48" s="84">
        <f t="shared" si="11"/>
        <v>0.2445253476876913</v>
      </c>
      <c r="W48" s="84">
        <f t="shared" ref="W48:X48" si="42">W25/W$29*100</f>
        <v>0.13509814754316246</v>
      </c>
      <c r="X48" s="84">
        <f t="shared" si="42"/>
        <v>8.2843784346746552E-2</v>
      </c>
      <c r="Y48" s="84">
        <f t="shared" si="8"/>
        <v>0.28553072361041748</v>
      </c>
    </row>
    <row r="49" spans="1:25" x14ac:dyDescent="0.2">
      <c r="A49" s="297"/>
      <c r="B49" s="8" t="s">
        <v>807</v>
      </c>
      <c r="C49" s="84">
        <f t="shared" si="9"/>
        <v>23.079971563427939</v>
      </c>
      <c r="D49" s="84">
        <f t="shared" ref="D49:R49" si="43">D26/D$29*100</f>
        <v>22.71001063550198</v>
      </c>
      <c r="E49" s="84">
        <f t="shared" si="43"/>
        <v>13.41907977067757</v>
      </c>
      <c r="F49" s="84">
        <f t="shared" si="43"/>
        <v>11.14262047424697</v>
      </c>
      <c r="G49" s="84">
        <f t="shared" si="43"/>
        <v>8.6925710850467848</v>
      </c>
      <c r="H49" s="84">
        <f t="shared" si="43"/>
        <v>6.7518422213211267</v>
      </c>
      <c r="I49" s="84">
        <f t="shared" si="43"/>
        <v>3.8788384537178775</v>
      </c>
      <c r="J49" s="84">
        <f t="shared" si="43"/>
        <v>3.3216553332330889</v>
      </c>
      <c r="K49" s="84">
        <f t="shared" si="43"/>
        <v>1.3238575183462498</v>
      </c>
      <c r="L49" s="84">
        <f t="shared" si="43"/>
        <v>0.95347418601811196</v>
      </c>
      <c r="M49" s="84">
        <f t="shared" si="43"/>
        <v>2.1187780411231238</v>
      </c>
      <c r="N49" s="84">
        <f t="shared" si="43"/>
        <v>1.412646833191473</v>
      </c>
      <c r="O49" s="84">
        <f t="shared" si="43"/>
        <v>0.25333858777846791</v>
      </c>
      <c r="P49" s="84">
        <f t="shared" si="43"/>
        <v>0.47790823024947154</v>
      </c>
      <c r="Q49" s="84">
        <f t="shared" si="43"/>
        <v>0.20692267836300623</v>
      </c>
      <c r="R49" s="84">
        <f t="shared" si="43"/>
        <v>0.48975203170781811</v>
      </c>
      <c r="S49" s="84">
        <f t="shared" si="11"/>
        <v>6.432615626084702E-2</v>
      </c>
      <c r="T49" s="84">
        <f t="shared" si="11"/>
        <v>5.1864959501421004E-2</v>
      </c>
      <c r="U49" s="84">
        <f t="shared" si="11"/>
        <v>5.558087598656309E-2</v>
      </c>
      <c r="V49" s="84">
        <f t="shared" si="11"/>
        <v>0.10075474906102613</v>
      </c>
      <c r="W49" s="84">
        <f t="shared" ref="W49:X49" si="44">W26/W$29*100</f>
        <v>0.13063747353089314</v>
      </c>
      <c r="X49" s="84">
        <f t="shared" si="44"/>
        <v>9.8674711196998124E-2</v>
      </c>
      <c r="Y49" s="84">
        <f t="shared" si="8"/>
        <v>2.3556290506713253</v>
      </c>
    </row>
    <row r="50" spans="1:25" ht="15" x14ac:dyDescent="0.25">
      <c r="A50" s="143"/>
      <c r="B50" s="191" t="s">
        <v>22</v>
      </c>
      <c r="C50" s="84">
        <f t="shared" si="9"/>
        <v>94.667243774016725</v>
      </c>
      <c r="D50" s="84">
        <f t="shared" ref="D50:R50" si="45">D27/D$29*100</f>
        <v>87.076788389121745</v>
      </c>
      <c r="E50" s="84">
        <f t="shared" si="45"/>
        <v>79.180886324161591</v>
      </c>
      <c r="F50" s="84">
        <f t="shared" si="45"/>
        <v>84.248832718190428</v>
      </c>
      <c r="G50" s="84">
        <f t="shared" si="45"/>
        <v>95.483183995004012</v>
      </c>
      <c r="H50" s="84">
        <f t="shared" si="45"/>
        <v>97.724923847499468</v>
      </c>
      <c r="I50" s="84">
        <f t="shared" si="45"/>
        <v>97.654982459600419</v>
      </c>
      <c r="J50" s="84">
        <f t="shared" si="45"/>
        <v>98.348818448429824</v>
      </c>
      <c r="K50" s="84">
        <f t="shared" si="45"/>
        <v>98.705447259945558</v>
      </c>
      <c r="L50" s="84">
        <f t="shared" si="45"/>
        <v>99.275216121277055</v>
      </c>
      <c r="M50" s="84">
        <f t="shared" si="45"/>
        <v>99.611182641723033</v>
      </c>
      <c r="N50" s="84">
        <f t="shared" si="45"/>
        <v>99.82590523372933</v>
      </c>
      <c r="O50" s="84">
        <f t="shared" si="45"/>
        <v>99.74093247130952</v>
      </c>
      <c r="P50" s="84">
        <f t="shared" si="45"/>
        <v>99.542216878828782</v>
      </c>
      <c r="Q50" s="84">
        <f t="shared" si="45"/>
        <v>99.358350881769937</v>
      </c>
      <c r="R50" s="84">
        <f t="shared" si="45"/>
        <v>98.901971099542692</v>
      </c>
      <c r="S50" s="84">
        <f t="shared" si="11"/>
        <v>98.692062539075323</v>
      </c>
      <c r="T50" s="84">
        <f t="shared" si="11"/>
        <v>98.606881530680795</v>
      </c>
      <c r="U50" s="84">
        <f t="shared" si="11"/>
        <v>98.320087234262388</v>
      </c>
      <c r="V50" s="84">
        <f t="shared" si="11"/>
        <v>96.433088167352537</v>
      </c>
      <c r="W50" s="84">
        <f t="shared" ref="W50:X50" si="46">W27/W$29*100</f>
        <v>96.324663740181251</v>
      </c>
      <c r="X50" s="84">
        <f t="shared" si="46"/>
        <v>96.265261201429198</v>
      </c>
      <c r="Y50" s="84">
        <f t="shared" si="8"/>
        <v>97.646793512446365</v>
      </c>
    </row>
    <row r="51" spans="1:25" x14ac:dyDescent="0.2">
      <c r="A51" s="143"/>
      <c r="B51" s="8" t="s">
        <v>23</v>
      </c>
      <c r="C51" s="84">
        <f t="shared" si="9"/>
        <v>5.3327562259832648</v>
      </c>
      <c r="D51" s="84">
        <f t="shared" ref="D51:R51" si="47">D28/D$29*100</f>
        <v>12.923211610878264</v>
      </c>
      <c r="E51" s="84">
        <f t="shared" si="47"/>
        <v>20.819113675838409</v>
      </c>
      <c r="F51" s="84">
        <f t="shared" si="47"/>
        <v>15.751167281809577</v>
      </c>
      <c r="G51" s="84">
        <f t="shared" si="47"/>
        <v>4.5168160049959907</v>
      </c>
      <c r="H51" s="84">
        <f t="shared" si="47"/>
        <v>2.2750761525005347</v>
      </c>
      <c r="I51" s="84">
        <f t="shared" si="47"/>
        <v>2.3450175403995877</v>
      </c>
      <c r="J51" s="84">
        <f t="shared" si="47"/>
        <v>1.6511815515701751</v>
      </c>
      <c r="K51" s="84">
        <f t="shared" si="47"/>
        <v>1.2945527400544419</v>
      </c>
      <c r="L51" s="84">
        <f t="shared" si="47"/>
        <v>0.72478387872294603</v>
      </c>
      <c r="M51" s="84">
        <f t="shared" si="47"/>
        <v>0.38881735827696051</v>
      </c>
      <c r="N51" s="84">
        <f t="shared" si="47"/>
        <v>0.17409476627067494</v>
      </c>
      <c r="O51" s="84">
        <f t="shared" si="47"/>
        <v>0.259067528690478</v>
      </c>
      <c r="P51" s="84">
        <f t="shared" si="47"/>
        <v>0.45778312117121572</v>
      </c>
      <c r="Q51" s="84">
        <f t="shared" si="47"/>
        <v>0.64164911823006654</v>
      </c>
      <c r="R51" s="84">
        <f t="shared" si="47"/>
        <v>1.0980289004573072</v>
      </c>
      <c r="S51" s="84">
        <f t="shared" si="11"/>
        <v>1.3079374609246761</v>
      </c>
      <c r="T51" s="84">
        <f t="shared" si="11"/>
        <v>1.3931184693191943</v>
      </c>
      <c r="U51" s="84">
        <f t="shared" si="11"/>
        <v>1.6799127657376158</v>
      </c>
      <c r="V51" s="84">
        <f t="shared" si="11"/>
        <v>3.5669118326474547</v>
      </c>
      <c r="W51" s="84">
        <f t="shared" ref="W51:X51" si="48">W28/W$29*100</f>
        <v>3.6753362598187533</v>
      </c>
      <c r="X51" s="84">
        <f t="shared" si="48"/>
        <v>3.7347387985707985</v>
      </c>
      <c r="Y51" s="84">
        <f t="shared" si="8"/>
        <v>2.353206487553626</v>
      </c>
    </row>
    <row r="52" spans="1:25" ht="13.5" thickBot="1" x14ac:dyDescent="0.25">
      <c r="A52" s="143"/>
      <c r="B52" s="30" t="s">
        <v>7</v>
      </c>
      <c r="C52" s="84">
        <f t="shared" si="9"/>
        <v>100</v>
      </c>
      <c r="D52" s="84">
        <f t="shared" ref="D52:R52" si="49">D29/D$29*100</f>
        <v>100</v>
      </c>
      <c r="E52" s="84">
        <f t="shared" si="49"/>
        <v>100</v>
      </c>
      <c r="F52" s="84">
        <f t="shared" si="49"/>
        <v>100</v>
      </c>
      <c r="G52" s="84">
        <f t="shared" si="49"/>
        <v>100</v>
      </c>
      <c r="H52" s="84">
        <f t="shared" si="49"/>
        <v>100</v>
      </c>
      <c r="I52" s="84">
        <f t="shared" si="49"/>
        <v>100</v>
      </c>
      <c r="J52" s="84">
        <f t="shared" si="49"/>
        <v>100</v>
      </c>
      <c r="K52" s="84">
        <f t="shared" si="49"/>
        <v>100</v>
      </c>
      <c r="L52" s="84">
        <f t="shared" si="49"/>
        <v>100</v>
      </c>
      <c r="M52" s="84">
        <f t="shared" si="49"/>
        <v>100</v>
      </c>
      <c r="N52" s="84">
        <f t="shared" si="49"/>
        <v>100</v>
      </c>
      <c r="O52" s="84">
        <f t="shared" si="49"/>
        <v>100</v>
      </c>
      <c r="P52" s="84">
        <f t="shared" si="49"/>
        <v>100</v>
      </c>
      <c r="Q52" s="84">
        <f t="shared" si="49"/>
        <v>100</v>
      </c>
      <c r="R52" s="84">
        <f t="shared" si="49"/>
        <v>100</v>
      </c>
      <c r="S52" s="84">
        <f t="shared" si="11"/>
        <v>100</v>
      </c>
      <c r="T52" s="84">
        <f t="shared" si="11"/>
        <v>100</v>
      </c>
      <c r="U52" s="84">
        <f t="shared" si="11"/>
        <v>100</v>
      </c>
      <c r="V52" s="84">
        <f t="shared" si="11"/>
        <v>100</v>
      </c>
      <c r="W52" s="84">
        <f t="shared" ref="W52:X52" si="50">W29/W$29*100</f>
        <v>100</v>
      </c>
      <c r="X52" s="84">
        <f t="shared" si="50"/>
        <v>100</v>
      </c>
      <c r="Y52" s="84">
        <f t="shared" si="8"/>
        <v>100</v>
      </c>
    </row>
    <row r="53" spans="1:25" ht="24.75" customHeight="1" thickTop="1" thickBot="1" x14ac:dyDescent="0.35">
      <c r="A53" s="143"/>
      <c r="B53" s="342" t="s">
        <v>9</v>
      </c>
      <c r="C53" s="342"/>
      <c r="D53" s="342"/>
      <c r="E53" s="342"/>
      <c r="F53" s="342"/>
      <c r="G53" s="342"/>
      <c r="H53" s="342"/>
      <c r="I53" s="342"/>
      <c r="J53" s="342"/>
      <c r="K53" s="342"/>
      <c r="L53" s="342"/>
      <c r="M53" s="342"/>
      <c r="N53" s="342"/>
      <c r="O53" s="342"/>
      <c r="P53" s="342"/>
      <c r="Q53" s="342"/>
      <c r="R53" s="342"/>
      <c r="S53" s="342"/>
      <c r="T53" s="342"/>
      <c r="U53" s="342"/>
      <c r="V53" s="342"/>
      <c r="W53" s="342"/>
      <c r="X53" s="342"/>
      <c r="Y53" s="342"/>
    </row>
    <row r="54" spans="1:25" ht="13.5" thickTop="1" x14ac:dyDescent="0.2">
      <c r="A54" s="143"/>
      <c r="B54" s="80" t="s">
        <v>326</v>
      </c>
      <c r="C54" s="33" t="s">
        <v>10</v>
      </c>
      <c r="D54" s="18">
        <f t="shared" ref="D54:V54" si="51">IF(C9=0,"--",((D9/C9)*100-100))</f>
        <v>-11.930239705221908</v>
      </c>
      <c r="E54" s="18">
        <f t="shared" si="51"/>
        <v>15.844495759534908</v>
      </c>
      <c r="F54" s="18">
        <f t="shared" si="51"/>
        <v>38.739915274251615</v>
      </c>
      <c r="G54" s="18">
        <f t="shared" si="51"/>
        <v>51.955595008404458</v>
      </c>
      <c r="H54" s="18">
        <f t="shared" si="51"/>
        <v>43.139831547148219</v>
      </c>
      <c r="I54" s="18">
        <f t="shared" si="51"/>
        <v>50.175521937573052</v>
      </c>
      <c r="J54" s="18">
        <f t="shared" si="51"/>
        <v>-10.400302583386107</v>
      </c>
      <c r="K54" s="18">
        <f t="shared" si="51"/>
        <v>23.839835808454239</v>
      </c>
      <c r="L54" s="18">
        <f t="shared" si="51"/>
        <v>51.654118854041968</v>
      </c>
      <c r="M54" s="18">
        <f t="shared" si="51"/>
        <v>-42.237190132604255</v>
      </c>
      <c r="N54" s="18">
        <f t="shared" si="51"/>
        <v>50.689469313248878</v>
      </c>
      <c r="O54" s="18">
        <f t="shared" si="51"/>
        <v>12.228125507144668</v>
      </c>
      <c r="P54" s="18">
        <f t="shared" si="51"/>
        <v>-40.284078193343987</v>
      </c>
      <c r="Q54" s="18">
        <f t="shared" si="51"/>
        <v>5.8965787098051834</v>
      </c>
      <c r="R54" s="18">
        <f t="shared" si="51"/>
        <v>-2.6451004006662657</v>
      </c>
      <c r="S54" s="18">
        <f t="shared" si="51"/>
        <v>-11.823706681123042</v>
      </c>
      <c r="T54" s="18">
        <f t="shared" si="51"/>
        <v>-7.5407587854643907</v>
      </c>
      <c r="U54" s="18">
        <f t="shared" si="51"/>
        <v>4.2740495003048125</v>
      </c>
      <c r="V54" s="18">
        <f t="shared" si="51"/>
        <v>7.893428179456194</v>
      </c>
      <c r="W54" s="18">
        <f t="shared" ref="W54:X54" si="52">IF(V9=0,"--",((W9/V9)*100-100))</f>
        <v>1.2486875414345491</v>
      </c>
      <c r="X54" s="18">
        <f t="shared" si="52"/>
        <v>-7.3921429503204337</v>
      </c>
      <c r="Y54" s="18">
        <f>IFERROR((POWER(U9/C9,1/21)*100)-100,"--")</f>
        <v>6.7958548043345957</v>
      </c>
    </row>
    <row r="55" spans="1:25" x14ac:dyDescent="0.2">
      <c r="A55" s="143"/>
      <c r="B55" s="80" t="s">
        <v>400</v>
      </c>
      <c r="C55" s="33" t="s">
        <v>10</v>
      </c>
      <c r="D55" s="18" t="str">
        <f t="shared" ref="D55:V55" si="53">IF(C10=0,"--",((D10/C10)*100-100))</f>
        <v>--</v>
      </c>
      <c r="E55" s="18" t="str">
        <f t="shared" si="53"/>
        <v>--</v>
      </c>
      <c r="F55" s="18">
        <f t="shared" si="53"/>
        <v>-100</v>
      </c>
      <c r="G55" s="18" t="str">
        <f t="shared" si="53"/>
        <v>--</v>
      </c>
      <c r="H55" s="18" t="str">
        <f t="shared" si="53"/>
        <v>--</v>
      </c>
      <c r="I55" s="18">
        <f t="shared" si="53"/>
        <v>-84.17928697889468</v>
      </c>
      <c r="J55" s="18">
        <f t="shared" si="53"/>
        <v>593.46268416391604</v>
      </c>
      <c r="K55" s="18">
        <f t="shared" si="53"/>
        <v>564.8760666395774</v>
      </c>
      <c r="L55" s="18">
        <f t="shared" si="53"/>
        <v>5.046002119816805</v>
      </c>
      <c r="M55" s="18">
        <f t="shared" si="53"/>
        <v>-13.890878988811309</v>
      </c>
      <c r="N55" s="18">
        <f t="shared" si="53"/>
        <v>683.51482463133868</v>
      </c>
      <c r="O55" s="18">
        <f t="shared" si="53"/>
        <v>318.04245948358465</v>
      </c>
      <c r="P55" s="18">
        <f t="shared" si="53"/>
        <v>-23.60297682863775</v>
      </c>
      <c r="Q55" s="18">
        <f t="shared" si="53"/>
        <v>-21.261913767646973</v>
      </c>
      <c r="R55" s="18">
        <f t="shared" si="53"/>
        <v>22.710793074940483</v>
      </c>
      <c r="S55" s="18">
        <f t="shared" si="53"/>
        <v>-12.76458821659196</v>
      </c>
      <c r="T55" s="18">
        <f t="shared" si="53"/>
        <v>15.565367391168422</v>
      </c>
      <c r="U55" s="18">
        <f t="shared" si="53"/>
        <v>-73.565671551835351</v>
      </c>
      <c r="V55" s="18">
        <f t="shared" si="53"/>
        <v>-100</v>
      </c>
      <c r="W55" s="18" t="str">
        <f t="shared" ref="W55:X55" si="54">IF(V10=0,"--",((W10/V10)*100-100))</f>
        <v>--</v>
      </c>
      <c r="X55" s="18" t="str">
        <f t="shared" si="54"/>
        <v>--</v>
      </c>
      <c r="Y55" s="18" t="str">
        <f t="shared" ref="Y55:Y74" si="55">IFERROR((POWER(U10/C10,1/21)*100)-100,"--")</f>
        <v>--</v>
      </c>
    </row>
    <row r="56" spans="1:25" x14ac:dyDescent="0.2">
      <c r="A56" s="143"/>
      <c r="B56" s="80" t="s">
        <v>398</v>
      </c>
      <c r="C56" s="33" t="s">
        <v>10</v>
      </c>
      <c r="D56" s="18">
        <f t="shared" ref="D56:V56" si="56">IF(C11=0,"--",((D11/C11)*100-100))</f>
        <v>-21.035935654355271</v>
      </c>
      <c r="E56" s="18">
        <f t="shared" si="56"/>
        <v>-60.358241639614775</v>
      </c>
      <c r="F56" s="18">
        <f t="shared" si="56"/>
        <v>138.03806578358717</v>
      </c>
      <c r="G56" s="18">
        <f t="shared" si="56"/>
        <v>-20.068190500315623</v>
      </c>
      <c r="H56" s="18">
        <f t="shared" si="56"/>
        <v>12.445977892786402</v>
      </c>
      <c r="I56" s="18">
        <f t="shared" si="56"/>
        <v>-23.724410361544912</v>
      </c>
      <c r="J56" s="18">
        <f t="shared" si="56"/>
        <v>8.4805358888173714</v>
      </c>
      <c r="K56" s="18">
        <f t="shared" si="56"/>
        <v>195.61820838781273</v>
      </c>
      <c r="L56" s="18">
        <f t="shared" si="56"/>
        <v>8.5594366867248368</v>
      </c>
      <c r="M56" s="18">
        <f t="shared" si="56"/>
        <v>93.607407553232377</v>
      </c>
      <c r="N56" s="18">
        <f t="shared" si="56"/>
        <v>16.700545899212884</v>
      </c>
      <c r="O56" s="18">
        <f t="shared" si="56"/>
        <v>3.8756456662935221</v>
      </c>
      <c r="P56" s="18">
        <f t="shared" si="56"/>
        <v>-13.98618026630723</v>
      </c>
      <c r="Q56" s="18">
        <f t="shared" si="56"/>
        <v>169.31058796693009</v>
      </c>
      <c r="R56" s="18">
        <f t="shared" si="56"/>
        <v>-2.3125646280008993</v>
      </c>
      <c r="S56" s="18">
        <f t="shared" si="56"/>
        <v>71.579996802500233</v>
      </c>
      <c r="T56" s="18">
        <f t="shared" si="56"/>
        <v>-38.157880153045035</v>
      </c>
      <c r="U56" s="18">
        <f t="shared" si="56"/>
        <v>34.755502982737852</v>
      </c>
      <c r="V56" s="18">
        <f t="shared" si="56"/>
        <v>-3.6825926895251655</v>
      </c>
      <c r="W56" s="18">
        <f t="shared" ref="W56:X56" si="57">IF(V11=0,"--",((W11/V11)*100-100))</f>
        <v>-3.2719160355001833</v>
      </c>
      <c r="X56" s="18">
        <f t="shared" si="57"/>
        <v>45.935963779524883</v>
      </c>
      <c r="Y56" s="18">
        <f t="shared" si="55"/>
        <v>13.196525639711226</v>
      </c>
    </row>
    <row r="57" spans="1:25" x14ac:dyDescent="0.2">
      <c r="A57" s="143"/>
      <c r="B57" s="80" t="s">
        <v>61</v>
      </c>
      <c r="C57" s="33" t="s">
        <v>10</v>
      </c>
      <c r="D57" s="18">
        <f t="shared" ref="D57:V57" si="58">IF(C12=0,"--",((D12/C12)*100-100))</f>
        <v>12.597693504054462</v>
      </c>
      <c r="E57" s="18">
        <f t="shared" si="58"/>
        <v>194.72861213426927</v>
      </c>
      <c r="F57" s="18">
        <f t="shared" si="58"/>
        <v>-45.15633658346794</v>
      </c>
      <c r="G57" s="18">
        <f t="shared" si="58"/>
        <v>6.4277921393906468</v>
      </c>
      <c r="H57" s="18">
        <f t="shared" si="58"/>
        <v>37.128270387371401</v>
      </c>
      <c r="I57" s="18">
        <f t="shared" si="58"/>
        <v>9.278919981881856</v>
      </c>
      <c r="J57" s="18">
        <f t="shared" si="58"/>
        <v>17.810398048175571</v>
      </c>
      <c r="K57" s="18">
        <f t="shared" si="58"/>
        <v>-7.6990846681922136</v>
      </c>
      <c r="L57" s="18">
        <f t="shared" si="58"/>
        <v>-5.7852264134571385</v>
      </c>
      <c r="M57" s="18">
        <f t="shared" si="58"/>
        <v>71.579456344402928</v>
      </c>
      <c r="N57" s="18">
        <f t="shared" si="58"/>
        <v>11.891976864783203</v>
      </c>
      <c r="O57" s="18">
        <f t="shared" si="58"/>
        <v>1.5041265392068368</v>
      </c>
      <c r="P57" s="18">
        <f t="shared" si="58"/>
        <v>24.734825467557926</v>
      </c>
      <c r="Q57" s="18">
        <f t="shared" si="58"/>
        <v>-33.797848112057309</v>
      </c>
      <c r="R57" s="18">
        <f t="shared" si="58"/>
        <v>-9.0499161931237353</v>
      </c>
      <c r="S57" s="18">
        <f t="shared" si="58"/>
        <v>0.99180574721427206</v>
      </c>
      <c r="T57" s="18">
        <f t="shared" si="58"/>
        <v>14.207793768456838</v>
      </c>
      <c r="U57" s="18">
        <f t="shared" si="58"/>
        <v>-16.116234706344272</v>
      </c>
      <c r="V57" s="18">
        <f t="shared" si="58"/>
        <v>-29.275669347307982</v>
      </c>
      <c r="W57" s="18">
        <f t="shared" ref="W57:X57" si="59">IF(V12=0,"--",((W12/V12)*100-100))</f>
        <v>-44.861133007514852</v>
      </c>
      <c r="X57" s="18">
        <f t="shared" si="59"/>
        <v>-39.87300301409357</v>
      </c>
      <c r="Y57" s="18">
        <f t="shared" si="55"/>
        <v>7.0858751747770725</v>
      </c>
    </row>
    <row r="58" spans="1:25" x14ac:dyDescent="0.2">
      <c r="A58" s="143"/>
      <c r="B58" s="80" t="s">
        <v>380</v>
      </c>
      <c r="C58" s="33" t="s">
        <v>10</v>
      </c>
      <c r="D58" s="18">
        <f t="shared" ref="D58:V58" si="60">IF(C13=0,"--",((D13/C13)*100-100))</f>
        <v>-1.3907866936767448</v>
      </c>
      <c r="E58" s="18">
        <f t="shared" si="60"/>
        <v>-30.319314613946858</v>
      </c>
      <c r="F58" s="18">
        <f t="shared" si="60"/>
        <v>2.8473427612444766</v>
      </c>
      <c r="G58" s="18">
        <f t="shared" si="60"/>
        <v>-5.4784407286259693</v>
      </c>
      <c r="H58" s="18">
        <f t="shared" si="60"/>
        <v>4.9436380752991198</v>
      </c>
      <c r="I58" s="18">
        <f t="shared" si="60"/>
        <v>-17.822223122264347</v>
      </c>
      <c r="J58" s="18">
        <f t="shared" si="60"/>
        <v>-23.869697560927932</v>
      </c>
      <c r="K58" s="18">
        <f t="shared" si="60"/>
        <v>-51.475839789583446</v>
      </c>
      <c r="L58" s="18">
        <f t="shared" si="60"/>
        <v>7.051986729044728</v>
      </c>
      <c r="M58" s="18">
        <f t="shared" si="60"/>
        <v>32.841006879695698</v>
      </c>
      <c r="N58" s="18">
        <f t="shared" si="60"/>
        <v>-3.2990787390460241E-2</v>
      </c>
      <c r="O58" s="18">
        <f t="shared" si="60"/>
        <v>-78.886412578330507</v>
      </c>
      <c r="P58" s="18">
        <f t="shared" si="60"/>
        <v>17.528978945609026</v>
      </c>
      <c r="Q58" s="18">
        <f t="shared" si="60"/>
        <v>-54.135052814342615</v>
      </c>
      <c r="R58" s="18">
        <f t="shared" si="60"/>
        <v>135.09005663038954</v>
      </c>
      <c r="S58" s="18">
        <f t="shared" si="60"/>
        <v>-87.778046719530636</v>
      </c>
      <c r="T58" s="18">
        <f t="shared" si="60"/>
        <v>-25.398161873702932</v>
      </c>
      <c r="U58" s="18">
        <f t="shared" si="60"/>
        <v>4.2840338271761738</v>
      </c>
      <c r="V58" s="18">
        <f t="shared" si="60"/>
        <v>91.229059646662535</v>
      </c>
      <c r="W58" s="18">
        <f t="shared" ref="W58:X58" si="61">IF(V13=0,"--",((W13/V13)*100-100))</f>
        <v>29.400089277173748</v>
      </c>
      <c r="X58" s="18">
        <f t="shared" si="61"/>
        <v>-25.937721378630613</v>
      </c>
      <c r="Y58" s="18">
        <f t="shared" si="55"/>
        <v>-20.686463119338711</v>
      </c>
    </row>
    <row r="59" spans="1:25" x14ac:dyDescent="0.2">
      <c r="A59" s="143"/>
      <c r="B59" s="80" t="s">
        <v>399</v>
      </c>
      <c r="C59" s="33" t="s">
        <v>10</v>
      </c>
      <c r="D59" s="18">
        <f t="shared" ref="D59:V59" si="62">IF(C14=0,"--",((D14/C14)*100-100))</f>
        <v>-89.584506249296254</v>
      </c>
      <c r="E59" s="18">
        <f t="shared" si="62"/>
        <v>1637.5135135135135</v>
      </c>
      <c r="F59" s="18">
        <f t="shared" si="62"/>
        <v>906.85664509706316</v>
      </c>
      <c r="G59" s="18">
        <f t="shared" si="62"/>
        <v>34.078184672047058</v>
      </c>
      <c r="H59" s="18">
        <f t="shared" si="62"/>
        <v>-95.314516426385453</v>
      </c>
      <c r="I59" s="18">
        <f t="shared" si="62"/>
        <v>261.78929765886289</v>
      </c>
      <c r="J59" s="18">
        <f t="shared" si="62"/>
        <v>-49.932707078671548</v>
      </c>
      <c r="K59" s="18">
        <f t="shared" si="62"/>
        <v>384.81359797985277</v>
      </c>
      <c r="L59" s="18">
        <f t="shared" si="62"/>
        <v>-5.3194587571127556</v>
      </c>
      <c r="M59" s="18">
        <f t="shared" si="62"/>
        <v>-24.39161451370569</v>
      </c>
      <c r="N59" s="18">
        <f t="shared" si="62"/>
        <v>-65.617005296552151</v>
      </c>
      <c r="O59" s="18">
        <f t="shared" si="62"/>
        <v>41.760717211249641</v>
      </c>
      <c r="P59" s="18">
        <f t="shared" si="62"/>
        <v>605.59060047190246</v>
      </c>
      <c r="Q59" s="18">
        <f t="shared" si="62"/>
        <v>-55.546077026319978</v>
      </c>
      <c r="R59" s="18">
        <f t="shared" si="62"/>
        <v>-32.044622981859135</v>
      </c>
      <c r="S59" s="18">
        <f t="shared" si="62"/>
        <v>-41.342671034300984</v>
      </c>
      <c r="T59" s="18">
        <f t="shared" si="62"/>
        <v>339.18401930829071</v>
      </c>
      <c r="U59" s="18">
        <f t="shared" si="62"/>
        <v>-6.8801922256195667</v>
      </c>
      <c r="V59" s="18">
        <f t="shared" si="62"/>
        <v>-87.020382281572452</v>
      </c>
      <c r="W59" s="18">
        <f t="shared" ref="W59:X59" si="63">IF(V14=0,"--",((W14/V14)*100-100))</f>
        <v>-27.689368288671758</v>
      </c>
      <c r="X59" s="18">
        <f t="shared" si="63"/>
        <v>769.71136158399963</v>
      </c>
      <c r="Y59" s="18">
        <f t="shared" si="55"/>
        <v>14.736087207075158</v>
      </c>
    </row>
    <row r="60" spans="1:25" x14ac:dyDescent="0.2">
      <c r="A60" s="143"/>
      <c r="B60" s="80" t="s">
        <v>63</v>
      </c>
      <c r="C60" s="33" t="s">
        <v>10</v>
      </c>
      <c r="D60" s="18">
        <f t="shared" ref="D60:V60" si="64">IF(C15=0,"--",((D15/C15)*100-100))</f>
        <v>61.703787771315092</v>
      </c>
      <c r="E60" s="18">
        <f t="shared" si="64"/>
        <v>72.0807562398561</v>
      </c>
      <c r="F60" s="18">
        <f t="shared" si="64"/>
        <v>672.20250195963467</v>
      </c>
      <c r="G60" s="18">
        <f t="shared" si="64"/>
        <v>-79.110633918646016</v>
      </c>
      <c r="H60" s="18">
        <f t="shared" si="64"/>
        <v>-6.7628002528445137</v>
      </c>
      <c r="I60" s="18">
        <f t="shared" si="64"/>
        <v>16.48460606266049</v>
      </c>
      <c r="J60" s="18">
        <f t="shared" si="64"/>
        <v>-21.563734512888033</v>
      </c>
      <c r="K60" s="18">
        <f t="shared" si="64"/>
        <v>137.61744873067255</v>
      </c>
      <c r="L60" s="18">
        <f t="shared" si="64"/>
        <v>-37.451816576073696</v>
      </c>
      <c r="M60" s="18">
        <f t="shared" si="64"/>
        <v>-20.239644278024798</v>
      </c>
      <c r="N60" s="18">
        <f t="shared" si="64"/>
        <v>31.246185625088003</v>
      </c>
      <c r="O60" s="18">
        <f t="shared" si="64"/>
        <v>1.0683168346344587</v>
      </c>
      <c r="P60" s="18">
        <f t="shared" si="64"/>
        <v>25.534042145311361</v>
      </c>
      <c r="Q60" s="18">
        <f t="shared" si="64"/>
        <v>32.744419018799817</v>
      </c>
      <c r="R60" s="18">
        <f t="shared" si="64"/>
        <v>-5.41860761465162</v>
      </c>
      <c r="S60" s="18">
        <f t="shared" si="64"/>
        <v>-2.8370134730538865</v>
      </c>
      <c r="T60" s="18">
        <f t="shared" si="64"/>
        <v>74.056455697665228</v>
      </c>
      <c r="U60" s="18">
        <f t="shared" si="64"/>
        <v>-33.023261475000794</v>
      </c>
      <c r="V60" s="18">
        <f t="shared" si="64"/>
        <v>63.002899316884594</v>
      </c>
      <c r="W60" s="18">
        <f t="shared" ref="W60:X60" si="65">IF(V15=0,"--",((W15/V15)*100-100))</f>
        <v>2.0273016304154936</v>
      </c>
      <c r="X60" s="18">
        <f t="shared" si="65"/>
        <v>-32.272788680459797</v>
      </c>
      <c r="Y60" s="18">
        <f t="shared" si="55"/>
        <v>11.965441534189807</v>
      </c>
    </row>
    <row r="61" spans="1:25" x14ac:dyDescent="0.2">
      <c r="A61" s="143"/>
      <c r="B61" s="80" t="s">
        <v>14</v>
      </c>
      <c r="C61" s="33" t="s">
        <v>10</v>
      </c>
      <c r="D61" s="18" t="str">
        <f t="shared" ref="D61:V61" si="66">IF(C16=0,"--",((D16/C16)*100-100))</f>
        <v>--</v>
      </c>
      <c r="E61" s="18" t="str">
        <f t="shared" si="66"/>
        <v>--</v>
      </c>
      <c r="F61" s="18" t="str">
        <f t="shared" si="66"/>
        <v>--</v>
      </c>
      <c r="G61" s="18" t="str">
        <f t="shared" si="66"/>
        <v>--</v>
      </c>
      <c r="H61" s="18">
        <f t="shared" si="66"/>
        <v>-100</v>
      </c>
      <c r="I61" s="18" t="str">
        <f t="shared" si="66"/>
        <v>--</v>
      </c>
      <c r="J61" s="18">
        <f t="shared" si="66"/>
        <v>432206.81818181818</v>
      </c>
      <c r="K61" s="18">
        <f t="shared" si="66"/>
        <v>-100</v>
      </c>
      <c r="L61" s="18" t="str">
        <f t="shared" si="66"/>
        <v>--</v>
      </c>
      <c r="M61" s="18">
        <f t="shared" si="66"/>
        <v>874.97907949790795</v>
      </c>
      <c r="N61" s="18">
        <f t="shared" si="66"/>
        <v>-93.65719680714102</v>
      </c>
      <c r="O61" s="18">
        <f t="shared" si="66"/>
        <v>483.08525033829505</v>
      </c>
      <c r="P61" s="18">
        <f t="shared" si="66"/>
        <v>-13.529821304246923</v>
      </c>
      <c r="Q61" s="18">
        <f t="shared" si="66"/>
        <v>-91.6532474503489</v>
      </c>
      <c r="R61" s="18">
        <f t="shared" si="66"/>
        <v>2316.0771704180061</v>
      </c>
      <c r="S61" s="18">
        <f t="shared" si="66"/>
        <v>731.12856002129354</v>
      </c>
      <c r="T61" s="18">
        <f t="shared" si="66"/>
        <v>-55.646827112456165</v>
      </c>
      <c r="U61" s="18">
        <f t="shared" si="66"/>
        <v>-94.624354669843683</v>
      </c>
      <c r="V61" s="18">
        <f t="shared" si="66"/>
        <v>-100</v>
      </c>
      <c r="W61" s="18" t="str">
        <f t="shared" ref="W61:X61" si="67">IF(V16=0,"--",((W16/V16)*100-100))</f>
        <v>--</v>
      </c>
      <c r="X61" s="18">
        <f t="shared" si="67"/>
        <v>6901.5855572998435</v>
      </c>
      <c r="Y61" s="18" t="str">
        <f t="shared" si="55"/>
        <v>--</v>
      </c>
    </row>
    <row r="62" spans="1:25" x14ac:dyDescent="0.2">
      <c r="A62" s="143"/>
      <c r="B62" s="8" t="s">
        <v>15</v>
      </c>
      <c r="C62" s="33" t="s">
        <v>10</v>
      </c>
      <c r="D62" s="18">
        <f t="shared" ref="D62:V62" si="68">IF(C17=0,"--",((D17/C17)*100-100))</f>
        <v>4.7870169672026748</v>
      </c>
      <c r="E62" s="18">
        <f t="shared" si="68"/>
        <v>-9.9042986663062038</v>
      </c>
      <c r="F62" s="18">
        <f t="shared" si="68"/>
        <v>5.3669439433377448</v>
      </c>
      <c r="G62" s="18">
        <f t="shared" si="68"/>
        <v>-17.632106840367427</v>
      </c>
      <c r="H62" s="18">
        <f t="shared" si="68"/>
        <v>10.777266617975627</v>
      </c>
      <c r="I62" s="18">
        <f t="shared" si="68"/>
        <v>-21.350205229712444</v>
      </c>
      <c r="J62" s="18">
        <f t="shared" si="68"/>
        <v>-16.334989960103925</v>
      </c>
      <c r="K62" s="18">
        <f t="shared" si="68"/>
        <v>-28.266408816461265</v>
      </c>
      <c r="L62" s="18">
        <f t="shared" si="68"/>
        <v>-2.2936713411698406</v>
      </c>
      <c r="M62" s="18">
        <f t="shared" si="68"/>
        <v>28.831888528032664</v>
      </c>
      <c r="N62" s="18">
        <f t="shared" si="68"/>
        <v>-8.0868222424031586</v>
      </c>
      <c r="O62" s="18">
        <f t="shared" si="68"/>
        <v>-40.494370424211702</v>
      </c>
      <c r="P62" s="18">
        <f t="shared" si="68"/>
        <v>9.3183942904905308</v>
      </c>
      <c r="Q62" s="18">
        <f t="shared" si="68"/>
        <v>-3.600301718132414</v>
      </c>
      <c r="R62" s="18">
        <f t="shared" si="68"/>
        <v>-17.705101980515934</v>
      </c>
      <c r="S62" s="18">
        <f t="shared" si="68"/>
        <v>50.699176975738396</v>
      </c>
      <c r="T62" s="18">
        <f t="shared" si="68"/>
        <v>6.1765803418165888</v>
      </c>
      <c r="U62" s="18">
        <f t="shared" si="68"/>
        <v>-16.763668058425793</v>
      </c>
      <c r="V62" s="18">
        <f t="shared" si="68"/>
        <v>1.208538794780651</v>
      </c>
      <c r="W62" s="18">
        <f t="shared" ref="W62:X62" si="69">IF(V17=0,"--",((W17/V17)*100-100))</f>
        <v>-46.91813452347219</v>
      </c>
      <c r="X62" s="18">
        <f t="shared" si="69"/>
        <v>-4.7321194299111795</v>
      </c>
      <c r="Y62" s="18">
        <f t="shared" si="55"/>
        <v>-4.998238153865401</v>
      </c>
    </row>
    <row r="63" spans="1:25" x14ac:dyDescent="0.2">
      <c r="A63" s="143"/>
      <c r="B63" s="8" t="s">
        <v>26</v>
      </c>
      <c r="C63" s="33" t="s">
        <v>10</v>
      </c>
      <c r="D63" s="18">
        <f t="shared" ref="D63:V63" si="70">IF(C18=0,"--",((D18/C18)*100-100))</f>
        <v>-84.423057843039985</v>
      </c>
      <c r="E63" s="18">
        <f t="shared" si="70"/>
        <v>38.407643312101925</v>
      </c>
      <c r="F63" s="18">
        <f t="shared" si="70"/>
        <v>528.76208007363084</v>
      </c>
      <c r="G63" s="18">
        <f t="shared" si="70"/>
        <v>-89.427651321086145</v>
      </c>
      <c r="H63" s="18">
        <f t="shared" si="70"/>
        <v>925.26825891311864</v>
      </c>
      <c r="I63" s="18">
        <f t="shared" si="70"/>
        <v>-92.670492910195819</v>
      </c>
      <c r="J63" s="18">
        <f t="shared" si="70"/>
        <v>148.36480884385074</v>
      </c>
      <c r="K63" s="18">
        <f t="shared" si="70"/>
        <v>-89.20623145400593</v>
      </c>
      <c r="L63" s="18">
        <f t="shared" si="70"/>
        <v>2247.4226804123709</v>
      </c>
      <c r="M63" s="18">
        <f t="shared" si="70"/>
        <v>107.84658175962525</v>
      </c>
      <c r="N63" s="18">
        <f t="shared" si="70"/>
        <v>90.664178053246928</v>
      </c>
      <c r="O63" s="18">
        <f t="shared" si="70"/>
        <v>173.46742764263684</v>
      </c>
      <c r="P63" s="18">
        <f t="shared" si="70"/>
        <v>-72.574936849072657</v>
      </c>
      <c r="Q63" s="18">
        <f t="shared" si="70"/>
        <v>-89.269794360300452</v>
      </c>
      <c r="R63" s="18">
        <f t="shared" si="70"/>
        <v>209.91507918292405</v>
      </c>
      <c r="S63" s="18">
        <f t="shared" si="70"/>
        <v>564.38569206842931</v>
      </c>
      <c r="T63" s="18">
        <f t="shared" si="70"/>
        <v>-99.977706438380594</v>
      </c>
      <c r="U63" s="18">
        <f t="shared" si="70"/>
        <v>68980</v>
      </c>
      <c r="V63" s="18">
        <f t="shared" si="70"/>
        <v>-100</v>
      </c>
      <c r="W63" s="18" t="str">
        <f t="shared" ref="W63:X63" si="71">IF(V18=0,"--",((W18/V18)*100-100))</f>
        <v>--</v>
      </c>
      <c r="X63" s="18" t="str">
        <f t="shared" si="71"/>
        <v>--</v>
      </c>
      <c r="Y63" s="18">
        <f t="shared" si="55"/>
        <v>-1.7828392567523537</v>
      </c>
    </row>
    <row r="64" spans="1:25" x14ac:dyDescent="0.2">
      <c r="A64" s="143"/>
      <c r="B64" s="8" t="s">
        <v>27</v>
      </c>
      <c r="C64" s="33" t="s">
        <v>10</v>
      </c>
      <c r="D64" s="18">
        <f t="shared" ref="D64:V64" si="72">IF(C19=0,"--",((D19/C19)*100-100))</f>
        <v>3993.0092316855266</v>
      </c>
      <c r="E64" s="18">
        <f t="shared" si="72"/>
        <v>73.2045771618468</v>
      </c>
      <c r="F64" s="18">
        <f t="shared" si="72"/>
        <v>-7.6716598476001678</v>
      </c>
      <c r="G64" s="18">
        <f t="shared" si="72"/>
        <v>-3.3602902704793109</v>
      </c>
      <c r="H64" s="18">
        <f t="shared" si="72"/>
        <v>-3.6928711908732765</v>
      </c>
      <c r="I64" s="18">
        <f t="shared" si="72"/>
        <v>-62.631605319085232</v>
      </c>
      <c r="J64" s="18">
        <f t="shared" si="72"/>
        <v>-52.869304152453964</v>
      </c>
      <c r="K64" s="18">
        <f t="shared" si="72"/>
        <v>-99.115965360275339</v>
      </c>
      <c r="L64" s="18">
        <f t="shared" si="72"/>
        <v>3715.85557299843</v>
      </c>
      <c r="M64" s="18">
        <f t="shared" si="72"/>
        <v>762.79261118196405</v>
      </c>
      <c r="N64" s="18">
        <f t="shared" si="72"/>
        <v>-92.756974809149384</v>
      </c>
      <c r="O64" s="18">
        <f t="shared" si="72"/>
        <v>-18.75246872942725</v>
      </c>
      <c r="P64" s="18">
        <f t="shared" si="72"/>
        <v>168.62212859052789</v>
      </c>
      <c r="Q64" s="18">
        <f t="shared" si="72"/>
        <v>-48.737632722007731</v>
      </c>
      <c r="R64" s="18">
        <f t="shared" si="72"/>
        <v>397.68160287151727</v>
      </c>
      <c r="S64" s="18">
        <f t="shared" si="72"/>
        <v>-20.554277978446052</v>
      </c>
      <c r="T64" s="18">
        <f t="shared" si="72"/>
        <v>-13.589755037652168</v>
      </c>
      <c r="U64" s="18">
        <f t="shared" si="72"/>
        <v>-9.5750269106566321</v>
      </c>
      <c r="V64" s="18">
        <f t="shared" si="72"/>
        <v>166.0809858484277</v>
      </c>
      <c r="W64" s="18">
        <f t="shared" ref="W64:X64" si="73">IF(V19=0,"--",((W19/V19)*100-100))</f>
        <v>-96.571952140471936</v>
      </c>
      <c r="X64" s="18">
        <f t="shared" si="73"/>
        <v>-41.490916684067656</v>
      </c>
      <c r="Y64" s="18">
        <f t="shared" si="55"/>
        <v>10.287757515542424</v>
      </c>
    </row>
    <row r="65" spans="1:25" x14ac:dyDescent="0.2">
      <c r="A65" s="143"/>
      <c r="B65" s="8" t="s">
        <v>16</v>
      </c>
      <c r="C65" s="33" t="s">
        <v>10</v>
      </c>
      <c r="D65" s="18">
        <f t="shared" ref="D65:V65" si="74">IF(C20=0,"--",((D20/C20)*100-100))</f>
        <v>-0.65124275652223673</v>
      </c>
      <c r="E65" s="18">
        <f t="shared" si="74"/>
        <v>-24.151262351431626</v>
      </c>
      <c r="F65" s="18">
        <f t="shared" si="74"/>
        <v>14.073697993212747</v>
      </c>
      <c r="G65" s="18">
        <f t="shared" si="74"/>
        <v>-16.266140523363561</v>
      </c>
      <c r="H65" s="18">
        <f t="shared" si="74"/>
        <v>5.4660221583568358</v>
      </c>
      <c r="I65" s="18">
        <f t="shared" si="74"/>
        <v>-15.184663883569499</v>
      </c>
      <c r="J65" s="18">
        <f t="shared" si="74"/>
        <v>-20.614241858759456</v>
      </c>
      <c r="K65" s="18">
        <f t="shared" si="74"/>
        <v>-36.427641054571367</v>
      </c>
      <c r="L65" s="18">
        <f t="shared" si="74"/>
        <v>-4.1891276026681794</v>
      </c>
      <c r="M65" s="18">
        <f t="shared" si="74"/>
        <v>30.233948841639261</v>
      </c>
      <c r="N65" s="18">
        <f t="shared" si="74"/>
        <v>1.4237266971459235</v>
      </c>
      <c r="O65" s="18">
        <f t="shared" si="74"/>
        <v>-56.921444996163828</v>
      </c>
      <c r="P65" s="18">
        <f t="shared" si="74"/>
        <v>31.701216244742881</v>
      </c>
      <c r="Q65" s="18">
        <f t="shared" si="74"/>
        <v>-20.820323538854808</v>
      </c>
      <c r="R65" s="18">
        <f t="shared" si="74"/>
        <v>20.489910170055282</v>
      </c>
      <c r="S65" s="18">
        <f t="shared" si="74"/>
        <v>-55.75564801991689</v>
      </c>
      <c r="T65" s="18">
        <f t="shared" si="74"/>
        <v>114.11541337570688</v>
      </c>
      <c r="U65" s="18">
        <f t="shared" si="74"/>
        <v>-12.860620407067444</v>
      </c>
      <c r="V65" s="18">
        <f t="shared" si="74"/>
        <v>2.7605515968215855</v>
      </c>
      <c r="W65" s="18">
        <f t="shared" ref="W65:X65" si="75">IF(V20=0,"--",((W20/V20)*100-100))</f>
        <v>-5.979985057654801</v>
      </c>
      <c r="X65" s="18">
        <f t="shared" si="75"/>
        <v>-26.247890259805928</v>
      </c>
      <c r="Y65" s="18">
        <f t="shared" si="55"/>
        <v>-7.7508542058642718</v>
      </c>
    </row>
    <row r="66" spans="1:25" x14ac:dyDescent="0.2">
      <c r="A66" s="143"/>
      <c r="B66" s="8" t="s">
        <v>19</v>
      </c>
      <c r="C66" s="33" t="s">
        <v>10</v>
      </c>
      <c r="D66" s="18">
        <f t="shared" ref="D66:V66" si="76">IF(C21=0,"--",((D21/C21)*100-100))</f>
        <v>61.703787771315092</v>
      </c>
      <c r="E66" s="18">
        <f t="shared" si="76"/>
        <v>72.0807562398561</v>
      </c>
      <c r="F66" s="18">
        <f t="shared" si="76"/>
        <v>672.20250195963467</v>
      </c>
      <c r="G66" s="18">
        <f t="shared" si="76"/>
        <v>-79.110633918646016</v>
      </c>
      <c r="H66" s="18">
        <f t="shared" si="76"/>
        <v>-6.7628002528445137</v>
      </c>
      <c r="I66" s="18">
        <f t="shared" si="76"/>
        <v>16.48460606266049</v>
      </c>
      <c r="J66" s="18">
        <f t="shared" si="76"/>
        <v>-21.563734512888033</v>
      </c>
      <c r="K66" s="18">
        <f t="shared" si="76"/>
        <v>137.61744873067255</v>
      </c>
      <c r="L66" s="18">
        <f t="shared" si="76"/>
        <v>-37.451816576073696</v>
      </c>
      <c r="M66" s="18">
        <f t="shared" si="76"/>
        <v>-20.239644278024798</v>
      </c>
      <c r="N66" s="18">
        <f t="shared" si="76"/>
        <v>31.246185625088003</v>
      </c>
      <c r="O66" s="18">
        <f t="shared" si="76"/>
        <v>1.0683168346344587</v>
      </c>
      <c r="P66" s="18">
        <f t="shared" si="76"/>
        <v>25.534042145311361</v>
      </c>
      <c r="Q66" s="18">
        <f t="shared" si="76"/>
        <v>32.744419018799817</v>
      </c>
      <c r="R66" s="18">
        <f t="shared" si="76"/>
        <v>-5.41860761465162</v>
      </c>
      <c r="S66" s="18">
        <f t="shared" si="76"/>
        <v>-2.8370134730538865</v>
      </c>
      <c r="T66" s="18">
        <f t="shared" si="76"/>
        <v>74.056455697665228</v>
      </c>
      <c r="U66" s="18">
        <f t="shared" si="76"/>
        <v>-33.023261475000794</v>
      </c>
      <c r="V66" s="18">
        <f t="shared" si="76"/>
        <v>63.002899316884594</v>
      </c>
      <c r="W66" s="18">
        <f t="shared" ref="W66:X66" si="77">IF(V21=0,"--",((W21/V21)*100-100))</f>
        <v>2.0273016304154936</v>
      </c>
      <c r="X66" s="18">
        <f t="shared" si="77"/>
        <v>-32.272788680459797</v>
      </c>
      <c r="Y66" s="18">
        <f t="shared" si="55"/>
        <v>11.965441534189807</v>
      </c>
    </row>
    <row r="67" spans="1:25" x14ac:dyDescent="0.2">
      <c r="A67" s="143"/>
      <c r="B67" s="8" t="s">
        <v>18</v>
      </c>
      <c r="C67" s="33" t="s">
        <v>10</v>
      </c>
      <c r="D67" s="18">
        <f t="shared" ref="D67:V67" si="78">IF(C22=0,"--",((D22/C22)*100-100))</f>
        <v>68.97140418267179</v>
      </c>
      <c r="E67" s="18">
        <f t="shared" si="78"/>
        <v>630.69798770733348</v>
      </c>
      <c r="F67" s="18">
        <f t="shared" si="78"/>
        <v>-89.332257878665672</v>
      </c>
      <c r="G67" s="18">
        <f t="shared" si="78"/>
        <v>-8.1119032188377531</v>
      </c>
      <c r="H67" s="18">
        <f t="shared" si="78"/>
        <v>267.90878100387914</v>
      </c>
      <c r="I67" s="18">
        <f t="shared" si="78"/>
        <v>-19.637037510384047</v>
      </c>
      <c r="J67" s="18">
        <f t="shared" si="78"/>
        <v>79.31774809160305</v>
      </c>
      <c r="K67" s="18">
        <f t="shared" si="78"/>
        <v>81.360028380116148</v>
      </c>
      <c r="L67" s="18">
        <f t="shared" si="78"/>
        <v>-0.5745932002396188</v>
      </c>
      <c r="M67" s="18">
        <f t="shared" si="78"/>
        <v>43.917764088187198</v>
      </c>
      <c r="N67" s="18">
        <f t="shared" si="78"/>
        <v>-66.934657052048806</v>
      </c>
      <c r="O67" s="18">
        <f t="shared" si="78"/>
        <v>5.9119919381928128</v>
      </c>
      <c r="P67" s="18">
        <f t="shared" si="78"/>
        <v>112.74000341555052</v>
      </c>
      <c r="Q67" s="18">
        <f t="shared" si="78"/>
        <v>86.922018348623851</v>
      </c>
      <c r="R67" s="18">
        <f t="shared" si="78"/>
        <v>37.508282411838309</v>
      </c>
      <c r="S67" s="18">
        <f t="shared" si="78"/>
        <v>12.574230479224397</v>
      </c>
      <c r="T67" s="18">
        <f t="shared" si="78"/>
        <v>24.262432822333892</v>
      </c>
      <c r="U67" s="18">
        <f t="shared" si="78"/>
        <v>-8.8618778186735767</v>
      </c>
      <c r="V67" s="18">
        <f t="shared" si="78"/>
        <v>-28.278664142306695</v>
      </c>
      <c r="W67" s="18">
        <f t="shared" ref="W67:X67" si="79">IF(V22=0,"--",((W22/V22)*100-100))</f>
        <v>-19.805994837588997</v>
      </c>
      <c r="X67" s="18">
        <f t="shared" si="79"/>
        <v>14.804200739875384</v>
      </c>
      <c r="Y67" s="18">
        <f t="shared" si="55"/>
        <v>19.295315291653964</v>
      </c>
    </row>
    <row r="68" spans="1:25" x14ac:dyDescent="0.2">
      <c r="A68" s="143"/>
      <c r="B68" s="8" t="s">
        <v>20</v>
      </c>
      <c r="C68" s="33" t="s">
        <v>10</v>
      </c>
      <c r="D68" s="18">
        <f t="shared" ref="D68:V68" si="80">IF(C23=0,"--",((D23/C23)*100-100))</f>
        <v>3840.4651162790701</v>
      </c>
      <c r="E68" s="18">
        <f t="shared" si="80"/>
        <v>-77.667610953729934</v>
      </c>
      <c r="F68" s="18">
        <f t="shared" si="80"/>
        <v>1593.2346723044398</v>
      </c>
      <c r="G68" s="18">
        <f t="shared" si="80"/>
        <v>197.57772505930825</v>
      </c>
      <c r="H68" s="18">
        <f t="shared" si="80"/>
        <v>-46.66533797675492</v>
      </c>
      <c r="I68" s="18">
        <f t="shared" si="80"/>
        <v>29.916412626610281</v>
      </c>
      <c r="J68" s="18">
        <f t="shared" si="80"/>
        <v>15.621593799200667</v>
      </c>
      <c r="K68" s="18">
        <f t="shared" si="80"/>
        <v>-6.9499181669394403</v>
      </c>
      <c r="L68" s="18">
        <f t="shared" si="80"/>
        <v>-43.003081599054418</v>
      </c>
      <c r="M68" s="18">
        <f t="shared" si="80"/>
        <v>-75.951710857650724</v>
      </c>
      <c r="N68" s="18">
        <f t="shared" si="80"/>
        <v>213.21219587311361</v>
      </c>
      <c r="O68" s="18">
        <f t="shared" si="80"/>
        <v>-46.991150442477867</v>
      </c>
      <c r="P68" s="18">
        <f t="shared" si="80"/>
        <v>726.35256291349765</v>
      </c>
      <c r="Q68" s="18">
        <f t="shared" si="80"/>
        <v>-59.200425003367101</v>
      </c>
      <c r="R68" s="18">
        <f t="shared" si="80"/>
        <v>-57.034129880609605</v>
      </c>
      <c r="S68" s="18">
        <f t="shared" si="80"/>
        <v>-100</v>
      </c>
      <c r="T68" s="18" t="str">
        <f t="shared" si="80"/>
        <v>--</v>
      </c>
      <c r="U68" s="18">
        <f t="shared" si="80"/>
        <v>86.811829704257406</v>
      </c>
      <c r="V68" s="18">
        <f t="shared" si="80"/>
        <v>-71.911206986534921</v>
      </c>
      <c r="W68" s="18">
        <f t="shared" ref="W68:X68" si="81">IF(V23=0,"--",((W23/V23)*100-100))</f>
        <v>-17.651430694908953</v>
      </c>
      <c r="X68" s="18">
        <f t="shared" si="81"/>
        <v>294.84055354993984</v>
      </c>
      <c r="Y68" s="18">
        <f t="shared" si="55"/>
        <v>26.252828032252793</v>
      </c>
    </row>
    <row r="69" spans="1:25" x14ac:dyDescent="0.2">
      <c r="A69" s="143"/>
      <c r="B69" s="8" t="s">
        <v>21</v>
      </c>
      <c r="C69" s="33" t="s">
        <v>10</v>
      </c>
      <c r="D69" s="18">
        <f t="shared" ref="D69:V69" si="82">IF(C24=0,"--",((D24/C24)*100-100))</f>
        <v>88.753799392097278</v>
      </c>
      <c r="E69" s="18">
        <f t="shared" si="82"/>
        <v>4222.4235104669888</v>
      </c>
      <c r="F69" s="18">
        <f t="shared" si="82"/>
        <v>-92.47455038232637</v>
      </c>
      <c r="G69" s="18">
        <f t="shared" si="82"/>
        <v>-13.712871287128721</v>
      </c>
      <c r="H69" s="18">
        <f t="shared" si="82"/>
        <v>369.32013769363169</v>
      </c>
      <c r="I69" s="18">
        <f t="shared" si="82"/>
        <v>-30.815072888970391</v>
      </c>
      <c r="J69" s="18">
        <f t="shared" si="82"/>
        <v>-23.429631592896911</v>
      </c>
      <c r="K69" s="18">
        <f t="shared" si="82"/>
        <v>27.945079035421713</v>
      </c>
      <c r="L69" s="18">
        <f t="shared" si="82"/>
        <v>-20.858508431779228</v>
      </c>
      <c r="M69" s="18">
        <f t="shared" si="82"/>
        <v>128.89699179580677</v>
      </c>
      <c r="N69" s="18">
        <f t="shared" si="82"/>
        <v>-82.90521704500199</v>
      </c>
      <c r="O69" s="18">
        <f t="shared" si="82"/>
        <v>-5.9260337798485665</v>
      </c>
      <c r="P69" s="18">
        <f t="shared" si="82"/>
        <v>-64.572047670639222</v>
      </c>
      <c r="Q69" s="18">
        <f t="shared" si="82"/>
        <v>1657.8418523372654</v>
      </c>
      <c r="R69" s="18">
        <f t="shared" si="82"/>
        <v>-56.296443571836868</v>
      </c>
      <c r="S69" s="18">
        <f t="shared" si="82"/>
        <v>-100</v>
      </c>
      <c r="T69" s="18" t="str">
        <f t="shared" si="82"/>
        <v>--</v>
      </c>
      <c r="U69" s="18">
        <f t="shared" si="82"/>
        <v>661.35369342083118</v>
      </c>
      <c r="V69" s="18">
        <f t="shared" si="82"/>
        <v>-93.722822933990457</v>
      </c>
      <c r="W69" s="18">
        <f t="shared" ref="W69:X69" si="83">IF(V24=0,"--",((W24/V24)*100-100))</f>
        <v>207.60496435172956</v>
      </c>
      <c r="X69" s="18">
        <f t="shared" si="83"/>
        <v>-42.827710533092969</v>
      </c>
      <c r="Y69" s="18">
        <f t="shared" si="55"/>
        <v>26.423670392245754</v>
      </c>
    </row>
    <row r="70" spans="1:25" x14ac:dyDescent="0.2">
      <c r="A70" s="143"/>
      <c r="B70" s="8" t="s">
        <v>17</v>
      </c>
      <c r="C70" s="33" t="s">
        <v>10</v>
      </c>
      <c r="D70" s="18">
        <f t="shared" ref="D70:V70" si="84">IF(C25=0,"--",((D25/C25)*100-100))</f>
        <v>12.597693504054462</v>
      </c>
      <c r="E70" s="18">
        <f t="shared" si="84"/>
        <v>194.72861213426927</v>
      </c>
      <c r="F70" s="18">
        <f t="shared" si="84"/>
        <v>-45.15633658346794</v>
      </c>
      <c r="G70" s="18">
        <f t="shared" si="84"/>
        <v>6.4277921393906468</v>
      </c>
      <c r="H70" s="18">
        <f t="shared" si="84"/>
        <v>37.128270387371401</v>
      </c>
      <c r="I70" s="18">
        <f t="shared" si="84"/>
        <v>9.278919981881856</v>
      </c>
      <c r="J70" s="18">
        <f t="shared" si="84"/>
        <v>17.810398048175571</v>
      </c>
      <c r="K70" s="18">
        <f t="shared" si="84"/>
        <v>-7.6990846681922136</v>
      </c>
      <c r="L70" s="18">
        <f t="shared" si="84"/>
        <v>-5.7852264134571385</v>
      </c>
      <c r="M70" s="18">
        <f t="shared" si="84"/>
        <v>71.579456344402928</v>
      </c>
      <c r="N70" s="18">
        <f t="shared" si="84"/>
        <v>11.891976864783203</v>
      </c>
      <c r="O70" s="18">
        <f t="shared" si="84"/>
        <v>1.5041265392068368</v>
      </c>
      <c r="P70" s="18">
        <f t="shared" si="84"/>
        <v>24.734825467557926</v>
      </c>
      <c r="Q70" s="18">
        <f t="shared" si="84"/>
        <v>-33.797848112057309</v>
      </c>
      <c r="R70" s="18">
        <f t="shared" si="84"/>
        <v>-9.0499161931237353</v>
      </c>
      <c r="S70" s="18">
        <f t="shared" si="84"/>
        <v>-100</v>
      </c>
      <c r="T70" s="18" t="str">
        <f t="shared" si="84"/>
        <v>--</v>
      </c>
      <c r="U70" s="18">
        <f t="shared" si="84"/>
        <v>-16.116234706344272</v>
      </c>
      <c r="V70" s="18">
        <f t="shared" si="84"/>
        <v>-29.275669347307982</v>
      </c>
      <c r="W70" s="18">
        <f t="shared" ref="W70:X70" si="85">IF(V25=0,"--",((W25/V25)*100-100))</f>
        <v>-44.861133007514852</v>
      </c>
      <c r="X70" s="18">
        <f t="shared" si="85"/>
        <v>-39.87300301409357</v>
      </c>
      <c r="Y70" s="18">
        <f t="shared" si="55"/>
        <v>7.0858751747770725</v>
      </c>
    </row>
    <row r="71" spans="1:25" x14ac:dyDescent="0.2">
      <c r="A71" s="297"/>
      <c r="B71" s="8" t="s">
        <v>807</v>
      </c>
      <c r="C71" s="33" t="s">
        <v>10</v>
      </c>
      <c r="D71" s="18">
        <f t="shared" ref="D71:V71" si="86">IF(C26=0,"--",((D26/C26)*100-100))</f>
        <v>-1.3907866936766879</v>
      </c>
      <c r="E71" s="18">
        <f t="shared" si="86"/>
        <v>-30.319314613946887</v>
      </c>
      <c r="F71" s="18">
        <f t="shared" si="86"/>
        <v>2.8473427612444766</v>
      </c>
      <c r="G71" s="18">
        <f t="shared" si="86"/>
        <v>-5.4784407286259551</v>
      </c>
      <c r="H71" s="18">
        <f t="shared" si="86"/>
        <v>4.9436380752990914</v>
      </c>
      <c r="I71" s="18">
        <f t="shared" si="86"/>
        <v>-17.822223122264361</v>
      </c>
      <c r="J71" s="18">
        <f t="shared" si="86"/>
        <v>-23.869697560927889</v>
      </c>
      <c r="K71" s="18">
        <f t="shared" si="86"/>
        <v>-51.475839789583446</v>
      </c>
      <c r="L71" s="18">
        <f t="shared" si="86"/>
        <v>7.0519867290446854</v>
      </c>
      <c r="M71" s="18">
        <f t="shared" si="86"/>
        <v>32.841006879695698</v>
      </c>
      <c r="N71" s="18">
        <f t="shared" si="86"/>
        <v>-3.299078739044603E-2</v>
      </c>
      <c r="O71" s="18">
        <f t="shared" si="86"/>
        <v>-78.886412578330493</v>
      </c>
      <c r="P71" s="18">
        <f t="shared" si="86"/>
        <v>17.528978945609026</v>
      </c>
      <c r="Q71" s="18">
        <f t="shared" si="86"/>
        <v>-54.135052814342629</v>
      </c>
      <c r="R71" s="18">
        <f t="shared" si="86"/>
        <v>135.09005663038968</v>
      </c>
      <c r="S71" s="18">
        <f t="shared" si="86"/>
        <v>-87.778046719530636</v>
      </c>
      <c r="T71" s="18">
        <f t="shared" si="86"/>
        <v>-25.398161873702875</v>
      </c>
      <c r="U71" s="18">
        <f t="shared" si="86"/>
        <v>4.2840338271761453</v>
      </c>
      <c r="V71" s="18">
        <f t="shared" si="86"/>
        <v>91.229059646662563</v>
      </c>
      <c r="W71" s="18">
        <f t="shared" ref="W71:X74" si="87">IF(V26=0,"--",((W26/V26)*100-100))</f>
        <v>29.400089277173691</v>
      </c>
      <c r="X71" s="18">
        <f t="shared" si="87"/>
        <v>-25.937721378630599</v>
      </c>
      <c r="Y71" s="18">
        <f t="shared" si="55"/>
        <v>-20.686463119338711</v>
      </c>
    </row>
    <row r="72" spans="1:25" ht="15" x14ac:dyDescent="0.25">
      <c r="A72" s="143"/>
      <c r="B72" s="191" t="s">
        <v>22</v>
      </c>
      <c r="C72" s="33" t="s">
        <v>10</v>
      </c>
      <c r="D72" s="18">
        <f t="shared" ref="D72:D74" si="88">IF(C27=0,"--",((D27/C27)*100-100))</f>
        <v>-7.8197045477388656</v>
      </c>
      <c r="E72" s="18">
        <f t="shared" ref="E72:E74" si="89">IF(D27=0,"--",((E27/D27)*100-100))</f>
        <v>7.2321399093904262</v>
      </c>
      <c r="F72" s="18">
        <f t="shared" ref="F72:F74" si="90">IF(E27=0,"--",((F27/E27)*100-100))</f>
        <v>31.78682806310448</v>
      </c>
      <c r="G72" s="18">
        <f t="shared" ref="G72:G74" si="91">IF(F27=0,"--",((G27/F27)*100-100))</f>
        <v>37.319737668983606</v>
      </c>
      <c r="H72" s="18">
        <f t="shared" ref="H72:H74" si="92">IF(G27=0,"--",((H27/G27)*100-100))</f>
        <v>38.280368973329871</v>
      </c>
      <c r="I72" s="18">
        <f t="shared" ref="I72:I74" si="93">IF(H27=0,"--",((I27/H27)*100-100))</f>
        <v>42.943379825912331</v>
      </c>
      <c r="J72" s="18">
        <f t="shared" ref="J72:J74" si="94">IF(I27=0,"--",((J27/I27)*100-100))</f>
        <v>-10.467765941110684</v>
      </c>
      <c r="K72" s="18">
        <f t="shared" ref="K72:K74" si="95">IF(J27=0,"--",((K27/J27)*100-100))</f>
        <v>22.19215447942473</v>
      </c>
      <c r="L72" s="18">
        <f t="shared" ref="L72:L74" si="96">IF(K27=0,"--",((L27/K27)*100-100))</f>
        <v>49.495031346303676</v>
      </c>
      <c r="M72" s="18">
        <f t="shared" ref="M72:M74" si="97">IF(L27=0,"--",((M27/L27)*100-100))</f>
        <v>-40.017730996940138</v>
      </c>
      <c r="N72" s="18">
        <f t="shared" ref="N72:N74" si="98">IF(M27=0,"--",((N27/M27)*100-100))</f>
        <v>50.260117130529835</v>
      </c>
      <c r="O72" s="18">
        <f t="shared" ref="O72:O74" si="99">IF(N27=0,"--",((O27/N27)*100-100))</f>
        <v>17.631721476591949</v>
      </c>
      <c r="P72" s="18">
        <f t="shared" ref="P72:P74" si="100">IF(O27=0,"--",((P27/O27)*100-100))</f>
        <v>-37.822152529404264</v>
      </c>
      <c r="Q72" s="18">
        <f t="shared" ref="Q72:Q74" si="101">IF(P27=0,"--",((Q27/P27)*100-100))</f>
        <v>5.7339318599660061</v>
      </c>
      <c r="R72" s="18">
        <f t="shared" ref="R72:R74" si="102">IF(Q27=0,"--",((R27/Q27)*100-100))</f>
        <v>-1.129511949195674</v>
      </c>
      <c r="S72" s="18">
        <f t="shared" ref="S72:S74" si="103">IF(R27=0,"--",((S27/R27)*100-100))</f>
        <v>-7.1447331626525994</v>
      </c>
      <c r="T72" s="18">
        <f t="shared" ref="T72:T74" si="104">IF(S27=0,"--",((T27/S27)*100-100))</f>
        <v>-7.5540083104965277</v>
      </c>
      <c r="U72" s="18">
        <f t="shared" ref="U72:V74" si="105">IF(T27=0,"--",((U27/T27)*100-100))</f>
        <v>-2.9710104758132587</v>
      </c>
      <c r="V72" s="18">
        <f t="shared" si="105"/>
        <v>3.465978792693349</v>
      </c>
      <c r="W72" s="18">
        <f t="shared" si="87"/>
        <v>-0.31179967739588221</v>
      </c>
      <c r="X72" s="18">
        <f t="shared" si="87"/>
        <v>-2.0078987692735666</v>
      </c>
      <c r="Y72" s="18">
        <f t="shared" si="55"/>
        <v>5.8794599099617528</v>
      </c>
    </row>
    <row r="73" spans="1:25" x14ac:dyDescent="0.2">
      <c r="A73" s="143"/>
      <c r="B73" s="8" t="s">
        <v>23</v>
      </c>
      <c r="C73" s="33" t="s">
        <v>10</v>
      </c>
      <c r="D73" s="18">
        <f t="shared" si="88"/>
        <v>142.85897077214793</v>
      </c>
      <c r="E73" s="18">
        <f t="shared" si="89"/>
        <v>89.976025522041425</v>
      </c>
      <c r="F73" s="18">
        <f t="shared" si="90"/>
        <v>-6.291501546405101</v>
      </c>
      <c r="G73" s="18">
        <f t="shared" si="91"/>
        <v>-65.255215635502793</v>
      </c>
      <c r="H73" s="18">
        <f t="shared" si="92"/>
        <v>-31.947259332170034</v>
      </c>
      <c r="I73" s="18">
        <f t="shared" si="93"/>
        <v>47.443332518759007</v>
      </c>
      <c r="J73" s="18">
        <f t="shared" si="94"/>
        <v>-37.403015382790151</v>
      </c>
      <c r="K73" s="18">
        <f t="shared" si="95"/>
        <v>-4.5455303764555879</v>
      </c>
      <c r="L73" s="18">
        <f t="shared" si="96"/>
        <v>-16.782279642832577</v>
      </c>
      <c r="M73" s="18">
        <f t="shared" si="97"/>
        <v>-67.930458158572463</v>
      </c>
      <c r="N73" s="18">
        <f t="shared" si="98"/>
        <v>-32.865055791925684</v>
      </c>
      <c r="O73" s="18">
        <f t="shared" si="99"/>
        <v>75.194937601082756</v>
      </c>
      <c r="P73" s="18">
        <f t="shared" si="100"/>
        <v>10.09018264634993</v>
      </c>
      <c r="Q73" s="18">
        <f t="shared" si="101"/>
        <v>48.475618211997386</v>
      </c>
      <c r="R73" s="18">
        <f t="shared" si="102"/>
        <v>69.973913865209141</v>
      </c>
      <c r="S73" s="18">
        <f t="shared" si="103"/>
        <v>10.841519767684389</v>
      </c>
      <c r="T73" s="18">
        <f t="shared" si="104"/>
        <v>-1.4482914686574304</v>
      </c>
      <c r="U73" s="18">
        <f t="shared" si="105"/>
        <v>17.345153692282864</v>
      </c>
      <c r="V73" s="18">
        <f t="shared" si="105"/>
        <v>123.9852372470024</v>
      </c>
      <c r="W73" s="18">
        <f t="shared" si="87"/>
        <v>2.8340720906451651</v>
      </c>
      <c r="X73" s="18">
        <f t="shared" si="87"/>
        <v>-0.36265822369017542</v>
      </c>
      <c r="Y73" s="18">
        <f t="shared" si="55"/>
        <v>3.2225373501319154E-2</v>
      </c>
    </row>
    <row r="74" spans="1:25" ht="13.5" thickBot="1" x14ac:dyDescent="0.25">
      <c r="A74" s="143"/>
      <c r="B74" s="30" t="s">
        <v>7</v>
      </c>
      <c r="C74" s="88"/>
      <c r="D74" s="18">
        <f t="shared" si="88"/>
        <v>0.21562189161150513</v>
      </c>
      <c r="E74" s="18">
        <f t="shared" si="89"/>
        <v>17.925307342176367</v>
      </c>
      <c r="F74" s="18">
        <f t="shared" si="90"/>
        <v>23.85925733584024</v>
      </c>
      <c r="G74" s="18">
        <f t="shared" si="91"/>
        <v>21.162985184755897</v>
      </c>
      <c r="H74" s="18">
        <f t="shared" si="92"/>
        <v>35.108316218097968</v>
      </c>
      <c r="I74" s="18">
        <f t="shared" si="93"/>
        <v>43.045757176501098</v>
      </c>
      <c r="J74" s="18">
        <f t="shared" si="94"/>
        <v>-11.099402265068449</v>
      </c>
      <c r="K74" s="18">
        <f t="shared" si="95"/>
        <v>21.750666759767469</v>
      </c>
      <c r="L74" s="18">
        <f t="shared" si="96"/>
        <v>48.637036600859403</v>
      </c>
      <c r="M74" s="18">
        <f t="shared" si="97"/>
        <v>-40.220037943519571</v>
      </c>
      <c r="N74" s="18">
        <f t="shared" si="98"/>
        <v>49.936912029109578</v>
      </c>
      <c r="O74" s="18">
        <f t="shared" si="99"/>
        <v>17.731936023161765</v>
      </c>
      <c r="P74" s="18">
        <f t="shared" si="100"/>
        <v>-37.698027226726538</v>
      </c>
      <c r="Q74" s="18">
        <f t="shared" si="101"/>
        <v>5.9295960857895409</v>
      </c>
      <c r="R74" s="18">
        <f t="shared" si="102"/>
        <v>-0.67327744442617643</v>
      </c>
      <c r="S74" s="18">
        <f t="shared" si="103"/>
        <v>-6.9472389073681597</v>
      </c>
      <c r="T74" s="18">
        <f t="shared" si="104"/>
        <v>-7.4741493526641278</v>
      </c>
      <c r="U74" s="18">
        <f t="shared" si="105"/>
        <v>-2.6879822405303031</v>
      </c>
      <c r="V74" s="271">
        <f t="shared" si="105"/>
        <v>5.4905972006395984</v>
      </c>
      <c r="W74" s="271">
        <f t="shared" si="87"/>
        <v>-0.19958920506171296</v>
      </c>
      <c r="X74" s="271">
        <f t="shared" si="87"/>
        <v>-1.9474306469404894</v>
      </c>
      <c r="Y74" s="18">
        <f t="shared" si="55"/>
        <v>5.6887447915048313</v>
      </c>
    </row>
    <row r="75" spans="1:25" ht="13.5" thickTop="1" x14ac:dyDescent="0.2">
      <c r="A75" s="79" t="s">
        <v>868</v>
      </c>
      <c r="B75" s="79"/>
      <c r="C75" s="89"/>
      <c r="D75" s="89"/>
      <c r="E75" s="89"/>
      <c r="F75" s="89"/>
      <c r="G75" s="89"/>
      <c r="H75" s="89"/>
      <c r="I75" s="89"/>
      <c r="J75" s="89"/>
      <c r="K75" s="89"/>
      <c r="L75" s="89"/>
      <c r="M75" s="89"/>
      <c r="N75" s="89"/>
      <c r="O75" s="89"/>
      <c r="P75" s="89"/>
      <c r="Q75" s="89"/>
      <c r="R75" s="89"/>
      <c r="S75" s="89"/>
      <c r="T75" s="89"/>
      <c r="U75" s="89"/>
      <c r="V75" s="18"/>
      <c r="W75" s="18"/>
      <c r="X75" s="18"/>
      <c r="Y75" s="89"/>
    </row>
  </sheetData>
  <mergeCells count="6">
    <mergeCell ref="B53:Y53"/>
    <mergeCell ref="C7:Y7"/>
    <mergeCell ref="C30:Y30"/>
    <mergeCell ref="A2:Y2"/>
    <mergeCell ref="A4:Y4"/>
    <mergeCell ref="A5:Y5"/>
  </mergeCells>
  <phoneticPr fontId="4" type="noConversion"/>
  <hyperlinks>
    <hyperlink ref="A1" location="INDICE!A1" display="INDICE"/>
  </hyperlinks>
  <pageMargins left="0.75" right="0.75" top="1" bottom="1" header="0" footer="0"/>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7"/>
  <sheetViews>
    <sheetView topLeftCell="G46" zoomScale="70" zoomScaleNormal="70" workbookViewId="0"/>
  </sheetViews>
  <sheetFormatPr baseColWidth="10" defaultRowHeight="12.75" x14ac:dyDescent="0.2"/>
  <cols>
    <col min="1" max="1" width="11.42578125" style="4"/>
    <col min="2" max="2" width="30.42578125" style="4" bestFit="1" customWidth="1"/>
    <col min="3" max="18" width="11.42578125" style="21"/>
    <col min="19" max="19" width="13.42578125" style="21" bestFit="1" customWidth="1"/>
    <col min="20" max="24" width="13.42578125" style="21" customWidth="1"/>
    <col min="25" max="89" width="11.42578125" style="21"/>
    <col min="90" max="16384" width="11.42578125" style="4"/>
  </cols>
  <sheetData>
    <row r="1" spans="1:25" x14ac:dyDescent="0.2">
      <c r="A1" s="11" t="s">
        <v>258</v>
      </c>
    </row>
    <row r="2" spans="1:25" ht="18.75" x14ac:dyDescent="0.3">
      <c r="A2" s="333" t="s">
        <v>102</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25"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25" ht="18.75" x14ac:dyDescent="0.3">
      <c r="A4" s="333" t="s">
        <v>853</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25" ht="13.5" thickBot="1" x14ac:dyDescent="0.25">
      <c r="A5" s="335" t="s">
        <v>126</v>
      </c>
      <c r="B5" s="335"/>
      <c r="C5" s="335"/>
      <c r="D5" s="335"/>
      <c r="E5" s="335"/>
      <c r="F5" s="335"/>
      <c r="G5" s="335"/>
      <c r="H5" s="335"/>
      <c r="I5" s="335"/>
      <c r="J5" s="335"/>
      <c r="K5" s="335"/>
      <c r="L5" s="335"/>
      <c r="M5" s="335"/>
      <c r="N5" s="335"/>
      <c r="O5" s="335"/>
      <c r="P5" s="335"/>
      <c r="Q5" s="335"/>
      <c r="R5" s="335"/>
      <c r="S5" s="335"/>
      <c r="T5" s="335"/>
      <c r="U5" s="335"/>
      <c r="V5" s="335"/>
      <c r="W5" s="335"/>
      <c r="X5" s="335"/>
      <c r="Y5" s="335"/>
    </row>
    <row r="6" spans="1:25"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25"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25" ht="13.5" thickTop="1" x14ac:dyDescent="0.2">
      <c r="A8" s="148"/>
      <c r="C8" s="22"/>
      <c r="D8" s="22"/>
      <c r="E8" s="22"/>
      <c r="F8" s="22"/>
      <c r="G8" s="22"/>
      <c r="H8" s="22"/>
      <c r="I8" s="22"/>
      <c r="J8" s="22"/>
      <c r="K8" s="22"/>
      <c r="L8" s="22"/>
      <c r="M8" s="22"/>
      <c r="N8" s="22"/>
      <c r="O8" s="22"/>
      <c r="P8" s="22"/>
      <c r="Q8" s="22"/>
      <c r="R8" s="22"/>
      <c r="S8" s="22"/>
      <c r="T8" s="22"/>
      <c r="U8" s="22"/>
      <c r="V8" s="22"/>
      <c r="W8" s="22"/>
      <c r="X8" s="22"/>
      <c r="Y8" s="22"/>
    </row>
    <row r="9" spans="1:25" x14ac:dyDescent="0.2">
      <c r="A9" s="143"/>
      <c r="B9" s="80" t="s">
        <v>326</v>
      </c>
      <c r="C9" s="28">
        <v>30.536968999999999</v>
      </c>
      <c r="D9" s="28">
        <v>36.408340000000003</v>
      </c>
      <c r="E9" s="28">
        <v>41.493834</v>
      </c>
      <c r="F9" s="28">
        <v>45.314808999999997</v>
      </c>
      <c r="G9" s="28">
        <v>39.865962000000003</v>
      </c>
      <c r="H9" s="28">
        <v>41.882846000000001</v>
      </c>
      <c r="I9" s="28">
        <v>41.612910999999997</v>
      </c>
      <c r="J9" s="28">
        <v>34.321998000000001</v>
      </c>
      <c r="K9" s="28">
        <v>128.924496</v>
      </c>
      <c r="L9" s="28">
        <v>35.640524999999997</v>
      </c>
      <c r="M9" s="28">
        <v>22.901574</v>
      </c>
      <c r="N9" s="28">
        <v>32.929637999999997</v>
      </c>
      <c r="O9" s="28">
        <v>28.909645000000001</v>
      </c>
      <c r="P9" s="28">
        <v>22.674046000000001</v>
      </c>
      <c r="Q9" s="27">
        <v>15.099468999999999</v>
      </c>
      <c r="R9" s="27">
        <v>15.62707</v>
      </c>
      <c r="S9" s="27">
        <v>14.197271000000001</v>
      </c>
      <c r="T9" s="27">
        <v>14.584630000000001</v>
      </c>
      <c r="U9" s="27">
        <v>13.172133000000001</v>
      </c>
      <c r="V9" s="27">
        <v>14.050968999999998</v>
      </c>
      <c r="W9" s="27">
        <v>11.476068</v>
      </c>
      <c r="X9" s="27">
        <v>10.659155</v>
      </c>
      <c r="Y9" s="18">
        <f>SUM(C9:X9)</f>
        <v>692.284358</v>
      </c>
    </row>
    <row r="10" spans="1:25" x14ac:dyDescent="0.2">
      <c r="A10" s="143"/>
      <c r="B10" s="80" t="s">
        <v>400</v>
      </c>
      <c r="C10" s="28">
        <v>0</v>
      </c>
      <c r="D10" s="28">
        <v>0</v>
      </c>
      <c r="E10" s="28">
        <v>0</v>
      </c>
      <c r="F10" s="28">
        <v>0</v>
      </c>
      <c r="G10" s="28">
        <v>0</v>
      </c>
      <c r="H10" s="28">
        <v>0</v>
      </c>
      <c r="I10" s="28">
        <v>1.7000000000000001E-4</v>
      </c>
      <c r="J10" s="28">
        <v>1.2500000000000001E-2</v>
      </c>
      <c r="K10" s="28">
        <v>2.0247000000000001E-2</v>
      </c>
      <c r="L10" s="28">
        <v>1.077E-3</v>
      </c>
      <c r="M10" s="28">
        <v>2.7659999999999998E-3</v>
      </c>
      <c r="N10" s="28">
        <v>7.064E-3</v>
      </c>
      <c r="O10" s="28">
        <v>8.6390000000000008E-3</v>
      </c>
      <c r="P10" s="28">
        <v>8.9680000000000003E-3</v>
      </c>
      <c r="Q10" s="27">
        <v>2.4181000000000001E-2</v>
      </c>
      <c r="R10" s="27">
        <v>2.8108999999999999E-2</v>
      </c>
      <c r="S10" s="27">
        <v>5.5120000000000004E-3</v>
      </c>
      <c r="T10" s="27">
        <v>5.0723999999999998E-2</v>
      </c>
      <c r="U10" s="27">
        <v>2.9021000000000002E-2</v>
      </c>
      <c r="V10" s="27">
        <v>0</v>
      </c>
      <c r="W10" s="27">
        <v>0</v>
      </c>
      <c r="X10" s="27">
        <v>0</v>
      </c>
      <c r="Y10" s="18">
        <f t="shared" ref="Y10:Y29" si="0">SUM(C10:X10)</f>
        <v>0.19897799999999999</v>
      </c>
    </row>
    <row r="11" spans="1:25" x14ac:dyDescent="0.2">
      <c r="A11" s="143"/>
      <c r="B11" s="80" t="s">
        <v>398</v>
      </c>
      <c r="C11" s="28">
        <v>12.962092999999999</v>
      </c>
      <c r="D11" s="28">
        <v>17.235330000000001</v>
      </c>
      <c r="E11" s="28">
        <v>24.265879999999999</v>
      </c>
      <c r="F11" s="28">
        <v>30.900696</v>
      </c>
      <c r="G11" s="28">
        <v>32.926009000000001</v>
      </c>
      <c r="H11" s="28">
        <v>37.855539999999998</v>
      </c>
      <c r="I11" s="28">
        <v>41.741346</v>
      </c>
      <c r="J11" s="28">
        <v>56.034737</v>
      </c>
      <c r="K11" s="28">
        <v>70.154899</v>
      </c>
      <c r="L11" s="28">
        <v>87.207785000000001</v>
      </c>
      <c r="M11" s="28">
        <v>100.61649</v>
      </c>
      <c r="N11" s="28">
        <v>126.37204199999999</v>
      </c>
      <c r="O11" s="28">
        <v>155.94743700000001</v>
      </c>
      <c r="P11" s="28">
        <v>179.46136000000001</v>
      </c>
      <c r="Q11" s="27">
        <v>125.285836</v>
      </c>
      <c r="R11" s="27">
        <v>167.15327400000001</v>
      </c>
      <c r="S11" s="27">
        <v>230.96585999999999</v>
      </c>
      <c r="T11" s="27">
        <v>211.34743700000001</v>
      </c>
      <c r="U11" s="27">
        <v>200.52721600000001</v>
      </c>
      <c r="V11" s="27">
        <v>200.03391399999998</v>
      </c>
      <c r="W11" s="27">
        <v>179.16093900000001</v>
      </c>
      <c r="X11" s="27">
        <v>174.09726800000001</v>
      </c>
      <c r="Y11" s="18">
        <f t="shared" si="0"/>
        <v>2462.2533880000001</v>
      </c>
    </row>
    <row r="12" spans="1:25" x14ac:dyDescent="0.2">
      <c r="A12" s="143"/>
      <c r="B12" s="80" t="s">
        <v>61</v>
      </c>
      <c r="C12" s="28">
        <v>0</v>
      </c>
      <c r="D12" s="28">
        <v>0</v>
      </c>
      <c r="E12" s="28">
        <v>0.15554000000000001</v>
      </c>
      <c r="F12" s="28">
        <v>0.19921700000000001</v>
      </c>
      <c r="G12" s="28">
        <v>9.4840999999999995E-2</v>
      </c>
      <c r="H12" s="28">
        <v>5.9170000000000004E-3</v>
      </c>
      <c r="I12" s="28">
        <v>0</v>
      </c>
      <c r="J12" s="28">
        <v>3.5300000000000002E-4</v>
      </c>
      <c r="K12" s="28">
        <v>9.9700000000000006E-4</v>
      </c>
      <c r="L12" s="28">
        <v>3.5599999999999998E-4</v>
      </c>
      <c r="M12" s="28">
        <v>2.5500000000000002E-4</v>
      </c>
      <c r="N12" s="28">
        <v>2.225E-3</v>
      </c>
      <c r="O12" s="28">
        <v>6.3299999999999999E-4</v>
      </c>
      <c r="P12" s="28">
        <v>0</v>
      </c>
      <c r="Q12" s="19">
        <v>3.5799999999999997E-4</v>
      </c>
      <c r="R12" s="19">
        <v>3.0299999999999999E-4</v>
      </c>
      <c r="S12" s="19">
        <v>0</v>
      </c>
      <c r="T12" s="19">
        <v>1.8E-5</v>
      </c>
      <c r="U12" s="19">
        <v>9.9999999999999995E-7</v>
      </c>
      <c r="V12" s="19">
        <v>8.2899999999999988E-3</v>
      </c>
      <c r="W12" s="19">
        <v>5.0000000000000002E-5</v>
      </c>
      <c r="X12" s="19">
        <v>3.8999999999999999E-5</v>
      </c>
      <c r="Y12" s="18">
        <f t="shared" si="0"/>
        <v>0.46939300000000006</v>
      </c>
    </row>
    <row r="13" spans="1:25" x14ac:dyDescent="0.2">
      <c r="A13" s="143"/>
      <c r="B13" s="80" t="s">
        <v>401</v>
      </c>
      <c r="C13" s="28">
        <v>0.133933</v>
      </c>
      <c r="D13" s="28">
        <v>3.5617999999999997E-2</v>
      </c>
      <c r="E13" s="28">
        <v>0.187279</v>
      </c>
      <c r="F13" s="28">
        <v>4.3546000000000001E-2</v>
      </c>
      <c r="G13" s="28">
        <v>3.5255000000000002E-2</v>
      </c>
      <c r="H13" s="28">
        <v>3.85E-2</v>
      </c>
      <c r="I13" s="28">
        <v>0.16295399999999999</v>
      </c>
      <c r="J13" s="28">
        <v>5.6946999999999998E-2</v>
      </c>
      <c r="K13" s="28">
        <v>0.104541</v>
      </c>
      <c r="L13" s="28">
        <v>2.5183000000000001E-2</v>
      </c>
      <c r="M13" s="28">
        <v>0.119143</v>
      </c>
      <c r="N13" s="28">
        <v>9.7590000000000003E-3</v>
      </c>
      <c r="O13" s="28">
        <v>2.7629999999999998E-3</v>
      </c>
      <c r="P13" s="28">
        <v>2.9422E-2</v>
      </c>
      <c r="Q13" s="19">
        <v>8.6300000000000005E-4</v>
      </c>
      <c r="R13" s="19">
        <v>5.2567999999999997E-2</v>
      </c>
      <c r="S13" s="19">
        <v>0.114175</v>
      </c>
      <c r="T13" s="19">
        <v>2.9007000000000002E-2</v>
      </c>
      <c r="U13" s="19">
        <v>5.5110000000000003E-3</v>
      </c>
      <c r="V13" s="19">
        <v>1.4039999999999999E-3</v>
      </c>
      <c r="W13" s="19">
        <v>2.7959999999999999E-3</v>
      </c>
      <c r="X13" s="19">
        <v>1.4548999999999999E-2</v>
      </c>
      <c r="Y13" s="18">
        <f t="shared" si="0"/>
        <v>1.2057159999999996</v>
      </c>
    </row>
    <row r="14" spans="1:25" x14ac:dyDescent="0.2">
      <c r="A14" s="143"/>
      <c r="B14" s="80" t="s">
        <v>399</v>
      </c>
      <c r="C14" s="28">
        <v>5.9644130000000004</v>
      </c>
      <c r="D14" s="28">
        <v>7.9585780000000002</v>
      </c>
      <c r="E14" s="28">
        <v>9.8089189999999995</v>
      </c>
      <c r="F14" s="28">
        <v>12.015881</v>
      </c>
      <c r="G14" s="28">
        <v>9.6805710000000005</v>
      </c>
      <c r="H14" s="28">
        <v>9.8780490000000007</v>
      </c>
      <c r="I14" s="28">
        <v>15.281688000000001</v>
      </c>
      <c r="J14" s="28">
        <v>13.1189</v>
      </c>
      <c r="K14" s="28">
        <v>6.9680270000000002</v>
      </c>
      <c r="L14" s="28">
        <v>9.1209799999999994</v>
      </c>
      <c r="M14" s="28">
        <v>5.2559199999999997</v>
      </c>
      <c r="N14" s="28">
        <v>4.8041470000000004</v>
      </c>
      <c r="O14" s="28">
        <v>3.8292670000000002</v>
      </c>
      <c r="P14" s="28">
        <v>4.1496649999999997</v>
      </c>
      <c r="Q14" s="27">
        <v>2.212577</v>
      </c>
      <c r="R14" s="27">
        <v>3.6276269999999999</v>
      </c>
      <c r="S14" s="27">
        <v>3.387181</v>
      </c>
      <c r="T14" s="27">
        <v>2.9258489999999999</v>
      </c>
      <c r="U14" s="27">
        <v>1.64686</v>
      </c>
      <c r="V14" s="27">
        <v>2.2404510000000002</v>
      </c>
      <c r="W14" s="27">
        <v>1.144258</v>
      </c>
      <c r="X14" s="27">
        <v>1.517112</v>
      </c>
      <c r="Y14" s="18">
        <f t="shared" si="0"/>
        <v>136.53692000000004</v>
      </c>
    </row>
    <row r="15" spans="1:25" x14ac:dyDescent="0.2">
      <c r="A15" s="143"/>
      <c r="B15" s="80" t="s">
        <v>63</v>
      </c>
      <c r="C15" s="28">
        <v>0</v>
      </c>
      <c r="D15" s="28">
        <v>0</v>
      </c>
      <c r="E15" s="28">
        <v>1.0345E-2</v>
      </c>
      <c r="F15" s="28">
        <v>2.091E-3</v>
      </c>
      <c r="G15" s="28">
        <v>4.1199999999999999E-4</v>
      </c>
      <c r="H15" s="28">
        <v>0</v>
      </c>
      <c r="I15" s="28">
        <v>3.0065000000000001E-2</v>
      </c>
      <c r="J15" s="28">
        <v>3.1550000000000002E-2</v>
      </c>
      <c r="K15" s="28">
        <v>1.7000999999999999E-2</v>
      </c>
      <c r="L15" s="28">
        <v>2.8800000000000001E-4</v>
      </c>
      <c r="M15" s="28">
        <v>6.1900000000000002E-3</v>
      </c>
      <c r="N15" s="28">
        <v>8.1030000000000008E-3</v>
      </c>
      <c r="O15" s="28">
        <v>7.2800000000000002E-4</v>
      </c>
      <c r="P15" s="28">
        <v>0</v>
      </c>
      <c r="Q15" s="28">
        <v>0</v>
      </c>
      <c r="R15" s="28">
        <v>3.2659999999999998E-3</v>
      </c>
      <c r="S15" s="28">
        <v>0</v>
      </c>
      <c r="T15" s="28">
        <v>0</v>
      </c>
      <c r="U15" s="28">
        <v>0</v>
      </c>
      <c r="V15" s="28">
        <v>6.900000000000001E-5</v>
      </c>
      <c r="W15" s="28">
        <v>8.8699999999999998E-4</v>
      </c>
      <c r="X15" s="28">
        <v>0</v>
      </c>
      <c r="Y15" s="18">
        <f t="shared" si="0"/>
        <v>0.11099500000000001</v>
      </c>
    </row>
    <row r="16" spans="1:25" x14ac:dyDescent="0.2">
      <c r="A16" s="143"/>
      <c r="B16" s="80" t="s">
        <v>14</v>
      </c>
      <c r="C16" s="28">
        <v>5.2104379999999999</v>
      </c>
      <c r="D16" s="28">
        <v>7.8827829999999999</v>
      </c>
      <c r="E16" s="28">
        <v>11.675357</v>
      </c>
      <c r="F16" s="28">
        <v>14.714043</v>
      </c>
      <c r="G16" s="28">
        <v>23.845127999999999</v>
      </c>
      <c r="H16" s="28">
        <v>28.874988999999999</v>
      </c>
      <c r="I16" s="28">
        <v>44.930593999999999</v>
      </c>
      <c r="J16" s="28">
        <v>47.891866999999998</v>
      </c>
      <c r="K16" s="28">
        <v>50.408838000000003</v>
      </c>
      <c r="L16" s="28">
        <v>51.242184999999999</v>
      </c>
      <c r="M16" s="28">
        <v>52.224114</v>
      </c>
      <c r="N16" s="28">
        <v>60.339032000000003</v>
      </c>
      <c r="O16" s="28">
        <v>63.523519999999998</v>
      </c>
      <c r="P16" s="28">
        <v>63.889539999999997</v>
      </c>
      <c r="Q16" s="27">
        <v>47.936295999999999</v>
      </c>
      <c r="R16" s="27">
        <v>63.570307999999997</v>
      </c>
      <c r="S16" s="27">
        <v>94.224565999999996</v>
      </c>
      <c r="T16" s="27">
        <v>109.164508</v>
      </c>
      <c r="U16" s="27">
        <v>116.873435</v>
      </c>
      <c r="V16" s="27">
        <v>122.031257</v>
      </c>
      <c r="W16" s="27">
        <v>154.03868800000001</v>
      </c>
      <c r="X16" s="27">
        <v>137.701525</v>
      </c>
      <c r="Y16" s="18">
        <f t="shared" si="0"/>
        <v>1372.1930109999998</v>
      </c>
    </row>
    <row r="17" spans="1:25" x14ac:dyDescent="0.2">
      <c r="A17" s="143"/>
      <c r="B17" s="8" t="s">
        <v>15</v>
      </c>
      <c r="C17" s="28">
        <v>0.78997899999999999</v>
      </c>
      <c r="D17" s="28">
        <v>0.71990900000000002</v>
      </c>
      <c r="E17" s="28">
        <v>1.0215240000000001</v>
      </c>
      <c r="F17" s="28">
        <v>1.1362270000000003</v>
      </c>
      <c r="G17" s="28">
        <v>1.2095829999999999</v>
      </c>
      <c r="H17" s="28">
        <v>1.3588470000000001</v>
      </c>
      <c r="I17" s="28">
        <v>1.5339880000000001</v>
      </c>
      <c r="J17" s="28">
        <v>1.4617900000000001</v>
      </c>
      <c r="K17" s="28">
        <v>0.99421599999999999</v>
      </c>
      <c r="L17" s="28">
        <v>0.62419699999999989</v>
      </c>
      <c r="M17" s="28">
        <v>0.57180600000000015</v>
      </c>
      <c r="N17" s="28">
        <v>0.46266799999999997</v>
      </c>
      <c r="O17" s="28">
        <v>0.58921199999999985</v>
      </c>
      <c r="P17" s="28">
        <v>0</v>
      </c>
      <c r="Q17" s="19">
        <v>0.21366400000000002</v>
      </c>
      <c r="R17" s="19">
        <v>0.52924900000000019</v>
      </c>
      <c r="S17" s="19">
        <v>0.43346000000000001</v>
      </c>
      <c r="T17" s="19">
        <v>0.43639400000000012</v>
      </c>
      <c r="U17" s="19">
        <v>0.221805</v>
      </c>
      <c r="V17" s="19">
        <v>0.31070900000000001</v>
      </c>
      <c r="W17" s="19">
        <v>0.15956999999999999</v>
      </c>
      <c r="X17" s="19">
        <v>0.23310500000000001</v>
      </c>
      <c r="Y17" s="18">
        <f t="shared" si="0"/>
        <v>15.011902000000001</v>
      </c>
    </row>
    <row r="18" spans="1:25" x14ac:dyDescent="0.2">
      <c r="A18" s="143"/>
      <c r="B18" s="8" t="s">
        <v>26</v>
      </c>
      <c r="C18" s="28">
        <v>0.30785400000000002</v>
      </c>
      <c r="D18" s="28">
        <v>0.45544499999999999</v>
      </c>
      <c r="E18" s="28">
        <v>0.43835499999999999</v>
      </c>
      <c r="F18" s="28">
        <v>0.70599500000000004</v>
      </c>
      <c r="G18" s="28">
        <v>0.80427400000000004</v>
      </c>
      <c r="H18" s="28">
        <v>0.81257299999999999</v>
      </c>
      <c r="I18" s="28">
        <v>1.0072209999999999</v>
      </c>
      <c r="J18" s="28">
        <v>0.95162500000000005</v>
      </c>
      <c r="K18" s="28">
        <v>0.64268499999999995</v>
      </c>
      <c r="L18" s="28">
        <v>0.390345</v>
      </c>
      <c r="M18" s="28">
        <v>0.23155100000000001</v>
      </c>
      <c r="N18" s="28">
        <v>0.18956700000000001</v>
      </c>
      <c r="O18" s="28">
        <v>0.26958399999999999</v>
      </c>
      <c r="P18" s="28">
        <v>0.15553800000000001</v>
      </c>
      <c r="Q18" s="19">
        <v>0.15708</v>
      </c>
      <c r="R18" s="19">
        <v>0.17022999999999999</v>
      </c>
      <c r="S18" s="19">
        <v>0.21280399999999999</v>
      </c>
      <c r="T18" s="19">
        <v>0.194637</v>
      </c>
      <c r="U18" s="19">
        <v>0.12099</v>
      </c>
      <c r="V18" s="19">
        <v>4.8540999999999994E-2</v>
      </c>
      <c r="W18" s="19">
        <v>3.3756000000000001E-2</v>
      </c>
      <c r="X18" s="19">
        <v>8.6269999999999999E-2</v>
      </c>
      <c r="Y18" s="18">
        <f t="shared" si="0"/>
        <v>8.3869200000000017</v>
      </c>
    </row>
    <row r="19" spans="1:25" x14ac:dyDescent="0.2">
      <c r="A19" s="143"/>
      <c r="B19" s="8" t="s">
        <v>27</v>
      </c>
      <c r="C19" s="28">
        <v>8.1764000000000003E-2</v>
      </c>
      <c r="D19" s="28">
        <v>0.15122099999999999</v>
      </c>
      <c r="E19" s="28">
        <v>0.12939000000000001</v>
      </c>
      <c r="F19" s="28">
        <v>3.7909999999999999E-2</v>
      </c>
      <c r="G19" s="28">
        <v>0.110413</v>
      </c>
      <c r="H19" s="28">
        <v>7.8307000000000002E-2</v>
      </c>
      <c r="I19" s="28">
        <v>0.10925</v>
      </c>
      <c r="J19" s="28">
        <v>0.138623</v>
      </c>
      <c r="K19" s="28">
        <v>9.9914000000000003E-2</v>
      </c>
      <c r="L19" s="28">
        <v>9.6411999999999998E-2</v>
      </c>
      <c r="M19" s="28">
        <v>0.13051499999999999</v>
      </c>
      <c r="N19" s="28">
        <v>0.17788899999999999</v>
      </c>
      <c r="O19" s="28">
        <v>0.200544</v>
      </c>
      <c r="P19" s="28">
        <v>0.147978</v>
      </c>
      <c r="Q19" s="19">
        <v>3.5354999999999998E-2</v>
      </c>
      <c r="R19" s="19">
        <v>0.20865400000000001</v>
      </c>
      <c r="S19" s="19">
        <v>5.3435000000000003E-2</v>
      </c>
      <c r="T19" s="19">
        <v>8.5264999999999994E-2</v>
      </c>
      <c r="U19" s="19">
        <v>3.9470999999999999E-2</v>
      </c>
      <c r="V19" s="19">
        <v>0.18734999999999999</v>
      </c>
      <c r="W19" s="19">
        <v>0.106671</v>
      </c>
      <c r="X19" s="19">
        <v>0.11680699999999999</v>
      </c>
      <c r="Y19" s="18">
        <f t="shared" si="0"/>
        <v>2.5231379999999999</v>
      </c>
    </row>
    <row r="20" spans="1:25" x14ac:dyDescent="0.2">
      <c r="A20" s="143"/>
      <c r="B20" s="8" t="s">
        <v>16</v>
      </c>
      <c r="C20" s="28">
        <f>SUM(C21:C26)</f>
        <v>0.13501099999999999</v>
      </c>
      <c r="D20" s="28">
        <f t="shared" ref="D20:X20" si="1">SUM(D21:D26)</f>
        <v>3.9470999999999999E-2</v>
      </c>
      <c r="E20" s="28">
        <f t="shared" si="1"/>
        <v>0.35355700000000001</v>
      </c>
      <c r="F20" s="28">
        <f t="shared" si="1"/>
        <v>0.26851700000000001</v>
      </c>
      <c r="G20" s="28">
        <f t="shared" si="1"/>
        <v>0.135375</v>
      </c>
      <c r="H20" s="28">
        <f t="shared" si="1"/>
        <v>4.6463999999999998E-2</v>
      </c>
      <c r="I20" s="28">
        <f t="shared" si="1"/>
        <v>0.19609000000000001</v>
      </c>
      <c r="J20" s="28">
        <f t="shared" si="1"/>
        <v>9.2217000000000007E-2</v>
      </c>
      <c r="K20" s="28">
        <f t="shared" si="1"/>
        <v>0.125613</v>
      </c>
      <c r="L20" s="28">
        <f t="shared" si="1"/>
        <v>2.8813999999999999E-2</v>
      </c>
      <c r="M20" s="28">
        <f t="shared" si="1"/>
        <v>0.12561300000000003</v>
      </c>
      <c r="N20" s="28">
        <f t="shared" si="1"/>
        <v>2.0087000000000001E-2</v>
      </c>
      <c r="O20" s="28">
        <f t="shared" si="1"/>
        <v>4.143E-3</v>
      </c>
      <c r="P20" s="28">
        <f t="shared" si="1"/>
        <v>2.9421999999999997E-2</v>
      </c>
      <c r="Q20" s="28">
        <f t="shared" si="1"/>
        <v>1.2210000000000001E-3</v>
      </c>
      <c r="R20" s="28">
        <f t="shared" si="1"/>
        <v>0.14327800000000002</v>
      </c>
      <c r="S20" s="28">
        <f t="shared" si="1"/>
        <v>0.11417500000000001</v>
      </c>
      <c r="T20" s="28">
        <f t="shared" si="1"/>
        <v>0.12110599999999999</v>
      </c>
      <c r="U20" s="28">
        <f t="shared" si="1"/>
        <v>5.5120000000000004E-3</v>
      </c>
      <c r="V20" s="28">
        <f t="shared" si="1"/>
        <v>1.0036E-2</v>
      </c>
      <c r="W20" s="28">
        <f t="shared" si="1"/>
        <v>3.8170000000000001E-3</v>
      </c>
      <c r="X20" s="28">
        <f t="shared" si="1"/>
        <v>1.4588E-2</v>
      </c>
      <c r="Y20" s="18">
        <f t="shared" si="0"/>
        <v>2.0141269999999993</v>
      </c>
    </row>
    <row r="21" spans="1:25" x14ac:dyDescent="0.2">
      <c r="A21" s="143"/>
      <c r="B21" s="8" t="s">
        <v>19</v>
      </c>
      <c r="C21" s="28">
        <v>0</v>
      </c>
      <c r="D21" s="28">
        <v>0</v>
      </c>
      <c r="E21" s="28">
        <v>1.0345E-2</v>
      </c>
      <c r="F21" s="28">
        <v>2.091E-3</v>
      </c>
      <c r="G21" s="28">
        <v>4.1199999999999999E-4</v>
      </c>
      <c r="H21" s="28">
        <v>0</v>
      </c>
      <c r="I21" s="28">
        <v>3.0065000000000001E-2</v>
      </c>
      <c r="J21" s="28">
        <v>3.1550000000000002E-2</v>
      </c>
      <c r="K21" s="28">
        <v>1.7000999999999999E-2</v>
      </c>
      <c r="L21" s="28">
        <v>2.8800000000000001E-4</v>
      </c>
      <c r="M21" s="28">
        <v>6.1900000000000002E-3</v>
      </c>
      <c r="N21" s="28">
        <v>8.1030000000000008E-3</v>
      </c>
      <c r="O21" s="28">
        <v>7.2800000000000002E-4</v>
      </c>
      <c r="P21" s="28">
        <v>0</v>
      </c>
      <c r="Q21" s="19">
        <v>0</v>
      </c>
      <c r="R21" s="19">
        <v>3.2659999999999998E-3</v>
      </c>
      <c r="S21" s="19">
        <v>0</v>
      </c>
      <c r="T21" s="19">
        <v>0</v>
      </c>
      <c r="U21" s="19">
        <v>0</v>
      </c>
      <c r="V21" s="19">
        <v>6.900000000000001E-5</v>
      </c>
      <c r="W21" s="19">
        <v>8.8699999999999998E-4</v>
      </c>
      <c r="X21" s="19">
        <v>0</v>
      </c>
      <c r="Y21" s="18">
        <f t="shared" si="0"/>
        <v>0.11099500000000001</v>
      </c>
    </row>
    <row r="22" spans="1:25" x14ac:dyDescent="0.2">
      <c r="A22" s="143"/>
      <c r="B22" s="8" t="s">
        <v>18</v>
      </c>
      <c r="C22" s="28">
        <v>1.078E-3</v>
      </c>
      <c r="D22" s="28">
        <v>0</v>
      </c>
      <c r="E22" s="28">
        <v>1.4999999999999999E-4</v>
      </c>
      <c r="F22" s="28">
        <v>0</v>
      </c>
      <c r="G22" s="28">
        <v>2.6319999999999998E-3</v>
      </c>
      <c r="H22" s="28">
        <v>8.6200000000000003E-4</v>
      </c>
      <c r="I22" s="28">
        <v>0</v>
      </c>
      <c r="J22" s="28">
        <v>9.6000000000000002E-4</v>
      </c>
      <c r="K22" s="28">
        <v>7.67E-4</v>
      </c>
      <c r="L22" s="28">
        <v>2.7499999999999998E-3</v>
      </c>
      <c r="M22" s="28">
        <v>2.5000000000000001E-5</v>
      </c>
      <c r="N22" s="28">
        <v>0</v>
      </c>
      <c r="O22" s="28">
        <v>1.9000000000000001E-5</v>
      </c>
      <c r="P22" s="28">
        <v>0</v>
      </c>
      <c r="Q22" s="19">
        <v>0</v>
      </c>
      <c r="R22" s="19">
        <v>8.6985000000000007E-2</v>
      </c>
      <c r="S22" s="19">
        <v>0</v>
      </c>
      <c r="T22" s="19">
        <v>9.2080999999999996E-2</v>
      </c>
      <c r="U22" s="19">
        <v>0</v>
      </c>
      <c r="V22" s="19">
        <v>0</v>
      </c>
      <c r="W22" s="19">
        <v>8.3999999999999995E-5</v>
      </c>
      <c r="X22" s="19">
        <v>0</v>
      </c>
      <c r="Y22" s="18">
        <f t="shared" si="0"/>
        <v>0.188393</v>
      </c>
    </row>
    <row r="23" spans="1:25" x14ac:dyDescent="0.2">
      <c r="A23" s="143"/>
      <c r="B23" s="8" t="s">
        <v>20</v>
      </c>
      <c r="C23" s="28">
        <v>0</v>
      </c>
      <c r="D23" s="28">
        <v>3.8530000000000001E-3</v>
      </c>
      <c r="E23" s="28">
        <v>2.43E-4</v>
      </c>
      <c r="F23" s="28">
        <v>2.3663E-2</v>
      </c>
      <c r="G23" s="28">
        <v>2.235E-3</v>
      </c>
      <c r="H23" s="28">
        <v>1.1850000000000001E-3</v>
      </c>
      <c r="I23" s="28">
        <v>3.0709999999999999E-3</v>
      </c>
      <c r="J23" s="28">
        <v>2.4069999999999999E-3</v>
      </c>
      <c r="K23" s="28">
        <v>2.307E-3</v>
      </c>
      <c r="L23" s="28">
        <v>2.3699999999999999E-4</v>
      </c>
      <c r="M23" s="28">
        <v>0</v>
      </c>
      <c r="N23" s="28">
        <v>0</v>
      </c>
      <c r="O23" s="28">
        <v>0</v>
      </c>
      <c r="P23" s="28">
        <v>0</v>
      </c>
      <c r="Q23" s="19">
        <v>0</v>
      </c>
      <c r="R23" s="19">
        <v>1.56E-4</v>
      </c>
      <c r="S23" s="19">
        <v>0</v>
      </c>
      <c r="T23" s="19">
        <v>0</v>
      </c>
      <c r="U23" s="19">
        <v>0</v>
      </c>
      <c r="V23" s="19">
        <v>0</v>
      </c>
      <c r="W23" s="19">
        <v>0</v>
      </c>
      <c r="X23" s="19">
        <v>0</v>
      </c>
      <c r="Y23" s="18">
        <f t="shared" si="0"/>
        <v>3.9357000000000003E-2</v>
      </c>
    </row>
    <row r="24" spans="1:25" x14ac:dyDescent="0.2">
      <c r="A24" s="143"/>
      <c r="B24" s="8" t="s">
        <v>21</v>
      </c>
      <c r="C24" s="28">
        <v>0</v>
      </c>
      <c r="D24" s="28">
        <v>0</v>
      </c>
      <c r="E24" s="28">
        <v>0</v>
      </c>
      <c r="F24" s="28">
        <v>0</v>
      </c>
      <c r="G24" s="28">
        <v>0</v>
      </c>
      <c r="H24" s="28">
        <v>0</v>
      </c>
      <c r="I24" s="28">
        <v>0</v>
      </c>
      <c r="J24" s="28">
        <v>0</v>
      </c>
      <c r="K24" s="28">
        <v>0</v>
      </c>
      <c r="L24" s="28">
        <v>0</v>
      </c>
      <c r="M24" s="28">
        <v>0</v>
      </c>
      <c r="N24" s="28">
        <v>0</v>
      </c>
      <c r="O24" s="28">
        <v>0</v>
      </c>
      <c r="P24" s="28">
        <v>0</v>
      </c>
      <c r="Q24" s="19">
        <v>0</v>
      </c>
      <c r="R24" s="19" t="s">
        <v>364</v>
      </c>
      <c r="S24" s="19">
        <v>0</v>
      </c>
      <c r="T24" s="19">
        <v>0</v>
      </c>
      <c r="U24" s="19">
        <v>0</v>
      </c>
      <c r="V24" s="19">
        <v>2.7300000000000002E-4</v>
      </c>
      <c r="W24" s="19">
        <v>0</v>
      </c>
      <c r="X24" s="19">
        <v>0</v>
      </c>
      <c r="Y24" s="18">
        <f t="shared" si="0"/>
        <v>2.7300000000000002E-4</v>
      </c>
    </row>
    <row r="25" spans="1:25" x14ac:dyDescent="0.2">
      <c r="A25" s="143"/>
      <c r="B25" s="8" t="s">
        <v>17</v>
      </c>
      <c r="C25" s="28">
        <v>0</v>
      </c>
      <c r="D25" s="28">
        <v>0</v>
      </c>
      <c r="E25" s="28">
        <v>0.15554000000000001</v>
      </c>
      <c r="F25" s="28">
        <v>0.19921700000000001</v>
      </c>
      <c r="G25" s="28">
        <v>9.4840999999999995E-2</v>
      </c>
      <c r="H25" s="28">
        <v>5.9170000000000004E-3</v>
      </c>
      <c r="I25" s="28">
        <v>0</v>
      </c>
      <c r="J25" s="28">
        <v>3.5300000000000002E-4</v>
      </c>
      <c r="K25" s="28">
        <v>9.9700000000000006E-4</v>
      </c>
      <c r="L25" s="28">
        <v>3.5599999999999998E-4</v>
      </c>
      <c r="M25" s="28">
        <v>2.5500000000000002E-4</v>
      </c>
      <c r="N25" s="28">
        <v>2.225E-3</v>
      </c>
      <c r="O25" s="28">
        <v>6.3299999999999999E-4</v>
      </c>
      <c r="P25" s="28">
        <v>0</v>
      </c>
      <c r="Q25" s="19">
        <v>3.5799999999999997E-4</v>
      </c>
      <c r="R25" s="19">
        <v>3.0299999999999999E-4</v>
      </c>
      <c r="S25" s="19">
        <v>0</v>
      </c>
      <c r="T25" s="19">
        <v>1.8E-5</v>
      </c>
      <c r="U25" s="19">
        <v>9.9999999999999995E-7</v>
      </c>
      <c r="V25" s="19">
        <v>8.2899999999999988E-3</v>
      </c>
      <c r="W25" s="19">
        <v>5.0000000000000002E-5</v>
      </c>
      <c r="X25" s="19">
        <v>3.8999999999999999E-5</v>
      </c>
      <c r="Y25" s="18">
        <f t="shared" si="0"/>
        <v>0.46939300000000006</v>
      </c>
    </row>
    <row r="26" spans="1:25" x14ac:dyDescent="0.2">
      <c r="A26" s="297"/>
      <c r="B26" s="8" t="s">
        <v>807</v>
      </c>
      <c r="C26" s="28">
        <v>0.133933</v>
      </c>
      <c r="D26" s="28">
        <v>3.5617999999999997E-2</v>
      </c>
      <c r="E26" s="28">
        <v>0.18727899999999997</v>
      </c>
      <c r="F26" s="28">
        <v>4.3546000000000008E-2</v>
      </c>
      <c r="G26" s="28">
        <v>3.5254999999999995E-2</v>
      </c>
      <c r="H26" s="28">
        <v>3.85E-2</v>
      </c>
      <c r="I26" s="28">
        <v>0.16295400000000002</v>
      </c>
      <c r="J26" s="28">
        <v>5.6947000000000005E-2</v>
      </c>
      <c r="K26" s="28">
        <v>0.104541</v>
      </c>
      <c r="L26" s="28">
        <v>2.5183000000000001E-2</v>
      </c>
      <c r="M26" s="28">
        <v>0.11914300000000003</v>
      </c>
      <c r="N26" s="28">
        <v>9.7590000000000003E-3</v>
      </c>
      <c r="O26" s="28">
        <v>2.7629999999999998E-3</v>
      </c>
      <c r="P26" s="28">
        <v>2.9421999999999997E-2</v>
      </c>
      <c r="Q26" s="19">
        <v>8.6300000000000005E-4</v>
      </c>
      <c r="R26" s="19">
        <v>5.2567999999999997E-2</v>
      </c>
      <c r="S26" s="19">
        <v>0.11417500000000001</v>
      </c>
      <c r="T26" s="19">
        <v>2.9006999999999998E-2</v>
      </c>
      <c r="U26" s="19">
        <v>5.5110000000000003E-3</v>
      </c>
      <c r="V26" s="19">
        <v>1.4040000000000001E-3</v>
      </c>
      <c r="W26" s="19">
        <v>2.7959999999999999E-3</v>
      </c>
      <c r="X26" s="19">
        <v>1.4548999999999999E-2</v>
      </c>
      <c r="Y26" s="18">
        <f t="shared" si="0"/>
        <v>1.2057159999999996</v>
      </c>
    </row>
    <row r="27" spans="1:25" ht="15" x14ac:dyDescent="0.25">
      <c r="A27" s="143"/>
      <c r="B27" s="191" t="s">
        <v>22</v>
      </c>
      <c r="C27" s="211">
        <f>SUM(C9:C11,C14,C16:C17)</f>
        <v>55.463892000000001</v>
      </c>
      <c r="D27" s="211">
        <f t="shared" ref="D27:V27" si="2">SUM(D9:D11,D14,D16:D17)</f>
        <v>70.204940000000008</v>
      </c>
      <c r="E27" s="211">
        <f t="shared" si="2"/>
        <v>88.26551400000001</v>
      </c>
      <c r="F27" s="211">
        <f t="shared" si="2"/>
        <v>104.081656</v>
      </c>
      <c r="G27" s="211">
        <f t="shared" si="2"/>
        <v>107.527253</v>
      </c>
      <c r="H27" s="211">
        <f t="shared" si="2"/>
        <v>119.85027099999999</v>
      </c>
      <c r="I27" s="211">
        <f t="shared" si="2"/>
        <v>145.100697</v>
      </c>
      <c r="J27" s="211">
        <f t="shared" si="2"/>
        <v>152.841792</v>
      </c>
      <c r="K27" s="211">
        <f t="shared" si="2"/>
        <v>257.47072300000002</v>
      </c>
      <c r="L27" s="211">
        <f t="shared" si="2"/>
        <v>183.83674900000003</v>
      </c>
      <c r="M27" s="211">
        <f t="shared" si="2"/>
        <v>181.57266999999999</v>
      </c>
      <c r="N27" s="211">
        <f t="shared" si="2"/>
        <v>224.914591</v>
      </c>
      <c r="O27" s="211">
        <f t="shared" si="2"/>
        <v>252.80771999999999</v>
      </c>
      <c r="P27" s="211">
        <f t="shared" si="2"/>
        <v>270.18357900000001</v>
      </c>
      <c r="Q27" s="211">
        <f t="shared" si="2"/>
        <v>190.77202300000002</v>
      </c>
      <c r="R27" s="211">
        <f t="shared" si="2"/>
        <v>250.53563700000001</v>
      </c>
      <c r="S27" s="211">
        <f t="shared" si="2"/>
        <v>343.21385000000004</v>
      </c>
      <c r="T27" s="211">
        <f t="shared" si="2"/>
        <v>338.50954200000001</v>
      </c>
      <c r="U27" s="211">
        <f t="shared" si="2"/>
        <v>332.47047000000003</v>
      </c>
      <c r="V27" s="211">
        <f t="shared" si="2"/>
        <v>338.66729999999995</v>
      </c>
      <c r="W27" s="211">
        <f t="shared" ref="W27:X27" si="3">SUM(W9:W11,W14,W16:W17)</f>
        <v>345.97952300000003</v>
      </c>
      <c r="X27" s="211">
        <f t="shared" si="3"/>
        <v>324.20816500000001</v>
      </c>
      <c r="Y27" s="18">
        <f t="shared" si="0"/>
        <v>4678.4785570000004</v>
      </c>
    </row>
    <row r="28" spans="1:25" x14ac:dyDescent="0.2">
      <c r="A28" s="143"/>
      <c r="B28" s="8" t="s">
        <v>23</v>
      </c>
      <c r="C28" s="28">
        <v>26.308429000000004</v>
      </c>
      <c r="D28" s="28">
        <v>33.117713999999992</v>
      </c>
      <c r="E28" s="28">
        <v>34.224158999999986</v>
      </c>
      <c r="F28" s="28">
        <v>40.624987000000019</v>
      </c>
      <c r="G28" s="28">
        <v>39.655317999999994</v>
      </c>
      <c r="H28" s="28">
        <v>45.776406000000009</v>
      </c>
      <c r="I28" s="28">
        <v>46.457706999999999</v>
      </c>
      <c r="J28" s="28">
        <v>42.040884000000005</v>
      </c>
      <c r="K28" s="28">
        <v>38.382622999999967</v>
      </c>
      <c r="L28" s="28">
        <v>39.11653899999996</v>
      </c>
      <c r="M28" s="28">
        <v>35.674983000000026</v>
      </c>
      <c r="N28" s="28">
        <v>44.168892</v>
      </c>
      <c r="O28" s="28">
        <v>39.855375000000009</v>
      </c>
      <c r="P28" s="28">
        <v>40.996618000000012</v>
      </c>
      <c r="Q28" s="18">
        <f t="shared" ref="Q28:V28" si="4">Q29-Q27</f>
        <v>22.903027999999978</v>
      </c>
      <c r="R28" s="18">
        <f t="shared" si="4"/>
        <v>32.78116</v>
      </c>
      <c r="S28" s="18">
        <f t="shared" si="4"/>
        <v>37.382686999999976</v>
      </c>
      <c r="T28" s="18">
        <f t="shared" si="4"/>
        <v>41.959357000000011</v>
      </c>
      <c r="U28" s="18">
        <f t="shared" si="4"/>
        <v>47.057796999999994</v>
      </c>
      <c r="V28" s="18">
        <f t="shared" si="4"/>
        <v>52.150337000000036</v>
      </c>
      <c r="W28" s="18">
        <f t="shared" ref="W28:X28" si="5">W29-W27</f>
        <v>47.888198999999986</v>
      </c>
      <c r="X28" s="18">
        <f t="shared" si="5"/>
        <v>46.311149</v>
      </c>
      <c r="Y28" s="18">
        <f t="shared" si="0"/>
        <v>874.83434799999975</v>
      </c>
    </row>
    <row r="29" spans="1:25" ht="13.5" thickBot="1" x14ac:dyDescent="0.25">
      <c r="A29" s="143"/>
      <c r="B29" s="30" t="s">
        <v>7</v>
      </c>
      <c r="C29" s="258">
        <v>81.772321000000005</v>
      </c>
      <c r="D29" s="258">
        <v>103.322654</v>
      </c>
      <c r="E29" s="258">
        <v>122.489673</v>
      </c>
      <c r="F29" s="258">
        <v>144.70664300000001</v>
      </c>
      <c r="G29" s="258">
        <v>147.182571</v>
      </c>
      <c r="H29" s="258">
        <v>165.626677</v>
      </c>
      <c r="I29" s="258">
        <v>191.558404</v>
      </c>
      <c r="J29" s="258">
        <v>194.882676</v>
      </c>
      <c r="K29" s="258">
        <v>295.85334599999999</v>
      </c>
      <c r="L29" s="258">
        <v>222.95328799999999</v>
      </c>
      <c r="M29" s="258">
        <v>217.24765300000001</v>
      </c>
      <c r="N29" s="258">
        <v>269.083483</v>
      </c>
      <c r="O29" s="258">
        <v>292.663095</v>
      </c>
      <c r="P29" s="258">
        <v>311.18019700000002</v>
      </c>
      <c r="Q29" s="270">
        <v>213.675051</v>
      </c>
      <c r="R29" s="270">
        <v>283.31679700000001</v>
      </c>
      <c r="S29" s="270">
        <v>380.59653700000001</v>
      </c>
      <c r="T29" s="270">
        <v>380.46889900000002</v>
      </c>
      <c r="U29" s="274">
        <v>379.52826700000003</v>
      </c>
      <c r="V29" s="274">
        <v>390.81763699999999</v>
      </c>
      <c r="W29" s="274">
        <v>393.86772200000001</v>
      </c>
      <c r="X29" s="274">
        <v>370.51931400000001</v>
      </c>
      <c r="Y29" s="18">
        <f t="shared" si="0"/>
        <v>5553.3129049999998</v>
      </c>
    </row>
    <row r="30" spans="1:25" ht="20.25" thickTop="1" thickBot="1" x14ac:dyDescent="0.35">
      <c r="A30" s="143"/>
      <c r="B30" s="83"/>
      <c r="C30" s="334" t="s">
        <v>250</v>
      </c>
      <c r="D30" s="334"/>
      <c r="E30" s="334"/>
      <c r="F30" s="334"/>
      <c r="G30" s="334"/>
      <c r="H30" s="334"/>
      <c r="I30" s="334"/>
      <c r="J30" s="334"/>
      <c r="K30" s="334"/>
      <c r="L30" s="334"/>
      <c r="M30" s="334"/>
      <c r="N30" s="334"/>
      <c r="O30" s="334"/>
      <c r="P30" s="334"/>
      <c r="Q30" s="334"/>
      <c r="R30" s="334"/>
      <c r="S30" s="334"/>
      <c r="T30" s="334"/>
      <c r="U30" s="334"/>
      <c r="V30" s="334"/>
      <c r="W30" s="334"/>
      <c r="X30" s="334"/>
      <c r="Y30" s="334"/>
    </row>
    <row r="31" spans="1:25" ht="13.5" thickTop="1" x14ac:dyDescent="0.2">
      <c r="A31" s="143"/>
      <c r="B31" s="32"/>
      <c r="C31" s="18"/>
      <c r="D31" s="18"/>
      <c r="E31" s="18"/>
      <c r="F31" s="18"/>
      <c r="G31" s="18"/>
      <c r="H31" s="18"/>
      <c r="I31" s="18"/>
      <c r="J31" s="18"/>
      <c r="K31" s="18"/>
      <c r="L31" s="18"/>
      <c r="M31" s="18"/>
      <c r="N31" s="18"/>
      <c r="O31" s="18"/>
      <c r="P31" s="18"/>
      <c r="Q31" s="18"/>
      <c r="R31" s="18"/>
      <c r="S31" s="18"/>
      <c r="T31" s="18"/>
      <c r="U31" s="18"/>
      <c r="V31" s="18"/>
      <c r="W31" s="18"/>
      <c r="X31" s="18"/>
      <c r="Y31" s="18"/>
    </row>
    <row r="32" spans="1:25" x14ac:dyDescent="0.2">
      <c r="A32" s="143"/>
      <c r="B32" s="80" t="s">
        <v>326</v>
      </c>
      <c r="C32" s="18">
        <f t="shared" ref="C32:V32" si="6">C9/C$29*100</f>
        <v>37.34389415215449</v>
      </c>
      <c r="D32" s="18">
        <f t="shared" si="6"/>
        <v>35.237519160125331</v>
      </c>
      <c r="E32" s="18">
        <f t="shared" si="6"/>
        <v>33.875373314124204</v>
      </c>
      <c r="F32" s="18">
        <f t="shared" si="6"/>
        <v>31.314947303421302</v>
      </c>
      <c r="G32" s="18">
        <f t="shared" si="6"/>
        <v>27.086061704955544</v>
      </c>
      <c r="H32" s="18">
        <f t="shared" si="6"/>
        <v>25.287500032377032</v>
      </c>
      <c r="I32" s="18">
        <f t="shared" si="6"/>
        <v>21.723354408402777</v>
      </c>
      <c r="J32" s="18">
        <f t="shared" si="6"/>
        <v>17.611620850280197</v>
      </c>
      <c r="K32" s="18">
        <f t="shared" si="6"/>
        <v>43.577163396353818</v>
      </c>
      <c r="L32" s="18">
        <f t="shared" si="6"/>
        <v>15.985646733319312</v>
      </c>
      <c r="M32" s="18">
        <f t="shared" si="6"/>
        <v>10.541689948659652</v>
      </c>
      <c r="N32" s="18">
        <f t="shared" si="6"/>
        <v>12.237703196371958</v>
      </c>
      <c r="O32" s="18">
        <f t="shared" si="6"/>
        <v>9.8781313715007357</v>
      </c>
      <c r="P32" s="18">
        <f t="shared" si="6"/>
        <v>7.2864681681527435</v>
      </c>
      <c r="Q32" s="18">
        <f t="shared" si="6"/>
        <v>7.066556871911077</v>
      </c>
      <c r="R32" s="18">
        <f t="shared" si="6"/>
        <v>5.5157583897152413</v>
      </c>
      <c r="S32" s="18">
        <f t="shared" si="6"/>
        <v>3.7302680449769832</v>
      </c>
      <c r="T32" s="18">
        <f t="shared" si="6"/>
        <v>3.8333304084337256</v>
      </c>
      <c r="U32" s="18">
        <f t="shared" si="6"/>
        <v>3.4706592750310219</v>
      </c>
      <c r="V32" s="18">
        <f t="shared" si="6"/>
        <v>3.5952750515197445</v>
      </c>
      <c r="W32" s="18">
        <f t="shared" ref="W32:X32" si="7">W9/W$29*100</f>
        <v>2.9136858287666434</v>
      </c>
      <c r="X32" s="18">
        <f t="shared" si="7"/>
        <v>2.876814945198781</v>
      </c>
      <c r="Y32" s="18">
        <f t="shared" ref="Y32:Y52" si="8">Y9/Y$29*100</f>
        <v>12.466150743580332</v>
      </c>
    </row>
    <row r="33" spans="1:25" x14ac:dyDescent="0.2">
      <c r="A33" s="143"/>
      <c r="B33" s="80" t="s">
        <v>400</v>
      </c>
      <c r="C33" s="18">
        <f t="shared" ref="C33:C52" si="9">C10/C$29*100</f>
        <v>0</v>
      </c>
      <c r="D33" s="18">
        <f t="shared" ref="D33:R33" si="10">D10/D$29*100</f>
        <v>0</v>
      </c>
      <c r="E33" s="18">
        <f t="shared" si="10"/>
        <v>0</v>
      </c>
      <c r="F33" s="18">
        <f t="shared" si="10"/>
        <v>0</v>
      </c>
      <c r="G33" s="18">
        <f t="shared" si="10"/>
        <v>0</v>
      </c>
      <c r="H33" s="18">
        <f t="shared" si="10"/>
        <v>0</v>
      </c>
      <c r="I33" s="18">
        <f t="shared" si="10"/>
        <v>8.874578011205398E-5</v>
      </c>
      <c r="J33" s="18">
        <f t="shared" si="10"/>
        <v>6.4141155368781988E-3</v>
      </c>
      <c r="K33" s="18">
        <f t="shared" si="10"/>
        <v>6.8435933795387939E-3</v>
      </c>
      <c r="L33" s="18">
        <f t="shared" si="10"/>
        <v>4.8306082841891084E-4</v>
      </c>
      <c r="M33" s="18">
        <f t="shared" si="10"/>
        <v>1.273201326598451E-3</v>
      </c>
      <c r="N33" s="18">
        <f t="shared" si="10"/>
        <v>2.6252075828823726E-3</v>
      </c>
      <c r="O33" s="18">
        <f t="shared" si="10"/>
        <v>2.9518583475651419E-3</v>
      </c>
      <c r="P33" s="18">
        <f t="shared" si="10"/>
        <v>2.8819314617247317E-3</v>
      </c>
      <c r="Q33" s="18">
        <f t="shared" si="10"/>
        <v>1.1316716615642696E-2</v>
      </c>
      <c r="R33" s="18">
        <f t="shared" si="10"/>
        <v>9.9214025774829011E-3</v>
      </c>
      <c r="S33" s="18">
        <f t="shared" ref="S33:V52" si="11">S10/S$29*100</f>
        <v>1.4482527990001129E-3</v>
      </c>
      <c r="T33" s="18">
        <f t="shared" si="11"/>
        <v>1.333197013824775E-2</v>
      </c>
      <c r="U33" s="18">
        <f t="shared" si="11"/>
        <v>7.6465977697518896E-3</v>
      </c>
      <c r="V33" s="18">
        <f t="shared" si="11"/>
        <v>0</v>
      </c>
      <c r="W33" s="18">
        <f t="shared" ref="W33:X33" si="12">W10/W$29*100</f>
        <v>0</v>
      </c>
      <c r="X33" s="18">
        <f t="shared" si="12"/>
        <v>0</v>
      </c>
      <c r="Y33" s="18">
        <f t="shared" si="8"/>
        <v>3.5830503953927662E-3</v>
      </c>
    </row>
    <row r="34" spans="1:25" x14ac:dyDescent="0.2">
      <c r="A34" s="143"/>
      <c r="B34" s="80" t="s">
        <v>398</v>
      </c>
      <c r="C34" s="18">
        <f t="shared" si="9"/>
        <v>15.851443179654884</v>
      </c>
      <c r="D34" s="18">
        <f t="shared" ref="D34:R34" si="13">D11/D$29*100</f>
        <v>16.68107557515896</v>
      </c>
      <c r="E34" s="18">
        <f t="shared" si="13"/>
        <v>19.810551702591287</v>
      </c>
      <c r="F34" s="18">
        <f t="shared" si="13"/>
        <v>21.354027264663998</v>
      </c>
      <c r="G34" s="18">
        <f t="shared" si="13"/>
        <v>22.370861424889775</v>
      </c>
      <c r="H34" s="18">
        <f t="shared" si="13"/>
        <v>22.855943671441285</v>
      </c>
      <c r="I34" s="18">
        <f t="shared" si="13"/>
        <v>21.790401845277433</v>
      </c>
      <c r="J34" s="18">
        <f t="shared" si="13"/>
        <v>28.75306217572669</v>
      </c>
      <c r="K34" s="18">
        <f t="shared" si="13"/>
        <v>23.712727927031796</v>
      </c>
      <c r="L34" s="18">
        <f t="shared" si="13"/>
        <v>39.114823460239798</v>
      </c>
      <c r="M34" s="18">
        <f t="shared" si="13"/>
        <v>46.314189640520532</v>
      </c>
      <c r="N34" s="18">
        <f t="shared" si="13"/>
        <v>46.963879235947005</v>
      </c>
      <c r="O34" s="18">
        <f t="shared" si="13"/>
        <v>53.285651544141565</v>
      </c>
      <c r="P34" s="18">
        <f t="shared" si="13"/>
        <v>57.67120200132787</v>
      </c>
      <c r="Q34" s="18">
        <f t="shared" si="13"/>
        <v>58.633815887096716</v>
      </c>
      <c r="R34" s="18">
        <f t="shared" si="13"/>
        <v>58.998716549799198</v>
      </c>
      <c r="S34" s="18">
        <f t="shared" si="11"/>
        <v>60.685223733394075</v>
      </c>
      <c r="T34" s="18">
        <f t="shared" si="11"/>
        <v>55.549201933585643</v>
      </c>
      <c r="U34" s="18">
        <f t="shared" si="11"/>
        <v>52.835910638508508</v>
      </c>
      <c r="V34" s="18">
        <f t="shared" si="11"/>
        <v>51.183440833300978</v>
      </c>
      <c r="W34" s="18">
        <f t="shared" ref="W34:X34" si="14">W11/W$29*100</f>
        <v>45.487591135990577</v>
      </c>
      <c r="X34" s="18">
        <f t="shared" si="14"/>
        <v>46.987366493936669</v>
      </c>
      <c r="Y34" s="18">
        <f t="shared" si="8"/>
        <v>44.338459404710967</v>
      </c>
    </row>
    <row r="35" spans="1:25" x14ac:dyDescent="0.2">
      <c r="A35" s="143"/>
      <c r="B35" s="80" t="s">
        <v>61</v>
      </c>
      <c r="C35" s="18">
        <f t="shared" si="9"/>
        <v>0</v>
      </c>
      <c r="D35" s="18">
        <f t="shared" ref="D35:R35" si="15">D12/D$29*100</f>
        <v>0</v>
      </c>
      <c r="E35" s="18">
        <f t="shared" si="15"/>
        <v>0.12698213342442347</v>
      </c>
      <c r="F35" s="18">
        <f t="shared" si="15"/>
        <v>0.13766956089223906</v>
      </c>
      <c r="G35" s="18">
        <f t="shared" si="15"/>
        <v>6.443765682011357E-2</v>
      </c>
      <c r="H35" s="18">
        <f t="shared" si="15"/>
        <v>3.5724921293928996E-3</v>
      </c>
      <c r="I35" s="18">
        <f t="shared" si="15"/>
        <v>0</v>
      </c>
      <c r="J35" s="18">
        <f t="shared" si="15"/>
        <v>1.8113462276144032E-4</v>
      </c>
      <c r="K35" s="18">
        <f t="shared" si="15"/>
        <v>3.3699128756853748E-4</v>
      </c>
      <c r="L35" s="18">
        <f t="shared" si="15"/>
        <v>1.5967470280142269E-4</v>
      </c>
      <c r="M35" s="18">
        <f t="shared" si="15"/>
        <v>1.1737756264736265E-4</v>
      </c>
      <c r="N35" s="18">
        <f t="shared" si="15"/>
        <v>8.2688092750754223E-4</v>
      </c>
      <c r="O35" s="18">
        <f t="shared" si="15"/>
        <v>2.1628965551669574E-4</v>
      </c>
      <c r="P35" s="18">
        <f t="shared" si="15"/>
        <v>0</v>
      </c>
      <c r="Q35" s="18">
        <f t="shared" si="15"/>
        <v>1.6754412755469518E-4</v>
      </c>
      <c r="R35" s="18">
        <f t="shared" si="15"/>
        <v>1.0694741829938166E-4</v>
      </c>
      <c r="S35" s="18">
        <f t="shared" si="11"/>
        <v>0</v>
      </c>
      <c r="T35" s="18">
        <f t="shared" si="11"/>
        <v>4.7310043073980671E-6</v>
      </c>
      <c r="U35" s="18">
        <f t="shared" si="11"/>
        <v>2.6348498569146095E-7</v>
      </c>
      <c r="V35" s="18">
        <f t="shared" si="11"/>
        <v>2.1211939316853295E-3</v>
      </c>
      <c r="W35" s="18">
        <f t="shared" ref="W35:X35" si="16">W12/W$29*100</f>
        <v>1.2694617306060941E-5</v>
      </c>
      <c r="X35" s="18">
        <f t="shared" si="16"/>
        <v>1.0525767085923083E-5</v>
      </c>
      <c r="Y35" s="18">
        <f t="shared" si="8"/>
        <v>8.4524860750665749E-3</v>
      </c>
    </row>
    <row r="36" spans="1:25" x14ac:dyDescent="0.2">
      <c r="A36" s="143"/>
      <c r="B36" s="80" t="s">
        <v>401</v>
      </c>
      <c r="C36" s="18">
        <f t="shared" si="9"/>
        <v>0.16378769534987273</v>
      </c>
      <c r="D36" s="18">
        <f t="shared" ref="D36:R36" si="17">D13/D$29*100</f>
        <v>3.4472594945151133E-2</v>
      </c>
      <c r="E36" s="18">
        <f t="shared" si="17"/>
        <v>0.1528937055779388</v>
      </c>
      <c r="F36" s="18">
        <f t="shared" si="17"/>
        <v>3.0092606045736266E-2</v>
      </c>
      <c r="G36" s="18">
        <f t="shared" si="17"/>
        <v>2.3953243757373965E-2</v>
      </c>
      <c r="H36" s="18">
        <f t="shared" si="17"/>
        <v>2.3245047656181617E-2</v>
      </c>
      <c r="I36" s="18">
        <f t="shared" si="17"/>
        <v>8.5067528543409654E-2</v>
      </c>
      <c r="J36" s="18">
        <f t="shared" si="17"/>
        <v>2.9221170998288217E-2</v>
      </c>
      <c r="K36" s="18">
        <f t="shared" si="17"/>
        <v>3.5335412430995458E-2</v>
      </c>
      <c r="L36" s="18">
        <f t="shared" si="17"/>
        <v>1.129519112541637E-2</v>
      </c>
      <c r="M36" s="18">
        <f t="shared" si="17"/>
        <v>5.4842019398018534E-2</v>
      </c>
      <c r="N36" s="18">
        <f t="shared" si="17"/>
        <v>3.6267554928297104E-3</v>
      </c>
      <c r="O36" s="18">
        <f t="shared" si="17"/>
        <v>9.4408897028851538E-4</v>
      </c>
      <c r="P36" s="18">
        <f t="shared" si="17"/>
        <v>9.4549718406406174E-3</v>
      </c>
      <c r="Q36" s="18">
        <f t="shared" si="17"/>
        <v>4.0388430748520095E-4</v>
      </c>
      <c r="R36" s="18">
        <f t="shared" si="17"/>
        <v>1.8554494670501302E-2</v>
      </c>
      <c r="S36" s="18">
        <f t="shared" si="11"/>
        <v>2.9998959239085247E-2</v>
      </c>
      <c r="T36" s="18">
        <f t="shared" si="11"/>
        <v>7.6240134413719848E-3</v>
      </c>
      <c r="U36" s="18">
        <f t="shared" si="11"/>
        <v>1.4520657561456415E-3</v>
      </c>
      <c r="V36" s="18">
        <f t="shared" si="11"/>
        <v>3.5924683716359503E-4</v>
      </c>
      <c r="W36" s="18">
        <f t="shared" ref="W36:X36" si="18">W13/W$29*100</f>
        <v>7.0988299975492783E-4</v>
      </c>
      <c r="X36" s="18">
        <f t="shared" si="18"/>
        <v>3.926650905976793E-3</v>
      </c>
      <c r="Y36" s="18">
        <f t="shared" si="8"/>
        <v>2.1711652496916155E-2</v>
      </c>
    </row>
    <row r="37" spans="1:25" x14ac:dyDescent="0.2">
      <c r="A37" s="143"/>
      <c r="B37" s="80" t="s">
        <v>399</v>
      </c>
      <c r="C37" s="18">
        <f t="shared" si="9"/>
        <v>7.2939265109033657</v>
      </c>
      <c r="D37" s="18">
        <f t="shared" ref="D37:R37" si="19">D14/D$29*100</f>
        <v>7.7026457334322824</v>
      </c>
      <c r="E37" s="18">
        <f t="shared" si="19"/>
        <v>8.0079559033519505</v>
      </c>
      <c r="F37" s="18">
        <f t="shared" si="19"/>
        <v>8.3036139536455131</v>
      </c>
      <c r="G37" s="18">
        <f t="shared" si="19"/>
        <v>6.5772536341955874</v>
      </c>
      <c r="H37" s="18">
        <f t="shared" si="19"/>
        <v>5.9640446689635631</v>
      </c>
      <c r="I37" s="18">
        <f t="shared" si="19"/>
        <v>7.9775607234647881</v>
      </c>
      <c r="J37" s="18">
        <f t="shared" si="19"/>
        <v>6.7316912253401116</v>
      </c>
      <c r="K37" s="18">
        <f t="shared" si="19"/>
        <v>2.3552300807846875</v>
      </c>
      <c r="L37" s="18">
        <f t="shared" si="19"/>
        <v>4.0909825021284281</v>
      </c>
      <c r="M37" s="18">
        <f t="shared" si="19"/>
        <v>2.4193218787040243</v>
      </c>
      <c r="N37" s="18">
        <f t="shared" si="19"/>
        <v>1.7853741695472258</v>
      </c>
      <c r="O37" s="18">
        <f t="shared" si="19"/>
        <v>1.3084215486752779</v>
      </c>
      <c r="P37" s="18">
        <f t="shared" si="19"/>
        <v>1.3335247679658739</v>
      </c>
      <c r="Q37" s="18">
        <f t="shared" si="19"/>
        <v>1.0354868243368291</v>
      </c>
      <c r="R37" s="18">
        <f t="shared" si="19"/>
        <v>1.2804136706373961</v>
      </c>
      <c r="S37" s="18">
        <f t="shared" si="11"/>
        <v>0.88996632147496391</v>
      </c>
      <c r="T37" s="18">
        <f t="shared" si="11"/>
        <v>0.76901134565535134</v>
      </c>
      <c r="U37" s="18">
        <f t="shared" si="11"/>
        <v>0.43392288353583952</v>
      </c>
      <c r="V37" s="18">
        <f t="shared" si="11"/>
        <v>0.57327274613248846</v>
      </c>
      <c r="W37" s="18">
        <f t="shared" ref="W37:X37" si="20">W14/W$29*100</f>
        <v>0.29051834818797362</v>
      </c>
      <c r="X37" s="18">
        <f t="shared" si="20"/>
        <v>0.40945557833997287</v>
      </c>
      <c r="Y37" s="18">
        <f t="shared" si="8"/>
        <v>2.4586570635533103</v>
      </c>
    </row>
    <row r="38" spans="1:25" x14ac:dyDescent="0.2">
      <c r="A38" s="143"/>
      <c r="B38" s="80" t="s">
        <v>63</v>
      </c>
      <c r="C38" s="18">
        <f t="shared" si="9"/>
        <v>0</v>
      </c>
      <c r="D38" s="18">
        <f t="shared" ref="D38:R38" si="21">D15/D$29*100</f>
        <v>0</v>
      </c>
      <c r="E38" s="18">
        <f t="shared" si="21"/>
        <v>8.4456099413376673E-3</v>
      </c>
      <c r="F38" s="18">
        <f t="shared" si="21"/>
        <v>1.4449924043915521E-3</v>
      </c>
      <c r="G38" s="18">
        <f t="shared" si="21"/>
        <v>2.7992444839137917E-4</v>
      </c>
      <c r="H38" s="18">
        <f t="shared" si="21"/>
        <v>0</v>
      </c>
      <c r="I38" s="18">
        <f t="shared" si="21"/>
        <v>1.5694952229817077E-2</v>
      </c>
      <c r="J38" s="18">
        <f t="shared" si="21"/>
        <v>1.6189227615080574E-2</v>
      </c>
      <c r="K38" s="18">
        <f t="shared" si="21"/>
        <v>5.7464281644460423E-3</v>
      </c>
      <c r="L38" s="18">
        <f t="shared" si="21"/>
        <v>1.2917504046856669E-4</v>
      </c>
      <c r="M38" s="18">
        <f t="shared" si="21"/>
        <v>2.8492827952438225E-3</v>
      </c>
      <c r="N38" s="18">
        <f t="shared" si="21"/>
        <v>3.0113331036375804E-3</v>
      </c>
      <c r="O38" s="18">
        <f t="shared" si="21"/>
        <v>2.487501883351572E-4</v>
      </c>
      <c r="P38" s="18">
        <f t="shared" si="21"/>
        <v>0</v>
      </c>
      <c r="Q38" s="18">
        <f t="shared" si="21"/>
        <v>0</v>
      </c>
      <c r="R38" s="18">
        <f t="shared" si="21"/>
        <v>1.1527731622633019E-3</v>
      </c>
      <c r="S38" s="18">
        <f t="shared" si="11"/>
        <v>0</v>
      </c>
      <c r="T38" s="18">
        <f t="shared" si="11"/>
        <v>0</v>
      </c>
      <c r="U38" s="18">
        <f t="shared" si="11"/>
        <v>0</v>
      </c>
      <c r="V38" s="18">
        <f t="shared" si="11"/>
        <v>1.7655293279407453E-5</v>
      </c>
      <c r="W38" s="18">
        <f t="shared" ref="W38:X38" si="22">W15/W$29*100</f>
        <v>2.2520251100952113E-4</v>
      </c>
      <c r="X38" s="18">
        <f t="shared" si="22"/>
        <v>0</v>
      </c>
      <c r="Y38" s="18">
        <f t="shared" si="8"/>
        <v>1.9987168362161651E-3</v>
      </c>
    </row>
    <row r="39" spans="1:25" x14ac:dyDescent="0.2">
      <c r="A39" s="143"/>
      <c r="B39" s="80" t="s">
        <v>14</v>
      </c>
      <c r="C39" s="18">
        <f t="shared" si="9"/>
        <v>6.3718846869957382</v>
      </c>
      <c r="D39" s="18">
        <f t="shared" ref="D39:R39" si="23">D16/D$29*100</f>
        <v>7.6292881520445652</v>
      </c>
      <c r="E39" s="18">
        <f t="shared" si="23"/>
        <v>9.5317072158401484</v>
      </c>
      <c r="F39" s="18">
        <f t="shared" si="23"/>
        <v>10.168187648441267</v>
      </c>
      <c r="G39" s="18">
        <f t="shared" si="23"/>
        <v>16.201054131606384</v>
      </c>
      <c r="H39" s="18">
        <f t="shared" si="23"/>
        <v>17.433779100694029</v>
      </c>
      <c r="I39" s="18">
        <f t="shared" si="23"/>
        <v>23.455297737811598</v>
      </c>
      <c r="J39" s="18">
        <f t="shared" si="23"/>
        <v>24.574717457184338</v>
      </c>
      <c r="K39" s="18">
        <f t="shared" si="23"/>
        <v>17.038454586212456</v>
      </c>
      <c r="L39" s="18">
        <f t="shared" si="23"/>
        <v>22.983372642613819</v>
      </c>
      <c r="M39" s="18">
        <f t="shared" si="23"/>
        <v>24.038977304854932</v>
      </c>
      <c r="N39" s="18">
        <f t="shared" si="23"/>
        <v>22.423907750592036</v>
      </c>
      <c r="O39" s="18">
        <f t="shared" si="23"/>
        <v>21.705340060044126</v>
      </c>
      <c r="P39" s="18">
        <f t="shared" si="23"/>
        <v>20.531364340000078</v>
      </c>
      <c r="Q39" s="18">
        <f t="shared" si="23"/>
        <v>22.434203607607891</v>
      </c>
      <c r="R39" s="18">
        <f t="shared" si="23"/>
        <v>22.437888848503391</v>
      </c>
      <c r="S39" s="18">
        <f t="shared" si="11"/>
        <v>24.75707391946133</v>
      </c>
      <c r="T39" s="18">
        <f t="shared" si="11"/>
        <v>28.692097642388369</v>
      </c>
      <c r="U39" s="18">
        <f t="shared" si="11"/>
        <v>30.794395348686898</v>
      </c>
      <c r="V39" s="18">
        <f t="shared" si="11"/>
        <v>31.224603356373088</v>
      </c>
      <c r="W39" s="18">
        <f t="shared" ref="W39:X39" si="24">W16/W$29*100</f>
        <v>39.109243889754438</v>
      </c>
      <c r="X39" s="18">
        <f t="shared" si="24"/>
        <v>37.164466141702938</v>
      </c>
      <c r="Y39" s="18">
        <f t="shared" si="8"/>
        <v>24.709448836648974</v>
      </c>
    </row>
    <row r="40" spans="1:25" x14ac:dyDescent="0.2">
      <c r="A40" s="143"/>
      <c r="B40" s="8" t="s">
        <v>15</v>
      </c>
      <c r="C40" s="18">
        <f t="shared" si="9"/>
        <v>0.96607139229911287</v>
      </c>
      <c r="D40" s="18">
        <f t="shared" ref="D40:R40" si="25">D17/D$29*100</f>
        <v>0.69675813786200269</v>
      </c>
      <c r="E40" s="18">
        <f t="shared" si="25"/>
        <v>0.83396744801498501</v>
      </c>
      <c r="F40" s="18">
        <f t="shared" si="25"/>
        <v>0.78519339295294155</v>
      </c>
      <c r="G40" s="18">
        <f t="shared" si="25"/>
        <v>0.82182488849172219</v>
      </c>
      <c r="H40" s="18">
        <f t="shared" si="25"/>
        <v>0.82042761746647863</v>
      </c>
      <c r="I40" s="18">
        <f t="shared" si="25"/>
        <v>0.80079389260311451</v>
      </c>
      <c r="J40" s="18">
        <f t="shared" si="25"/>
        <v>0.7500871960522546</v>
      </c>
      <c r="K40" s="18">
        <f t="shared" si="25"/>
        <v>0.33605028080365196</v>
      </c>
      <c r="L40" s="18">
        <f t="shared" si="25"/>
        <v>0.27996761366443718</v>
      </c>
      <c r="M40" s="18">
        <f t="shared" si="25"/>
        <v>0.26320468465544256</v>
      </c>
      <c r="N40" s="18">
        <f t="shared" si="25"/>
        <v>0.17194217751373464</v>
      </c>
      <c r="O40" s="18">
        <f t="shared" si="25"/>
        <v>0.20132774171611897</v>
      </c>
      <c r="P40" s="18">
        <f t="shared" si="25"/>
        <v>0</v>
      </c>
      <c r="Q40" s="18">
        <f t="shared" si="25"/>
        <v>9.9994828128062554E-2</v>
      </c>
      <c r="R40" s="18">
        <f t="shared" si="25"/>
        <v>0.18680466728557579</v>
      </c>
      <c r="S40" s="18">
        <f t="shared" si="11"/>
        <v>0.11388963321019392</v>
      </c>
      <c r="T40" s="18">
        <f t="shared" si="11"/>
        <v>0.11469899409570401</v>
      </c>
      <c r="U40" s="18">
        <f t="shared" si="11"/>
        <v>5.8442287251294509E-2</v>
      </c>
      <c r="V40" s="18">
        <f t="shared" si="11"/>
        <v>7.9502297384803036E-2</v>
      </c>
      <c r="W40" s="18">
        <f t="shared" ref="W40:X40" si="26">W17/W$29*100</f>
        <v>4.0513601670562886E-2</v>
      </c>
      <c r="X40" s="18">
        <f t="shared" si="26"/>
        <v>6.2913049655489758E-2</v>
      </c>
      <c r="Y40" s="18">
        <f t="shared" si="8"/>
        <v>0.27032335934976459</v>
      </c>
    </row>
    <row r="41" spans="1:25" x14ac:dyDescent="0.2">
      <c r="A41" s="143"/>
      <c r="B41" s="8" t="s">
        <v>26</v>
      </c>
      <c r="C41" s="18">
        <f t="shared" si="9"/>
        <v>0.37647702331941879</v>
      </c>
      <c r="D41" s="18">
        <f t="shared" ref="D41:R41" si="27">D18/D$29*100</f>
        <v>0.44079878164956937</v>
      </c>
      <c r="E41" s="18">
        <f t="shared" si="27"/>
        <v>0.35787098558096403</v>
      </c>
      <c r="F41" s="18">
        <f t="shared" si="27"/>
        <v>0.48788015903319648</v>
      </c>
      <c r="G41" s="18">
        <f t="shared" si="27"/>
        <v>0.54644649467361184</v>
      </c>
      <c r="H41" s="18">
        <f t="shared" si="27"/>
        <v>0.49060514569159652</v>
      </c>
      <c r="I41" s="18">
        <f t="shared" si="27"/>
        <v>0.52580360817790062</v>
      </c>
      <c r="J41" s="18">
        <f t="shared" si="27"/>
        <v>0.48830661582253732</v>
      </c>
      <c r="K41" s="18">
        <f t="shared" si="27"/>
        <v>0.21723093846638461</v>
      </c>
      <c r="L41" s="18">
        <f t="shared" si="27"/>
        <v>0.17507927490174535</v>
      </c>
      <c r="M41" s="18">
        <f t="shared" si="27"/>
        <v>0.10658389022964496</v>
      </c>
      <c r="N41" s="18">
        <f t="shared" si="27"/>
        <v>7.0449140128010027E-2</v>
      </c>
      <c r="O41" s="18">
        <f t="shared" si="27"/>
        <v>9.2114108203495901E-2</v>
      </c>
      <c r="P41" s="18">
        <f t="shared" si="27"/>
        <v>4.9983257771380615E-2</v>
      </c>
      <c r="Q41" s="18">
        <f t="shared" si="27"/>
        <v>7.3513495967294742E-2</v>
      </c>
      <c r="R41" s="18">
        <f t="shared" si="27"/>
        <v>6.0084683224764811E-2</v>
      </c>
      <c r="S41" s="18">
        <f t="shared" si="11"/>
        <v>5.5913278054865748E-2</v>
      </c>
      <c r="T41" s="18">
        <f t="shared" si="11"/>
        <v>5.1157138076613193E-2</v>
      </c>
      <c r="U41" s="18">
        <f t="shared" si="11"/>
        <v>3.1879048418809869E-2</v>
      </c>
      <c r="V41" s="18">
        <f t="shared" si="11"/>
        <v>1.2420370885155317E-2</v>
      </c>
      <c r="W41" s="18">
        <f t="shared" ref="W41:X41" si="28">W18/W$29*100</f>
        <v>8.5703900356678634E-3</v>
      </c>
      <c r="X41" s="18">
        <f t="shared" si="28"/>
        <v>2.3283536576989342E-2</v>
      </c>
      <c r="Y41" s="18">
        <f t="shared" si="8"/>
        <v>0.15102552554617851</v>
      </c>
    </row>
    <row r="42" spans="1:25" x14ac:dyDescent="0.2">
      <c r="A42" s="143"/>
      <c r="B42" s="8" t="s">
        <v>27</v>
      </c>
      <c r="C42" s="18">
        <f t="shared" si="9"/>
        <v>9.9989824185129819E-2</v>
      </c>
      <c r="D42" s="18">
        <f t="shared" ref="D42:R42" si="29">D19/D$29*100</f>
        <v>0.14635802909205176</v>
      </c>
      <c r="E42" s="18">
        <f t="shared" si="29"/>
        <v>0.10563339490668737</v>
      </c>
      <c r="F42" s="18">
        <f t="shared" si="29"/>
        <v>2.6197829770676112E-2</v>
      </c>
      <c r="G42" s="18">
        <f t="shared" si="29"/>
        <v>7.5017713884071233E-2</v>
      </c>
      <c r="H42" s="18">
        <f t="shared" si="29"/>
        <v>4.7279219397730235E-2</v>
      </c>
      <c r="I42" s="18">
        <f t="shared" si="29"/>
        <v>5.7032214572011158E-2</v>
      </c>
      <c r="J42" s="18">
        <f t="shared" si="29"/>
        <v>7.113151504549331E-2</v>
      </c>
      <c r="K42" s="18">
        <f t="shared" si="29"/>
        <v>3.3771461891798242E-2</v>
      </c>
      <c r="L42" s="18">
        <f t="shared" si="29"/>
        <v>4.3243138894636976E-2</v>
      </c>
      <c r="M42" s="18">
        <f t="shared" si="29"/>
        <v>6.007659838792366E-2</v>
      </c>
      <c r="N42" s="18">
        <f t="shared" si="29"/>
        <v>6.6109223062197395E-2</v>
      </c>
      <c r="O42" s="18">
        <f t="shared" si="29"/>
        <v>6.8523843089952977E-2</v>
      </c>
      <c r="P42" s="18">
        <f t="shared" si="29"/>
        <v>4.7553797261719703E-2</v>
      </c>
      <c r="Q42" s="18">
        <f t="shared" si="29"/>
        <v>1.6546152596916896E-2</v>
      </c>
      <c r="R42" s="18">
        <f t="shared" si="29"/>
        <v>7.3646886527522049E-2</v>
      </c>
      <c r="S42" s="18">
        <f t="shared" si="11"/>
        <v>1.403980194386267E-2</v>
      </c>
      <c r="T42" s="18">
        <f t="shared" si="11"/>
        <v>2.2410504570572004E-2</v>
      </c>
      <c r="U42" s="18">
        <f t="shared" si="11"/>
        <v>1.0400015870227658E-2</v>
      </c>
      <c r="V42" s="18">
        <f t="shared" si="11"/>
        <v>4.7937959360825878E-2</v>
      </c>
      <c r="W42" s="18">
        <f t="shared" ref="W42:X42" si="30">W19/W$29*100</f>
        <v>2.7082950453096534E-2</v>
      </c>
      <c r="X42" s="18">
        <f t="shared" si="30"/>
        <v>3.152521220526712E-2</v>
      </c>
      <c r="Y42" s="18">
        <f t="shared" si="8"/>
        <v>4.5434824998394359E-2</v>
      </c>
    </row>
    <row r="43" spans="1:25" x14ac:dyDescent="0.2">
      <c r="A43" s="143"/>
      <c r="B43" s="8" t="s">
        <v>16</v>
      </c>
      <c r="C43" s="18">
        <f t="shared" si="9"/>
        <v>0.16510598983731914</v>
      </c>
      <c r="D43" s="18">
        <f t="shared" ref="D43:R43" si="31">D20/D$29*100</f>
        <v>3.8201690018531659E-2</v>
      </c>
      <c r="E43" s="18">
        <f t="shared" si="31"/>
        <v>0.28864229231798177</v>
      </c>
      <c r="F43" s="18">
        <f t="shared" si="31"/>
        <v>0.18555955306073957</v>
      </c>
      <c r="G43" s="18">
        <f t="shared" si="31"/>
        <v>9.1977602429570274E-2</v>
      </c>
      <c r="H43" s="18">
        <f t="shared" si="31"/>
        <v>2.8053451799917473E-2</v>
      </c>
      <c r="I43" s="18">
        <f t="shared" si="31"/>
        <v>0.10236564718925097</v>
      </c>
      <c r="J43" s="18">
        <f t="shared" si="31"/>
        <v>4.7319239397143747E-2</v>
      </c>
      <c r="K43" s="18">
        <f t="shared" si="31"/>
        <v>4.2457860185904403E-2</v>
      </c>
      <c r="L43" s="18">
        <f t="shared" si="31"/>
        <v>1.2923783389101669E-2</v>
      </c>
      <c r="M43" s="18">
        <f t="shared" si="31"/>
        <v>5.7820187360090848E-2</v>
      </c>
      <c r="N43" s="18">
        <f t="shared" si="31"/>
        <v>7.4649695239748333E-3</v>
      </c>
      <c r="O43" s="18">
        <f t="shared" si="31"/>
        <v>1.4156209207040608E-3</v>
      </c>
      <c r="P43" s="18">
        <f t="shared" si="31"/>
        <v>9.4549718406406157E-3</v>
      </c>
      <c r="Q43" s="18">
        <f t="shared" si="31"/>
        <v>5.7142843503989627E-4</v>
      </c>
      <c r="R43" s="18">
        <f t="shared" si="31"/>
        <v>5.057165742276834E-2</v>
      </c>
      <c r="S43" s="18">
        <f t="shared" si="11"/>
        <v>2.9998959239085247E-2</v>
      </c>
      <c r="T43" s="18">
        <f t="shared" si="11"/>
        <v>3.1830722647319454E-2</v>
      </c>
      <c r="U43" s="18">
        <f t="shared" si="11"/>
        <v>1.452329241131333E-3</v>
      </c>
      <c r="V43" s="18">
        <f t="shared" si="11"/>
        <v>2.5679496137990315E-3</v>
      </c>
      <c r="W43" s="18">
        <f t="shared" ref="W43:X43" si="32">W20/W$29*100</f>
        <v>9.6910708514469227E-4</v>
      </c>
      <c r="X43" s="18">
        <f t="shared" si="32"/>
        <v>3.9371766730627164E-3</v>
      </c>
      <c r="Y43" s="18">
        <f t="shared" si="8"/>
        <v>3.6268926935245326E-2</v>
      </c>
    </row>
    <row r="44" spans="1:25" x14ac:dyDescent="0.2">
      <c r="A44" s="143"/>
      <c r="B44" s="8" t="s">
        <v>19</v>
      </c>
      <c r="C44" s="18">
        <f t="shared" si="9"/>
        <v>0</v>
      </c>
      <c r="D44" s="18">
        <f t="shared" ref="D44:R44" si="33">D21/D$29*100</f>
        <v>0</v>
      </c>
      <c r="E44" s="18">
        <f t="shared" si="33"/>
        <v>8.4456099413376673E-3</v>
      </c>
      <c r="F44" s="18">
        <f t="shared" si="33"/>
        <v>1.4449924043915521E-3</v>
      </c>
      <c r="G44" s="18">
        <f t="shared" si="33"/>
        <v>2.7992444839137917E-4</v>
      </c>
      <c r="H44" s="18">
        <f t="shared" si="33"/>
        <v>0</v>
      </c>
      <c r="I44" s="18">
        <f t="shared" si="33"/>
        <v>1.5694952229817077E-2</v>
      </c>
      <c r="J44" s="18">
        <f t="shared" si="33"/>
        <v>1.6189227615080574E-2</v>
      </c>
      <c r="K44" s="18">
        <f t="shared" si="33"/>
        <v>5.7464281644460423E-3</v>
      </c>
      <c r="L44" s="18">
        <f t="shared" si="33"/>
        <v>1.2917504046856669E-4</v>
      </c>
      <c r="M44" s="18">
        <f t="shared" si="33"/>
        <v>2.8492827952438225E-3</v>
      </c>
      <c r="N44" s="18">
        <f t="shared" si="33"/>
        <v>3.0113331036375804E-3</v>
      </c>
      <c r="O44" s="18">
        <f t="shared" si="33"/>
        <v>2.487501883351572E-4</v>
      </c>
      <c r="P44" s="18">
        <f t="shared" si="33"/>
        <v>0</v>
      </c>
      <c r="Q44" s="18">
        <f t="shared" si="33"/>
        <v>0</v>
      </c>
      <c r="R44" s="18">
        <f t="shared" si="33"/>
        <v>1.1527731622633019E-3</v>
      </c>
      <c r="S44" s="18">
        <f t="shared" si="11"/>
        <v>0</v>
      </c>
      <c r="T44" s="18">
        <f t="shared" si="11"/>
        <v>0</v>
      </c>
      <c r="U44" s="18">
        <f t="shared" si="11"/>
        <v>0</v>
      </c>
      <c r="V44" s="18">
        <f t="shared" si="11"/>
        <v>1.7655293279407453E-5</v>
      </c>
      <c r="W44" s="18">
        <f t="shared" ref="W44:X44" si="34">W21/W$29*100</f>
        <v>2.2520251100952113E-4</v>
      </c>
      <c r="X44" s="18">
        <f t="shared" si="34"/>
        <v>0</v>
      </c>
      <c r="Y44" s="18">
        <f t="shared" si="8"/>
        <v>1.9987168362161651E-3</v>
      </c>
    </row>
    <row r="45" spans="1:25" x14ac:dyDescent="0.2">
      <c r="A45" s="143"/>
      <c r="B45" s="8" t="s">
        <v>18</v>
      </c>
      <c r="C45" s="18">
        <f t="shared" si="9"/>
        <v>1.3182944874464305E-3</v>
      </c>
      <c r="D45" s="18">
        <f t="shared" ref="D45:R45" si="35">D22/D$29*100</f>
        <v>0</v>
      </c>
      <c r="E45" s="18">
        <f t="shared" si="35"/>
        <v>1.2245930316101013E-4</v>
      </c>
      <c r="F45" s="18">
        <f t="shared" si="35"/>
        <v>0</v>
      </c>
      <c r="G45" s="18">
        <f t="shared" si="35"/>
        <v>1.7882552139954124E-3</v>
      </c>
      <c r="H45" s="18">
        <f t="shared" si="35"/>
        <v>5.2044756050983261E-4</v>
      </c>
      <c r="I45" s="18">
        <f t="shared" si="35"/>
        <v>0</v>
      </c>
      <c r="J45" s="18">
        <f t="shared" si="35"/>
        <v>4.9260407323224568E-4</v>
      </c>
      <c r="K45" s="18">
        <f t="shared" si="35"/>
        <v>2.5925006776837336E-4</v>
      </c>
      <c r="L45" s="18">
        <f t="shared" si="35"/>
        <v>1.2334422266963832E-3</v>
      </c>
      <c r="M45" s="18">
        <f t="shared" si="35"/>
        <v>1.1507604181113985E-5</v>
      </c>
      <c r="N45" s="18">
        <f t="shared" si="35"/>
        <v>0</v>
      </c>
      <c r="O45" s="18">
        <f t="shared" si="35"/>
        <v>6.4921065636922888E-6</v>
      </c>
      <c r="P45" s="18">
        <f t="shared" si="35"/>
        <v>0</v>
      </c>
      <c r="Q45" s="18">
        <f t="shared" si="35"/>
        <v>0</v>
      </c>
      <c r="R45" s="18">
        <f t="shared" si="35"/>
        <v>3.0702380134560111E-2</v>
      </c>
      <c r="S45" s="18">
        <f t="shared" si="11"/>
        <v>0</v>
      </c>
      <c r="T45" s="18">
        <f t="shared" si="11"/>
        <v>2.4201978201640075E-2</v>
      </c>
      <c r="U45" s="18">
        <f t="shared" si="11"/>
        <v>0</v>
      </c>
      <c r="V45" s="18">
        <f t="shared" si="11"/>
        <v>0</v>
      </c>
      <c r="W45" s="18">
        <f t="shared" ref="W45:X45" si="36">W22/W$29*100</f>
        <v>2.132695707418238E-5</v>
      </c>
      <c r="X45" s="18">
        <f t="shared" si="36"/>
        <v>0</v>
      </c>
      <c r="Y45" s="18">
        <f t="shared" si="8"/>
        <v>3.3924434517345102E-3</v>
      </c>
    </row>
    <row r="46" spans="1:25" x14ac:dyDescent="0.2">
      <c r="A46" s="143"/>
      <c r="B46" s="8" t="s">
        <v>20</v>
      </c>
      <c r="C46" s="18">
        <f t="shared" si="9"/>
        <v>0</v>
      </c>
      <c r="D46" s="18">
        <f t="shared" ref="D46:R46" si="37">D23/D$29*100</f>
        <v>3.7290950733805191E-3</v>
      </c>
      <c r="E46" s="18">
        <f t="shared" si="37"/>
        <v>1.9838407112083645E-4</v>
      </c>
      <c r="F46" s="18">
        <f t="shared" si="37"/>
        <v>1.6352393718372691E-2</v>
      </c>
      <c r="G46" s="18">
        <f t="shared" si="37"/>
        <v>1.5185221896959525E-3</v>
      </c>
      <c r="H46" s="18">
        <f t="shared" si="37"/>
        <v>7.1546445383312263E-4</v>
      </c>
      <c r="I46" s="18">
        <f t="shared" si="37"/>
        <v>1.6031664160242221E-3</v>
      </c>
      <c r="J46" s="18">
        <f t="shared" si="37"/>
        <v>1.2351020877812658E-3</v>
      </c>
      <c r="K46" s="18">
        <f t="shared" si="37"/>
        <v>7.7977823512599394E-4</v>
      </c>
      <c r="L46" s="18">
        <f t="shared" si="37"/>
        <v>1.0630029371892467E-4</v>
      </c>
      <c r="M46" s="18">
        <f t="shared" si="37"/>
        <v>0</v>
      </c>
      <c r="N46" s="18">
        <f t="shared" si="37"/>
        <v>0</v>
      </c>
      <c r="O46" s="18">
        <f t="shared" si="37"/>
        <v>0</v>
      </c>
      <c r="P46" s="18">
        <f t="shared" si="37"/>
        <v>0</v>
      </c>
      <c r="Q46" s="18">
        <f t="shared" si="37"/>
        <v>0</v>
      </c>
      <c r="R46" s="18">
        <f t="shared" si="37"/>
        <v>5.5062037144236101E-5</v>
      </c>
      <c r="S46" s="18">
        <f t="shared" si="11"/>
        <v>0</v>
      </c>
      <c r="T46" s="18">
        <f t="shared" si="11"/>
        <v>0</v>
      </c>
      <c r="U46" s="18">
        <f t="shared" si="11"/>
        <v>0</v>
      </c>
      <c r="V46" s="18">
        <f t="shared" si="11"/>
        <v>0</v>
      </c>
      <c r="W46" s="18">
        <f t="shared" ref="W46:X46" si="38">W23/W$29*100</f>
        <v>0</v>
      </c>
      <c r="X46" s="18">
        <f t="shared" si="38"/>
        <v>0</v>
      </c>
      <c r="Y46" s="18">
        <f t="shared" si="8"/>
        <v>7.0871209084156595E-4</v>
      </c>
    </row>
    <row r="47" spans="1:25" x14ac:dyDescent="0.2">
      <c r="A47" s="143"/>
      <c r="B47" s="8" t="s">
        <v>21</v>
      </c>
      <c r="C47" s="18">
        <f t="shared" si="9"/>
        <v>0</v>
      </c>
      <c r="D47" s="18">
        <f t="shared" ref="D47:Q47" si="39">D24/D$29*100</f>
        <v>0</v>
      </c>
      <c r="E47" s="18">
        <f t="shared" si="39"/>
        <v>0</v>
      </c>
      <c r="F47" s="18">
        <f t="shared" si="39"/>
        <v>0</v>
      </c>
      <c r="G47" s="18">
        <f t="shared" si="39"/>
        <v>0</v>
      </c>
      <c r="H47" s="18">
        <f t="shared" si="39"/>
        <v>0</v>
      </c>
      <c r="I47" s="18">
        <f t="shared" si="39"/>
        <v>0</v>
      </c>
      <c r="J47" s="18">
        <f t="shared" si="39"/>
        <v>0</v>
      </c>
      <c r="K47" s="18">
        <f t="shared" si="39"/>
        <v>0</v>
      </c>
      <c r="L47" s="18">
        <f t="shared" si="39"/>
        <v>0</v>
      </c>
      <c r="M47" s="18">
        <f t="shared" si="39"/>
        <v>0</v>
      </c>
      <c r="N47" s="18">
        <f t="shared" si="39"/>
        <v>0</v>
      </c>
      <c r="O47" s="18">
        <f t="shared" si="39"/>
        <v>0</v>
      </c>
      <c r="P47" s="18">
        <f t="shared" si="39"/>
        <v>0</v>
      </c>
      <c r="Q47" s="18">
        <f t="shared" si="39"/>
        <v>0</v>
      </c>
      <c r="R47" s="18" t="str">
        <f>IFERROR(((R24/R$29)*100)-100,"--")</f>
        <v>--</v>
      </c>
      <c r="S47" s="18">
        <f t="shared" si="11"/>
        <v>0</v>
      </c>
      <c r="T47" s="18">
        <f t="shared" si="11"/>
        <v>0</v>
      </c>
      <c r="U47" s="18">
        <f t="shared" si="11"/>
        <v>0</v>
      </c>
      <c r="V47" s="18">
        <f t="shared" si="11"/>
        <v>6.9853551670699055E-5</v>
      </c>
      <c r="W47" s="18">
        <f t="shared" ref="W47:X47" si="40">W24/W$29*100</f>
        <v>0</v>
      </c>
      <c r="X47" s="18">
        <f t="shared" si="40"/>
        <v>0</v>
      </c>
      <c r="Y47" s="18">
        <f t="shared" si="8"/>
        <v>4.9159844703546381E-6</v>
      </c>
    </row>
    <row r="48" spans="1:25" x14ac:dyDescent="0.2">
      <c r="A48" s="143"/>
      <c r="B48" s="8" t="s">
        <v>17</v>
      </c>
      <c r="C48" s="18">
        <f t="shared" si="9"/>
        <v>0</v>
      </c>
      <c r="D48" s="18">
        <f t="shared" ref="D48:R48" si="41">D25/D$29*100</f>
        <v>0</v>
      </c>
      <c r="E48" s="18">
        <f t="shared" si="41"/>
        <v>0.12698213342442347</v>
      </c>
      <c r="F48" s="18">
        <f t="shared" si="41"/>
        <v>0.13766956089223906</v>
      </c>
      <c r="G48" s="18">
        <f t="shared" si="41"/>
        <v>6.443765682011357E-2</v>
      </c>
      <c r="H48" s="18">
        <f t="shared" si="41"/>
        <v>3.5724921293928996E-3</v>
      </c>
      <c r="I48" s="18">
        <f t="shared" si="41"/>
        <v>0</v>
      </c>
      <c r="J48" s="18">
        <f t="shared" si="41"/>
        <v>1.8113462276144032E-4</v>
      </c>
      <c r="K48" s="18">
        <f t="shared" si="41"/>
        <v>3.3699128756853748E-4</v>
      </c>
      <c r="L48" s="18">
        <f t="shared" si="41"/>
        <v>1.5967470280142269E-4</v>
      </c>
      <c r="M48" s="18">
        <f t="shared" si="41"/>
        <v>1.1737756264736265E-4</v>
      </c>
      <c r="N48" s="18">
        <f t="shared" si="41"/>
        <v>8.2688092750754223E-4</v>
      </c>
      <c r="O48" s="18">
        <f t="shared" si="41"/>
        <v>2.1628965551669574E-4</v>
      </c>
      <c r="P48" s="18">
        <f t="shared" si="41"/>
        <v>0</v>
      </c>
      <c r="Q48" s="18">
        <f t="shared" si="41"/>
        <v>1.6754412755469518E-4</v>
      </c>
      <c r="R48" s="18">
        <f t="shared" si="41"/>
        <v>1.0694741829938166E-4</v>
      </c>
      <c r="S48" s="18">
        <f t="shared" si="11"/>
        <v>0</v>
      </c>
      <c r="T48" s="18">
        <f t="shared" si="11"/>
        <v>4.7310043073980671E-6</v>
      </c>
      <c r="U48" s="18">
        <f t="shared" si="11"/>
        <v>2.6348498569146095E-7</v>
      </c>
      <c r="V48" s="18">
        <f t="shared" si="11"/>
        <v>2.1211939316853295E-3</v>
      </c>
      <c r="W48" s="18">
        <f t="shared" ref="W48:X48" si="42">W25/W$29*100</f>
        <v>1.2694617306060941E-5</v>
      </c>
      <c r="X48" s="18">
        <f t="shared" si="42"/>
        <v>1.0525767085923083E-5</v>
      </c>
      <c r="Y48" s="18">
        <f t="shared" si="8"/>
        <v>8.4524860750665749E-3</v>
      </c>
    </row>
    <row r="49" spans="1:25" x14ac:dyDescent="0.2">
      <c r="A49" s="297"/>
      <c r="B49" s="8" t="s">
        <v>807</v>
      </c>
      <c r="C49" s="18">
        <f t="shared" si="9"/>
        <v>0.16378769534987273</v>
      </c>
      <c r="D49" s="18">
        <f t="shared" ref="D49:R49" si="43">D26/D$29*100</f>
        <v>3.4472594945151133E-2</v>
      </c>
      <c r="E49" s="18">
        <f t="shared" si="43"/>
        <v>0.15289370557793877</v>
      </c>
      <c r="F49" s="18">
        <f t="shared" si="43"/>
        <v>3.0092606045736273E-2</v>
      </c>
      <c r="G49" s="18">
        <f t="shared" si="43"/>
        <v>2.3953243757373961E-2</v>
      </c>
      <c r="H49" s="18">
        <f t="shared" si="43"/>
        <v>2.3245047656181617E-2</v>
      </c>
      <c r="I49" s="18">
        <f t="shared" si="43"/>
        <v>8.5067528543409682E-2</v>
      </c>
      <c r="J49" s="18">
        <f t="shared" si="43"/>
        <v>2.9221170998288224E-2</v>
      </c>
      <c r="K49" s="18">
        <f t="shared" si="43"/>
        <v>3.5335412430995458E-2</v>
      </c>
      <c r="L49" s="18">
        <f t="shared" si="43"/>
        <v>1.129519112541637E-2</v>
      </c>
      <c r="M49" s="18">
        <f t="shared" si="43"/>
        <v>5.4842019398018541E-2</v>
      </c>
      <c r="N49" s="18">
        <f t="shared" si="43"/>
        <v>3.6267554928297104E-3</v>
      </c>
      <c r="O49" s="18">
        <f t="shared" si="43"/>
        <v>9.4408897028851538E-4</v>
      </c>
      <c r="P49" s="18">
        <f t="shared" si="43"/>
        <v>9.4549718406406157E-3</v>
      </c>
      <c r="Q49" s="18">
        <f t="shared" si="43"/>
        <v>4.0388430748520095E-4</v>
      </c>
      <c r="R49" s="18">
        <f t="shared" si="43"/>
        <v>1.8554494670501302E-2</v>
      </c>
      <c r="S49" s="18">
        <f t="shared" si="11"/>
        <v>2.9998959239085247E-2</v>
      </c>
      <c r="T49" s="18">
        <f t="shared" si="11"/>
        <v>7.624013441371983E-3</v>
      </c>
      <c r="U49" s="18">
        <f t="shared" si="11"/>
        <v>1.4520657561456415E-3</v>
      </c>
      <c r="V49" s="18">
        <f t="shared" si="11"/>
        <v>3.5924683716359509E-4</v>
      </c>
      <c r="W49" s="18">
        <f t="shared" ref="W49:X49" si="44">W26/W$29*100</f>
        <v>7.0988299975492783E-4</v>
      </c>
      <c r="X49" s="18">
        <f t="shared" si="44"/>
        <v>3.926650905976793E-3</v>
      </c>
      <c r="Y49" s="18">
        <f t="shared" si="8"/>
        <v>2.1711652496916155E-2</v>
      </c>
    </row>
    <row r="50" spans="1:25" ht="15" x14ac:dyDescent="0.25">
      <c r="A50" s="143"/>
      <c r="B50" s="191" t="s">
        <v>22</v>
      </c>
      <c r="C50" s="18">
        <f t="shared" si="9"/>
        <v>67.827219922007586</v>
      </c>
      <c r="D50" s="18">
        <f t="shared" ref="D50:R50" si="45">D27/D$29*100</f>
        <v>67.94728675862315</v>
      </c>
      <c r="E50" s="18">
        <f t="shared" si="45"/>
        <v>72.059555583922588</v>
      </c>
      <c r="F50" s="18">
        <f t="shared" si="45"/>
        <v>71.925969563125022</v>
      </c>
      <c r="G50" s="18">
        <f t="shared" si="45"/>
        <v>73.05705578413901</v>
      </c>
      <c r="H50" s="18">
        <f t="shared" si="45"/>
        <v>72.361695090942376</v>
      </c>
      <c r="I50" s="18">
        <f t="shared" si="45"/>
        <v>75.747497353339824</v>
      </c>
      <c r="J50" s="18">
        <f t="shared" si="45"/>
        <v>78.427593020120469</v>
      </c>
      <c r="K50" s="18">
        <f t="shared" si="45"/>
        <v>87.026469864565954</v>
      </c>
      <c r="L50" s="18">
        <f t="shared" si="45"/>
        <v>82.455276012794229</v>
      </c>
      <c r="M50" s="18">
        <f t="shared" si="45"/>
        <v>83.578656658721172</v>
      </c>
      <c r="N50" s="18">
        <f t="shared" si="45"/>
        <v>83.585431737554856</v>
      </c>
      <c r="O50" s="18">
        <f t="shared" si="45"/>
        <v>86.381824124425393</v>
      </c>
      <c r="P50" s="18">
        <f t="shared" si="45"/>
        <v>86.825441208908288</v>
      </c>
      <c r="Q50" s="18">
        <f t="shared" si="45"/>
        <v>89.281374735696232</v>
      </c>
      <c r="R50" s="18">
        <f t="shared" si="45"/>
        <v>88.429503528518296</v>
      </c>
      <c r="S50" s="18">
        <f t="shared" si="11"/>
        <v>90.17786990531657</v>
      </c>
      <c r="T50" s="18">
        <f t="shared" si="11"/>
        <v>88.971672294297051</v>
      </c>
      <c r="U50" s="18">
        <f t="shared" si="11"/>
        <v>87.600977030783326</v>
      </c>
      <c r="V50" s="18">
        <f t="shared" si="11"/>
        <v>86.656094284711088</v>
      </c>
      <c r="W50" s="18">
        <f t="shared" ref="W50:X50" si="46">W27/W$29*100</f>
        <v>87.841552804370195</v>
      </c>
      <c r="X50" s="18">
        <f t="shared" si="46"/>
        <v>87.501016208833846</v>
      </c>
      <c r="Y50" s="18">
        <f t="shared" si="8"/>
        <v>84.246622458238747</v>
      </c>
    </row>
    <row r="51" spans="1:25" x14ac:dyDescent="0.2">
      <c r="A51" s="143"/>
      <c r="B51" s="8" t="s">
        <v>23</v>
      </c>
      <c r="C51" s="18">
        <f t="shared" si="9"/>
        <v>32.172780077992407</v>
      </c>
      <c r="D51" s="18">
        <f t="shared" ref="D51:R51" si="47">D28/D$29*100</f>
        <v>32.052713241376857</v>
      </c>
      <c r="E51" s="18">
        <f t="shared" si="47"/>
        <v>27.940444416077415</v>
      </c>
      <c r="F51" s="18">
        <f t="shared" si="47"/>
        <v>28.074030436874981</v>
      </c>
      <c r="G51" s="18">
        <f t="shared" si="47"/>
        <v>26.942944215860994</v>
      </c>
      <c r="H51" s="18">
        <f t="shared" si="47"/>
        <v>27.63830490905762</v>
      </c>
      <c r="I51" s="18">
        <f t="shared" si="47"/>
        <v>24.252502646660179</v>
      </c>
      <c r="J51" s="18">
        <f t="shared" si="47"/>
        <v>21.572406979879528</v>
      </c>
      <c r="K51" s="18">
        <f t="shared" si="47"/>
        <v>12.97353013543405</v>
      </c>
      <c r="L51" s="18">
        <f t="shared" si="47"/>
        <v>17.544723987205771</v>
      </c>
      <c r="M51" s="18">
        <f t="shared" si="47"/>
        <v>16.421343341278824</v>
      </c>
      <c r="N51" s="18">
        <f t="shared" si="47"/>
        <v>16.414568262445155</v>
      </c>
      <c r="O51" s="18">
        <f t="shared" si="47"/>
        <v>13.618175875574611</v>
      </c>
      <c r="P51" s="18">
        <f t="shared" si="47"/>
        <v>13.174558791091712</v>
      </c>
      <c r="Q51" s="18">
        <f t="shared" si="47"/>
        <v>10.718625264303776</v>
      </c>
      <c r="R51" s="18">
        <f t="shared" si="47"/>
        <v>11.570496471481711</v>
      </c>
      <c r="S51" s="18">
        <f t="shared" si="11"/>
        <v>9.822130094683434</v>
      </c>
      <c r="T51" s="18">
        <f t="shared" si="11"/>
        <v>11.028327705702958</v>
      </c>
      <c r="U51" s="18">
        <f t="shared" si="11"/>
        <v>12.399022969216675</v>
      </c>
      <c r="V51" s="18">
        <f t="shared" si="11"/>
        <v>13.343905715288903</v>
      </c>
      <c r="W51" s="18">
        <f t="shared" ref="W51:X51" si="48">W28/W$29*100</f>
        <v>12.158447195629801</v>
      </c>
      <c r="X51" s="18">
        <f t="shared" si="48"/>
        <v>12.498983791166147</v>
      </c>
      <c r="Y51" s="18">
        <f t="shared" si="8"/>
        <v>15.75337754176126</v>
      </c>
    </row>
    <row r="52" spans="1:25" ht="13.5" thickBot="1" x14ac:dyDescent="0.25">
      <c r="A52" s="143"/>
      <c r="B52" s="30" t="s">
        <v>7</v>
      </c>
      <c r="C52" s="18">
        <f t="shared" si="9"/>
        <v>100</v>
      </c>
      <c r="D52" s="18">
        <f t="shared" ref="D52:R52" si="49">D29/D$29*100</f>
        <v>100</v>
      </c>
      <c r="E52" s="18">
        <f t="shared" si="49"/>
        <v>100</v>
      </c>
      <c r="F52" s="18">
        <f t="shared" si="49"/>
        <v>100</v>
      </c>
      <c r="G52" s="18">
        <f t="shared" si="49"/>
        <v>100</v>
      </c>
      <c r="H52" s="18">
        <f t="shared" si="49"/>
        <v>100</v>
      </c>
      <c r="I52" s="18">
        <f t="shared" si="49"/>
        <v>100</v>
      </c>
      <c r="J52" s="18">
        <f t="shared" si="49"/>
        <v>100</v>
      </c>
      <c r="K52" s="18">
        <f t="shared" si="49"/>
        <v>100</v>
      </c>
      <c r="L52" s="18">
        <f t="shared" si="49"/>
        <v>100</v>
      </c>
      <c r="M52" s="18">
        <f t="shared" si="49"/>
        <v>100</v>
      </c>
      <c r="N52" s="18">
        <f t="shared" si="49"/>
        <v>100</v>
      </c>
      <c r="O52" s="18">
        <f t="shared" si="49"/>
        <v>100</v>
      </c>
      <c r="P52" s="18">
        <f t="shared" si="49"/>
        <v>100</v>
      </c>
      <c r="Q52" s="18">
        <f t="shared" si="49"/>
        <v>100</v>
      </c>
      <c r="R52" s="18">
        <f t="shared" si="49"/>
        <v>100</v>
      </c>
      <c r="S52" s="18">
        <f t="shared" si="11"/>
        <v>100</v>
      </c>
      <c r="T52" s="18">
        <f t="shared" si="11"/>
        <v>100</v>
      </c>
      <c r="U52" s="18">
        <f t="shared" si="11"/>
        <v>100</v>
      </c>
      <c r="V52" s="18">
        <f t="shared" si="11"/>
        <v>100</v>
      </c>
      <c r="W52" s="18">
        <f t="shared" ref="W52:X52" si="50">W29/W$29*100</f>
        <v>100</v>
      </c>
      <c r="X52" s="18">
        <f t="shared" si="50"/>
        <v>100</v>
      </c>
      <c r="Y52" s="18">
        <f t="shared" si="8"/>
        <v>100</v>
      </c>
    </row>
    <row r="53" spans="1:25" ht="20.25" thickTop="1" thickBot="1" x14ac:dyDescent="0.35">
      <c r="A53" s="143"/>
      <c r="B53" s="83"/>
      <c r="C53" s="334" t="s">
        <v>56</v>
      </c>
      <c r="D53" s="334"/>
      <c r="E53" s="334"/>
      <c r="F53" s="334"/>
      <c r="G53" s="334"/>
      <c r="H53" s="334"/>
      <c r="I53" s="334"/>
      <c r="J53" s="334"/>
      <c r="K53" s="334"/>
      <c r="L53" s="334"/>
      <c r="M53" s="334"/>
      <c r="N53" s="334"/>
      <c r="O53" s="334"/>
      <c r="P53" s="334"/>
      <c r="Q53" s="334"/>
      <c r="R53" s="334"/>
      <c r="S53" s="334"/>
      <c r="T53" s="334"/>
      <c r="U53" s="334"/>
      <c r="V53" s="334"/>
      <c r="W53" s="334"/>
      <c r="X53" s="334"/>
      <c r="Y53" s="334"/>
    </row>
    <row r="54" spans="1:25" ht="13.5" thickTop="1" x14ac:dyDescent="0.2">
      <c r="A54" s="143"/>
      <c r="B54" s="8"/>
      <c r="C54" s="18"/>
      <c r="D54" s="18"/>
      <c r="E54" s="18"/>
      <c r="F54" s="18"/>
      <c r="G54" s="18"/>
      <c r="H54" s="18"/>
      <c r="I54" s="18"/>
      <c r="J54" s="18"/>
      <c r="K54" s="18"/>
      <c r="L54" s="18"/>
      <c r="M54" s="18"/>
      <c r="N54" s="18"/>
      <c r="O54" s="18"/>
      <c r="P54" s="18"/>
      <c r="Q54" s="18"/>
      <c r="R54" s="18"/>
      <c r="S54" s="18"/>
      <c r="T54" s="18"/>
      <c r="U54" s="18"/>
      <c r="V54" s="18"/>
      <c r="W54" s="18"/>
      <c r="X54" s="18"/>
      <c r="Y54" s="18"/>
    </row>
    <row r="55" spans="1:25" x14ac:dyDescent="0.2">
      <c r="A55" s="143"/>
      <c r="B55" s="80" t="s">
        <v>326</v>
      </c>
      <c r="C55" s="33" t="s">
        <v>10</v>
      </c>
      <c r="D55" s="18">
        <f t="shared" ref="D55:V55" si="51">IF(C9=0,"--",(D9/C9)*100-100)</f>
        <v>19.227091595108874</v>
      </c>
      <c r="E55" s="18">
        <f t="shared" si="51"/>
        <v>13.967937016628596</v>
      </c>
      <c r="F55" s="18">
        <f t="shared" si="51"/>
        <v>9.2085368635734994</v>
      </c>
      <c r="G55" s="18">
        <f t="shared" si="51"/>
        <v>-12.024428923445299</v>
      </c>
      <c r="H55" s="18">
        <f t="shared" si="51"/>
        <v>5.0591630022624372</v>
      </c>
      <c r="I55" s="18">
        <f t="shared" si="51"/>
        <v>-0.64450013735934419</v>
      </c>
      <c r="J55" s="18">
        <f t="shared" si="51"/>
        <v>-17.520795408905656</v>
      </c>
      <c r="K55" s="18">
        <f t="shared" si="51"/>
        <v>275.63225777240592</v>
      </c>
      <c r="L55" s="18">
        <f t="shared" si="51"/>
        <v>-72.355505659684724</v>
      </c>
      <c r="M55" s="18">
        <f t="shared" si="51"/>
        <v>-35.742882575382922</v>
      </c>
      <c r="N55" s="18">
        <f t="shared" si="51"/>
        <v>43.787662804312021</v>
      </c>
      <c r="O55" s="18">
        <f t="shared" si="51"/>
        <v>-12.207826274919867</v>
      </c>
      <c r="P55" s="18">
        <f t="shared" si="51"/>
        <v>-21.569268664488959</v>
      </c>
      <c r="Q55" s="18">
        <f t="shared" si="51"/>
        <v>-33.406375730207145</v>
      </c>
      <c r="R55" s="18">
        <f t="shared" si="51"/>
        <v>3.4941692320438591</v>
      </c>
      <c r="S55" s="18">
        <f t="shared" si="51"/>
        <v>-9.1495014740447118</v>
      </c>
      <c r="T55" s="18">
        <f t="shared" si="51"/>
        <v>2.728404634947097</v>
      </c>
      <c r="U55" s="18">
        <f t="shared" si="51"/>
        <v>-9.6848325943133347</v>
      </c>
      <c r="V55" s="18">
        <f t="shared" si="51"/>
        <v>6.6719338470086598</v>
      </c>
      <c r="W55" s="18">
        <f t="shared" ref="W55:X55" si="52">IF(V9=0,"--",(W9/V9)*100-100)</f>
        <v>-18.325433640911157</v>
      </c>
      <c r="X55" s="18">
        <f t="shared" si="52"/>
        <v>-7.1184050146792401</v>
      </c>
      <c r="Y55" s="18">
        <f>IFERROR((POWER(U9/C9,1/21)*100)-100,"--")</f>
        <v>-3.9248743981242598</v>
      </c>
    </row>
    <row r="56" spans="1:25" x14ac:dyDescent="0.2">
      <c r="A56" s="143"/>
      <c r="B56" s="80" t="s">
        <v>400</v>
      </c>
      <c r="C56" s="33" t="s">
        <v>10</v>
      </c>
      <c r="D56" s="18" t="str">
        <f t="shared" ref="D56:V56" si="53">IF(C10=0,"--",(D10/C10)*100-100)</f>
        <v>--</v>
      </c>
      <c r="E56" s="18" t="str">
        <f t="shared" si="53"/>
        <v>--</v>
      </c>
      <c r="F56" s="18" t="str">
        <f t="shared" si="53"/>
        <v>--</v>
      </c>
      <c r="G56" s="18" t="str">
        <f t="shared" si="53"/>
        <v>--</v>
      </c>
      <c r="H56" s="18" t="str">
        <f t="shared" si="53"/>
        <v>--</v>
      </c>
      <c r="I56" s="18" t="str">
        <f t="shared" si="53"/>
        <v>--</v>
      </c>
      <c r="J56" s="18">
        <f t="shared" si="53"/>
        <v>7252.9411764705883</v>
      </c>
      <c r="K56" s="18">
        <f t="shared" si="53"/>
        <v>61.975999999999999</v>
      </c>
      <c r="L56" s="18">
        <f t="shared" si="53"/>
        <v>-94.680693436064601</v>
      </c>
      <c r="M56" s="18">
        <f t="shared" si="53"/>
        <v>156.82451253481895</v>
      </c>
      <c r="N56" s="18">
        <f t="shared" si="53"/>
        <v>155.38684020245844</v>
      </c>
      <c r="O56" s="18">
        <f t="shared" si="53"/>
        <v>22.296149490373722</v>
      </c>
      <c r="P56" s="18">
        <f t="shared" si="53"/>
        <v>3.8083111471235043</v>
      </c>
      <c r="Q56" s="18">
        <f t="shared" si="53"/>
        <v>169.63648528099912</v>
      </c>
      <c r="R56" s="18">
        <f t="shared" si="53"/>
        <v>16.244158636946352</v>
      </c>
      <c r="S56" s="18">
        <f t="shared" si="53"/>
        <v>-80.390622220641077</v>
      </c>
      <c r="T56" s="18">
        <f t="shared" si="53"/>
        <v>820.24673439767764</v>
      </c>
      <c r="U56" s="18">
        <f t="shared" si="53"/>
        <v>-42.786452172541587</v>
      </c>
      <c r="V56" s="18">
        <f t="shared" si="53"/>
        <v>-100</v>
      </c>
      <c r="W56" s="18" t="str">
        <f t="shared" ref="W56:X56" si="54">IF(V10=0,"--",(W10/V10)*100-100)</f>
        <v>--</v>
      </c>
      <c r="X56" s="18" t="str">
        <f t="shared" si="54"/>
        <v>--</v>
      </c>
      <c r="Y56" s="18" t="str">
        <f t="shared" ref="Y56:Y75" si="55">IFERROR((POWER(U10/C10,1/21)*100)-100,"--")</f>
        <v>--</v>
      </c>
    </row>
    <row r="57" spans="1:25" x14ac:dyDescent="0.2">
      <c r="A57" s="143"/>
      <c r="B57" s="80" t="s">
        <v>398</v>
      </c>
      <c r="C57" s="33" t="s">
        <v>10</v>
      </c>
      <c r="D57" s="18">
        <f t="shared" ref="D57:V57" si="56">IF(C11=0,"--",(D11/C11)*100-100)</f>
        <v>32.96718361764573</v>
      </c>
      <c r="E57" s="18">
        <f t="shared" si="56"/>
        <v>40.79150210642905</v>
      </c>
      <c r="F57" s="18">
        <f t="shared" si="56"/>
        <v>27.342161092035397</v>
      </c>
      <c r="G57" s="18">
        <f t="shared" si="56"/>
        <v>6.5542633732262914</v>
      </c>
      <c r="H57" s="18">
        <f t="shared" si="56"/>
        <v>14.971541191038369</v>
      </c>
      <c r="I57" s="18">
        <f t="shared" si="56"/>
        <v>10.264827816483418</v>
      </c>
      <c r="J57" s="18">
        <f t="shared" si="56"/>
        <v>34.242764955399366</v>
      </c>
      <c r="K57" s="18">
        <f t="shared" si="56"/>
        <v>25.198944005037433</v>
      </c>
      <c r="L57" s="18">
        <f t="shared" si="56"/>
        <v>24.307477087238055</v>
      </c>
      <c r="M57" s="18">
        <f t="shared" si="56"/>
        <v>15.375582581302808</v>
      </c>
      <c r="N57" s="18">
        <f t="shared" si="56"/>
        <v>25.597744465146818</v>
      </c>
      <c r="O57" s="18">
        <f t="shared" si="56"/>
        <v>23.403432066089437</v>
      </c>
      <c r="P57" s="18">
        <f t="shared" si="56"/>
        <v>15.078108016613314</v>
      </c>
      <c r="Q57" s="18">
        <f t="shared" si="56"/>
        <v>-30.187848793745914</v>
      </c>
      <c r="R57" s="18">
        <f t="shared" si="56"/>
        <v>33.41753492389995</v>
      </c>
      <c r="S57" s="18">
        <f t="shared" si="56"/>
        <v>38.176091004953918</v>
      </c>
      <c r="T57" s="18">
        <f t="shared" si="56"/>
        <v>-8.494079168237235</v>
      </c>
      <c r="U57" s="18">
        <f t="shared" si="56"/>
        <v>-5.1196367240545158</v>
      </c>
      <c r="V57" s="18">
        <f t="shared" si="56"/>
        <v>-0.24600251768319481</v>
      </c>
      <c r="W57" s="18">
        <f t="shared" ref="W57:X57" si="57">IF(V11=0,"--",(W11/V11)*100-100)</f>
        <v>-10.434718084854339</v>
      </c>
      <c r="X57" s="18">
        <f t="shared" si="57"/>
        <v>-2.826325329763975</v>
      </c>
      <c r="Y57" s="18">
        <f t="shared" si="55"/>
        <v>13.931226057369429</v>
      </c>
    </row>
    <row r="58" spans="1:25" x14ac:dyDescent="0.2">
      <c r="A58" s="143"/>
      <c r="B58" s="80" t="s">
        <v>61</v>
      </c>
      <c r="C58" s="33" t="s">
        <v>10</v>
      </c>
      <c r="D58" s="18" t="str">
        <f t="shared" ref="D58:V58" si="58">IF(C12=0,"--",(D12/C12)*100-100)</f>
        <v>--</v>
      </c>
      <c r="E58" s="18" t="str">
        <f t="shared" si="58"/>
        <v>--</v>
      </c>
      <c r="F58" s="18">
        <f t="shared" si="58"/>
        <v>28.080879516523083</v>
      </c>
      <c r="G58" s="18">
        <f t="shared" si="58"/>
        <v>-52.393119061124303</v>
      </c>
      <c r="H58" s="18">
        <f t="shared" si="58"/>
        <v>-93.761137060975742</v>
      </c>
      <c r="I58" s="18">
        <f t="shared" si="58"/>
        <v>-100</v>
      </c>
      <c r="J58" s="18" t="str">
        <f t="shared" si="58"/>
        <v>--</v>
      </c>
      <c r="K58" s="18">
        <f t="shared" si="58"/>
        <v>182.43626062322949</v>
      </c>
      <c r="L58" s="18">
        <f t="shared" si="58"/>
        <v>-64.292878635907726</v>
      </c>
      <c r="M58" s="18">
        <f t="shared" si="58"/>
        <v>-28.370786516853912</v>
      </c>
      <c r="N58" s="18">
        <f t="shared" si="58"/>
        <v>772.54901960784309</v>
      </c>
      <c r="O58" s="18">
        <f t="shared" si="58"/>
        <v>-71.550561797752806</v>
      </c>
      <c r="P58" s="18">
        <f t="shared" si="58"/>
        <v>-100</v>
      </c>
      <c r="Q58" s="18" t="str">
        <f t="shared" si="58"/>
        <v>--</v>
      </c>
      <c r="R58" s="18">
        <f t="shared" si="58"/>
        <v>-15.363128491620103</v>
      </c>
      <c r="S58" s="18">
        <f t="shared" si="58"/>
        <v>-100</v>
      </c>
      <c r="T58" s="18" t="str">
        <f t="shared" si="58"/>
        <v>--</v>
      </c>
      <c r="U58" s="18">
        <f t="shared" si="58"/>
        <v>-94.444444444444443</v>
      </c>
      <c r="V58" s="18">
        <f t="shared" si="58"/>
        <v>828900</v>
      </c>
      <c r="W58" s="18">
        <f t="shared" ref="W58:X58" si="59">IF(V12=0,"--",(W12/V12)*100-100)</f>
        <v>-99.396863691194213</v>
      </c>
      <c r="X58" s="18">
        <f t="shared" si="59"/>
        <v>-22.000000000000014</v>
      </c>
      <c r="Y58" s="18" t="str">
        <f t="shared" si="55"/>
        <v>--</v>
      </c>
    </row>
    <row r="59" spans="1:25" x14ac:dyDescent="0.2">
      <c r="A59" s="143"/>
      <c r="B59" s="80" t="s">
        <v>401</v>
      </c>
      <c r="C59" s="33" t="s">
        <v>10</v>
      </c>
      <c r="D59" s="18">
        <f t="shared" ref="D59:V59" si="60">IF(C13=0,"--",(D13/C13)*100-100)</f>
        <v>-73.406106038093668</v>
      </c>
      <c r="E59" s="18">
        <f t="shared" si="60"/>
        <v>425.79875343927233</v>
      </c>
      <c r="F59" s="18">
        <f t="shared" si="60"/>
        <v>-76.748060380501812</v>
      </c>
      <c r="G59" s="18">
        <f t="shared" si="60"/>
        <v>-19.039636246727596</v>
      </c>
      <c r="H59" s="18">
        <f t="shared" si="60"/>
        <v>9.2043681747269801</v>
      </c>
      <c r="I59" s="18">
        <f t="shared" si="60"/>
        <v>323.25714285714281</v>
      </c>
      <c r="J59" s="18">
        <f t="shared" si="60"/>
        <v>-65.053327933036314</v>
      </c>
      <c r="K59" s="18">
        <f t="shared" si="60"/>
        <v>83.575956591216396</v>
      </c>
      <c r="L59" s="18">
        <f t="shared" si="60"/>
        <v>-75.910886637778475</v>
      </c>
      <c r="M59" s="18">
        <f t="shared" si="60"/>
        <v>373.10884326728353</v>
      </c>
      <c r="N59" s="18">
        <f t="shared" si="60"/>
        <v>-91.809002627095168</v>
      </c>
      <c r="O59" s="18">
        <f t="shared" si="60"/>
        <v>-71.687672917307111</v>
      </c>
      <c r="P59" s="18">
        <f t="shared" si="60"/>
        <v>964.85703944987335</v>
      </c>
      <c r="Q59" s="18">
        <f t="shared" si="60"/>
        <v>-97.066820746380259</v>
      </c>
      <c r="R59" s="18">
        <f t="shared" si="60"/>
        <v>5991.3093858632674</v>
      </c>
      <c r="S59" s="18">
        <f t="shared" si="60"/>
        <v>117.19487140465685</v>
      </c>
      <c r="T59" s="18">
        <f t="shared" si="60"/>
        <v>-74.594263192467707</v>
      </c>
      <c r="U59" s="18">
        <f t="shared" si="60"/>
        <v>-81.001137656427758</v>
      </c>
      <c r="V59" s="18">
        <f t="shared" si="60"/>
        <v>-74.523679912901471</v>
      </c>
      <c r="W59" s="18">
        <f t="shared" ref="W59:X59" si="61">IF(V13=0,"--",(W13/V13)*100-100)</f>
        <v>99.145299145299134</v>
      </c>
      <c r="X59" s="18">
        <f t="shared" si="61"/>
        <v>420.35050071530759</v>
      </c>
      <c r="Y59" s="18">
        <f t="shared" si="55"/>
        <v>-14.09541888423847</v>
      </c>
    </row>
    <row r="60" spans="1:25" x14ac:dyDescent="0.2">
      <c r="A60" s="143"/>
      <c r="B60" s="80" t="s">
        <v>399</v>
      </c>
      <c r="C60" s="33" t="s">
        <v>10</v>
      </c>
      <c r="D60" s="18">
        <f t="shared" ref="D60:V60" si="62">IF(C14=0,"--",(D14/C14)*100-100)</f>
        <v>33.434388262516336</v>
      </c>
      <c r="E60" s="18">
        <f t="shared" si="62"/>
        <v>23.249643340807864</v>
      </c>
      <c r="F60" s="18">
        <f t="shared" si="62"/>
        <v>22.499543527681283</v>
      </c>
      <c r="G60" s="18">
        <f t="shared" si="62"/>
        <v>-19.4351958046189</v>
      </c>
      <c r="H60" s="18">
        <f t="shared" si="62"/>
        <v>2.0399416522021312</v>
      </c>
      <c r="I60" s="18">
        <f t="shared" si="62"/>
        <v>54.703504710292492</v>
      </c>
      <c r="J60" s="18">
        <f t="shared" si="62"/>
        <v>-14.152808249978676</v>
      </c>
      <c r="K60" s="18">
        <f t="shared" si="62"/>
        <v>-46.885584919467327</v>
      </c>
      <c r="L60" s="18">
        <f t="shared" si="62"/>
        <v>30.897598416309222</v>
      </c>
      <c r="M60" s="18">
        <f t="shared" si="62"/>
        <v>-42.375490353010314</v>
      </c>
      <c r="N60" s="18">
        <f t="shared" si="62"/>
        <v>-8.5955075419716991</v>
      </c>
      <c r="O60" s="18">
        <f t="shared" si="62"/>
        <v>-20.292468153035287</v>
      </c>
      <c r="P60" s="18">
        <f t="shared" si="62"/>
        <v>8.3670843532195533</v>
      </c>
      <c r="Q60" s="18">
        <f t="shared" si="62"/>
        <v>-46.68058746910895</v>
      </c>
      <c r="R60" s="18">
        <f t="shared" si="62"/>
        <v>63.954836374056129</v>
      </c>
      <c r="S60" s="18">
        <f t="shared" si="62"/>
        <v>-6.6281897229235511</v>
      </c>
      <c r="T60" s="18">
        <f t="shared" si="62"/>
        <v>-13.619939412744699</v>
      </c>
      <c r="U60" s="18">
        <f t="shared" si="62"/>
        <v>-43.713431554396685</v>
      </c>
      <c r="V60" s="18">
        <f t="shared" si="62"/>
        <v>36.043804573552109</v>
      </c>
      <c r="W60" s="18">
        <f t="shared" ref="W60:X60" si="63">IF(V14=0,"--",(W14/V14)*100-100)</f>
        <v>-48.927336505016186</v>
      </c>
      <c r="X60" s="18">
        <f t="shared" si="63"/>
        <v>32.58478420076591</v>
      </c>
      <c r="Y60" s="18">
        <f t="shared" si="55"/>
        <v>-5.9442850067551376</v>
      </c>
    </row>
    <row r="61" spans="1:25" x14ac:dyDescent="0.2">
      <c r="A61" s="143"/>
      <c r="B61" s="80" t="s">
        <v>63</v>
      </c>
      <c r="C61" s="33" t="s">
        <v>10</v>
      </c>
      <c r="D61" s="18" t="str">
        <f t="shared" ref="D61:V61" si="64">IF(C15=0,"--",(D15/C15)*100-100)</f>
        <v>--</v>
      </c>
      <c r="E61" s="18" t="str">
        <f t="shared" si="64"/>
        <v>--</v>
      </c>
      <c r="F61" s="18">
        <f t="shared" si="64"/>
        <v>-79.787336877718701</v>
      </c>
      <c r="G61" s="18">
        <f t="shared" si="64"/>
        <v>-80.296508847441416</v>
      </c>
      <c r="H61" s="18">
        <f t="shared" si="64"/>
        <v>-100</v>
      </c>
      <c r="I61" s="18" t="str">
        <f t="shared" si="64"/>
        <v>--</v>
      </c>
      <c r="J61" s="18">
        <f t="shared" si="64"/>
        <v>4.9392981872609312</v>
      </c>
      <c r="K61" s="18">
        <f t="shared" si="64"/>
        <v>-46.114104595879567</v>
      </c>
      <c r="L61" s="18">
        <f t="shared" si="64"/>
        <v>-98.305982001058766</v>
      </c>
      <c r="M61" s="18">
        <f t="shared" si="64"/>
        <v>2049.3055555555557</v>
      </c>
      <c r="N61" s="18">
        <f t="shared" si="64"/>
        <v>30.904684975767367</v>
      </c>
      <c r="O61" s="18">
        <f t="shared" si="64"/>
        <v>-91.015673207454029</v>
      </c>
      <c r="P61" s="18">
        <f t="shared" si="64"/>
        <v>-100</v>
      </c>
      <c r="Q61" s="18" t="str">
        <f t="shared" si="64"/>
        <v>--</v>
      </c>
      <c r="R61" s="18" t="str">
        <f t="shared" si="64"/>
        <v>--</v>
      </c>
      <c r="S61" s="18">
        <f t="shared" si="64"/>
        <v>-100</v>
      </c>
      <c r="T61" s="18" t="str">
        <f t="shared" si="64"/>
        <v>--</v>
      </c>
      <c r="U61" s="18" t="str">
        <f t="shared" si="64"/>
        <v>--</v>
      </c>
      <c r="V61" s="18" t="str">
        <f t="shared" si="64"/>
        <v>--</v>
      </c>
      <c r="W61" s="18">
        <f t="shared" ref="W61:X61" si="65">IF(V15=0,"--",(W15/V15)*100-100)</f>
        <v>1185.5072463768113</v>
      </c>
      <c r="X61" s="18">
        <f t="shared" si="65"/>
        <v>-100</v>
      </c>
      <c r="Y61" s="18" t="str">
        <f t="shared" si="55"/>
        <v>--</v>
      </c>
    </row>
    <row r="62" spans="1:25" x14ac:dyDescent="0.2">
      <c r="A62" s="143"/>
      <c r="B62" s="80" t="s">
        <v>14</v>
      </c>
      <c r="C62" s="33" t="s">
        <v>10</v>
      </c>
      <c r="D62" s="18">
        <f t="shared" ref="D62:V62" si="66">IF(C16=0,"--",(D16/C16)*100-100)</f>
        <v>51.288298603687451</v>
      </c>
      <c r="E62" s="18">
        <f t="shared" si="66"/>
        <v>48.112119793225304</v>
      </c>
      <c r="F62" s="18">
        <f t="shared" si="66"/>
        <v>26.026493236994824</v>
      </c>
      <c r="G62" s="18">
        <f t="shared" si="66"/>
        <v>62.056941114009248</v>
      </c>
      <c r="H62" s="18">
        <f t="shared" si="66"/>
        <v>21.09387292867541</v>
      </c>
      <c r="I62" s="18">
        <f t="shared" si="66"/>
        <v>55.603848022245131</v>
      </c>
      <c r="J62" s="18">
        <f t="shared" si="66"/>
        <v>6.5907719804461067</v>
      </c>
      <c r="K62" s="18">
        <f t="shared" si="66"/>
        <v>5.2555290859719577</v>
      </c>
      <c r="L62" s="18">
        <f t="shared" si="66"/>
        <v>1.6531763735557519</v>
      </c>
      <c r="M62" s="18">
        <f t="shared" si="66"/>
        <v>1.9162512293338096</v>
      </c>
      <c r="N62" s="18">
        <f t="shared" si="66"/>
        <v>15.538641785287169</v>
      </c>
      <c r="O62" s="18">
        <f t="shared" si="66"/>
        <v>5.2776584152029358</v>
      </c>
      <c r="P62" s="18">
        <f t="shared" si="66"/>
        <v>0.57619602943917414</v>
      </c>
      <c r="Q62" s="18">
        <f t="shared" si="66"/>
        <v>-24.970040479239643</v>
      </c>
      <c r="R62" s="18">
        <f t="shared" si="66"/>
        <v>32.614142736435042</v>
      </c>
      <c r="S62" s="18">
        <f t="shared" si="66"/>
        <v>48.22103111408552</v>
      </c>
      <c r="T62" s="18">
        <f t="shared" si="66"/>
        <v>15.855676108924712</v>
      </c>
      <c r="U62" s="18">
        <f t="shared" si="66"/>
        <v>7.0617521584945848</v>
      </c>
      <c r="V62" s="18">
        <f t="shared" si="66"/>
        <v>4.4131688266028988</v>
      </c>
      <c r="W62" s="18">
        <f t="shared" ref="W62:X62" si="67">IF(V16=0,"--",(W16/V16)*100-100)</f>
        <v>26.228879212479157</v>
      </c>
      <c r="X62" s="18">
        <f t="shared" si="67"/>
        <v>-10.605882984409732</v>
      </c>
      <c r="Y62" s="18">
        <f t="shared" si="55"/>
        <v>15.964694798820503</v>
      </c>
    </row>
    <row r="63" spans="1:25" x14ac:dyDescent="0.2">
      <c r="A63" s="143"/>
      <c r="B63" s="8" t="s">
        <v>15</v>
      </c>
      <c r="C63" s="33" t="s">
        <v>10</v>
      </c>
      <c r="D63" s="18">
        <f t="shared" ref="D63:V63" si="68">IF(C17=0,"--",(D17/C17)*100-100)</f>
        <v>-8.8698560341477446</v>
      </c>
      <c r="E63" s="18">
        <f t="shared" si="68"/>
        <v>41.896267444913207</v>
      </c>
      <c r="F63" s="18">
        <f t="shared" si="68"/>
        <v>11.22861528461398</v>
      </c>
      <c r="G63" s="18">
        <f t="shared" si="68"/>
        <v>6.4561042819788241</v>
      </c>
      <c r="H63" s="18">
        <f t="shared" si="68"/>
        <v>12.340120520873739</v>
      </c>
      <c r="I63" s="18">
        <f t="shared" si="68"/>
        <v>12.888941874986656</v>
      </c>
      <c r="J63" s="18">
        <f t="shared" si="68"/>
        <v>-4.7065557227305561</v>
      </c>
      <c r="K63" s="18">
        <f t="shared" si="68"/>
        <v>-31.98640023532792</v>
      </c>
      <c r="L63" s="18">
        <f t="shared" si="68"/>
        <v>-37.217164077021501</v>
      </c>
      <c r="M63" s="18">
        <f t="shared" si="68"/>
        <v>-8.3933437680731799</v>
      </c>
      <c r="N63" s="18">
        <f t="shared" si="68"/>
        <v>-19.086543338125196</v>
      </c>
      <c r="O63" s="18">
        <f t="shared" si="68"/>
        <v>27.350929824409704</v>
      </c>
      <c r="P63" s="18">
        <f t="shared" si="68"/>
        <v>-100</v>
      </c>
      <c r="Q63" s="18" t="str">
        <f t="shared" si="68"/>
        <v>--</v>
      </c>
      <c r="R63" s="18">
        <f t="shared" si="68"/>
        <v>147.70153137636669</v>
      </c>
      <c r="S63" s="18">
        <f t="shared" si="68"/>
        <v>-18.099042227760492</v>
      </c>
      <c r="T63" s="18">
        <f t="shared" si="68"/>
        <v>0.67687906611915594</v>
      </c>
      <c r="U63" s="18">
        <f t="shared" si="68"/>
        <v>-49.173224196483012</v>
      </c>
      <c r="V63" s="18">
        <f t="shared" si="68"/>
        <v>40.082054056491046</v>
      </c>
      <c r="W63" s="18">
        <f t="shared" ref="W63:X63" si="69">IF(V17=0,"--",(W17/V17)*100-100)</f>
        <v>-48.643264276219881</v>
      </c>
      <c r="X63" s="18">
        <f t="shared" si="69"/>
        <v>46.08322366359593</v>
      </c>
      <c r="Y63" s="18">
        <f t="shared" si="55"/>
        <v>-5.8693131009750488</v>
      </c>
    </row>
    <row r="64" spans="1:25" x14ac:dyDescent="0.2">
      <c r="A64" s="143"/>
      <c r="B64" s="8" t="s">
        <v>26</v>
      </c>
      <c r="C64" s="33" t="s">
        <v>10</v>
      </c>
      <c r="D64" s="18">
        <f t="shared" ref="D64:V64" si="70">IF(C18=0,"--",(D18/C18)*100-100)</f>
        <v>47.941881541250041</v>
      </c>
      <c r="E64" s="18">
        <f t="shared" si="70"/>
        <v>-3.7523740517515876</v>
      </c>
      <c r="F64" s="18">
        <f t="shared" si="70"/>
        <v>61.055537178770635</v>
      </c>
      <c r="G64" s="18">
        <f t="shared" si="70"/>
        <v>13.920636831705608</v>
      </c>
      <c r="H64" s="18">
        <f t="shared" si="70"/>
        <v>1.0318622757915676</v>
      </c>
      <c r="I64" s="18">
        <f t="shared" si="70"/>
        <v>23.954524701165298</v>
      </c>
      <c r="J64" s="18">
        <f t="shared" si="70"/>
        <v>-5.51974194342651</v>
      </c>
      <c r="K64" s="18">
        <f t="shared" si="70"/>
        <v>-32.464468672008422</v>
      </c>
      <c r="L64" s="18">
        <f t="shared" si="70"/>
        <v>-39.263402755626778</v>
      </c>
      <c r="M64" s="18">
        <f t="shared" si="70"/>
        <v>-40.680423727728034</v>
      </c>
      <c r="N64" s="18">
        <f t="shared" si="70"/>
        <v>-18.131642705062816</v>
      </c>
      <c r="O64" s="18">
        <f t="shared" si="70"/>
        <v>42.210405819578284</v>
      </c>
      <c r="P64" s="18">
        <f t="shared" si="70"/>
        <v>-42.304439432607268</v>
      </c>
      <c r="Q64" s="18">
        <f t="shared" si="70"/>
        <v>0.99139760058635318</v>
      </c>
      <c r="R64" s="18">
        <f t="shared" si="70"/>
        <v>8.3715304303539426</v>
      </c>
      <c r="S64" s="18">
        <f t="shared" si="70"/>
        <v>25.009692768607181</v>
      </c>
      <c r="T64" s="18">
        <f t="shared" si="70"/>
        <v>-8.5369635909099344</v>
      </c>
      <c r="U64" s="18">
        <f t="shared" si="70"/>
        <v>-37.838129440959321</v>
      </c>
      <c r="V64" s="18">
        <f t="shared" si="70"/>
        <v>-59.880155384742544</v>
      </c>
      <c r="W64" s="18">
        <f t="shared" ref="W64:X64" si="71">IF(V18=0,"--",(W18/V18)*100-100)</f>
        <v>-30.458787416822886</v>
      </c>
      <c r="X64" s="18">
        <f t="shared" si="71"/>
        <v>155.56938025832446</v>
      </c>
      <c r="Y64" s="18">
        <f t="shared" si="55"/>
        <v>-4.3497879980165237</v>
      </c>
    </row>
    <row r="65" spans="1:25" x14ac:dyDescent="0.2">
      <c r="A65" s="143"/>
      <c r="B65" s="8" t="s">
        <v>27</v>
      </c>
      <c r="C65" s="33" t="s">
        <v>10</v>
      </c>
      <c r="D65" s="18">
        <f t="shared" ref="D65:V65" si="72">IF(C19=0,"--",(D19/C19)*100-100)</f>
        <v>84.948143437209524</v>
      </c>
      <c r="E65" s="18">
        <f t="shared" si="72"/>
        <v>-14.436486995853741</v>
      </c>
      <c r="F65" s="18">
        <f t="shared" si="72"/>
        <v>-70.700981528711651</v>
      </c>
      <c r="G65" s="18">
        <f t="shared" si="72"/>
        <v>191.25032972830388</v>
      </c>
      <c r="H65" s="18">
        <f t="shared" si="72"/>
        <v>-29.078097687772271</v>
      </c>
      <c r="I65" s="18">
        <f t="shared" si="72"/>
        <v>39.514985888873269</v>
      </c>
      <c r="J65" s="18">
        <f t="shared" si="72"/>
        <v>26.886041189931348</v>
      </c>
      <c r="K65" s="18">
        <f t="shared" si="72"/>
        <v>-27.92393758611486</v>
      </c>
      <c r="L65" s="18">
        <f t="shared" si="72"/>
        <v>-3.5050143123085888</v>
      </c>
      <c r="M65" s="18">
        <f t="shared" si="72"/>
        <v>35.372152844044308</v>
      </c>
      <c r="N65" s="18">
        <f t="shared" si="72"/>
        <v>36.29774355438073</v>
      </c>
      <c r="O65" s="18">
        <f t="shared" si="72"/>
        <v>12.735469871661536</v>
      </c>
      <c r="P65" s="18">
        <f t="shared" si="72"/>
        <v>-26.211704164672085</v>
      </c>
      <c r="Q65" s="18">
        <f t="shared" si="72"/>
        <v>-76.107934963305354</v>
      </c>
      <c r="R65" s="18">
        <f t="shared" si="72"/>
        <v>490.16829302786039</v>
      </c>
      <c r="S65" s="18">
        <f t="shared" si="72"/>
        <v>-74.390617960834675</v>
      </c>
      <c r="T65" s="18">
        <f t="shared" si="72"/>
        <v>59.567699073640853</v>
      </c>
      <c r="U65" s="18">
        <f t="shared" si="72"/>
        <v>-53.707851990852049</v>
      </c>
      <c r="V65" s="18">
        <f t="shared" si="72"/>
        <v>374.65227635479215</v>
      </c>
      <c r="W65" s="18">
        <f t="shared" ref="W65:X65" si="73">IF(V19=0,"--",(W19/V19)*100-100)</f>
        <v>-43.063250600480387</v>
      </c>
      <c r="X65" s="18">
        <f t="shared" si="73"/>
        <v>9.5021139766196825</v>
      </c>
      <c r="Y65" s="18">
        <f t="shared" si="55"/>
        <v>-3.4085118500997567</v>
      </c>
    </row>
    <row r="66" spans="1:25" x14ac:dyDescent="0.2">
      <c r="A66" s="143"/>
      <c r="B66" s="8" t="s">
        <v>16</v>
      </c>
      <c r="C66" s="33" t="s">
        <v>10</v>
      </c>
      <c r="D66" s="18">
        <f t="shared" ref="D66:V66" si="74">IF(C20=0,"--",(D20/C20)*100-100)</f>
        <v>-70.764604365570207</v>
      </c>
      <c r="E66" s="18">
        <f t="shared" si="74"/>
        <v>795.7386435610955</v>
      </c>
      <c r="F66" s="18">
        <f t="shared" si="74"/>
        <v>-24.052698716190037</v>
      </c>
      <c r="G66" s="18">
        <f t="shared" si="74"/>
        <v>-49.584197648566018</v>
      </c>
      <c r="H66" s="18">
        <f t="shared" si="74"/>
        <v>-65.677562326869804</v>
      </c>
      <c r="I66" s="18">
        <f t="shared" si="74"/>
        <v>322.02565426997251</v>
      </c>
      <c r="J66" s="18">
        <f t="shared" si="74"/>
        <v>-52.972104645825894</v>
      </c>
      <c r="K66" s="18">
        <f t="shared" si="74"/>
        <v>36.214580825661216</v>
      </c>
      <c r="L66" s="18">
        <f t="shared" si="74"/>
        <v>-77.061291426842757</v>
      </c>
      <c r="M66" s="18">
        <f t="shared" si="74"/>
        <v>335.94433261608953</v>
      </c>
      <c r="N66" s="18">
        <f t="shared" si="74"/>
        <v>-84.008820743075958</v>
      </c>
      <c r="O66" s="18">
        <f t="shared" si="74"/>
        <v>-79.374719968138606</v>
      </c>
      <c r="P66" s="18">
        <f t="shared" si="74"/>
        <v>610.16171856142887</v>
      </c>
      <c r="Q66" s="18">
        <f t="shared" si="74"/>
        <v>-95.850044184623755</v>
      </c>
      <c r="R66" s="18">
        <f t="shared" si="74"/>
        <v>11634.479934479936</v>
      </c>
      <c r="S66" s="18">
        <f t="shared" si="74"/>
        <v>-20.31226008179901</v>
      </c>
      <c r="T66" s="18">
        <f t="shared" si="74"/>
        <v>6.0705058024961573</v>
      </c>
      <c r="U66" s="18">
        <f t="shared" si="74"/>
        <v>-95.448615262662457</v>
      </c>
      <c r="V66" s="18">
        <f t="shared" si="74"/>
        <v>82.075471698113205</v>
      </c>
      <c r="W66" s="18">
        <f t="shared" ref="W66:X66" si="75">IF(V20=0,"--",(W20/V20)*100-100)</f>
        <v>-61.966919091271421</v>
      </c>
      <c r="X66" s="18">
        <f t="shared" si="75"/>
        <v>282.18496201205136</v>
      </c>
      <c r="Y66" s="18">
        <f t="shared" si="55"/>
        <v>-14.127464080429959</v>
      </c>
    </row>
    <row r="67" spans="1:25" x14ac:dyDescent="0.2">
      <c r="A67" s="143"/>
      <c r="B67" s="8" t="s">
        <v>19</v>
      </c>
      <c r="C67" s="33" t="s">
        <v>10</v>
      </c>
      <c r="D67" s="18" t="str">
        <f t="shared" ref="D67:V67" si="76">IF(C21=0,"--",(D21/C21)*100-100)</f>
        <v>--</v>
      </c>
      <c r="E67" s="18" t="str">
        <f t="shared" si="76"/>
        <v>--</v>
      </c>
      <c r="F67" s="18">
        <f t="shared" si="76"/>
        <v>-79.787336877718701</v>
      </c>
      <c r="G67" s="18">
        <f t="shared" si="76"/>
        <v>-80.296508847441416</v>
      </c>
      <c r="H67" s="18">
        <f t="shared" si="76"/>
        <v>-100</v>
      </c>
      <c r="I67" s="18" t="str">
        <f t="shared" si="76"/>
        <v>--</v>
      </c>
      <c r="J67" s="18">
        <f t="shared" si="76"/>
        <v>4.9392981872609312</v>
      </c>
      <c r="K67" s="18">
        <f t="shared" si="76"/>
        <v>-46.114104595879567</v>
      </c>
      <c r="L67" s="18">
        <f t="shared" si="76"/>
        <v>-98.305982001058766</v>
      </c>
      <c r="M67" s="18">
        <f t="shared" si="76"/>
        <v>2049.3055555555557</v>
      </c>
      <c r="N67" s="18">
        <f t="shared" si="76"/>
        <v>30.904684975767367</v>
      </c>
      <c r="O67" s="18">
        <f t="shared" si="76"/>
        <v>-91.015673207454029</v>
      </c>
      <c r="P67" s="18">
        <f t="shared" si="76"/>
        <v>-100</v>
      </c>
      <c r="Q67" s="18" t="str">
        <f t="shared" si="76"/>
        <v>--</v>
      </c>
      <c r="R67" s="18" t="str">
        <f t="shared" si="76"/>
        <v>--</v>
      </c>
      <c r="S67" s="18">
        <f t="shared" si="76"/>
        <v>-100</v>
      </c>
      <c r="T67" s="18" t="str">
        <f t="shared" si="76"/>
        <v>--</v>
      </c>
      <c r="U67" s="18" t="str">
        <f t="shared" si="76"/>
        <v>--</v>
      </c>
      <c r="V67" s="18" t="str">
        <f t="shared" si="76"/>
        <v>--</v>
      </c>
      <c r="W67" s="18">
        <f t="shared" ref="W67:X67" si="77">IF(V21=0,"--",(W21/V21)*100-100)</f>
        <v>1185.5072463768113</v>
      </c>
      <c r="X67" s="18">
        <f t="shared" si="77"/>
        <v>-100</v>
      </c>
      <c r="Y67" s="18" t="str">
        <f t="shared" si="55"/>
        <v>--</v>
      </c>
    </row>
    <row r="68" spans="1:25" x14ac:dyDescent="0.2">
      <c r="A68" s="143"/>
      <c r="B68" s="8" t="s">
        <v>18</v>
      </c>
      <c r="C68" s="33" t="s">
        <v>10</v>
      </c>
      <c r="D68" s="18">
        <f t="shared" ref="D68:V68" si="78">IF(C22=0,"--",(D22/C22)*100-100)</f>
        <v>-100</v>
      </c>
      <c r="E68" s="18" t="str">
        <f t="shared" si="78"/>
        <v>--</v>
      </c>
      <c r="F68" s="18">
        <f t="shared" si="78"/>
        <v>-100</v>
      </c>
      <c r="G68" s="18" t="str">
        <f t="shared" si="78"/>
        <v>--</v>
      </c>
      <c r="H68" s="18">
        <f t="shared" si="78"/>
        <v>-67.249240121580542</v>
      </c>
      <c r="I68" s="18">
        <f t="shared" si="78"/>
        <v>-100</v>
      </c>
      <c r="J68" s="18" t="str">
        <f t="shared" si="78"/>
        <v>--</v>
      </c>
      <c r="K68" s="18">
        <f t="shared" si="78"/>
        <v>-20.104166666666671</v>
      </c>
      <c r="L68" s="18">
        <f t="shared" si="78"/>
        <v>258.53976531942629</v>
      </c>
      <c r="M68" s="18">
        <f t="shared" si="78"/>
        <v>-99.090909090909093</v>
      </c>
      <c r="N68" s="18">
        <f t="shared" si="78"/>
        <v>-100</v>
      </c>
      <c r="O68" s="18" t="str">
        <f t="shared" si="78"/>
        <v>--</v>
      </c>
      <c r="P68" s="18">
        <f t="shared" si="78"/>
        <v>-100</v>
      </c>
      <c r="Q68" s="18" t="str">
        <f t="shared" si="78"/>
        <v>--</v>
      </c>
      <c r="R68" s="18" t="str">
        <f t="shared" si="78"/>
        <v>--</v>
      </c>
      <c r="S68" s="18">
        <f t="shared" si="78"/>
        <v>-100</v>
      </c>
      <c r="T68" s="18" t="str">
        <f t="shared" si="78"/>
        <v>--</v>
      </c>
      <c r="U68" s="18">
        <f t="shared" si="78"/>
        <v>-100</v>
      </c>
      <c r="V68" s="18" t="str">
        <f t="shared" si="78"/>
        <v>--</v>
      </c>
      <c r="W68" s="18" t="str">
        <f t="shared" ref="W68:X68" si="79">IF(V22=0,"--",(W22/V22)*100-100)</f>
        <v>--</v>
      </c>
      <c r="X68" s="18">
        <f t="shared" si="79"/>
        <v>-100</v>
      </c>
      <c r="Y68" s="18">
        <f t="shared" si="55"/>
        <v>-100</v>
      </c>
    </row>
    <row r="69" spans="1:25" x14ac:dyDescent="0.2">
      <c r="A69" s="143"/>
      <c r="B69" s="8" t="s">
        <v>20</v>
      </c>
      <c r="C69" s="33" t="s">
        <v>10</v>
      </c>
      <c r="D69" s="18" t="str">
        <f t="shared" ref="D69:V69" si="80">IF(C23=0,"--",(D23/C23)*100-100)</f>
        <v>--</v>
      </c>
      <c r="E69" s="18">
        <f t="shared" si="80"/>
        <v>-93.693226057617437</v>
      </c>
      <c r="F69" s="18">
        <f t="shared" si="80"/>
        <v>9637.8600823045272</v>
      </c>
      <c r="G69" s="18">
        <f t="shared" si="80"/>
        <v>-90.554874698897009</v>
      </c>
      <c r="H69" s="18">
        <f t="shared" si="80"/>
        <v>-46.979865771812079</v>
      </c>
      <c r="I69" s="18">
        <f t="shared" si="80"/>
        <v>159.15611814345988</v>
      </c>
      <c r="J69" s="18">
        <f t="shared" si="80"/>
        <v>-21.621621621621628</v>
      </c>
      <c r="K69" s="18">
        <f t="shared" si="80"/>
        <v>-4.1545492314083958</v>
      </c>
      <c r="L69" s="18">
        <f t="shared" si="80"/>
        <v>-89.726918075422631</v>
      </c>
      <c r="M69" s="18">
        <f t="shared" si="80"/>
        <v>-100</v>
      </c>
      <c r="N69" s="18" t="str">
        <f t="shared" si="80"/>
        <v>--</v>
      </c>
      <c r="O69" s="18" t="str">
        <f t="shared" si="80"/>
        <v>--</v>
      </c>
      <c r="P69" s="18" t="str">
        <f t="shared" si="80"/>
        <v>--</v>
      </c>
      <c r="Q69" s="18" t="str">
        <f t="shared" si="80"/>
        <v>--</v>
      </c>
      <c r="R69" s="18" t="str">
        <f t="shared" si="80"/>
        <v>--</v>
      </c>
      <c r="S69" s="18">
        <f t="shared" si="80"/>
        <v>-100</v>
      </c>
      <c r="T69" s="18" t="str">
        <f t="shared" si="80"/>
        <v>--</v>
      </c>
      <c r="U69" s="18" t="str">
        <f t="shared" si="80"/>
        <v>--</v>
      </c>
      <c r="V69" s="18" t="str">
        <f t="shared" si="80"/>
        <v>--</v>
      </c>
      <c r="W69" s="18" t="str">
        <f t="shared" ref="W69:X69" si="81">IF(V23=0,"--",(W23/V23)*100-100)</f>
        <v>--</v>
      </c>
      <c r="X69" s="18" t="str">
        <f t="shared" si="81"/>
        <v>--</v>
      </c>
      <c r="Y69" s="18" t="str">
        <f t="shared" si="55"/>
        <v>--</v>
      </c>
    </row>
    <row r="70" spans="1:25" x14ac:dyDescent="0.2">
      <c r="A70" s="143"/>
      <c r="B70" s="8" t="s">
        <v>21</v>
      </c>
      <c r="C70" s="33" t="s">
        <v>10</v>
      </c>
      <c r="D70" s="18" t="str">
        <f t="shared" ref="D70:V70" si="82">IF(C24=0,"--",(D24/C24)*100-100)</f>
        <v>--</v>
      </c>
      <c r="E70" s="18" t="str">
        <f t="shared" si="82"/>
        <v>--</v>
      </c>
      <c r="F70" s="18" t="str">
        <f t="shared" si="82"/>
        <v>--</v>
      </c>
      <c r="G70" s="18" t="str">
        <f t="shared" si="82"/>
        <v>--</v>
      </c>
      <c r="H70" s="18" t="str">
        <f t="shared" si="82"/>
        <v>--</v>
      </c>
      <c r="I70" s="18" t="str">
        <f t="shared" si="82"/>
        <v>--</v>
      </c>
      <c r="J70" s="18" t="str">
        <f t="shared" si="82"/>
        <v>--</v>
      </c>
      <c r="K70" s="18" t="str">
        <f t="shared" si="82"/>
        <v>--</v>
      </c>
      <c r="L70" s="18" t="str">
        <f t="shared" si="82"/>
        <v>--</v>
      </c>
      <c r="M70" s="18" t="str">
        <f t="shared" si="82"/>
        <v>--</v>
      </c>
      <c r="N70" s="18" t="str">
        <f t="shared" si="82"/>
        <v>--</v>
      </c>
      <c r="O70" s="18" t="str">
        <f t="shared" si="82"/>
        <v>--</v>
      </c>
      <c r="P70" s="18" t="str">
        <f t="shared" si="82"/>
        <v>--</v>
      </c>
      <c r="Q70" s="18" t="str">
        <f t="shared" si="82"/>
        <v>--</v>
      </c>
      <c r="R70" s="18" t="str">
        <f t="shared" si="82"/>
        <v>--</v>
      </c>
      <c r="S70" s="18" t="str">
        <f>IFERROR(((S24/R24)*100)-100,"--")</f>
        <v>--</v>
      </c>
      <c r="T70" s="18" t="str">
        <f t="shared" si="82"/>
        <v>--</v>
      </c>
      <c r="U70" s="18" t="str">
        <f t="shared" si="82"/>
        <v>--</v>
      </c>
      <c r="V70" s="18" t="str">
        <f t="shared" si="82"/>
        <v>--</v>
      </c>
      <c r="W70" s="18">
        <f t="shared" ref="W70:X70" si="83">IF(V24=0,"--",(W24/V24)*100-100)</f>
        <v>-100</v>
      </c>
      <c r="X70" s="18" t="str">
        <f t="shared" si="83"/>
        <v>--</v>
      </c>
      <c r="Y70" s="18" t="str">
        <f t="shared" si="55"/>
        <v>--</v>
      </c>
    </row>
    <row r="71" spans="1:25" x14ac:dyDescent="0.2">
      <c r="A71" s="143"/>
      <c r="B71" s="8" t="s">
        <v>17</v>
      </c>
      <c r="C71" s="33" t="s">
        <v>10</v>
      </c>
      <c r="D71" s="18" t="str">
        <f t="shared" ref="D71:V71" si="84">IF(C25=0,"--",(D25/C25)*100-100)</f>
        <v>--</v>
      </c>
      <c r="E71" s="18" t="str">
        <f t="shared" si="84"/>
        <v>--</v>
      </c>
      <c r="F71" s="18">
        <f t="shared" si="84"/>
        <v>28.080879516523083</v>
      </c>
      <c r="G71" s="18">
        <f t="shared" si="84"/>
        <v>-52.393119061124303</v>
      </c>
      <c r="H71" s="18">
        <f t="shared" si="84"/>
        <v>-93.761137060975742</v>
      </c>
      <c r="I71" s="18">
        <f t="shared" si="84"/>
        <v>-100</v>
      </c>
      <c r="J71" s="18" t="str">
        <f t="shared" si="84"/>
        <v>--</v>
      </c>
      <c r="K71" s="18">
        <f t="shared" si="84"/>
        <v>182.43626062322949</v>
      </c>
      <c r="L71" s="18">
        <f t="shared" si="84"/>
        <v>-64.292878635907726</v>
      </c>
      <c r="M71" s="18">
        <f t="shared" si="84"/>
        <v>-28.370786516853912</v>
      </c>
      <c r="N71" s="18">
        <f t="shared" si="84"/>
        <v>772.54901960784309</v>
      </c>
      <c r="O71" s="18">
        <f t="shared" si="84"/>
        <v>-71.550561797752806</v>
      </c>
      <c r="P71" s="18">
        <f t="shared" si="84"/>
        <v>-100</v>
      </c>
      <c r="Q71" s="18" t="str">
        <f t="shared" si="84"/>
        <v>--</v>
      </c>
      <c r="R71" s="18">
        <f t="shared" si="84"/>
        <v>-15.363128491620103</v>
      </c>
      <c r="S71" s="18">
        <f t="shared" si="84"/>
        <v>-100</v>
      </c>
      <c r="T71" s="18" t="str">
        <f t="shared" si="84"/>
        <v>--</v>
      </c>
      <c r="U71" s="18">
        <f t="shared" si="84"/>
        <v>-94.444444444444443</v>
      </c>
      <c r="V71" s="18">
        <f t="shared" si="84"/>
        <v>828900</v>
      </c>
      <c r="W71" s="18">
        <f t="shared" ref="W71:X71" si="85">IF(V25=0,"--",(W25/V25)*100-100)</f>
        <v>-99.396863691194213</v>
      </c>
      <c r="X71" s="18">
        <f t="shared" si="85"/>
        <v>-22.000000000000014</v>
      </c>
      <c r="Y71" s="18" t="str">
        <f t="shared" si="55"/>
        <v>--</v>
      </c>
    </row>
    <row r="72" spans="1:25" x14ac:dyDescent="0.2">
      <c r="A72" s="297"/>
      <c r="B72" s="8" t="s">
        <v>807</v>
      </c>
      <c r="C72" s="33" t="s">
        <v>10</v>
      </c>
      <c r="D72" s="18">
        <f t="shared" ref="D72:V72" si="86">IF(C26=0,"--",(D26/C26)*100-100)</f>
        <v>-73.406106038093668</v>
      </c>
      <c r="E72" s="18">
        <f t="shared" si="86"/>
        <v>425.79875343927233</v>
      </c>
      <c r="F72" s="18">
        <f t="shared" si="86"/>
        <v>-76.748060380501812</v>
      </c>
      <c r="G72" s="18">
        <f t="shared" si="86"/>
        <v>-19.039636246727625</v>
      </c>
      <c r="H72" s="18">
        <f t="shared" si="86"/>
        <v>9.2043681747270085</v>
      </c>
      <c r="I72" s="18">
        <f t="shared" si="86"/>
        <v>323.25714285714292</v>
      </c>
      <c r="J72" s="18">
        <f t="shared" si="86"/>
        <v>-65.053327933036314</v>
      </c>
      <c r="K72" s="18">
        <f t="shared" si="86"/>
        <v>83.575956591216368</v>
      </c>
      <c r="L72" s="18">
        <f t="shared" si="86"/>
        <v>-75.910886637778475</v>
      </c>
      <c r="M72" s="18">
        <f t="shared" si="86"/>
        <v>373.10884326728359</v>
      </c>
      <c r="N72" s="18">
        <f t="shared" si="86"/>
        <v>-91.809002627095168</v>
      </c>
      <c r="O72" s="18">
        <f t="shared" si="86"/>
        <v>-71.687672917307111</v>
      </c>
      <c r="P72" s="18">
        <f t="shared" si="86"/>
        <v>964.85703944987335</v>
      </c>
      <c r="Q72" s="18">
        <f t="shared" si="86"/>
        <v>-97.066820746380259</v>
      </c>
      <c r="R72" s="18">
        <f t="shared" si="86"/>
        <v>5991.3093858632674</v>
      </c>
      <c r="S72" s="18">
        <f t="shared" si="86"/>
        <v>117.19487140465685</v>
      </c>
      <c r="T72" s="18">
        <f t="shared" si="86"/>
        <v>-74.594263192467707</v>
      </c>
      <c r="U72" s="18">
        <f t="shared" si="86"/>
        <v>-81.001137656427758</v>
      </c>
      <c r="V72" s="18">
        <f t="shared" si="86"/>
        <v>-74.523679912901471</v>
      </c>
      <c r="W72" s="18">
        <f t="shared" ref="W72:X75" si="87">IF(V26=0,"--",(W26/V26)*100-100)</f>
        <v>99.145299145299134</v>
      </c>
      <c r="X72" s="18">
        <f t="shared" si="87"/>
        <v>420.35050071530759</v>
      </c>
      <c r="Y72" s="18">
        <f t="shared" si="55"/>
        <v>-14.09541888423847</v>
      </c>
    </row>
    <row r="73" spans="1:25" ht="15" x14ac:dyDescent="0.25">
      <c r="A73" s="143"/>
      <c r="B73" s="191" t="s">
        <v>22</v>
      </c>
      <c r="C73" s="33" t="s">
        <v>10</v>
      </c>
      <c r="D73" s="18">
        <f t="shared" ref="D73:D75" si="88">IF(C27=0,"--",(D27/C27)*100-100)</f>
        <v>26.577738179643092</v>
      </c>
      <c r="E73" s="18">
        <f t="shared" ref="E73:E75" si="89">IF(D27=0,"--",(E27/D27)*100-100)</f>
        <v>25.72550307713388</v>
      </c>
      <c r="F73" s="18">
        <f t="shared" ref="F73:F75" si="90">IF(E27=0,"--",(F27/E27)*100-100)</f>
        <v>17.918823879505183</v>
      </c>
      <c r="G73" s="18">
        <f t="shared" ref="G73:G75" si="91">IF(F27=0,"--",(G27/F27)*100-100)</f>
        <v>3.3104748064346694</v>
      </c>
      <c r="H73" s="18">
        <f t="shared" ref="H73:H75" si="92">IF(G27=0,"--",(H27/G27)*100-100)</f>
        <v>11.46036716849818</v>
      </c>
      <c r="I73" s="18">
        <f t="shared" ref="I73:I75" si="93">IF(H27=0,"--",(I27/H27)*100-100)</f>
        <v>21.068309474243918</v>
      </c>
      <c r="J73" s="18">
        <f t="shared" ref="J73:J75" si="94">IF(I27=0,"--",(J27/I27)*100-100)</f>
        <v>5.3349812647695245</v>
      </c>
      <c r="K73" s="18">
        <f t="shared" ref="K73:K75" si="95">IF(J27=0,"--",(K27/J27)*100-100)</f>
        <v>68.455708108944464</v>
      </c>
      <c r="L73" s="18">
        <f t="shared" ref="L73:L75" si="96">IF(K27=0,"--",(L27/K27)*100-100)</f>
        <v>-28.598969677806821</v>
      </c>
      <c r="M73" s="18">
        <f t="shared" ref="M73:M75" si="97">IF(L27=0,"--",(M27/L27)*100-100)</f>
        <v>-1.231570408156017</v>
      </c>
      <c r="N73" s="18">
        <f t="shared" ref="N73:N75" si="98">IF(M27=0,"--",(N27/M27)*100-100)</f>
        <v>23.870288959235992</v>
      </c>
      <c r="O73" s="18">
        <f t="shared" ref="O73:O75" si="99">IF(N27=0,"--",(O27/N27)*100-100)</f>
        <v>12.401653834899491</v>
      </c>
      <c r="P73" s="18">
        <f t="shared" ref="P73:P75" si="100">IF(O27=0,"--",(P27/O27)*100-100)</f>
        <v>6.8731520540591191</v>
      </c>
      <c r="Q73" s="18">
        <f t="shared" ref="Q73:Q75" si="101">IF(P27=0,"--",(Q27/P27)*100-100)</f>
        <v>-29.391703335160869</v>
      </c>
      <c r="R73" s="18">
        <f t="shared" ref="R73:R75" si="102">IF(Q27=0,"--",(R27/Q27)*100-100)</f>
        <v>31.327242359850629</v>
      </c>
      <c r="S73" s="18">
        <f t="shared" ref="S73:S75" si="103">IF(R27=0,"--",(S27/R27)*100-100)</f>
        <v>36.992028004383286</v>
      </c>
      <c r="T73" s="18">
        <f t="shared" ref="T73:T75" si="104">IF(S27=0,"--",(T27/S27)*100-100)</f>
        <v>-1.3706638004264704</v>
      </c>
      <c r="U73" s="18">
        <f t="shared" ref="U73:V75" si="105">IF(T27=0,"--",(U27/T27)*100-100)</f>
        <v>-1.7840182478519324</v>
      </c>
      <c r="V73" s="18">
        <f t="shared" si="105"/>
        <v>1.8638738050930925</v>
      </c>
      <c r="W73" s="18">
        <f t="shared" si="87"/>
        <v>2.1591169268482986</v>
      </c>
      <c r="X73" s="18">
        <f t="shared" si="87"/>
        <v>-6.2926724134480025</v>
      </c>
      <c r="Y73" s="18">
        <f t="shared" si="55"/>
        <v>8.9018777982075221</v>
      </c>
    </row>
    <row r="74" spans="1:25" x14ac:dyDescent="0.2">
      <c r="A74" s="143"/>
      <c r="B74" s="8" t="s">
        <v>23</v>
      </c>
      <c r="C74" s="33" t="s">
        <v>10</v>
      </c>
      <c r="D74" s="18">
        <f t="shared" si="88"/>
        <v>25.882522289719347</v>
      </c>
      <c r="E74" s="18">
        <f t="shared" si="89"/>
        <v>3.3409461776256393</v>
      </c>
      <c r="F74" s="18">
        <f t="shared" si="90"/>
        <v>18.702659720579362</v>
      </c>
      <c r="G74" s="18">
        <f t="shared" si="91"/>
        <v>-2.3868783022626587</v>
      </c>
      <c r="H74" s="18">
        <f t="shared" si="92"/>
        <v>15.435730461170465</v>
      </c>
      <c r="I74" s="18">
        <f t="shared" si="93"/>
        <v>1.4883234826255034</v>
      </c>
      <c r="J74" s="18">
        <f t="shared" si="94"/>
        <v>-9.507191131925623</v>
      </c>
      <c r="K74" s="18">
        <f t="shared" si="95"/>
        <v>-8.7016747792459341</v>
      </c>
      <c r="L74" s="18">
        <f t="shared" si="96"/>
        <v>1.9121048605771307</v>
      </c>
      <c r="M74" s="18">
        <f t="shared" si="97"/>
        <v>-8.7982119276962152</v>
      </c>
      <c r="N74" s="18">
        <f t="shared" si="98"/>
        <v>23.809146594407537</v>
      </c>
      <c r="O74" s="18">
        <f t="shared" si="99"/>
        <v>-9.7659615278553673</v>
      </c>
      <c r="P74" s="18">
        <f t="shared" si="100"/>
        <v>2.863460700093782</v>
      </c>
      <c r="Q74" s="18">
        <f t="shared" si="101"/>
        <v>-44.134347862548154</v>
      </c>
      <c r="R74" s="18">
        <f t="shared" si="102"/>
        <v>43.130244612197288</v>
      </c>
      <c r="S74" s="18">
        <f t="shared" si="103"/>
        <v>14.037108509887929</v>
      </c>
      <c r="T74" s="18">
        <f t="shared" si="104"/>
        <v>12.242752908585828</v>
      </c>
      <c r="U74" s="18">
        <f t="shared" si="105"/>
        <v>12.150901168480672</v>
      </c>
      <c r="V74" s="18">
        <f t="shared" si="105"/>
        <v>10.821883565862734</v>
      </c>
      <c r="W74" s="18">
        <f t="shared" si="87"/>
        <v>-8.1727909064135957</v>
      </c>
      <c r="X74" s="18">
        <f t="shared" si="87"/>
        <v>-3.2931912933288316</v>
      </c>
      <c r="Y74" s="18">
        <f t="shared" si="55"/>
        <v>2.8076793479246334</v>
      </c>
    </row>
    <row r="75" spans="1:25" ht="13.5" thickBot="1" x14ac:dyDescent="0.25">
      <c r="A75" s="143"/>
      <c r="B75" s="30" t="s">
        <v>7</v>
      </c>
      <c r="C75" s="33" t="s">
        <v>10</v>
      </c>
      <c r="D75" s="18">
        <f t="shared" si="88"/>
        <v>26.354067900310653</v>
      </c>
      <c r="E75" s="18">
        <f t="shared" si="89"/>
        <v>18.550645243781673</v>
      </c>
      <c r="F75" s="18">
        <f t="shared" si="90"/>
        <v>18.137831096993807</v>
      </c>
      <c r="G75" s="18">
        <f t="shared" si="91"/>
        <v>1.7109981606027418</v>
      </c>
      <c r="H75" s="18">
        <f t="shared" si="92"/>
        <v>12.531447082820705</v>
      </c>
      <c r="I75" s="18">
        <f t="shared" si="93"/>
        <v>15.656733244729651</v>
      </c>
      <c r="J75" s="18">
        <f t="shared" si="94"/>
        <v>1.7353830114391684</v>
      </c>
      <c r="K75" s="18">
        <f t="shared" si="95"/>
        <v>51.811003457280123</v>
      </c>
      <c r="L75" s="18">
        <f t="shared" si="96"/>
        <v>-24.640606227924835</v>
      </c>
      <c r="M75" s="18">
        <f t="shared" si="97"/>
        <v>-2.5591167778606518</v>
      </c>
      <c r="N75" s="18">
        <f t="shared" si="98"/>
        <v>23.860248561580534</v>
      </c>
      <c r="O75" s="18">
        <f t="shared" si="99"/>
        <v>8.7629354790238096</v>
      </c>
      <c r="P75" s="18">
        <f t="shared" si="100"/>
        <v>6.3271052334084033</v>
      </c>
      <c r="Q75" s="18">
        <f t="shared" si="101"/>
        <v>-31.33398170578316</v>
      </c>
      <c r="R75" s="18">
        <f t="shared" si="102"/>
        <v>32.592361941217007</v>
      </c>
      <c r="S75" s="18">
        <f t="shared" si="103"/>
        <v>34.336029854241218</v>
      </c>
      <c r="T75" s="18">
        <f t="shared" si="104"/>
        <v>-3.3536300935907093E-2</v>
      </c>
      <c r="U75" s="18">
        <f t="shared" si="105"/>
        <v>-0.24722966909313016</v>
      </c>
      <c r="V75" s="18">
        <f t="shared" si="105"/>
        <v>2.9745794929155949</v>
      </c>
      <c r="W75" s="18">
        <f t="shared" si="87"/>
        <v>0.78043688698727465</v>
      </c>
      <c r="X75" s="18">
        <f t="shared" si="87"/>
        <v>-5.9279820853154348</v>
      </c>
      <c r="Y75" s="18">
        <f t="shared" si="55"/>
        <v>7.5832493679791781</v>
      </c>
    </row>
    <row r="76" spans="1:25" ht="14.25" thickTop="1" thickBot="1" x14ac:dyDescent="0.25">
      <c r="A76" s="144"/>
      <c r="B76" s="144"/>
      <c r="C76" s="24"/>
      <c r="D76" s="24"/>
      <c r="E76" s="24"/>
      <c r="F76" s="24"/>
      <c r="G76" s="24"/>
      <c r="H76" s="24"/>
      <c r="I76" s="24"/>
      <c r="J76" s="24"/>
      <c r="K76" s="24"/>
      <c r="L76" s="24"/>
      <c r="M76" s="24"/>
      <c r="N76" s="24"/>
      <c r="O76" s="24"/>
      <c r="P76" s="24"/>
      <c r="Q76" s="24"/>
      <c r="R76" s="24"/>
      <c r="S76" s="24"/>
      <c r="T76" s="24"/>
      <c r="U76" s="24"/>
      <c r="V76" s="24"/>
      <c r="W76" s="24"/>
      <c r="X76" s="24"/>
      <c r="Y76" s="24"/>
    </row>
    <row r="77" spans="1:25" ht="13.5" thickTop="1" x14ac:dyDescent="0.2">
      <c r="A77" s="79" t="s">
        <v>868</v>
      </c>
      <c r="B77" s="79"/>
      <c r="C77" s="36"/>
      <c r="D77" s="36"/>
      <c r="E77" s="36"/>
      <c r="F77" s="36"/>
      <c r="G77" s="36"/>
      <c r="H77" s="36"/>
      <c r="I77" s="36"/>
      <c r="J77" s="36"/>
      <c r="K77" s="36"/>
      <c r="L77" s="36"/>
      <c r="M77" s="36"/>
      <c r="N77" s="36"/>
      <c r="O77" s="36"/>
      <c r="P77" s="36"/>
      <c r="Q77" s="36"/>
      <c r="R77" s="36"/>
      <c r="S77" s="36"/>
      <c r="T77" s="36"/>
      <c r="U77" s="36"/>
      <c r="V77" s="36"/>
      <c r="W77" s="36"/>
      <c r="X77" s="36"/>
      <c r="Y77" s="36"/>
    </row>
  </sheetData>
  <mergeCells count="6">
    <mergeCell ref="C53:Y53"/>
    <mergeCell ref="A2:Y2"/>
    <mergeCell ref="A4:Y4"/>
    <mergeCell ref="C7:Y7"/>
    <mergeCell ref="C30:Y30"/>
    <mergeCell ref="A5:Y5"/>
  </mergeCells>
  <phoneticPr fontId="4" type="noConversion"/>
  <hyperlinks>
    <hyperlink ref="A1" location="INDICE!A1" display="INDICE"/>
  </hyperlinks>
  <pageMargins left="0.75" right="0.75" top="1" bottom="1" header="0" footer="0"/>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5"/>
  <sheetViews>
    <sheetView topLeftCell="G1" zoomScale="70" zoomScaleNormal="70" workbookViewId="0"/>
  </sheetViews>
  <sheetFormatPr baseColWidth="10" defaultRowHeight="12.75" x14ac:dyDescent="0.2"/>
  <cols>
    <col min="1" max="1" width="11.42578125" style="4"/>
    <col min="2" max="2" width="28.28515625" style="4" bestFit="1" customWidth="1"/>
    <col min="3" max="16" width="11.7109375" style="21" bestFit="1" customWidth="1"/>
    <col min="17" max="24" width="11.7109375" style="21" customWidth="1"/>
    <col min="25" max="25" width="12.7109375" style="21" bestFit="1" customWidth="1"/>
    <col min="26" max="89" width="11.42578125" style="21"/>
    <col min="90" max="16384" width="11.42578125" style="4"/>
  </cols>
  <sheetData>
    <row r="1" spans="1:89" x14ac:dyDescent="0.2">
      <c r="A1" s="11" t="s">
        <v>258</v>
      </c>
    </row>
    <row r="2" spans="1:89" x14ac:dyDescent="0.2">
      <c r="A2" s="331" t="s">
        <v>150</v>
      </c>
      <c r="B2" s="331"/>
      <c r="C2" s="331"/>
      <c r="D2" s="331"/>
      <c r="E2" s="331"/>
      <c r="F2" s="331"/>
      <c r="G2" s="331"/>
      <c r="H2" s="331"/>
      <c r="I2" s="331"/>
      <c r="J2" s="331"/>
      <c r="K2" s="331"/>
      <c r="L2" s="331"/>
      <c r="M2" s="331"/>
      <c r="N2" s="331"/>
      <c r="O2" s="331"/>
      <c r="P2" s="331"/>
      <c r="Q2" s="331"/>
      <c r="R2" s="331"/>
      <c r="S2" s="331"/>
      <c r="T2" s="331"/>
      <c r="U2" s="331"/>
      <c r="V2" s="331"/>
      <c r="W2" s="331"/>
      <c r="X2" s="331"/>
      <c r="Y2" s="331"/>
    </row>
    <row r="3" spans="1:89" x14ac:dyDescent="0.2">
      <c r="A3" s="143"/>
      <c r="B3" s="143"/>
      <c r="C3" s="22"/>
      <c r="D3" s="22"/>
      <c r="E3" s="22"/>
      <c r="F3" s="22"/>
      <c r="G3" s="22"/>
      <c r="H3" s="22"/>
      <c r="I3" s="22"/>
      <c r="J3" s="22"/>
      <c r="K3" s="22"/>
      <c r="L3" s="22"/>
      <c r="M3" s="22"/>
      <c r="N3" s="22"/>
      <c r="O3" s="22"/>
      <c r="P3" s="22"/>
      <c r="Q3" s="22"/>
      <c r="R3" s="22"/>
      <c r="S3" s="22"/>
      <c r="T3" s="22"/>
      <c r="U3" s="22"/>
      <c r="V3" s="22"/>
      <c r="W3" s="22"/>
      <c r="X3" s="22"/>
      <c r="Y3" s="22"/>
    </row>
    <row r="4" spans="1:89" x14ac:dyDescent="0.2">
      <c r="A4" s="331" t="s">
        <v>854</v>
      </c>
      <c r="B4" s="331"/>
      <c r="C4" s="331"/>
      <c r="D4" s="331"/>
      <c r="E4" s="331"/>
      <c r="F4" s="331"/>
      <c r="G4" s="331"/>
      <c r="H4" s="331"/>
      <c r="I4" s="331"/>
      <c r="J4" s="331"/>
      <c r="K4" s="331"/>
      <c r="L4" s="331"/>
      <c r="M4" s="331"/>
      <c r="N4" s="331"/>
      <c r="O4" s="331"/>
      <c r="P4" s="331"/>
      <c r="Q4" s="331"/>
      <c r="R4" s="331"/>
      <c r="S4" s="331"/>
      <c r="T4" s="331"/>
      <c r="U4" s="331"/>
      <c r="V4" s="331"/>
      <c r="W4" s="331"/>
      <c r="X4" s="331"/>
      <c r="Y4" s="331"/>
    </row>
    <row r="5" spans="1:89" s="148" customFormat="1" ht="13.5" thickBot="1" x14ac:dyDescent="0.25">
      <c r="A5" s="335" t="s">
        <v>127</v>
      </c>
      <c r="B5" s="335"/>
      <c r="C5" s="335"/>
      <c r="D5" s="335"/>
      <c r="E5" s="335"/>
      <c r="F5" s="335"/>
      <c r="G5" s="335"/>
      <c r="H5" s="335"/>
      <c r="I5" s="335"/>
      <c r="J5" s="335"/>
      <c r="K5" s="335"/>
      <c r="L5" s="335"/>
      <c r="M5" s="335"/>
      <c r="N5" s="335"/>
      <c r="O5" s="335"/>
      <c r="P5" s="335"/>
      <c r="Q5" s="335"/>
      <c r="R5" s="335"/>
      <c r="S5" s="335"/>
      <c r="T5" s="335"/>
      <c r="U5" s="335"/>
      <c r="V5" s="335"/>
      <c r="W5" s="335"/>
      <c r="X5" s="335"/>
      <c r="Y5" s="335"/>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row>
    <row r="6" spans="1:89"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89" ht="13.5" thickBot="1" x14ac:dyDescent="0.25">
      <c r="A7" s="148"/>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89" ht="13.5" thickTop="1" x14ac:dyDescent="0.2">
      <c r="A8" s="148"/>
      <c r="B8" s="80"/>
      <c r="C8" s="81"/>
      <c r="D8" s="81"/>
      <c r="E8" s="81"/>
      <c r="F8" s="81"/>
      <c r="G8" s="81"/>
      <c r="H8" s="81"/>
      <c r="I8" s="81"/>
      <c r="J8" s="81"/>
      <c r="K8" s="81"/>
      <c r="L8" s="81"/>
      <c r="M8" s="81"/>
      <c r="N8" s="81"/>
      <c r="O8" s="81"/>
      <c r="P8" s="81"/>
      <c r="Q8" s="81"/>
      <c r="R8" s="81"/>
      <c r="S8" s="81"/>
      <c r="T8" s="81"/>
      <c r="U8" s="81"/>
      <c r="V8" s="81"/>
      <c r="W8" s="81"/>
      <c r="X8" s="81"/>
      <c r="Y8" s="22"/>
    </row>
    <row r="9" spans="1:89" x14ac:dyDescent="0.2">
      <c r="A9" s="143"/>
      <c r="B9" s="80" t="s">
        <v>326</v>
      </c>
      <c r="C9" s="75">
        <v>4.7083279999999998</v>
      </c>
      <c r="D9" s="75">
        <v>5.4765439999999996</v>
      </c>
      <c r="E9" s="75">
        <v>7.0950860000000002</v>
      </c>
      <c r="F9" s="75">
        <v>6.4627400000000002</v>
      </c>
      <c r="G9" s="75">
        <v>7.0617340000000004</v>
      </c>
      <c r="H9" s="75">
        <v>5.3313790000000001</v>
      </c>
      <c r="I9" s="75">
        <v>6.7407190000000003</v>
      </c>
      <c r="J9" s="75">
        <v>14.730848</v>
      </c>
      <c r="K9" s="75">
        <v>12.288125000000001</v>
      </c>
      <c r="L9" s="75">
        <v>13.379678</v>
      </c>
      <c r="M9" s="75">
        <v>14.050774000000001</v>
      </c>
      <c r="N9" s="75">
        <v>13.616858000000001</v>
      </c>
      <c r="O9" s="75">
        <v>9.6085519999999995</v>
      </c>
      <c r="P9" s="75">
        <v>11.281475</v>
      </c>
      <c r="Q9" s="27">
        <v>9.3764420000000008</v>
      </c>
      <c r="R9" s="27">
        <v>11.32545</v>
      </c>
      <c r="S9" s="27">
        <v>11.611001999999999</v>
      </c>
      <c r="T9" s="27">
        <v>17.483319000000002</v>
      </c>
      <c r="U9" s="27">
        <v>20.074611999999998</v>
      </c>
      <c r="V9" s="27">
        <v>17.908455</v>
      </c>
      <c r="W9" s="27">
        <v>16.068919000000001</v>
      </c>
      <c r="X9" s="27">
        <v>17.419858999999999</v>
      </c>
      <c r="Y9" s="18">
        <f>SUM(C9:X9)</f>
        <v>253.100898</v>
      </c>
      <c r="Z9" s="82"/>
      <c r="AA9" s="45"/>
    </row>
    <row r="10" spans="1:89" x14ac:dyDescent="0.2">
      <c r="A10" s="143"/>
      <c r="B10" s="80" t="s">
        <v>66</v>
      </c>
      <c r="C10" s="75">
        <v>5.2096000000000003E-2</v>
      </c>
      <c r="D10" s="75">
        <v>2.9817E-2</v>
      </c>
      <c r="E10" s="75">
        <v>8.5225999999999996E-2</v>
      </c>
      <c r="F10" s="75">
        <v>6.2897999999999996E-2</v>
      </c>
      <c r="G10" s="75">
        <v>3.9504999999999998E-2</v>
      </c>
      <c r="H10" s="75">
        <v>8.7220000000000006E-2</v>
      </c>
      <c r="I10" s="75">
        <v>0.134524</v>
      </c>
      <c r="J10" s="75">
        <v>0.115508</v>
      </c>
      <c r="K10" s="75">
        <v>3.0381999999999999E-2</v>
      </c>
      <c r="L10" s="75">
        <v>0.12803300000000001</v>
      </c>
      <c r="M10" s="75">
        <v>0.24146300000000001</v>
      </c>
      <c r="N10" s="75">
        <v>0.36464400000000002</v>
      </c>
      <c r="O10" s="75">
        <v>0.44557200000000002</v>
      </c>
      <c r="P10" s="75">
        <v>0.54758200000000001</v>
      </c>
      <c r="Q10" s="27">
        <v>0.72174199999999999</v>
      </c>
      <c r="R10" s="27">
        <v>0.20031099999999999</v>
      </c>
      <c r="S10" s="27">
        <v>0.33886100000000002</v>
      </c>
      <c r="T10" s="27">
        <v>0.214229</v>
      </c>
      <c r="U10" s="27">
        <v>0.13414300000000001</v>
      </c>
      <c r="V10" s="27">
        <v>0.39947000000000005</v>
      </c>
      <c r="W10" s="27">
        <v>2.230985</v>
      </c>
      <c r="X10" s="27">
        <v>0.196959</v>
      </c>
      <c r="Y10" s="18">
        <f t="shared" ref="Y10:Y29" si="0">SUM(C10:X10)</f>
        <v>6.801169999999999</v>
      </c>
      <c r="Z10" s="45"/>
      <c r="AA10" s="45"/>
    </row>
    <row r="11" spans="1:89" x14ac:dyDescent="0.2">
      <c r="A11" s="143"/>
      <c r="B11" s="80" t="s">
        <v>63</v>
      </c>
      <c r="C11" s="75">
        <v>0.28593099999999999</v>
      </c>
      <c r="D11" s="75">
        <v>0.322158</v>
      </c>
      <c r="E11" s="75">
        <v>0.44323499999999999</v>
      </c>
      <c r="F11" s="75">
        <v>0.513656</v>
      </c>
      <c r="G11" s="75">
        <v>0.44456200000000001</v>
      </c>
      <c r="H11" s="75">
        <v>0.53405999999999998</v>
      </c>
      <c r="I11" s="75">
        <v>0.59968100000000002</v>
      </c>
      <c r="J11" s="75">
        <v>0.56503800000000004</v>
      </c>
      <c r="K11" s="75">
        <v>0.56344499999999997</v>
      </c>
      <c r="L11" s="75">
        <v>0.54669400000000001</v>
      </c>
      <c r="M11" s="75">
        <v>0.50262600000000002</v>
      </c>
      <c r="N11" s="75">
        <v>0.44103100000000001</v>
      </c>
      <c r="O11" s="75">
        <v>0.47871000000000002</v>
      </c>
      <c r="P11" s="75">
        <v>0.49957800000000002</v>
      </c>
      <c r="Q11" s="27">
        <v>0.38617600000000002</v>
      </c>
      <c r="R11" s="27">
        <v>0.37629299999999999</v>
      </c>
      <c r="S11" s="27">
        <v>0.39373200000000003</v>
      </c>
      <c r="T11" s="27">
        <v>0.43934200000000001</v>
      </c>
      <c r="U11" s="27">
        <v>0.422097</v>
      </c>
      <c r="V11" s="27">
        <v>0.396756</v>
      </c>
      <c r="W11" s="27">
        <v>0.44053999999999999</v>
      </c>
      <c r="X11" s="27">
        <v>0.51875800000000005</v>
      </c>
      <c r="Y11" s="18">
        <f t="shared" si="0"/>
        <v>10.114099000000001</v>
      </c>
      <c r="Z11" s="45"/>
      <c r="AA11" s="45"/>
    </row>
    <row r="12" spans="1:89" x14ac:dyDescent="0.2">
      <c r="A12" s="143"/>
      <c r="B12" s="80" t="s">
        <v>61</v>
      </c>
      <c r="C12" s="75">
        <v>0.155998</v>
      </c>
      <c r="D12" s="75">
        <v>0.201131</v>
      </c>
      <c r="E12" s="75">
        <v>0.28733599999999998</v>
      </c>
      <c r="F12" s="75">
        <v>0.29547499999999999</v>
      </c>
      <c r="G12" s="75">
        <v>0.30024600000000001</v>
      </c>
      <c r="H12" s="75">
        <v>0.27186199999999999</v>
      </c>
      <c r="I12" s="75">
        <v>0.23460300000000001</v>
      </c>
      <c r="J12" s="75">
        <v>0.241898</v>
      </c>
      <c r="K12" s="75">
        <v>0.24351400000000001</v>
      </c>
      <c r="L12" s="75">
        <v>0.23331099999999999</v>
      </c>
      <c r="M12" s="75">
        <v>0.31456600000000001</v>
      </c>
      <c r="N12" s="75">
        <v>0.30490499999999998</v>
      </c>
      <c r="O12" s="75">
        <v>0.33188600000000001</v>
      </c>
      <c r="P12" s="75">
        <v>0.43923000000000001</v>
      </c>
      <c r="Q12" s="27">
        <v>0.35021600000000003</v>
      </c>
      <c r="R12" s="27">
        <v>0.55086999999999997</v>
      </c>
      <c r="S12" s="27">
        <v>0.423711</v>
      </c>
      <c r="T12" s="27">
        <v>0.61997199999999997</v>
      </c>
      <c r="U12" s="27">
        <v>0.49857800000000002</v>
      </c>
      <c r="V12" s="27">
        <v>0.56530400000000003</v>
      </c>
      <c r="W12" s="27">
        <v>0.70449700000000004</v>
      </c>
      <c r="X12" s="27">
        <v>0.61072400000000004</v>
      </c>
      <c r="Y12" s="18">
        <f t="shared" si="0"/>
        <v>8.1798330000000004</v>
      </c>
      <c r="Z12" s="45"/>
      <c r="AA12" s="45"/>
    </row>
    <row r="13" spans="1:89" x14ac:dyDescent="0.2">
      <c r="A13" s="143"/>
      <c r="B13" s="80" t="s">
        <v>382</v>
      </c>
      <c r="C13" s="75">
        <v>0.67059199999999997</v>
      </c>
      <c r="D13" s="75">
        <v>0.81467299999999998</v>
      </c>
      <c r="E13" s="75">
        <v>0.84218400000000004</v>
      </c>
      <c r="F13" s="75">
        <v>0.86507500000000004</v>
      </c>
      <c r="G13" s="75">
        <v>0.864456</v>
      </c>
      <c r="H13" s="75">
        <v>0.82627799999999996</v>
      </c>
      <c r="I13" s="75">
        <v>0.58078700000000005</v>
      </c>
      <c r="J13" s="75">
        <v>0.26194499999999998</v>
      </c>
      <c r="K13" s="75">
        <v>0.40381899999999998</v>
      </c>
      <c r="L13" s="75">
        <v>0.39761400000000002</v>
      </c>
      <c r="M13" s="75">
        <v>0.35491800000000001</v>
      </c>
      <c r="N13" s="75">
        <v>0.38889699999999999</v>
      </c>
      <c r="O13" s="75">
        <v>0.34584399999999998</v>
      </c>
      <c r="P13" s="75">
        <v>0.40021000000000001</v>
      </c>
      <c r="Q13" s="27">
        <v>0.160694</v>
      </c>
      <c r="R13" s="27">
        <v>9.8581000000000002E-2</v>
      </c>
      <c r="S13" s="27">
        <v>8.8350000000000008E-3</v>
      </c>
      <c r="T13" s="27">
        <v>4.9161000000000003E-2</v>
      </c>
      <c r="U13" s="27">
        <v>5.2386000000000002E-2</v>
      </c>
      <c r="V13" s="27">
        <v>9.3367999999999993E-2</v>
      </c>
      <c r="W13" s="27">
        <v>0.150063</v>
      </c>
      <c r="X13" s="27">
        <v>5.0810000000000001E-2</v>
      </c>
      <c r="Y13" s="18">
        <f t="shared" si="0"/>
        <v>8.6811899999999973</v>
      </c>
      <c r="Z13" s="45"/>
      <c r="AA13" s="45"/>
    </row>
    <row r="14" spans="1:89" x14ac:dyDescent="0.2">
      <c r="A14" s="143"/>
      <c r="B14" s="80" t="s">
        <v>378</v>
      </c>
      <c r="C14" s="75">
        <v>0.520092</v>
      </c>
      <c r="D14" s="75">
        <v>0.39657999999999999</v>
      </c>
      <c r="E14" s="75">
        <v>0.38229200000000002</v>
      </c>
      <c r="F14" s="75">
        <v>0.453291</v>
      </c>
      <c r="G14" s="75">
        <v>0.50299199999999999</v>
      </c>
      <c r="H14" s="75">
        <v>0.56491800000000003</v>
      </c>
      <c r="I14" s="75">
        <v>0.45086500000000002</v>
      </c>
      <c r="J14" s="75">
        <v>0.16220399999999999</v>
      </c>
      <c r="K14" s="75">
        <v>0.13875899999999999</v>
      </c>
      <c r="L14" s="75">
        <v>0.124864</v>
      </c>
      <c r="M14" s="75">
        <v>0.28305599999999997</v>
      </c>
      <c r="N14" s="75">
        <v>0.80827000000000004</v>
      </c>
      <c r="O14" s="75">
        <v>0.38824399999999998</v>
      </c>
      <c r="P14" s="75">
        <v>0.32690799999999998</v>
      </c>
      <c r="Q14" s="27">
        <v>0.210622</v>
      </c>
      <c r="R14" s="27">
        <v>0.32591300000000001</v>
      </c>
      <c r="S14" s="27">
        <v>0.40943299999999999</v>
      </c>
      <c r="T14" s="27">
        <v>0.50456900000000005</v>
      </c>
      <c r="U14" s="27">
        <v>0.38822000000000001</v>
      </c>
      <c r="V14" s="27">
        <v>0.33947000000000005</v>
      </c>
      <c r="W14" s="27">
        <v>0.29439700000000002</v>
      </c>
      <c r="X14" s="27">
        <v>0.24371399999999999</v>
      </c>
      <c r="Y14" s="18">
        <f t="shared" si="0"/>
        <v>8.2196730000000002</v>
      </c>
      <c r="Z14" s="45"/>
      <c r="AA14" s="45"/>
    </row>
    <row r="15" spans="1:89" x14ac:dyDescent="0.2">
      <c r="A15" s="143"/>
      <c r="B15" s="80" t="s">
        <v>64</v>
      </c>
      <c r="C15" s="75">
        <v>5.6362000000000002E-2</v>
      </c>
      <c r="D15" s="75">
        <v>7.8847E-2</v>
      </c>
      <c r="E15" s="75">
        <v>0.111896</v>
      </c>
      <c r="F15" s="75">
        <v>0.154942</v>
      </c>
      <c r="G15" s="75">
        <v>0.186861</v>
      </c>
      <c r="H15" s="75">
        <v>0.158882</v>
      </c>
      <c r="I15" s="75">
        <v>0.15206</v>
      </c>
      <c r="J15" s="75">
        <v>0.14452999999999999</v>
      </c>
      <c r="K15" s="75">
        <v>0.202212</v>
      </c>
      <c r="L15" s="75">
        <v>0.178838</v>
      </c>
      <c r="M15" s="75">
        <v>0.18978999999999999</v>
      </c>
      <c r="N15" s="75">
        <v>0.25631999999999999</v>
      </c>
      <c r="O15" s="75">
        <v>0.33763500000000002</v>
      </c>
      <c r="P15" s="75">
        <v>0.301311</v>
      </c>
      <c r="Q15" s="27">
        <v>0.242674</v>
      </c>
      <c r="R15" s="27">
        <v>0.31822699999999998</v>
      </c>
      <c r="S15" s="27">
        <v>0.44482100000000002</v>
      </c>
      <c r="T15" s="27">
        <v>0.411188</v>
      </c>
      <c r="U15" s="27">
        <v>0.43145600000000001</v>
      </c>
      <c r="V15" s="27">
        <v>0.46505799999999997</v>
      </c>
      <c r="W15" s="27">
        <v>0.55017799999999994</v>
      </c>
      <c r="X15" s="27">
        <v>0.691326</v>
      </c>
      <c r="Y15" s="18">
        <f t="shared" si="0"/>
        <v>6.0654140000000005</v>
      </c>
      <c r="Z15" s="45"/>
      <c r="AA15" s="45"/>
    </row>
    <row r="16" spans="1:89" x14ac:dyDescent="0.2">
      <c r="A16" s="143"/>
      <c r="B16" s="80" t="s">
        <v>14</v>
      </c>
      <c r="C16" s="75">
        <v>4.3200000000000001E-3</v>
      </c>
      <c r="D16" s="75">
        <v>5.0000000000000001E-4</v>
      </c>
      <c r="E16" s="75">
        <v>0</v>
      </c>
      <c r="F16" s="75">
        <v>4.6999999999999997E-5</v>
      </c>
      <c r="G16" s="75">
        <v>0</v>
      </c>
      <c r="H16" s="75">
        <v>6.2E-4</v>
      </c>
      <c r="I16" s="75">
        <v>1.3566999999999999E-2</v>
      </c>
      <c r="J16" s="75">
        <v>2.9127E-2</v>
      </c>
      <c r="K16" s="75">
        <v>6.1910000000000003E-3</v>
      </c>
      <c r="L16" s="75">
        <v>4.0418000000000003E-2</v>
      </c>
      <c r="M16" s="75">
        <v>1.7942E-2</v>
      </c>
      <c r="N16" s="75">
        <v>2.9485000000000001E-2</v>
      </c>
      <c r="O16" s="75">
        <v>2.1399999999999999E-2</v>
      </c>
      <c r="P16" s="75">
        <v>1.2604000000000001E-2</v>
      </c>
      <c r="Q16" s="27">
        <v>1.66E-4</v>
      </c>
      <c r="R16" s="27">
        <v>3.1020000000000002E-3</v>
      </c>
      <c r="S16" s="27">
        <v>2.1789999999999999E-3</v>
      </c>
      <c r="T16" s="27">
        <v>3.7524000000000002E-2</v>
      </c>
      <c r="U16" s="27">
        <v>7.5950000000000002E-3</v>
      </c>
      <c r="V16" s="27">
        <v>3.7742999999999999E-2</v>
      </c>
      <c r="W16" s="27">
        <v>1.1957000000000001E-2</v>
      </c>
      <c r="X16" s="27">
        <v>3.3272999999999997E-2</v>
      </c>
      <c r="Y16" s="18">
        <f t="shared" si="0"/>
        <v>0.30975999999999998</v>
      </c>
      <c r="Z16" s="45"/>
      <c r="AA16" s="45"/>
    </row>
    <row r="17" spans="1:27" x14ac:dyDescent="0.2">
      <c r="A17" s="143"/>
      <c r="B17" s="8" t="s">
        <v>15</v>
      </c>
      <c r="C17" s="189">
        <v>1.1149569999999995</v>
      </c>
      <c r="D17" s="189">
        <v>1.5555419999999998</v>
      </c>
      <c r="E17" s="189">
        <v>2.0251399999999999</v>
      </c>
      <c r="F17" s="189">
        <v>2.3694640000000007</v>
      </c>
      <c r="G17" s="189">
        <v>1.8476070000000002</v>
      </c>
      <c r="H17" s="189">
        <v>1.9937029999999998</v>
      </c>
      <c r="I17" s="189">
        <v>1.9699590000000002</v>
      </c>
      <c r="J17" s="189">
        <v>1.932194</v>
      </c>
      <c r="K17" s="189">
        <v>1.815469</v>
      </c>
      <c r="L17" s="189">
        <v>1.8236450000000002</v>
      </c>
      <c r="M17" s="189">
        <v>2.0479789999999998</v>
      </c>
      <c r="N17" s="189">
        <v>2.3897390000000001</v>
      </c>
      <c r="O17" s="189">
        <v>2.7171110000000001</v>
      </c>
      <c r="P17" s="189">
        <v>3.5848900000000006</v>
      </c>
      <c r="Q17" s="19">
        <v>3.419427999999999</v>
      </c>
      <c r="R17" s="19">
        <v>3.2610800000000006</v>
      </c>
      <c r="S17" s="19">
        <v>3</v>
      </c>
      <c r="T17" s="19">
        <v>4.8556810000000006</v>
      </c>
      <c r="U17" s="19">
        <v>5.6033099999999996</v>
      </c>
      <c r="V17" s="19">
        <v>6.4625259999999995</v>
      </c>
      <c r="W17" s="19">
        <v>3.9255079999999993</v>
      </c>
      <c r="X17" s="19">
        <v>3.7718590000000001</v>
      </c>
      <c r="Y17" s="18">
        <f t="shared" si="0"/>
        <v>63.48679099999999</v>
      </c>
      <c r="Z17" s="45"/>
      <c r="AA17" s="45"/>
    </row>
    <row r="18" spans="1:27" x14ac:dyDescent="0.2">
      <c r="A18" s="143"/>
      <c r="B18" s="8" t="s">
        <v>26</v>
      </c>
      <c r="C18" s="18">
        <v>2.3955000000000001E-2</v>
      </c>
      <c r="D18" s="18">
        <v>5.5135999999999998E-2</v>
      </c>
      <c r="E18" s="18">
        <v>0.114815</v>
      </c>
      <c r="F18" s="18">
        <v>8.0709000000000003E-2</v>
      </c>
      <c r="G18" s="18">
        <v>6.3139000000000001E-2</v>
      </c>
      <c r="H18" s="18">
        <v>5.1737999999999999E-2</v>
      </c>
      <c r="I18" s="18">
        <v>3.1710000000000002E-2</v>
      </c>
      <c r="J18" s="18">
        <v>2.0000000000000001E-4</v>
      </c>
      <c r="K18" s="18">
        <v>1.3173000000000001E-2</v>
      </c>
      <c r="L18" s="18">
        <v>1.3847999999999999E-2</v>
      </c>
      <c r="M18" s="18">
        <v>9.1610000000000007E-3</v>
      </c>
      <c r="N18" s="18">
        <v>2.3E-5</v>
      </c>
      <c r="O18" s="18">
        <v>5.3300000000000005E-4</v>
      </c>
      <c r="P18" s="18">
        <v>4.1250000000000002E-2</v>
      </c>
      <c r="Q18" s="19">
        <v>0.27021699999999998</v>
      </c>
      <c r="R18" s="19">
        <v>0.47252499999999997</v>
      </c>
      <c r="S18" s="19">
        <v>0.57521100000000003</v>
      </c>
      <c r="T18" s="19">
        <v>0.43642199999999998</v>
      </c>
      <c r="U18" s="19">
        <v>0.65909300000000004</v>
      </c>
      <c r="V18" s="19">
        <v>0.57668299999999995</v>
      </c>
      <c r="W18" s="19">
        <v>0.65375700000000003</v>
      </c>
      <c r="X18" s="19">
        <v>0.42791400000000002</v>
      </c>
      <c r="Y18" s="18">
        <f t="shared" si="0"/>
        <v>4.5712120000000001</v>
      </c>
      <c r="Z18" s="45"/>
      <c r="AA18" s="45"/>
    </row>
    <row r="19" spans="1:27" x14ac:dyDescent="0.2">
      <c r="A19" s="143"/>
      <c r="B19" s="8" t="s">
        <v>27</v>
      </c>
      <c r="C19" s="18">
        <v>0.10431</v>
      </c>
      <c r="D19" s="18">
        <v>0.23478399999999999</v>
      </c>
      <c r="E19" s="18">
        <v>6.7351999999999995E-2</v>
      </c>
      <c r="F19" s="18">
        <v>7.8132999999999994E-2</v>
      </c>
      <c r="G19" s="18">
        <v>8.5818000000000005E-2</v>
      </c>
      <c r="H19" s="18">
        <v>6.3037999999999997E-2</v>
      </c>
      <c r="I19" s="18">
        <v>6.0776999999999998E-2</v>
      </c>
      <c r="J19" s="18">
        <v>2.5203E-2</v>
      </c>
      <c r="K19" s="18">
        <v>3.0894000000000001E-2</v>
      </c>
      <c r="L19" s="18">
        <v>2.8830999999999999E-2</v>
      </c>
      <c r="M19" s="18">
        <v>2.1728000000000001E-2</v>
      </c>
      <c r="N19" s="18">
        <v>2.1817E-2</v>
      </c>
      <c r="O19" s="18">
        <v>3.2445000000000002E-2</v>
      </c>
      <c r="P19" s="75">
        <v>0.135378</v>
      </c>
      <c r="Q19" s="19">
        <v>9.4022999999999995E-2</v>
      </c>
      <c r="R19" s="19">
        <v>0.117281</v>
      </c>
      <c r="S19" s="19">
        <v>1.6981E-2</v>
      </c>
      <c r="T19" s="19">
        <v>4.9106999999999998E-2</v>
      </c>
      <c r="U19" s="19">
        <v>4.7329000000000003E-2</v>
      </c>
      <c r="V19" s="19">
        <v>5.3600999999999996E-2</v>
      </c>
      <c r="W19" s="19">
        <v>9.2297000000000004E-2</v>
      </c>
      <c r="X19" s="19">
        <v>8.8059999999999996E-3</v>
      </c>
      <c r="Y19" s="18">
        <f t="shared" si="0"/>
        <v>1.4699329999999999</v>
      </c>
      <c r="Z19" s="45"/>
      <c r="AA19" s="45"/>
    </row>
    <row r="20" spans="1:27" x14ac:dyDescent="0.2">
      <c r="A20" s="143"/>
      <c r="B20" s="8" t="s">
        <v>16</v>
      </c>
      <c r="C20" s="18">
        <f>SUM(C21:C26)</f>
        <v>0.70744899999999999</v>
      </c>
      <c r="D20" s="18">
        <f t="shared" ref="D20:V20" si="1">SUM(D21:D26)</f>
        <v>0.91339400000000004</v>
      </c>
      <c r="E20" s="18">
        <f t="shared" si="1"/>
        <v>1.208788</v>
      </c>
      <c r="F20" s="18">
        <f t="shared" si="1"/>
        <v>1.5345489999999997</v>
      </c>
      <c r="G20" s="18">
        <f t="shared" si="1"/>
        <v>1.2816260000000002</v>
      </c>
      <c r="H20" s="18">
        <f t="shared" si="1"/>
        <v>1.3336109999999999</v>
      </c>
      <c r="I20" s="18">
        <f t="shared" si="1"/>
        <v>1.218955</v>
      </c>
      <c r="J20" s="18">
        <f t="shared" si="1"/>
        <v>1.3499649999999999</v>
      </c>
      <c r="K20" s="18">
        <f t="shared" si="1"/>
        <v>1.4126770000000002</v>
      </c>
      <c r="L20" s="18">
        <f t="shared" si="1"/>
        <v>1.290362</v>
      </c>
      <c r="M20" s="18">
        <f t="shared" si="1"/>
        <v>1.3411720000000003</v>
      </c>
      <c r="N20" s="18">
        <f t="shared" si="1"/>
        <v>1.404523</v>
      </c>
      <c r="O20" s="18">
        <f t="shared" si="1"/>
        <v>1.598387</v>
      </c>
      <c r="P20" s="18">
        <f t="shared" si="1"/>
        <v>1.8427370000000001</v>
      </c>
      <c r="Q20" s="18">
        <f t="shared" si="1"/>
        <v>1.3427480000000001</v>
      </c>
      <c r="R20" s="18">
        <f t="shared" si="1"/>
        <v>1.8179639999999999</v>
      </c>
      <c r="S20" s="18">
        <f t="shared" si="1"/>
        <v>1.9005529999999999</v>
      </c>
      <c r="T20" s="18">
        <f t="shared" si="1"/>
        <v>2.2428469999999998</v>
      </c>
      <c r="U20" s="18">
        <f t="shared" si="1"/>
        <v>2.2278890000000002</v>
      </c>
      <c r="V20" s="18">
        <f t="shared" si="1"/>
        <v>2.7523430000000002</v>
      </c>
      <c r="W20" s="18">
        <f t="shared" ref="W20" si="2">SUM(W21:W26)</f>
        <v>2.7243659999999998</v>
      </c>
      <c r="X20" s="18">
        <f t="shared" ref="X20" si="3">SUM(X21:X26)</f>
        <v>3.0673150000000002</v>
      </c>
      <c r="Y20" s="18">
        <f t="shared" si="0"/>
        <v>36.514220000000002</v>
      </c>
      <c r="Z20" s="45"/>
      <c r="AA20" s="45"/>
    </row>
    <row r="21" spans="1:27" x14ac:dyDescent="0.2">
      <c r="A21" s="143"/>
      <c r="B21" s="8" t="s">
        <v>19</v>
      </c>
      <c r="C21" s="190">
        <v>0.28593099999999999</v>
      </c>
      <c r="D21" s="190">
        <v>0.322158</v>
      </c>
      <c r="E21" s="190">
        <v>0.44323499999999999</v>
      </c>
      <c r="F21" s="190">
        <v>0.513656</v>
      </c>
      <c r="G21" s="190">
        <v>0.44456200000000001</v>
      </c>
      <c r="H21" s="190">
        <v>0.53405999999999998</v>
      </c>
      <c r="I21" s="190">
        <v>0.59968100000000002</v>
      </c>
      <c r="J21" s="190">
        <v>0.56503800000000004</v>
      </c>
      <c r="K21" s="190">
        <v>0.56344499999999997</v>
      </c>
      <c r="L21" s="190">
        <v>0.54669400000000001</v>
      </c>
      <c r="M21" s="190">
        <v>0.50262600000000002</v>
      </c>
      <c r="N21" s="190">
        <v>0.44103100000000001</v>
      </c>
      <c r="O21" s="190">
        <v>0.47871000000000002</v>
      </c>
      <c r="P21" s="190">
        <v>0.49957800000000002</v>
      </c>
      <c r="Q21" s="19">
        <v>0.38617600000000002</v>
      </c>
      <c r="R21" s="19">
        <v>0.37629299999999999</v>
      </c>
      <c r="S21" s="19">
        <v>0.39373200000000003</v>
      </c>
      <c r="T21" s="19">
        <v>0.43934200000000001</v>
      </c>
      <c r="U21" s="19">
        <v>0.422097</v>
      </c>
      <c r="V21" s="19">
        <v>0.396756</v>
      </c>
      <c r="W21" s="19">
        <v>0.44053999999999999</v>
      </c>
      <c r="X21" s="19">
        <v>0.51875800000000005</v>
      </c>
      <c r="Y21" s="18">
        <f t="shared" si="0"/>
        <v>10.114099000000001</v>
      </c>
      <c r="Z21" s="45"/>
      <c r="AA21" s="45"/>
    </row>
    <row r="22" spans="1:27" x14ac:dyDescent="0.2">
      <c r="A22" s="143"/>
      <c r="B22" s="8" t="s">
        <v>18</v>
      </c>
      <c r="C22" s="190">
        <v>0.123462</v>
      </c>
      <c r="D22" s="190">
        <v>0.16164400000000001</v>
      </c>
      <c r="E22" s="190">
        <v>0.227382</v>
      </c>
      <c r="F22" s="190">
        <v>0.39360400000000001</v>
      </c>
      <c r="G22" s="190">
        <v>0.17435600000000001</v>
      </c>
      <c r="H22" s="190">
        <v>0.24945000000000001</v>
      </c>
      <c r="I22" s="190">
        <v>0.129028</v>
      </c>
      <c r="J22" s="190">
        <v>0.27443499999999998</v>
      </c>
      <c r="K22" s="190">
        <v>0.24133599999999999</v>
      </c>
      <c r="L22" s="190">
        <v>0.20128099999999999</v>
      </c>
      <c r="M22" s="190">
        <v>0.17241400000000001</v>
      </c>
      <c r="N22" s="190">
        <v>0.21012400000000001</v>
      </c>
      <c r="O22" s="190">
        <v>0.18452499999999999</v>
      </c>
      <c r="P22" s="190">
        <v>0.23938400000000001</v>
      </c>
      <c r="Q22" s="19">
        <v>0.148981</v>
      </c>
      <c r="R22" s="19">
        <v>0.23355500000000001</v>
      </c>
      <c r="S22" s="19">
        <v>0.23503199999999999</v>
      </c>
      <c r="T22" s="19">
        <v>0.279366</v>
      </c>
      <c r="U22" s="19">
        <v>0.21601799999999999</v>
      </c>
      <c r="V22" s="19">
        <v>0.229709</v>
      </c>
      <c r="W22" s="19">
        <v>0.29259299999999999</v>
      </c>
      <c r="X22" s="19">
        <v>0.32784799999999997</v>
      </c>
      <c r="Y22" s="18">
        <f t="shared" si="0"/>
        <v>4.9455269999999993</v>
      </c>
      <c r="Z22" s="45"/>
      <c r="AA22" s="45"/>
    </row>
    <row r="23" spans="1:27" x14ac:dyDescent="0.2">
      <c r="A23" s="143"/>
      <c r="B23" s="8" t="s">
        <v>20</v>
      </c>
      <c r="C23" s="190">
        <v>5.6362000000000002E-2</v>
      </c>
      <c r="D23" s="190">
        <v>7.8847E-2</v>
      </c>
      <c r="E23" s="190">
        <v>0.111896</v>
      </c>
      <c r="F23" s="190">
        <v>0.154942</v>
      </c>
      <c r="G23" s="190">
        <v>0.186861</v>
      </c>
      <c r="H23" s="190">
        <v>0.158882</v>
      </c>
      <c r="I23" s="190">
        <v>0.15206</v>
      </c>
      <c r="J23" s="190">
        <v>0.14452999999999999</v>
      </c>
      <c r="K23" s="190">
        <v>0.202212</v>
      </c>
      <c r="L23" s="190">
        <v>0.178838</v>
      </c>
      <c r="M23" s="190">
        <v>0.18978999999999999</v>
      </c>
      <c r="N23" s="190">
        <v>0.25631999999999999</v>
      </c>
      <c r="O23" s="190">
        <v>0.33763500000000002</v>
      </c>
      <c r="P23" s="190">
        <v>0.301311</v>
      </c>
      <c r="Q23" s="19">
        <v>0.242674</v>
      </c>
      <c r="R23" s="19">
        <v>0.31822699999999998</v>
      </c>
      <c r="S23" s="19">
        <v>0.44482100000000002</v>
      </c>
      <c r="T23" s="19">
        <v>0.411188</v>
      </c>
      <c r="U23" s="19">
        <v>0.43145600000000001</v>
      </c>
      <c r="V23" s="19">
        <v>0.46505799999999997</v>
      </c>
      <c r="W23" s="19">
        <v>0.55017799999999994</v>
      </c>
      <c r="X23" s="19">
        <v>0.691326</v>
      </c>
      <c r="Y23" s="18">
        <f t="shared" si="0"/>
        <v>6.0654140000000005</v>
      </c>
      <c r="Z23" s="45"/>
      <c r="AA23" s="45"/>
    </row>
    <row r="24" spans="1:27" x14ac:dyDescent="0.2">
      <c r="A24" s="143"/>
      <c r="B24" s="8" t="s">
        <v>21</v>
      </c>
      <c r="C24" s="190">
        <v>5.4496000000000003E-2</v>
      </c>
      <c r="D24" s="190">
        <v>0.111414</v>
      </c>
      <c r="E24" s="190">
        <v>9.5731999999999998E-2</v>
      </c>
      <c r="F24" s="190">
        <v>7.5254000000000001E-2</v>
      </c>
      <c r="G24" s="190">
        <v>0.105812</v>
      </c>
      <c r="H24" s="190">
        <v>7.0403999999999994E-2</v>
      </c>
      <c r="I24" s="190">
        <v>7.2797000000000001E-2</v>
      </c>
      <c r="J24" s="190">
        <v>8.337E-2</v>
      </c>
      <c r="K24" s="190">
        <v>0.117855</v>
      </c>
      <c r="L24" s="190">
        <v>6.9262000000000004E-2</v>
      </c>
      <c r="M24" s="190">
        <v>0.109255</v>
      </c>
      <c r="N24" s="190">
        <v>0.101437</v>
      </c>
      <c r="O24" s="190">
        <v>0.15670600000000001</v>
      </c>
      <c r="P24" s="190">
        <v>0.24141099999999999</v>
      </c>
      <c r="Q24" s="19">
        <v>0.103875</v>
      </c>
      <c r="R24" s="19">
        <v>0.20369000000000001</v>
      </c>
      <c r="S24" s="19">
        <v>0.23844399999999999</v>
      </c>
      <c r="T24" s="19">
        <v>0.33996399999999999</v>
      </c>
      <c r="U24" s="19">
        <v>0.51774200000000004</v>
      </c>
      <c r="V24" s="19">
        <v>0.65753200000000001</v>
      </c>
      <c r="W24" s="19">
        <v>0.57545400000000002</v>
      </c>
      <c r="X24" s="19">
        <v>0.70788600000000002</v>
      </c>
      <c r="Y24" s="18">
        <f t="shared" si="0"/>
        <v>4.8097919999999998</v>
      </c>
      <c r="Z24" s="45"/>
      <c r="AA24" s="45"/>
    </row>
    <row r="25" spans="1:27" x14ac:dyDescent="0.2">
      <c r="A25" s="143"/>
      <c r="B25" s="8" t="s">
        <v>17</v>
      </c>
      <c r="C25" s="190">
        <v>0.155998</v>
      </c>
      <c r="D25" s="190">
        <v>0.201131</v>
      </c>
      <c r="E25" s="190">
        <v>0.28733599999999998</v>
      </c>
      <c r="F25" s="190">
        <v>0.29547499999999999</v>
      </c>
      <c r="G25" s="190">
        <v>0.30024600000000001</v>
      </c>
      <c r="H25" s="190">
        <v>0.27186199999999999</v>
      </c>
      <c r="I25" s="190">
        <v>0.23460300000000001</v>
      </c>
      <c r="J25" s="190">
        <v>0.241898</v>
      </c>
      <c r="K25" s="190">
        <v>0.24351400000000001</v>
      </c>
      <c r="L25" s="190">
        <v>0.23331099999999999</v>
      </c>
      <c r="M25" s="190">
        <v>0.31456600000000001</v>
      </c>
      <c r="N25" s="190">
        <v>0.30490499999999998</v>
      </c>
      <c r="O25" s="190">
        <v>0.33188600000000001</v>
      </c>
      <c r="P25" s="190">
        <v>0.43923000000000001</v>
      </c>
      <c r="Q25" s="19">
        <v>0.35021600000000003</v>
      </c>
      <c r="R25" s="19">
        <v>0.55086999999999997</v>
      </c>
      <c r="S25" s="19">
        <v>0.423711</v>
      </c>
      <c r="T25" s="19">
        <v>0.61997199999999997</v>
      </c>
      <c r="U25" s="19">
        <v>0.49857800000000002</v>
      </c>
      <c r="V25" s="19">
        <v>0.56530400000000003</v>
      </c>
      <c r="W25" s="19">
        <v>0.70449700000000004</v>
      </c>
      <c r="X25" s="19">
        <v>0.61072400000000004</v>
      </c>
      <c r="Y25" s="18">
        <f t="shared" si="0"/>
        <v>8.1798330000000004</v>
      </c>
      <c r="Z25" s="45"/>
      <c r="AA25" s="45"/>
    </row>
    <row r="26" spans="1:27" x14ac:dyDescent="0.2">
      <c r="A26" s="297"/>
      <c r="B26" s="8" t="s">
        <v>807</v>
      </c>
      <c r="C26" s="190">
        <v>3.1200000000000002E-2</v>
      </c>
      <c r="D26" s="190">
        <v>3.8199999999999998E-2</v>
      </c>
      <c r="E26" s="190">
        <v>4.3207000000000002E-2</v>
      </c>
      <c r="F26" s="190">
        <v>0.101618</v>
      </c>
      <c r="G26" s="190">
        <v>6.9789000000000004E-2</v>
      </c>
      <c r="H26" s="190">
        <v>4.8952999999999997E-2</v>
      </c>
      <c r="I26" s="190">
        <v>3.0786000000000001E-2</v>
      </c>
      <c r="J26" s="190">
        <v>4.0694000000000001E-2</v>
      </c>
      <c r="K26" s="190">
        <v>4.4315E-2</v>
      </c>
      <c r="L26" s="190">
        <v>6.0976000000000002E-2</v>
      </c>
      <c r="M26" s="190">
        <v>5.2521000000000005E-2</v>
      </c>
      <c r="N26" s="190">
        <v>9.0705999999999995E-2</v>
      </c>
      <c r="O26" s="190">
        <v>0.10892500000000002</v>
      </c>
      <c r="P26" s="190">
        <v>0.121823</v>
      </c>
      <c r="Q26" s="19">
        <v>0.11082599999999999</v>
      </c>
      <c r="R26" s="19">
        <v>0.135329</v>
      </c>
      <c r="S26" s="19">
        <v>0.16481299999999999</v>
      </c>
      <c r="T26" s="19">
        <v>0.15301499999999998</v>
      </c>
      <c r="U26" s="19">
        <v>0.14199799999999999</v>
      </c>
      <c r="V26" s="19">
        <v>0.43798399999999998</v>
      </c>
      <c r="W26" s="19">
        <v>0.161104</v>
      </c>
      <c r="X26" s="19">
        <v>0.21077300000000002</v>
      </c>
      <c r="Y26" s="18">
        <f t="shared" si="0"/>
        <v>2.3995550000000003</v>
      </c>
      <c r="Z26" s="45"/>
      <c r="AA26" s="45"/>
    </row>
    <row r="27" spans="1:27" x14ac:dyDescent="0.2">
      <c r="A27" s="143"/>
      <c r="B27" s="8" t="s">
        <v>22</v>
      </c>
      <c r="C27" s="18">
        <f>C9+C13+C14+C16+C17</f>
        <v>7.0182889999999993</v>
      </c>
      <c r="D27" s="18">
        <f t="shared" ref="D27:P27" si="4">D9+D13+D14+D16+D17</f>
        <v>8.2438389999999995</v>
      </c>
      <c r="E27" s="18">
        <f t="shared" si="4"/>
        <v>10.344702</v>
      </c>
      <c r="F27" s="18">
        <f t="shared" si="4"/>
        <v>10.150617</v>
      </c>
      <c r="G27" s="18">
        <f t="shared" si="4"/>
        <v>10.276789000000001</v>
      </c>
      <c r="H27" s="18">
        <f t="shared" si="4"/>
        <v>8.7168980000000005</v>
      </c>
      <c r="I27" s="18">
        <f t="shared" si="4"/>
        <v>9.7558970000000009</v>
      </c>
      <c r="J27" s="18">
        <f t="shared" si="4"/>
        <v>17.116318</v>
      </c>
      <c r="K27" s="18">
        <f t="shared" si="4"/>
        <v>14.652363000000001</v>
      </c>
      <c r="L27" s="18">
        <f t="shared" si="4"/>
        <v>15.766219000000003</v>
      </c>
      <c r="M27" s="18">
        <f t="shared" si="4"/>
        <v>16.754669</v>
      </c>
      <c r="N27" s="18">
        <f t="shared" si="4"/>
        <v>17.233249000000001</v>
      </c>
      <c r="O27" s="18">
        <f t="shared" si="4"/>
        <v>13.081150999999998</v>
      </c>
      <c r="P27" s="18">
        <f t="shared" si="4"/>
        <v>15.606086999999999</v>
      </c>
      <c r="Q27" s="18">
        <f t="shared" ref="Q27:V27" si="5">Q9+Q13+Q14+Q16+Q17</f>
        <v>13.167352000000001</v>
      </c>
      <c r="R27" s="18">
        <f t="shared" si="5"/>
        <v>15.014126000000001</v>
      </c>
      <c r="S27" s="18">
        <f t="shared" si="5"/>
        <v>15.031448999999999</v>
      </c>
      <c r="T27" s="18">
        <f t="shared" si="5"/>
        <v>22.930254000000005</v>
      </c>
      <c r="U27" s="18">
        <f t="shared" si="5"/>
        <v>26.126122999999996</v>
      </c>
      <c r="V27" s="18">
        <f t="shared" si="5"/>
        <v>24.841562</v>
      </c>
      <c r="W27" s="18">
        <f t="shared" ref="W27:X27" si="6">W9+W13+W14+W16+W17</f>
        <v>20.450844</v>
      </c>
      <c r="X27" s="18">
        <f t="shared" si="6"/>
        <v>21.519514999999998</v>
      </c>
      <c r="Y27" s="18">
        <f t="shared" si="0"/>
        <v>333.79831200000007</v>
      </c>
      <c r="Z27" s="45"/>
      <c r="AA27" s="45"/>
    </row>
    <row r="28" spans="1:27" x14ac:dyDescent="0.2">
      <c r="A28" s="143"/>
      <c r="B28" s="8" t="s">
        <v>23</v>
      </c>
      <c r="C28" s="18">
        <f>C29-C27</f>
        <v>0.95964500000000097</v>
      </c>
      <c r="D28" s="18">
        <f t="shared" ref="D28:P28" si="7">D29-D27</f>
        <v>1.0253829999999997</v>
      </c>
      <c r="E28" s="18">
        <f t="shared" si="7"/>
        <v>0.90691900000000025</v>
      </c>
      <c r="F28" s="18">
        <f t="shared" si="7"/>
        <v>0.9919399999999996</v>
      </c>
      <c r="G28" s="18">
        <f t="shared" si="7"/>
        <v>0.94191499999999984</v>
      </c>
      <c r="H28" s="18">
        <f t="shared" si="7"/>
        <v>0.9703609999999987</v>
      </c>
      <c r="I28" s="18">
        <f t="shared" si="7"/>
        <v>0.80505899999999819</v>
      </c>
      <c r="J28" s="18">
        <f t="shared" si="7"/>
        <v>0.58632199999999912</v>
      </c>
      <c r="K28" s="18">
        <f t="shared" si="7"/>
        <v>0.67607699999999937</v>
      </c>
      <c r="L28" s="18">
        <f t="shared" si="7"/>
        <v>0.65937799999999669</v>
      </c>
      <c r="M28" s="18">
        <f t="shared" si="7"/>
        <v>0.59828399999999959</v>
      </c>
      <c r="N28" s="18">
        <f t="shared" si="7"/>
        <v>0.52163099999999929</v>
      </c>
      <c r="O28" s="18">
        <f t="shared" si="7"/>
        <v>0.98648600000000108</v>
      </c>
      <c r="P28" s="18">
        <f t="shared" si="7"/>
        <v>0.99177700000000257</v>
      </c>
      <c r="Q28" s="18">
        <f t="shared" ref="Q28:V28" si="8">Q29-Q27</f>
        <v>0.49528699999999937</v>
      </c>
      <c r="R28" s="18">
        <f t="shared" si="8"/>
        <v>1.1849880000000006</v>
      </c>
      <c r="S28" s="18">
        <f t="shared" si="8"/>
        <v>1.9515570000000011</v>
      </c>
      <c r="T28" s="18">
        <f t="shared" si="8"/>
        <v>1.0647949999999966</v>
      </c>
      <c r="U28" s="18">
        <f t="shared" si="8"/>
        <v>0.92315500000000483</v>
      </c>
      <c r="V28" s="18">
        <f t="shared" si="8"/>
        <v>0.70234199999999802</v>
      </c>
      <c r="W28" s="18">
        <f t="shared" ref="W28:X28" si="9">W29-W27</f>
        <v>5.388221999999999</v>
      </c>
      <c r="X28" s="18">
        <f t="shared" si="9"/>
        <v>3.7049210000000024</v>
      </c>
      <c r="Y28" s="18">
        <f t="shared" si="0"/>
        <v>27.036443999999996</v>
      </c>
      <c r="Z28" s="45"/>
      <c r="AA28" s="45"/>
    </row>
    <row r="29" spans="1:27" x14ac:dyDescent="0.2">
      <c r="A29" s="143"/>
      <c r="B29" s="8" t="s">
        <v>7</v>
      </c>
      <c r="C29" s="75">
        <v>7.9779340000000003</v>
      </c>
      <c r="D29" s="75">
        <v>9.2692219999999992</v>
      </c>
      <c r="E29" s="75">
        <v>11.251621</v>
      </c>
      <c r="F29" s="75">
        <v>11.142557</v>
      </c>
      <c r="G29" s="75">
        <v>11.218704000000001</v>
      </c>
      <c r="H29" s="75">
        <v>9.6872589999999992</v>
      </c>
      <c r="I29" s="75">
        <v>10.560955999999999</v>
      </c>
      <c r="J29" s="75">
        <v>17.702639999999999</v>
      </c>
      <c r="K29" s="75">
        <v>15.328440000000001</v>
      </c>
      <c r="L29" s="75">
        <v>16.425597</v>
      </c>
      <c r="M29" s="75">
        <v>17.352952999999999</v>
      </c>
      <c r="N29" s="75">
        <v>17.75488</v>
      </c>
      <c r="O29" s="75">
        <v>14.067637</v>
      </c>
      <c r="P29" s="75">
        <v>16.597864000000001</v>
      </c>
      <c r="Q29" s="27">
        <v>13.662639</v>
      </c>
      <c r="R29" s="27">
        <v>16.199114000000002</v>
      </c>
      <c r="S29" s="27">
        <v>16.983006</v>
      </c>
      <c r="T29" s="27">
        <v>23.995049000000002</v>
      </c>
      <c r="U29" s="27">
        <v>27.049278000000001</v>
      </c>
      <c r="V29" s="27">
        <v>25.543903999999998</v>
      </c>
      <c r="W29" s="27">
        <v>25.839065999999999</v>
      </c>
      <c r="X29" s="27">
        <v>25.224436000000001</v>
      </c>
      <c r="Y29" s="18">
        <f t="shared" si="0"/>
        <v>360.83475600000008</v>
      </c>
      <c r="Z29" s="45"/>
      <c r="AA29" s="45"/>
    </row>
    <row r="30" spans="1:27" x14ac:dyDescent="0.2">
      <c r="A30" s="143"/>
      <c r="B30" s="8"/>
      <c r="C30" s="350" t="s">
        <v>256</v>
      </c>
      <c r="D30" s="350"/>
      <c r="E30" s="350"/>
      <c r="F30" s="350"/>
      <c r="G30" s="350"/>
      <c r="H30" s="350"/>
      <c r="I30" s="350"/>
      <c r="J30" s="350"/>
      <c r="K30" s="350"/>
      <c r="L30" s="350"/>
      <c r="M30" s="350"/>
      <c r="N30" s="350"/>
      <c r="O30" s="350"/>
      <c r="P30" s="350"/>
      <c r="Q30" s="350"/>
      <c r="R30" s="350"/>
      <c r="S30" s="350"/>
      <c r="T30" s="350"/>
      <c r="U30" s="350"/>
      <c r="V30" s="350"/>
      <c r="W30" s="350"/>
      <c r="X30" s="350"/>
      <c r="Y30" s="350"/>
    </row>
    <row r="31" spans="1:27" x14ac:dyDescent="0.2">
      <c r="A31" s="143"/>
      <c r="B31" s="32"/>
      <c r="C31" s="36"/>
      <c r="D31" s="36"/>
      <c r="E31" s="36"/>
      <c r="F31" s="36"/>
      <c r="G31" s="36"/>
      <c r="H31" s="36"/>
      <c r="I31" s="36"/>
      <c r="J31" s="36"/>
      <c r="K31" s="36"/>
      <c r="L31" s="36"/>
      <c r="M31" s="36"/>
      <c r="N31" s="36"/>
      <c r="O31" s="36"/>
      <c r="P31" s="36"/>
      <c r="Q31" s="36"/>
      <c r="R31" s="36"/>
      <c r="S31" s="36"/>
      <c r="T31" s="36"/>
      <c r="U31" s="36"/>
      <c r="V31" s="36"/>
      <c r="W31" s="36"/>
      <c r="X31" s="36"/>
      <c r="Y31" s="36"/>
    </row>
    <row r="32" spans="1:27" x14ac:dyDescent="0.2">
      <c r="A32" s="143"/>
      <c r="B32" s="80" t="s">
        <v>326</v>
      </c>
      <c r="C32" s="275">
        <f t="shared" ref="C32:V32" si="10">C9/C$29*100</f>
        <v>59.016883318413008</v>
      </c>
      <c r="D32" s="275">
        <f t="shared" si="10"/>
        <v>59.083103198952401</v>
      </c>
      <c r="E32" s="275">
        <f t="shared" si="10"/>
        <v>63.058345104229872</v>
      </c>
      <c r="F32" s="275">
        <f t="shared" si="10"/>
        <v>58.000511013764608</v>
      </c>
      <c r="G32" s="275">
        <f t="shared" si="10"/>
        <v>62.946076480848411</v>
      </c>
      <c r="H32" s="275">
        <f t="shared" si="10"/>
        <v>55.034958805168735</v>
      </c>
      <c r="I32" s="275">
        <f t="shared" si="10"/>
        <v>63.826788029417045</v>
      </c>
      <c r="J32" s="275">
        <f t="shared" si="10"/>
        <v>83.212718554972597</v>
      </c>
      <c r="K32" s="275">
        <f t="shared" si="10"/>
        <v>80.165528912270261</v>
      </c>
      <c r="L32" s="275">
        <f t="shared" si="10"/>
        <v>81.456266094924885</v>
      </c>
      <c r="M32" s="275">
        <f t="shared" si="10"/>
        <v>80.970506864163127</v>
      </c>
      <c r="N32" s="275">
        <f t="shared" si="10"/>
        <v>76.693607616610194</v>
      </c>
      <c r="O32" s="275">
        <f t="shared" si="10"/>
        <v>68.302530126417111</v>
      </c>
      <c r="P32" s="275">
        <f t="shared" si="10"/>
        <v>67.969438718138662</v>
      </c>
      <c r="Q32" s="275">
        <f t="shared" si="10"/>
        <v>68.628337468332433</v>
      </c>
      <c r="R32" s="275">
        <f t="shared" si="10"/>
        <v>69.91400887727562</v>
      </c>
      <c r="S32" s="275">
        <f t="shared" si="10"/>
        <v>68.368355990688571</v>
      </c>
      <c r="T32" s="275">
        <f t="shared" si="10"/>
        <v>72.862193363305906</v>
      </c>
      <c r="U32" s="275">
        <f t="shared" si="10"/>
        <v>74.214964258935112</v>
      </c>
      <c r="V32" s="275">
        <f t="shared" si="10"/>
        <v>70.108527654973969</v>
      </c>
      <c r="W32" s="275">
        <f t="shared" ref="W32:X32" si="11">W9/W$29*100</f>
        <v>62.188466874150947</v>
      </c>
      <c r="X32" s="275">
        <f t="shared" si="11"/>
        <v>69.059458851726149</v>
      </c>
      <c r="Y32" s="275">
        <f t="shared" ref="Y32:Y52" si="12">Y9/Y$29*100</f>
        <v>70.143159380134648</v>
      </c>
    </row>
    <row r="33" spans="1:25" x14ac:dyDescent="0.2">
      <c r="A33" s="143"/>
      <c r="B33" s="80" t="s">
        <v>66</v>
      </c>
      <c r="C33" s="275">
        <f t="shared" ref="C33:C52" si="13">C10/C$29*100</f>
        <v>0.65300114039549584</v>
      </c>
      <c r="D33" s="275">
        <f t="shared" ref="D33:R33" si="14">D10/D$29*100</f>
        <v>0.32167748274882191</v>
      </c>
      <c r="E33" s="275">
        <f t="shared" si="14"/>
        <v>0.75745530355137269</v>
      </c>
      <c r="F33" s="275">
        <f t="shared" si="14"/>
        <v>0.5644844356640939</v>
      </c>
      <c r="G33" s="275">
        <f t="shared" si="14"/>
        <v>0.352135148587573</v>
      </c>
      <c r="H33" s="275">
        <f t="shared" si="14"/>
        <v>0.90035788245157911</v>
      </c>
      <c r="I33" s="275">
        <f t="shared" si="14"/>
        <v>1.2737861989009331</v>
      </c>
      <c r="J33" s="275">
        <f t="shared" si="14"/>
        <v>0.65249025004180172</v>
      </c>
      <c r="K33" s="275">
        <f t="shared" si="14"/>
        <v>0.19820673206144918</v>
      </c>
      <c r="L33" s="275">
        <f t="shared" si="14"/>
        <v>0.77947242952569706</v>
      </c>
      <c r="M33" s="275">
        <f t="shared" si="14"/>
        <v>1.3914807468215928</v>
      </c>
      <c r="N33" s="275">
        <f t="shared" si="14"/>
        <v>2.0537677528656912</v>
      </c>
      <c r="O33" s="275">
        <f t="shared" si="14"/>
        <v>3.1673549722671979</v>
      </c>
      <c r="P33" s="275">
        <f t="shared" si="14"/>
        <v>3.299111259135513</v>
      </c>
      <c r="Q33" s="275">
        <f t="shared" si="14"/>
        <v>5.2825958440386218</v>
      </c>
      <c r="R33" s="275">
        <f t="shared" si="14"/>
        <v>1.2365552832086988</v>
      </c>
      <c r="S33" s="275">
        <f t="shared" ref="S33:V52" si="15">S10/S$29*100</f>
        <v>1.9952945903687489</v>
      </c>
      <c r="T33" s="275">
        <f t="shared" si="15"/>
        <v>0.89280501156717773</v>
      </c>
      <c r="U33" s="275">
        <f t="shared" si="15"/>
        <v>0.4959208153356256</v>
      </c>
      <c r="V33" s="275">
        <f t="shared" si="15"/>
        <v>1.5638564880293946</v>
      </c>
      <c r="W33" s="275">
        <f t="shared" ref="W33:X33" si="16">W10/W$29*100</f>
        <v>8.634154965198821</v>
      </c>
      <c r="X33" s="275">
        <f t="shared" si="16"/>
        <v>0.78082617982023461</v>
      </c>
      <c r="Y33" s="275">
        <f t="shared" si="12"/>
        <v>1.8848433768946575</v>
      </c>
    </row>
    <row r="34" spans="1:25" x14ac:dyDescent="0.2">
      <c r="A34" s="143"/>
      <c r="B34" s="80" t="s">
        <v>63</v>
      </c>
      <c r="C34" s="275">
        <f t="shared" si="13"/>
        <v>3.584023131803296</v>
      </c>
      <c r="D34" s="275">
        <f t="shared" ref="D34:R34" si="17">D11/D$29*100</f>
        <v>3.4755667735652467</v>
      </c>
      <c r="E34" s="275">
        <f t="shared" si="17"/>
        <v>3.9392990574424789</v>
      </c>
      <c r="F34" s="275">
        <f t="shared" si="17"/>
        <v>4.609857503982254</v>
      </c>
      <c r="G34" s="275">
        <f t="shared" si="17"/>
        <v>3.9626858859989533</v>
      </c>
      <c r="H34" s="275">
        <f t="shared" si="17"/>
        <v>5.5130145689301795</v>
      </c>
      <c r="I34" s="275">
        <f t="shared" si="17"/>
        <v>5.6782832917777526</v>
      </c>
      <c r="J34" s="275">
        <f t="shared" si="17"/>
        <v>3.1918290153333064</v>
      </c>
      <c r="K34" s="275">
        <f t="shared" si="17"/>
        <v>3.6758143685854527</v>
      </c>
      <c r="L34" s="275">
        <f t="shared" si="17"/>
        <v>3.32830520558857</v>
      </c>
      <c r="M34" s="275">
        <f t="shared" si="17"/>
        <v>2.896486840020831</v>
      </c>
      <c r="N34" s="275">
        <f t="shared" si="17"/>
        <v>2.4839987654098477</v>
      </c>
      <c r="O34" s="275">
        <f t="shared" si="17"/>
        <v>3.4029169220104274</v>
      </c>
      <c r="P34" s="275">
        <f t="shared" si="17"/>
        <v>3.0098933212128984</v>
      </c>
      <c r="Q34" s="275">
        <f t="shared" si="17"/>
        <v>2.8265110422664321</v>
      </c>
      <c r="R34" s="275">
        <f t="shared" si="17"/>
        <v>2.3229233401283551</v>
      </c>
      <c r="S34" s="275">
        <f t="shared" si="15"/>
        <v>2.3183881581387888</v>
      </c>
      <c r="T34" s="275">
        <f t="shared" si="15"/>
        <v>1.8309693803917633</v>
      </c>
      <c r="U34" s="275">
        <f t="shared" si="15"/>
        <v>1.5604741834514029</v>
      </c>
      <c r="V34" s="275">
        <f t="shared" si="15"/>
        <v>1.5532316438395635</v>
      </c>
      <c r="W34" s="275">
        <f t="shared" ref="W34:X34" si="18">W11/W$29*100</f>
        <v>1.7049377868379609</v>
      </c>
      <c r="X34" s="275">
        <f t="shared" si="18"/>
        <v>2.0565692727480607</v>
      </c>
      <c r="Y34" s="275">
        <f t="shared" si="12"/>
        <v>2.8029725052317298</v>
      </c>
    </row>
    <row r="35" spans="1:25" x14ac:dyDescent="0.2">
      <c r="A35" s="143"/>
      <c r="B35" s="80" t="s">
        <v>61</v>
      </c>
      <c r="C35" s="275">
        <f t="shared" si="13"/>
        <v>1.9553683948751641</v>
      </c>
      <c r="D35" s="275">
        <f t="shared" ref="D35:R35" si="19">D12/D$29*100</f>
        <v>2.1698800611313445</v>
      </c>
      <c r="E35" s="275">
        <f t="shared" si="19"/>
        <v>2.5537298136864011</v>
      </c>
      <c r="F35" s="275">
        <f t="shared" si="19"/>
        <v>2.6517701457573875</v>
      </c>
      <c r="G35" s="275">
        <f t="shared" si="19"/>
        <v>2.6762984387501443</v>
      </c>
      <c r="H35" s="275">
        <f t="shared" si="19"/>
        <v>2.8063872350269565</v>
      </c>
      <c r="I35" s="275">
        <f t="shared" si="19"/>
        <v>2.2214182125178823</v>
      </c>
      <c r="J35" s="275">
        <f t="shared" si="19"/>
        <v>1.3664515575078069</v>
      </c>
      <c r="K35" s="275">
        <f t="shared" si="19"/>
        <v>1.5886417665463675</v>
      </c>
      <c r="L35" s="275">
        <f t="shared" si="19"/>
        <v>1.4204110815576443</v>
      </c>
      <c r="M35" s="275">
        <f t="shared" si="19"/>
        <v>1.8127519852096645</v>
      </c>
      <c r="N35" s="275">
        <f t="shared" si="19"/>
        <v>1.7173025106336961</v>
      </c>
      <c r="O35" s="275">
        <f t="shared" si="19"/>
        <v>2.3592164057119192</v>
      </c>
      <c r="P35" s="275">
        <f t="shared" si="19"/>
        <v>2.6463043678391385</v>
      </c>
      <c r="Q35" s="275">
        <f t="shared" si="19"/>
        <v>2.5633115242231019</v>
      </c>
      <c r="R35" s="275">
        <f t="shared" si="19"/>
        <v>3.4006180831865249</v>
      </c>
      <c r="S35" s="275">
        <f t="shared" si="15"/>
        <v>2.4949116781799408</v>
      </c>
      <c r="T35" s="275">
        <f t="shared" si="15"/>
        <v>2.5837496726928957</v>
      </c>
      <c r="U35" s="275">
        <f t="shared" si="15"/>
        <v>1.8432211018719242</v>
      </c>
      <c r="V35" s="275">
        <f t="shared" si="15"/>
        <v>2.2130681355520285</v>
      </c>
      <c r="W35" s="275">
        <f t="shared" ref="W35:X35" si="20">W12/W$29*100</f>
        <v>2.7264801289644138</v>
      </c>
      <c r="X35" s="275">
        <f t="shared" si="20"/>
        <v>2.4211601797558528</v>
      </c>
      <c r="Y35" s="275">
        <f t="shared" si="12"/>
        <v>2.2669193762476691</v>
      </c>
    </row>
    <row r="36" spans="1:25" x14ac:dyDescent="0.2">
      <c r="A36" s="143"/>
      <c r="B36" s="80" t="s">
        <v>382</v>
      </c>
      <c r="C36" s="275">
        <f t="shared" si="13"/>
        <v>8.4055847040098346</v>
      </c>
      <c r="D36" s="275">
        <f t="shared" ref="D36:R36" si="21">D13/D$29*100</f>
        <v>8.7890116344176477</v>
      </c>
      <c r="E36" s="275">
        <f t="shared" si="21"/>
        <v>7.4850014944513337</v>
      </c>
      <c r="F36" s="275">
        <f t="shared" si="21"/>
        <v>7.7637027120435649</v>
      </c>
      <c r="G36" s="275">
        <f t="shared" si="21"/>
        <v>7.7054889762667766</v>
      </c>
      <c r="H36" s="275">
        <f t="shared" si="21"/>
        <v>8.5295334831039415</v>
      </c>
      <c r="I36" s="275">
        <f t="shared" si="21"/>
        <v>5.4993790334890145</v>
      </c>
      <c r="J36" s="275">
        <f t="shared" si="21"/>
        <v>1.479694554032619</v>
      </c>
      <c r="K36" s="275">
        <f t="shared" si="21"/>
        <v>2.6344429048226692</v>
      </c>
      <c r="L36" s="275">
        <f t="shared" si="21"/>
        <v>2.4206974029619746</v>
      </c>
      <c r="M36" s="275">
        <f t="shared" si="21"/>
        <v>2.0452887759218852</v>
      </c>
      <c r="N36" s="275">
        <f t="shared" si="21"/>
        <v>2.1903668174608892</v>
      </c>
      <c r="O36" s="275">
        <f t="shared" si="21"/>
        <v>2.4584370495201147</v>
      </c>
      <c r="P36" s="275">
        <f t="shared" si="21"/>
        <v>2.4112138766771434</v>
      </c>
      <c r="Q36" s="275">
        <f t="shared" si="21"/>
        <v>1.1761563779881765</v>
      </c>
      <c r="R36" s="275">
        <f t="shared" si="21"/>
        <v>0.60855797422007152</v>
      </c>
      <c r="S36" s="275">
        <f t="shared" si="15"/>
        <v>5.2022592466845978E-2</v>
      </c>
      <c r="T36" s="275">
        <f t="shared" si="15"/>
        <v>0.20487976498818569</v>
      </c>
      <c r="U36" s="275">
        <f t="shared" si="15"/>
        <v>0.19366875522518567</v>
      </c>
      <c r="V36" s="275">
        <f t="shared" si="15"/>
        <v>0.36551969503173826</v>
      </c>
      <c r="W36" s="275">
        <f t="shared" ref="W36:X36" si="22">W13/W$29*100</f>
        <v>0.58076015595919761</v>
      </c>
      <c r="X36" s="275">
        <f t="shared" si="22"/>
        <v>0.20143165936395963</v>
      </c>
      <c r="Y36" s="275">
        <f t="shared" si="12"/>
        <v>2.4058630316642766</v>
      </c>
    </row>
    <row r="37" spans="1:25" x14ac:dyDescent="0.2">
      <c r="A37" s="143"/>
      <c r="B37" s="80" t="s">
        <v>378</v>
      </c>
      <c r="C37" s="275">
        <f t="shared" si="13"/>
        <v>6.5191313941679638</v>
      </c>
      <c r="D37" s="275">
        <f t="shared" ref="D37:R37" si="23">D14/D$29*100</f>
        <v>4.2784604792074248</v>
      </c>
      <c r="E37" s="275">
        <f t="shared" si="23"/>
        <v>3.397661545834151</v>
      </c>
      <c r="F37" s="275">
        <f t="shared" si="23"/>
        <v>4.0681057319249074</v>
      </c>
      <c r="G37" s="275">
        <f t="shared" si="23"/>
        <v>4.4835125340681055</v>
      </c>
      <c r="H37" s="275">
        <f t="shared" si="23"/>
        <v>5.8315566869844204</v>
      </c>
      <c r="I37" s="275">
        <f t="shared" si="23"/>
        <v>4.2691684351303048</v>
      </c>
      <c r="J37" s="275">
        <f t="shared" si="23"/>
        <v>0.91627011564376848</v>
      </c>
      <c r="K37" s="275">
        <f t="shared" si="23"/>
        <v>0.90523888928031804</v>
      </c>
      <c r="L37" s="275">
        <f t="shared" si="23"/>
        <v>0.76017937125816504</v>
      </c>
      <c r="M37" s="275">
        <f t="shared" si="23"/>
        <v>1.6311690580848113</v>
      </c>
      <c r="N37" s="275">
        <f t="shared" si="23"/>
        <v>4.5523822182971667</v>
      </c>
      <c r="O37" s="275">
        <f t="shared" si="23"/>
        <v>2.759838059512056</v>
      </c>
      <c r="P37" s="275">
        <f t="shared" si="23"/>
        <v>1.9695787361554473</v>
      </c>
      <c r="Q37" s="275">
        <f t="shared" si="23"/>
        <v>1.5415909034850441</v>
      </c>
      <c r="R37" s="275">
        <f t="shared" si="23"/>
        <v>2.0119186765399637</v>
      </c>
      <c r="S37" s="275">
        <f t="shared" si="15"/>
        <v>2.410839400280492</v>
      </c>
      <c r="T37" s="275">
        <f t="shared" si="15"/>
        <v>2.102804624403976</v>
      </c>
      <c r="U37" s="275">
        <f t="shared" si="15"/>
        <v>1.4352323932638793</v>
      </c>
      <c r="V37" s="275">
        <f t="shared" si="15"/>
        <v>1.3289667859697565</v>
      </c>
      <c r="W37" s="275">
        <f t="shared" ref="W37:X37" si="24">W14/W$29*100</f>
        <v>1.1393484578738258</v>
      </c>
      <c r="X37" s="275">
        <f t="shared" si="24"/>
        <v>0.96618215765062099</v>
      </c>
      <c r="Y37" s="275">
        <f t="shared" si="12"/>
        <v>2.2779604412608188</v>
      </c>
    </row>
    <row r="38" spans="1:25" x14ac:dyDescent="0.2">
      <c r="A38" s="143"/>
      <c r="B38" s="80" t="s">
        <v>64</v>
      </c>
      <c r="C38" s="275">
        <f t="shared" si="13"/>
        <v>0.706473630892409</v>
      </c>
      <c r="D38" s="275">
        <f t="shared" ref="D38:R38" si="25">D15/D$29*100</f>
        <v>0.85063234001731758</v>
      </c>
      <c r="E38" s="275">
        <f t="shared" si="25"/>
        <v>0.99448781646662288</v>
      </c>
      <c r="F38" s="275">
        <f t="shared" si="25"/>
        <v>1.3905425837175434</v>
      </c>
      <c r="G38" s="275">
        <f t="shared" si="25"/>
        <v>1.6656201999803184</v>
      </c>
      <c r="H38" s="275">
        <f t="shared" si="25"/>
        <v>1.6401130598448954</v>
      </c>
      <c r="I38" s="275">
        <f t="shared" si="25"/>
        <v>1.4398317728054166</v>
      </c>
      <c r="J38" s="275">
        <f t="shared" si="25"/>
        <v>0.81643189942291094</v>
      </c>
      <c r="K38" s="275">
        <f t="shared" si="25"/>
        <v>1.3191949082881234</v>
      </c>
      <c r="L38" s="275">
        <f t="shared" si="25"/>
        <v>1.0887762557427898</v>
      </c>
      <c r="M38" s="275">
        <f t="shared" si="25"/>
        <v>1.0937043395438228</v>
      </c>
      <c r="N38" s="275">
        <f t="shared" si="25"/>
        <v>1.4436594333501549</v>
      </c>
      <c r="O38" s="275">
        <f t="shared" si="25"/>
        <v>2.4000832549204962</v>
      </c>
      <c r="P38" s="275">
        <f t="shared" si="25"/>
        <v>1.8153600969377743</v>
      </c>
      <c r="Q38" s="275">
        <f t="shared" si="25"/>
        <v>1.7761868699011956</v>
      </c>
      <c r="R38" s="275">
        <f t="shared" si="25"/>
        <v>1.9644716371525008</v>
      </c>
      <c r="S38" s="275">
        <f t="shared" si="15"/>
        <v>2.6192124056247761</v>
      </c>
      <c r="T38" s="275">
        <f t="shared" si="15"/>
        <v>1.7136368423335997</v>
      </c>
      <c r="U38" s="275">
        <f t="shared" si="15"/>
        <v>1.5950739979085578</v>
      </c>
      <c r="V38" s="275">
        <f t="shared" si="15"/>
        <v>1.8206222510075203</v>
      </c>
      <c r="W38" s="275">
        <f t="shared" ref="W38:X38" si="26">W15/W$29*100</f>
        <v>2.1292487894105769</v>
      </c>
      <c r="X38" s="275">
        <f t="shared" si="26"/>
        <v>2.7406995343721463</v>
      </c>
      <c r="Y38" s="275">
        <f t="shared" si="12"/>
        <v>1.6809395157045235</v>
      </c>
    </row>
    <row r="39" spans="1:25" x14ac:dyDescent="0.2">
      <c r="A39" s="143"/>
      <c r="B39" s="80" t="s">
        <v>14</v>
      </c>
      <c r="C39" s="275">
        <f t="shared" si="13"/>
        <v>5.4149357465228462E-2</v>
      </c>
      <c r="D39" s="275">
        <f t="shared" ref="D39:R39" si="27">D16/D$29*100</f>
        <v>5.3941959745920426E-3</v>
      </c>
      <c r="E39" s="275">
        <f t="shared" si="27"/>
        <v>0</v>
      </c>
      <c r="F39" s="275">
        <f t="shared" si="27"/>
        <v>4.2180623352431582E-4</v>
      </c>
      <c r="G39" s="275">
        <f t="shared" si="27"/>
        <v>0</v>
      </c>
      <c r="H39" s="275">
        <f t="shared" si="27"/>
        <v>6.4001592194448398E-3</v>
      </c>
      <c r="I39" s="275">
        <f t="shared" si="27"/>
        <v>0.12846374892576012</v>
      </c>
      <c r="J39" s="275">
        <f t="shared" si="27"/>
        <v>0.16453478125296567</v>
      </c>
      <c r="K39" s="275">
        <f t="shared" si="27"/>
        <v>4.0388976308091365E-2</v>
      </c>
      <c r="L39" s="275">
        <f t="shared" si="27"/>
        <v>0.24606715968984263</v>
      </c>
      <c r="M39" s="275">
        <f t="shared" si="27"/>
        <v>0.10339450582272654</v>
      </c>
      <c r="N39" s="275">
        <f t="shared" si="27"/>
        <v>0.16606701932088533</v>
      </c>
      <c r="O39" s="275">
        <f t="shared" si="27"/>
        <v>0.15212220787329103</v>
      </c>
      <c r="P39" s="275">
        <f t="shared" si="27"/>
        <v>7.5937482076006896E-2</v>
      </c>
      <c r="Q39" s="275">
        <f t="shared" si="27"/>
        <v>1.21499221343695E-3</v>
      </c>
      <c r="R39" s="275">
        <f t="shared" si="27"/>
        <v>1.9149195443652043E-2</v>
      </c>
      <c r="S39" s="275">
        <f t="shared" si="15"/>
        <v>1.2830473003424717E-2</v>
      </c>
      <c r="T39" s="275">
        <f t="shared" si="15"/>
        <v>0.15638226035712616</v>
      </c>
      <c r="U39" s="275">
        <f t="shared" si="15"/>
        <v>2.8078383459994753E-2</v>
      </c>
      <c r="V39" s="275">
        <f t="shared" si="15"/>
        <v>0.1477573670806154</v>
      </c>
      <c r="W39" s="275">
        <f t="shared" ref="W39:X39" si="28">W16/W$29*100</f>
        <v>4.6274892443867746E-2</v>
      </c>
      <c r="X39" s="275">
        <f t="shared" si="28"/>
        <v>0.13190780558978601</v>
      </c>
      <c r="Y39" s="275">
        <f t="shared" si="12"/>
        <v>8.5845389017902674E-2</v>
      </c>
    </row>
    <row r="40" spans="1:25" x14ac:dyDescent="0.2">
      <c r="A40" s="143"/>
      <c r="B40" s="8" t="s">
        <v>15</v>
      </c>
      <c r="C40" s="275">
        <f t="shared" si="13"/>
        <v>13.975510451703405</v>
      </c>
      <c r="D40" s="275">
        <f t="shared" ref="D40:R40" si="29">D17/D$29*100</f>
        <v>16.781796789417708</v>
      </c>
      <c r="E40" s="275">
        <f t="shared" si="29"/>
        <v>17.99865103881476</v>
      </c>
      <c r="F40" s="275">
        <f t="shared" si="29"/>
        <v>21.264993304499143</v>
      </c>
      <c r="G40" s="275">
        <f t="shared" si="29"/>
        <v>16.468987861699535</v>
      </c>
      <c r="H40" s="275">
        <f t="shared" si="29"/>
        <v>20.580671994007798</v>
      </c>
      <c r="I40" s="275">
        <f t="shared" si="29"/>
        <v>18.65322609051681</v>
      </c>
      <c r="J40" s="275">
        <f t="shared" si="29"/>
        <v>10.914722323901973</v>
      </c>
      <c r="K40" s="275">
        <f t="shared" si="29"/>
        <v>11.843794932817691</v>
      </c>
      <c r="L40" s="275">
        <f t="shared" si="29"/>
        <v>11.102457950234626</v>
      </c>
      <c r="M40" s="275">
        <f t="shared" si="29"/>
        <v>11.801904840058057</v>
      </c>
      <c r="N40" s="275">
        <f t="shared" si="29"/>
        <v>13.459617862807297</v>
      </c>
      <c r="O40" s="275">
        <f t="shared" si="29"/>
        <v>19.314622633495588</v>
      </c>
      <c r="P40" s="275">
        <f t="shared" si="29"/>
        <v>21.598502072314847</v>
      </c>
      <c r="Q40" s="275">
        <f t="shared" si="29"/>
        <v>25.02758068920652</v>
      </c>
      <c r="R40" s="275">
        <f t="shared" si="29"/>
        <v>20.131224460794588</v>
      </c>
      <c r="S40" s="275">
        <f t="shared" si="15"/>
        <v>17.664717306229534</v>
      </c>
      <c r="T40" s="275">
        <f t="shared" si="15"/>
        <v>20.236178721702132</v>
      </c>
      <c r="U40" s="275">
        <f t="shared" si="15"/>
        <v>20.715192472050454</v>
      </c>
      <c r="V40" s="275">
        <f t="shared" si="15"/>
        <v>25.299680111544419</v>
      </c>
      <c r="W40" s="275">
        <f t="shared" ref="W40:X40" si="30">W17/W$29*100</f>
        <v>15.192143555034068</v>
      </c>
      <c r="X40" s="275">
        <f t="shared" si="30"/>
        <v>14.953194592735395</v>
      </c>
      <c r="Y40" s="275">
        <f t="shared" si="12"/>
        <v>17.594422362129656</v>
      </c>
    </row>
    <row r="41" spans="1:25" x14ac:dyDescent="0.2">
      <c r="A41" s="143"/>
      <c r="B41" s="8" t="s">
        <v>26</v>
      </c>
      <c r="C41" s="275">
        <f t="shared" si="13"/>
        <v>0.30026570788878421</v>
      </c>
      <c r="D41" s="275">
        <f t="shared" ref="D41:R41" si="31">D18/D$29*100</f>
        <v>0.59482877851021365</v>
      </c>
      <c r="E41" s="275">
        <f t="shared" si="31"/>
        <v>1.0204307450455361</v>
      </c>
      <c r="F41" s="275">
        <f t="shared" si="31"/>
        <v>0.72433104896838307</v>
      </c>
      <c r="G41" s="275">
        <f t="shared" si="31"/>
        <v>0.56280119343553414</v>
      </c>
      <c r="H41" s="275">
        <f t="shared" si="31"/>
        <v>0.53408296402522126</v>
      </c>
      <c r="I41" s="275">
        <f t="shared" si="31"/>
        <v>0.30025690856017206</v>
      </c>
      <c r="J41" s="275">
        <f t="shared" si="31"/>
        <v>1.1297749940121927E-3</v>
      </c>
      <c r="K41" s="275">
        <f t="shared" si="31"/>
        <v>8.5938295090694158E-2</v>
      </c>
      <c r="L41" s="275">
        <f t="shared" si="31"/>
        <v>8.4307437957962805E-2</v>
      </c>
      <c r="M41" s="275">
        <f t="shared" si="31"/>
        <v>5.2792167419574071E-2</v>
      </c>
      <c r="N41" s="275">
        <f t="shared" si="31"/>
        <v>1.2954184990267466E-4</v>
      </c>
      <c r="O41" s="275">
        <f t="shared" si="31"/>
        <v>3.7888381680590711E-3</v>
      </c>
      <c r="P41" s="275">
        <f t="shared" si="31"/>
        <v>0.24852595490600476</v>
      </c>
      <c r="Q41" s="275">
        <f t="shared" si="31"/>
        <v>1.9777804273391104</v>
      </c>
      <c r="R41" s="275">
        <f t="shared" si="31"/>
        <v>2.9169805212803608</v>
      </c>
      <c r="S41" s="275">
        <f t="shared" si="15"/>
        <v>3.3869799021445326</v>
      </c>
      <c r="T41" s="275">
        <f t="shared" si="15"/>
        <v>1.8188002033252775</v>
      </c>
      <c r="U41" s="275">
        <f t="shared" si="15"/>
        <v>2.4366380500063625</v>
      </c>
      <c r="V41" s="275">
        <f t="shared" si="15"/>
        <v>2.2576149675476387</v>
      </c>
      <c r="W41" s="275">
        <f t="shared" ref="W41:X41" si="32">W18/W$29*100</f>
        <v>2.5301108019926111</v>
      </c>
      <c r="X41" s="275">
        <f t="shared" si="32"/>
        <v>1.6964264334790282</v>
      </c>
      <c r="Y41" s="275">
        <f t="shared" si="12"/>
        <v>1.2668435964078801</v>
      </c>
    </row>
    <row r="42" spans="1:25" x14ac:dyDescent="0.2">
      <c r="A42" s="143"/>
      <c r="B42" s="8" t="s">
        <v>27</v>
      </c>
      <c r="C42" s="275">
        <f t="shared" si="13"/>
        <v>1.3074813604624957</v>
      </c>
      <c r="D42" s="275">
        <f t="shared" ref="D42:R42" si="33">D19/D$29*100</f>
        <v>2.5329418153972361</v>
      </c>
      <c r="E42" s="275">
        <f t="shared" si="33"/>
        <v>0.59859819309591034</v>
      </c>
      <c r="F42" s="275">
        <f t="shared" si="33"/>
        <v>0.70121247753096527</v>
      </c>
      <c r="G42" s="275">
        <f t="shared" si="33"/>
        <v>0.76495466856064653</v>
      </c>
      <c r="H42" s="275">
        <f t="shared" si="33"/>
        <v>0.65073102721832876</v>
      </c>
      <c r="I42" s="275">
        <f t="shared" si="33"/>
        <v>0.57548767365378672</v>
      </c>
      <c r="J42" s="275">
        <f t="shared" si="33"/>
        <v>0.14236859587044645</v>
      </c>
      <c r="K42" s="275">
        <f t="shared" si="33"/>
        <v>0.20154692845455899</v>
      </c>
      <c r="L42" s="275">
        <f t="shared" si="33"/>
        <v>0.17552482262897354</v>
      </c>
      <c r="M42" s="275">
        <f t="shared" si="33"/>
        <v>0.12521211807581109</v>
      </c>
      <c r="N42" s="275">
        <f t="shared" si="33"/>
        <v>0.12287889301420228</v>
      </c>
      <c r="O42" s="275">
        <f t="shared" si="33"/>
        <v>0.23063574927331434</v>
      </c>
      <c r="P42" s="275">
        <f t="shared" si="33"/>
        <v>0.8156350720791542</v>
      </c>
      <c r="Q42" s="275">
        <f t="shared" si="33"/>
        <v>0.68817598122880941</v>
      </c>
      <c r="R42" s="275">
        <f t="shared" si="33"/>
        <v>0.72399638646903774</v>
      </c>
      <c r="S42" s="275">
        <f t="shared" si="15"/>
        <v>9.998818819236123E-2</v>
      </c>
      <c r="T42" s="275">
        <f t="shared" si="15"/>
        <v>0.20465471856298353</v>
      </c>
      <c r="U42" s="275">
        <f t="shared" si="15"/>
        <v>0.17497324697539063</v>
      </c>
      <c r="V42" s="275">
        <f t="shared" si="15"/>
        <v>0.2098387153349778</v>
      </c>
      <c r="W42" s="275">
        <f t="shared" ref="W42:X42" si="34">W19/W$29*100</f>
        <v>0.3571994436641015</v>
      </c>
      <c r="X42" s="275">
        <f t="shared" si="34"/>
        <v>3.4910592252687035E-2</v>
      </c>
      <c r="Y42" s="275">
        <f t="shared" si="12"/>
        <v>0.40737012595316607</v>
      </c>
    </row>
    <row r="43" spans="1:25" x14ac:dyDescent="0.2">
      <c r="A43" s="143"/>
      <c r="B43" s="8" t="s">
        <v>16</v>
      </c>
      <c r="C43" s="275">
        <f t="shared" si="13"/>
        <v>8.8675714790320388</v>
      </c>
      <c r="D43" s="275">
        <f t="shared" ref="D43:R43" si="35">D20/D$29*100</f>
        <v>9.8540524760330506</v>
      </c>
      <c r="E43" s="275">
        <f t="shared" si="35"/>
        <v>10.743234241537285</v>
      </c>
      <c r="F43" s="275">
        <f t="shared" si="35"/>
        <v>13.771964549968196</v>
      </c>
      <c r="G43" s="275">
        <f t="shared" si="35"/>
        <v>11.424011187031944</v>
      </c>
      <c r="H43" s="275">
        <f t="shared" si="35"/>
        <v>13.766649575488794</v>
      </c>
      <c r="I43" s="275">
        <f t="shared" si="35"/>
        <v>11.542089560831425</v>
      </c>
      <c r="J43" s="275">
        <f t="shared" si="35"/>
        <v>7.6257834989583468</v>
      </c>
      <c r="K43" s="275">
        <f t="shared" si="35"/>
        <v>9.2160519922444823</v>
      </c>
      <c r="L43" s="275">
        <f t="shared" si="35"/>
        <v>7.8557997009180243</v>
      </c>
      <c r="M43" s="275">
        <f t="shared" si="35"/>
        <v>7.7287825305583455</v>
      </c>
      <c r="N43" s="275">
        <f t="shared" si="35"/>
        <v>7.9106307674284473</v>
      </c>
      <c r="O43" s="275">
        <f t="shared" si="35"/>
        <v>11.362156984858226</v>
      </c>
      <c r="P43" s="275">
        <f t="shared" si="35"/>
        <v>11.102253880378825</v>
      </c>
      <c r="Q43" s="275">
        <f t="shared" si="35"/>
        <v>9.8278817145062529</v>
      </c>
      <c r="R43" s="275">
        <f t="shared" si="35"/>
        <v>11.222613779988212</v>
      </c>
      <c r="S43" s="275">
        <f t="shared" si="15"/>
        <v>11.19091049016882</v>
      </c>
      <c r="T43" s="275">
        <f t="shared" si="15"/>
        <v>9.347124067135681</v>
      </c>
      <c r="U43" s="275">
        <f t="shared" si="15"/>
        <v>8.236408380290225</v>
      </c>
      <c r="V43" s="275">
        <f t="shared" si="15"/>
        <v>10.774950453932181</v>
      </c>
      <c r="W43" s="275">
        <f t="shared" ref="W43:X43" si="36">W20/W$29*100</f>
        <v>10.543593177864865</v>
      </c>
      <c r="X43" s="275">
        <f t="shared" si="36"/>
        <v>12.160093490296473</v>
      </c>
      <c r="Y43" s="275">
        <f t="shared" si="12"/>
        <v>10.119374420794429</v>
      </c>
    </row>
    <row r="44" spans="1:25" x14ac:dyDescent="0.2">
      <c r="A44" s="143"/>
      <c r="B44" s="8" t="s">
        <v>19</v>
      </c>
      <c r="C44" s="275">
        <f t="shared" si="13"/>
        <v>3.584023131803296</v>
      </c>
      <c r="D44" s="275">
        <f t="shared" ref="D44:R44" si="37">D21/D$29*100</f>
        <v>3.4755667735652467</v>
      </c>
      <c r="E44" s="275">
        <f t="shared" si="37"/>
        <v>3.9392990574424789</v>
      </c>
      <c r="F44" s="275">
        <f t="shared" si="37"/>
        <v>4.609857503982254</v>
      </c>
      <c r="G44" s="275">
        <f t="shared" si="37"/>
        <v>3.9626858859989533</v>
      </c>
      <c r="H44" s="275">
        <f t="shared" si="37"/>
        <v>5.5130145689301795</v>
      </c>
      <c r="I44" s="275">
        <f t="shared" si="37"/>
        <v>5.6782832917777526</v>
      </c>
      <c r="J44" s="275">
        <f t="shared" si="37"/>
        <v>3.1918290153333064</v>
      </c>
      <c r="K44" s="275">
        <f t="shared" si="37"/>
        <v>3.6758143685854527</v>
      </c>
      <c r="L44" s="275">
        <f t="shared" si="37"/>
        <v>3.32830520558857</v>
      </c>
      <c r="M44" s="275">
        <f t="shared" si="37"/>
        <v>2.896486840020831</v>
      </c>
      <c r="N44" s="275">
        <f t="shared" si="37"/>
        <v>2.4839987654098477</v>
      </c>
      <c r="O44" s="275">
        <f t="shared" si="37"/>
        <v>3.4029169220104274</v>
      </c>
      <c r="P44" s="275">
        <f t="shared" si="37"/>
        <v>3.0098933212128984</v>
      </c>
      <c r="Q44" s="275">
        <f t="shared" si="37"/>
        <v>2.8265110422664321</v>
      </c>
      <c r="R44" s="275">
        <f t="shared" si="37"/>
        <v>2.3229233401283551</v>
      </c>
      <c r="S44" s="275">
        <f t="shared" si="15"/>
        <v>2.3183881581387888</v>
      </c>
      <c r="T44" s="275">
        <f t="shared" si="15"/>
        <v>1.8309693803917633</v>
      </c>
      <c r="U44" s="275">
        <f t="shared" si="15"/>
        <v>1.5604741834514029</v>
      </c>
      <c r="V44" s="275">
        <f t="shared" si="15"/>
        <v>1.5532316438395635</v>
      </c>
      <c r="W44" s="275">
        <f t="shared" ref="W44:X44" si="38">W21/W$29*100</f>
        <v>1.7049377868379609</v>
      </c>
      <c r="X44" s="275">
        <f t="shared" si="38"/>
        <v>2.0565692727480607</v>
      </c>
      <c r="Y44" s="275">
        <f t="shared" si="12"/>
        <v>2.8029725052317298</v>
      </c>
    </row>
    <row r="45" spans="1:25" x14ac:dyDescent="0.2">
      <c r="A45" s="143"/>
      <c r="B45" s="8" t="s">
        <v>18</v>
      </c>
      <c r="C45" s="275">
        <f t="shared" si="13"/>
        <v>1.5475435118916752</v>
      </c>
      <c r="D45" s="275">
        <f t="shared" ref="D45:R45" si="39">D22/D$29*100</f>
        <v>1.7438788282339124</v>
      </c>
      <c r="E45" s="275">
        <f t="shared" si="39"/>
        <v>2.0208821466702442</v>
      </c>
      <c r="F45" s="275">
        <f t="shared" si="39"/>
        <v>3.532438739151166</v>
      </c>
      <c r="G45" s="275">
        <f t="shared" si="39"/>
        <v>1.5541545618816577</v>
      </c>
      <c r="H45" s="275">
        <f t="shared" si="39"/>
        <v>2.5750318020814764</v>
      </c>
      <c r="I45" s="275">
        <f t="shared" si="39"/>
        <v>1.2217454556197376</v>
      </c>
      <c r="J45" s="275">
        <f t="shared" si="39"/>
        <v>1.5502490024086804</v>
      </c>
      <c r="K45" s="275">
        <f t="shared" si="39"/>
        <v>1.5744328842334903</v>
      </c>
      <c r="L45" s="275">
        <f t="shared" si="39"/>
        <v>1.2254105588977982</v>
      </c>
      <c r="M45" s="275">
        <f t="shared" si="39"/>
        <v>0.99357152641397706</v>
      </c>
      <c r="N45" s="275">
        <f t="shared" si="39"/>
        <v>1.1834718116934613</v>
      </c>
      <c r="O45" s="275">
        <f t="shared" si="39"/>
        <v>1.3116986171878049</v>
      </c>
      <c r="P45" s="275">
        <f t="shared" si="39"/>
        <v>1.442257871253795</v>
      </c>
      <c r="Q45" s="275">
        <f t="shared" si="39"/>
        <v>1.0904262346388571</v>
      </c>
      <c r="R45" s="275">
        <f t="shared" si="39"/>
        <v>1.441776383572583</v>
      </c>
      <c r="S45" s="275">
        <f t="shared" si="15"/>
        <v>1.3839246126392466</v>
      </c>
      <c r="T45" s="275">
        <f t="shared" si="15"/>
        <v>1.1642651782040536</v>
      </c>
      <c r="U45" s="275">
        <f t="shared" si="15"/>
        <v>0.7986091162950818</v>
      </c>
      <c r="V45" s="275">
        <f t="shared" si="15"/>
        <v>0.89927130950695711</v>
      </c>
      <c r="W45" s="275">
        <f t="shared" ref="W45:X45" si="40">W22/W$29*100</f>
        <v>1.1323667813689551</v>
      </c>
      <c r="X45" s="275">
        <f t="shared" si="40"/>
        <v>1.2997238075015829</v>
      </c>
      <c r="Y45" s="275">
        <f t="shared" si="12"/>
        <v>1.3705794460664422</v>
      </c>
    </row>
    <row r="46" spans="1:25" x14ac:dyDescent="0.2">
      <c r="A46" s="143"/>
      <c r="B46" s="8" t="s">
        <v>20</v>
      </c>
      <c r="C46" s="275">
        <f t="shared" si="13"/>
        <v>0.706473630892409</v>
      </c>
      <c r="D46" s="275">
        <f t="shared" ref="D46:R46" si="41">D23/D$29*100</f>
        <v>0.85063234001731758</v>
      </c>
      <c r="E46" s="275">
        <f t="shared" si="41"/>
        <v>0.99448781646662288</v>
      </c>
      <c r="F46" s="275">
        <f t="shared" si="41"/>
        <v>1.3905425837175434</v>
      </c>
      <c r="G46" s="275">
        <f t="shared" si="41"/>
        <v>1.6656201999803184</v>
      </c>
      <c r="H46" s="275">
        <f t="shared" si="41"/>
        <v>1.6401130598448954</v>
      </c>
      <c r="I46" s="275">
        <f t="shared" si="41"/>
        <v>1.4398317728054166</v>
      </c>
      <c r="J46" s="275">
        <f t="shared" si="41"/>
        <v>0.81643189942291094</v>
      </c>
      <c r="K46" s="275">
        <f t="shared" si="41"/>
        <v>1.3191949082881234</v>
      </c>
      <c r="L46" s="275">
        <f t="shared" si="41"/>
        <v>1.0887762557427898</v>
      </c>
      <c r="M46" s="275">
        <f t="shared" si="41"/>
        <v>1.0937043395438228</v>
      </c>
      <c r="N46" s="275">
        <f t="shared" si="41"/>
        <v>1.4436594333501549</v>
      </c>
      <c r="O46" s="275">
        <f t="shared" si="41"/>
        <v>2.4000832549204962</v>
      </c>
      <c r="P46" s="275">
        <f t="shared" si="41"/>
        <v>1.8153600969377743</v>
      </c>
      <c r="Q46" s="275">
        <f t="shared" si="41"/>
        <v>1.7761868699011956</v>
      </c>
      <c r="R46" s="275">
        <f t="shared" si="41"/>
        <v>1.9644716371525008</v>
      </c>
      <c r="S46" s="275">
        <f t="shared" si="15"/>
        <v>2.6192124056247761</v>
      </c>
      <c r="T46" s="275">
        <f t="shared" si="15"/>
        <v>1.7136368423335997</v>
      </c>
      <c r="U46" s="275">
        <f t="shared" si="15"/>
        <v>1.5950739979085578</v>
      </c>
      <c r="V46" s="275">
        <f t="shared" si="15"/>
        <v>1.8206222510075203</v>
      </c>
      <c r="W46" s="275">
        <f t="shared" ref="W46:X46" si="42">W23/W$29*100</f>
        <v>2.1292487894105769</v>
      </c>
      <c r="X46" s="275">
        <f t="shared" si="42"/>
        <v>2.7406995343721463</v>
      </c>
      <c r="Y46" s="275">
        <f t="shared" si="12"/>
        <v>1.6809395157045235</v>
      </c>
    </row>
    <row r="47" spans="1:25" x14ac:dyDescent="0.2">
      <c r="A47" s="143"/>
      <c r="B47" s="8" t="s">
        <v>21</v>
      </c>
      <c r="C47" s="275">
        <f t="shared" si="13"/>
        <v>0.68308411676506731</v>
      </c>
      <c r="D47" s="275">
        <f t="shared" ref="D47:R47" si="43">D24/D$29*100</f>
        <v>1.2019779006263958</v>
      </c>
      <c r="E47" s="275">
        <f t="shared" si="43"/>
        <v>0.85082851617558042</v>
      </c>
      <c r="F47" s="275">
        <f t="shared" si="43"/>
        <v>0.67537460207742261</v>
      </c>
      <c r="G47" s="275">
        <f t="shared" si="43"/>
        <v>0.94317489792047282</v>
      </c>
      <c r="H47" s="275">
        <f t="shared" si="43"/>
        <v>0.72676904788031371</v>
      </c>
      <c r="I47" s="275">
        <f t="shared" si="43"/>
        <v>0.68930312748201972</v>
      </c>
      <c r="J47" s="275">
        <f t="shared" si="43"/>
        <v>0.47094670625398249</v>
      </c>
      <c r="K47" s="275">
        <f t="shared" si="43"/>
        <v>0.76886493341788209</v>
      </c>
      <c r="L47" s="275">
        <f t="shared" si="43"/>
        <v>0.42167112708293042</v>
      </c>
      <c r="M47" s="275">
        <f t="shared" si="43"/>
        <v>0.62960465576089564</v>
      </c>
      <c r="N47" s="275">
        <f t="shared" si="43"/>
        <v>0.57131898385120028</v>
      </c>
      <c r="O47" s="275">
        <f t="shared" si="43"/>
        <v>1.1139468554669134</v>
      </c>
      <c r="P47" s="275">
        <f t="shared" si="43"/>
        <v>1.4544702860560852</v>
      </c>
      <c r="Q47" s="275">
        <f t="shared" si="43"/>
        <v>0.76028503717327223</v>
      </c>
      <c r="R47" s="275">
        <f t="shared" si="43"/>
        <v>1.2574144487161458</v>
      </c>
      <c r="S47" s="275">
        <f t="shared" si="15"/>
        <v>1.4040152844555316</v>
      </c>
      <c r="T47" s="275">
        <f t="shared" si="15"/>
        <v>1.4168089425447723</v>
      </c>
      <c r="U47" s="275">
        <f t="shared" si="15"/>
        <v>1.9140695733172619</v>
      </c>
      <c r="V47" s="275">
        <f t="shared" si="15"/>
        <v>2.5741249262446342</v>
      </c>
      <c r="W47" s="275">
        <f t="shared" ref="W47:X47" si="44">W24/W$29*100</f>
        <v>2.2270696626573114</v>
      </c>
      <c r="X47" s="275">
        <f t="shared" si="44"/>
        <v>2.8063501598212146</v>
      </c>
      <c r="Y47" s="275">
        <f t="shared" si="12"/>
        <v>1.3329625043104214</v>
      </c>
    </row>
    <row r="48" spans="1:25" x14ac:dyDescent="0.2">
      <c r="A48" s="143"/>
      <c r="B48" s="8" t="s">
        <v>17</v>
      </c>
      <c r="C48" s="275">
        <f t="shared" si="13"/>
        <v>1.9553683948751641</v>
      </c>
      <c r="D48" s="275">
        <f t="shared" ref="D48:R48" si="45">D25/D$29*100</f>
        <v>2.1698800611313445</v>
      </c>
      <c r="E48" s="275">
        <f t="shared" si="45"/>
        <v>2.5537298136864011</v>
      </c>
      <c r="F48" s="275">
        <f t="shared" si="45"/>
        <v>2.6517701457573875</v>
      </c>
      <c r="G48" s="275">
        <f t="shared" si="45"/>
        <v>2.6762984387501443</v>
      </c>
      <c r="H48" s="275">
        <f t="shared" si="45"/>
        <v>2.8063872350269565</v>
      </c>
      <c r="I48" s="275">
        <f t="shared" si="45"/>
        <v>2.2214182125178823</v>
      </c>
      <c r="J48" s="275">
        <f t="shared" si="45"/>
        <v>1.3664515575078069</v>
      </c>
      <c r="K48" s="275">
        <f t="shared" si="45"/>
        <v>1.5886417665463675</v>
      </c>
      <c r="L48" s="275">
        <f t="shared" si="45"/>
        <v>1.4204110815576443</v>
      </c>
      <c r="M48" s="275">
        <f t="shared" si="45"/>
        <v>1.8127519852096645</v>
      </c>
      <c r="N48" s="275">
        <f t="shared" si="45"/>
        <v>1.7173025106336961</v>
      </c>
      <c r="O48" s="275">
        <f t="shared" si="45"/>
        <v>2.3592164057119192</v>
      </c>
      <c r="P48" s="275">
        <f t="shared" si="45"/>
        <v>2.6463043678391385</v>
      </c>
      <c r="Q48" s="275">
        <f t="shared" si="45"/>
        <v>2.5633115242231019</v>
      </c>
      <c r="R48" s="275">
        <f t="shared" si="45"/>
        <v>3.4006180831865249</v>
      </c>
      <c r="S48" s="275">
        <f t="shared" si="15"/>
        <v>2.4949116781799408</v>
      </c>
      <c r="T48" s="275">
        <f t="shared" si="15"/>
        <v>2.5837496726928957</v>
      </c>
      <c r="U48" s="275">
        <f t="shared" si="15"/>
        <v>1.8432211018719242</v>
      </c>
      <c r="V48" s="275">
        <f t="shared" si="15"/>
        <v>2.2130681355520285</v>
      </c>
      <c r="W48" s="275">
        <f t="shared" ref="W48:X48" si="46">W25/W$29*100</f>
        <v>2.7264801289644138</v>
      </c>
      <c r="X48" s="275">
        <f t="shared" si="46"/>
        <v>2.4211601797558528</v>
      </c>
      <c r="Y48" s="275">
        <f t="shared" si="12"/>
        <v>2.2669193762476691</v>
      </c>
    </row>
    <row r="49" spans="1:25" x14ac:dyDescent="0.2">
      <c r="A49" s="297"/>
      <c r="B49" s="8" t="s">
        <v>807</v>
      </c>
      <c r="C49" s="275">
        <f t="shared" si="13"/>
        <v>0.39107869280442781</v>
      </c>
      <c r="D49" s="275">
        <f t="shared" ref="D49:R49" si="47">D26/D$29*100</f>
        <v>0.41211657245883204</v>
      </c>
      <c r="E49" s="275">
        <f t="shared" si="47"/>
        <v>0.38400689109595854</v>
      </c>
      <c r="F49" s="275">
        <f t="shared" si="47"/>
        <v>0.91198097528242394</v>
      </c>
      <c r="G49" s="275">
        <f t="shared" si="47"/>
        <v>0.62207720250039578</v>
      </c>
      <c r="H49" s="275">
        <f t="shared" si="47"/>
        <v>0.50533386172497297</v>
      </c>
      <c r="I49" s="275">
        <f t="shared" si="47"/>
        <v>0.29150770062861736</v>
      </c>
      <c r="J49" s="275">
        <f t="shared" si="47"/>
        <v>0.22987531803166081</v>
      </c>
      <c r="K49" s="275">
        <f t="shared" si="47"/>
        <v>0.28910313117316572</v>
      </c>
      <c r="L49" s="275">
        <f t="shared" si="47"/>
        <v>0.37122547204829148</v>
      </c>
      <c r="M49" s="275">
        <f t="shared" si="47"/>
        <v>0.3026631836091529</v>
      </c>
      <c r="N49" s="275">
        <f t="shared" si="47"/>
        <v>0.51087926249008719</v>
      </c>
      <c r="O49" s="275">
        <f t="shared" si="47"/>
        <v>0.77429492956066481</v>
      </c>
      <c r="P49" s="275">
        <f t="shared" si="47"/>
        <v>0.73396793707913255</v>
      </c>
      <c r="Q49" s="275">
        <f t="shared" si="47"/>
        <v>0.81116100630339405</v>
      </c>
      <c r="R49" s="275">
        <f t="shared" si="47"/>
        <v>0.83540988723210408</v>
      </c>
      <c r="S49" s="275">
        <f t="shared" si="15"/>
        <v>0.97045835113053602</v>
      </c>
      <c r="T49" s="275">
        <f t="shared" si="15"/>
        <v>0.63769405096859755</v>
      </c>
      <c r="U49" s="275">
        <f t="shared" si="15"/>
        <v>0.52496040744599537</v>
      </c>
      <c r="V49" s="275">
        <f t="shared" si="15"/>
        <v>1.7146321877814761</v>
      </c>
      <c r="W49" s="275">
        <f t="shared" ref="W49:X49" si="48">W26/W$29*100</f>
        <v>0.62349002862564762</v>
      </c>
      <c r="X49" s="275">
        <f t="shared" si="48"/>
        <v>0.83559053609761591</v>
      </c>
      <c r="Y49" s="275">
        <f t="shared" si="12"/>
        <v>0.66500107323364377</v>
      </c>
    </row>
    <row r="50" spans="1:25" x14ac:dyDescent="0.2">
      <c r="A50" s="143"/>
      <c r="B50" s="8" t="s">
        <v>22</v>
      </c>
      <c r="C50" s="275">
        <f t="shared" si="13"/>
        <v>87.971259225759439</v>
      </c>
      <c r="D50" s="275">
        <f t="shared" ref="D50:R50" si="49">D27/D$29*100</f>
        <v>88.937766297969773</v>
      </c>
      <c r="E50" s="275">
        <f t="shared" si="49"/>
        <v>91.939659183330107</v>
      </c>
      <c r="F50" s="275">
        <f t="shared" si="49"/>
        <v>91.097734568465754</v>
      </c>
      <c r="G50" s="275">
        <f t="shared" si="49"/>
        <v>91.604065852882826</v>
      </c>
      <c r="H50" s="275">
        <f t="shared" si="49"/>
        <v>89.983121128484342</v>
      </c>
      <c r="I50" s="275">
        <f t="shared" si="49"/>
        <v>92.377025337478941</v>
      </c>
      <c r="J50" s="275">
        <f t="shared" si="49"/>
        <v>96.687940329803922</v>
      </c>
      <c r="K50" s="275">
        <f t="shared" si="49"/>
        <v>95.589394615499032</v>
      </c>
      <c r="L50" s="275">
        <f t="shared" si="49"/>
        <v>95.985667979069518</v>
      </c>
      <c r="M50" s="275">
        <f t="shared" si="49"/>
        <v>96.552264044050602</v>
      </c>
      <c r="N50" s="275">
        <f t="shared" si="49"/>
        <v>97.06204153449643</v>
      </c>
      <c r="O50" s="275">
        <f t="shared" si="49"/>
        <v>92.987550076818152</v>
      </c>
      <c r="P50" s="275">
        <f t="shared" si="49"/>
        <v>94.024670885362099</v>
      </c>
      <c r="Q50" s="275">
        <f t="shared" si="49"/>
        <v>96.374880431225634</v>
      </c>
      <c r="R50" s="275">
        <f t="shared" si="49"/>
        <v>92.684859184273904</v>
      </c>
      <c r="S50" s="275">
        <f t="shared" si="15"/>
        <v>88.508765762668858</v>
      </c>
      <c r="T50" s="275">
        <f t="shared" si="15"/>
        <v>95.562438734757336</v>
      </c>
      <c r="U50" s="275">
        <f t="shared" si="15"/>
        <v>96.587136262934621</v>
      </c>
      <c r="V50" s="275">
        <f t="shared" si="15"/>
        <v>97.250451614600493</v>
      </c>
      <c r="W50" s="275">
        <f t="shared" ref="W50:X50" si="50">W27/W$29*100</f>
        <v>79.146993935461907</v>
      </c>
      <c r="X50" s="275">
        <f t="shared" si="50"/>
        <v>85.312175067065908</v>
      </c>
      <c r="Y50" s="275">
        <f t="shared" si="12"/>
        <v>92.507250604207314</v>
      </c>
    </row>
    <row r="51" spans="1:25" x14ac:dyDescent="0.2">
      <c r="A51" s="143"/>
      <c r="B51" s="8" t="s">
        <v>23</v>
      </c>
      <c r="C51" s="275">
        <f t="shared" si="13"/>
        <v>12.028740774240561</v>
      </c>
      <c r="D51" s="275">
        <f t="shared" ref="D51:R51" si="51">D28/D$29*100</f>
        <v>11.062233702030221</v>
      </c>
      <c r="E51" s="275">
        <f t="shared" si="51"/>
        <v>8.0603408166698856</v>
      </c>
      <c r="F51" s="275">
        <f t="shared" si="51"/>
        <v>8.9022654315342482</v>
      </c>
      <c r="G51" s="275">
        <f t="shared" si="51"/>
        <v>8.3959341471171687</v>
      </c>
      <c r="H51" s="275">
        <f t="shared" si="51"/>
        <v>10.016878871515654</v>
      </c>
      <c r="I51" s="275">
        <f t="shared" si="51"/>
        <v>7.6229746625210666</v>
      </c>
      <c r="J51" s="275">
        <f t="shared" si="51"/>
        <v>3.3120596701960792</v>
      </c>
      <c r="K51" s="275">
        <f t="shared" si="51"/>
        <v>4.4106053845009621</v>
      </c>
      <c r="L51" s="275">
        <f t="shared" si="51"/>
        <v>4.0143320209304827</v>
      </c>
      <c r="M51" s="275">
        <f t="shared" si="51"/>
        <v>3.4477359559493972</v>
      </c>
      <c r="N51" s="275">
        <f t="shared" si="51"/>
        <v>2.9379584655035647</v>
      </c>
      <c r="O51" s="275">
        <f t="shared" si="51"/>
        <v>7.0124499231818476</v>
      </c>
      <c r="P51" s="275">
        <f t="shared" si="51"/>
        <v>5.9753291146378986</v>
      </c>
      <c r="Q51" s="275">
        <f t="shared" si="51"/>
        <v>3.6251195687743731</v>
      </c>
      <c r="R51" s="275">
        <f t="shared" si="51"/>
        <v>7.3151408157260986</v>
      </c>
      <c r="S51" s="275">
        <f t="shared" si="15"/>
        <v>11.491234237331136</v>
      </c>
      <c r="T51" s="275">
        <f t="shared" si="15"/>
        <v>4.4375612652426613</v>
      </c>
      <c r="U51" s="275">
        <f t="shared" si="15"/>
        <v>3.4128637370653845</v>
      </c>
      <c r="V51" s="275">
        <f t="shared" si="15"/>
        <v>2.7495483853994989</v>
      </c>
      <c r="W51" s="275">
        <f t="shared" ref="W51:X51" si="52">W28/W$29*100</f>
        <v>20.853006064538089</v>
      </c>
      <c r="X51" s="275">
        <f t="shared" si="52"/>
        <v>14.68782493293409</v>
      </c>
      <c r="Y51" s="275">
        <f t="shared" si="12"/>
        <v>7.4927493957926794</v>
      </c>
    </row>
    <row r="52" spans="1:25" x14ac:dyDescent="0.2">
      <c r="A52" s="143"/>
      <c r="B52" s="8" t="s">
        <v>7</v>
      </c>
      <c r="C52" s="275">
        <f t="shared" si="13"/>
        <v>100</v>
      </c>
      <c r="D52" s="275">
        <f t="shared" ref="D52:R52" si="53">D29/D$29*100</f>
        <v>100</v>
      </c>
      <c r="E52" s="275">
        <f t="shared" si="53"/>
        <v>100</v>
      </c>
      <c r="F52" s="275">
        <f t="shared" si="53"/>
        <v>100</v>
      </c>
      <c r="G52" s="275">
        <f t="shared" si="53"/>
        <v>100</v>
      </c>
      <c r="H52" s="275">
        <f t="shared" si="53"/>
        <v>100</v>
      </c>
      <c r="I52" s="275">
        <f t="shared" si="53"/>
        <v>100</v>
      </c>
      <c r="J52" s="275">
        <f t="shared" si="53"/>
        <v>100</v>
      </c>
      <c r="K52" s="275">
        <f t="shared" si="53"/>
        <v>100</v>
      </c>
      <c r="L52" s="275">
        <f t="shared" si="53"/>
        <v>100</v>
      </c>
      <c r="M52" s="275">
        <f t="shared" si="53"/>
        <v>100</v>
      </c>
      <c r="N52" s="275">
        <f t="shared" si="53"/>
        <v>100</v>
      </c>
      <c r="O52" s="275">
        <f t="shared" si="53"/>
        <v>100</v>
      </c>
      <c r="P52" s="275">
        <f t="shared" si="53"/>
        <v>100</v>
      </c>
      <c r="Q52" s="275">
        <f t="shared" si="53"/>
        <v>100</v>
      </c>
      <c r="R52" s="275">
        <f t="shared" si="53"/>
        <v>100</v>
      </c>
      <c r="S52" s="275">
        <f t="shared" si="15"/>
        <v>100</v>
      </c>
      <c r="T52" s="275">
        <f t="shared" si="15"/>
        <v>100</v>
      </c>
      <c r="U52" s="275">
        <f t="shared" si="15"/>
        <v>100</v>
      </c>
      <c r="V52" s="275">
        <f t="shared" si="15"/>
        <v>100</v>
      </c>
      <c r="W52" s="275">
        <f t="shared" ref="W52:X52" si="54">W29/W$29*100</f>
        <v>100</v>
      </c>
      <c r="X52" s="275">
        <f t="shared" si="54"/>
        <v>100</v>
      </c>
      <c r="Y52" s="275">
        <f t="shared" si="12"/>
        <v>100</v>
      </c>
    </row>
    <row r="53" spans="1:25" x14ac:dyDescent="0.2">
      <c r="A53" s="143"/>
      <c r="B53" s="8"/>
      <c r="C53" s="91"/>
      <c r="D53" s="91"/>
      <c r="E53" s="91"/>
      <c r="F53" s="91"/>
      <c r="G53" s="91"/>
      <c r="H53" s="91"/>
      <c r="I53" s="91"/>
      <c r="J53" s="91" t="s">
        <v>9</v>
      </c>
      <c r="K53" s="91"/>
      <c r="L53" s="91"/>
      <c r="M53" s="91"/>
      <c r="N53" s="91"/>
      <c r="O53" s="91"/>
      <c r="P53" s="91"/>
      <c r="Q53" s="91"/>
      <c r="R53" s="91"/>
      <c r="S53" s="91"/>
      <c r="T53" s="91"/>
      <c r="U53" s="91"/>
      <c r="V53" s="91"/>
      <c r="W53" s="91"/>
      <c r="X53" s="91"/>
      <c r="Y53" s="91"/>
    </row>
    <row r="54" spans="1:25" x14ac:dyDescent="0.2">
      <c r="A54" s="143"/>
      <c r="B54" s="80" t="s">
        <v>326</v>
      </c>
      <c r="C54" s="92" t="s">
        <v>10</v>
      </c>
      <c r="D54" s="18">
        <f t="shared" ref="D54:V54" si="55">IF(C9=0,"--",((D9/C9)*100-100))</f>
        <v>16.316110517364123</v>
      </c>
      <c r="E54" s="18">
        <f t="shared" si="55"/>
        <v>29.554076439447954</v>
      </c>
      <c r="F54" s="18">
        <f t="shared" si="55"/>
        <v>-8.912450109836584</v>
      </c>
      <c r="G54" s="18">
        <f t="shared" si="55"/>
        <v>9.268421753002599</v>
      </c>
      <c r="H54" s="18">
        <f t="shared" si="55"/>
        <v>-24.503259397762648</v>
      </c>
      <c r="I54" s="18">
        <f t="shared" si="55"/>
        <v>26.434811706314633</v>
      </c>
      <c r="J54" s="18">
        <f t="shared" si="55"/>
        <v>118.5352630780188</v>
      </c>
      <c r="K54" s="18">
        <f t="shared" si="55"/>
        <v>-16.5823651157082</v>
      </c>
      <c r="L54" s="18">
        <f t="shared" si="55"/>
        <v>8.8829906922333493</v>
      </c>
      <c r="M54" s="18">
        <f t="shared" si="55"/>
        <v>5.0157858806467459</v>
      </c>
      <c r="N54" s="18">
        <f t="shared" si="55"/>
        <v>-3.0881999810117122</v>
      </c>
      <c r="O54" s="18">
        <f t="shared" si="55"/>
        <v>-29.436350147736007</v>
      </c>
      <c r="P54" s="18">
        <f t="shared" si="55"/>
        <v>17.410771154696363</v>
      </c>
      <c r="Q54" s="18">
        <f t="shared" si="55"/>
        <v>-16.88638232146063</v>
      </c>
      <c r="R54" s="18">
        <f t="shared" si="55"/>
        <v>20.786221468655157</v>
      </c>
      <c r="S54" s="18">
        <f t="shared" si="55"/>
        <v>2.5213302782670866</v>
      </c>
      <c r="T54" s="18">
        <f t="shared" si="55"/>
        <v>50.575454211445333</v>
      </c>
      <c r="U54" s="18">
        <f t="shared" si="55"/>
        <v>14.821516440900012</v>
      </c>
      <c r="V54" s="18">
        <f t="shared" si="55"/>
        <v>-10.79052984934404</v>
      </c>
      <c r="W54" s="18">
        <f t="shared" ref="W54:X54" si="56">IF(V9=0,"--",((W9/V9)*100-100))</f>
        <v>-10.271885542331816</v>
      </c>
      <c r="X54" s="18">
        <f t="shared" si="56"/>
        <v>8.4071616765259591</v>
      </c>
      <c r="Y54" s="18">
        <f>IFERROR((POWER(U9/C9,1/21)*100)-100,"--")</f>
        <v>7.1493510910666487</v>
      </c>
    </row>
    <row r="55" spans="1:25" x14ac:dyDescent="0.2">
      <c r="A55" s="143"/>
      <c r="B55" s="80" t="s">
        <v>66</v>
      </c>
      <c r="C55" s="92" t="s">
        <v>10</v>
      </c>
      <c r="D55" s="18">
        <f t="shared" ref="D55:V55" si="57">IF(C10=0,"--",((D10/C10)*100-100))</f>
        <v>-42.765279484029485</v>
      </c>
      <c r="E55" s="18">
        <f t="shared" si="57"/>
        <v>185.83023107623171</v>
      </c>
      <c r="F55" s="18">
        <f t="shared" si="57"/>
        <v>-26.19857789876329</v>
      </c>
      <c r="G55" s="18">
        <f t="shared" si="57"/>
        <v>-37.191961588603775</v>
      </c>
      <c r="H55" s="18">
        <f t="shared" si="57"/>
        <v>120.78217947095305</v>
      </c>
      <c r="I55" s="18">
        <f t="shared" si="57"/>
        <v>54.235267140564076</v>
      </c>
      <c r="J55" s="18">
        <f t="shared" si="57"/>
        <v>-14.135767595373324</v>
      </c>
      <c r="K55" s="18">
        <f t="shared" si="57"/>
        <v>-73.697059943899987</v>
      </c>
      <c r="L55" s="18">
        <f t="shared" si="57"/>
        <v>321.41070370614182</v>
      </c>
      <c r="M55" s="18">
        <f t="shared" si="57"/>
        <v>88.594346769973356</v>
      </c>
      <c r="N55" s="18">
        <f t="shared" si="57"/>
        <v>51.014441135909038</v>
      </c>
      <c r="O55" s="18">
        <f t="shared" si="57"/>
        <v>22.193701253825651</v>
      </c>
      <c r="P55" s="18">
        <f t="shared" si="57"/>
        <v>22.894167497059954</v>
      </c>
      <c r="Q55" s="18">
        <f t="shared" si="57"/>
        <v>31.805282131260697</v>
      </c>
      <c r="R55" s="18">
        <f t="shared" si="57"/>
        <v>-72.246176611586961</v>
      </c>
      <c r="S55" s="18">
        <f t="shared" si="57"/>
        <v>69.167444623610322</v>
      </c>
      <c r="T55" s="18">
        <f t="shared" si="57"/>
        <v>-36.779682524693023</v>
      </c>
      <c r="U55" s="18">
        <f t="shared" si="57"/>
        <v>-37.383360796157383</v>
      </c>
      <c r="V55" s="18">
        <f t="shared" si="57"/>
        <v>197.79414505415861</v>
      </c>
      <c r="W55" s="18">
        <f t="shared" ref="W55:X55" si="58">IF(V10=0,"--",((W10/V10)*100-100))</f>
        <v>458.48624427366258</v>
      </c>
      <c r="X55" s="18">
        <f t="shared" si="58"/>
        <v>-91.17165736210687</v>
      </c>
      <c r="Y55" s="18">
        <f t="shared" ref="Y55:Y74" si="59">IFERROR((POWER(U10/C10,1/21)*100)-100,"--")</f>
        <v>4.6068617172655166</v>
      </c>
    </row>
    <row r="56" spans="1:25" x14ac:dyDescent="0.2">
      <c r="A56" s="143"/>
      <c r="B56" s="80" t="s">
        <v>63</v>
      </c>
      <c r="C56" s="92" t="s">
        <v>10</v>
      </c>
      <c r="D56" s="18">
        <f t="shared" ref="D56:V56" si="60">IF(C11=0,"--",((D11/C11)*100-100))</f>
        <v>12.669839926415818</v>
      </c>
      <c r="E56" s="18">
        <f t="shared" si="60"/>
        <v>37.583111392546499</v>
      </c>
      <c r="F56" s="18">
        <f t="shared" si="60"/>
        <v>15.88796011145331</v>
      </c>
      <c r="G56" s="18">
        <f t="shared" si="60"/>
        <v>-13.45141495475572</v>
      </c>
      <c r="H56" s="18">
        <f t="shared" si="60"/>
        <v>20.131725158695531</v>
      </c>
      <c r="I56" s="18">
        <f t="shared" si="60"/>
        <v>12.28719619518408</v>
      </c>
      <c r="J56" s="18">
        <f t="shared" si="60"/>
        <v>-5.7769047210099984</v>
      </c>
      <c r="K56" s="18">
        <f t="shared" si="60"/>
        <v>-0.28192794112963782</v>
      </c>
      <c r="L56" s="18">
        <f t="shared" si="60"/>
        <v>-2.9729609811072919</v>
      </c>
      <c r="M56" s="18">
        <f t="shared" si="60"/>
        <v>-8.0608164713715524</v>
      </c>
      <c r="N56" s="18">
        <f t="shared" si="60"/>
        <v>-12.254638637873896</v>
      </c>
      <c r="O56" s="18">
        <f t="shared" si="60"/>
        <v>8.5433903739192942</v>
      </c>
      <c r="P56" s="18">
        <f t="shared" si="60"/>
        <v>4.3592153913643017</v>
      </c>
      <c r="Q56" s="18">
        <f t="shared" si="60"/>
        <v>-22.699558427312652</v>
      </c>
      <c r="R56" s="18">
        <f t="shared" si="60"/>
        <v>-2.5591958070931469</v>
      </c>
      <c r="S56" s="18">
        <f t="shared" si="60"/>
        <v>4.6344205180537585</v>
      </c>
      <c r="T56" s="18">
        <f t="shared" si="60"/>
        <v>11.584021618766059</v>
      </c>
      <c r="U56" s="18">
        <f t="shared" si="60"/>
        <v>-3.9251881222373441</v>
      </c>
      <c r="V56" s="18">
        <f t="shared" si="60"/>
        <v>-6.0035963297535915</v>
      </c>
      <c r="W56" s="18">
        <f t="shared" ref="W56:X56" si="61">IF(V11=0,"--",((W11/V11)*100-100))</f>
        <v>11.035497887870633</v>
      </c>
      <c r="X56" s="18">
        <f t="shared" si="61"/>
        <v>17.755027920279673</v>
      </c>
      <c r="Y56" s="18">
        <f t="shared" si="59"/>
        <v>1.8719948552385262</v>
      </c>
    </row>
    <row r="57" spans="1:25" x14ac:dyDescent="0.2">
      <c r="A57" s="143"/>
      <c r="B57" s="80" t="s">
        <v>61</v>
      </c>
      <c r="C57" s="92" t="s">
        <v>10</v>
      </c>
      <c r="D57" s="18">
        <f t="shared" ref="D57:V57" si="62">IF(C12=0,"--",((D12/C12)*100-100))</f>
        <v>28.931781176681767</v>
      </c>
      <c r="E57" s="18">
        <f t="shared" si="62"/>
        <v>42.860125987540442</v>
      </c>
      <c r="F57" s="18">
        <f t="shared" si="62"/>
        <v>2.8325723195144406</v>
      </c>
      <c r="G57" s="18">
        <f t="shared" si="62"/>
        <v>1.6146882138929044</v>
      </c>
      <c r="H57" s="18">
        <f t="shared" si="62"/>
        <v>-9.4535813965881346</v>
      </c>
      <c r="I57" s="18">
        <f t="shared" si="62"/>
        <v>-13.705115095158575</v>
      </c>
      <c r="J57" s="18">
        <f t="shared" si="62"/>
        <v>3.1095084035583511</v>
      </c>
      <c r="K57" s="18">
        <f t="shared" si="62"/>
        <v>0.66805016990632282</v>
      </c>
      <c r="L57" s="18">
        <f t="shared" si="62"/>
        <v>-4.1899028392618192</v>
      </c>
      <c r="M57" s="18">
        <f t="shared" si="62"/>
        <v>34.826904860893848</v>
      </c>
      <c r="N57" s="18">
        <f t="shared" si="62"/>
        <v>-3.0712155795604161</v>
      </c>
      <c r="O57" s="18">
        <f t="shared" si="62"/>
        <v>8.8489857496597324</v>
      </c>
      <c r="P57" s="18">
        <f t="shared" si="62"/>
        <v>32.343636067806415</v>
      </c>
      <c r="Q57" s="18">
        <f t="shared" si="62"/>
        <v>-20.265919905288797</v>
      </c>
      <c r="R57" s="18">
        <f t="shared" si="62"/>
        <v>57.294355483473026</v>
      </c>
      <c r="S57" s="18">
        <f t="shared" si="62"/>
        <v>-23.083304590919823</v>
      </c>
      <c r="T57" s="18">
        <f t="shared" si="62"/>
        <v>46.319543273599209</v>
      </c>
      <c r="U57" s="18">
        <f t="shared" si="62"/>
        <v>-19.580561702786568</v>
      </c>
      <c r="V57" s="18">
        <f t="shared" si="62"/>
        <v>13.383261997119817</v>
      </c>
      <c r="W57" s="18">
        <f t="shared" ref="W57:X57" si="63">IF(V12=0,"--",((W12/V12)*100-100))</f>
        <v>24.622680893819961</v>
      </c>
      <c r="X57" s="18">
        <f t="shared" si="63"/>
        <v>-13.310631556983211</v>
      </c>
      <c r="Y57" s="18">
        <f t="shared" si="59"/>
        <v>5.688866929850505</v>
      </c>
    </row>
    <row r="58" spans="1:25" x14ac:dyDescent="0.2">
      <c r="A58" s="143"/>
      <c r="B58" s="80" t="s">
        <v>382</v>
      </c>
      <c r="C58" s="92" t="s">
        <v>10</v>
      </c>
      <c r="D58" s="18">
        <f t="shared" ref="D58:V58" si="64">IF(C13=0,"--",((D13/C13)*100-100))</f>
        <v>21.485642536743654</v>
      </c>
      <c r="E58" s="18">
        <f t="shared" si="64"/>
        <v>3.3769377406640615</v>
      </c>
      <c r="F58" s="18">
        <f t="shared" si="64"/>
        <v>2.7180521121275234</v>
      </c>
      <c r="G58" s="18">
        <f t="shared" si="64"/>
        <v>-7.1554489495127882E-2</v>
      </c>
      <c r="H58" s="18">
        <f t="shared" si="64"/>
        <v>-4.4164191121352729</v>
      </c>
      <c r="I58" s="18">
        <f t="shared" si="64"/>
        <v>-29.710460643996313</v>
      </c>
      <c r="J58" s="18">
        <f t="shared" si="64"/>
        <v>-54.898267351025424</v>
      </c>
      <c r="K58" s="18">
        <f t="shared" si="64"/>
        <v>54.161751512722134</v>
      </c>
      <c r="L58" s="18">
        <f t="shared" si="64"/>
        <v>-1.5365795071554231</v>
      </c>
      <c r="M58" s="18">
        <f t="shared" si="64"/>
        <v>-10.738052483061466</v>
      </c>
      <c r="N58" s="18">
        <f t="shared" si="64"/>
        <v>9.5737606996545708</v>
      </c>
      <c r="O58" s="18">
        <f t="shared" si="64"/>
        <v>-11.070540528726113</v>
      </c>
      <c r="P58" s="18">
        <f t="shared" si="64"/>
        <v>15.719804304831086</v>
      </c>
      <c r="Q58" s="18">
        <f t="shared" si="64"/>
        <v>-59.847580020489247</v>
      </c>
      <c r="R58" s="18">
        <f t="shared" si="64"/>
        <v>-38.652967752374082</v>
      </c>
      <c r="S58" s="18">
        <f t="shared" si="64"/>
        <v>-91.037826761749216</v>
      </c>
      <c r="T58" s="18">
        <f t="shared" si="64"/>
        <v>456.43463497453308</v>
      </c>
      <c r="U58" s="18">
        <f t="shared" si="64"/>
        <v>6.5600781106975035</v>
      </c>
      <c r="V58" s="18">
        <f t="shared" si="64"/>
        <v>78.230825029588061</v>
      </c>
      <c r="W58" s="18">
        <f t="shared" ref="W58:X58" si="65">IF(V13=0,"--",((W13/V13)*100-100))</f>
        <v>60.722088938394336</v>
      </c>
      <c r="X58" s="18">
        <f t="shared" si="65"/>
        <v>-66.140887493919223</v>
      </c>
      <c r="Y58" s="18">
        <f t="shared" si="59"/>
        <v>-11.432550841647</v>
      </c>
    </row>
    <row r="59" spans="1:25" x14ac:dyDescent="0.2">
      <c r="A59" s="143"/>
      <c r="B59" s="80" t="s">
        <v>378</v>
      </c>
      <c r="C59" s="92" t="s">
        <v>10</v>
      </c>
      <c r="D59" s="18">
        <f t="shared" ref="D59:V59" si="66">IF(C14=0,"--",((D14/C14)*100-100))</f>
        <v>-23.748106104304625</v>
      </c>
      <c r="E59" s="18">
        <f t="shared" si="66"/>
        <v>-3.6028039739775011</v>
      </c>
      <c r="F59" s="18">
        <f t="shared" si="66"/>
        <v>18.571929310579335</v>
      </c>
      <c r="G59" s="18">
        <f t="shared" si="66"/>
        <v>10.96447977127275</v>
      </c>
      <c r="H59" s="18">
        <f t="shared" si="66"/>
        <v>12.311527817539854</v>
      </c>
      <c r="I59" s="18">
        <f t="shared" si="66"/>
        <v>-20.189301810174214</v>
      </c>
      <c r="J59" s="18">
        <f t="shared" si="66"/>
        <v>-64.023820877646301</v>
      </c>
      <c r="K59" s="18">
        <f t="shared" si="66"/>
        <v>-14.45402086261744</v>
      </c>
      <c r="L59" s="18">
        <f t="shared" si="66"/>
        <v>-10.013764872909135</v>
      </c>
      <c r="M59" s="18">
        <f t="shared" si="66"/>
        <v>126.69144028703226</v>
      </c>
      <c r="N59" s="18">
        <f t="shared" si="66"/>
        <v>185.55126900683968</v>
      </c>
      <c r="O59" s="18">
        <f t="shared" si="66"/>
        <v>-51.96605094832173</v>
      </c>
      <c r="P59" s="18">
        <f t="shared" si="66"/>
        <v>-15.798312401479492</v>
      </c>
      <c r="Q59" s="18">
        <f t="shared" si="66"/>
        <v>-35.571475766882415</v>
      </c>
      <c r="R59" s="18">
        <f t="shared" si="66"/>
        <v>54.738346421551398</v>
      </c>
      <c r="S59" s="18">
        <f t="shared" si="66"/>
        <v>25.626470867992367</v>
      </c>
      <c r="T59" s="18">
        <f t="shared" si="66"/>
        <v>23.23603617685923</v>
      </c>
      <c r="U59" s="18">
        <f t="shared" si="66"/>
        <v>-23.059086071478831</v>
      </c>
      <c r="V59" s="18">
        <f t="shared" si="66"/>
        <v>-12.557312863840082</v>
      </c>
      <c r="W59" s="18">
        <f t="shared" ref="W59:X59" si="67">IF(V14=0,"--",((W14/V14)*100-100))</f>
        <v>-13.277461925943385</v>
      </c>
      <c r="X59" s="18">
        <f t="shared" si="67"/>
        <v>-17.21586836822388</v>
      </c>
      <c r="Y59" s="18">
        <f t="shared" si="59"/>
        <v>-1.3828896209989949</v>
      </c>
    </row>
    <row r="60" spans="1:25" x14ac:dyDescent="0.2">
      <c r="A60" s="143"/>
      <c r="B60" s="80" t="s">
        <v>64</v>
      </c>
      <c r="C60" s="92" t="s">
        <v>10</v>
      </c>
      <c r="D60" s="18">
        <f t="shared" ref="D60:V60" si="68">IF(C15=0,"--",((D15/C15)*100-100))</f>
        <v>39.893900145488089</v>
      </c>
      <c r="E60" s="18">
        <f t="shared" si="68"/>
        <v>41.915355054726234</v>
      </c>
      <c r="F60" s="18">
        <f t="shared" si="68"/>
        <v>38.469650389647541</v>
      </c>
      <c r="G60" s="18">
        <f t="shared" si="68"/>
        <v>20.600611841850494</v>
      </c>
      <c r="H60" s="18">
        <f t="shared" si="68"/>
        <v>-14.973161868982828</v>
      </c>
      <c r="I60" s="18">
        <f t="shared" si="68"/>
        <v>-4.2937525962664154</v>
      </c>
      <c r="J60" s="18">
        <f t="shared" si="68"/>
        <v>-4.9519926344863876</v>
      </c>
      <c r="K60" s="18">
        <f t="shared" si="68"/>
        <v>39.910053276136466</v>
      </c>
      <c r="L60" s="18">
        <f t="shared" si="68"/>
        <v>-11.559155737542781</v>
      </c>
      <c r="M60" s="18">
        <f t="shared" si="68"/>
        <v>6.1239781254543146</v>
      </c>
      <c r="N60" s="18">
        <f t="shared" si="68"/>
        <v>35.054533958585807</v>
      </c>
      <c r="O60" s="18">
        <f t="shared" si="68"/>
        <v>31.724016853932596</v>
      </c>
      <c r="P60" s="18">
        <f t="shared" si="68"/>
        <v>-10.758363321338138</v>
      </c>
      <c r="Q60" s="18">
        <f t="shared" si="68"/>
        <v>-19.460623740918848</v>
      </c>
      <c r="R60" s="18">
        <f t="shared" si="68"/>
        <v>31.13353717332717</v>
      </c>
      <c r="S60" s="18">
        <f t="shared" si="68"/>
        <v>39.781036807059138</v>
      </c>
      <c r="T60" s="18">
        <f t="shared" si="68"/>
        <v>-7.5610189267143539</v>
      </c>
      <c r="U60" s="18">
        <f t="shared" si="68"/>
        <v>4.9291321731179067</v>
      </c>
      <c r="V60" s="18">
        <f t="shared" si="68"/>
        <v>7.7880479121857036</v>
      </c>
      <c r="W60" s="18">
        <f t="shared" ref="W60:X60" si="69">IF(V15=0,"--",((W15/V15)*100-100))</f>
        <v>18.303093377600206</v>
      </c>
      <c r="X60" s="18">
        <f t="shared" si="69"/>
        <v>25.65496984612254</v>
      </c>
      <c r="Y60" s="18">
        <f t="shared" si="59"/>
        <v>10.177487062652887</v>
      </c>
    </row>
    <row r="61" spans="1:25" x14ac:dyDescent="0.2">
      <c r="A61" s="143"/>
      <c r="B61" s="80" t="s">
        <v>14</v>
      </c>
      <c r="C61" s="92" t="s">
        <v>10</v>
      </c>
      <c r="D61" s="18">
        <f t="shared" ref="D61:V61" si="70">IF(C16=0,"--",((D16/C16)*100-100))</f>
        <v>-88.425925925925924</v>
      </c>
      <c r="E61" s="18">
        <f t="shared" si="70"/>
        <v>-100</v>
      </c>
      <c r="F61" s="18" t="str">
        <f t="shared" si="70"/>
        <v>--</v>
      </c>
      <c r="G61" s="18">
        <f t="shared" si="70"/>
        <v>-100</v>
      </c>
      <c r="H61" s="18" t="str">
        <f t="shared" si="70"/>
        <v>--</v>
      </c>
      <c r="I61" s="18">
        <f t="shared" si="70"/>
        <v>2088.2258064516127</v>
      </c>
      <c r="J61" s="18">
        <f t="shared" si="70"/>
        <v>114.69005675536229</v>
      </c>
      <c r="K61" s="18">
        <f t="shared" si="70"/>
        <v>-78.744807223538288</v>
      </c>
      <c r="L61" s="18">
        <f t="shared" si="70"/>
        <v>552.85091261508649</v>
      </c>
      <c r="M61" s="18">
        <f t="shared" si="70"/>
        <v>-55.608887129496765</v>
      </c>
      <c r="N61" s="18">
        <f t="shared" si="70"/>
        <v>64.335079701259616</v>
      </c>
      <c r="O61" s="18">
        <f t="shared" si="70"/>
        <v>-27.420722401220971</v>
      </c>
      <c r="P61" s="18">
        <f t="shared" si="70"/>
        <v>-41.102803738317753</v>
      </c>
      <c r="Q61" s="18">
        <f t="shared" si="70"/>
        <v>-98.682957791177401</v>
      </c>
      <c r="R61" s="18">
        <f t="shared" si="70"/>
        <v>1768.6746987951806</v>
      </c>
      <c r="S61" s="18">
        <f t="shared" si="70"/>
        <v>-29.754996776273373</v>
      </c>
      <c r="T61" s="18">
        <f t="shared" si="70"/>
        <v>1622.0743460302892</v>
      </c>
      <c r="U61" s="18">
        <f t="shared" si="70"/>
        <v>-79.759620509540554</v>
      </c>
      <c r="V61" s="18">
        <f t="shared" si="70"/>
        <v>396.94535878867674</v>
      </c>
      <c r="W61" s="18">
        <f t="shared" ref="W61:X61" si="71">IF(V16=0,"--",((W16/V16)*100-100))</f>
        <v>-68.319953368836593</v>
      </c>
      <c r="X61" s="18">
        <f t="shared" si="71"/>
        <v>178.27214184159902</v>
      </c>
      <c r="Y61" s="18">
        <f t="shared" si="59"/>
        <v>2.72325285525487</v>
      </c>
    </row>
    <row r="62" spans="1:25" x14ac:dyDescent="0.2">
      <c r="A62" s="143"/>
      <c r="B62" s="8" t="s">
        <v>15</v>
      </c>
      <c r="C62" s="92" t="s">
        <v>10</v>
      </c>
      <c r="D62" s="18">
        <f t="shared" ref="D62:V62" si="72">IF(C17=0,"--",((D17/C17)*100-100))</f>
        <v>39.515873706340301</v>
      </c>
      <c r="E62" s="18">
        <f t="shared" si="72"/>
        <v>30.188705930151684</v>
      </c>
      <c r="F62" s="18">
        <f t="shared" si="72"/>
        <v>17.002478840969061</v>
      </c>
      <c r="G62" s="18">
        <f t="shared" si="72"/>
        <v>-22.024263715338165</v>
      </c>
      <c r="H62" s="18">
        <f t="shared" si="72"/>
        <v>7.9073092925064543</v>
      </c>
      <c r="I62" s="18">
        <f t="shared" si="72"/>
        <v>-1.1909497051466218</v>
      </c>
      <c r="J62" s="18">
        <f t="shared" si="72"/>
        <v>-1.9170449740324642</v>
      </c>
      <c r="K62" s="18">
        <f t="shared" si="72"/>
        <v>-6.0410600591865915</v>
      </c>
      <c r="L62" s="18">
        <f t="shared" si="72"/>
        <v>0.45035194762346009</v>
      </c>
      <c r="M62" s="18">
        <f t="shared" si="72"/>
        <v>12.30140734627625</v>
      </c>
      <c r="N62" s="18">
        <f t="shared" si="72"/>
        <v>16.687671113815156</v>
      </c>
      <c r="O62" s="18">
        <f t="shared" si="72"/>
        <v>13.699069228899049</v>
      </c>
      <c r="P62" s="18">
        <f t="shared" si="72"/>
        <v>31.937561623356601</v>
      </c>
      <c r="Q62" s="18">
        <f t="shared" si="72"/>
        <v>-4.6155391099866705</v>
      </c>
      <c r="R62" s="18">
        <f t="shared" si="72"/>
        <v>-4.6308329931204355</v>
      </c>
      <c r="S62" s="18">
        <f t="shared" si="72"/>
        <v>-8.0059366835527044</v>
      </c>
      <c r="T62" s="18">
        <f t="shared" si="72"/>
        <v>61.856033333333357</v>
      </c>
      <c r="U62" s="18">
        <f t="shared" si="72"/>
        <v>15.396995807591125</v>
      </c>
      <c r="V62" s="18">
        <f t="shared" si="72"/>
        <v>15.334079320972791</v>
      </c>
      <c r="W62" s="18">
        <f t="shared" ref="W62:X62" si="73">IF(V17=0,"--",((W17/V17)*100-100))</f>
        <v>-39.257373974201428</v>
      </c>
      <c r="X62" s="18">
        <f t="shared" si="73"/>
        <v>-3.9141176122937367</v>
      </c>
      <c r="Y62" s="18">
        <f t="shared" si="59"/>
        <v>7.991564971676496</v>
      </c>
    </row>
    <row r="63" spans="1:25" x14ac:dyDescent="0.2">
      <c r="A63" s="143"/>
      <c r="B63" s="8" t="s">
        <v>26</v>
      </c>
      <c r="C63" s="92" t="s">
        <v>10</v>
      </c>
      <c r="D63" s="18">
        <f t="shared" ref="D63:V63" si="74">IF(C18=0,"--",((D18/C18)*100-100))</f>
        <v>130.16489250678353</v>
      </c>
      <c r="E63" s="18">
        <f t="shared" si="74"/>
        <v>108.23962565293095</v>
      </c>
      <c r="F63" s="18">
        <f t="shared" si="74"/>
        <v>-29.705177894874353</v>
      </c>
      <c r="G63" s="18">
        <f t="shared" si="74"/>
        <v>-21.769567210596094</v>
      </c>
      <c r="H63" s="18">
        <f t="shared" si="74"/>
        <v>-18.056985381459953</v>
      </c>
      <c r="I63" s="18">
        <f t="shared" si="74"/>
        <v>-38.710425605937601</v>
      </c>
      <c r="J63" s="18">
        <f t="shared" si="74"/>
        <v>-99.369284137496052</v>
      </c>
      <c r="K63" s="18">
        <f t="shared" si="74"/>
        <v>6486.4999999999991</v>
      </c>
      <c r="L63" s="18">
        <f t="shared" si="74"/>
        <v>5.1241175130949586</v>
      </c>
      <c r="M63" s="18">
        <f t="shared" si="74"/>
        <v>-33.84604274985557</v>
      </c>
      <c r="N63" s="18">
        <f t="shared" si="74"/>
        <v>-99.748935705708988</v>
      </c>
      <c r="O63" s="18">
        <f t="shared" si="74"/>
        <v>2217.391304347826</v>
      </c>
      <c r="P63" s="18">
        <f t="shared" si="74"/>
        <v>7639.2120075046905</v>
      </c>
      <c r="Q63" s="18">
        <f t="shared" si="74"/>
        <v>555.07151515151509</v>
      </c>
      <c r="R63" s="18">
        <f t="shared" si="74"/>
        <v>74.868716624046584</v>
      </c>
      <c r="S63" s="18">
        <f t="shared" si="74"/>
        <v>21.731336966298102</v>
      </c>
      <c r="T63" s="18">
        <f t="shared" si="74"/>
        <v>-24.128363331021134</v>
      </c>
      <c r="U63" s="18">
        <f t="shared" si="74"/>
        <v>51.021946647969173</v>
      </c>
      <c r="V63" s="18">
        <f t="shared" si="74"/>
        <v>-12.503546540473053</v>
      </c>
      <c r="W63" s="18">
        <f t="shared" ref="W63:X63" si="75">IF(V18=0,"--",((W18/V18)*100-100))</f>
        <v>13.365054978211617</v>
      </c>
      <c r="X63" s="18">
        <f t="shared" si="75"/>
        <v>-34.545404485152744</v>
      </c>
      <c r="Y63" s="18">
        <f t="shared" si="59"/>
        <v>17.098147605273013</v>
      </c>
    </row>
    <row r="64" spans="1:25" x14ac:dyDescent="0.2">
      <c r="A64" s="143"/>
      <c r="B64" s="8" t="s">
        <v>27</v>
      </c>
      <c r="C64" s="92" t="s">
        <v>10</v>
      </c>
      <c r="D64" s="18">
        <f t="shared" ref="D64:V64" si="76">IF(C19=0,"--",((D19/C19)*100-100))</f>
        <v>125.0829258939699</v>
      </c>
      <c r="E64" s="18">
        <f t="shared" si="76"/>
        <v>-71.313207032847217</v>
      </c>
      <c r="F64" s="18">
        <f t="shared" si="76"/>
        <v>16.006948568713625</v>
      </c>
      <c r="G64" s="18">
        <f t="shared" si="76"/>
        <v>9.8357928148157754</v>
      </c>
      <c r="H64" s="18">
        <f t="shared" si="76"/>
        <v>-26.544547763872401</v>
      </c>
      <c r="I64" s="18">
        <f t="shared" si="76"/>
        <v>-3.5867254671785247</v>
      </c>
      <c r="J64" s="18">
        <f t="shared" si="76"/>
        <v>-58.53201046448492</v>
      </c>
      <c r="K64" s="18">
        <f t="shared" si="76"/>
        <v>22.58064516129032</v>
      </c>
      <c r="L64" s="18">
        <f t="shared" si="76"/>
        <v>-6.6776720398783027</v>
      </c>
      <c r="M64" s="18">
        <f t="shared" si="76"/>
        <v>-24.636675800353785</v>
      </c>
      <c r="N64" s="18">
        <f t="shared" si="76"/>
        <v>0.40960972017671793</v>
      </c>
      <c r="O64" s="18">
        <f t="shared" si="76"/>
        <v>48.7143053582069</v>
      </c>
      <c r="P64" s="18">
        <f t="shared" si="76"/>
        <v>317.25381414701798</v>
      </c>
      <c r="Q64" s="18">
        <f t="shared" si="76"/>
        <v>-30.547799494748034</v>
      </c>
      <c r="R64" s="18">
        <f t="shared" si="76"/>
        <v>24.736500643459578</v>
      </c>
      <c r="S64" s="18">
        <f t="shared" si="76"/>
        <v>-85.521098899224938</v>
      </c>
      <c r="T64" s="18">
        <f t="shared" si="76"/>
        <v>189.18791590601256</v>
      </c>
      <c r="U64" s="18">
        <f t="shared" si="76"/>
        <v>-3.6206650782984013</v>
      </c>
      <c r="V64" s="18">
        <f t="shared" si="76"/>
        <v>13.251917429060398</v>
      </c>
      <c r="W64" s="18">
        <f t="shared" ref="W64:X64" si="77">IF(V19=0,"--",((W19/V19)*100-100))</f>
        <v>72.192682972332648</v>
      </c>
      <c r="X64" s="18">
        <f t="shared" si="77"/>
        <v>-90.459061507958012</v>
      </c>
      <c r="Y64" s="18">
        <f t="shared" si="59"/>
        <v>-3.6931432343186401</v>
      </c>
    </row>
    <row r="65" spans="1:25" x14ac:dyDescent="0.2">
      <c r="A65" s="143"/>
      <c r="B65" s="8" t="s">
        <v>16</v>
      </c>
      <c r="C65" s="92" t="s">
        <v>10</v>
      </c>
      <c r="D65" s="18">
        <f t="shared" ref="D65:V65" si="78">IF(C20=0,"--",((D20/C20)*100-100))</f>
        <v>29.110932378164364</v>
      </c>
      <c r="E65" s="18">
        <f t="shared" si="78"/>
        <v>32.340260610426611</v>
      </c>
      <c r="F65" s="18">
        <f t="shared" si="78"/>
        <v>26.949390629291472</v>
      </c>
      <c r="G65" s="18">
        <f t="shared" si="78"/>
        <v>-16.481910971888141</v>
      </c>
      <c r="H65" s="18">
        <f t="shared" si="78"/>
        <v>4.0561755145416782</v>
      </c>
      <c r="I65" s="18">
        <f t="shared" si="78"/>
        <v>-8.5974095894529796</v>
      </c>
      <c r="J65" s="18">
        <f t="shared" si="78"/>
        <v>10.747730638128544</v>
      </c>
      <c r="K65" s="18">
        <f t="shared" si="78"/>
        <v>4.6454537710237247</v>
      </c>
      <c r="L65" s="18">
        <f t="shared" si="78"/>
        <v>-8.6583840467424693</v>
      </c>
      <c r="M65" s="18">
        <f t="shared" si="78"/>
        <v>3.9376547046487929</v>
      </c>
      <c r="N65" s="18">
        <f t="shared" si="78"/>
        <v>4.7235552188682419</v>
      </c>
      <c r="O65" s="18">
        <f t="shared" si="78"/>
        <v>13.802835553422767</v>
      </c>
      <c r="P65" s="18">
        <f t="shared" si="78"/>
        <v>15.287286495698481</v>
      </c>
      <c r="Q65" s="18">
        <f t="shared" si="78"/>
        <v>-27.132954946907788</v>
      </c>
      <c r="R65" s="18">
        <f t="shared" si="78"/>
        <v>35.391302016461736</v>
      </c>
      <c r="S65" s="18">
        <f t="shared" si="78"/>
        <v>4.542939244121456</v>
      </c>
      <c r="T65" s="18">
        <f t="shared" si="78"/>
        <v>18.010231758861764</v>
      </c>
      <c r="U65" s="18">
        <f t="shared" si="78"/>
        <v>-0.66692021346082697</v>
      </c>
      <c r="V65" s="18">
        <f t="shared" si="78"/>
        <v>23.540400800937562</v>
      </c>
      <c r="W65" s="18">
        <f t="shared" ref="W65:X65" si="79">IF(V20=0,"--",((W20/V20)*100-100))</f>
        <v>-1.0164794140846709</v>
      </c>
      <c r="X65" s="18">
        <f t="shared" si="79"/>
        <v>12.588213184278501</v>
      </c>
      <c r="Y65" s="18">
        <f t="shared" si="59"/>
        <v>5.6145453714159288</v>
      </c>
    </row>
    <row r="66" spans="1:25" x14ac:dyDescent="0.2">
      <c r="A66" s="143"/>
      <c r="B66" s="8" t="s">
        <v>19</v>
      </c>
      <c r="C66" s="92" t="s">
        <v>10</v>
      </c>
      <c r="D66" s="18">
        <f t="shared" ref="D66:V66" si="80">IF(C21=0,"--",((D21/C21)*100-100))</f>
        <v>12.669839926415818</v>
      </c>
      <c r="E66" s="18">
        <f t="shared" si="80"/>
        <v>37.583111392546499</v>
      </c>
      <c r="F66" s="18">
        <f t="shared" si="80"/>
        <v>15.88796011145331</v>
      </c>
      <c r="G66" s="18">
        <f t="shared" si="80"/>
        <v>-13.45141495475572</v>
      </c>
      <c r="H66" s="18">
        <f t="shared" si="80"/>
        <v>20.131725158695531</v>
      </c>
      <c r="I66" s="18">
        <f t="shared" si="80"/>
        <v>12.28719619518408</v>
      </c>
      <c r="J66" s="18">
        <f t="shared" si="80"/>
        <v>-5.7769047210099984</v>
      </c>
      <c r="K66" s="18">
        <f t="shared" si="80"/>
        <v>-0.28192794112963782</v>
      </c>
      <c r="L66" s="18">
        <f t="shared" si="80"/>
        <v>-2.9729609811072919</v>
      </c>
      <c r="M66" s="18">
        <f t="shared" si="80"/>
        <v>-8.0608164713715524</v>
      </c>
      <c r="N66" s="18">
        <f t="shared" si="80"/>
        <v>-12.254638637873896</v>
      </c>
      <c r="O66" s="18">
        <f t="shared" si="80"/>
        <v>8.5433903739192942</v>
      </c>
      <c r="P66" s="18">
        <f t="shared" si="80"/>
        <v>4.3592153913643017</v>
      </c>
      <c r="Q66" s="18">
        <f t="shared" si="80"/>
        <v>-22.699558427312652</v>
      </c>
      <c r="R66" s="18">
        <f t="shared" si="80"/>
        <v>-2.5591958070931469</v>
      </c>
      <c r="S66" s="18">
        <f t="shared" si="80"/>
        <v>4.6344205180537585</v>
      </c>
      <c r="T66" s="18">
        <f t="shared" si="80"/>
        <v>11.584021618766059</v>
      </c>
      <c r="U66" s="18">
        <f t="shared" si="80"/>
        <v>-3.9251881222373441</v>
      </c>
      <c r="V66" s="18">
        <f t="shared" si="80"/>
        <v>-6.0035963297535915</v>
      </c>
      <c r="W66" s="18">
        <f t="shared" ref="W66:X66" si="81">IF(V21=0,"--",((W21/V21)*100-100))</f>
        <v>11.035497887870633</v>
      </c>
      <c r="X66" s="18">
        <f t="shared" si="81"/>
        <v>17.755027920279673</v>
      </c>
      <c r="Y66" s="18">
        <f t="shared" si="59"/>
        <v>1.8719948552385262</v>
      </c>
    </row>
    <row r="67" spans="1:25" x14ac:dyDescent="0.2">
      <c r="A67" s="143"/>
      <c r="B67" s="8" t="s">
        <v>18</v>
      </c>
      <c r="C67" s="92" t="s">
        <v>10</v>
      </c>
      <c r="D67" s="18">
        <f t="shared" ref="D67:V67" si="82">IF(C22=0,"--",((D22/C22)*100-100))</f>
        <v>30.926114917950486</v>
      </c>
      <c r="E67" s="18">
        <f t="shared" si="82"/>
        <v>40.668382371136573</v>
      </c>
      <c r="F67" s="18">
        <f t="shared" si="82"/>
        <v>73.102532302468973</v>
      </c>
      <c r="G67" s="18">
        <f t="shared" si="82"/>
        <v>-55.70268594831353</v>
      </c>
      <c r="H67" s="18">
        <f t="shared" si="82"/>
        <v>43.069352359540233</v>
      </c>
      <c r="I67" s="18">
        <f t="shared" si="82"/>
        <v>-48.275005011024255</v>
      </c>
      <c r="J67" s="18">
        <f t="shared" si="82"/>
        <v>112.69414390674891</v>
      </c>
      <c r="K67" s="18">
        <f t="shared" si="82"/>
        <v>-12.060779419534668</v>
      </c>
      <c r="L67" s="18">
        <f t="shared" si="82"/>
        <v>-16.597192296217727</v>
      </c>
      <c r="M67" s="18">
        <f t="shared" si="82"/>
        <v>-14.341641784371092</v>
      </c>
      <c r="N67" s="18">
        <f t="shared" si="82"/>
        <v>21.87177375387148</v>
      </c>
      <c r="O67" s="18">
        <f t="shared" si="82"/>
        <v>-12.182806342921324</v>
      </c>
      <c r="P67" s="18">
        <f t="shared" si="82"/>
        <v>29.729846904213531</v>
      </c>
      <c r="Q67" s="18">
        <f t="shared" si="82"/>
        <v>-37.764846439193931</v>
      </c>
      <c r="R67" s="18">
        <f t="shared" si="82"/>
        <v>56.768312737865898</v>
      </c>
      <c r="S67" s="18">
        <f t="shared" si="82"/>
        <v>0.63239922074029664</v>
      </c>
      <c r="T67" s="18">
        <f t="shared" si="82"/>
        <v>18.862963341162072</v>
      </c>
      <c r="U67" s="18">
        <f t="shared" si="82"/>
        <v>-22.675629818947201</v>
      </c>
      <c r="V67" s="18">
        <f t="shared" si="82"/>
        <v>6.3378977677786281</v>
      </c>
      <c r="W67" s="18">
        <f t="shared" ref="W67:X67" si="83">IF(V22=0,"--",((W22/V22)*100-100))</f>
        <v>27.375505530910843</v>
      </c>
      <c r="X67" s="18">
        <f t="shared" si="83"/>
        <v>12.049160437877873</v>
      </c>
      <c r="Y67" s="18">
        <f t="shared" si="59"/>
        <v>2.6997445768948864</v>
      </c>
    </row>
    <row r="68" spans="1:25" x14ac:dyDescent="0.2">
      <c r="A68" s="143"/>
      <c r="B68" s="8" t="s">
        <v>20</v>
      </c>
      <c r="C68" s="92" t="s">
        <v>10</v>
      </c>
      <c r="D68" s="18">
        <f t="shared" ref="D68:V68" si="84">IF(C23=0,"--",((D23/C23)*100-100))</f>
        <v>39.893900145488089</v>
      </c>
      <c r="E68" s="18">
        <f t="shared" si="84"/>
        <v>41.915355054726234</v>
      </c>
      <c r="F68" s="18">
        <f t="shared" si="84"/>
        <v>38.469650389647541</v>
      </c>
      <c r="G68" s="18">
        <f t="shared" si="84"/>
        <v>20.600611841850494</v>
      </c>
      <c r="H68" s="18">
        <f t="shared" si="84"/>
        <v>-14.973161868982828</v>
      </c>
      <c r="I68" s="18">
        <f t="shared" si="84"/>
        <v>-4.2937525962664154</v>
      </c>
      <c r="J68" s="18">
        <f t="shared" si="84"/>
        <v>-4.9519926344863876</v>
      </c>
      <c r="K68" s="18">
        <f t="shared" si="84"/>
        <v>39.910053276136466</v>
      </c>
      <c r="L68" s="18">
        <f t="shared" si="84"/>
        <v>-11.559155737542781</v>
      </c>
      <c r="M68" s="18">
        <f t="shared" si="84"/>
        <v>6.1239781254543146</v>
      </c>
      <c r="N68" s="18">
        <f t="shared" si="84"/>
        <v>35.054533958585807</v>
      </c>
      <c r="O68" s="18">
        <f t="shared" si="84"/>
        <v>31.724016853932596</v>
      </c>
      <c r="P68" s="18">
        <f t="shared" si="84"/>
        <v>-10.758363321338138</v>
      </c>
      <c r="Q68" s="18">
        <f t="shared" si="84"/>
        <v>-19.460623740918848</v>
      </c>
      <c r="R68" s="18">
        <f t="shared" si="84"/>
        <v>31.13353717332717</v>
      </c>
      <c r="S68" s="18">
        <f t="shared" si="84"/>
        <v>39.781036807059138</v>
      </c>
      <c r="T68" s="18">
        <f t="shared" si="84"/>
        <v>-7.5610189267143539</v>
      </c>
      <c r="U68" s="18">
        <f t="shared" si="84"/>
        <v>4.9291321731179067</v>
      </c>
      <c r="V68" s="18">
        <f t="shared" si="84"/>
        <v>7.7880479121857036</v>
      </c>
      <c r="W68" s="18">
        <f t="shared" ref="W68:X68" si="85">IF(V23=0,"--",((W23/V23)*100-100))</f>
        <v>18.303093377600206</v>
      </c>
      <c r="X68" s="18">
        <f t="shared" si="85"/>
        <v>25.65496984612254</v>
      </c>
      <c r="Y68" s="18">
        <f t="shared" si="59"/>
        <v>10.177487062652887</v>
      </c>
    </row>
    <row r="69" spans="1:25" x14ac:dyDescent="0.2">
      <c r="A69" s="143"/>
      <c r="B69" s="8" t="s">
        <v>21</v>
      </c>
      <c r="C69" s="92" t="s">
        <v>10</v>
      </c>
      <c r="D69" s="18">
        <f t="shared" ref="D69:V69" si="86">IF(C24=0,"--",((D24/C24)*100-100))</f>
        <v>104.44436288901935</v>
      </c>
      <c r="E69" s="18">
        <f t="shared" si="86"/>
        <v>-14.075430376792866</v>
      </c>
      <c r="F69" s="18">
        <f t="shared" si="86"/>
        <v>-21.390966448000668</v>
      </c>
      <c r="G69" s="18">
        <f t="shared" si="86"/>
        <v>40.606479389799887</v>
      </c>
      <c r="H69" s="18">
        <f t="shared" si="86"/>
        <v>-33.463123275242893</v>
      </c>
      <c r="I69" s="18">
        <f t="shared" si="86"/>
        <v>3.3989546048519941</v>
      </c>
      <c r="J69" s="18">
        <f t="shared" si="86"/>
        <v>14.523950162781432</v>
      </c>
      <c r="K69" s="18">
        <f t="shared" si="86"/>
        <v>41.363799928031682</v>
      </c>
      <c r="L69" s="18">
        <f t="shared" si="86"/>
        <v>-41.231173900131509</v>
      </c>
      <c r="M69" s="18">
        <f t="shared" si="86"/>
        <v>57.741618780861074</v>
      </c>
      <c r="N69" s="18">
        <f t="shared" si="86"/>
        <v>-7.1557365795615766</v>
      </c>
      <c r="O69" s="18">
        <f t="shared" si="86"/>
        <v>54.486035667458651</v>
      </c>
      <c r="P69" s="18">
        <f t="shared" si="86"/>
        <v>54.053450410322512</v>
      </c>
      <c r="Q69" s="18">
        <f t="shared" si="86"/>
        <v>-56.971720426989656</v>
      </c>
      <c r="R69" s="18">
        <f t="shared" si="86"/>
        <v>96.091456077015664</v>
      </c>
      <c r="S69" s="18">
        <f t="shared" si="86"/>
        <v>17.062202366340998</v>
      </c>
      <c r="T69" s="18">
        <f t="shared" si="86"/>
        <v>42.576034624482048</v>
      </c>
      <c r="U69" s="18">
        <f t="shared" si="86"/>
        <v>52.293183984186584</v>
      </c>
      <c r="V69" s="18">
        <f t="shared" si="86"/>
        <v>26.999934330226253</v>
      </c>
      <c r="W69" s="18">
        <f t="shared" ref="W69:X69" si="87">IF(V24=0,"--",((W24/V24)*100-100))</f>
        <v>-12.482738482689811</v>
      </c>
      <c r="X69" s="18">
        <f t="shared" si="87"/>
        <v>23.013481529366373</v>
      </c>
      <c r="Y69" s="18">
        <f t="shared" si="59"/>
        <v>11.31648011800101</v>
      </c>
    </row>
    <row r="70" spans="1:25" x14ac:dyDescent="0.2">
      <c r="A70" s="297"/>
      <c r="B70" s="8" t="s">
        <v>17</v>
      </c>
      <c r="C70" s="92" t="s">
        <v>10</v>
      </c>
      <c r="D70" s="18">
        <f t="shared" ref="D70:V70" si="88">IF(C25=0,"--",((D25/C25)*100-100))</f>
        <v>28.931781176681767</v>
      </c>
      <c r="E70" s="18">
        <f t="shared" si="88"/>
        <v>42.860125987540442</v>
      </c>
      <c r="F70" s="18">
        <f t="shared" si="88"/>
        <v>2.8325723195144406</v>
      </c>
      <c r="G70" s="18">
        <f t="shared" si="88"/>
        <v>1.6146882138929044</v>
      </c>
      <c r="H70" s="18">
        <f t="shared" si="88"/>
        <v>-9.4535813965881346</v>
      </c>
      <c r="I70" s="18">
        <f t="shared" si="88"/>
        <v>-13.705115095158575</v>
      </c>
      <c r="J70" s="18">
        <f t="shared" si="88"/>
        <v>3.1095084035583511</v>
      </c>
      <c r="K70" s="18">
        <f t="shared" si="88"/>
        <v>0.66805016990632282</v>
      </c>
      <c r="L70" s="18">
        <f t="shared" si="88"/>
        <v>-4.1899028392618192</v>
      </c>
      <c r="M70" s="18">
        <f t="shared" si="88"/>
        <v>34.826904860893848</v>
      </c>
      <c r="N70" s="18">
        <f t="shared" si="88"/>
        <v>-3.0712155795604161</v>
      </c>
      <c r="O70" s="18">
        <f t="shared" si="88"/>
        <v>8.8489857496597324</v>
      </c>
      <c r="P70" s="18">
        <f t="shared" si="88"/>
        <v>32.343636067806415</v>
      </c>
      <c r="Q70" s="18">
        <f t="shared" si="88"/>
        <v>-20.265919905288797</v>
      </c>
      <c r="R70" s="18">
        <f t="shared" si="88"/>
        <v>57.294355483473026</v>
      </c>
      <c r="S70" s="18">
        <f t="shared" si="88"/>
        <v>-23.083304590919823</v>
      </c>
      <c r="T70" s="18">
        <f t="shared" si="88"/>
        <v>46.319543273599209</v>
      </c>
      <c r="U70" s="18">
        <f t="shared" si="88"/>
        <v>-19.580561702786568</v>
      </c>
      <c r="V70" s="18">
        <f t="shared" si="88"/>
        <v>13.383261997119817</v>
      </c>
      <c r="W70" s="18">
        <f t="shared" ref="W70:X71" si="89">IF(V25=0,"--",((W25/V25)*100-100))</f>
        <v>24.622680893819961</v>
      </c>
      <c r="X70" s="18">
        <f t="shared" si="89"/>
        <v>-13.310631556983211</v>
      </c>
      <c r="Y70" s="18">
        <f t="shared" si="59"/>
        <v>5.688866929850505</v>
      </c>
    </row>
    <row r="71" spans="1:25" x14ac:dyDescent="0.2">
      <c r="A71" s="143"/>
      <c r="B71" s="8" t="s">
        <v>807</v>
      </c>
      <c r="C71" s="92" t="s">
        <v>10</v>
      </c>
      <c r="D71" s="18">
        <f t="shared" ref="D71:V71" si="90">IF(C26=0,"--",((D26/C26)*100-100))</f>
        <v>22.435897435897417</v>
      </c>
      <c r="E71" s="18">
        <f t="shared" si="90"/>
        <v>13.107329842931946</v>
      </c>
      <c r="F71" s="18">
        <f t="shared" si="90"/>
        <v>135.18874256486217</v>
      </c>
      <c r="G71" s="18">
        <f t="shared" si="90"/>
        <v>-31.32220669566415</v>
      </c>
      <c r="H71" s="18">
        <f t="shared" si="90"/>
        <v>-29.855707919586195</v>
      </c>
      <c r="I71" s="18">
        <f t="shared" si="90"/>
        <v>-37.111106571609497</v>
      </c>
      <c r="J71" s="18">
        <f t="shared" si="90"/>
        <v>32.183460014292223</v>
      </c>
      <c r="K71" s="18">
        <f t="shared" si="90"/>
        <v>8.8981176586228941</v>
      </c>
      <c r="L71" s="18">
        <f t="shared" si="90"/>
        <v>37.596750535935911</v>
      </c>
      <c r="M71" s="18">
        <f t="shared" si="90"/>
        <v>-13.866111256887947</v>
      </c>
      <c r="N71" s="18">
        <f t="shared" si="90"/>
        <v>72.70425163268024</v>
      </c>
      <c r="O71" s="18">
        <f t="shared" si="90"/>
        <v>20.085771613785226</v>
      </c>
      <c r="P71" s="18">
        <f t="shared" si="90"/>
        <v>11.841175120495734</v>
      </c>
      <c r="Q71" s="18">
        <f t="shared" si="90"/>
        <v>-9.0270310204148672</v>
      </c>
      <c r="R71" s="18">
        <f t="shared" si="90"/>
        <v>22.109432804576556</v>
      </c>
      <c r="S71" s="18">
        <f t="shared" si="90"/>
        <v>21.786904506794542</v>
      </c>
      <c r="T71" s="18">
        <f t="shared" si="90"/>
        <v>-7.1584159016582447</v>
      </c>
      <c r="U71" s="18">
        <f t="shared" si="90"/>
        <v>-7.1999477175440347</v>
      </c>
      <c r="V71" s="18">
        <f t="shared" si="90"/>
        <v>208.44378089832253</v>
      </c>
      <c r="W71" s="18">
        <f t="shared" si="89"/>
        <v>-63.216921166069994</v>
      </c>
      <c r="X71" s="18">
        <f t="shared" si="89"/>
        <v>30.830395272618944</v>
      </c>
      <c r="Y71" s="18">
        <f t="shared" si="59"/>
        <v>7.4829087820463371</v>
      </c>
    </row>
    <row r="72" spans="1:25" x14ac:dyDescent="0.2">
      <c r="A72" s="143"/>
      <c r="B72" s="8" t="s">
        <v>22</v>
      </c>
      <c r="C72" s="92" t="s">
        <v>10</v>
      </c>
      <c r="D72" s="18">
        <f t="shared" ref="D72:D74" si="91">IF(C27=0,"--",((D27/C27)*100-100))</f>
        <v>17.462233316410874</v>
      </c>
      <c r="E72" s="18">
        <f t="shared" ref="E72:E74" si="92">IF(D27=0,"--",((E27/D27)*100-100))</f>
        <v>25.484037230712559</v>
      </c>
      <c r="F72" s="18">
        <f t="shared" ref="F72:F74" si="93">IF(E27=0,"--",((F27/E27)*100-100))</f>
        <v>-1.8761777767982011</v>
      </c>
      <c r="G72" s="18">
        <f t="shared" ref="G72:G74" si="94">IF(F27=0,"--",((G27/F27)*100-100))</f>
        <v>1.2429983320225659</v>
      </c>
      <c r="H72" s="18">
        <f t="shared" ref="H72:H74" si="95">IF(G27=0,"--",((H27/G27)*100-100))</f>
        <v>-15.178778118340276</v>
      </c>
      <c r="I72" s="18">
        <f t="shared" ref="I72:I74" si="96">IF(H27=0,"--",((I27/H27)*100-100))</f>
        <v>11.919366269973565</v>
      </c>
      <c r="J72" s="18">
        <f t="shared" ref="J72:J74" si="97">IF(I27=0,"--",((J27/I27)*100-100))</f>
        <v>75.445866228394976</v>
      </c>
      <c r="K72" s="18">
        <f t="shared" ref="K72:K74" si="98">IF(J27=0,"--",((K27/J27)*100-100))</f>
        <v>-14.395356524691806</v>
      </c>
      <c r="L72" s="18">
        <f t="shared" ref="L72:L74" si="99">IF(K27=0,"--",((L27/K27)*100-100))</f>
        <v>7.6018864670497379</v>
      </c>
      <c r="M72" s="18">
        <f t="shared" ref="M72:M74" si="100">IF(L27=0,"--",((M27/L27)*100-100))</f>
        <v>6.2694169096598102</v>
      </c>
      <c r="N72" s="18">
        <f t="shared" ref="N72:N74" si="101">IF(M27=0,"--",((N27/M27)*100-100))</f>
        <v>2.8563978196167312</v>
      </c>
      <c r="O72" s="18">
        <f t="shared" ref="O72:O74" si="102">IF(N27=0,"--",((O27/N27)*100-100))</f>
        <v>-24.093529896771074</v>
      </c>
      <c r="P72" s="18">
        <f t="shared" ref="P72:P74" si="103">IF(O27=0,"--",((P27/O27)*100-100))</f>
        <v>19.302093523727379</v>
      </c>
      <c r="Q72" s="18">
        <f t="shared" ref="Q72:Q74" si="104">IF(P27=0,"--",((Q27/P27)*100-100))</f>
        <v>-15.626819202020329</v>
      </c>
      <c r="R72" s="18">
        <f t="shared" ref="R72:R74" si="105">IF(Q27=0,"--",((R27/Q27)*100-100))</f>
        <v>14.025401614538737</v>
      </c>
      <c r="S72" s="18">
        <f t="shared" ref="S72:S74" si="106">IF(R27=0,"--",((S27/R27)*100-100))</f>
        <v>0.11537801134741699</v>
      </c>
      <c r="T72" s="18">
        <f t="shared" ref="T72:T74" si="107">IF(S27=0,"--",((T27/S27)*100-100))</f>
        <v>52.54852675879755</v>
      </c>
      <c r="U72" s="18">
        <f t="shared" ref="U72:V74" si="108">IF(T27=0,"--",((U27/T27)*100-100))</f>
        <v>13.937346703616925</v>
      </c>
      <c r="V72" s="18">
        <f t="shared" si="108"/>
        <v>-4.916768553834018</v>
      </c>
      <c r="W72" s="18">
        <f t="shared" ref="W72:W74" si="109">IF(V27=0,"--",((W27/V27)*100-100))</f>
        <v>-17.674886949540451</v>
      </c>
      <c r="X72" s="18">
        <f t="shared" ref="X72:X74" si="110">IF(W27=0,"--",((X27/W27)*100-100))</f>
        <v>5.2255593950058881</v>
      </c>
      <c r="Y72" s="18">
        <f t="shared" si="59"/>
        <v>6.459159790495633</v>
      </c>
    </row>
    <row r="73" spans="1:25" x14ac:dyDescent="0.2">
      <c r="A73" s="143"/>
      <c r="B73" s="8" t="s">
        <v>23</v>
      </c>
      <c r="C73" s="92" t="s">
        <v>10</v>
      </c>
      <c r="D73" s="18">
        <f t="shared" si="91"/>
        <v>6.8502414955529076</v>
      </c>
      <c r="E73" s="18">
        <f t="shared" si="92"/>
        <v>-11.553146482826378</v>
      </c>
      <c r="F73" s="18">
        <f t="shared" si="93"/>
        <v>9.3747071127630193</v>
      </c>
      <c r="G73" s="18">
        <f t="shared" si="94"/>
        <v>-5.0431477710345121</v>
      </c>
      <c r="H73" s="18">
        <f t="shared" si="95"/>
        <v>3.0200177298374911</v>
      </c>
      <c r="I73" s="18">
        <f t="shared" si="96"/>
        <v>-17.035103430578999</v>
      </c>
      <c r="J73" s="18">
        <f t="shared" si="97"/>
        <v>-27.17030677254705</v>
      </c>
      <c r="K73" s="18">
        <f t="shared" si="98"/>
        <v>15.308141260263213</v>
      </c>
      <c r="L73" s="18">
        <f t="shared" si="99"/>
        <v>-2.4699849277527051</v>
      </c>
      <c r="M73" s="18">
        <f t="shared" si="100"/>
        <v>-9.2653986029253872</v>
      </c>
      <c r="N73" s="18">
        <f t="shared" si="101"/>
        <v>-12.81214272820273</v>
      </c>
      <c r="O73" s="18">
        <f t="shared" si="102"/>
        <v>89.11567755750761</v>
      </c>
      <c r="P73" s="18">
        <f t="shared" si="103"/>
        <v>0.53634820970611941</v>
      </c>
      <c r="Q73" s="18">
        <f t="shared" si="104"/>
        <v>-50.060648714378523</v>
      </c>
      <c r="R73" s="18">
        <f t="shared" si="105"/>
        <v>139.25279686323324</v>
      </c>
      <c r="S73" s="18">
        <f t="shared" si="106"/>
        <v>64.690022177439772</v>
      </c>
      <c r="T73" s="18">
        <f t="shared" si="107"/>
        <v>-45.438693310008574</v>
      </c>
      <c r="U73" s="18">
        <f t="shared" si="108"/>
        <v>-13.30209101282334</v>
      </c>
      <c r="V73" s="18">
        <f t="shared" si="108"/>
        <v>-23.919385152006498</v>
      </c>
      <c r="W73" s="18">
        <f t="shared" si="109"/>
        <v>667.17923746551025</v>
      </c>
      <c r="X73" s="18">
        <f t="shared" si="110"/>
        <v>-31.240379479538831</v>
      </c>
      <c r="Y73" s="18">
        <f t="shared" si="59"/>
        <v>-0.18443101821628716</v>
      </c>
    </row>
    <row r="74" spans="1:25" ht="13.5" thickBot="1" x14ac:dyDescent="0.25">
      <c r="A74" s="143"/>
      <c r="B74" s="8" t="s">
        <v>7</v>
      </c>
      <c r="C74" s="94"/>
      <c r="D74" s="18">
        <f t="shared" si="91"/>
        <v>16.18574432929627</v>
      </c>
      <c r="E74" s="18">
        <f t="shared" si="92"/>
        <v>21.386897411670589</v>
      </c>
      <c r="F74" s="18">
        <f t="shared" si="93"/>
        <v>-0.96931810980835564</v>
      </c>
      <c r="G74" s="18">
        <f t="shared" si="94"/>
        <v>0.68338892051438904</v>
      </c>
      <c r="H74" s="18">
        <f t="shared" si="95"/>
        <v>-13.650819203358978</v>
      </c>
      <c r="I74" s="18">
        <f t="shared" si="96"/>
        <v>9.0190321121795165</v>
      </c>
      <c r="J74" s="18">
        <f t="shared" si="97"/>
        <v>67.623461360884363</v>
      </c>
      <c r="K74" s="18">
        <f t="shared" si="98"/>
        <v>-13.411558953918728</v>
      </c>
      <c r="L74" s="18">
        <f t="shared" si="99"/>
        <v>7.1576559649905676</v>
      </c>
      <c r="M74" s="18">
        <f t="shared" si="100"/>
        <v>5.6457978361456327</v>
      </c>
      <c r="N74" s="18">
        <f t="shared" si="101"/>
        <v>2.3161879133770498</v>
      </c>
      <c r="O74" s="18">
        <f t="shared" si="102"/>
        <v>-20.7674904026386</v>
      </c>
      <c r="P74" s="18">
        <f t="shared" si="103"/>
        <v>17.986155030869796</v>
      </c>
      <c r="Q74" s="18">
        <f t="shared" si="104"/>
        <v>-17.684353842157037</v>
      </c>
      <c r="R74" s="18">
        <f t="shared" si="105"/>
        <v>18.565044425165595</v>
      </c>
      <c r="S74" s="18">
        <f t="shared" si="106"/>
        <v>4.8391041633511378</v>
      </c>
      <c r="T74" s="18">
        <f t="shared" si="107"/>
        <v>41.28858577804192</v>
      </c>
      <c r="U74" s="18">
        <f t="shared" si="108"/>
        <v>12.728579966642272</v>
      </c>
      <c r="V74" s="18">
        <f t="shared" si="108"/>
        <v>-5.5653019648066078</v>
      </c>
      <c r="W74" s="18">
        <f t="shared" si="109"/>
        <v>1.1555085706554564</v>
      </c>
      <c r="X74" s="18">
        <f t="shared" si="110"/>
        <v>-2.3786850499936776</v>
      </c>
      <c r="Y74" s="18">
        <f t="shared" si="59"/>
        <v>5.9865427022205608</v>
      </c>
    </row>
    <row r="75" spans="1:25" ht="13.5" thickTop="1" x14ac:dyDescent="0.2">
      <c r="A75" s="79" t="s">
        <v>868</v>
      </c>
      <c r="B75" s="79"/>
      <c r="C75" s="89"/>
      <c r="D75" s="89"/>
      <c r="E75" s="89"/>
      <c r="F75" s="89"/>
      <c r="G75" s="89"/>
      <c r="H75" s="89"/>
      <c r="I75" s="89"/>
      <c r="J75" s="89"/>
      <c r="K75" s="89"/>
      <c r="L75" s="89"/>
      <c r="M75" s="89"/>
      <c r="N75" s="89"/>
      <c r="O75" s="89"/>
      <c r="P75" s="89"/>
      <c r="Q75" s="89"/>
      <c r="R75" s="89"/>
      <c r="S75" s="89"/>
      <c r="T75" s="89"/>
      <c r="U75" s="89"/>
      <c r="V75" s="89"/>
      <c r="W75" s="89"/>
      <c r="X75" s="89"/>
      <c r="Y75" s="89"/>
    </row>
  </sheetData>
  <mergeCells count="5">
    <mergeCell ref="C7:Y7"/>
    <mergeCell ref="C30:Y30"/>
    <mergeCell ref="A2:Y2"/>
    <mergeCell ref="A4:Y4"/>
    <mergeCell ref="A5:Y5"/>
  </mergeCells>
  <phoneticPr fontId="4" type="noConversion"/>
  <hyperlinks>
    <hyperlink ref="A1" location="INDICE!A1" display="INDICE"/>
  </hyperlinks>
  <pageMargins left="0.75" right="0.75" top="1" bottom="1" header="0" footer="0"/>
  <pageSetup orientation="portrait"/>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7"/>
  <sheetViews>
    <sheetView topLeftCell="G43" zoomScale="70" zoomScaleNormal="70" workbookViewId="0"/>
  </sheetViews>
  <sheetFormatPr baseColWidth="10" defaultRowHeight="12.75" x14ac:dyDescent="0.2"/>
  <cols>
    <col min="1" max="1" width="11.42578125" style="4"/>
    <col min="2" max="2" width="30" style="4" bestFit="1" customWidth="1"/>
    <col min="3" max="89" width="11.42578125" style="21"/>
    <col min="90" max="16384" width="11.42578125" style="4"/>
  </cols>
  <sheetData>
    <row r="1" spans="1:25" x14ac:dyDescent="0.2">
      <c r="A1" s="11" t="s">
        <v>258</v>
      </c>
    </row>
    <row r="2" spans="1:25" ht="18.75" x14ac:dyDescent="0.3">
      <c r="A2" s="333" t="s">
        <v>103</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25"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25" ht="18.75" x14ac:dyDescent="0.3">
      <c r="A4" s="333" t="s">
        <v>855</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25" ht="13.5" thickBot="1" x14ac:dyDescent="0.25">
      <c r="A5" s="335" t="s">
        <v>127</v>
      </c>
      <c r="B5" s="335"/>
      <c r="C5" s="335"/>
      <c r="D5" s="335"/>
      <c r="E5" s="335"/>
      <c r="F5" s="335"/>
      <c r="G5" s="335"/>
      <c r="H5" s="335"/>
      <c r="I5" s="335"/>
      <c r="J5" s="335"/>
      <c r="K5" s="335"/>
      <c r="L5" s="335"/>
      <c r="M5" s="335"/>
      <c r="N5" s="335"/>
      <c r="O5" s="335"/>
      <c r="P5" s="335"/>
      <c r="Q5" s="335"/>
      <c r="R5" s="335"/>
      <c r="S5" s="335"/>
      <c r="T5" s="335"/>
      <c r="U5" s="335"/>
      <c r="V5" s="335"/>
      <c r="W5" s="335"/>
      <c r="X5" s="335"/>
      <c r="Y5" s="335"/>
    </row>
    <row r="6" spans="1:25"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25"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25" ht="13.5" thickTop="1" x14ac:dyDescent="0.2">
      <c r="A8" s="148"/>
      <c r="C8" s="22"/>
      <c r="D8" s="22"/>
      <c r="E8" s="22"/>
      <c r="F8" s="22"/>
      <c r="G8" s="22"/>
      <c r="H8" s="22"/>
      <c r="I8" s="22"/>
      <c r="J8" s="22"/>
      <c r="K8" s="22"/>
      <c r="L8" s="22"/>
      <c r="M8" s="22"/>
      <c r="N8" s="22"/>
      <c r="O8" s="22"/>
      <c r="P8" s="22"/>
      <c r="Q8" s="22"/>
      <c r="R8" s="22"/>
      <c r="S8" s="22"/>
      <c r="T8" s="22"/>
      <c r="U8" s="22"/>
      <c r="V8" s="22"/>
      <c r="W8" s="22"/>
      <c r="X8" s="22"/>
      <c r="Y8" s="22"/>
    </row>
    <row r="9" spans="1:25" x14ac:dyDescent="0.2">
      <c r="A9" s="143"/>
      <c r="B9" s="80" t="s">
        <v>326</v>
      </c>
      <c r="C9" s="18">
        <v>16.545231999999999</v>
      </c>
      <c r="D9" s="18">
        <v>22.678093000000001</v>
      </c>
      <c r="E9" s="18">
        <v>24.081394</v>
      </c>
      <c r="F9" s="18">
        <v>29.415972</v>
      </c>
      <c r="G9" s="18">
        <v>33.951878999999998</v>
      </c>
      <c r="H9" s="18">
        <v>34.892780000000002</v>
      </c>
      <c r="I9" s="18">
        <v>28.547495999999999</v>
      </c>
      <c r="J9" s="18">
        <v>28.141703</v>
      </c>
      <c r="K9" s="18">
        <v>26.601526</v>
      </c>
      <c r="L9" s="18">
        <v>23.897563999999999</v>
      </c>
      <c r="M9" s="18">
        <v>26.470828000000001</v>
      </c>
      <c r="N9" s="18">
        <v>28.568028000000002</v>
      </c>
      <c r="O9" s="18">
        <v>31.039926999999999</v>
      </c>
      <c r="P9" s="18">
        <v>27.815297000000001</v>
      </c>
      <c r="Q9" s="184">
        <v>21.499179999999999</v>
      </c>
      <c r="R9" s="184">
        <v>21.317882000000001</v>
      </c>
      <c r="S9" s="184">
        <v>28.480018999999999</v>
      </c>
      <c r="T9" s="184">
        <v>28.894981000000001</v>
      </c>
      <c r="U9" s="27">
        <v>26.379673</v>
      </c>
      <c r="V9" s="27">
        <v>28.066739000000002</v>
      </c>
      <c r="W9" s="27">
        <v>25.312182</v>
      </c>
      <c r="X9" s="27">
        <v>21.450593999999999</v>
      </c>
      <c r="Y9" s="18">
        <f>SUM(C9:X9)</f>
        <v>584.04896900000006</v>
      </c>
    </row>
    <row r="10" spans="1:25" x14ac:dyDescent="0.2">
      <c r="A10" s="143"/>
      <c r="B10" s="80" t="s">
        <v>66</v>
      </c>
      <c r="C10" s="18">
        <v>8.7279999999999996E-3</v>
      </c>
      <c r="D10" s="18">
        <v>0</v>
      </c>
      <c r="E10" s="18">
        <v>3.6000000000000002E-4</v>
      </c>
      <c r="F10" s="18">
        <v>1.5969999999999999E-3</v>
      </c>
      <c r="G10" s="18">
        <v>1.0959E-2</v>
      </c>
      <c r="H10" s="18">
        <v>3.9290000000000002E-3</v>
      </c>
      <c r="I10" s="18">
        <v>1.4E-5</v>
      </c>
      <c r="J10" s="18">
        <v>1.8140000000000001E-3</v>
      </c>
      <c r="K10" s="18">
        <v>6.7910000000000002E-3</v>
      </c>
      <c r="L10" s="18">
        <v>7.5389999999999997E-3</v>
      </c>
      <c r="M10" s="18">
        <v>2.3976000000000001E-2</v>
      </c>
      <c r="N10" s="18">
        <v>3.9126000000000001E-2</v>
      </c>
      <c r="O10" s="18">
        <v>2.2699E-2</v>
      </c>
      <c r="P10" s="18">
        <v>0</v>
      </c>
      <c r="Q10" s="105">
        <v>1.18E-4</v>
      </c>
      <c r="R10" s="105">
        <v>0</v>
      </c>
      <c r="S10" s="105">
        <v>2.1589999999999999E-3</v>
      </c>
      <c r="T10" s="105">
        <v>3.0000000000000001E-6</v>
      </c>
      <c r="U10" s="19">
        <v>0</v>
      </c>
      <c r="V10" s="19">
        <v>1.9100000000000001E-4</v>
      </c>
      <c r="W10" s="19">
        <v>0</v>
      </c>
      <c r="X10" s="19">
        <v>4.3800000000000002E-4</v>
      </c>
      <c r="Y10" s="18">
        <f t="shared" ref="Y10:Y29" si="0">SUM(C10:X10)</f>
        <v>0.130441</v>
      </c>
    </row>
    <row r="11" spans="1:25" x14ac:dyDescent="0.2">
      <c r="A11" s="143"/>
      <c r="B11" s="80" t="s">
        <v>63</v>
      </c>
      <c r="C11" s="18">
        <v>6.0000000000000002E-6</v>
      </c>
      <c r="D11" s="18">
        <v>8.6000000000000003E-5</v>
      </c>
      <c r="E11" s="18">
        <v>9.9599999999999992E-4</v>
      </c>
      <c r="F11" s="18">
        <v>1.7699999999999999E-4</v>
      </c>
      <c r="G11" s="18">
        <v>9.9999999999999995E-7</v>
      </c>
      <c r="H11" s="18">
        <v>7.9999999999999996E-6</v>
      </c>
      <c r="I11" s="18">
        <v>0</v>
      </c>
      <c r="J11" s="18">
        <v>6.2979999999999998E-3</v>
      </c>
      <c r="K11" s="18">
        <v>5.3709999999999999E-3</v>
      </c>
      <c r="L11" s="18">
        <v>0</v>
      </c>
      <c r="M11" s="18">
        <v>0</v>
      </c>
      <c r="N11" s="18">
        <v>0</v>
      </c>
      <c r="O11" s="18">
        <v>4.3000000000000002E-5</v>
      </c>
      <c r="P11" s="18">
        <v>0</v>
      </c>
      <c r="Q11" s="105">
        <v>1.2005E-2</v>
      </c>
      <c r="R11" s="105">
        <v>1.5300000000000001E-4</v>
      </c>
      <c r="S11" s="105">
        <v>3.2000000000000003E-4</v>
      </c>
      <c r="T11" s="105">
        <v>7.2999999999999999E-5</v>
      </c>
      <c r="U11" s="19">
        <v>5.4039999999999999E-3</v>
      </c>
      <c r="V11" s="19">
        <v>7.45E-3</v>
      </c>
      <c r="W11" s="19">
        <v>1.1512E-2</v>
      </c>
      <c r="X11" s="19">
        <v>6.2300000000000003E-3</v>
      </c>
      <c r="Y11" s="18">
        <f t="shared" si="0"/>
        <v>5.6133000000000002E-2</v>
      </c>
    </row>
    <row r="12" spans="1:25" x14ac:dyDescent="0.2">
      <c r="A12" s="143"/>
      <c r="B12" s="80" t="s">
        <v>61</v>
      </c>
      <c r="C12" s="18">
        <v>4.2839999999999996E-3</v>
      </c>
      <c r="D12" s="18">
        <v>2.3470000000000001E-3</v>
      </c>
      <c r="E12" s="18">
        <v>8.4139999999999996E-3</v>
      </c>
      <c r="F12" s="18">
        <v>7.6449999999999999E-3</v>
      </c>
      <c r="G12" s="18">
        <v>5.7800000000000004E-3</v>
      </c>
      <c r="H12" s="18">
        <v>6.5849999999999997E-3</v>
      </c>
      <c r="I12" s="18">
        <v>4.8380000000000003E-3</v>
      </c>
      <c r="J12" s="18">
        <v>6.3299999999999999E-4</v>
      </c>
      <c r="K12" s="18">
        <v>4.6210000000000001E-3</v>
      </c>
      <c r="L12" s="18">
        <v>2.7007E-2</v>
      </c>
      <c r="M12" s="18">
        <v>3.215E-3</v>
      </c>
      <c r="N12" s="18">
        <v>3.0249999999999999E-3</v>
      </c>
      <c r="O12" s="18">
        <v>1.0671999999999999E-2</v>
      </c>
      <c r="P12" s="18">
        <v>7.2160000000000002E-3</v>
      </c>
      <c r="Q12" s="105">
        <v>4.6030000000000003E-3</v>
      </c>
      <c r="R12" s="105">
        <v>8.0979999999999993E-3</v>
      </c>
      <c r="S12" s="105">
        <v>9.2599999999999991E-3</v>
      </c>
      <c r="T12" s="105">
        <v>9.4072000000000003E-2</v>
      </c>
      <c r="U12" s="19">
        <v>1.0809999999999999E-3</v>
      </c>
      <c r="V12" s="19">
        <v>7.5370000000000003E-3</v>
      </c>
      <c r="W12" s="19">
        <v>1.0834E-2</v>
      </c>
      <c r="X12" s="19">
        <v>2.8E-3</v>
      </c>
      <c r="Y12" s="18">
        <f t="shared" si="0"/>
        <v>0.23456699999999997</v>
      </c>
    </row>
    <row r="13" spans="1:25" x14ac:dyDescent="0.2">
      <c r="A13" s="143"/>
      <c r="B13" s="80" t="s">
        <v>402</v>
      </c>
      <c r="C13" s="18">
        <v>4.0351699999999999</v>
      </c>
      <c r="D13" s="18">
        <v>3.779296</v>
      </c>
      <c r="E13" s="18">
        <v>4.6823629999999996</v>
      </c>
      <c r="F13" s="18">
        <v>4.8498429999999999</v>
      </c>
      <c r="G13" s="18">
        <v>9.0030640000000002</v>
      </c>
      <c r="H13" s="18">
        <v>4.2034390000000004</v>
      </c>
      <c r="I13" s="18">
        <v>3.6449910000000001</v>
      </c>
      <c r="J13" s="18">
        <v>3.9384830000000002</v>
      </c>
      <c r="K13" s="18">
        <v>3.801285</v>
      </c>
      <c r="L13" s="18">
        <v>5.8304989999999997</v>
      </c>
      <c r="M13" s="18">
        <v>7.2440720000000001</v>
      </c>
      <c r="N13" s="18">
        <v>8.7610449999999993</v>
      </c>
      <c r="O13" s="18">
        <v>8.3447200000000006</v>
      </c>
      <c r="P13" s="18">
        <v>7.2398639999999999</v>
      </c>
      <c r="Q13" s="184">
        <v>5.1308230000000004</v>
      </c>
      <c r="R13" s="184">
        <v>10.545049000000001</v>
      </c>
      <c r="S13" s="184">
        <v>13.361186999999999</v>
      </c>
      <c r="T13" s="184">
        <v>16.425459</v>
      </c>
      <c r="U13" s="27">
        <v>16.273440000000001</v>
      </c>
      <c r="V13" s="27">
        <v>13.523808000000001</v>
      </c>
      <c r="W13" s="27">
        <v>14.80448</v>
      </c>
      <c r="X13" s="27">
        <v>13.965833999999999</v>
      </c>
      <c r="Y13" s="18">
        <f t="shared" si="0"/>
        <v>183.38821400000003</v>
      </c>
    </row>
    <row r="14" spans="1:25" x14ac:dyDescent="0.2">
      <c r="A14" s="143"/>
      <c r="B14" s="80" t="s">
        <v>396</v>
      </c>
      <c r="C14" s="18">
        <v>0.21964700000000001</v>
      </c>
      <c r="D14" s="18">
        <v>0.15096999999999999</v>
      </c>
      <c r="E14" s="18">
        <v>0.33215499999999998</v>
      </c>
      <c r="F14" s="18">
        <v>0.18209800000000001</v>
      </c>
      <c r="G14" s="18">
        <v>0.22822600000000001</v>
      </c>
      <c r="H14" s="18">
        <v>0.139151</v>
      </c>
      <c r="I14" s="18">
        <v>0.50550300000000004</v>
      </c>
      <c r="J14" s="18">
        <v>0.391094</v>
      </c>
      <c r="K14" s="18">
        <v>0.62478100000000003</v>
      </c>
      <c r="L14" s="18">
        <v>1.4527129999999999</v>
      </c>
      <c r="M14" s="18">
        <v>1.114139</v>
      </c>
      <c r="N14" s="18">
        <v>1.150047</v>
      </c>
      <c r="O14" s="18">
        <v>1.0491809999999999</v>
      </c>
      <c r="P14" s="18">
        <v>0.757799</v>
      </c>
      <c r="Q14" s="184">
        <v>0.71225000000000005</v>
      </c>
      <c r="R14" s="184">
        <v>0.63900299999999999</v>
      </c>
      <c r="S14" s="184">
        <v>1.358393</v>
      </c>
      <c r="T14" s="184">
        <v>1.6358569999999999</v>
      </c>
      <c r="U14" s="27">
        <v>0.80369900000000005</v>
      </c>
      <c r="V14" s="27">
        <v>0.272588</v>
      </c>
      <c r="W14" s="27">
        <v>0.27703</v>
      </c>
      <c r="X14" s="27">
        <v>0.67959700000000001</v>
      </c>
      <c r="Y14" s="18">
        <f t="shared" si="0"/>
        <v>14.675921000000001</v>
      </c>
    </row>
    <row r="15" spans="1:25" x14ac:dyDescent="0.2">
      <c r="A15" s="143"/>
      <c r="B15" s="80" t="s">
        <v>64</v>
      </c>
      <c r="C15" s="18">
        <v>0</v>
      </c>
      <c r="D15" s="18">
        <v>0</v>
      </c>
      <c r="E15" s="18">
        <v>0</v>
      </c>
      <c r="F15" s="18">
        <v>0</v>
      </c>
      <c r="G15" s="18">
        <v>2.0799999999999999E-4</v>
      </c>
      <c r="H15" s="18">
        <v>3.79E-4</v>
      </c>
      <c r="I15" s="18">
        <v>3.1500000000000001E-4</v>
      </c>
      <c r="J15" s="18">
        <v>4.6179999999999997E-3</v>
      </c>
      <c r="K15" s="18">
        <v>0</v>
      </c>
      <c r="L15" s="18">
        <v>2.5207E-2</v>
      </c>
      <c r="M15" s="18">
        <v>0</v>
      </c>
      <c r="N15" s="18">
        <v>0</v>
      </c>
      <c r="O15" s="18">
        <v>6.7999999999999999E-5</v>
      </c>
      <c r="P15" s="18">
        <v>0</v>
      </c>
      <c r="Q15" s="105">
        <v>2.1999999999999999E-5</v>
      </c>
      <c r="R15" s="105">
        <v>0</v>
      </c>
      <c r="S15" s="105">
        <v>4.8000000000000001E-5</v>
      </c>
      <c r="T15" s="105">
        <v>2.52E-4</v>
      </c>
      <c r="U15" s="19">
        <v>1.18E-4</v>
      </c>
      <c r="V15" s="19">
        <v>9.6000000000000002E-5</v>
      </c>
      <c r="W15" s="19">
        <v>1.8E-5</v>
      </c>
      <c r="X15" s="19">
        <v>4.0000000000000003E-5</v>
      </c>
      <c r="Y15" s="18">
        <f t="shared" si="0"/>
        <v>3.1388999999999993E-2</v>
      </c>
    </row>
    <row r="16" spans="1:25" x14ac:dyDescent="0.2">
      <c r="A16" s="143"/>
      <c r="B16" s="80" t="s">
        <v>14</v>
      </c>
      <c r="C16" s="18">
        <v>0.15428500000000001</v>
      </c>
      <c r="D16" s="18">
        <v>0.23095599999999999</v>
      </c>
      <c r="E16" s="18">
        <v>0.93324099999999999</v>
      </c>
      <c r="F16" s="18">
        <v>0.74204499999999995</v>
      </c>
      <c r="G16" s="18">
        <v>0.75158599999999998</v>
      </c>
      <c r="H16" s="18">
        <v>0.74170700000000001</v>
      </c>
      <c r="I16" s="18">
        <v>1.669035</v>
      </c>
      <c r="J16" s="18">
        <v>2.3084129999999998</v>
      </c>
      <c r="K16" s="18">
        <v>2.9227289999999999</v>
      </c>
      <c r="L16" s="18">
        <v>6.0467899999999997</v>
      </c>
      <c r="M16" s="18">
        <v>7.2326980000000001</v>
      </c>
      <c r="N16" s="18">
        <v>10.093772</v>
      </c>
      <c r="O16" s="18">
        <v>10.986793</v>
      </c>
      <c r="P16" s="18">
        <v>15.830120000000001</v>
      </c>
      <c r="Q16" s="184">
        <v>11.927462</v>
      </c>
      <c r="R16" s="184">
        <v>15.943536</v>
      </c>
      <c r="S16" s="184">
        <v>20.531141000000002</v>
      </c>
      <c r="T16" s="184">
        <v>25.588683</v>
      </c>
      <c r="U16" s="27">
        <v>21.359071</v>
      </c>
      <c r="V16" s="27">
        <v>25.423054</v>
      </c>
      <c r="W16" s="27">
        <v>30.425812000000001</v>
      </c>
      <c r="X16" s="27">
        <v>25.566825000000001</v>
      </c>
      <c r="Y16" s="18">
        <f t="shared" si="0"/>
        <v>237.40975399999999</v>
      </c>
    </row>
    <row r="17" spans="1:25" x14ac:dyDescent="0.2">
      <c r="A17" s="143"/>
      <c r="B17" s="8" t="s">
        <v>15</v>
      </c>
      <c r="C17" s="18">
        <v>0.10741100000000001</v>
      </c>
      <c r="D17" s="18">
        <v>0.35899499999999995</v>
      </c>
      <c r="E17" s="18">
        <v>0.18612999999999999</v>
      </c>
      <c r="F17" s="18">
        <v>0.12995799999999999</v>
      </c>
      <c r="G17" s="18">
        <v>0.22936600000000001</v>
      </c>
      <c r="H17" s="18">
        <v>0.42683700000000008</v>
      </c>
      <c r="I17" s="18">
        <v>0.35439799999999994</v>
      </c>
      <c r="J17" s="18">
        <v>0.38570299999999996</v>
      </c>
      <c r="K17" s="18">
        <v>0.22014299999999998</v>
      </c>
      <c r="L17" s="18">
        <v>0.369116</v>
      </c>
      <c r="M17" s="18">
        <v>0.41579999999999995</v>
      </c>
      <c r="N17" s="18">
        <v>0.55338899999999991</v>
      </c>
      <c r="O17" s="18">
        <v>0.7369150000000001</v>
      </c>
      <c r="P17" s="18">
        <v>0.42168599999999995</v>
      </c>
      <c r="Q17" s="105">
        <v>0.53421700000000005</v>
      </c>
      <c r="R17" s="105">
        <v>0.48005500000000006</v>
      </c>
      <c r="S17" s="105">
        <v>0.52048500000000009</v>
      </c>
      <c r="T17" s="105">
        <v>0.57277000000000011</v>
      </c>
      <c r="U17" s="19">
        <v>0.43652000000000002</v>
      </c>
      <c r="V17" s="19">
        <v>0.516926</v>
      </c>
      <c r="W17" s="19">
        <v>0.4499470000000001</v>
      </c>
      <c r="X17" s="19">
        <v>0.39606900000000006</v>
      </c>
      <c r="Y17" s="18">
        <f t="shared" si="0"/>
        <v>8.802836000000001</v>
      </c>
    </row>
    <row r="18" spans="1:25" x14ac:dyDescent="0.2">
      <c r="A18" s="143"/>
      <c r="B18" s="8" t="s">
        <v>26</v>
      </c>
      <c r="C18" s="18">
        <v>3.4150000000000001E-3</v>
      </c>
      <c r="D18" s="18">
        <v>0.14844499999999999</v>
      </c>
      <c r="E18" s="18">
        <v>1.7979999999999999E-2</v>
      </c>
      <c r="F18" s="18">
        <v>8.9890000000000005E-3</v>
      </c>
      <c r="G18" s="18">
        <v>9.1350000000000008E-3</v>
      </c>
      <c r="H18" s="18">
        <v>5.9500000000000004E-4</v>
      </c>
      <c r="I18" s="18">
        <v>0.213694</v>
      </c>
      <c r="J18" s="18">
        <v>1.5355000000000001E-2</v>
      </c>
      <c r="K18" s="18">
        <v>2.0454E-2</v>
      </c>
      <c r="L18" s="18">
        <v>7.1121000000000004E-2</v>
      </c>
      <c r="M18" s="18">
        <v>9.7050999999999998E-2</v>
      </c>
      <c r="N18" s="18">
        <v>0.115788</v>
      </c>
      <c r="O18" s="18">
        <v>0.37657000000000002</v>
      </c>
      <c r="P18" s="18">
        <v>0.10693</v>
      </c>
      <c r="Q18" s="105">
        <v>4.3393000000000001E-2</v>
      </c>
      <c r="R18" s="105">
        <v>0.12808800000000001</v>
      </c>
      <c r="S18" s="105">
        <v>6.7575999999999997E-2</v>
      </c>
      <c r="T18" s="105">
        <v>8.5110000000000005E-2</v>
      </c>
      <c r="U18" s="19">
        <v>0.13519300000000001</v>
      </c>
      <c r="V18" s="19">
        <v>0.11748699999999999</v>
      </c>
      <c r="W18" s="19">
        <v>4.0675999999999997E-2</v>
      </c>
      <c r="X18" s="19">
        <v>6.8778000000000006E-2</v>
      </c>
      <c r="Y18" s="18">
        <f t="shared" si="0"/>
        <v>1.8918229999999998</v>
      </c>
    </row>
    <row r="19" spans="1:25" x14ac:dyDescent="0.2">
      <c r="A19" s="143"/>
      <c r="B19" s="8" t="s">
        <v>27</v>
      </c>
      <c r="C19" s="18">
        <v>9.0884999999999994E-2</v>
      </c>
      <c r="D19" s="18">
        <v>0.20688799999999999</v>
      </c>
      <c r="E19" s="18">
        <v>0.13961299999999999</v>
      </c>
      <c r="F19" s="18">
        <v>0.10909099999999999</v>
      </c>
      <c r="G19" s="18">
        <v>0.20206399999999999</v>
      </c>
      <c r="H19" s="18">
        <v>0.35554400000000003</v>
      </c>
      <c r="I19" s="18">
        <v>0.126219</v>
      </c>
      <c r="J19" s="18">
        <v>0.34969699999999998</v>
      </c>
      <c r="K19" s="18">
        <v>0.171681</v>
      </c>
      <c r="L19" s="18">
        <v>0.23167599999999999</v>
      </c>
      <c r="M19" s="18">
        <v>0.28389599999999998</v>
      </c>
      <c r="N19" s="18">
        <v>0.34288800000000003</v>
      </c>
      <c r="O19" s="18">
        <v>0.26703700000000002</v>
      </c>
      <c r="P19" s="18">
        <v>0.239761</v>
      </c>
      <c r="Q19" s="105">
        <v>0.41661300000000001</v>
      </c>
      <c r="R19" s="105">
        <v>0.31859900000000002</v>
      </c>
      <c r="S19" s="105">
        <v>0.37859599999999999</v>
      </c>
      <c r="T19" s="105">
        <v>0.359128</v>
      </c>
      <c r="U19" s="19">
        <v>0.21099699999999999</v>
      </c>
      <c r="V19" s="19">
        <v>0.36258200000000002</v>
      </c>
      <c r="W19" s="19">
        <v>0.385658</v>
      </c>
      <c r="X19" s="19">
        <v>0.24371999999999999</v>
      </c>
      <c r="Y19" s="18">
        <f t="shared" si="0"/>
        <v>5.7928329999999999</v>
      </c>
    </row>
    <row r="20" spans="1:25" x14ac:dyDescent="0.2">
      <c r="A20" s="143"/>
      <c r="B20" s="8" t="s">
        <v>16</v>
      </c>
      <c r="C20" s="18">
        <f>SUM(C21:C26)</f>
        <v>4.3779999999999999E-3</v>
      </c>
      <c r="D20" s="18">
        <f t="shared" ref="D20:X20" si="1">SUM(D21:D26)</f>
        <v>2.4330000000000003E-3</v>
      </c>
      <c r="E20" s="18">
        <f t="shared" si="1"/>
        <v>9.5819999999999985E-3</v>
      </c>
      <c r="F20" s="18">
        <f t="shared" si="1"/>
        <v>7.8219999999999991E-3</v>
      </c>
      <c r="G20" s="18">
        <f t="shared" si="1"/>
        <v>5.9890000000000004E-3</v>
      </c>
      <c r="H20" s="18">
        <f t="shared" si="1"/>
        <v>8.1460000000000005E-3</v>
      </c>
      <c r="I20" s="18">
        <f t="shared" si="1"/>
        <v>6.7390000000000002E-3</v>
      </c>
      <c r="J20" s="18">
        <f t="shared" si="1"/>
        <v>1.2154999999999999E-2</v>
      </c>
      <c r="K20" s="18">
        <f t="shared" si="1"/>
        <v>1.1235E-2</v>
      </c>
      <c r="L20" s="18">
        <f t="shared" si="1"/>
        <v>5.2548999999999998E-2</v>
      </c>
      <c r="M20" s="18">
        <f t="shared" si="1"/>
        <v>3.3369999999999997E-3</v>
      </c>
      <c r="N20" s="18">
        <f t="shared" si="1"/>
        <v>5.5029999999999992E-3</v>
      </c>
      <c r="O20" s="18">
        <f t="shared" si="1"/>
        <v>1.1890999999999999E-2</v>
      </c>
      <c r="P20" s="18">
        <f t="shared" si="1"/>
        <v>7.6900000000000007E-3</v>
      </c>
      <c r="Q20" s="18">
        <f t="shared" si="1"/>
        <v>1.6650999999999999E-2</v>
      </c>
      <c r="R20" s="18">
        <f t="shared" si="1"/>
        <v>8.3070000000000001E-3</v>
      </c>
      <c r="S20" s="18">
        <f t="shared" si="1"/>
        <v>1.0376999999999999E-2</v>
      </c>
      <c r="T20" s="18">
        <f t="shared" si="1"/>
        <v>9.467600000000001E-2</v>
      </c>
      <c r="U20" s="18">
        <f t="shared" si="1"/>
        <v>6.8249999999999995E-3</v>
      </c>
      <c r="V20" s="18">
        <f t="shared" si="1"/>
        <v>1.5368E-2</v>
      </c>
      <c r="W20" s="18">
        <f t="shared" si="1"/>
        <v>2.4629999999999999E-2</v>
      </c>
      <c r="X20" s="18">
        <f t="shared" si="1"/>
        <v>1.1768000000000001E-2</v>
      </c>
      <c r="Y20" s="18">
        <f t="shared" si="0"/>
        <v>0.33805100000000005</v>
      </c>
    </row>
    <row r="21" spans="1:25" x14ac:dyDescent="0.2">
      <c r="A21" s="143"/>
      <c r="B21" s="8" t="s">
        <v>19</v>
      </c>
      <c r="C21" s="18">
        <v>6.0000000000000002E-6</v>
      </c>
      <c r="D21" s="18">
        <v>8.6000000000000003E-5</v>
      </c>
      <c r="E21" s="18">
        <v>9.9599999999999992E-4</v>
      </c>
      <c r="F21" s="18">
        <v>1.7699999999999999E-4</v>
      </c>
      <c r="G21" s="18">
        <v>9.9999999999999995E-7</v>
      </c>
      <c r="H21" s="18">
        <v>7.9999999999999996E-6</v>
      </c>
      <c r="I21" s="18">
        <v>0</v>
      </c>
      <c r="J21" s="18">
        <v>6.2979999999999998E-3</v>
      </c>
      <c r="K21" s="18">
        <v>5.3709999999999999E-3</v>
      </c>
      <c r="L21" s="18">
        <v>0</v>
      </c>
      <c r="M21" s="18">
        <v>0</v>
      </c>
      <c r="N21" s="18">
        <v>0</v>
      </c>
      <c r="O21" s="18">
        <v>4.3000000000000002E-5</v>
      </c>
      <c r="P21" s="18">
        <v>0</v>
      </c>
      <c r="Q21" s="105">
        <v>1.2005E-2</v>
      </c>
      <c r="R21" s="105">
        <v>1.5300000000000001E-4</v>
      </c>
      <c r="S21" s="105">
        <v>3.2000000000000003E-4</v>
      </c>
      <c r="T21" s="105">
        <v>7.2999999999999999E-5</v>
      </c>
      <c r="U21" s="19">
        <v>5.4039999999999999E-3</v>
      </c>
      <c r="V21" s="19">
        <v>7.45E-3</v>
      </c>
      <c r="W21" s="19">
        <v>1.1512E-2</v>
      </c>
      <c r="X21" s="19">
        <v>6.2300000000000003E-3</v>
      </c>
      <c r="Y21" s="18">
        <f t="shared" si="0"/>
        <v>5.6133000000000002E-2</v>
      </c>
    </row>
    <row r="22" spans="1:25" x14ac:dyDescent="0.2">
      <c r="A22" s="143"/>
      <c r="B22" s="8" t="s">
        <v>18</v>
      </c>
      <c r="C22" s="18">
        <v>8.7999999999999998E-5</v>
      </c>
      <c r="D22" s="18">
        <v>0</v>
      </c>
      <c r="E22" s="18">
        <v>1.22E-4</v>
      </c>
      <c r="F22" s="18">
        <v>0</v>
      </c>
      <c r="G22" s="18">
        <v>0</v>
      </c>
      <c r="H22" s="18">
        <v>1.22E-4</v>
      </c>
      <c r="I22" s="18">
        <v>0</v>
      </c>
      <c r="J22" s="18">
        <v>0</v>
      </c>
      <c r="K22" s="18">
        <v>1.243E-3</v>
      </c>
      <c r="L22" s="18">
        <v>0</v>
      </c>
      <c r="M22" s="18">
        <v>2.0000000000000002E-5</v>
      </c>
      <c r="N22" s="18">
        <v>0</v>
      </c>
      <c r="O22" s="18">
        <v>0</v>
      </c>
      <c r="P22" s="18">
        <v>2.0599999999999999E-4</v>
      </c>
      <c r="Q22" s="105">
        <v>0</v>
      </c>
      <c r="R22" s="105">
        <v>5.5999999999999999E-5</v>
      </c>
      <c r="S22" s="105">
        <v>0</v>
      </c>
      <c r="T22" s="105">
        <v>2.7500000000000002E-4</v>
      </c>
      <c r="U22" s="19">
        <v>2.22E-4</v>
      </c>
      <c r="V22" s="19">
        <v>2.6800000000000001E-4</v>
      </c>
      <c r="W22" s="19">
        <v>7.7300000000000003E-4</v>
      </c>
      <c r="X22" s="19">
        <v>4.0000000000000002E-4</v>
      </c>
      <c r="Y22" s="18">
        <f t="shared" si="0"/>
        <v>3.7950000000000006E-3</v>
      </c>
    </row>
    <row r="23" spans="1:25" x14ac:dyDescent="0.2">
      <c r="A23" s="143"/>
      <c r="B23" s="8" t="s">
        <v>20</v>
      </c>
      <c r="C23" s="18">
        <v>0</v>
      </c>
      <c r="D23" s="18">
        <v>0</v>
      </c>
      <c r="E23" s="18">
        <v>0</v>
      </c>
      <c r="F23" s="18">
        <v>0</v>
      </c>
      <c r="G23" s="18">
        <v>2.0799999999999999E-4</v>
      </c>
      <c r="H23" s="18">
        <v>3.79E-4</v>
      </c>
      <c r="I23" s="18">
        <v>3.1500000000000001E-4</v>
      </c>
      <c r="J23" s="18">
        <v>4.6179999999999997E-3</v>
      </c>
      <c r="K23" s="18">
        <v>0</v>
      </c>
      <c r="L23" s="18">
        <v>2.5207E-2</v>
      </c>
      <c r="M23" s="18">
        <v>0</v>
      </c>
      <c r="N23" s="18">
        <v>0</v>
      </c>
      <c r="O23" s="18">
        <v>6.7999999999999999E-5</v>
      </c>
      <c r="P23" s="18">
        <v>0</v>
      </c>
      <c r="Q23" s="105">
        <v>2.1999999999999999E-5</v>
      </c>
      <c r="R23" s="105">
        <v>0</v>
      </c>
      <c r="S23" s="105">
        <v>4.8000000000000001E-5</v>
      </c>
      <c r="T23" s="105">
        <v>2.52E-4</v>
      </c>
      <c r="U23" s="19">
        <v>1.18E-4</v>
      </c>
      <c r="V23" s="19">
        <v>9.6000000000000002E-5</v>
      </c>
      <c r="W23" s="19">
        <v>1.8E-5</v>
      </c>
      <c r="X23" s="19">
        <v>4.0000000000000003E-5</v>
      </c>
      <c r="Y23" s="18">
        <f t="shared" si="0"/>
        <v>3.1388999999999993E-2</v>
      </c>
    </row>
    <row r="24" spans="1:25" x14ac:dyDescent="0.2">
      <c r="A24" s="143"/>
      <c r="B24" s="8" t="s">
        <v>21</v>
      </c>
      <c r="C24" s="18">
        <v>0</v>
      </c>
      <c r="D24" s="18">
        <v>0</v>
      </c>
      <c r="E24" s="18">
        <v>0</v>
      </c>
      <c r="F24" s="18">
        <v>0</v>
      </c>
      <c r="G24" s="18">
        <v>0</v>
      </c>
      <c r="H24" s="18">
        <v>0</v>
      </c>
      <c r="I24" s="18">
        <v>0</v>
      </c>
      <c r="J24" s="18">
        <v>4.6200000000000001E-4</v>
      </c>
      <c r="K24" s="18">
        <v>0</v>
      </c>
      <c r="L24" s="18">
        <v>3.28E-4</v>
      </c>
      <c r="M24" s="18">
        <v>8.7000000000000001E-5</v>
      </c>
      <c r="N24" s="18">
        <v>3.97E-4</v>
      </c>
      <c r="O24" s="18">
        <v>3.4499999999999998E-4</v>
      </c>
      <c r="P24" s="18">
        <v>2.6800000000000001E-4</v>
      </c>
      <c r="Q24" s="105">
        <v>0</v>
      </c>
      <c r="R24" s="105">
        <v>0</v>
      </c>
      <c r="S24" s="105">
        <v>3.3000000000000003E-5</v>
      </c>
      <c r="T24" s="105">
        <v>0</v>
      </c>
      <c r="U24" s="19">
        <v>0</v>
      </c>
      <c r="V24" s="19">
        <v>0</v>
      </c>
      <c r="W24" s="19">
        <v>1.0000000000000001E-5</v>
      </c>
      <c r="X24" s="19">
        <v>0</v>
      </c>
      <c r="Y24" s="18">
        <f t="shared" si="0"/>
        <v>1.9300000000000001E-3</v>
      </c>
    </row>
    <row r="25" spans="1:25" x14ac:dyDescent="0.2">
      <c r="A25" s="143"/>
      <c r="B25" s="8" t="s">
        <v>17</v>
      </c>
      <c r="C25" s="18">
        <v>4.2839999999999996E-3</v>
      </c>
      <c r="D25" s="18">
        <v>2.3470000000000001E-3</v>
      </c>
      <c r="E25" s="18">
        <v>8.4139999999999996E-3</v>
      </c>
      <c r="F25" s="18">
        <v>7.6449999999999999E-3</v>
      </c>
      <c r="G25" s="18">
        <v>5.7800000000000004E-3</v>
      </c>
      <c r="H25" s="18">
        <v>6.5849999999999997E-3</v>
      </c>
      <c r="I25" s="18">
        <v>4.8380000000000003E-3</v>
      </c>
      <c r="J25" s="18">
        <v>6.3299999999999999E-4</v>
      </c>
      <c r="K25" s="18">
        <v>4.6210000000000001E-3</v>
      </c>
      <c r="L25" s="18">
        <v>2.7007E-2</v>
      </c>
      <c r="M25" s="18">
        <v>3.215E-3</v>
      </c>
      <c r="N25" s="18">
        <v>3.0249999999999999E-3</v>
      </c>
      <c r="O25" s="18">
        <v>1.0671999999999999E-2</v>
      </c>
      <c r="P25" s="18">
        <v>7.2160000000000002E-3</v>
      </c>
      <c r="Q25" s="105">
        <v>4.6030000000000003E-3</v>
      </c>
      <c r="R25" s="105">
        <v>8.0979999999999993E-3</v>
      </c>
      <c r="S25" s="105">
        <v>9.2599999999999991E-3</v>
      </c>
      <c r="T25" s="105">
        <v>9.4072000000000003E-2</v>
      </c>
      <c r="U25" s="19">
        <v>1.0809999999999999E-3</v>
      </c>
      <c r="V25" s="19">
        <v>7.5370000000000003E-3</v>
      </c>
      <c r="W25" s="19">
        <v>1.0834E-2</v>
      </c>
      <c r="X25" s="19">
        <v>2.8E-3</v>
      </c>
      <c r="Y25" s="18">
        <f t="shared" si="0"/>
        <v>0.23456699999999997</v>
      </c>
    </row>
    <row r="26" spans="1:25" x14ac:dyDescent="0.2">
      <c r="A26" s="297"/>
      <c r="B26" s="8" t="s">
        <v>807</v>
      </c>
      <c r="C26" s="18">
        <v>0</v>
      </c>
      <c r="D26" s="18">
        <v>0</v>
      </c>
      <c r="E26" s="18">
        <v>5.0000000000000002E-5</v>
      </c>
      <c r="F26" s="18">
        <v>0</v>
      </c>
      <c r="G26" s="18">
        <v>0</v>
      </c>
      <c r="H26" s="18">
        <v>1.052E-3</v>
      </c>
      <c r="I26" s="18">
        <v>1.586E-3</v>
      </c>
      <c r="J26" s="18">
        <v>1.44E-4</v>
      </c>
      <c r="K26" s="18">
        <v>0</v>
      </c>
      <c r="L26" s="18">
        <v>6.9999999999999999E-6</v>
      </c>
      <c r="M26" s="18">
        <v>1.5E-5</v>
      </c>
      <c r="N26" s="18">
        <v>2.081E-3</v>
      </c>
      <c r="O26" s="18">
        <v>7.6300000000000001E-4</v>
      </c>
      <c r="P26" s="18">
        <v>0</v>
      </c>
      <c r="Q26" s="105">
        <v>2.0999999999999999E-5</v>
      </c>
      <c r="R26" s="105">
        <v>0</v>
      </c>
      <c r="S26" s="105">
        <v>7.1599999999999995E-4</v>
      </c>
      <c r="T26" s="105">
        <v>3.9999999999999998E-6</v>
      </c>
      <c r="U26" s="19">
        <v>0</v>
      </c>
      <c r="V26" s="19">
        <v>1.7E-5</v>
      </c>
      <c r="W26" s="19">
        <v>1.4829999999999999E-3</v>
      </c>
      <c r="X26" s="19">
        <v>2.2980000000000001E-3</v>
      </c>
      <c r="Y26" s="18">
        <f t="shared" si="0"/>
        <v>1.0236999999999998E-2</v>
      </c>
    </row>
    <row r="27" spans="1:25" ht="15" x14ac:dyDescent="0.25">
      <c r="A27" s="143"/>
      <c r="B27" s="191" t="s">
        <v>22</v>
      </c>
      <c r="C27" s="187">
        <f>SUM(C9,C12:C17)</f>
        <v>21.066028999999997</v>
      </c>
      <c r="D27" s="187">
        <f t="shared" ref="D27:V27" si="2">SUM(D9,D12:D17)</f>
        <v>27.200657</v>
      </c>
      <c r="E27" s="187">
        <f t="shared" si="2"/>
        <v>30.223696999999994</v>
      </c>
      <c r="F27" s="187">
        <f t="shared" si="2"/>
        <v>35.327561000000003</v>
      </c>
      <c r="G27" s="187">
        <f t="shared" si="2"/>
        <v>44.170109000000004</v>
      </c>
      <c r="H27" s="187">
        <f t="shared" si="2"/>
        <v>40.410878000000004</v>
      </c>
      <c r="I27" s="187">
        <f t="shared" si="2"/>
        <v>34.726576000000001</v>
      </c>
      <c r="J27" s="187">
        <f t="shared" si="2"/>
        <v>35.170647000000002</v>
      </c>
      <c r="K27" s="187">
        <f t="shared" si="2"/>
        <v>34.175084999999996</v>
      </c>
      <c r="L27" s="187">
        <f t="shared" si="2"/>
        <v>37.648896000000001</v>
      </c>
      <c r="M27" s="187">
        <f t="shared" si="2"/>
        <v>42.480752000000003</v>
      </c>
      <c r="N27" s="187">
        <f t="shared" si="2"/>
        <v>49.129306000000007</v>
      </c>
      <c r="O27" s="187">
        <f t="shared" si="2"/>
        <v>52.168275999999999</v>
      </c>
      <c r="P27" s="187">
        <f t="shared" si="2"/>
        <v>52.071981999999998</v>
      </c>
      <c r="Q27" s="187">
        <f t="shared" si="2"/>
        <v>39.808557</v>
      </c>
      <c r="R27" s="187">
        <f t="shared" si="2"/>
        <v>48.933623000000004</v>
      </c>
      <c r="S27" s="187">
        <f t="shared" si="2"/>
        <v>64.260532999999995</v>
      </c>
      <c r="T27" s="187">
        <f t="shared" si="2"/>
        <v>73.212074000000015</v>
      </c>
      <c r="U27" s="211">
        <f t="shared" si="2"/>
        <v>65.253602000000001</v>
      </c>
      <c r="V27" s="211">
        <f t="shared" si="2"/>
        <v>67.810748000000004</v>
      </c>
      <c r="W27" s="211">
        <f t="shared" ref="W27:X27" si="3">SUM(W9,W12:W17)</f>
        <v>71.280302999999989</v>
      </c>
      <c r="X27" s="211">
        <f t="shared" si="3"/>
        <v>62.061758999999995</v>
      </c>
      <c r="Y27" s="18">
        <f t="shared" si="0"/>
        <v>1028.5916499999998</v>
      </c>
    </row>
    <row r="28" spans="1:25" x14ac:dyDescent="0.2">
      <c r="A28" s="143"/>
      <c r="B28" s="8" t="s">
        <v>23</v>
      </c>
      <c r="C28" s="18">
        <f>C29-C27</f>
        <v>4.6344610000000017</v>
      </c>
      <c r="D28" s="18">
        <f t="shared" ref="D28:V28" si="4">D29-D27</f>
        <v>5.4925040000000038</v>
      </c>
      <c r="E28" s="18">
        <f t="shared" si="4"/>
        <v>7.8234100000000026</v>
      </c>
      <c r="F28" s="18">
        <f t="shared" si="4"/>
        <v>7.5209649999999968</v>
      </c>
      <c r="G28" s="18">
        <f t="shared" si="4"/>
        <v>8.8485279999999946</v>
      </c>
      <c r="H28" s="18">
        <f t="shared" si="4"/>
        <v>8.2933119999999931</v>
      </c>
      <c r="I28" s="18">
        <f t="shared" si="4"/>
        <v>9.460803999999996</v>
      </c>
      <c r="J28" s="18">
        <f t="shared" si="4"/>
        <v>10.536569</v>
      </c>
      <c r="K28" s="18">
        <f t="shared" si="4"/>
        <v>11.296782000000007</v>
      </c>
      <c r="L28" s="18">
        <f t="shared" si="4"/>
        <v>10.826808</v>
      </c>
      <c r="M28" s="18">
        <f t="shared" si="4"/>
        <v>9.2432349999999985</v>
      </c>
      <c r="N28" s="18">
        <f t="shared" si="4"/>
        <v>11.070613999999992</v>
      </c>
      <c r="O28" s="18">
        <f t="shared" si="4"/>
        <v>11.654088000000002</v>
      </c>
      <c r="P28" s="18">
        <f t="shared" si="4"/>
        <v>10.907709000000004</v>
      </c>
      <c r="Q28" s="18">
        <f t="shared" si="4"/>
        <v>9.1225829999999988</v>
      </c>
      <c r="R28" s="18">
        <f t="shared" si="4"/>
        <v>10.516250999999997</v>
      </c>
      <c r="S28" s="18">
        <f t="shared" si="4"/>
        <v>10.472632000000004</v>
      </c>
      <c r="T28" s="18">
        <f t="shared" si="4"/>
        <v>11.666640999999984</v>
      </c>
      <c r="U28" s="18">
        <f t="shared" si="4"/>
        <v>11.485184000000004</v>
      </c>
      <c r="V28" s="18">
        <f t="shared" si="4"/>
        <v>12.264458000000005</v>
      </c>
      <c r="W28" s="18">
        <f t="shared" ref="W28:X28" si="5">W29-W27</f>
        <v>13.310990000000004</v>
      </c>
      <c r="X28" s="18">
        <f t="shared" si="5"/>
        <v>11.576931000000002</v>
      </c>
      <c r="Y28" s="18">
        <f t="shared" si="0"/>
        <v>218.02545899999996</v>
      </c>
    </row>
    <row r="29" spans="1:25" ht="13.5" thickBot="1" x14ac:dyDescent="0.25">
      <c r="A29" s="143"/>
      <c r="B29" s="30" t="s">
        <v>7</v>
      </c>
      <c r="C29" s="78">
        <v>25.700489999999999</v>
      </c>
      <c r="D29" s="78">
        <v>32.693161000000003</v>
      </c>
      <c r="E29" s="78">
        <v>38.047106999999997</v>
      </c>
      <c r="F29" s="78">
        <v>42.848526</v>
      </c>
      <c r="G29" s="78">
        <v>53.018636999999998</v>
      </c>
      <c r="H29" s="78">
        <v>48.704189999999997</v>
      </c>
      <c r="I29" s="78">
        <v>44.187379999999997</v>
      </c>
      <c r="J29" s="78">
        <v>45.707216000000003</v>
      </c>
      <c r="K29" s="78">
        <v>45.471867000000003</v>
      </c>
      <c r="L29" s="78">
        <v>48.475704</v>
      </c>
      <c r="M29" s="78">
        <v>51.723987000000001</v>
      </c>
      <c r="N29" s="78">
        <v>60.199919999999999</v>
      </c>
      <c r="O29" s="78">
        <v>63.822364</v>
      </c>
      <c r="P29" s="78">
        <v>62.979691000000003</v>
      </c>
      <c r="Q29" s="188">
        <v>48.931139999999999</v>
      </c>
      <c r="R29" s="188">
        <v>59.449874000000001</v>
      </c>
      <c r="S29" s="188">
        <v>74.733165</v>
      </c>
      <c r="T29" s="188">
        <v>84.878715</v>
      </c>
      <c r="U29" s="27">
        <v>76.738786000000005</v>
      </c>
      <c r="V29" s="27">
        <v>80.075206000000009</v>
      </c>
      <c r="W29" s="27">
        <v>84.591292999999993</v>
      </c>
      <c r="X29" s="27">
        <v>73.638689999999997</v>
      </c>
      <c r="Y29" s="18">
        <f t="shared" si="0"/>
        <v>1246.6171090000003</v>
      </c>
    </row>
    <row r="30" spans="1:25" ht="20.25" thickTop="1" thickBot="1" x14ac:dyDescent="0.35">
      <c r="A30" s="143"/>
      <c r="B30" s="83"/>
      <c r="C30" s="334" t="s">
        <v>253</v>
      </c>
      <c r="D30" s="334"/>
      <c r="E30" s="334"/>
      <c r="F30" s="334"/>
      <c r="G30" s="334"/>
      <c r="H30" s="334"/>
      <c r="I30" s="334"/>
      <c r="J30" s="334"/>
      <c r="K30" s="334"/>
      <c r="L30" s="334"/>
      <c r="M30" s="334"/>
      <c r="N30" s="334"/>
      <c r="O30" s="334"/>
      <c r="P30" s="334"/>
      <c r="Q30" s="334"/>
      <c r="R30" s="334"/>
      <c r="S30" s="334"/>
      <c r="T30" s="334"/>
      <c r="U30" s="334"/>
      <c r="V30" s="334"/>
      <c r="W30" s="334"/>
      <c r="X30" s="334"/>
      <c r="Y30" s="334"/>
    </row>
    <row r="31" spans="1:25" ht="13.5" thickTop="1" x14ac:dyDescent="0.2">
      <c r="A31" s="143"/>
      <c r="B31" s="32"/>
      <c r="C31" s="18"/>
      <c r="D31" s="18"/>
      <c r="E31" s="18"/>
      <c r="F31" s="18"/>
      <c r="G31" s="18"/>
      <c r="H31" s="18"/>
      <c r="I31" s="18"/>
      <c r="J31" s="18"/>
      <c r="K31" s="18"/>
      <c r="L31" s="18"/>
      <c r="M31" s="18"/>
      <c r="N31" s="18"/>
      <c r="O31" s="18"/>
      <c r="P31" s="18"/>
      <c r="Q31" s="18"/>
      <c r="R31" s="18"/>
      <c r="S31" s="18"/>
      <c r="T31" s="18"/>
      <c r="U31" s="18"/>
      <c r="V31" s="18"/>
      <c r="W31" s="18"/>
      <c r="X31" s="18"/>
      <c r="Y31" s="18"/>
    </row>
    <row r="32" spans="1:25" x14ac:dyDescent="0.2">
      <c r="A32" s="143"/>
      <c r="B32" s="80" t="s">
        <v>326</v>
      </c>
      <c r="C32" s="18">
        <f t="shared" ref="C32:V32" si="6">C9/C$29*100</f>
        <v>64.377107206905393</v>
      </c>
      <c r="D32" s="18">
        <f t="shared" si="6"/>
        <v>69.366473924011203</v>
      </c>
      <c r="E32" s="18">
        <f t="shared" si="6"/>
        <v>63.293627029250878</v>
      </c>
      <c r="F32" s="18">
        <f t="shared" si="6"/>
        <v>68.651070984332108</v>
      </c>
      <c r="G32" s="18">
        <f t="shared" si="6"/>
        <v>64.037630767460129</v>
      </c>
      <c r="H32" s="18">
        <f t="shared" si="6"/>
        <v>71.642255009271281</v>
      </c>
      <c r="I32" s="18">
        <f t="shared" si="6"/>
        <v>64.605541220140225</v>
      </c>
      <c r="J32" s="18">
        <f t="shared" si="6"/>
        <v>61.569497035216493</v>
      </c>
      <c r="K32" s="18">
        <f t="shared" si="6"/>
        <v>58.501063965550394</v>
      </c>
      <c r="L32" s="18">
        <f t="shared" si="6"/>
        <v>49.298023603741782</v>
      </c>
      <c r="M32" s="18">
        <f t="shared" si="6"/>
        <v>51.177083468062889</v>
      </c>
      <c r="N32" s="18">
        <f t="shared" si="6"/>
        <v>47.455259076756249</v>
      </c>
      <c r="O32" s="18">
        <f t="shared" si="6"/>
        <v>48.634875072944652</v>
      </c>
      <c r="P32" s="18">
        <f t="shared" si="6"/>
        <v>44.165502495082102</v>
      </c>
      <c r="Q32" s="18">
        <f t="shared" si="6"/>
        <v>43.937623362137074</v>
      </c>
      <c r="R32" s="18">
        <f t="shared" si="6"/>
        <v>35.858582307508343</v>
      </c>
      <c r="S32" s="18">
        <f t="shared" si="6"/>
        <v>38.108942662872636</v>
      </c>
      <c r="T32" s="18">
        <f t="shared" si="6"/>
        <v>34.042670179443697</v>
      </c>
      <c r="U32" s="18">
        <f t="shared" si="6"/>
        <v>34.375932139452921</v>
      </c>
      <c r="V32" s="18">
        <f t="shared" si="6"/>
        <v>35.050473675959068</v>
      </c>
      <c r="W32" s="18">
        <f t="shared" ref="W32:X32" si="7">W9/W$29*100</f>
        <v>29.922916534684013</v>
      </c>
      <c r="X32" s="18">
        <f t="shared" si="7"/>
        <v>29.129516019364278</v>
      </c>
      <c r="Y32" s="18">
        <f t="shared" ref="Y32:Y52" si="8">Y9/Y$29*100</f>
        <v>46.850710196694401</v>
      </c>
    </row>
    <row r="33" spans="1:25" x14ac:dyDescent="0.2">
      <c r="A33" s="143"/>
      <c r="B33" s="80" t="s">
        <v>66</v>
      </c>
      <c r="C33" s="18">
        <f t="shared" ref="C33:C52" si="9">C10/C$29*100</f>
        <v>3.3960441999354878E-2</v>
      </c>
      <c r="D33" s="18">
        <f t="shared" ref="D33:R33" si="10">D10/D$29*100</f>
        <v>0</v>
      </c>
      <c r="E33" s="18">
        <f t="shared" si="10"/>
        <v>9.4619546237773098E-4</v>
      </c>
      <c r="F33" s="18">
        <f t="shared" si="10"/>
        <v>3.7270827005811118E-3</v>
      </c>
      <c r="G33" s="18">
        <f t="shared" si="10"/>
        <v>2.0670090028908138E-2</v>
      </c>
      <c r="H33" s="18">
        <f t="shared" si="10"/>
        <v>8.0670677409890208E-3</v>
      </c>
      <c r="I33" s="18">
        <f t="shared" si="10"/>
        <v>3.1683254359050032E-5</v>
      </c>
      <c r="J33" s="18">
        <f t="shared" si="10"/>
        <v>3.9687387654500769E-3</v>
      </c>
      <c r="K33" s="18">
        <f t="shared" si="10"/>
        <v>1.4934508846975648E-2</v>
      </c>
      <c r="L33" s="18">
        <f t="shared" si="10"/>
        <v>1.555212070772608E-2</v>
      </c>
      <c r="M33" s="18">
        <f t="shared" si="10"/>
        <v>4.6353735260199487E-2</v>
      </c>
      <c r="N33" s="18">
        <f t="shared" si="10"/>
        <v>6.4993441851749975E-2</v>
      </c>
      <c r="O33" s="18">
        <f t="shared" si="10"/>
        <v>3.5565902886329943E-2</v>
      </c>
      <c r="P33" s="18">
        <f t="shared" si="10"/>
        <v>0</v>
      </c>
      <c r="Q33" s="18">
        <f t="shared" si="10"/>
        <v>2.4115522344257662E-4</v>
      </c>
      <c r="R33" s="18">
        <f t="shared" si="10"/>
        <v>0</v>
      </c>
      <c r="S33" s="18">
        <f t="shared" ref="S33:V52" si="11">S10/S$29*100</f>
        <v>2.8889449550276642E-3</v>
      </c>
      <c r="T33" s="18">
        <f t="shared" si="11"/>
        <v>3.534455016195757E-6</v>
      </c>
      <c r="U33" s="18">
        <f t="shared" si="11"/>
        <v>0</v>
      </c>
      <c r="V33" s="18">
        <f t="shared" si="11"/>
        <v>2.3852576788875197E-4</v>
      </c>
      <c r="W33" s="18">
        <f t="shared" ref="W33:X33" si="12">W10/W$29*100</f>
        <v>0</v>
      </c>
      <c r="X33" s="18">
        <f t="shared" si="12"/>
        <v>5.9479602366636344E-4</v>
      </c>
      <c r="Y33" s="18">
        <f t="shared" si="8"/>
        <v>1.0463597768575144E-2</v>
      </c>
    </row>
    <row r="34" spans="1:25" x14ac:dyDescent="0.2">
      <c r="A34" s="143"/>
      <c r="B34" s="80" t="s">
        <v>63</v>
      </c>
      <c r="C34" s="18">
        <f t="shared" si="9"/>
        <v>2.3345858386357617E-5</v>
      </c>
      <c r="D34" s="18">
        <f t="shared" ref="D34:R34" si="13">D11/D$29*100</f>
        <v>2.630519575638464E-4</v>
      </c>
      <c r="E34" s="18">
        <f t="shared" si="13"/>
        <v>2.6178074459117218E-3</v>
      </c>
      <c r="F34" s="18">
        <f t="shared" si="13"/>
        <v>4.1308305447893348E-4</v>
      </c>
      <c r="G34" s="18">
        <f t="shared" si="13"/>
        <v>1.8861292115072669E-6</v>
      </c>
      <c r="H34" s="18">
        <f t="shared" si="13"/>
        <v>1.6425691506213327E-5</v>
      </c>
      <c r="I34" s="18">
        <f t="shared" si="13"/>
        <v>0</v>
      </c>
      <c r="J34" s="18">
        <f t="shared" si="13"/>
        <v>1.3779005923266033E-2</v>
      </c>
      <c r="K34" s="18">
        <f t="shared" si="13"/>
        <v>1.1811698868665321E-2</v>
      </c>
      <c r="L34" s="18">
        <f t="shared" si="13"/>
        <v>0</v>
      </c>
      <c r="M34" s="18">
        <f t="shared" si="13"/>
        <v>0</v>
      </c>
      <c r="N34" s="18">
        <f t="shared" si="13"/>
        <v>0</v>
      </c>
      <c r="O34" s="18">
        <f t="shared" si="13"/>
        <v>6.7374502141600404E-5</v>
      </c>
      <c r="P34" s="18">
        <f t="shared" si="13"/>
        <v>0</v>
      </c>
      <c r="Q34" s="18">
        <f t="shared" si="13"/>
        <v>2.4534478452780787E-2</v>
      </c>
      <c r="R34" s="18">
        <f t="shared" si="13"/>
        <v>2.573596707707068E-4</v>
      </c>
      <c r="S34" s="18">
        <f t="shared" si="11"/>
        <v>4.2819008133805126E-4</v>
      </c>
      <c r="T34" s="18">
        <f t="shared" si="11"/>
        <v>8.6005072060763417E-5</v>
      </c>
      <c r="U34" s="18">
        <f t="shared" si="11"/>
        <v>7.0420712675855982E-3</v>
      </c>
      <c r="V34" s="18">
        <f t="shared" si="11"/>
        <v>9.3037537736712153E-3</v>
      </c>
      <c r="W34" s="18">
        <f t="shared" ref="W34:X34" si="14">W11/W$29*100</f>
        <v>1.3608965641416547E-2</v>
      </c>
      <c r="X34" s="18">
        <f t="shared" si="14"/>
        <v>8.460226546669964E-3</v>
      </c>
      <c r="Y34" s="18">
        <f t="shared" si="8"/>
        <v>4.5028260557909592E-3</v>
      </c>
    </row>
    <row r="35" spans="1:25" x14ac:dyDescent="0.2">
      <c r="A35" s="143"/>
      <c r="B35" s="80" t="s">
        <v>61</v>
      </c>
      <c r="C35" s="18">
        <f t="shared" si="9"/>
        <v>1.6668942887859337E-2</v>
      </c>
      <c r="D35" s="18">
        <f t="shared" ref="D35:R35" si="15">D12/D$29*100</f>
        <v>7.1788714465389264E-3</v>
      </c>
      <c r="E35" s="18">
        <f t="shared" si="15"/>
        <v>2.2114690612350635E-2</v>
      </c>
      <c r="F35" s="18">
        <f t="shared" si="15"/>
        <v>1.7841920629895178E-2</v>
      </c>
      <c r="G35" s="18">
        <f t="shared" si="15"/>
        <v>1.0901826842512003E-2</v>
      </c>
      <c r="H35" s="18">
        <f t="shared" si="15"/>
        <v>1.3520397321051845E-2</v>
      </c>
      <c r="I35" s="18">
        <f t="shared" si="15"/>
        <v>1.094882747064886E-2</v>
      </c>
      <c r="J35" s="18">
        <f t="shared" si="15"/>
        <v>1.3849016750440456E-3</v>
      </c>
      <c r="K35" s="18">
        <f t="shared" si="15"/>
        <v>1.0162327401247897E-2</v>
      </c>
      <c r="L35" s="18">
        <f t="shared" si="15"/>
        <v>5.5712445145716709E-2</v>
      </c>
      <c r="M35" s="18">
        <f t="shared" si="15"/>
        <v>6.2156848040349237E-3</v>
      </c>
      <c r="N35" s="18">
        <f t="shared" si="15"/>
        <v>5.0249236211609583E-3</v>
      </c>
      <c r="O35" s="18">
        <f t="shared" si="15"/>
        <v>1.6721411322213008E-2</v>
      </c>
      <c r="P35" s="18">
        <f t="shared" si="15"/>
        <v>1.1457661804025047E-2</v>
      </c>
      <c r="Q35" s="18">
        <f t="shared" si="15"/>
        <v>9.4070974025947489E-3</v>
      </c>
      <c r="R35" s="18">
        <f t="shared" si="15"/>
        <v>1.3621559567981587E-2</v>
      </c>
      <c r="S35" s="18">
        <f t="shared" si="11"/>
        <v>1.2390750478719856E-2</v>
      </c>
      <c r="T35" s="18">
        <f t="shared" si="11"/>
        <v>0.1108310840945224</v>
      </c>
      <c r="U35" s="18">
        <f t="shared" si="11"/>
        <v>1.4086748779163641E-3</v>
      </c>
      <c r="V35" s="18">
        <f t="shared" si="11"/>
        <v>9.4124016365315383E-3</v>
      </c>
      <c r="W35" s="18">
        <f t="shared" ref="W35:X35" si="16">W12/W$29*100</f>
        <v>1.2807464711527699E-2</v>
      </c>
      <c r="X35" s="18">
        <f t="shared" si="16"/>
        <v>3.8023490097393092E-3</v>
      </c>
      <c r="Y35" s="18">
        <f t="shared" si="8"/>
        <v>1.8816282746846203E-2</v>
      </c>
    </row>
    <row r="36" spans="1:25" x14ac:dyDescent="0.2">
      <c r="A36" s="143"/>
      <c r="B36" s="80" t="s">
        <v>402</v>
      </c>
      <c r="C36" s="18">
        <f t="shared" si="9"/>
        <v>15.700751230813109</v>
      </c>
      <c r="D36" s="18">
        <f t="shared" ref="D36:R36" si="17">D13/D$29*100</f>
        <v>11.55989780247924</v>
      </c>
      <c r="E36" s="18">
        <f t="shared" si="17"/>
        <v>12.306751732792719</v>
      </c>
      <c r="F36" s="18">
        <f t="shared" si="17"/>
        <v>11.31857604623319</v>
      </c>
      <c r="G36" s="18">
        <f t="shared" si="17"/>
        <v>16.980942003469458</v>
      </c>
      <c r="H36" s="18">
        <f t="shared" si="17"/>
        <v>8.6305490348982321</v>
      </c>
      <c r="I36" s="18">
        <f t="shared" si="17"/>
        <v>8.2489412135320084</v>
      </c>
      <c r="J36" s="18">
        <f t="shared" si="17"/>
        <v>8.6167641450750363</v>
      </c>
      <c r="K36" s="18">
        <f t="shared" si="17"/>
        <v>8.3596413580291298</v>
      </c>
      <c r="L36" s="18">
        <f t="shared" si="17"/>
        <v>12.027672666703303</v>
      </c>
      <c r="M36" s="18">
        <f t="shared" si="17"/>
        <v>14.005246733976637</v>
      </c>
      <c r="N36" s="18">
        <f t="shared" si="17"/>
        <v>14.553250236877391</v>
      </c>
      <c r="O36" s="18">
        <f t="shared" si="17"/>
        <v>13.074915244443156</v>
      </c>
      <c r="P36" s="18">
        <f t="shared" si="17"/>
        <v>11.495553384026605</v>
      </c>
      <c r="Q36" s="18">
        <f t="shared" si="17"/>
        <v>10.485803110248403</v>
      </c>
      <c r="R36" s="18">
        <f t="shared" si="17"/>
        <v>17.737714633339678</v>
      </c>
      <c r="S36" s="18">
        <f t="shared" si="11"/>
        <v>17.8785242134466</v>
      </c>
      <c r="T36" s="18">
        <f t="shared" si="11"/>
        <v>19.351681985289247</v>
      </c>
      <c r="U36" s="18">
        <f t="shared" si="11"/>
        <v>21.206277618204698</v>
      </c>
      <c r="V36" s="18">
        <f t="shared" si="11"/>
        <v>16.888883183141605</v>
      </c>
      <c r="W36" s="18">
        <f t="shared" ref="W36:X36" si="18">W13/W$29*100</f>
        <v>17.501186558290343</v>
      </c>
      <c r="X36" s="18">
        <f t="shared" si="18"/>
        <v>18.965348242886993</v>
      </c>
      <c r="Y36" s="18">
        <f t="shared" si="8"/>
        <v>14.710869333977673</v>
      </c>
    </row>
    <row r="37" spans="1:25" x14ac:dyDescent="0.2">
      <c r="A37" s="143"/>
      <c r="B37" s="80" t="s">
        <v>396</v>
      </c>
      <c r="C37" s="18">
        <f t="shared" si="9"/>
        <v>0.85464129283138202</v>
      </c>
      <c r="D37" s="18">
        <f t="shared" ref="D37:R37" si="19">D14/D$29*100</f>
        <v>0.4617785352722546</v>
      </c>
      <c r="E37" s="18">
        <f t="shared" si="19"/>
        <v>0.87300987168354216</v>
      </c>
      <c r="F37" s="18">
        <f t="shared" si="19"/>
        <v>0.42498077996895389</v>
      </c>
      <c r="G37" s="18">
        <f t="shared" si="19"/>
        <v>0.43046372542545747</v>
      </c>
      <c r="H37" s="18">
        <f t="shared" si="19"/>
        <v>0.28570642484763631</v>
      </c>
      <c r="I37" s="18">
        <f t="shared" si="19"/>
        <v>1.1439985805902049</v>
      </c>
      <c r="J37" s="18">
        <f t="shared" si="19"/>
        <v>0.8556504513423</v>
      </c>
      <c r="K37" s="18">
        <f t="shared" si="19"/>
        <v>1.3739946063793684</v>
      </c>
      <c r="L37" s="18">
        <f t="shared" si="19"/>
        <v>2.996785771280392</v>
      </c>
      <c r="M37" s="18">
        <f t="shared" si="19"/>
        <v>2.154008352063038</v>
      </c>
      <c r="N37" s="18">
        <f t="shared" si="19"/>
        <v>1.9103796151224124</v>
      </c>
      <c r="O37" s="18">
        <f t="shared" si="19"/>
        <v>1.6439080821261962</v>
      </c>
      <c r="P37" s="18">
        <f t="shared" si="19"/>
        <v>1.2032434392223359</v>
      </c>
      <c r="Q37" s="18">
        <f t="shared" si="19"/>
        <v>1.4556170160760613</v>
      </c>
      <c r="R37" s="18">
        <f t="shared" si="19"/>
        <v>1.0748601418398296</v>
      </c>
      <c r="S37" s="18">
        <f t="shared" si="11"/>
        <v>1.8176575286219978</v>
      </c>
      <c r="T37" s="18">
        <f t="shared" si="11"/>
        <v>1.9272876598096469</v>
      </c>
      <c r="U37" s="18">
        <f t="shared" si="11"/>
        <v>1.0473178452419094</v>
      </c>
      <c r="V37" s="18">
        <f t="shared" si="11"/>
        <v>0.34041498438355561</v>
      </c>
      <c r="W37" s="18">
        <f t="shared" ref="W37:X37" si="20">W14/W$29*100</f>
        <v>0.32749233422877222</v>
      </c>
      <c r="X37" s="18">
        <f t="shared" si="20"/>
        <v>0.92288034998993063</v>
      </c>
      <c r="Y37" s="18">
        <f t="shared" si="8"/>
        <v>1.1772597130302982</v>
      </c>
    </row>
    <row r="38" spans="1:25" x14ac:dyDescent="0.2">
      <c r="A38" s="143"/>
      <c r="B38" s="80" t="s">
        <v>64</v>
      </c>
      <c r="C38" s="18">
        <f t="shared" si="9"/>
        <v>0</v>
      </c>
      <c r="D38" s="18">
        <f t="shared" ref="D38:R38" si="21">D15/D$29*100</f>
        <v>0</v>
      </c>
      <c r="E38" s="18">
        <f t="shared" si="21"/>
        <v>0</v>
      </c>
      <c r="F38" s="18">
        <f t="shared" si="21"/>
        <v>0</v>
      </c>
      <c r="G38" s="18">
        <f t="shared" si="21"/>
        <v>3.9231487599351151E-4</v>
      </c>
      <c r="H38" s="18">
        <f t="shared" si="21"/>
        <v>7.7816713510685644E-4</v>
      </c>
      <c r="I38" s="18">
        <f t="shared" si="21"/>
        <v>7.1287322307862571E-4</v>
      </c>
      <c r="J38" s="18">
        <f t="shared" si="21"/>
        <v>1.0103437496608849E-2</v>
      </c>
      <c r="K38" s="18">
        <f t="shared" si="21"/>
        <v>0</v>
      </c>
      <c r="L38" s="18">
        <f t="shared" si="21"/>
        <v>5.1999244817568825E-2</v>
      </c>
      <c r="M38" s="18">
        <f t="shared" si="21"/>
        <v>0</v>
      </c>
      <c r="N38" s="18">
        <f t="shared" si="21"/>
        <v>0</v>
      </c>
      <c r="O38" s="18">
        <f t="shared" si="21"/>
        <v>1.0654572431694947E-4</v>
      </c>
      <c r="P38" s="18">
        <f t="shared" si="21"/>
        <v>0</v>
      </c>
      <c r="Q38" s="18">
        <f t="shared" si="21"/>
        <v>4.4961143353700735E-5</v>
      </c>
      <c r="R38" s="18">
        <f t="shared" si="21"/>
        <v>0</v>
      </c>
      <c r="S38" s="18">
        <f t="shared" si="11"/>
        <v>6.4228512200707679E-5</v>
      </c>
      <c r="T38" s="18">
        <f t="shared" si="11"/>
        <v>2.9689422136044351E-4</v>
      </c>
      <c r="U38" s="18">
        <f t="shared" si="11"/>
        <v>1.537683955542377E-4</v>
      </c>
      <c r="V38" s="18">
        <f t="shared" si="11"/>
        <v>1.1988729694932036E-4</v>
      </c>
      <c r="W38" s="18">
        <f t="shared" ref="W38:X38" si="22">W15/W$29*100</f>
        <v>2.1278785749261455E-5</v>
      </c>
      <c r="X38" s="18">
        <f t="shared" si="22"/>
        <v>5.4319271567704433E-5</v>
      </c>
      <c r="Y38" s="18">
        <f t="shared" si="8"/>
        <v>2.5179343178740208E-3</v>
      </c>
    </row>
    <row r="39" spans="1:25" x14ac:dyDescent="0.2">
      <c r="A39" s="143"/>
      <c r="B39" s="80" t="s">
        <v>14</v>
      </c>
      <c r="C39" s="18">
        <f t="shared" si="9"/>
        <v>0.60031929352319746</v>
      </c>
      <c r="D39" s="18">
        <f t="shared" ref="D39:R39" si="23">D16/D$29*100</f>
        <v>0.70643520826878736</v>
      </c>
      <c r="E39" s="18">
        <f t="shared" si="23"/>
        <v>2.4528566652912667</v>
      </c>
      <c r="F39" s="18">
        <f t="shared" si="23"/>
        <v>1.7317865263323178</v>
      </c>
      <c r="G39" s="18">
        <f t="shared" si="23"/>
        <v>1.4175883095599007</v>
      </c>
      <c r="H39" s="18">
        <f t="shared" si="23"/>
        <v>1.522881296249871</v>
      </c>
      <c r="I39" s="18">
        <f t="shared" si="23"/>
        <v>3.777175745654076</v>
      </c>
      <c r="J39" s="18">
        <f t="shared" si="23"/>
        <v>5.0504344871934439</v>
      </c>
      <c r="K39" s="18">
        <f t="shared" si="23"/>
        <v>6.427554426124618</v>
      </c>
      <c r="L39" s="18">
        <f t="shared" si="23"/>
        <v>12.473857006800767</v>
      </c>
      <c r="M39" s="18">
        <f t="shared" si="23"/>
        <v>13.983256936477073</v>
      </c>
      <c r="N39" s="18">
        <f t="shared" si="23"/>
        <v>16.767085404764657</v>
      </c>
      <c r="O39" s="18">
        <f t="shared" si="23"/>
        <v>17.214644383902797</v>
      </c>
      <c r="P39" s="18">
        <f t="shared" si="23"/>
        <v>25.135277338848805</v>
      </c>
      <c r="Q39" s="18">
        <f t="shared" si="23"/>
        <v>24.376014946719003</v>
      </c>
      <c r="R39" s="18">
        <f t="shared" si="23"/>
        <v>26.818452129940596</v>
      </c>
      <c r="S39" s="18">
        <f t="shared" si="11"/>
        <v>27.472596671103123</v>
      </c>
      <c r="T39" s="18">
        <f t="shared" si="11"/>
        <v>30.147349662397694</v>
      </c>
      <c r="U39" s="18">
        <f t="shared" si="11"/>
        <v>27.83347523897498</v>
      </c>
      <c r="V39" s="18">
        <f t="shared" si="11"/>
        <v>31.748971086006321</v>
      </c>
      <c r="W39" s="18">
        <f t="shared" ref="W39:X39" si="24">W16/W$29*100</f>
        <v>35.968018599739345</v>
      </c>
      <c r="X39" s="18">
        <f t="shared" si="24"/>
        <v>34.719282757474367</v>
      </c>
      <c r="Y39" s="18">
        <f t="shared" si="8"/>
        <v>19.044320207544974</v>
      </c>
    </row>
    <row r="40" spans="1:25" x14ac:dyDescent="0.2">
      <c r="A40" s="143"/>
      <c r="B40" s="8" t="s">
        <v>15</v>
      </c>
      <c r="C40" s="18">
        <f t="shared" si="9"/>
        <v>0.41793366585617631</v>
      </c>
      <c r="D40" s="18">
        <f t="shared" ref="D40:R40" si="25">D17/D$29*100</f>
        <v>1.0980736919259655</v>
      </c>
      <c r="E40" s="18">
        <f t="shared" si="25"/>
        <v>0.48920933725657512</v>
      </c>
      <c r="F40" s="18">
        <f t="shared" si="25"/>
        <v>0.30329631409024432</v>
      </c>
      <c r="G40" s="18">
        <f t="shared" si="25"/>
        <v>0.43261391272657573</v>
      </c>
      <c r="H40" s="18">
        <f t="shared" si="25"/>
        <v>0.87638661067969748</v>
      </c>
      <c r="I40" s="18">
        <f t="shared" si="25"/>
        <v>0.80203442702418637</v>
      </c>
      <c r="J40" s="18">
        <f t="shared" si="25"/>
        <v>0.84385581480175897</v>
      </c>
      <c r="K40" s="18">
        <f t="shared" si="25"/>
        <v>0.48413011060223232</v>
      </c>
      <c r="L40" s="18">
        <f t="shared" si="25"/>
        <v>0.76144536240257588</v>
      </c>
      <c r="M40" s="18">
        <f t="shared" si="25"/>
        <v>0.80388234572868478</v>
      </c>
      <c r="N40" s="18">
        <f t="shared" si="25"/>
        <v>0.91925205216219552</v>
      </c>
      <c r="O40" s="18">
        <f t="shared" si="25"/>
        <v>1.1546344475738946</v>
      </c>
      <c r="P40" s="18">
        <f t="shared" si="25"/>
        <v>0.66955869948615643</v>
      </c>
      <c r="Q40" s="18">
        <f t="shared" si="25"/>
        <v>1.0917730508629067</v>
      </c>
      <c r="R40" s="18">
        <f t="shared" si="25"/>
        <v>0.80749540360674277</v>
      </c>
      <c r="S40" s="18">
        <f t="shared" si="11"/>
        <v>0.69645785776636127</v>
      </c>
      <c r="T40" s="18">
        <f t="shared" si="11"/>
        <v>0.67480993320881466</v>
      </c>
      <c r="U40" s="18">
        <f t="shared" si="11"/>
        <v>0.56883881379098178</v>
      </c>
      <c r="V40" s="18">
        <f t="shared" si="11"/>
        <v>0.64555063398775392</v>
      </c>
      <c r="W40" s="18">
        <f t="shared" ref="W40:X40" si="26">W17/W$29*100</f>
        <v>0.53190698952905247</v>
      </c>
      <c r="X40" s="18">
        <f t="shared" si="26"/>
        <v>0.53785448926372814</v>
      </c>
      <c r="Y40" s="18">
        <f t="shared" si="8"/>
        <v>0.70613791006457294</v>
      </c>
    </row>
    <row r="41" spans="1:25" x14ac:dyDescent="0.2">
      <c r="A41" s="143"/>
      <c r="B41" s="8" t="s">
        <v>26</v>
      </c>
      <c r="C41" s="18">
        <f t="shared" si="9"/>
        <v>1.3287684398235211E-2</v>
      </c>
      <c r="D41" s="18">
        <f t="shared" ref="D41:R41" si="27">D18/D$29*100</f>
        <v>0.45405520744843231</v>
      </c>
      <c r="E41" s="18">
        <f t="shared" si="27"/>
        <v>4.7257206704310009E-2</v>
      </c>
      <c r="F41" s="18">
        <f t="shared" si="27"/>
        <v>2.0978551280853863E-2</v>
      </c>
      <c r="G41" s="18">
        <f t="shared" si="27"/>
        <v>1.7229790347118884E-2</v>
      </c>
      <c r="H41" s="18">
        <f t="shared" si="27"/>
        <v>1.2216608057746161E-3</v>
      </c>
      <c r="I41" s="18">
        <f t="shared" si="27"/>
        <v>0.48360866835734545</v>
      </c>
      <c r="J41" s="18">
        <f t="shared" si="27"/>
        <v>3.3594257851976804E-2</v>
      </c>
      <c r="K41" s="18">
        <f t="shared" si="27"/>
        <v>4.4981658659408022E-2</v>
      </c>
      <c r="L41" s="18">
        <f t="shared" si="27"/>
        <v>0.14671473363233675</v>
      </c>
      <c r="M41" s="18">
        <f t="shared" si="27"/>
        <v>0.18763248084491244</v>
      </c>
      <c r="N41" s="18">
        <f t="shared" si="27"/>
        <v>0.19233912603206119</v>
      </c>
      <c r="O41" s="18">
        <f t="shared" si="27"/>
        <v>0.59002828538284802</v>
      </c>
      <c r="P41" s="18">
        <f t="shared" si="27"/>
        <v>0.16978489145016604</v>
      </c>
      <c r="Q41" s="18">
        <f t="shared" si="27"/>
        <v>8.868176788850618E-2</v>
      </c>
      <c r="R41" s="18">
        <f t="shared" si="27"/>
        <v>0.2154554608475705</v>
      </c>
      <c r="S41" s="18">
        <f t="shared" si="11"/>
        <v>9.0423040426562962E-2</v>
      </c>
      <c r="T41" s="18">
        <f t="shared" si="11"/>
        <v>0.10027248880947362</v>
      </c>
      <c r="U41" s="18">
        <f t="shared" si="11"/>
        <v>0.17617297203528864</v>
      </c>
      <c r="V41" s="18">
        <f t="shared" si="11"/>
        <v>0.1467208214238</v>
      </c>
      <c r="W41" s="18">
        <f t="shared" ref="W41:X41" si="28">W18/W$29*100</f>
        <v>4.8085327174275494E-2</v>
      </c>
      <c r="X41" s="18">
        <f t="shared" si="28"/>
        <v>9.3399271497089376E-2</v>
      </c>
      <c r="Y41" s="18">
        <f t="shared" si="8"/>
        <v>0.15175654066849484</v>
      </c>
    </row>
    <row r="42" spans="1:25" x14ac:dyDescent="0.2">
      <c r="A42" s="143"/>
      <c r="B42" s="8" t="s">
        <v>27</v>
      </c>
      <c r="C42" s="18">
        <f t="shared" si="9"/>
        <v>0.35363138990735199</v>
      </c>
      <c r="D42" s="18">
        <f t="shared" ref="D42:R42" si="29">D19/D$29*100</f>
        <v>0.63281736507522168</v>
      </c>
      <c r="E42" s="18">
        <f t="shared" si="29"/>
        <v>0.3669477419137282</v>
      </c>
      <c r="F42" s="18">
        <f t="shared" si="29"/>
        <v>0.25459685591051601</v>
      </c>
      <c r="G42" s="18">
        <f t="shared" si="29"/>
        <v>0.38111881299400435</v>
      </c>
      <c r="H42" s="18">
        <f t="shared" si="29"/>
        <v>0.73000700761063886</v>
      </c>
      <c r="I42" s="18">
        <f t="shared" si="29"/>
        <v>0.28564490585320967</v>
      </c>
      <c r="J42" s="18">
        <f t="shared" si="29"/>
        <v>0.76508050720043841</v>
      </c>
      <c r="K42" s="18">
        <f t="shared" si="29"/>
        <v>0.377554323863588</v>
      </c>
      <c r="L42" s="18">
        <f t="shared" si="29"/>
        <v>0.4779218884577725</v>
      </c>
      <c r="M42" s="18">
        <f t="shared" si="29"/>
        <v>0.5488672015944942</v>
      </c>
      <c r="N42" s="18">
        <f t="shared" si="29"/>
        <v>0.56958215226864095</v>
      </c>
      <c r="O42" s="18">
        <f t="shared" si="29"/>
        <v>0.41840662624154756</v>
      </c>
      <c r="P42" s="18">
        <f t="shared" si="29"/>
        <v>0.3806957388850955</v>
      </c>
      <c r="Q42" s="18">
        <f t="shared" si="29"/>
        <v>0.85142712800069664</v>
      </c>
      <c r="R42" s="18">
        <f t="shared" si="29"/>
        <v>0.53591198528023798</v>
      </c>
      <c r="S42" s="18">
        <f t="shared" si="11"/>
        <v>0.50659703760706509</v>
      </c>
      <c r="T42" s="18">
        <f t="shared" si="11"/>
        <v>0.42310725368544988</v>
      </c>
      <c r="U42" s="18">
        <f t="shared" si="11"/>
        <v>0.27495483183692787</v>
      </c>
      <c r="V42" s="18">
        <f t="shared" si="11"/>
        <v>0.45280183231748411</v>
      </c>
      <c r="W42" s="18">
        <f t="shared" ref="W42:X42" si="30">W19/W$29*100</f>
        <v>0.45590744191603744</v>
      </c>
      <c r="X42" s="18">
        <f t="shared" si="30"/>
        <v>0.33096732166202303</v>
      </c>
      <c r="Y42" s="18">
        <f t="shared" si="8"/>
        <v>0.46468422085485744</v>
      </c>
    </row>
    <row r="43" spans="1:25" x14ac:dyDescent="0.2">
      <c r="A43" s="143"/>
      <c r="B43" s="8" t="s">
        <v>16</v>
      </c>
      <c r="C43" s="18">
        <f t="shared" si="9"/>
        <v>1.7034694669245606E-2</v>
      </c>
      <c r="D43" s="18">
        <f t="shared" ref="D43:R43" si="31">D20/D$29*100</f>
        <v>7.4419234041027725E-3</v>
      </c>
      <c r="E43" s="18">
        <f t="shared" si="31"/>
        <v>2.5184569223620602E-2</v>
      </c>
      <c r="F43" s="18">
        <f t="shared" si="31"/>
        <v>1.8255003684374112E-2</v>
      </c>
      <c r="G43" s="18">
        <f t="shared" si="31"/>
        <v>1.1296027847717022E-2</v>
      </c>
      <c r="H43" s="18">
        <f t="shared" si="31"/>
        <v>1.672546037620172E-2</v>
      </c>
      <c r="I43" s="18">
        <f t="shared" si="31"/>
        <v>1.5250960794688441E-2</v>
      </c>
      <c r="J43" s="18">
        <f t="shared" si="31"/>
        <v>2.6593175134534554E-2</v>
      </c>
      <c r="K43" s="18">
        <f t="shared" si="31"/>
        <v>2.4707584581913033E-2</v>
      </c>
      <c r="L43" s="18">
        <f t="shared" si="31"/>
        <v>0.10840275780213528</v>
      </c>
      <c r="M43" s="18">
        <f t="shared" si="31"/>
        <v>6.4515521589625317E-3</v>
      </c>
      <c r="N43" s="18">
        <f t="shared" si="31"/>
        <v>9.141208161073968E-3</v>
      </c>
      <c r="O43" s="18">
        <f t="shared" si="31"/>
        <v>1.8631400115483029E-2</v>
      </c>
      <c r="P43" s="18">
        <f t="shared" si="31"/>
        <v>1.2210285375963499E-2</v>
      </c>
      <c r="Q43" s="18">
        <f t="shared" si="31"/>
        <v>3.4029454453748678E-2</v>
      </c>
      <c r="R43" s="18">
        <f t="shared" si="31"/>
        <v>1.397311624243308E-2</v>
      </c>
      <c r="S43" s="18">
        <f t="shared" si="11"/>
        <v>1.388540148139049E-2</v>
      </c>
      <c r="T43" s="18">
        <f t="shared" si="11"/>
        <v>0.11154268770444983</v>
      </c>
      <c r="U43" s="18">
        <f t="shared" si="11"/>
        <v>8.8938076242175632E-3</v>
      </c>
      <c r="V43" s="18">
        <f t="shared" si="11"/>
        <v>1.9191958119970366E-2</v>
      </c>
      <c r="W43" s="18">
        <f t="shared" ref="W43:X43" si="32">W20/W$29*100</f>
        <v>2.9116471833572754E-2</v>
      </c>
      <c r="X43" s="18">
        <f t="shared" si="32"/>
        <v>1.5980729695218642E-2</v>
      </c>
      <c r="Y43" s="18">
        <f t="shared" si="8"/>
        <v>2.7117468351703811E-2</v>
      </c>
    </row>
    <row r="44" spans="1:25" x14ac:dyDescent="0.2">
      <c r="A44" s="143"/>
      <c r="B44" s="8" t="s">
        <v>19</v>
      </c>
      <c r="C44" s="18">
        <f t="shared" si="9"/>
        <v>2.3345858386357617E-5</v>
      </c>
      <c r="D44" s="18">
        <f t="shared" ref="D44:R44" si="33">D21/D$29*100</f>
        <v>2.630519575638464E-4</v>
      </c>
      <c r="E44" s="18">
        <f t="shared" si="33"/>
        <v>2.6178074459117218E-3</v>
      </c>
      <c r="F44" s="18">
        <f t="shared" si="33"/>
        <v>4.1308305447893348E-4</v>
      </c>
      <c r="G44" s="18">
        <f t="shared" si="33"/>
        <v>1.8861292115072669E-6</v>
      </c>
      <c r="H44" s="18">
        <f t="shared" si="33"/>
        <v>1.6425691506213327E-5</v>
      </c>
      <c r="I44" s="18">
        <f t="shared" si="33"/>
        <v>0</v>
      </c>
      <c r="J44" s="18">
        <f t="shared" si="33"/>
        <v>1.3779005923266033E-2</v>
      </c>
      <c r="K44" s="18">
        <f t="shared" si="33"/>
        <v>1.1811698868665321E-2</v>
      </c>
      <c r="L44" s="18">
        <f t="shared" si="33"/>
        <v>0</v>
      </c>
      <c r="M44" s="18">
        <f t="shared" si="33"/>
        <v>0</v>
      </c>
      <c r="N44" s="18">
        <f t="shared" si="33"/>
        <v>0</v>
      </c>
      <c r="O44" s="18">
        <f t="shared" si="33"/>
        <v>6.7374502141600404E-5</v>
      </c>
      <c r="P44" s="18">
        <f t="shared" si="33"/>
        <v>0</v>
      </c>
      <c r="Q44" s="18">
        <f t="shared" si="33"/>
        <v>2.4534478452780787E-2</v>
      </c>
      <c r="R44" s="18">
        <f t="shared" si="33"/>
        <v>2.573596707707068E-4</v>
      </c>
      <c r="S44" s="18">
        <f t="shared" si="11"/>
        <v>4.2819008133805126E-4</v>
      </c>
      <c r="T44" s="18">
        <f t="shared" si="11"/>
        <v>8.6005072060763417E-5</v>
      </c>
      <c r="U44" s="18">
        <f t="shared" si="11"/>
        <v>7.0420712675855982E-3</v>
      </c>
      <c r="V44" s="18">
        <f t="shared" si="11"/>
        <v>9.3037537736712153E-3</v>
      </c>
      <c r="W44" s="18">
        <f t="shared" ref="W44:X44" si="34">W21/W$29*100</f>
        <v>1.3608965641416547E-2</v>
      </c>
      <c r="X44" s="18">
        <f t="shared" si="34"/>
        <v>8.460226546669964E-3</v>
      </c>
      <c r="Y44" s="18">
        <f t="shared" si="8"/>
        <v>4.5028260557909592E-3</v>
      </c>
    </row>
    <row r="45" spans="1:25" x14ac:dyDescent="0.2">
      <c r="A45" s="143"/>
      <c r="B45" s="8" t="s">
        <v>18</v>
      </c>
      <c r="C45" s="18">
        <f t="shared" si="9"/>
        <v>3.4240592299991169E-4</v>
      </c>
      <c r="D45" s="18">
        <f t="shared" ref="D45:R45" si="35">D22/D$29*100</f>
        <v>0</v>
      </c>
      <c r="E45" s="18">
        <f t="shared" si="35"/>
        <v>3.206551289168977E-4</v>
      </c>
      <c r="F45" s="18">
        <f t="shared" si="35"/>
        <v>0</v>
      </c>
      <c r="G45" s="18">
        <f t="shared" si="35"/>
        <v>0</v>
      </c>
      <c r="H45" s="18">
        <f t="shared" si="35"/>
        <v>2.504917954697532E-4</v>
      </c>
      <c r="I45" s="18">
        <f t="shared" si="35"/>
        <v>0</v>
      </c>
      <c r="J45" s="18">
        <f t="shared" si="35"/>
        <v>0</v>
      </c>
      <c r="K45" s="18">
        <f t="shared" si="35"/>
        <v>2.7335583119998128E-3</v>
      </c>
      <c r="L45" s="18">
        <f t="shared" si="35"/>
        <v>0</v>
      </c>
      <c r="M45" s="18">
        <f t="shared" si="35"/>
        <v>3.8666779496329238E-5</v>
      </c>
      <c r="N45" s="18">
        <f t="shared" si="35"/>
        <v>0</v>
      </c>
      <c r="O45" s="18">
        <f t="shared" si="35"/>
        <v>0</v>
      </c>
      <c r="P45" s="18">
        <f t="shared" si="35"/>
        <v>3.270895692390742E-4</v>
      </c>
      <c r="Q45" s="18">
        <f t="shared" si="35"/>
        <v>0</v>
      </c>
      <c r="R45" s="18">
        <f t="shared" si="35"/>
        <v>9.4197003680781557E-5</v>
      </c>
      <c r="S45" s="18">
        <f t="shared" si="11"/>
        <v>0</v>
      </c>
      <c r="T45" s="18">
        <f t="shared" si="11"/>
        <v>3.2399170981794437E-4</v>
      </c>
      <c r="U45" s="18">
        <f t="shared" si="11"/>
        <v>2.8929308316136249E-4</v>
      </c>
      <c r="V45" s="18">
        <f t="shared" si="11"/>
        <v>3.3468537065018598E-4</v>
      </c>
      <c r="W45" s="18">
        <f t="shared" ref="W45:X45" si="36">W22/W$29*100</f>
        <v>9.1380563245439458E-4</v>
      </c>
      <c r="X45" s="18">
        <f t="shared" si="36"/>
        <v>5.4319271567704428E-4</v>
      </c>
      <c r="Y45" s="18">
        <f t="shared" si="8"/>
        <v>3.0442386620573806E-4</v>
      </c>
    </row>
    <row r="46" spans="1:25" x14ac:dyDescent="0.2">
      <c r="A46" s="143"/>
      <c r="B46" s="8" t="s">
        <v>20</v>
      </c>
      <c r="C46" s="18">
        <f t="shared" si="9"/>
        <v>0</v>
      </c>
      <c r="D46" s="18">
        <f t="shared" ref="D46:R46" si="37">D23/D$29*100</f>
        <v>0</v>
      </c>
      <c r="E46" s="18">
        <f t="shared" si="37"/>
        <v>0</v>
      </c>
      <c r="F46" s="18">
        <f t="shared" si="37"/>
        <v>0</v>
      </c>
      <c r="G46" s="18">
        <f t="shared" si="37"/>
        <v>3.9231487599351151E-4</v>
      </c>
      <c r="H46" s="18">
        <f t="shared" si="37"/>
        <v>7.7816713510685644E-4</v>
      </c>
      <c r="I46" s="18">
        <f t="shared" si="37"/>
        <v>7.1287322307862571E-4</v>
      </c>
      <c r="J46" s="18">
        <f t="shared" si="37"/>
        <v>1.0103437496608849E-2</v>
      </c>
      <c r="K46" s="18">
        <f t="shared" si="37"/>
        <v>0</v>
      </c>
      <c r="L46" s="18">
        <f t="shared" si="37"/>
        <v>5.1999244817568825E-2</v>
      </c>
      <c r="M46" s="18">
        <f t="shared" si="37"/>
        <v>0</v>
      </c>
      <c r="N46" s="18">
        <f t="shared" si="37"/>
        <v>0</v>
      </c>
      <c r="O46" s="18">
        <f t="shared" si="37"/>
        <v>1.0654572431694947E-4</v>
      </c>
      <c r="P46" s="18">
        <f t="shared" si="37"/>
        <v>0</v>
      </c>
      <c r="Q46" s="18">
        <f t="shared" si="37"/>
        <v>4.4961143353700735E-5</v>
      </c>
      <c r="R46" s="18">
        <f t="shared" si="37"/>
        <v>0</v>
      </c>
      <c r="S46" s="18">
        <f t="shared" si="11"/>
        <v>6.4228512200707679E-5</v>
      </c>
      <c r="T46" s="18">
        <f t="shared" si="11"/>
        <v>2.9689422136044351E-4</v>
      </c>
      <c r="U46" s="18">
        <f t="shared" si="11"/>
        <v>1.537683955542377E-4</v>
      </c>
      <c r="V46" s="18">
        <f t="shared" si="11"/>
        <v>1.1988729694932036E-4</v>
      </c>
      <c r="W46" s="18">
        <f t="shared" ref="W46:X46" si="38">W23/W$29*100</f>
        <v>2.1278785749261455E-5</v>
      </c>
      <c r="X46" s="18">
        <f t="shared" si="38"/>
        <v>5.4319271567704433E-5</v>
      </c>
      <c r="Y46" s="18">
        <f t="shared" si="8"/>
        <v>2.5179343178740208E-3</v>
      </c>
    </row>
    <row r="47" spans="1:25" x14ac:dyDescent="0.2">
      <c r="A47" s="143"/>
      <c r="B47" s="8" t="s">
        <v>21</v>
      </c>
      <c r="C47" s="18">
        <f t="shared" si="9"/>
        <v>0</v>
      </c>
      <c r="D47" s="18">
        <f t="shared" ref="D47:R47" si="39">D24/D$29*100</f>
        <v>0</v>
      </c>
      <c r="E47" s="18">
        <f t="shared" si="39"/>
        <v>0</v>
      </c>
      <c r="F47" s="18">
        <f t="shared" si="39"/>
        <v>0</v>
      </c>
      <c r="G47" s="18">
        <f t="shared" si="39"/>
        <v>0</v>
      </c>
      <c r="H47" s="18">
        <f t="shared" si="39"/>
        <v>0</v>
      </c>
      <c r="I47" s="18">
        <f t="shared" si="39"/>
        <v>0</v>
      </c>
      <c r="J47" s="18">
        <f t="shared" si="39"/>
        <v>1.0107813173307252E-3</v>
      </c>
      <c r="K47" s="18">
        <f t="shared" si="39"/>
        <v>0</v>
      </c>
      <c r="L47" s="18">
        <f t="shared" si="39"/>
        <v>6.7662761535139328E-4</v>
      </c>
      <c r="M47" s="18">
        <f t="shared" si="39"/>
        <v>1.6820049080903219E-4</v>
      </c>
      <c r="N47" s="18">
        <f t="shared" si="39"/>
        <v>6.5946931490938859E-4</v>
      </c>
      <c r="O47" s="18">
        <f t="shared" si="39"/>
        <v>5.4056286601981702E-4</v>
      </c>
      <c r="P47" s="18">
        <f t="shared" si="39"/>
        <v>4.2553400269937814E-4</v>
      </c>
      <c r="Q47" s="18">
        <f t="shared" si="39"/>
        <v>0</v>
      </c>
      <c r="R47" s="18">
        <f t="shared" si="39"/>
        <v>0</v>
      </c>
      <c r="S47" s="18">
        <f t="shared" si="11"/>
        <v>4.4157102137986529E-5</v>
      </c>
      <c r="T47" s="18">
        <f t="shared" si="11"/>
        <v>0</v>
      </c>
      <c r="U47" s="18">
        <f t="shared" si="11"/>
        <v>0</v>
      </c>
      <c r="V47" s="18">
        <f t="shared" si="11"/>
        <v>0</v>
      </c>
      <c r="W47" s="18">
        <f t="shared" ref="W47:X47" si="40">W24/W$29*100</f>
        <v>1.1821547638478586E-5</v>
      </c>
      <c r="X47" s="18">
        <f t="shared" si="40"/>
        <v>0</v>
      </c>
      <c r="Y47" s="18">
        <f t="shared" si="8"/>
        <v>1.548189886105598E-4</v>
      </c>
    </row>
    <row r="48" spans="1:25" x14ac:dyDescent="0.2">
      <c r="A48" s="143"/>
      <c r="B48" s="8" t="s">
        <v>17</v>
      </c>
      <c r="C48" s="18">
        <f t="shared" si="9"/>
        <v>1.6668942887859337E-2</v>
      </c>
      <c r="D48" s="18">
        <f t="shared" ref="D48:R48" si="41">D25/D$29*100</f>
        <v>7.1788714465389264E-3</v>
      </c>
      <c r="E48" s="18">
        <f t="shared" si="41"/>
        <v>2.2114690612350635E-2</v>
      </c>
      <c r="F48" s="18">
        <f t="shared" si="41"/>
        <v>1.7841920629895178E-2</v>
      </c>
      <c r="G48" s="18">
        <f t="shared" si="41"/>
        <v>1.0901826842512003E-2</v>
      </c>
      <c r="H48" s="18">
        <f t="shared" si="41"/>
        <v>1.3520397321051845E-2</v>
      </c>
      <c r="I48" s="18">
        <f t="shared" si="41"/>
        <v>1.094882747064886E-2</v>
      </c>
      <c r="J48" s="18">
        <f t="shared" si="41"/>
        <v>1.3849016750440456E-3</v>
      </c>
      <c r="K48" s="18">
        <f t="shared" si="41"/>
        <v>1.0162327401247897E-2</v>
      </c>
      <c r="L48" s="18">
        <f t="shared" si="41"/>
        <v>5.5712445145716709E-2</v>
      </c>
      <c r="M48" s="18">
        <f t="shared" si="41"/>
        <v>6.2156848040349237E-3</v>
      </c>
      <c r="N48" s="18">
        <f t="shared" si="41"/>
        <v>5.0249236211609583E-3</v>
      </c>
      <c r="O48" s="18">
        <f t="shared" si="41"/>
        <v>1.6721411322213008E-2</v>
      </c>
      <c r="P48" s="18">
        <f t="shared" si="41"/>
        <v>1.1457661804025047E-2</v>
      </c>
      <c r="Q48" s="18">
        <f t="shared" si="41"/>
        <v>9.4070974025947489E-3</v>
      </c>
      <c r="R48" s="18">
        <f t="shared" si="41"/>
        <v>1.3621559567981587E-2</v>
      </c>
      <c r="S48" s="18">
        <f t="shared" si="11"/>
        <v>1.2390750478719856E-2</v>
      </c>
      <c r="T48" s="18">
        <f t="shared" si="11"/>
        <v>0.1108310840945224</v>
      </c>
      <c r="U48" s="18">
        <f t="shared" si="11"/>
        <v>1.4086748779163641E-3</v>
      </c>
      <c r="V48" s="18">
        <f t="shared" si="11"/>
        <v>9.4124016365315383E-3</v>
      </c>
      <c r="W48" s="18">
        <f t="shared" ref="W48:X48" si="42">W25/W$29*100</f>
        <v>1.2807464711527699E-2</v>
      </c>
      <c r="X48" s="18">
        <f t="shared" si="42"/>
        <v>3.8023490097393092E-3</v>
      </c>
      <c r="Y48" s="18">
        <f t="shared" si="8"/>
        <v>1.8816282746846203E-2</v>
      </c>
    </row>
    <row r="49" spans="1:25" x14ac:dyDescent="0.2">
      <c r="A49" s="297"/>
      <c r="B49" s="8" t="s">
        <v>807</v>
      </c>
      <c r="C49" s="18">
        <f t="shared" si="9"/>
        <v>0</v>
      </c>
      <c r="D49" s="18">
        <f t="shared" ref="D49:R49" si="43">D26/D$29*100</f>
        <v>0</v>
      </c>
      <c r="E49" s="18">
        <f t="shared" si="43"/>
        <v>1.3141603644135151E-4</v>
      </c>
      <c r="F49" s="18">
        <f t="shared" si="43"/>
        <v>0</v>
      </c>
      <c r="G49" s="18">
        <f t="shared" si="43"/>
        <v>0</v>
      </c>
      <c r="H49" s="18">
        <f t="shared" si="43"/>
        <v>2.1599784330670526E-3</v>
      </c>
      <c r="I49" s="18">
        <f t="shared" si="43"/>
        <v>3.5892601009609535E-3</v>
      </c>
      <c r="J49" s="18">
        <f t="shared" si="43"/>
        <v>3.1504872228490133E-4</v>
      </c>
      <c r="K49" s="18">
        <f t="shared" si="43"/>
        <v>0</v>
      </c>
      <c r="L49" s="18">
        <f t="shared" si="43"/>
        <v>1.4440223498352908E-5</v>
      </c>
      <c r="M49" s="18">
        <f t="shared" si="43"/>
        <v>2.9000084622246927E-5</v>
      </c>
      <c r="N49" s="18">
        <f t="shared" si="43"/>
        <v>3.456815225003621E-3</v>
      </c>
      <c r="O49" s="18">
        <f t="shared" si="43"/>
        <v>1.1955057007916536E-3</v>
      </c>
      <c r="P49" s="18">
        <f t="shared" si="43"/>
        <v>0</v>
      </c>
      <c r="Q49" s="18">
        <f t="shared" si="43"/>
        <v>4.2917455019441602E-5</v>
      </c>
      <c r="R49" s="18">
        <f t="shared" si="43"/>
        <v>0</v>
      </c>
      <c r="S49" s="18">
        <f t="shared" si="11"/>
        <v>9.5807530699388947E-4</v>
      </c>
      <c r="T49" s="18">
        <f t="shared" si="11"/>
        <v>4.7126066882610091E-6</v>
      </c>
      <c r="U49" s="18">
        <f t="shared" si="11"/>
        <v>0</v>
      </c>
      <c r="V49" s="18">
        <f t="shared" si="11"/>
        <v>2.1230042168108813E-5</v>
      </c>
      <c r="W49" s="18">
        <f t="shared" ref="W49:X49" si="44">W26/W$29*100</f>
        <v>1.7531355147863742E-3</v>
      </c>
      <c r="X49" s="18">
        <f t="shared" si="44"/>
        <v>3.1206421515646192E-3</v>
      </c>
      <c r="Y49" s="18">
        <f t="shared" si="8"/>
        <v>8.2118237637632133E-4</v>
      </c>
    </row>
    <row r="50" spans="1:25" ht="15" x14ac:dyDescent="0.25">
      <c r="A50" s="143"/>
      <c r="B50" s="191" t="s">
        <v>22</v>
      </c>
      <c r="C50" s="18">
        <f t="shared" si="9"/>
        <v>81.967421632817107</v>
      </c>
      <c r="D50" s="18">
        <f t="shared" ref="D50:R50" si="45">D27/D$29*100</f>
        <v>83.199838033403978</v>
      </c>
      <c r="E50" s="18">
        <f t="shared" si="45"/>
        <v>79.437569326887314</v>
      </c>
      <c r="F50" s="18">
        <f t="shared" si="45"/>
        <v>82.447552571586712</v>
      </c>
      <c r="G50" s="18">
        <f t="shared" si="45"/>
        <v>83.310532860360041</v>
      </c>
      <c r="H50" s="18">
        <f t="shared" si="45"/>
        <v>82.972076940402886</v>
      </c>
      <c r="I50" s="18">
        <f t="shared" si="45"/>
        <v>78.589352887634448</v>
      </c>
      <c r="J50" s="18">
        <f t="shared" si="45"/>
        <v>76.947690272800699</v>
      </c>
      <c r="K50" s="18">
        <f t="shared" si="45"/>
        <v>75.156546794086978</v>
      </c>
      <c r="L50" s="18">
        <f t="shared" si="45"/>
        <v>77.665496100892113</v>
      </c>
      <c r="M50" s="18">
        <f t="shared" si="45"/>
        <v>82.129693521112372</v>
      </c>
      <c r="N50" s="18">
        <f t="shared" si="45"/>
        <v>81.61025130930409</v>
      </c>
      <c r="O50" s="18">
        <f t="shared" si="45"/>
        <v>81.739805188037224</v>
      </c>
      <c r="P50" s="18">
        <f t="shared" si="45"/>
        <v>82.680593018470034</v>
      </c>
      <c r="Q50" s="18">
        <f t="shared" si="45"/>
        <v>81.356283544589402</v>
      </c>
      <c r="R50" s="18">
        <f t="shared" si="45"/>
        <v>82.310726175803168</v>
      </c>
      <c r="S50" s="18">
        <f t="shared" si="11"/>
        <v>85.986633912801622</v>
      </c>
      <c r="T50" s="18">
        <f t="shared" si="11"/>
        <v>86.254927398465</v>
      </c>
      <c r="U50" s="18">
        <f t="shared" si="11"/>
        <v>85.033404098938959</v>
      </c>
      <c r="V50" s="18">
        <f t="shared" si="11"/>
        <v>84.683825852411786</v>
      </c>
      <c r="W50" s="18">
        <f t="shared" ref="W50:X50" si="46">W27/W$29*100</f>
        <v>84.264349759968795</v>
      </c>
      <c r="X50" s="18">
        <f t="shared" si="46"/>
        <v>84.2787385272606</v>
      </c>
      <c r="Y50" s="18">
        <f t="shared" si="8"/>
        <v>82.510631578376618</v>
      </c>
    </row>
    <row r="51" spans="1:25" x14ac:dyDescent="0.2">
      <c r="A51" s="143"/>
      <c r="B51" s="8" t="s">
        <v>23</v>
      </c>
      <c r="C51" s="18">
        <f t="shared" si="9"/>
        <v>18.032578367182893</v>
      </c>
      <c r="D51" s="18">
        <f t="shared" ref="D51:R51" si="47">D28/D$29*100</f>
        <v>16.800161966596018</v>
      </c>
      <c r="E51" s="18">
        <f t="shared" si="47"/>
        <v>20.562430673112683</v>
      </c>
      <c r="F51" s="18">
        <f t="shared" si="47"/>
        <v>17.552447428413281</v>
      </c>
      <c r="G51" s="18">
        <f t="shared" si="47"/>
        <v>16.689467139639962</v>
      </c>
      <c r="H51" s="18">
        <f t="shared" si="47"/>
        <v>17.027923059597118</v>
      </c>
      <c r="I51" s="18">
        <f t="shared" si="47"/>
        <v>21.41064711236556</v>
      </c>
      <c r="J51" s="18">
        <f t="shared" si="47"/>
        <v>23.052309727199312</v>
      </c>
      <c r="K51" s="18">
        <f t="shared" si="47"/>
        <v>24.843453205913026</v>
      </c>
      <c r="L51" s="18">
        <f t="shared" si="47"/>
        <v>22.33450389910789</v>
      </c>
      <c r="M51" s="18">
        <f t="shared" si="47"/>
        <v>17.870306478887635</v>
      </c>
      <c r="N51" s="18">
        <f t="shared" si="47"/>
        <v>18.389748690695924</v>
      </c>
      <c r="O51" s="18">
        <f t="shared" si="47"/>
        <v>18.260194811962783</v>
      </c>
      <c r="P51" s="18">
        <f t="shared" si="47"/>
        <v>17.319406981529973</v>
      </c>
      <c r="Q51" s="18">
        <f t="shared" si="47"/>
        <v>18.643716455410601</v>
      </c>
      <c r="R51" s="18">
        <f t="shared" si="47"/>
        <v>17.689273824196832</v>
      </c>
      <c r="S51" s="18">
        <f t="shared" si="11"/>
        <v>14.013366087198373</v>
      </c>
      <c r="T51" s="18">
        <f t="shared" si="11"/>
        <v>13.745072601535007</v>
      </c>
      <c r="U51" s="18">
        <f t="shared" si="11"/>
        <v>14.966595901061039</v>
      </c>
      <c r="V51" s="18">
        <f t="shared" si="11"/>
        <v>15.31617414758821</v>
      </c>
      <c r="W51" s="18">
        <f t="shared" ref="W51:X51" si="48">W28/W$29*100</f>
        <v>15.735650240031211</v>
      </c>
      <c r="X51" s="18">
        <f t="shared" si="48"/>
        <v>15.7212614727394</v>
      </c>
      <c r="Y51" s="18">
        <f t="shared" si="8"/>
        <v>17.489368421623347</v>
      </c>
    </row>
    <row r="52" spans="1:25" ht="13.5" thickBot="1" x14ac:dyDescent="0.25">
      <c r="A52" s="143"/>
      <c r="B52" s="30" t="s">
        <v>7</v>
      </c>
      <c r="C52" s="18">
        <f t="shared" si="9"/>
        <v>100</v>
      </c>
      <c r="D52" s="18">
        <f t="shared" ref="D52:R52" si="49">D29/D$29*100</f>
        <v>100</v>
      </c>
      <c r="E52" s="18">
        <f t="shared" si="49"/>
        <v>100</v>
      </c>
      <c r="F52" s="18">
        <f t="shared" si="49"/>
        <v>100</v>
      </c>
      <c r="G52" s="18">
        <f t="shared" si="49"/>
        <v>100</v>
      </c>
      <c r="H52" s="18">
        <f t="shared" si="49"/>
        <v>100</v>
      </c>
      <c r="I52" s="18">
        <f t="shared" si="49"/>
        <v>100</v>
      </c>
      <c r="J52" s="18">
        <f t="shared" si="49"/>
        <v>100</v>
      </c>
      <c r="K52" s="18">
        <f t="shared" si="49"/>
        <v>100</v>
      </c>
      <c r="L52" s="18">
        <f t="shared" si="49"/>
        <v>100</v>
      </c>
      <c r="M52" s="18">
        <f t="shared" si="49"/>
        <v>100</v>
      </c>
      <c r="N52" s="18">
        <f t="shared" si="49"/>
        <v>100</v>
      </c>
      <c r="O52" s="18">
        <f t="shared" si="49"/>
        <v>100</v>
      </c>
      <c r="P52" s="18">
        <f t="shared" si="49"/>
        <v>100</v>
      </c>
      <c r="Q52" s="18">
        <f t="shared" si="49"/>
        <v>100</v>
      </c>
      <c r="R52" s="18">
        <f t="shared" si="49"/>
        <v>100</v>
      </c>
      <c r="S52" s="18">
        <f t="shared" si="11"/>
        <v>100</v>
      </c>
      <c r="T52" s="18">
        <f t="shared" si="11"/>
        <v>100</v>
      </c>
      <c r="U52" s="18">
        <f t="shared" si="11"/>
        <v>100</v>
      </c>
      <c r="V52" s="18">
        <f t="shared" si="11"/>
        <v>100</v>
      </c>
      <c r="W52" s="18">
        <f t="shared" ref="W52:X52" si="50">W29/W$29*100</f>
        <v>100</v>
      </c>
      <c r="X52" s="18">
        <f t="shared" si="50"/>
        <v>100</v>
      </c>
      <c r="Y52" s="18">
        <f t="shared" si="8"/>
        <v>100</v>
      </c>
    </row>
    <row r="53" spans="1:25" ht="20.25" thickTop="1" thickBot="1" x14ac:dyDescent="0.35">
      <c r="A53" s="143"/>
      <c r="B53" s="83"/>
      <c r="C53" s="334" t="s">
        <v>9</v>
      </c>
      <c r="D53" s="334"/>
      <c r="E53" s="334"/>
      <c r="F53" s="334"/>
      <c r="G53" s="334"/>
      <c r="H53" s="334"/>
      <c r="I53" s="334"/>
      <c r="J53" s="334"/>
      <c r="K53" s="334"/>
      <c r="L53" s="334"/>
      <c r="M53" s="334"/>
      <c r="N53" s="334"/>
      <c r="O53" s="334"/>
      <c r="P53" s="334"/>
      <c r="Q53" s="334"/>
      <c r="R53" s="334"/>
      <c r="S53" s="334"/>
      <c r="T53" s="334"/>
      <c r="U53" s="334"/>
      <c r="V53" s="334"/>
      <c r="W53" s="334"/>
      <c r="X53" s="334"/>
      <c r="Y53" s="334"/>
    </row>
    <row r="54" spans="1:25" ht="13.5" thickTop="1" x14ac:dyDescent="0.2">
      <c r="A54" s="143"/>
      <c r="B54" s="8"/>
      <c r="C54" s="18"/>
      <c r="D54" s="18"/>
      <c r="E54" s="18"/>
      <c r="F54" s="18"/>
      <c r="G54" s="18"/>
      <c r="H54" s="18"/>
      <c r="I54" s="18"/>
      <c r="J54" s="18"/>
      <c r="K54" s="18"/>
      <c r="L54" s="18"/>
      <c r="M54" s="18"/>
      <c r="N54" s="18"/>
      <c r="O54" s="18"/>
      <c r="P54" s="18"/>
      <c r="Q54" s="18"/>
      <c r="R54" s="18"/>
      <c r="S54" s="18"/>
      <c r="T54" s="18"/>
      <c r="U54" s="18"/>
      <c r="V54" s="18"/>
      <c r="W54" s="18"/>
      <c r="X54" s="18"/>
      <c r="Y54" s="18"/>
    </row>
    <row r="55" spans="1:25" x14ac:dyDescent="0.2">
      <c r="A55" s="143"/>
      <c r="B55" s="80" t="s">
        <v>326</v>
      </c>
      <c r="C55" s="33" t="s">
        <v>10</v>
      </c>
      <c r="D55" s="18">
        <f t="shared" ref="D55:V55" si="51">IF(C9=0,"--",(D9/C9)*100-100)</f>
        <v>37.067240882448829</v>
      </c>
      <c r="E55" s="18">
        <f t="shared" si="51"/>
        <v>6.1879144776414847</v>
      </c>
      <c r="F55" s="18">
        <f t="shared" si="51"/>
        <v>22.152280719297224</v>
      </c>
      <c r="G55" s="18">
        <f t="shared" si="51"/>
        <v>15.419878017289363</v>
      </c>
      <c r="H55" s="18">
        <f t="shared" si="51"/>
        <v>2.7712781375075082</v>
      </c>
      <c r="I55" s="18">
        <f t="shared" si="51"/>
        <v>-18.185091586282326</v>
      </c>
      <c r="J55" s="18">
        <f t="shared" si="51"/>
        <v>-1.4214661769284476</v>
      </c>
      <c r="K55" s="18">
        <f t="shared" si="51"/>
        <v>-5.4729345981655797</v>
      </c>
      <c r="L55" s="18">
        <f t="shared" si="51"/>
        <v>-10.164687544616797</v>
      </c>
      <c r="M55" s="18">
        <f t="shared" si="51"/>
        <v>10.767892493142824</v>
      </c>
      <c r="N55" s="18">
        <f t="shared" si="51"/>
        <v>7.9226837936463568</v>
      </c>
      <c r="O55" s="18">
        <f t="shared" si="51"/>
        <v>8.652676341538168</v>
      </c>
      <c r="P55" s="18">
        <f t="shared" si="51"/>
        <v>-10.388652009394221</v>
      </c>
      <c r="Q55" s="18">
        <f t="shared" si="51"/>
        <v>-22.70735056325303</v>
      </c>
      <c r="R55" s="18">
        <f t="shared" si="51"/>
        <v>-0.84327867388429922</v>
      </c>
      <c r="S55" s="18">
        <f t="shared" si="51"/>
        <v>33.59685075656202</v>
      </c>
      <c r="T55" s="18">
        <f t="shared" si="51"/>
        <v>1.4570285223475423</v>
      </c>
      <c r="U55" s="18">
        <f t="shared" si="51"/>
        <v>-8.704999667589334</v>
      </c>
      <c r="V55" s="18">
        <f t="shared" si="51"/>
        <v>6.3953256736730708</v>
      </c>
      <c r="W55" s="18">
        <f t="shared" ref="W55:X55" si="52">IF(V9=0,"--",(W9/V9)*100-100)</f>
        <v>-9.8143108110992188</v>
      </c>
      <c r="X55" s="18">
        <f t="shared" si="52"/>
        <v>-15.255847954949132</v>
      </c>
      <c r="Y55" s="18">
        <f>IFERROR((POWER(U9/C9,1/21)*100)-100,"--")</f>
        <v>2.2462655095921065</v>
      </c>
    </row>
    <row r="56" spans="1:25" x14ac:dyDescent="0.2">
      <c r="A56" s="143"/>
      <c r="B56" s="80" t="s">
        <v>66</v>
      </c>
      <c r="C56" s="33" t="s">
        <v>10</v>
      </c>
      <c r="D56" s="18">
        <f t="shared" ref="D56:V56" si="53">IF(C10=0,"--",(D10/C10)*100-100)</f>
        <v>-100</v>
      </c>
      <c r="E56" s="18" t="str">
        <f t="shared" si="53"/>
        <v>--</v>
      </c>
      <c r="F56" s="18">
        <f t="shared" si="53"/>
        <v>343.61111111111109</v>
      </c>
      <c r="G56" s="18">
        <f t="shared" si="53"/>
        <v>586.22417031934879</v>
      </c>
      <c r="H56" s="18">
        <f t="shared" si="53"/>
        <v>-64.148188703348836</v>
      </c>
      <c r="I56" s="18">
        <f t="shared" si="53"/>
        <v>-99.643675235428859</v>
      </c>
      <c r="J56" s="18">
        <f t="shared" si="53"/>
        <v>12857.142857142859</v>
      </c>
      <c r="K56" s="18">
        <f t="shared" si="53"/>
        <v>274.36604189636165</v>
      </c>
      <c r="L56" s="18">
        <f t="shared" si="53"/>
        <v>11.014578118097475</v>
      </c>
      <c r="M56" s="18">
        <f t="shared" si="53"/>
        <v>218.02626343016317</v>
      </c>
      <c r="N56" s="18">
        <f t="shared" si="53"/>
        <v>63.188188188188178</v>
      </c>
      <c r="O56" s="18">
        <f t="shared" si="53"/>
        <v>-41.984869396309357</v>
      </c>
      <c r="P56" s="18">
        <f t="shared" si="53"/>
        <v>-100</v>
      </c>
      <c r="Q56" s="18" t="str">
        <f t="shared" si="53"/>
        <v>--</v>
      </c>
      <c r="R56" s="18">
        <f t="shared" si="53"/>
        <v>-100</v>
      </c>
      <c r="S56" s="18" t="str">
        <f t="shared" si="53"/>
        <v>--</v>
      </c>
      <c r="T56" s="18">
        <f t="shared" si="53"/>
        <v>-99.861046780917093</v>
      </c>
      <c r="U56" s="18">
        <f t="shared" si="53"/>
        <v>-100</v>
      </c>
      <c r="V56" s="18" t="str">
        <f t="shared" si="53"/>
        <v>--</v>
      </c>
      <c r="W56" s="18">
        <f t="shared" ref="W56:X56" si="54">IF(V10=0,"--",(W10/V10)*100-100)</f>
        <v>-100</v>
      </c>
      <c r="X56" s="18" t="str">
        <f t="shared" si="54"/>
        <v>--</v>
      </c>
      <c r="Y56" s="18">
        <f t="shared" ref="Y56:Y75" si="55">IFERROR((POWER(U10/C10,1/21)*100)-100,"--")</f>
        <v>-100</v>
      </c>
    </row>
    <row r="57" spans="1:25" x14ac:dyDescent="0.2">
      <c r="A57" s="143"/>
      <c r="B57" s="80" t="s">
        <v>63</v>
      </c>
      <c r="C57" s="33" t="s">
        <v>10</v>
      </c>
      <c r="D57" s="18">
        <f t="shared" ref="D57:V57" si="56">IF(C11=0,"--",(D11/C11)*100-100)</f>
        <v>1333.3333333333335</v>
      </c>
      <c r="E57" s="18">
        <f t="shared" si="56"/>
        <v>1058.1395348837209</v>
      </c>
      <c r="F57" s="18">
        <f t="shared" si="56"/>
        <v>-82.228915662650593</v>
      </c>
      <c r="G57" s="18">
        <f t="shared" si="56"/>
        <v>-99.435028248587571</v>
      </c>
      <c r="H57" s="18">
        <f t="shared" si="56"/>
        <v>700</v>
      </c>
      <c r="I57" s="18">
        <f t="shared" si="56"/>
        <v>-100</v>
      </c>
      <c r="J57" s="18" t="str">
        <f t="shared" si="56"/>
        <v>--</v>
      </c>
      <c r="K57" s="18">
        <f t="shared" si="56"/>
        <v>-14.718958399491896</v>
      </c>
      <c r="L57" s="18">
        <f t="shared" si="56"/>
        <v>-100</v>
      </c>
      <c r="M57" s="18" t="str">
        <f t="shared" si="56"/>
        <v>--</v>
      </c>
      <c r="N57" s="18" t="str">
        <f t="shared" si="56"/>
        <v>--</v>
      </c>
      <c r="O57" s="18" t="str">
        <f t="shared" si="56"/>
        <v>--</v>
      </c>
      <c r="P57" s="18">
        <f t="shared" si="56"/>
        <v>-100</v>
      </c>
      <c r="Q57" s="18" t="str">
        <f t="shared" si="56"/>
        <v>--</v>
      </c>
      <c r="R57" s="18">
        <f t="shared" si="56"/>
        <v>-98.725531028738033</v>
      </c>
      <c r="S57" s="18">
        <f t="shared" si="56"/>
        <v>109.15032679738565</v>
      </c>
      <c r="T57" s="18">
        <f t="shared" si="56"/>
        <v>-77.1875</v>
      </c>
      <c r="U57" s="18">
        <f t="shared" si="56"/>
        <v>7302.7397260273974</v>
      </c>
      <c r="V57" s="18">
        <f t="shared" si="56"/>
        <v>37.86084381939304</v>
      </c>
      <c r="W57" s="18">
        <f t="shared" ref="W57:X57" si="57">IF(V11=0,"--",(W11/V11)*100-100)</f>
        <v>54.523489932885894</v>
      </c>
      <c r="X57" s="18">
        <f t="shared" si="57"/>
        <v>-45.882557331480186</v>
      </c>
      <c r="Y57" s="18">
        <f t="shared" si="55"/>
        <v>38.259037152433251</v>
      </c>
    </row>
    <row r="58" spans="1:25" x14ac:dyDescent="0.2">
      <c r="A58" s="143"/>
      <c r="B58" s="80" t="s">
        <v>61</v>
      </c>
      <c r="C58" s="33" t="s">
        <v>10</v>
      </c>
      <c r="D58" s="18">
        <f t="shared" ref="D58:V58" si="58">IF(C12=0,"--",(D12/C12)*100-100)</f>
        <v>-45.214752567693736</v>
      </c>
      <c r="E58" s="18">
        <f t="shared" si="58"/>
        <v>258.50021303792073</v>
      </c>
      <c r="F58" s="18">
        <f t="shared" si="58"/>
        <v>-9.1395293558355064</v>
      </c>
      <c r="G58" s="18">
        <f t="shared" si="58"/>
        <v>-24.395029431000651</v>
      </c>
      <c r="H58" s="18">
        <f t="shared" si="58"/>
        <v>13.927335640138395</v>
      </c>
      <c r="I58" s="18">
        <f t="shared" si="58"/>
        <v>-26.529992406985571</v>
      </c>
      <c r="J58" s="18">
        <f t="shared" si="58"/>
        <v>-86.916081025217039</v>
      </c>
      <c r="K58" s="18">
        <f t="shared" si="58"/>
        <v>630.01579778830967</v>
      </c>
      <c r="L58" s="18">
        <f t="shared" si="58"/>
        <v>484.44059727331739</v>
      </c>
      <c r="M58" s="18">
        <f t="shared" si="58"/>
        <v>-88.095678898063468</v>
      </c>
      <c r="N58" s="18">
        <f t="shared" si="58"/>
        <v>-5.9097978227060679</v>
      </c>
      <c r="O58" s="18">
        <f t="shared" si="58"/>
        <v>252.79338842975204</v>
      </c>
      <c r="P58" s="18">
        <f t="shared" si="58"/>
        <v>-32.38380809595202</v>
      </c>
      <c r="Q58" s="18">
        <f t="shared" si="58"/>
        <v>-36.211197339246112</v>
      </c>
      <c r="R58" s="18">
        <f t="shared" si="58"/>
        <v>75.928742124701273</v>
      </c>
      <c r="S58" s="18">
        <f t="shared" si="58"/>
        <v>14.349222030130889</v>
      </c>
      <c r="T58" s="18">
        <f t="shared" si="58"/>
        <v>915.89632829373659</v>
      </c>
      <c r="U58" s="18">
        <f t="shared" si="58"/>
        <v>-98.850880176885795</v>
      </c>
      <c r="V58" s="18">
        <f t="shared" si="58"/>
        <v>597.2247918593896</v>
      </c>
      <c r="W58" s="18">
        <f t="shared" ref="W58:X58" si="59">IF(V12=0,"--",(W12/V12)*100-100)</f>
        <v>43.744195303171011</v>
      </c>
      <c r="X58" s="18">
        <f t="shared" si="59"/>
        <v>-74.155436588517631</v>
      </c>
      <c r="Y58" s="18">
        <f t="shared" si="55"/>
        <v>-6.3467878162281153</v>
      </c>
    </row>
    <row r="59" spans="1:25" x14ac:dyDescent="0.2">
      <c r="A59" s="143"/>
      <c r="B59" s="80" t="s">
        <v>402</v>
      </c>
      <c r="C59" s="33" t="s">
        <v>10</v>
      </c>
      <c r="D59" s="18">
        <f t="shared" ref="D59:V59" si="60">IF(C13=0,"--",(D13/C13)*100-100)</f>
        <v>-6.3410959141746162</v>
      </c>
      <c r="E59" s="18">
        <f t="shared" si="60"/>
        <v>23.89511168217571</v>
      </c>
      <c r="F59" s="18">
        <f t="shared" si="60"/>
        <v>3.5768264869682156</v>
      </c>
      <c r="G59" s="18">
        <f t="shared" si="60"/>
        <v>85.636194821151946</v>
      </c>
      <c r="H59" s="18">
        <f t="shared" si="60"/>
        <v>-53.311017227024045</v>
      </c>
      <c r="I59" s="18">
        <f t="shared" si="60"/>
        <v>-13.285502656277401</v>
      </c>
      <c r="J59" s="18">
        <f t="shared" si="60"/>
        <v>8.0519266028366019</v>
      </c>
      <c r="K59" s="18">
        <f t="shared" si="60"/>
        <v>-3.4835239862657801</v>
      </c>
      <c r="L59" s="18">
        <f t="shared" si="60"/>
        <v>53.382316769197786</v>
      </c>
      <c r="M59" s="18">
        <f t="shared" si="60"/>
        <v>24.244460036782442</v>
      </c>
      <c r="N59" s="18">
        <f t="shared" si="60"/>
        <v>20.940887942582549</v>
      </c>
      <c r="O59" s="18">
        <f t="shared" si="60"/>
        <v>-4.7520016162455363</v>
      </c>
      <c r="P59" s="18">
        <f t="shared" si="60"/>
        <v>-13.240180617204658</v>
      </c>
      <c r="Q59" s="18">
        <f t="shared" si="60"/>
        <v>-29.130947763659648</v>
      </c>
      <c r="R59" s="18">
        <f t="shared" si="60"/>
        <v>105.52353881628736</v>
      </c>
      <c r="S59" s="18">
        <f t="shared" si="60"/>
        <v>26.70578391812117</v>
      </c>
      <c r="T59" s="18">
        <f t="shared" si="60"/>
        <v>22.934130029016146</v>
      </c>
      <c r="U59" s="18">
        <f t="shared" si="60"/>
        <v>-0.92550838305339767</v>
      </c>
      <c r="V59" s="18">
        <f t="shared" si="60"/>
        <v>-16.896439843081737</v>
      </c>
      <c r="W59" s="18">
        <f t="shared" ref="W59:X59" si="61">IF(V13=0,"--",(W13/V13)*100-100)</f>
        <v>9.4697588134939394</v>
      </c>
      <c r="X59" s="18">
        <f t="shared" si="61"/>
        <v>-5.6648122730416759</v>
      </c>
      <c r="Y59" s="18">
        <f t="shared" si="55"/>
        <v>6.8658464573415898</v>
      </c>
    </row>
    <row r="60" spans="1:25" x14ac:dyDescent="0.2">
      <c r="A60" s="143"/>
      <c r="B60" s="80" t="s">
        <v>396</v>
      </c>
      <c r="C60" s="33" t="s">
        <v>10</v>
      </c>
      <c r="D60" s="18">
        <f t="shared" ref="D60:V60" si="62">IF(C14=0,"--",(D14/C14)*100-100)</f>
        <v>-31.266987484463712</v>
      </c>
      <c r="E60" s="18">
        <f t="shared" si="62"/>
        <v>120.01391004835398</v>
      </c>
      <c r="F60" s="18">
        <f t="shared" si="62"/>
        <v>-45.17679998795743</v>
      </c>
      <c r="G60" s="18">
        <f t="shared" si="62"/>
        <v>25.331414952388258</v>
      </c>
      <c r="H60" s="18">
        <f t="shared" si="62"/>
        <v>-39.029295522858916</v>
      </c>
      <c r="I60" s="18">
        <f t="shared" si="62"/>
        <v>263.27658442986399</v>
      </c>
      <c r="J60" s="18">
        <f t="shared" si="62"/>
        <v>-22.632704454770803</v>
      </c>
      <c r="K60" s="18">
        <f t="shared" si="62"/>
        <v>59.752131201194601</v>
      </c>
      <c r="L60" s="18">
        <f t="shared" si="62"/>
        <v>132.51555344992886</v>
      </c>
      <c r="M60" s="18">
        <f t="shared" si="62"/>
        <v>-23.306324098428249</v>
      </c>
      <c r="N60" s="18">
        <f t="shared" si="62"/>
        <v>3.2229371739073827</v>
      </c>
      <c r="O60" s="18">
        <f t="shared" si="62"/>
        <v>-8.7705980712092781</v>
      </c>
      <c r="P60" s="18">
        <f t="shared" si="62"/>
        <v>-27.772329083351678</v>
      </c>
      <c r="Q60" s="18">
        <f t="shared" si="62"/>
        <v>-6.0106967678764391</v>
      </c>
      <c r="R60" s="18">
        <f t="shared" si="62"/>
        <v>-10.283889083889093</v>
      </c>
      <c r="S60" s="18">
        <f t="shared" si="62"/>
        <v>112.5800661342748</v>
      </c>
      <c r="T60" s="18">
        <f t="shared" si="62"/>
        <v>20.425900310145877</v>
      </c>
      <c r="U60" s="18">
        <f t="shared" si="62"/>
        <v>-50.869849870740531</v>
      </c>
      <c r="V60" s="18">
        <f t="shared" si="62"/>
        <v>-66.08332223879836</v>
      </c>
      <c r="W60" s="18">
        <f t="shared" ref="W60:X60" si="63">IF(V14=0,"--",(W14/V14)*100-100)</f>
        <v>1.6295654981143741</v>
      </c>
      <c r="X60" s="18">
        <f t="shared" si="63"/>
        <v>145.31530881132005</v>
      </c>
      <c r="Y60" s="18">
        <f t="shared" si="55"/>
        <v>6.3719338593891024</v>
      </c>
    </row>
    <row r="61" spans="1:25" x14ac:dyDescent="0.2">
      <c r="A61" s="143"/>
      <c r="B61" s="80" t="s">
        <v>64</v>
      </c>
      <c r="C61" s="33" t="s">
        <v>10</v>
      </c>
      <c r="D61" s="18" t="str">
        <f t="shared" ref="D61:V61" si="64">IF(C15=0,"--",(D15/C15)*100-100)</f>
        <v>--</v>
      </c>
      <c r="E61" s="18" t="str">
        <f t="shared" si="64"/>
        <v>--</v>
      </c>
      <c r="F61" s="18" t="str">
        <f t="shared" si="64"/>
        <v>--</v>
      </c>
      <c r="G61" s="18" t="str">
        <f t="shared" si="64"/>
        <v>--</v>
      </c>
      <c r="H61" s="18">
        <f t="shared" si="64"/>
        <v>82.211538461538481</v>
      </c>
      <c r="I61" s="18">
        <f t="shared" si="64"/>
        <v>-16.886543535620049</v>
      </c>
      <c r="J61" s="18">
        <f t="shared" si="64"/>
        <v>1366.0317460317458</v>
      </c>
      <c r="K61" s="18">
        <f t="shared" si="64"/>
        <v>-100</v>
      </c>
      <c r="L61" s="18" t="str">
        <f t="shared" si="64"/>
        <v>--</v>
      </c>
      <c r="M61" s="18">
        <f t="shared" si="64"/>
        <v>-100</v>
      </c>
      <c r="N61" s="18" t="str">
        <f t="shared" si="64"/>
        <v>--</v>
      </c>
      <c r="O61" s="18" t="str">
        <f t="shared" si="64"/>
        <v>--</v>
      </c>
      <c r="P61" s="18">
        <f t="shared" si="64"/>
        <v>-100</v>
      </c>
      <c r="Q61" s="18" t="str">
        <f t="shared" si="64"/>
        <v>--</v>
      </c>
      <c r="R61" s="18">
        <f t="shared" si="64"/>
        <v>-100</v>
      </c>
      <c r="S61" s="18" t="str">
        <f t="shared" si="64"/>
        <v>--</v>
      </c>
      <c r="T61" s="18">
        <f t="shared" si="64"/>
        <v>425</v>
      </c>
      <c r="U61" s="18">
        <f t="shared" si="64"/>
        <v>-53.174603174603178</v>
      </c>
      <c r="V61" s="18">
        <f t="shared" si="64"/>
        <v>-18.644067796610159</v>
      </c>
      <c r="W61" s="18">
        <f t="shared" ref="W61:X61" si="65">IF(V15=0,"--",(W15/V15)*100-100)</f>
        <v>-81.25</v>
      </c>
      <c r="X61" s="18">
        <f t="shared" si="65"/>
        <v>122.22222222222223</v>
      </c>
      <c r="Y61" s="18" t="str">
        <f t="shared" si="55"/>
        <v>--</v>
      </c>
    </row>
    <row r="62" spans="1:25" x14ac:dyDescent="0.2">
      <c r="A62" s="143"/>
      <c r="B62" s="80" t="s">
        <v>14</v>
      </c>
      <c r="C62" s="33" t="s">
        <v>10</v>
      </c>
      <c r="D62" s="18">
        <f t="shared" ref="D62:V62" si="66">IF(C16=0,"--",(D16/C16)*100-100)</f>
        <v>49.6943967333182</v>
      </c>
      <c r="E62" s="18">
        <f t="shared" si="66"/>
        <v>304.07740002424708</v>
      </c>
      <c r="F62" s="18">
        <f t="shared" si="66"/>
        <v>-20.487312494843252</v>
      </c>
      <c r="G62" s="18">
        <f t="shared" si="66"/>
        <v>1.28577107857339</v>
      </c>
      <c r="H62" s="18">
        <f t="shared" si="66"/>
        <v>-1.3144204389118386</v>
      </c>
      <c r="I62" s="18">
        <f t="shared" si="66"/>
        <v>125.02618958699324</v>
      </c>
      <c r="J62" s="18">
        <f t="shared" si="66"/>
        <v>38.308243985296883</v>
      </c>
      <c r="K62" s="18">
        <f t="shared" si="66"/>
        <v>26.612049057079474</v>
      </c>
      <c r="L62" s="18">
        <f t="shared" si="66"/>
        <v>106.88849359622461</v>
      </c>
      <c r="M62" s="18">
        <f t="shared" si="66"/>
        <v>19.612190931055991</v>
      </c>
      <c r="N62" s="18">
        <f t="shared" si="66"/>
        <v>39.557492930024182</v>
      </c>
      <c r="O62" s="18">
        <f t="shared" si="66"/>
        <v>8.8472475899000074</v>
      </c>
      <c r="P62" s="18">
        <f t="shared" si="66"/>
        <v>44.083173315452456</v>
      </c>
      <c r="Q62" s="18">
        <f t="shared" si="66"/>
        <v>-24.653369652283118</v>
      </c>
      <c r="R62" s="18">
        <f t="shared" si="66"/>
        <v>33.670817815223387</v>
      </c>
      <c r="S62" s="18">
        <f t="shared" si="66"/>
        <v>28.774074960535756</v>
      </c>
      <c r="T62" s="18">
        <f t="shared" si="66"/>
        <v>24.633516471393378</v>
      </c>
      <c r="U62" s="18">
        <f t="shared" si="66"/>
        <v>-16.529228956410151</v>
      </c>
      <c r="V62" s="18">
        <f t="shared" si="66"/>
        <v>19.026965170910287</v>
      </c>
      <c r="W62" s="18">
        <f t="shared" ref="W62:X62" si="67">IF(V16=0,"--",(W16/V16)*100-100)</f>
        <v>19.678037107579598</v>
      </c>
      <c r="X62" s="18">
        <f t="shared" si="67"/>
        <v>-15.96995011998365</v>
      </c>
      <c r="Y62" s="18">
        <f t="shared" si="55"/>
        <v>26.463354598969872</v>
      </c>
    </row>
    <row r="63" spans="1:25" x14ac:dyDescent="0.2">
      <c r="A63" s="143"/>
      <c r="B63" s="8" t="s">
        <v>15</v>
      </c>
      <c r="C63" s="33" t="s">
        <v>10</v>
      </c>
      <c r="D63" s="18">
        <f t="shared" ref="D63:V63" si="68">IF(C17=0,"--",(D17/C17)*100-100)</f>
        <v>234.22554486970603</v>
      </c>
      <c r="E63" s="18">
        <f t="shared" si="68"/>
        <v>-48.152481232329137</v>
      </c>
      <c r="F63" s="18">
        <f t="shared" si="68"/>
        <v>-30.178907215387099</v>
      </c>
      <c r="G63" s="18">
        <f t="shared" si="68"/>
        <v>76.492405238615589</v>
      </c>
      <c r="H63" s="18">
        <f t="shared" si="68"/>
        <v>86.094277268644902</v>
      </c>
      <c r="I63" s="18">
        <f t="shared" si="68"/>
        <v>-16.971115437508971</v>
      </c>
      <c r="J63" s="18">
        <f t="shared" si="68"/>
        <v>8.8332891269138116</v>
      </c>
      <c r="K63" s="18">
        <f t="shared" si="68"/>
        <v>-42.924218893812082</v>
      </c>
      <c r="L63" s="18">
        <f t="shared" si="68"/>
        <v>67.671013841003344</v>
      </c>
      <c r="M63" s="18">
        <f t="shared" si="68"/>
        <v>12.647514602455587</v>
      </c>
      <c r="N63" s="18">
        <f t="shared" si="68"/>
        <v>33.090187590187583</v>
      </c>
      <c r="O63" s="18">
        <f t="shared" si="68"/>
        <v>33.164013017967534</v>
      </c>
      <c r="P63" s="18">
        <f t="shared" si="68"/>
        <v>-42.77684671909244</v>
      </c>
      <c r="Q63" s="18">
        <f t="shared" si="68"/>
        <v>26.685970129432832</v>
      </c>
      <c r="R63" s="18">
        <f t="shared" si="68"/>
        <v>-10.138576645819953</v>
      </c>
      <c r="S63" s="18">
        <f t="shared" si="68"/>
        <v>8.4219516513732913</v>
      </c>
      <c r="T63" s="18">
        <f t="shared" si="68"/>
        <v>10.0454383891947</v>
      </c>
      <c r="U63" s="18">
        <f t="shared" si="68"/>
        <v>-23.787907886237065</v>
      </c>
      <c r="V63" s="18">
        <f t="shared" si="68"/>
        <v>18.419774580775211</v>
      </c>
      <c r="W63" s="18">
        <f t="shared" ref="W63:X63" si="69">IF(V17=0,"--",(W17/V17)*100-100)</f>
        <v>-12.957173754076962</v>
      </c>
      <c r="X63" s="18">
        <f t="shared" si="69"/>
        <v>-11.974299195238558</v>
      </c>
      <c r="Y63" s="18">
        <f t="shared" si="55"/>
        <v>6.9049649720595312</v>
      </c>
    </row>
    <row r="64" spans="1:25" x14ac:dyDescent="0.2">
      <c r="A64" s="143"/>
      <c r="B64" s="8" t="s">
        <v>26</v>
      </c>
      <c r="C64" s="33" t="s">
        <v>10</v>
      </c>
      <c r="D64" s="18">
        <f t="shared" ref="D64:V64" si="70">IF(C18=0,"--",(D18/C18)*100-100)</f>
        <v>4246.852122986822</v>
      </c>
      <c r="E64" s="18">
        <f t="shared" si="70"/>
        <v>-87.887769881100752</v>
      </c>
      <c r="F64" s="18">
        <f t="shared" si="70"/>
        <v>-50.005561735261402</v>
      </c>
      <c r="G64" s="18">
        <f t="shared" si="70"/>
        <v>1.6242073645566819</v>
      </c>
      <c r="H64" s="18">
        <f t="shared" si="70"/>
        <v>-93.486590038314176</v>
      </c>
      <c r="I64" s="18">
        <f t="shared" si="70"/>
        <v>35814.957983193272</v>
      </c>
      <c r="J64" s="18">
        <f t="shared" si="70"/>
        <v>-92.814491749885349</v>
      </c>
      <c r="K64" s="18">
        <f t="shared" si="70"/>
        <v>33.20742429176164</v>
      </c>
      <c r="L64" s="18">
        <f t="shared" si="70"/>
        <v>247.71193898503958</v>
      </c>
      <c r="M64" s="18">
        <f t="shared" si="70"/>
        <v>36.458992421366389</v>
      </c>
      <c r="N64" s="18">
        <f t="shared" si="70"/>
        <v>19.30634408712946</v>
      </c>
      <c r="O64" s="18">
        <f t="shared" si="70"/>
        <v>225.22368466507754</v>
      </c>
      <c r="P64" s="18">
        <f t="shared" si="70"/>
        <v>-71.604217011445414</v>
      </c>
      <c r="Q64" s="18">
        <f t="shared" si="70"/>
        <v>-59.419246235855233</v>
      </c>
      <c r="R64" s="18">
        <f t="shared" si="70"/>
        <v>195.18125043209739</v>
      </c>
      <c r="S64" s="18">
        <f t="shared" si="70"/>
        <v>-47.242520766972703</v>
      </c>
      <c r="T64" s="18">
        <f t="shared" si="70"/>
        <v>25.947081804190859</v>
      </c>
      <c r="U64" s="18">
        <f t="shared" si="70"/>
        <v>58.845024086476315</v>
      </c>
      <c r="V64" s="18">
        <f t="shared" si="70"/>
        <v>-13.096831936564769</v>
      </c>
      <c r="W64" s="18">
        <f t="shared" ref="W64:X64" si="71">IF(V18=0,"--",(W18/V18)*100-100)</f>
        <v>-65.378297173304276</v>
      </c>
      <c r="X64" s="18">
        <f t="shared" si="71"/>
        <v>69.087422558757027</v>
      </c>
      <c r="Y64" s="18">
        <f t="shared" si="55"/>
        <v>19.14462433090624</v>
      </c>
    </row>
    <row r="65" spans="1:25" x14ac:dyDescent="0.2">
      <c r="A65" s="143"/>
      <c r="B65" s="8" t="s">
        <v>27</v>
      </c>
      <c r="C65" s="33" t="s">
        <v>10</v>
      </c>
      <c r="D65" s="18">
        <f t="shared" ref="D65:V65" si="72">IF(C19=0,"--",(D19/C19)*100-100)</f>
        <v>127.63712383781703</v>
      </c>
      <c r="E65" s="18">
        <f t="shared" si="72"/>
        <v>-32.517594060554501</v>
      </c>
      <c r="F65" s="18">
        <f t="shared" si="72"/>
        <v>-21.861861001482666</v>
      </c>
      <c r="G65" s="18">
        <f t="shared" si="72"/>
        <v>85.2251789790175</v>
      </c>
      <c r="H65" s="18">
        <f t="shared" si="72"/>
        <v>75.956132710428392</v>
      </c>
      <c r="I65" s="18">
        <f t="shared" si="72"/>
        <v>-64.499752491956002</v>
      </c>
      <c r="J65" s="18">
        <f t="shared" si="72"/>
        <v>177.05575230353594</v>
      </c>
      <c r="K65" s="18">
        <f t="shared" si="72"/>
        <v>-50.905784150278663</v>
      </c>
      <c r="L65" s="18">
        <f t="shared" si="72"/>
        <v>34.945625899196756</v>
      </c>
      <c r="M65" s="18">
        <f t="shared" si="72"/>
        <v>22.54009910392098</v>
      </c>
      <c r="N65" s="18">
        <f t="shared" si="72"/>
        <v>20.779440358441121</v>
      </c>
      <c r="O65" s="18">
        <f t="shared" si="72"/>
        <v>-22.121217423765188</v>
      </c>
      <c r="P65" s="18">
        <f t="shared" si="72"/>
        <v>-10.214314870223987</v>
      </c>
      <c r="Q65" s="18">
        <f t="shared" si="72"/>
        <v>73.761787780331247</v>
      </c>
      <c r="R65" s="18">
        <f t="shared" si="72"/>
        <v>-23.52639019905763</v>
      </c>
      <c r="S65" s="18">
        <f t="shared" si="72"/>
        <v>18.831509201221593</v>
      </c>
      <c r="T65" s="18">
        <f t="shared" si="72"/>
        <v>-5.1421568109541624</v>
      </c>
      <c r="U65" s="18">
        <f t="shared" si="72"/>
        <v>-41.247410394065632</v>
      </c>
      <c r="V65" s="18">
        <f t="shared" si="72"/>
        <v>71.842253681331982</v>
      </c>
      <c r="W65" s="18">
        <f t="shared" ref="W65:X65" si="73">IF(V19=0,"--",(W19/V19)*100-100)</f>
        <v>6.3643534428074133</v>
      </c>
      <c r="X65" s="18">
        <f t="shared" si="73"/>
        <v>-36.804111414776827</v>
      </c>
      <c r="Y65" s="18">
        <f t="shared" si="55"/>
        <v>4.0922243278107828</v>
      </c>
    </row>
    <row r="66" spans="1:25" x14ac:dyDescent="0.2">
      <c r="A66" s="143"/>
      <c r="B66" s="8" t="s">
        <v>16</v>
      </c>
      <c r="C66" s="33" t="s">
        <v>10</v>
      </c>
      <c r="D66" s="18">
        <f t="shared" ref="D66:V66" si="74">IF(C20=0,"--",(D20/C20)*100-100)</f>
        <v>-44.426678848789393</v>
      </c>
      <c r="E66" s="18">
        <f t="shared" si="74"/>
        <v>293.83477188655974</v>
      </c>
      <c r="F66" s="18">
        <f t="shared" si="74"/>
        <v>-18.367772907534956</v>
      </c>
      <c r="G66" s="18">
        <f t="shared" si="74"/>
        <v>-23.433904372283294</v>
      </c>
      <c r="H66" s="18">
        <f t="shared" si="74"/>
        <v>36.016029387209898</v>
      </c>
      <c r="I66" s="18">
        <f t="shared" si="74"/>
        <v>-17.272280874048619</v>
      </c>
      <c r="J66" s="18">
        <f t="shared" si="74"/>
        <v>80.368007122718467</v>
      </c>
      <c r="K66" s="18">
        <f t="shared" si="74"/>
        <v>-7.5689016865487417</v>
      </c>
      <c r="L66" s="18">
        <f t="shared" si="74"/>
        <v>367.72585669781927</v>
      </c>
      <c r="M66" s="18">
        <f t="shared" si="74"/>
        <v>-93.649736436468814</v>
      </c>
      <c r="N66" s="18">
        <f t="shared" si="74"/>
        <v>64.908600539406649</v>
      </c>
      <c r="O66" s="18">
        <f t="shared" si="74"/>
        <v>116.08213701617299</v>
      </c>
      <c r="P66" s="18">
        <f t="shared" si="74"/>
        <v>-35.329240602136053</v>
      </c>
      <c r="Q66" s="18">
        <f t="shared" si="74"/>
        <v>116.52795838751624</v>
      </c>
      <c r="R66" s="18">
        <f t="shared" si="74"/>
        <v>-50.111104438171878</v>
      </c>
      <c r="S66" s="18">
        <f t="shared" si="74"/>
        <v>24.918743228602366</v>
      </c>
      <c r="T66" s="18">
        <f t="shared" si="74"/>
        <v>812.36388166136669</v>
      </c>
      <c r="U66" s="18">
        <f t="shared" si="74"/>
        <v>-92.791203684143824</v>
      </c>
      <c r="V66" s="18">
        <f t="shared" si="74"/>
        <v>125.1721611721612</v>
      </c>
      <c r="W66" s="18">
        <f t="shared" ref="W66:X66" si="75">IF(V20=0,"--",(W20/V20)*100-100)</f>
        <v>60.268089536699648</v>
      </c>
      <c r="X66" s="18">
        <f t="shared" si="75"/>
        <v>-52.220868859114894</v>
      </c>
      <c r="Y66" s="18">
        <f t="shared" si="55"/>
        <v>2.1367967555442533</v>
      </c>
    </row>
    <row r="67" spans="1:25" x14ac:dyDescent="0.2">
      <c r="A67" s="143"/>
      <c r="B67" s="8" t="s">
        <v>19</v>
      </c>
      <c r="C67" s="33" t="s">
        <v>10</v>
      </c>
      <c r="D67" s="18">
        <f t="shared" ref="D67:V67" si="76">IF(C21=0,"--",(D21/C21)*100-100)</f>
        <v>1333.3333333333335</v>
      </c>
      <c r="E67" s="18">
        <f t="shared" si="76"/>
        <v>1058.1395348837209</v>
      </c>
      <c r="F67" s="18">
        <f t="shared" si="76"/>
        <v>-82.228915662650593</v>
      </c>
      <c r="G67" s="18">
        <f t="shared" si="76"/>
        <v>-99.435028248587571</v>
      </c>
      <c r="H67" s="18">
        <f t="shared" si="76"/>
        <v>700</v>
      </c>
      <c r="I67" s="18">
        <f t="shared" si="76"/>
        <v>-100</v>
      </c>
      <c r="J67" s="18" t="str">
        <f t="shared" si="76"/>
        <v>--</v>
      </c>
      <c r="K67" s="18">
        <f t="shared" si="76"/>
        <v>-14.718958399491896</v>
      </c>
      <c r="L67" s="18">
        <f t="shared" si="76"/>
        <v>-100</v>
      </c>
      <c r="M67" s="18" t="str">
        <f t="shared" si="76"/>
        <v>--</v>
      </c>
      <c r="N67" s="18" t="str">
        <f t="shared" si="76"/>
        <v>--</v>
      </c>
      <c r="O67" s="18" t="str">
        <f t="shared" si="76"/>
        <v>--</v>
      </c>
      <c r="P67" s="18">
        <f t="shared" si="76"/>
        <v>-100</v>
      </c>
      <c r="Q67" s="18" t="str">
        <f t="shared" si="76"/>
        <v>--</v>
      </c>
      <c r="R67" s="18">
        <f t="shared" si="76"/>
        <v>-98.725531028738033</v>
      </c>
      <c r="S67" s="18">
        <f t="shared" si="76"/>
        <v>109.15032679738565</v>
      </c>
      <c r="T67" s="18">
        <f t="shared" si="76"/>
        <v>-77.1875</v>
      </c>
      <c r="U67" s="18">
        <f t="shared" si="76"/>
        <v>7302.7397260273974</v>
      </c>
      <c r="V67" s="18">
        <f t="shared" si="76"/>
        <v>37.86084381939304</v>
      </c>
      <c r="W67" s="18">
        <f t="shared" ref="W67:X67" si="77">IF(V21=0,"--",(W21/V21)*100-100)</f>
        <v>54.523489932885894</v>
      </c>
      <c r="X67" s="18">
        <f t="shared" si="77"/>
        <v>-45.882557331480186</v>
      </c>
      <c r="Y67" s="18">
        <f t="shared" si="55"/>
        <v>38.259037152433251</v>
      </c>
    </row>
    <row r="68" spans="1:25" x14ac:dyDescent="0.2">
      <c r="A68" s="143"/>
      <c r="B68" s="8" t="s">
        <v>18</v>
      </c>
      <c r="C68" s="33" t="s">
        <v>10</v>
      </c>
      <c r="D68" s="18">
        <f t="shared" ref="D68:V68" si="78">IF(C22=0,"--",(D22/C22)*100-100)</f>
        <v>-100</v>
      </c>
      <c r="E68" s="18" t="str">
        <f t="shared" si="78"/>
        <v>--</v>
      </c>
      <c r="F68" s="18">
        <f t="shared" si="78"/>
        <v>-100</v>
      </c>
      <c r="G68" s="18" t="str">
        <f t="shared" si="78"/>
        <v>--</v>
      </c>
      <c r="H68" s="18" t="str">
        <f t="shared" si="78"/>
        <v>--</v>
      </c>
      <c r="I68" s="18">
        <f t="shared" si="78"/>
        <v>-100</v>
      </c>
      <c r="J68" s="18" t="str">
        <f t="shared" si="78"/>
        <v>--</v>
      </c>
      <c r="K68" s="18" t="str">
        <f t="shared" si="78"/>
        <v>--</v>
      </c>
      <c r="L68" s="18">
        <f t="shared" si="78"/>
        <v>-100</v>
      </c>
      <c r="M68" s="18" t="str">
        <f t="shared" si="78"/>
        <v>--</v>
      </c>
      <c r="N68" s="18">
        <f t="shared" si="78"/>
        <v>-100</v>
      </c>
      <c r="O68" s="18" t="str">
        <f t="shared" si="78"/>
        <v>--</v>
      </c>
      <c r="P68" s="18" t="str">
        <f t="shared" si="78"/>
        <v>--</v>
      </c>
      <c r="Q68" s="18">
        <f t="shared" si="78"/>
        <v>-100</v>
      </c>
      <c r="R68" s="18" t="str">
        <f t="shared" si="78"/>
        <v>--</v>
      </c>
      <c r="S68" s="18">
        <f t="shared" si="78"/>
        <v>-100</v>
      </c>
      <c r="T68" s="18" t="str">
        <f t="shared" si="78"/>
        <v>--</v>
      </c>
      <c r="U68" s="18">
        <f t="shared" si="78"/>
        <v>-19.27272727272728</v>
      </c>
      <c r="V68" s="18">
        <f t="shared" si="78"/>
        <v>20.720720720720735</v>
      </c>
      <c r="W68" s="18">
        <f t="shared" ref="W68:X68" si="79">IF(V22=0,"--",(W22/V22)*100-100)</f>
        <v>188.43283582089555</v>
      </c>
      <c r="X68" s="18">
        <f t="shared" si="79"/>
        <v>-48.253557567917206</v>
      </c>
      <c r="Y68" s="18">
        <f t="shared" si="55"/>
        <v>4.5049065078282808</v>
      </c>
    </row>
    <row r="69" spans="1:25" x14ac:dyDescent="0.2">
      <c r="A69" s="143"/>
      <c r="B69" s="8" t="s">
        <v>20</v>
      </c>
      <c r="C69" s="33" t="s">
        <v>10</v>
      </c>
      <c r="D69" s="18" t="str">
        <f t="shared" ref="D69:V69" si="80">IF(C23=0,"--",(D23/C23)*100-100)</f>
        <v>--</v>
      </c>
      <c r="E69" s="18" t="str">
        <f t="shared" si="80"/>
        <v>--</v>
      </c>
      <c r="F69" s="18" t="str">
        <f t="shared" si="80"/>
        <v>--</v>
      </c>
      <c r="G69" s="18" t="str">
        <f t="shared" si="80"/>
        <v>--</v>
      </c>
      <c r="H69" s="18">
        <f t="shared" si="80"/>
        <v>82.211538461538481</v>
      </c>
      <c r="I69" s="18">
        <f t="shared" si="80"/>
        <v>-16.886543535620049</v>
      </c>
      <c r="J69" s="18">
        <f t="shared" si="80"/>
        <v>1366.0317460317458</v>
      </c>
      <c r="K69" s="18">
        <f t="shared" si="80"/>
        <v>-100</v>
      </c>
      <c r="L69" s="18" t="str">
        <f t="shared" si="80"/>
        <v>--</v>
      </c>
      <c r="M69" s="18">
        <f t="shared" si="80"/>
        <v>-100</v>
      </c>
      <c r="N69" s="18" t="str">
        <f t="shared" si="80"/>
        <v>--</v>
      </c>
      <c r="O69" s="18" t="str">
        <f t="shared" si="80"/>
        <v>--</v>
      </c>
      <c r="P69" s="18">
        <f t="shared" si="80"/>
        <v>-100</v>
      </c>
      <c r="Q69" s="18" t="str">
        <f t="shared" si="80"/>
        <v>--</v>
      </c>
      <c r="R69" s="18">
        <f t="shared" si="80"/>
        <v>-100</v>
      </c>
      <c r="S69" s="18" t="str">
        <f t="shared" si="80"/>
        <v>--</v>
      </c>
      <c r="T69" s="18">
        <f t="shared" si="80"/>
        <v>425</v>
      </c>
      <c r="U69" s="18">
        <f t="shared" si="80"/>
        <v>-53.174603174603178</v>
      </c>
      <c r="V69" s="18">
        <f t="shared" si="80"/>
        <v>-18.644067796610159</v>
      </c>
      <c r="W69" s="18">
        <f t="shared" ref="W69:X69" si="81">IF(V23=0,"--",(W23/V23)*100-100)</f>
        <v>-81.25</v>
      </c>
      <c r="X69" s="18">
        <f t="shared" si="81"/>
        <v>122.22222222222223</v>
      </c>
      <c r="Y69" s="18" t="str">
        <f t="shared" si="55"/>
        <v>--</v>
      </c>
    </row>
    <row r="70" spans="1:25" x14ac:dyDescent="0.2">
      <c r="A70" s="143"/>
      <c r="B70" s="8" t="s">
        <v>21</v>
      </c>
      <c r="C70" s="33" t="s">
        <v>10</v>
      </c>
      <c r="D70" s="18" t="str">
        <f t="shared" ref="D70:V70" si="82">IF(C24=0,"--",(D24/C24)*100-100)</f>
        <v>--</v>
      </c>
      <c r="E70" s="18" t="str">
        <f t="shared" si="82"/>
        <v>--</v>
      </c>
      <c r="F70" s="18" t="str">
        <f t="shared" si="82"/>
        <v>--</v>
      </c>
      <c r="G70" s="18" t="str">
        <f t="shared" si="82"/>
        <v>--</v>
      </c>
      <c r="H70" s="18" t="str">
        <f t="shared" si="82"/>
        <v>--</v>
      </c>
      <c r="I70" s="18" t="str">
        <f t="shared" si="82"/>
        <v>--</v>
      </c>
      <c r="J70" s="18" t="str">
        <f t="shared" si="82"/>
        <v>--</v>
      </c>
      <c r="K70" s="18">
        <f t="shared" si="82"/>
        <v>-100</v>
      </c>
      <c r="L70" s="18" t="str">
        <f t="shared" si="82"/>
        <v>--</v>
      </c>
      <c r="M70" s="18">
        <f t="shared" si="82"/>
        <v>-73.475609756097555</v>
      </c>
      <c r="N70" s="18">
        <f t="shared" si="82"/>
        <v>356.32183908045977</v>
      </c>
      <c r="O70" s="18">
        <f t="shared" si="82"/>
        <v>-13.098236775818634</v>
      </c>
      <c r="P70" s="18">
        <f t="shared" si="82"/>
        <v>-22.318840579710141</v>
      </c>
      <c r="Q70" s="18">
        <f t="shared" si="82"/>
        <v>-100</v>
      </c>
      <c r="R70" s="18" t="str">
        <f t="shared" si="82"/>
        <v>--</v>
      </c>
      <c r="S70" s="18" t="str">
        <f t="shared" si="82"/>
        <v>--</v>
      </c>
      <c r="T70" s="18">
        <f t="shared" si="82"/>
        <v>-100</v>
      </c>
      <c r="U70" s="18" t="str">
        <f t="shared" si="82"/>
        <v>--</v>
      </c>
      <c r="V70" s="18" t="str">
        <f t="shared" si="82"/>
        <v>--</v>
      </c>
      <c r="W70" s="18" t="str">
        <f t="shared" ref="W70:X70" si="83">IF(V24=0,"--",(W24/V24)*100-100)</f>
        <v>--</v>
      </c>
      <c r="X70" s="18">
        <f t="shared" si="83"/>
        <v>-100</v>
      </c>
      <c r="Y70" s="18" t="str">
        <f t="shared" si="55"/>
        <v>--</v>
      </c>
    </row>
    <row r="71" spans="1:25" x14ac:dyDescent="0.2">
      <c r="A71" s="143"/>
      <c r="B71" s="8" t="s">
        <v>17</v>
      </c>
      <c r="C71" s="33" t="s">
        <v>10</v>
      </c>
      <c r="D71" s="18">
        <f t="shared" ref="D71:V71" si="84">IF(C25=0,"--",(D25/C25)*100-100)</f>
        <v>-45.214752567693736</v>
      </c>
      <c r="E71" s="18">
        <f t="shared" si="84"/>
        <v>258.50021303792073</v>
      </c>
      <c r="F71" s="18">
        <f t="shared" si="84"/>
        <v>-9.1395293558355064</v>
      </c>
      <c r="G71" s="18">
        <f t="shared" si="84"/>
        <v>-24.395029431000651</v>
      </c>
      <c r="H71" s="18">
        <f t="shared" si="84"/>
        <v>13.927335640138395</v>
      </c>
      <c r="I71" s="18">
        <f t="shared" si="84"/>
        <v>-26.529992406985571</v>
      </c>
      <c r="J71" s="18">
        <f t="shared" si="84"/>
        <v>-86.916081025217039</v>
      </c>
      <c r="K71" s="18">
        <f t="shared" si="84"/>
        <v>630.01579778830967</v>
      </c>
      <c r="L71" s="18">
        <f t="shared" si="84"/>
        <v>484.44059727331739</v>
      </c>
      <c r="M71" s="18">
        <f t="shared" si="84"/>
        <v>-88.095678898063468</v>
      </c>
      <c r="N71" s="18">
        <f t="shared" si="84"/>
        <v>-5.9097978227060679</v>
      </c>
      <c r="O71" s="18">
        <f t="shared" si="84"/>
        <v>252.79338842975204</v>
      </c>
      <c r="P71" s="18">
        <f t="shared" si="84"/>
        <v>-32.38380809595202</v>
      </c>
      <c r="Q71" s="18">
        <f t="shared" si="84"/>
        <v>-36.211197339246112</v>
      </c>
      <c r="R71" s="18">
        <f t="shared" si="84"/>
        <v>75.928742124701273</v>
      </c>
      <c r="S71" s="18">
        <f t="shared" si="84"/>
        <v>14.349222030130889</v>
      </c>
      <c r="T71" s="18">
        <f t="shared" si="84"/>
        <v>915.89632829373659</v>
      </c>
      <c r="U71" s="18">
        <f t="shared" si="84"/>
        <v>-98.850880176885795</v>
      </c>
      <c r="V71" s="18">
        <f t="shared" si="84"/>
        <v>597.2247918593896</v>
      </c>
      <c r="W71" s="18">
        <f t="shared" ref="W71:X71" si="85">IF(V25=0,"--",(W25/V25)*100-100)</f>
        <v>43.744195303171011</v>
      </c>
      <c r="X71" s="18">
        <f t="shared" si="85"/>
        <v>-74.155436588517631</v>
      </c>
      <c r="Y71" s="18">
        <f t="shared" si="55"/>
        <v>-6.3467878162281153</v>
      </c>
    </row>
    <row r="72" spans="1:25" x14ac:dyDescent="0.2">
      <c r="A72" s="297"/>
      <c r="B72" s="8" t="s">
        <v>807</v>
      </c>
      <c r="C72" s="33" t="s">
        <v>10</v>
      </c>
      <c r="D72" s="18" t="str">
        <f t="shared" ref="D72:V72" si="86">IF(C26=0,"--",(D26/C26)*100-100)</f>
        <v>--</v>
      </c>
      <c r="E72" s="18" t="str">
        <f t="shared" si="86"/>
        <v>--</v>
      </c>
      <c r="F72" s="18">
        <f t="shared" si="86"/>
        <v>-100</v>
      </c>
      <c r="G72" s="18" t="str">
        <f t="shared" si="86"/>
        <v>--</v>
      </c>
      <c r="H72" s="18" t="str">
        <f t="shared" si="86"/>
        <v>--</v>
      </c>
      <c r="I72" s="18">
        <f t="shared" si="86"/>
        <v>50.760456273764277</v>
      </c>
      <c r="J72" s="18">
        <f t="shared" si="86"/>
        <v>-90.920554854981077</v>
      </c>
      <c r="K72" s="18">
        <f t="shared" si="86"/>
        <v>-100</v>
      </c>
      <c r="L72" s="18" t="str">
        <f t="shared" si="86"/>
        <v>--</v>
      </c>
      <c r="M72" s="18">
        <f t="shared" si="86"/>
        <v>114.28571428571428</v>
      </c>
      <c r="N72" s="18">
        <f t="shared" si="86"/>
        <v>13773.333333333332</v>
      </c>
      <c r="O72" s="18">
        <f t="shared" si="86"/>
        <v>-63.334935127342625</v>
      </c>
      <c r="P72" s="18">
        <f t="shared" si="86"/>
        <v>-100</v>
      </c>
      <c r="Q72" s="18" t="str">
        <f t="shared" si="86"/>
        <v>--</v>
      </c>
      <c r="R72" s="18">
        <f t="shared" si="86"/>
        <v>-100</v>
      </c>
      <c r="S72" s="18" t="str">
        <f t="shared" si="86"/>
        <v>--</v>
      </c>
      <c r="T72" s="18">
        <f t="shared" si="86"/>
        <v>-99.441340782122907</v>
      </c>
      <c r="U72" s="18">
        <f t="shared" si="86"/>
        <v>-100</v>
      </c>
      <c r="V72" s="18" t="str">
        <f t="shared" si="86"/>
        <v>--</v>
      </c>
      <c r="W72" s="18">
        <f t="shared" ref="W72:X75" si="87">IF(V26=0,"--",(W26/V26)*100-100)</f>
        <v>8623.5294117647063</v>
      </c>
      <c r="X72" s="18">
        <f t="shared" si="87"/>
        <v>54.956169925826032</v>
      </c>
      <c r="Y72" s="18" t="str">
        <f t="shared" si="55"/>
        <v>--</v>
      </c>
    </row>
    <row r="73" spans="1:25" ht="15" x14ac:dyDescent="0.25">
      <c r="A73" s="143"/>
      <c r="B73" s="191" t="s">
        <v>22</v>
      </c>
      <c r="C73" s="33" t="s">
        <v>10</v>
      </c>
      <c r="D73" s="18">
        <f t="shared" ref="D73:D75" si="88">IF(C27=0,"--",(D27/C27)*100-100)</f>
        <v>29.120951081952882</v>
      </c>
      <c r="E73" s="18">
        <f t="shared" ref="E73:E75" si="89">IF(D27=0,"--",(E27/D27)*100-100)</f>
        <v>11.113849198568971</v>
      </c>
      <c r="F73" s="18">
        <f t="shared" ref="F73:F75" si="90">IF(E27=0,"--",(F27/E27)*100-100)</f>
        <v>16.886961247659443</v>
      </c>
      <c r="G73" s="18">
        <f t="shared" ref="G73:G75" si="91">IF(F27=0,"--",(G27/F27)*100-100)</f>
        <v>25.030168371940547</v>
      </c>
      <c r="H73" s="18">
        <f t="shared" ref="H73:H75" si="92">IF(G27=0,"--",(H27/G27)*100-100)</f>
        <v>-8.5108030863134161</v>
      </c>
      <c r="I73" s="18">
        <f t="shared" ref="I73:I75" si="93">IF(H27=0,"--",(I27/H27)*100-100)</f>
        <v>-14.066267008601002</v>
      </c>
      <c r="J73" s="18">
        <f t="shared" ref="J73:J75" si="94">IF(I27=0,"--",(J27/I27)*100-100)</f>
        <v>1.2787641372993477</v>
      </c>
      <c r="K73" s="18">
        <f t="shared" ref="K73:K75" si="95">IF(J27=0,"--",(K27/J27)*100-100)</f>
        <v>-2.8306616025573987</v>
      </c>
      <c r="L73" s="18">
        <f t="shared" ref="L73:L75" si="96">IF(K27=0,"--",(L27/K27)*100-100)</f>
        <v>10.164747212772113</v>
      </c>
      <c r="M73" s="18">
        <f t="shared" ref="M73:M75" si="97">IF(L27=0,"--",(M27/L27)*100-100)</f>
        <v>12.833991201229395</v>
      </c>
      <c r="N73" s="18">
        <f t="shared" ref="N73:N75" si="98">IF(M27=0,"--",(N27/M27)*100-100)</f>
        <v>15.650744600754734</v>
      </c>
      <c r="O73" s="18">
        <f t="shared" ref="O73:O75" si="99">IF(N27=0,"--",(O27/N27)*100-100)</f>
        <v>6.1856562761134768</v>
      </c>
      <c r="P73" s="18">
        <f t="shared" ref="P73:P75" si="100">IF(O27=0,"--",(P27/O27)*100-100)</f>
        <v>-0.18458344301046736</v>
      </c>
      <c r="Q73" s="18">
        <f t="shared" ref="Q73:Q75" si="101">IF(P27=0,"--",(Q27/P27)*100-100)</f>
        <v>-23.550908816952656</v>
      </c>
      <c r="R73" s="18">
        <f t="shared" ref="R73:R75" si="102">IF(Q27=0,"--",(R27/Q27)*100-100)</f>
        <v>22.922373197300288</v>
      </c>
      <c r="S73" s="18">
        <f t="shared" ref="S73:S75" si="103">IF(R27=0,"--",(S27/R27)*100-100)</f>
        <v>31.321837747431857</v>
      </c>
      <c r="T73" s="18">
        <f t="shared" ref="T73:T75" si="104">IF(S27=0,"--",(T27/S27)*100-100)</f>
        <v>13.930075867873711</v>
      </c>
      <c r="U73" s="18">
        <f t="shared" ref="U73:V75" si="105">IF(T27=0,"--",(U27/T27)*100-100)</f>
        <v>-10.870436480190421</v>
      </c>
      <c r="V73" s="18">
        <f t="shared" si="105"/>
        <v>3.9187813724060874</v>
      </c>
      <c r="W73" s="18">
        <f t="shared" si="87"/>
        <v>5.1165266603459258</v>
      </c>
      <c r="X73" s="18">
        <f t="shared" si="87"/>
        <v>-12.932806977546093</v>
      </c>
      <c r="Y73" s="18">
        <f t="shared" si="55"/>
        <v>5.5314708175991285</v>
      </c>
    </row>
    <row r="74" spans="1:25" x14ac:dyDescent="0.2">
      <c r="A74" s="143"/>
      <c r="B74" s="8" t="s">
        <v>23</v>
      </c>
      <c r="C74" s="33" t="s">
        <v>10</v>
      </c>
      <c r="D74" s="18">
        <f t="shared" si="88"/>
        <v>18.514407608565534</v>
      </c>
      <c r="E74" s="18">
        <f t="shared" si="89"/>
        <v>42.437948156250741</v>
      </c>
      <c r="F74" s="18">
        <f t="shared" si="90"/>
        <v>-3.865897351666419</v>
      </c>
      <c r="G74" s="18">
        <f t="shared" si="91"/>
        <v>17.65149817875762</v>
      </c>
      <c r="H74" s="18">
        <f t="shared" si="92"/>
        <v>-6.2746707700987372</v>
      </c>
      <c r="I74" s="18">
        <f t="shared" si="93"/>
        <v>14.077512096494189</v>
      </c>
      <c r="J74" s="18">
        <f t="shared" si="94"/>
        <v>11.370756650280512</v>
      </c>
      <c r="K74" s="18">
        <f t="shared" si="95"/>
        <v>7.2149956973660778</v>
      </c>
      <c r="L74" s="18">
        <f t="shared" si="96"/>
        <v>-4.1602466968027443</v>
      </c>
      <c r="M74" s="18">
        <f t="shared" si="97"/>
        <v>-14.626406970549411</v>
      </c>
      <c r="N74" s="18">
        <f t="shared" si="98"/>
        <v>19.769907397139576</v>
      </c>
      <c r="O74" s="18">
        <f t="shared" si="99"/>
        <v>5.2704755129210525</v>
      </c>
      <c r="P74" s="18">
        <f t="shared" si="100"/>
        <v>-6.4044393692582133</v>
      </c>
      <c r="Q74" s="18">
        <f t="shared" si="101"/>
        <v>-16.365728128610741</v>
      </c>
      <c r="R74" s="18">
        <f t="shared" si="102"/>
        <v>15.277120526061509</v>
      </c>
      <c r="S74" s="18">
        <f t="shared" si="103"/>
        <v>-0.4147770911895492</v>
      </c>
      <c r="T74" s="18">
        <f t="shared" si="104"/>
        <v>11.401231323701438</v>
      </c>
      <c r="U74" s="18">
        <f t="shared" si="105"/>
        <v>-1.5553491360536498</v>
      </c>
      <c r="V74" s="18">
        <f t="shared" si="105"/>
        <v>6.7850371400231921</v>
      </c>
      <c r="W74" s="18">
        <f t="shared" si="87"/>
        <v>8.5330472818285159</v>
      </c>
      <c r="X74" s="18">
        <f t="shared" si="87"/>
        <v>-13.027272952650421</v>
      </c>
      <c r="Y74" s="18">
        <f t="shared" si="55"/>
        <v>4.4163506935551453</v>
      </c>
    </row>
    <row r="75" spans="1:25" ht="13.5" thickBot="1" x14ac:dyDescent="0.25">
      <c r="A75" s="143"/>
      <c r="B75" s="30" t="s">
        <v>7</v>
      </c>
      <c r="C75" s="33" t="s">
        <v>10</v>
      </c>
      <c r="D75" s="18">
        <f t="shared" si="88"/>
        <v>27.20831781806497</v>
      </c>
      <c r="E75" s="18">
        <f t="shared" si="89"/>
        <v>16.376348558036312</v>
      </c>
      <c r="F75" s="18">
        <f t="shared" si="90"/>
        <v>12.619669085483949</v>
      </c>
      <c r="G75" s="18">
        <f t="shared" si="91"/>
        <v>23.735031165366109</v>
      </c>
      <c r="H75" s="18">
        <f t="shared" si="92"/>
        <v>-8.1376045181998933</v>
      </c>
      <c r="I75" s="18">
        <f t="shared" si="93"/>
        <v>-9.2739659565224173</v>
      </c>
      <c r="J75" s="18">
        <f t="shared" si="94"/>
        <v>3.4395250408600901</v>
      </c>
      <c r="K75" s="18">
        <f t="shared" si="95"/>
        <v>-0.51490556764603923</v>
      </c>
      <c r="L75" s="18">
        <f t="shared" si="96"/>
        <v>6.6059240540970166</v>
      </c>
      <c r="M75" s="18">
        <f t="shared" si="97"/>
        <v>6.7008475008428974</v>
      </c>
      <c r="N75" s="18">
        <f t="shared" si="98"/>
        <v>16.386851616833013</v>
      </c>
      <c r="O75" s="18">
        <f t="shared" si="99"/>
        <v>6.0173568336967946</v>
      </c>
      <c r="P75" s="18">
        <f t="shared" si="100"/>
        <v>-1.3203412521667133</v>
      </c>
      <c r="Q75" s="18">
        <f t="shared" si="101"/>
        <v>-22.306478131180413</v>
      </c>
      <c r="R75" s="18">
        <f t="shared" si="102"/>
        <v>21.497013966974805</v>
      </c>
      <c r="S75" s="18">
        <f t="shared" si="103"/>
        <v>25.707861046097406</v>
      </c>
      <c r="T75" s="18">
        <f t="shared" si="104"/>
        <v>13.575699624122706</v>
      </c>
      <c r="U75" s="18">
        <f t="shared" si="105"/>
        <v>-9.5900709618424287</v>
      </c>
      <c r="V75" s="18">
        <f t="shared" si="105"/>
        <v>4.347762290636183</v>
      </c>
      <c r="W75" s="18">
        <f t="shared" si="87"/>
        <v>5.6398069085204554</v>
      </c>
      <c r="X75" s="18">
        <f t="shared" si="87"/>
        <v>-12.947671812984339</v>
      </c>
      <c r="Y75" s="18">
        <f t="shared" si="55"/>
        <v>5.3470912146423188</v>
      </c>
    </row>
    <row r="76" spans="1:25" ht="14.25" thickTop="1" thickBot="1" x14ac:dyDescent="0.25">
      <c r="A76" s="144"/>
      <c r="B76" s="144"/>
      <c r="C76" s="24"/>
      <c r="D76" s="24"/>
      <c r="E76" s="24"/>
      <c r="F76" s="24"/>
      <c r="G76" s="24"/>
      <c r="H76" s="24"/>
      <c r="I76" s="24"/>
      <c r="J76" s="24"/>
      <c r="K76" s="24"/>
      <c r="L76" s="24"/>
      <c r="M76" s="24"/>
      <c r="N76" s="24"/>
      <c r="O76" s="24"/>
      <c r="P76" s="24"/>
      <c r="Q76" s="24"/>
      <c r="R76" s="24"/>
      <c r="S76" s="24"/>
      <c r="T76" s="24"/>
      <c r="U76" s="24"/>
      <c r="V76" s="24"/>
      <c r="W76" s="24"/>
      <c r="X76" s="24"/>
      <c r="Y76" s="24"/>
    </row>
    <row r="77" spans="1:25" ht="13.5" thickTop="1" x14ac:dyDescent="0.2">
      <c r="A77" s="79" t="s">
        <v>868</v>
      </c>
      <c r="B77" s="79"/>
      <c r="C77" s="36"/>
      <c r="D77" s="36"/>
      <c r="E77" s="36"/>
      <c r="F77" s="36"/>
      <c r="G77" s="36"/>
      <c r="H77" s="36"/>
      <c r="I77" s="36"/>
      <c r="J77" s="36"/>
      <c r="K77" s="36"/>
      <c r="L77" s="36"/>
      <c r="M77" s="36"/>
      <c r="N77" s="36"/>
      <c r="O77" s="36"/>
      <c r="P77" s="36"/>
      <c r="Q77" s="36"/>
      <c r="R77" s="36"/>
      <c r="S77" s="36"/>
      <c r="T77" s="36"/>
      <c r="U77" s="36"/>
      <c r="V77" s="36"/>
      <c r="W77" s="36"/>
      <c r="X77" s="36"/>
      <c r="Y77" s="36"/>
    </row>
  </sheetData>
  <mergeCells count="6">
    <mergeCell ref="C53:Y53"/>
    <mergeCell ref="A2:Y2"/>
    <mergeCell ref="A4:Y4"/>
    <mergeCell ref="C7:Y7"/>
    <mergeCell ref="C30:Y30"/>
    <mergeCell ref="A5:Y5"/>
  </mergeCells>
  <phoneticPr fontId="4" type="noConversion"/>
  <hyperlinks>
    <hyperlink ref="A1" location="INDICE!A1" display="INDICE"/>
  </hyperlinks>
  <pageMargins left="0.75" right="0.75" top="1" bottom="1" header="0" footer="0"/>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2"/>
  <sheetViews>
    <sheetView topLeftCell="F1" zoomScale="64" zoomScaleNormal="64" workbookViewId="0"/>
  </sheetViews>
  <sheetFormatPr baseColWidth="10" defaultRowHeight="12.75" x14ac:dyDescent="0.2"/>
  <cols>
    <col min="1" max="1" width="11.42578125" style="4"/>
    <col min="2" max="2" width="34.42578125" style="4" customWidth="1"/>
    <col min="3" max="16" width="11.7109375" style="21" bestFit="1" customWidth="1"/>
    <col min="17" max="24" width="11.7109375" style="21" customWidth="1"/>
    <col min="25" max="25" width="12.7109375" style="21" bestFit="1" customWidth="1"/>
    <col min="26" max="89" width="11.42578125" style="21"/>
    <col min="90" max="16384" width="11.42578125" style="4"/>
  </cols>
  <sheetData>
    <row r="1" spans="1:89" x14ac:dyDescent="0.2">
      <c r="A1" s="11" t="s">
        <v>258</v>
      </c>
    </row>
    <row r="2" spans="1:89" ht="18.75" x14ac:dyDescent="0.3">
      <c r="A2" s="333" t="s">
        <v>151</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89"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89" ht="18.75" x14ac:dyDescent="0.3">
      <c r="A4" s="333" t="s">
        <v>856</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89" s="148" customFormat="1" ht="13.5" thickBot="1" x14ac:dyDescent="0.25">
      <c r="A5" s="335" t="s">
        <v>128</v>
      </c>
      <c r="B5" s="335"/>
      <c r="C5" s="335"/>
      <c r="D5" s="335"/>
      <c r="E5" s="335"/>
      <c r="F5" s="335"/>
      <c r="G5" s="335"/>
      <c r="H5" s="335"/>
      <c r="I5" s="335"/>
      <c r="J5" s="335"/>
      <c r="K5" s="335"/>
      <c r="L5" s="335"/>
      <c r="M5" s="335"/>
      <c r="N5" s="335"/>
      <c r="O5" s="335"/>
      <c r="P5" s="335"/>
      <c r="Q5" s="335"/>
      <c r="R5" s="335"/>
      <c r="S5" s="335"/>
      <c r="T5" s="335"/>
      <c r="U5" s="335"/>
      <c r="V5" s="335"/>
      <c r="W5" s="335"/>
      <c r="X5" s="335"/>
      <c r="Y5" s="335"/>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row>
    <row r="6" spans="1:89" ht="13.5" thickTop="1" x14ac:dyDescent="0.2">
      <c r="A6" s="148"/>
      <c r="B6" s="1"/>
      <c r="C6" s="74">
        <v>1995</v>
      </c>
      <c r="D6" s="74">
        <v>1996</v>
      </c>
      <c r="E6" s="74">
        <v>1997</v>
      </c>
      <c r="F6" s="74">
        <v>1998</v>
      </c>
      <c r="G6" s="74">
        <v>1999</v>
      </c>
      <c r="H6" s="74">
        <v>2000</v>
      </c>
      <c r="I6" s="74">
        <v>2001</v>
      </c>
      <c r="J6" s="74">
        <v>2002</v>
      </c>
      <c r="K6" s="74">
        <v>2003</v>
      </c>
      <c r="L6" s="74">
        <v>2004</v>
      </c>
      <c r="M6" s="74">
        <v>2005</v>
      </c>
      <c r="N6" s="74">
        <v>2006</v>
      </c>
      <c r="O6" s="74">
        <v>2007</v>
      </c>
      <c r="P6" s="74">
        <v>2008</v>
      </c>
      <c r="Q6" s="74">
        <v>2009</v>
      </c>
      <c r="R6" s="74">
        <v>2010</v>
      </c>
      <c r="S6" s="74">
        <v>2011</v>
      </c>
      <c r="T6" s="74">
        <v>2012</v>
      </c>
      <c r="U6" s="74">
        <v>2013</v>
      </c>
      <c r="V6" s="74">
        <v>2014</v>
      </c>
      <c r="W6" s="74">
        <v>2015</v>
      </c>
      <c r="X6" s="74">
        <v>2016</v>
      </c>
      <c r="Y6" s="74" t="s">
        <v>806</v>
      </c>
    </row>
    <row r="7" spans="1:89" ht="13.5" thickBot="1" x14ac:dyDescent="0.25">
      <c r="A7" s="148"/>
      <c r="B7" s="26"/>
      <c r="C7" s="328" t="s">
        <v>25</v>
      </c>
      <c r="D7" s="328"/>
      <c r="E7" s="328"/>
      <c r="F7" s="328"/>
      <c r="G7" s="328"/>
      <c r="H7" s="328"/>
      <c r="I7" s="328"/>
      <c r="J7" s="328"/>
      <c r="K7" s="328"/>
      <c r="L7" s="328"/>
      <c r="M7" s="328"/>
      <c r="N7" s="328"/>
      <c r="O7" s="328"/>
      <c r="P7" s="328"/>
      <c r="Q7" s="328"/>
      <c r="R7" s="328"/>
      <c r="S7" s="328"/>
      <c r="T7" s="328"/>
      <c r="U7" s="328"/>
      <c r="V7" s="328"/>
      <c r="W7" s="328"/>
      <c r="X7" s="328"/>
      <c r="Y7" s="328"/>
    </row>
    <row r="8" spans="1:89" ht="13.5" thickTop="1" x14ac:dyDescent="0.2">
      <c r="A8" s="148"/>
      <c r="B8" s="80"/>
      <c r="C8" s="81"/>
      <c r="D8" s="81"/>
      <c r="E8" s="81"/>
      <c r="F8" s="81"/>
      <c r="G8" s="81"/>
      <c r="H8" s="81"/>
      <c r="I8" s="81"/>
      <c r="J8" s="81"/>
      <c r="K8" s="81"/>
      <c r="L8" s="81"/>
      <c r="M8" s="81"/>
      <c r="N8" s="81"/>
      <c r="O8" s="81"/>
      <c r="P8" s="81"/>
      <c r="Q8" s="81"/>
      <c r="R8" s="81"/>
      <c r="S8" s="81"/>
      <c r="T8" s="81"/>
      <c r="U8" s="81"/>
      <c r="V8" s="81"/>
      <c r="W8" s="81"/>
      <c r="X8" s="81"/>
      <c r="Y8" s="22"/>
    </row>
    <row r="9" spans="1:89" x14ac:dyDescent="0.2">
      <c r="A9" s="143"/>
      <c r="B9" s="80" t="s">
        <v>326</v>
      </c>
      <c r="C9" s="75">
        <v>381.19788299999999</v>
      </c>
      <c r="D9" s="75">
        <v>578.99967500000002</v>
      </c>
      <c r="E9" s="75">
        <v>924.84820400000001</v>
      </c>
      <c r="F9" s="75">
        <v>1242.208701</v>
      </c>
      <c r="G9" s="75">
        <v>1471.3464690000001</v>
      </c>
      <c r="H9" s="75">
        <v>1770.3192469999999</v>
      </c>
      <c r="I9" s="75">
        <v>2098.2003599999998</v>
      </c>
      <c r="J9" s="75">
        <v>2158.2818360000001</v>
      </c>
      <c r="K9" s="75">
        <v>1989.542375</v>
      </c>
      <c r="L9" s="75">
        <v>2154.8234229999998</v>
      </c>
      <c r="M9" s="75">
        <v>3010.1566069999999</v>
      </c>
      <c r="N9" s="75">
        <v>3696.1189119999999</v>
      </c>
      <c r="O9" s="75">
        <v>3260.946739</v>
      </c>
      <c r="P9" s="75">
        <v>3377.3496599999999</v>
      </c>
      <c r="Q9" s="184">
        <v>2830.7302890000001</v>
      </c>
      <c r="R9" s="184">
        <v>3773.788258</v>
      </c>
      <c r="S9" s="184">
        <v>3967.0392999999999</v>
      </c>
      <c r="T9" s="184">
        <v>4376.4049219999997</v>
      </c>
      <c r="U9" s="184">
        <v>4806.9873129999996</v>
      </c>
      <c r="V9" s="184">
        <v>5517.4988800000001</v>
      </c>
      <c r="W9" s="184">
        <v>5560.3859309999998</v>
      </c>
      <c r="X9" s="184">
        <v>5683.1448810000002</v>
      </c>
      <c r="Y9" s="18">
        <f>SUM(C9:X9)</f>
        <v>64630.31986499999</v>
      </c>
      <c r="Z9" s="82"/>
      <c r="AA9" s="45"/>
    </row>
    <row r="10" spans="1:89" x14ac:dyDescent="0.2">
      <c r="A10" s="143"/>
      <c r="B10" s="80" t="s">
        <v>67</v>
      </c>
      <c r="C10" s="75">
        <v>10.882215</v>
      </c>
      <c r="D10" s="75">
        <v>13.007996</v>
      </c>
      <c r="E10" s="75">
        <v>4.9865740000000001</v>
      </c>
      <c r="F10" s="75">
        <v>39.917490000000001</v>
      </c>
      <c r="G10" s="75">
        <v>71.142786999999998</v>
      </c>
      <c r="H10" s="75">
        <v>49.421261999999999</v>
      </c>
      <c r="I10" s="75">
        <v>39.192478000000001</v>
      </c>
      <c r="J10" s="75">
        <v>54.744446000000003</v>
      </c>
      <c r="K10" s="75">
        <v>102.15696</v>
      </c>
      <c r="L10" s="75">
        <v>167.826165</v>
      </c>
      <c r="M10" s="75">
        <v>172.53934599999999</v>
      </c>
      <c r="N10" s="75">
        <v>156.02068299999999</v>
      </c>
      <c r="O10" s="75">
        <v>160.61274</v>
      </c>
      <c r="P10" s="75">
        <v>103.72845100000001</v>
      </c>
      <c r="Q10" s="184">
        <v>45.623370999999999</v>
      </c>
      <c r="R10" s="184">
        <v>41.167202000000003</v>
      </c>
      <c r="S10" s="184">
        <v>55.769151000000001</v>
      </c>
      <c r="T10" s="184">
        <v>33.520155000000003</v>
      </c>
      <c r="U10" s="184">
        <v>32.999997</v>
      </c>
      <c r="V10" s="184">
        <v>30.931797</v>
      </c>
      <c r="W10" s="184">
        <v>38.432071000000001</v>
      </c>
      <c r="X10" s="184">
        <v>41.537520999999998</v>
      </c>
      <c r="Y10" s="18">
        <f t="shared" ref="Y10:Y28" si="0">SUM(C10:X10)</f>
        <v>1466.1608579999995</v>
      </c>
      <c r="Z10" s="45"/>
      <c r="AA10" s="45"/>
    </row>
    <row r="11" spans="1:89" x14ac:dyDescent="0.2">
      <c r="A11" s="143"/>
      <c r="B11" s="80" t="s">
        <v>396</v>
      </c>
      <c r="C11" s="75">
        <v>1.093448</v>
      </c>
      <c r="D11" s="75">
        <v>2.2468460000000001</v>
      </c>
      <c r="E11" s="75">
        <v>5.6437629999999999</v>
      </c>
      <c r="F11" s="75">
        <v>2.7578619999999998</v>
      </c>
      <c r="G11" s="75">
        <v>6.9950760000000001</v>
      </c>
      <c r="H11" s="75">
        <v>10.947918</v>
      </c>
      <c r="I11" s="75">
        <v>11.994084000000001</v>
      </c>
      <c r="J11" s="75">
        <v>8.8782379999999996</v>
      </c>
      <c r="K11" s="75">
        <v>11.398892</v>
      </c>
      <c r="L11" s="75">
        <v>14.764165</v>
      </c>
      <c r="M11" s="75">
        <v>11.741301999999999</v>
      </c>
      <c r="N11" s="75">
        <v>11.349938999999999</v>
      </c>
      <c r="O11" s="75">
        <v>47.513596</v>
      </c>
      <c r="P11" s="75">
        <v>71.363578000000004</v>
      </c>
      <c r="Q11" s="184">
        <v>63.766382999999998</v>
      </c>
      <c r="R11" s="184">
        <v>100.85402999999999</v>
      </c>
      <c r="S11" s="184">
        <v>115.57659200000001</v>
      </c>
      <c r="T11" s="184">
        <v>140.155237</v>
      </c>
      <c r="U11" s="184">
        <v>145.291304</v>
      </c>
      <c r="V11" s="184">
        <v>162.0385</v>
      </c>
      <c r="W11" s="184">
        <v>179.59412699999999</v>
      </c>
      <c r="X11" s="184">
        <v>138.70270500000001</v>
      </c>
      <c r="Y11" s="18">
        <f t="shared" si="0"/>
        <v>1264.6675849999999</v>
      </c>
      <c r="Z11" s="45"/>
      <c r="AA11" s="45"/>
    </row>
    <row r="12" spans="1:89" x14ac:dyDescent="0.2">
      <c r="A12" s="143"/>
      <c r="B12" s="80" t="s">
        <v>402</v>
      </c>
      <c r="C12" s="75">
        <v>10.686074</v>
      </c>
      <c r="D12" s="75">
        <v>13.405194</v>
      </c>
      <c r="E12" s="75">
        <v>14.279455</v>
      </c>
      <c r="F12" s="75">
        <v>4.0865720000000003</v>
      </c>
      <c r="G12" s="75">
        <v>1.6059570000000001</v>
      </c>
      <c r="H12" s="75">
        <v>7.9939739999999997</v>
      </c>
      <c r="I12" s="75">
        <v>10.347500999999999</v>
      </c>
      <c r="J12" s="75">
        <v>13.077201000000001</v>
      </c>
      <c r="K12" s="75">
        <v>29.274263999999999</v>
      </c>
      <c r="L12" s="75">
        <v>33.582042999999999</v>
      </c>
      <c r="M12" s="75">
        <v>44.037227000000001</v>
      </c>
      <c r="N12" s="75">
        <v>48.277726999999999</v>
      </c>
      <c r="O12" s="75">
        <v>48.578809999999997</v>
      </c>
      <c r="P12" s="75">
        <v>67.065916000000001</v>
      </c>
      <c r="Q12" s="184">
        <v>53.408498999999999</v>
      </c>
      <c r="R12" s="184">
        <v>42.117696000000002</v>
      </c>
      <c r="S12" s="184">
        <v>30.970974999999999</v>
      </c>
      <c r="T12" s="184">
        <v>22.003920000000001</v>
      </c>
      <c r="U12" s="184">
        <v>17.408196</v>
      </c>
      <c r="V12" s="184">
        <v>17.397834</v>
      </c>
      <c r="W12" s="184">
        <v>32.963427000000003</v>
      </c>
      <c r="X12" s="184">
        <v>25.201951000000001</v>
      </c>
      <c r="Y12" s="18">
        <f t="shared" si="0"/>
        <v>587.77041300000008</v>
      </c>
      <c r="Z12" s="45"/>
      <c r="AA12" s="45"/>
    </row>
    <row r="13" spans="1:89" x14ac:dyDescent="0.2">
      <c r="A13" s="143"/>
      <c r="B13" s="80" t="s">
        <v>403</v>
      </c>
      <c r="C13" s="75">
        <v>3.3070080000000002</v>
      </c>
      <c r="D13" s="75">
        <v>0.24787699999999999</v>
      </c>
      <c r="E13" s="75">
        <v>0.14468400000000001</v>
      </c>
      <c r="F13" s="75">
        <v>3.6524000000000001E-2</v>
      </c>
      <c r="G13" s="75">
        <v>0.19606399999999999</v>
      </c>
      <c r="H13" s="75">
        <v>9.9113089999999993</v>
      </c>
      <c r="I13" s="75">
        <v>20.882832000000001</v>
      </c>
      <c r="J13" s="75">
        <v>25.489204999999998</v>
      </c>
      <c r="K13" s="75">
        <v>16.906870000000001</v>
      </c>
      <c r="L13" s="75">
        <v>22.229652000000002</v>
      </c>
      <c r="M13" s="75">
        <v>42.383226000000001</v>
      </c>
      <c r="N13" s="75">
        <v>49.115873999999998</v>
      </c>
      <c r="O13" s="75">
        <v>67.754650999999996</v>
      </c>
      <c r="P13" s="75">
        <v>57.028053</v>
      </c>
      <c r="Q13" s="184">
        <v>57.737706000000003</v>
      </c>
      <c r="R13" s="184">
        <v>84.229606000000004</v>
      </c>
      <c r="S13" s="184">
        <v>74.673794000000001</v>
      </c>
      <c r="T13" s="184">
        <v>63.962524999999999</v>
      </c>
      <c r="U13" s="184">
        <v>74.637315000000001</v>
      </c>
      <c r="V13" s="184">
        <v>86.234809999999996</v>
      </c>
      <c r="W13" s="184">
        <v>102.872083</v>
      </c>
      <c r="X13" s="184">
        <v>102.247001</v>
      </c>
      <c r="Y13" s="18">
        <f t="shared" si="0"/>
        <v>962.22866899999997</v>
      </c>
      <c r="Z13" s="45"/>
      <c r="AA13" s="45"/>
    </row>
    <row r="14" spans="1:89" x14ac:dyDescent="0.2">
      <c r="A14" s="143"/>
      <c r="B14" s="80" t="s">
        <v>58</v>
      </c>
      <c r="C14" s="75">
        <v>2.3608850000000001</v>
      </c>
      <c r="D14" s="75">
        <v>1.8850610000000001</v>
      </c>
      <c r="E14" s="75">
        <v>3.6731419999999999</v>
      </c>
      <c r="F14" s="75">
        <v>2.6280610000000002</v>
      </c>
      <c r="G14" s="75">
        <v>3.933897</v>
      </c>
      <c r="H14" s="75">
        <v>6.5280370000000003</v>
      </c>
      <c r="I14" s="75">
        <v>7.6466560000000001</v>
      </c>
      <c r="J14" s="75">
        <v>3.6614399999999998</v>
      </c>
      <c r="K14" s="75">
        <v>2.1675879999999998</v>
      </c>
      <c r="L14" s="75">
        <v>4.8175319999999999</v>
      </c>
      <c r="M14" s="75">
        <v>8.0686420000000005</v>
      </c>
      <c r="N14" s="75">
        <v>8.808014</v>
      </c>
      <c r="O14" s="75">
        <v>12.245326</v>
      </c>
      <c r="P14" s="75">
        <v>14.043801999999999</v>
      </c>
      <c r="Q14" s="184">
        <v>17.058147999999999</v>
      </c>
      <c r="R14" s="184">
        <v>27.820625</v>
      </c>
      <c r="S14" s="184">
        <v>23.046372000000002</v>
      </c>
      <c r="T14" s="184">
        <v>19.203800000000001</v>
      </c>
      <c r="U14" s="184">
        <v>30.564588000000001</v>
      </c>
      <c r="V14" s="184">
        <v>46.072105999999998</v>
      </c>
      <c r="W14" s="184">
        <v>54.634124999999997</v>
      </c>
      <c r="X14" s="184">
        <v>62.159019999999998</v>
      </c>
      <c r="Y14" s="18">
        <f t="shared" si="0"/>
        <v>363.02686699999998</v>
      </c>
      <c r="Z14" s="45"/>
      <c r="AA14" s="45"/>
    </row>
    <row r="15" spans="1:89" x14ac:dyDescent="0.2">
      <c r="A15" s="143"/>
      <c r="B15" s="80" t="s">
        <v>71</v>
      </c>
      <c r="C15" s="75">
        <v>1.1514999999999999E-2</v>
      </c>
      <c r="D15" s="75">
        <v>0.12534100000000001</v>
      </c>
      <c r="E15" s="75">
        <v>1.4217E-2</v>
      </c>
      <c r="F15" s="75">
        <v>5.0762000000000002E-2</v>
      </c>
      <c r="G15" s="75">
        <v>1.2362E-2</v>
      </c>
      <c r="H15" s="75">
        <v>0.57857099999999995</v>
      </c>
      <c r="I15" s="75">
        <v>15.717382000000001</v>
      </c>
      <c r="J15" s="75">
        <v>2.2888359999999999</v>
      </c>
      <c r="K15" s="75">
        <v>1.690631</v>
      </c>
      <c r="L15" s="75">
        <v>1.98369</v>
      </c>
      <c r="M15" s="75">
        <v>3.9334739999999999</v>
      </c>
      <c r="N15" s="75">
        <v>12.877454999999999</v>
      </c>
      <c r="O15" s="75">
        <v>11.020201999999999</v>
      </c>
      <c r="P15" s="75">
        <v>13.874662000000001</v>
      </c>
      <c r="Q15" s="184">
        <v>20.447348999999999</v>
      </c>
      <c r="R15" s="184">
        <v>31.214904000000001</v>
      </c>
      <c r="S15" s="184">
        <v>34.981391000000002</v>
      </c>
      <c r="T15" s="184">
        <v>57.006535999999997</v>
      </c>
      <c r="U15" s="184">
        <v>63.703871999999997</v>
      </c>
      <c r="V15" s="184">
        <v>63.983972000000001</v>
      </c>
      <c r="W15" s="184">
        <v>65.368009999999998</v>
      </c>
      <c r="X15" s="184">
        <v>81.841582000000002</v>
      </c>
      <c r="Y15" s="18">
        <f t="shared" si="0"/>
        <v>482.72671600000001</v>
      </c>
      <c r="Z15" s="45"/>
      <c r="AA15" s="45"/>
    </row>
    <row r="16" spans="1:89" x14ac:dyDescent="0.2">
      <c r="A16" s="143"/>
      <c r="B16" s="8" t="s">
        <v>15</v>
      </c>
      <c r="C16" s="189">
        <v>10.822555000000001</v>
      </c>
      <c r="D16" s="189">
        <v>13.010856999999998</v>
      </c>
      <c r="E16" s="189">
        <v>17.218833999999998</v>
      </c>
      <c r="F16" s="189">
        <v>17.168905000000002</v>
      </c>
      <c r="G16" s="189">
        <v>16.707285000000002</v>
      </c>
      <c r="H16" s="189">
        <v>17.159392</v>
      </c>
      <c r="I16" s="189">
        <v>22.284085999999999</v>
      </c>
      <c r="J16" s="189">
        <v>14.734185</v>
      </c>
      <c r="K16" s="189">
        <v>13.414387999999999</v>
      </c>
      <c r="L16" s="189">
        <v>20.425765999999996</v>
      </c>
      <c r="M16" s="189">
        <v>30.291540000000005</v>
      </c>
      <c r="N16" s="189">
        <v>29.580658999999997</v>
      </c>
      <c r="O16" s="189">
        <v>39.019261999999991</v>
      </c>
      <c r="P16" s="189">
        <v>54.333764000000002</v>
      </c>
      <c r="Q16" s="105">
        <v>45.37034400000001</v>
      </c>
      <c r="R16" s="105">
        <v>70.127266999999975</v>
      </c>
      <c r="S16" s="105">
        <v>73.106842999999998</v>
      </c>
      <c r="T16" s="105">
        <v>68.303155000000004</v>
      </c>
      <c r="U16" s="105">
        <v>84.641795000000002</v>
      </c>
      <c r="V16" s="105">
        <v>109.80538300000001</v>
      </c>
      <c r="W16" s="105">
        <v>87.806399999999982</v>
      </c>
      <c r="X16" s="105">
        <v>100.29858300000001</v>
      </c>
      <c r="Y16" s="18">
        <f t="shared" si="0"/>
        <v>955.6312479999998</v>
      </c>
      <c r="Z16" s="45"/>
      <c r="AA16" s="45"/>
    </row>
    <row r="17" spans="1:27" x14ac:dyDescent="0.2">
      <c r="A17" s="143"/>
      <c r="B17" s="8" t="s">
        <v>26</v>
      </c>
      <c r="C17" s="18">
        <v>0.38857999999999998</v>
      </c>
      <c r="D17" s="18">
        <v>0.49807000000000001</v>
      </c>
      <c r="E17" s="18">
        <v>0.54732199999999998</v>
      </c>
      <c r="F17" s="18">
        <v>0.44278400000000001</v>
      </c>
      <c r="G17" s="18">
        <v>0.25333800000000001</v>
      </c>
      <c r="H17" s="18">
        <v>0.83260800000000001</v>
      </c>
      <c r="I17" s="18">
        <v>1.116377</v>
      </c>
      <c r="J17" s="18">
        <v>1.1243209999999999</v>
      </c>
      <c r="K17" s="18">
        <v>1.0358290000000001</v>
      </c>
      <c r="L17" s="18">
        <v>2.443022</v>
      </c>
      <c r="M17" s="18">
        <v>1.7713570000000001</v>
      </c>
      <c r="N17" s="18">
        <v>2.2596180000000001</v>
      </c>
      <c r="O17" s="18">
        <v>3.977582</v>
      </c>
      <c r="P17" s="18">
        <v>5.178674</v>
      </c>
      <c r="Q17" s="105">
        <v>3.4606910000000002</v>
      </c>
      <c r="R17" s="105">
        <v>6.9703720000000002</v>
      </c>
      <c r="S17" s="105">
        <v>8</v>
      </c>
      <c r="T17" s="105">
        <v>7.9098870000000003</v>
      </c>
      <c r="U17" s="105">
        <v>8.3152059999999999</v>
      </c>
      <c r="V17" s="105">
        <v>9.2129399999999997</v>
      </c>
      <c r="W17" s="105">
        <v>8.1433630000000008</v>
      </c>
      <c r="X17" s="105">
        <v>10.806103999999999</v>
      </c>
      <c r="Y17" s="18">
        <f t="shared" si="0"/>
        <v>84.688045000000017</v>
      </c>
      <c r="Z17" s="45"/>
      <c r="AA17" s="45"/>
    </row>
    <row r="18" spans="1:27" x14ac:dyDescent="0.2">
      <c r="A18" s="143"/>
      <c r="B18" s="8" t="s">
        <v>27</v>
      </c>
      <c r="C18" s="18">
        <v>2.3608850000000001</v>
      </c>
      <c r="D18" s="18">
        <v>1.8850610000000001</v>
      </c>
      <c r="E18" s="18">
        <v>3.6731419999999999</v>
      </c>
      <c r="F18" s="18">
        <v>2.6280610000000002</v>
      </c>
      <c r="G18" s="18">
        <v>3.933897</v>
      </c>
      <c r="H18" s="18">
        <v>6.5280370000000003</v>
      </c>
      <c r="I18" s="18">
        <v>7.6466560000000001</v>
      </c>
      <c r="J18" s="18">
        <v>3.6614399999999998</v>
      </c>
      <c r="K18" s="18">
        <v>2.1675879999999998</v>
      </c>
      <c r="L18" s="18">
        <v>4.8175319999999999</v>
      </c>
      <c r="M18" s="18">
        <v>8.0686420000000005</v>
      </c>
      <c r="N18" s="18">
        <v>8.808014</v>
      </c>
      <c r="O18" s="18">
        <v>12.245326</v>
      </c>
      <c r="P18" s="75">
        <v>14.043801999999999</v>
      </c>
      <c r="Q18" s="105">
        <v>17.058147999999999</v>
      </c>
      <c r="R18" s="105">
        <v>27.820625</v>
      </c>
      <c r="S18" s="105">
        <v>23</v>
      </c>
      <c r="T18" s="105">
        <v>19.203800000000001</v>
      </c>
      <c r="U18" s="105">
        <v>30.564588000000001</v>
      </c>
      <c r="V18" s="105">
        <v>46.072105999999998</v>
      </c>
      <c r="W18" s="105">
        <v>54.634124999999997</v>
      </c>
      <c r="X18" s="105">
        <v>62.159019999999998</v>
      </c>
      <c r="Y18" s="18">
        <f t="shared" si="0"/>
        <v>362.98049500000002</v>
      </c>
      <c r="Z18" s="45"/>
      <c r="AA18" s="45"/>
    </row>
    <row r="19" spans="1:27" x14ac:dyDescent="0.2">
      <c r="A19" s="143"/>
      <c r="B19" s="8" t="s">
        <v>16</v>
      </c>
      <c r="C19" s="18">
        <f>SUM(C20:C25)</f>
        <v>2.8250510000000002</v>
      </c>
      <c r="D19" s="18">
        <f t="shared" ref="D19:X19" si="1">SUM(D20:D25)</f>
        <v>4.8788289999999996</v>
      </c>
      <c r="E19" s="18">
        <f t="shared" si="1"/>
        <v>6.0584829999999998</v>
      </c>
      <c r="F19" s="18">
        <f t="shared" si="1"/>
        <v>5.3257400000000006</v>
      </c>
      <c r="G19" s="18">
        <f t="shared" si="1"/>
        <v>4.9134450000000003</v>
      </c>
      <c r="H19" s="18">
        <f t="shared" si="1"/>
        <v>4.2655950000000002</v>
      </c>
      <c r="I19" s="18">
        <f t="shared" si="1"/>
        <v>5.719036</v>
      </c>
      <c r="J19" s="18">
        <f t="shared" si="1"/>
        <v>5.4250179999999997</v>
      </c>
      <c r="K19" s="18">
        <f t="shared" si="1"/>
        <v>6.1157430000000019</v>
      </c>
      <c r="L19" s="18">
        <f t="shared" si="1"/>
        <v>5.6503209999999999</v>
      </c>
      <c r="M19" s="18">
        <f t="shared" si="1"/>
        <v>7.7529309999999994</v>
      </c>
      <c r="N19" s="18">
        <f t="shared" si="1"/>
        <v>8.5977129999999988</v>
      </c>
      <c r="O19" s="18">
        <f t="shared" si="1"/>
        <v>7.5498350000000007</v>
      </c>
      <c r="P19" s="18">
        <f t="shared" si="1"/>
        <v>11.750477</v>
      </c>
      <c r="Q19" s="18">
        <f t="shared" si="1"/>
        <v>7.4900660000000006</v>
      </c>
      <c r="R19" s="18">
        <f t="shared" si="1"/>
        <v>7.8905449999999995</v>
      </c>
      <c r="S19" s="18">
        <f t="shared" si="1"/>
        <v>10.509536000000001</v>
      </c>
      <c r="T19" s="18">
        <f t="shared" si="1"/>
        <v>13.326851</v>
      </c>
      <c r="U19" s="18">
        <f t="shared" si="1"/>
        <v>12.749699</v>
      </c>
      <c r="V19" s="18">
        <f t="shared" si="1"/>
        <v>15.590821999999999</v>
      </c>
      <c r="W19" s="18">
        <f t="shared" si="1"/>
        <v>13.0876</v>
      </c>
      <c r="X19" s="18">
        <f t="shared" si="1"/>
        <v>16.072816</v>
      </c>
      <c r="Y19" s="18">
        <f t="shared" si="0"/>
        <v>183.54615200000001</v>
      </c>
      <c r="Z19" s="45"/>
      <c r="AA19" s="45"/>
    </row>
    <row r="20" spans="1:27" x14ac:dyDescent="0.2">
      <c r="A20" s="143"/>
      <c r="B20" s="8" t="s">
        <v>19</v>
      </c>
      <c r="C20" s="190">
        <v>1.246748</v>
      </c>
      <c r="D20" s="190">
        <v>1.043571</v>
      </c>
      <c r="E20" s="190">
        <v>2.8438279999999998</v>
      </c>
      <c r="F20" s="190">
        <v>2.847864</v>
      </c>
      <c r="G20" s="190">
        <v>2.5689959999999998</v>
      </c>
      <c r="H20" s="190">
        <v>1.794818</v>
      </c>
      <c r="I20" s="190">
        <v>3.046497</v>
      </c>
      <c r="J20" s="190">
        <v>2.2285699999999999</v>
      </c>
      <c r="K20" s="190">
        <v>3.5501740000000002</v>
      </c>
      <c r="L20" s="190">
        <v>1.9085760000000001</v>
      </c>
      <c r="M20" s="190">
        <v>3.7257720000000001</v>
      </c>
      <c r="N20" s="190">
        <v>2.5705520000000002</v>
      </c>
      <c r="O20" s="190">
        <v>2.3890500000000001</v>
      </c>
      <c r="P20" s="190">
        <v>4.4372790000000002</v>
      </c>
      <c r="Q20" s="105">
        <v>2.0586760000000002</v>
      </c>
      <c r="R20" s="105">
        <v>1.9386099999999999</v>
      </c>
      <c r="S20" s="105">
        <v>3</v>
      </c>
      <c r="T20" s="105">
        <v>3.3824779999999999</v>
      </c>
      <c r="U20" s="105">
        <v>3.7019190000000002</v>
      </c>
      <c r="V20" s="105">
        <v>4.9626540000000006</v>
      </c>
      <c r="W20" s="105">
        <v>3.2311969999999999</v>
      </c>
      <c r="X20" s="105">
        <v>3.1351339999999999</v>
      </c>
      <c r="Y20" s="18">
        <f t="shared" si="0"/>
        <v>61.612963000000008</v>
      </c>
      <c r="Z20" s="45"/>
      <c r="AA20" s="45"/>
    </row>
    <row r="21" spans="1:27" x14ac:dyDescent="0.2">
      <c r="A21" s="143"/>
      <c r="B21" s="8" t="s">
        <v>18</v>
      </c>
      <c r="C21" s="190">
        <v>0.59697500000000003</v>
      </c>
      <c r="D21" s="190">
        <v>0.92866899999999997</v>
      </c>
      <c r="E21" s="190">
        <v>0.98897000000000002</v>
      </c>
      <c r="F21" s="190">
        <v>0.78976999999999997</v>
      </c>
      <c r="G21" s="190">
        <v>0.90387200000000001</v>
      </c>
      <c r="H21" s="190">
        <v>0.768482</v>
      </c>
      <c r="I21" s="190">
        <v>0.51895999999999998</v>
      </c>
      <c r="J21" s="190">
        <v>0.85542499999999999</v>
      </c>
      <c r="K21" s="190">
        <v>0.606429</v>
      </c>
      <c r="L21" s="190">
        <v>0.60439100000000001</v>
      </c>
      <c r="M21" s="190">
        <v>1.4730810000000001</v>
      </c>
      <c r="N21" s="190">
        <v>1.050495</v>
      </c>
      <c r="O21" s="190">
        <v>0.697353</v>
      </c>
      <c r="P21" s="190">
        <v>1.063016</v>
      </c>
      <c r="Q21" s="105">
        <v>1.4828490000000001</v>
      </c>
      <c r="R21" s="105">
        <v>1.3747769999999999</v>
      </c>
      <c r="S21" s="105">
        <v>1</v>
      </c>
      <c r="T21" s="105">
        <v>1.43421</v>
      </c>
      <c r="U21" s="105">
        <v>1.1307480000000001</v>
      </c>
      <c r="V21" s="105">
        <v>0.63192499999999996</v>
      </c>
      <c r="W21" s="105">
        <v>0.76799799999999996</v>
      </c>
      <c r="X21" s="105">
        <v>1.89934</v>
      </c>
      <c r="Y21" s="18">
        <f t="shared" si="0"/>
        <v>21.567734999999995</v>
      </c>
      <c r="Z21" s="45"/>
      <c r="AA21" s="45"/>
    </row>
    <row r="22" spans="1:27" x14ac:dyDescent="0.2">
      <c r="A22" s="143"/>
      <c r="B22" s="8" t="s">
        <v>20</v>
      </c>
      <c r="C22" s="190">
        <v>0.176424</v>
      </c>
      <c r="D22" s="190">
        <v>0.233956</v>
      </c>
      <c r="E22" s="190">
        <v>0.17690500000000001</v>
      </c>
      <c r="F22" s="190">
        <v>0.220306</v>
      </c>
      <c r="G22" s="190">
        <v>0.274225</v>
      </c>
      <c r="H22" s="190">
        <v>0.22828399999999999</v>
      </c>
      <c r="I22" s="190">
        <v>0.229237</v>
      </c>
      <c r="J22" s="190">
        <v>0.162053</v>
      </c>
      <c r="K22" s="190">
        <v>0.37462200000000001</v>
      </c>
      <c r="L22" s="190">
        <v>0.28936600000000001</v>
      </c>
      <c r="M22" s="190">
        <v>0.97735700000000003</v>
      </c>
      <c r="N22" s="190">
        <v>0.31107299999999999</v>
      </c>
      <c r="O22" s="190">
        <v>0.61117200000000005</v>
      </c>
      <c r="P22" s="190">
        <v>0.54265300000000005</v>
      </c>
      <c r="Q22" s="105">
        <v>0.55800300000000003</v>
      </c>
      <c r="R22" s="105">
        <v>0.67680300000000004</v>
      </c>
      <c r="S22" s="105">
        <v>1</v>
      </c>
      <c r="T22" s="105">
        <v>0.87308200000000002</v>
      </c>
      <c r="U22" s="105">
        <v>0.72057899999999997</v>
      </c>
      <c r="V22" s="105">
        <v>0.833754</v>
      </c>
      <c r="W22" s="105">
        <v>0.90420800000000001</v>
      </c>
      <c r="X22" s="105">
        <v>0.81801500000000005</v>
      </c>
      <c r="Y22" s="18">
        <f t="shared" si="0"/>
        <v>11.192077000000003</v>
      </c>
      <c r="Z22" s="45"/>
      <c r="AA22" s="45"/>
    </row>
    <row r="23" spans="1:27" x14ac:dyDescent="0.2">
      <c r="A23" s="143"/>
      <c r="B23" s="8" t="s">
        <v>21</v>
      </c>
      <c r="C23" s="190">
        <v>5.8321999999999999E-2</v>
      </c>
      <c r="D23" s="190">
        <v>0.81748299999999996</v>
      </c>
      <c r="E23" s="190">
        <v>0.37115100000000001</v>
      </c>
      <c r="F23" s="190">
        <v>0.200354</v>
      </c>
      <c r="G23" s="190">
        <v>0.19601399999999999</v>
      </c>
      <c r="H23" s="190">
        <v>0.243786</v>
      </c>
      <c r="I23" s="190">
        <v>0.146428</v>
      </c>
      <c r="J23" s="190">
        <v>0.36898900000000001</v>
      </c>
      <c r="K23" s="190">
        <v>0.30885499999999999</v>
      </c>
      <c r="L23" s="190">
        <v>0.35581499999999999</v>
      </c>
      <c r="M23" s="190">
        <v>0.196712</v>
      </c>
      <c r="N23" s="190">
        <v>0.99356800000000001</v>
      </c>
      <c r="O23" s="190">
        <v>0.77988400000000002</v>
      </c>
      <c r="P23" s="190">
        <v>1.651492</v>
      </c>
      <c r="Q23" s="105">
        <v>0.77227199999999996</v>
      </c>
      <c r="R23" s="105">
        <v>0.442915</v>
      </c>
      <c r="S23" s="105">
        <v>1</v>
      </c>
      <c r="T23" s="105">
        <v>1.1030709999999999</v>
      </c>
      <c r="U23" s="105">
        <v>1.752399</v>
      </c>
      <c r="V23" s="105">
        <v>2.3741529999999997</v>
      </c>
      <c r="W23" s="105">
        <v>2.118671</v>
      </c>
      <c r="X23" s="105">
        <v>3.5301459999999998</v>
      </c>
      <c r="Y23" s="18">
        <f t="shared" si="0"/>
        <v>19.78248</v>
      </c>
      <c r="Z23" s="45"/>
      <c r="AA23" s="45"/>
    </row>
    <row r="24" spans="1:27" x14ac:dyDescent="0.2">
      <c r="A24" s="143"/>
      <c r="B24" s="8" t="s">
        <v>17</v>
      </c>
      <c r="C24" s="190">
        <v>0.48230800000000001</v>
      </c>
      <c r="D24" s="190">
        <v>1.0421320000000001</v>
      </c>
      <c r="E24" s="190">
        <v>0.85901899999999998</v>
      </c>
      <c r="F24" s="190">
        <v>0.91083800000000004</v>
      </c>
      <c r="G24" s="190">
        <v>0.78212000000000004</v>
      </c>
      <c r="H24" s="190">
        <v>0.93559999999999999</v>
      </c>
      <c r="I24" s="190">
        <v>1.076622</v>
      </c>
      <c r="J24" s="190">
        <v>1.0271250000000001</v>
      </c>
      <c r="K24" s="190">
        <v>0.97080500000000003</v>
      </c>
      <c r="L24" s="190">
        <v>1.405219</v>
      </c>
      <c r="M24" s="190">
        <v>1.1595169999999999</v>
      </c>
      <c r="N24" s="190">
        <v>1.727568</v>
      </c>
      <c r="O24" s="190">
        <v>2.2353909999999999</v>
      </c>
      <c r="P24" s="190">
        <v>2.72986</v>
      </c>
      <c r="Q24" s="105">
        <v>1.9613290000000001</v>
      </c>
      <c r="R24" s="105">
        <v>2.1984349999999999</v>
      </c>
      <c r="S24" s="105">
        <v>3</v>
      </c>
      <c r="T24" s="105">
        <v>3.6353360000000001</v>
      </c>
      <c r="U24" s="105">
        <v>3.8983279999999998</v>
      </c>
      <c r="V24" s="105">
        <v>4.9583760000000003</v>
      </c>
      <c r="W24" s="105">
        <v>3.95777</v>
      </c>
      <c r="X24" s="105">
        <v>3.8909660000000001</v>
      </c>
      <c r="Y24" s="18">
        <f t="shared" si="0"/>
        <v>44.844664000000002</v>
      </c>
      <c r="Z24" s="45"/>
      <c r="AA24" s="45"/>
    </row>
    <row r="25" spans="1:27" x14ac:dyDescent="0.2">
      <c r="A25" s="297"/>
      <c r="B25" s="8" t="s">
        <v>807</v>
      </c>
      <c r="C25" s="190">
        <v>0.26427400000000006</v>
      </c>
      <c r="D25" s="190">
        <v>0.81301800000000002</v>
      </c>
      <c r="E25" s="190">
        <v>0.81860999999999995</v>
      </c>
      <c r="F25" s="190">
        <v>0.35660800000000009</v>
      </c>
      <c r="G25" s="190">
        <v>0.18821800000000002</v>
      </c>
      <c r="H25" s="190">
        <v>0.29462500000000003</v>
      </c>
      <c r="I25" s="190">
        <v>0.70129199999999992</v>
      </c>
      <c r="J25" s="190">
        <v>0.782856</v>
      </c>
      <c r="K25" s="190">
        <v>0.30485800000000002</v>
      </c>
      <c r="L25" s="190">
        <v>1.0869540000000002</v>
      </c>
      <c r="M25" s="190">
        <v>0.22049199999999997</v>
      </c>
      <c r="N25" s="190">
        <v>1.9444569999999997</v>
      </c>
      <c r="O25" s="190">
        <v>0.83698500000000009</v>
      </c>
      <c r="P25" s="190">
        <v>1.3261770000000002</v>
      </c>
      <c r="Q25" s="105">
        <v>0.65693699999999999</v>
      </c>
      <c r="R25" s="105">
        <v>1.2590049999999999</v>
      </c>
      <c r="S25" s="105">
        <v>1.509536</v>
      </c>
      <c r="T25" s="105">
        <v>2.8986740000000002</v>
      </c>
      <c r="U25" s="105">
        <v>1.5457260000000002</v>
      </c>
      <c r="V25" s="105">
        <v>1.82996</v>
      </c>
      <c r="W25" s="105">
        <v>2.1077560000000002</v>
      </c>
      <c r="X25" s="105">
        <v>2.7992150000000002</v>
      </c>
      <c r="Y25" s="18">
        <f t="shared" si="0"/>
        <v>24.546233000000004</v>
      </c>
      <c r="Z25" s="45"/>
      <c r="AA25" s="45"/>
    </row>
    <row r="26" spans="1:27" ht="15" x14ac:dyDescent="0.25">
      <c r="A26" s="143"/>
      <c r="B26" s="191" t="s">
        <v>22</v>
      </c>
      <c r="C26" s="187">
        <f>SUM(C9:C13,C15:C16)</f>
        <v>418.000698</v>
      </c>
      <c r="D26" s="187">
        <f t="shared" ref="D26:V26" si="2">SUM(D9:D13,D15:D16)</f>
        <v>621.04378600000018</v>
      </c>
      <c r="E26" s="187">
        <f t="shared" si="2"/>
        <v>967.13573100000008</v>
      </c>
      <c r="F26" s="187">
        <f t="shared" si="2"/>
        <v>1306.2268160000001</v>
      </c>
      <c r="G26" s="187">
        <f t="shared" si="2"/>
        <v>1568.0059999999999</v>
      </c>
      <c r="H26" s="187">
        <f t="shared" si="2"/>
        <v>1866.3316730000001</v>
      </c>
      <c r="I26" s="187">
        <f t="shared" si="2"/>
        <v>2218.6187229999996</v>
      </c>
      <c r="J26" s="187">
        <f t="shared" si="2"/>
        <v>2277.4939469999999</v>
      </c>
      <c r="K26" s="187">
        <f t="shared" si="2"/>
        <v>2164.38438</v>
      </c>
      <c r="L26" s="187">
        <f t="shared" si="2"/>
        <v>2415.6349039999996</v>
      </c>
      <c r="M26" s="187">
        <f t="shared" si="2"/>
        <v>3315.0827219999996</v>
      </c>
      <c r="N26" s="187">
        <f t="shared" si="2"/>
        <v>4003.3412490000005</v>
      </c>
      <c r="O26" s="187">
        <f t="shared" si="2"/>
        <v>3635.4459999999999</v>
      </c>
      <c r="P26" s="187">
        <f t="shared" si="2"/>
        <v>3744.7440839999999</v>
      </c>
      <c r="Q26" s="187">
        <f t="shared" si="2"/>
        <v>3117.0839410000003</v>
      </c>
      <c r="R26" s="187">
        <f t="shared" si="2"/>
        <v>4143.498963</v>
      </c>
      <c r="S26" s="187">
        <f t="shared" si="2"/>
        <v>4352.1180460000005</v>
      </c>
      <c r="T26" s="187">
        <f t="shared" si="2"/>
        <v>4761.3564499999993</v>
      </c>
      <c r="U26" s="187">
        <f t="shared" si="2"/>
        <v>5225.6697920000006</v>
      </c>
      <c r="V26" s="187">
        <f t="shared" si="2"/>
        <v>5987.8911760000001</v>
      </c>
      <c r="W26" s="187">
        <f t="shared" ref="W26:X26" si="3">SUM(W9:W13,W15:W16)</f>
        <v>6067.4220490000007</v>
      </c>
      <c r="X26" s="187">
        <f t="shared" si="3"/>
        <v>6172.9742239999996</v>
      </c>
      <c r="Y26" s="18">
        <f t="shared" si="0"/>
        <v>70349.505353999994</v>
      </c>
      <c r="Z26" s="45"/>
      <c r="AA26" s="45"/>
    </row>
    <row r="27" spans="1:27" x14ac:dyDescent="0.2">
      <c r="A27" s="143"/>
      <c r="B27" s="8" t="s">
        <v>23</v>
      </c>
      <c r="C27" s="18">
        <f>C28-C26</f>
        <v>6.3984879999999862</v>
      </c>
      <c r="D27" s="18">
        <f t="shared" ref="D27:V27" si="4">D28-D26</f>
        <v>5.912131999999815</v>
      </c>
      <c r="E27" s="18">
        <f t="shared" si="4"/>
        <v>5.7252559999999448</v>
      </c>
      <c r="F27" s="18">
        <f t="shared" si="4"/>
        <v>8.3937519999999495</v>
      </c>
      <c r="G27" s="18">
        <f t="shared" si="4"/>
        <v>9.2485470000001442</v>
      </c>
      <c r="H27" s="18">
        <f t="shared" si="4"/>
        <v>9.8962359999998171</v>
      </c>
      <c r="I27" s="18">
        <f t="shared" si="4"/>
        <v>17.151061000000482</v>
      </c>
      <c r="J27" s="18">
        <f t="shared" si="4"/>
        <v>16.67216499999995</v>
      </c>
      <c r="K27" s="18">
        <f t="shared" si="4"/>
        <v>23.272163000000091</v>
      </c>
      <c r="L27" s="18">
        <f t="shared" si="4"/>
        <v>24.937925000000632</v>
      </c>
      <c r="M27" s="18">
        <f t="shared" si="4"/>
        <v>30.023044000000482</v>
      </c>
      <c r="N27" s="18">
        <f t="shared" si="4"/>
        <v>37.172649999999521</v>
      </c>
      <c r="O27" s="18">
        <f t="shared" si="4"/>
        <v>41.165076000000226</v>
      </c>
      <c r="P27" s="18">
        <f t="shared" si="4"/>
        <v>47.454995999999937</v>
      </c>
      <c r="Q27" s="18">
        <f t="shared" si="4"/>
        <v>60.863419999999678</v>
      </c>
      <c r="R27" s="18">
        <f t="shared" si="4"/>
        <v>117.57708999999977</v>
      </c>
      <c r="S27" s="18">
        <f t="shared" si="4"/>
        <v>114.44376799999918</v>
      </c>
      <c r="T27" s="18">
        <f t="shared" si="4"/>
        <v>166.22093100000075</v>
      </c>
      <c r="U27" s="18">
        <f t="shared" si="4"/>
        <v>169.12866599999961</v>
      </c>
      <c r="V27" s="18">
        <f t="shared" si="4"/>
        <v>210.07877199999984</v>
      </c>
      <c r="W27" s="18">
        <f t="shared" ref="W27:X27" si="5">W28-W26</f>
        <v>197.11424999999963</v>
      </c>
      <c r="X27" s="18">
        <f t="shared" si="5"/>
        <v>201.37867100000039</v>
      </c>
      <c r="Y27" s="18">
        <f t="shared" si="0"/>
        <v>1520.2290589999998</v>
      </c>
      <c r="Z27" s="45"/>
      <c r="AA27" s="45"/>
    </row>
    <row r="28" spans="1:27" ht="13.5" thickBot="1" x14ac:dyDescent="0.25">
      <c r="A28" s="143"/>
      <c r="B28" s="30" t="s">
        <v>7</v>
      </c>
      <c r="C28" s="54">
        <v>424.39918599999999</v>
      </c>
      <c r="D28" s="54">
        <v>626.955918</v>
      </c>
      <c r="E28" s="54">
        <v>972.86098700000002</v>
      </c>
      <c r="F28" s="54">
        <v>1314.620568</v>
      </c>
      <c r="G28" s="54">
        <v>1577.254547</v>
      </c>
      <c r="H28" s="54">
        <v>1876.227909</v>
      </c>
      <c r="I28" s="54">
        <v>2235.7697840000001</v>
      </c>
      <c r="J28" s="54">
        <v>2294.1661119999999</v>
      </c>
      <c r="K28" s="54">
        <v>2187.6565430000001</v>
      </c>
      <c r="L28" s="54">
        <v>2440.5728290000002</v>
      </c>
      <c r="M28" s="54">
        <v>3345.1057660000001</v>
      </c>
      <c r="N28" s="54">
        <v>4040.513899</v>
      </c>
      <c r="O28" s="54">
        <v>3676.6110760000001</v>
      </c>
      <c r="P28" s="54">
        <v>3792.1990799999999</v>
      </c>
      <c r="Q28" s="188">
        <v>3177.947361</v>
      </c>
      <c r="R28" s="188">
        <v>4261.0760529999998</v>
      </c>
      <c r="S28" s="188">
        <v>4466.5618139999997</v>
      </c>
      <c r="T28" s="188">
        <v>4927.5773810000001</v>
      </c>
      <c r="U28" s="184">
        <v>5394.7984580000002</v>
      </c>
      <c r="V28" s="184">
        <v>6197.9699479999999</v>
      </c>
      <c r="W28" s="184">
        <v>6264.5362990000003</v>
      </c>
      <c r="X28" s="184">
        <v>6374.352895</v>
      </c>
      <c r="Y28" s="18">
        <f t="shared" si="0"/>
        <v>71869.734412999998</v>
      </c>
      <c r="Z28" s="45"/>
      <c r="AA28" s="45"/>
    </row>
    <row r="29" spans="1:27" ht="20.25" thickTop="1" thickBot="1" x14ac:dyDescent="0.35">
      <c r="A29" s="143"/>
      <c r="B29" s="83"/>
      <c r="C29" s="334" t="s">
        <v>253</v>
      </c>
      <c r="D29" s="334"/>
      <c r="E29" s="334"/>
      <c r="F29" s="334"/>
      <c r="G29" s="334"/>
      <c r="H29" s="334"/>
      <c r="I29" s="334"/>
      <c r="J29" s="334"/>
      <c r="K29" s="334"/>
      <c r="L29" s="334"/>
      <c r="M29" s="334"/>
      <c r="N29" s="334"/>
      <c r="O29" s="334"/>
      <c r="P29" s="334"/>
      <c r="Q29" s="334"/>
      <c r="R29" s="334"/>
      <c r="S29" s="334"/>
      <c r="T29" s="334"/>
      <c r="U29" s="334"/>
      <c r="V29" s="334"/>
      <c r="W29" s="334"/>
      <c r="X29" s="334"/>
      <c r="Y29" s="334"/>
    </row>
    <row r="30" spans="1:27" ht="13.5" thickTop="1" x14ac:dyDescent="0.2">
      <c r="A30" s="143"/>
      <c r="B30" s="32"/>
      <c r="C30" s="18"/>
      <c r="D30" s="18"/>
      <c r="E30" s="18"/>
      <c r="F30" s="18"/>
      <c r="G30" s="18"/>
      <c r="H30" s="18"/>
      <c r="I30" s="18"/>
      <c r="J30" s="18"/>
      <c r="K30" s="18"/>
      <c r="L30" s="18"/>
      <c r="M30" s="18"/>
      <c r="N30" s="18"/>
      <c r="O30" s="18"/>
      <c r="P30" s="18"/>
      <c r="Q30" s="18"/>
      <c r="R30" s="18"/>
      <c r="S30" s="18"/>
      <c r="T30" s="18"/>
      <c r="U30" s="18"/>
      <c r="V30" s="18"/>
      <c r="W30" s="18"/>
      <c r="X30" s="18"/>
      <c r="Y30" s="18"/>
    </row>
    <row r="31" spans="1:27" x14ac:dyDescent="0.2">
      <c r="A31" s="143"/>
      <c r="B31" s="80" t="s">
        <v>326</v>
      </c>
      <c r="C31" s="84">
        <f t="shared" ref="C31:V31" si="6">C9/C$28*100</f>
        <v>89.820597111135839</v>
      </c>
      <c r="D31" s="84">
        <f t="shared" si="6"/>
        <v>92.350938618941314</v>
      </c>
      <c r="E31" s="84">
        <f t="shared" si="6"/>
        <v>95.064784831381061</v>
      </c>
      <c r="F31" s="84">
        <f t="shared" si="6"/>
        <v>94.491804801885621</v>
      </c>
      <c r="G31" s="84">
        <f t="shared" si="6"/>
        <v>93.285289416255523</v>
      </c>
      <c r="H31" s="84">
        <f t="shared" si="6"/>
        <v>94.355234697662723</v>
      </c>
      <c r="I31" s="84">
        <f t="shared" si="6"/>
        <v>93.84688777062388</v>
      </c>
      <c r="J31" s="84">
        <f t="shared" si="6"/>
        <v>94.076964379813845</v>
      </c>
      <c r="K31" s="84">
        <f t="shared" si="6"/>
        <v>90.944000390101451</v>
      </c>
      <c r="L31" s="84">
        <f t="shared" si="6"/>
        <v>88.291707479301763</v>
      </c>
      <c r="M31" s="84">
        <f t="shared" si="6"/>
        <v>89.98688883309886</v>
      </c>
      <c r="N31" s="84">
        <f t="shared" si="6"/>
        <v>91.476455826937382</v>
      </c>
      <c r="O31" s="84">
        <f t="shared" si="6"/>
        <v>88.694362052234638</v>
      </c>
      <c r="P31" s="84">
        <f t="shared" si="6"/>
        <v>89.060452490801197</v>
      </c>
      <c r="Q31" s="84">
        <f t="shared" si="6"/>
        <v>89.074171704003874</v>
      </c>
      <c r="R31" s="84">
        <f t="shared" si="6"/>
        <v>88.564207985517513</v>
      </c>
      <c r="S31" s="84">
        <f t="shared" si="6"/>
        <v>88.816397605104328</v>
      </c>
      <c r="T31" s="84">
        <f t="shared" si="6"/>
        <v>88.814534681378348</v>
      </c>
      <c r="U31" s="84">
        <f t="shared" si="6"/>
        <v>89.104112978894889</v>
      </c>
      <c r="V31" s="84">
        <f t="shared" si="6"/>
        <v>89.021065385778797</v>
      </c>
      <c r="W31" s="84">
        <f t="shared" ref="W31:X31" si="7">W9/W$28*100</f>
        <v>88.759736804264293</v>
      </c>
      <c r="X31" s="84">
        <f t="shared" si="7"/>
        <v>89.1564206534254</v>
      </c>
      <c r="Y31" s="84">
        <f t="shared" ref="Y31:Y50" si="8">Y9/Y$28*100</f>
        <v>89.927033114664582</v>
      </c>
    </row>
    <row r="32" spans="1:27" x14ac:dyDescent="0.2">
      <c r="A32" s="143"/>
      <c r="B32" s="80" t="s">
        <v>67</v>
      </c>
      <c r="C32" s="84">
        <f t="shared" ref="C32:C50" si="9">C10/C$28*100</f>
        <v>2.5641460584705271</v>
      </c>
      <c r="D32" s="84">
        <f t="shared" ref="D32:R32" si="10">D10/D$28*100</f>
        <v>2.0747863807547633</v>
      </c>
      <c r="E32" s="84">
        <f t="shared" si="10"/>
        <v>0.51256798932569381</v>
      </c>
      <c r="F32" s="84">
        <f t="shared" si="10"/>
        <v>3.0364267052909821</v>
      </c>
      <c r="G32" s="84">
        <f t="shared" si="10"/>
        <v>4.5105456906316332</v>
      </c>
      <c r="H32" s="84">
        <f t="shared" si="10"/>
        <v>2.6340756239118495</v>
      </c>
      <c r="I32" s="84">
        <f t="shared" si="10"/>
        <v>1.7529746703115836</v>
      </c>
      <c r="J32" s="84">
        <f t="shared" si="10"/>
        <v>2.3862459528824216</v>
      </c>
      <c r="K32" s="84">
        <f t="shared" si="10"/>
        <v>4.6696982817928561</v>
      </c>
      <c r="L32" s="84">
        <f t="shared" si="10"/>
        <v>6.8765071464294341</v>
      </c>
      <c r="M32" s="84">
        <f t="shared" si="10"/>
        <v>5.1579638453799488</v>
      </c>
      <c r="N32" s="84">
        <f t="shared" si="10"/>
        <v>3.8614069125863932</v>
      </c>
      <c r="O32" s="84">
        <f t="shared" si="10"/>
        <v>4.3684995959578075</v>
      </c>
      <c r="P32" s="84">
        <f t="shared" si="10"/>
        <v>2.7353113275899013</v>
      </c>
      <c r="Q32" s="84">
        <f t="shared" si="10"/>
        <v>1.4356238734440132</v>
      </c>
      <c r="R32" s="84">
        <f t="shared" si="10"/>
        <v>0.96612220687815087</v>
      </c>
      <c r="S32" s="84">
        <f t="shared" ref="S32:V50" si="11">S10/S$28*100</f>
        <v>1.2485923921437083</v>
      </c>
      <c r="T32" s="84">
        <f t="shared" si="11"/>
        <v>0.68025628839942109</v>
      </c>
      <c r="U32" s="84">
        <f t="shared" si="11"/>
        <v>0.61170027493916801</v>
      </c>
      <c r="V32" s="84">
        <f t="shared" si="11"/>
        <v>0.49906335880155839</v>
      </c>
      <c r="W32" s="84">
        <f t="shared" ref="W32:X32" si="12">W10/W$28*100</f>
        <v>0.61348628478910505</v>
      </c>
      <c r="X32" s="84">
        <f t="shared" si="12"/>
        <v>0.65163510216984932</v>
      </c>
      <c r="Y32" s="84">
        <f t="shared" si="8"/>
        <v>2.040025429306159</v>
      </c>
    </row>
    <row r="33" spans="1:25" x14ac:dyDescent="0.2">
      <c r="A33" s="143"/>
      <c r="B33" s="80" t="s">
        <v>396</v>
      </c>
      <c r="C33" s="84">
        <f t="shared" si="9"/>
        <v>0.2576461115078576</v>
      </c>
      <c r="D33" s="84">
        <f t="shared" ref="D33:R33" si="13">D11/D$28*100</f>
        <v>0.35837384024820707</v>
      </c>
      <c r="E33" s="84">
        <f t="shared" si="13"/>
        <v>0.58012018936062026</v>
      </c>
      <c r="F33" s="84">
        <f t="shared" si="13"/>
        <v>0.2097838773506851</v>
      </c>
      <c r="G33" s="84">
        <f t="shared" si="13"/>
        <v>0.44349696206645334</v>
      </c>
      <c r="H33" s="84">
        <f t="shared" si="13"/>
        <v>0.58350683024617556</v>
      </c>
      <c r="I33" s="84">
        <f t="shared" si="13"/>
        <v>0.53646328373494112</v>
      </c>
      <c r="J33" s="84">
        <f t="shared" si="13"/>
        <v>0.38699194245617036</v>
      </c>
      <c r="K33" s="84">
        <f t="shared" si="13"/>
        <v>0.52105491771429313</v>
      </c>
      <c r="L33" s="84">
        <f t="shared" si="13"/>
        <v>0.60494670859912281</v>
      </c>
      <c r="M33" s="84">
        <f t="shared" si="13"/>
        <v>0.35099942487139879</v>
      </c>
      <c r="N33" s="84">
        <f t="shared" si="13"/>
        <v>0.2809033524871436</v>
      </c>
      <c r="O33" s="84">
        <f t="shared" si="13"/>
        <v>1.2923204281833589</v>
      </c>
      <c r="P33" s="84">
        <f t="shared" si="13"/>
        <v>1.8818520993892547</v>
      </c>
      <c r="Q33" s="84">
        <f t="shared" si="13"/>
        <v>2.0065273510362589</v>
      </c>
      <c r="R33" s="84">
        <f t="shared" si="13"/>
        <v>2.3668676349720155</v>
      </c>
      <c r="S33" s="84">
        <f t="shared" si="11"/>
        <v>2.5875963842644363</v>
      </c>
      <c r="T33" s="84">
        <f t="shared" si="11"/>
        <v>2.8443031161807339</v>
      </c>
      <c r="U33" s="84">
        <f t="shared" si="11"/>
        <v>2.693173899472483</v>
      </c>
      <c r="V33" s="84">
        <f t="shared" si="11"/>
        <v>2.6143802141584698</v>
      </c>
      <c r="W33" s="84">
        <f t="shared" ref="W33:X33" si="14">W11/W$28*100</f>
        <v>2.8668383169663869</v>
      </c>
      <c r="X33" s="84">
        <f t="shared" si="14"/>
        <v>2.1759495792709798</v>
      </c>
      <c r="Y33" s="84">
        <f t="shared" si="8"/>
        <v>1.759666423327207</v>
      </c>
    </row>
    <row r="34" spans="1:25" x14ac:dyDescent="0.2">
      <c r="A34" s="143"/>
      <c r="B34" s="80" t="s">
        <v>402</v>
      </c>
      <c r="C34" s="84">
        <f t="shared" si="9"/>
        <v>2.5179299000823252</v>
      </c>
      <c r="D34" s="84">
        <f t="shared" ref="D34:R34" si="15">D12/D$28*100</f>
        <v>2.1381397982114589</v>
      </c>
      <c r="E34" s="84">
        <f t="shared" si="15"/>
        <v>1.4677795893566858</v>
      </c>
      <c r="F34" s="84">
        <f t="shared" si="15"/>
        <v>0.31085562629049024</v>
      </c>
      <c r="G34" s="84">
        <f t="shared" si="15"/>
        <v>0.10181977303882835</v>
      </c>
      <c r="H34" s="84">
        <f t="shared" si="15"/>
        <v>0.42606625568535877</v>
      </c>
      <c r="I34" s="84">
        <f t="shared" si="15"/>
        <v>0.46281603204634769</v>
      </c>
      <c r="J34" s="84">
        <f t="shared" si="15"/>
        <v>0.5700197963694793</v>
      </c>
      <c r="K34" s="84">
        <f t="shared" si="15"/>
        <v>1.3381563067416109</v>
      </c>
      <c r="L34" s="84">
        <f t="shared" si="15"/>
        <v>1.3759902020117096</v>
      </c>
      <c r="M34" s="84">
        <f t="shared" si="15"/>
        <v>1.316467402842652</v>
      </c>
      <c r="N34" s="84">
        <f t="shared" si="15"/>
        <v>1.1948412555132755</v>
      </c>
      <c r="O34" s="84">
        <f t="shared" si="15"/>
        <v>1.3212931418585543</v>
      </c>
      <c r="P34" s="84">
        <f t="shared" si="15"/>
        <v>1.7685230808082999</v>
      </c>
      <c r="Q34" s="84">
        <f t="shared" si="15"/>
        <v>1.680597345803551</v>
      </c>
      <c r="R34" s="84">
        <f t="shared" si="15"/>
        <v>0.98842863812175197</v>
      </c>
      <c r="S34" s="84">
        <f t="shared" si="11"/>
        <v>0.69339631442969207</v>
      </c>
      <c r="T34" s="84">
        <f t="shared" si="11"/>
        <v>0.44654641213436486</v>
      </c>
      <c r="U34" s="84">
        <f t="shared" si="11"/>
        <v>0.32268482568028495</v>
      </c>
      <c r="V34" s="84">
        <f t="shared" si="11"/>
        <v>0.28070213547282596</v>
      </c>
      <c r="W34" s="84">
        <f t="shared" ref="W34:X34" si="16">W12/W$28*100</f>
        <v>0.52619101281705261</v>
      </c>
      <c r="X34" s="84">
        <f t="shared" si="16"/>
        <v>0.39536485373704749</v>
      </c>
      <c r="Y34" s="84">
        <f t="shared" si="8"/>
        <v>0.8178274454478609</v>
      </c>
    </row>
    <row r="35" spans="1:25" x14ac:dyDescent="0.2">
      <c r="A35" s="143"/>
      <c r="B35" s="80" t="s">
        <v>403</v>
      </c>
      <c r="C35" s="84">
        <f t="shared" si="9"/>
        <v>0.77922109869456724</v>
      </c>
      <c r="D35" s="84">
        <f t="shared" ref="D35:R35" si="17">D13/D$28*100</f>
        <v>3.9536591470534614E-2</v>
      </c>
      <c r="E35" s="84">
        <f t="shared" si="17"/>
        <v>1.487201171938864E-2</v>
      </c>
      <c r="F35" s="84">
        <f t="shared" si="17"/>
        <v>2.7782921467268571E-3</v>
      </c>
      <c r="G35" s="84">
        <f t="shared" si="17"/>
        <v>1.2430713886539203E-2</v>
      </c>
      <c r="H35" s="84">
        <f t="shared" si="17"/>
        <v>0.52825719905651392</v>
      </c>
      <c r="I35" s="84">
        <f t="shared" si="17"/>
        <v>0.93403319740007729</v>
      </c>
      <c r="J35" s="84">
        <f t="shared" si="17"/>
        <v>1.1110444386164831</v>
      </c>
      <c r="K35" s="84">
        <f t="shared" si="17"/>
        <v>0.77283018004348603</v>
      </c>
      <c r="L35" s="84">
        <f t="shared" si="17"/>
        <v>0.91083747781902391</v>
      </c>
      <c r="M35" s="84">
        <f t="shared" si="17"/>
        <v>1.2670220006430732</v>
      </c>
      <c r="N35" s="84">
        <f t="shared" si="17"/>
        <v>1.2155848297454401</v>
      </c>
      <c r="O35" s="84">
        <f t="shared" si="17"/>
        <v>1.8428560867448138</v>
      </c>
      <c r="P35" s="84">
        <f t="shared" si="17"/>
        <v>1.5038254004323002</v>
      </c>
      <c r="Q35" s="84">
        <f t="shared" si="17"/>
        <v>1.8168238627411299</v>
      </c>
      <c r="R35" s="84">
        <f t="shared" si="17"/>
        <v>1.976721488946398</v>
      </c>
      <c r="S35" s="84">
        <f t="shared" si="11"/>
        <v>1.6718406037937796</v>
      </c>
      <c r="T35" s="84">
        <f t="shared" si="11"/>
        <v>1.298052167513998</v>
      </c>
      <c r="U35" s="84">
        <f t="shared" si="11"/>
        <v>1.3835051592950536</v>
      </c>
      <c r="V35" s="84">
        <f t="shared" si="11"/>
        <v>1.3913395954400649</v>
      </c>
      <c r="W35" s="84">
        <f t="shared" ref="W35:X35" si="18">W13/W$28*100</f>
        <v>1.6421340397759581</v>
      </c>
      <c r="X35" s="84">
        <f t="shared" si="18"/>
        <v>1.6040373459743948</v>
      </c>
      <c r="Y35" s="84">
        <f t="shared" si="8"/>
        <v>1.3388510154643751</v>
      </c>
    </row>
    <row r="36" spans="1:25" x14ac:dyDescent="0.2">
      <c r="A36" s="143"/>
      <c r="B36" s="80" t="s">
        <v>58</v>
      </c>
      <c r="C36" s="84">
        <f t="shared" si="9"/>
        <v>0.55628876724565635</v>
      </c>
      <c r="D36" s="84">
        <f t="shared" ref="D36:R36" si="19">D14/D$28*100</f>
        <v>0.30066882628899599</v>
      </c>
      <c r="E36" s="84">
        <f t="shared" si="19"/>
        <v>0.37756082822550269</v>
      </c>
      <c r="F36" s="84">
        <f t="shared" si="19"/>
        <v>0.19991022991510052</v>
      </c>
      <c r="G36" s="84">
        <f t="shared" si="19"/>
        <v>0.24941421202319095</v>
      </c>
      <c r="H36" s="84">
        <f t="shared" si="19"/>
        <v>0.34793411656899087</v>
      </c>
      <c r="I36" s="84">
        <f t="shared" si="19"/>
        <v>0.34201446207576086</v>
      </c>
      <c r="J36" s="84">
        <f t="shared" si="19"/>
        <v>0.15959785914578098</v>
      </c>
      <c r="K36" s="84">
        <f t="shared" si="19"/>
        <v>9.9082646539548694E-2</v>
      </c>
      <c r="L36" s="84">
        <f t="shared" si="19"/>
        <v>0.19739349478761239</v>
      </c>
      <c r="M36" s="84">
        <f t="shared" si="19"/>
        <v>0.24120738070558218</v>
      </c>
      <c r="N36" s="84">
        <f t="shared" si="19"/>
        <v>0.21799241928557464</v>
      </c>
      <c r="O36" s="84">
        <f t="shared" si="19"/>
        <v>0.33306014008211077</v>
      </c>
      <c r="P36" s="84">
        <f t="shared" si="19"/>
        <v>0.37033398573579107</v>
      </c>
      <c r="Q36" s="84">
        <f t="shared" si="19"/>
        <v>0.53676622241572736</v>
      </c>
      <c r="R36" s="84">
        <f t="shared" si="19"/>
        <v>0.65290139518662105</v>
      </c>
      <c r="S36" s="84">
        <f t="shared" si="11"/>
        <v>0.51597566449799059</v>
      </c>
      <c r="T36" s="84">
        <f t="shared" si="11"/>
        <v>0.38972092196962704</v>
      </c>
      <c r="U36" s="84">
        <f t="shared" si="11"/>
        <v>0.5665566237173415</v>
      </c>
      <c r="V36" s="84">
        <f t="shared" si="11"/>
        <v>0.74334187462246137</v>
      </c>
      <c r="W36" s="84">
        <f t="shared" ref="W36:X36" si="20">W14/W$28*100</f>
        <v>0.87211762199735621</v>
      </c>
      <c r="X36" s="84">
        <f t="shared" si="20"/>
        <v>0.97514243443843718</v>
      </c>
      <c r="Y36" s="84">
        <f t="shared" si="8"/>
        <v>0.5051178635416449</v>
      </c>
    </row>
    <row r="37" spans="1:25" x14ac:dyDescent="0.2">
      <c r="A37" s="143"/>
      <c r="B37" s="80" t="s">
        <v>71</v>
      </c>
      <c r="C37" s="84">
        <f t="shared" si="9"/>
        <v>2.7132474283303645E-3</v>
      </c>
      <c r="D37" s="84">
        <f t="shared" ref="D37:R37" si="21">D15/D$28*100</f>
        <v>1.9991995673290703E-2</v>
      </c>
      <c r="E37" s="84">
        <f t="shared" si="21"/>
        <v>1.4613598643564479E-3</v>
      </c>
      <c r="F37" s="84">
        <f t="shared" si="21"/>
        <v>3.8613422941668136E-3</v>
      </c>
      <c r="G37" s="84">
        <f t="shared" si="21"/>
        <v>7.8376695908171626E-4</v>
      </c>
      <c r="H37" s="84">
        <f t="shared" si="21"/>
        <v>3.0836925366298874E-2</v>
      </c>
      <c r="I37" s="84">
        <f t="shared" si="21"/>
        <v>0.70299644053155341</v>
      </c>
      <c r="J37" s="84">
        <f t="shared" si="21"/>
        <v>9.9767666692829257E-2</v>
      </c>
      <c r="K37" s="84">
        <f t="shared" si="21"/>
        <v>7.7280458187535511E-2</v>
      </c>
      <c r="L37" s="84">
        <f t="shared" si="21"/>
        <v>8.1279688785718257E-2</v>
      </c>
      <c r="M37" s="84">
        <f t="shared" si="21"/>
        <v>0.11758892767996262</v>
      </c>
      <c r="N37" s="84">
        <f t="shared" si="21"/>
        <v>0.31870834556928718</v>
      </c>
      <c r="O37" s="84">
        <f t="shared" si="21"/>
        <v>0.29973804060856829</v>
      </c>
      <c r="P37" s="84">
        <f t="shared" si="21"/>
        <v>0.36587377685878247</v>
      </c>
      <c r="Q37" s="84">
        <f t="shared" si="21"/>
        <v>0.64341370945697041</v>
      </c>
      <c r="R37" s="84">
        <f t="shared" si="21"/>
        <v>0.73255918485714955</v>
      </c>
      <c r="S37" s="84">
        <f t="shared" si="11"/>
        <v>0.78318385498112353</v>
      </c>
      <c r="T37" s="84">
        <f t="shared" si="11"/>
        <v>1.1568876872397511</v>
      </c>
      <c r="U37" s="84">
        <f t="shared" si="11"/>
        <v>1.1808387745335118</v>
      </c>
      <c r="V37" s="84">
        <f t="shared" si="11"/>
        <v>1.0323375643447052</v>
      </c>
      <c r="W37" s="84">
        <f t="shared" ref="W37:X37" si="22">W15/W$28*100</f>
        <v>1.0434612695984316</v>
      </c>
      <c r="X37" s="84">
        <f t="shared" si="22"/>
        <v>1.2839198479926643</v>
      </c>
      <c r="Y37" s="84">
        <f t="shared" si="8"/>
        <v>0.67166898548143661</v>
      </c>
    </row>
    <row r="38" spans="1:25" x14ac:dyDescent="0.2">
      <c r="A38" s="143"/>
      <c r="B38" s="8" t="s">
        <v>15</v>
      </c>
      <c r="C38" s="84">
        <f t="shared" si="9"/>
        <v>2.5500885385769805</v>
      </c>
      <c r="D38" s="84">
        <f t="shared" ref="D38:R38" si="23">D16/D$28*100</f>
        <v>2.0752427126782456</v>
      </c>
      <c r="E38" s="84">
        <f t="shared" si="23"/>
        <v>1.7699172060643025</v>
      </c>
      <c r="F38" s="84">
        <f t="shared" si="23"/>
        <v>1.3059969863486878</v>
      </c>
      <c r="G38" s="84">
        <f t="shared" si="23"/>
        <v>1.0592637080538405</v>
      </c>
      <c r="H38" s="84">
        <f t="shared" si="23"/>
        <v>0.91456863623490636</v>
      </c>
      <c r="I38" s="84">
        <f t="shared" si="23"/>
        <v>0.99670753936622647</v>
      </c>
      <c r="J38" s="84">
        <f t="shared" si="23"/>
        <v>0.64224577823421358</v>
      </c>
      <c r="K38" s="84">
        <f t="shared" si="23"/>
        <v>0.61318528463359423</v>
      </c>
      <c r="L38" s="84">
        <f t="shared" si="23"/>
        <v>0.83692507583841469</v>
      </c>
      <c r="M38" s="84">
        <f t="shared" si="23"/>
        <v>0.90554804897012042</v>
      </c>
      <c r="N38" s="84">
        <f t="shared" si="23"/>
        <v>0.7321014044109837</v>
      </c>
      <c r="O38" s="84">
        <f t="shared" si="23"/>
        <v>1.061283371926609</v>
      </c>
      <c r="P38" s="84">
        <f t="shared" si="23"/>
        <v>1.4327772053570564</v>
      </c>
      <c r="Q38" s="84">
        <f t="shared" si="23"/>
        <v>1.4276619102250765</v>
      </c>
      <c r="R38" s="84">
        <f t="shared" si="23"/>
        <v>1.6457642653579734</v>
      </c>
      <c r="S38" s="84">
        <f t="shared" si="11"/>
        <v>1.6367587877291607</v>
      </c>
      <c r="T38" s="84">
        <f t="shared" si="11"/>
        <v>1.3861406877823315</v>
      </c>
      <c r="U38" s="84">
        <f t="shared" si="11"/>
        <v>1.5689519387788038</v>
      </c>
      <c r="V38" s="84">
        <f t="shared" si="11"/>
        <v>1.7716346468480815</v>
      </c>
      <c r="W38" s="84">
        <f t="shared" ref="W38:X38" si="24">W16/W$28*100</f>
        <v>1.4016424490032311</v>
      </c>
      <c r="X38" s="84">
        <f t="shared" si="24"/>
        <v>1.5734708236607602</v>
      </c>
      <c r="Y38" s="84">
        <f t="shared" si="8"/>
        <v>1.3296713224351953</v>
      </c>
    </row>
    <row r="39" spans="1:25" x14ac:dyDescent="0.2">
      <c r="A39" s="143"/>
      <c r="B39" s="8" t="s">
        <v>26</v>
      </c>
      <c r="C39" s="84">
        <f t="shared" si="9"/>
        <v>9.1560024811169177E-2</v>
      </c>
      <c r="D39" s="84">
        <f t="shared" ref="D39:R39" si="25">D17/D$28*100</f>
        <v>7.9442586902896101E-2</v>
      </c>
      <c r="E39" s="84">
        <f t="shared" si="25"/>
        <v>5.6259014115446274E-2</v>
      </c>
      <c r="F39" s="84">
        <f t="shared" si="25"/>
        <v>3.3681505582529421E-2</v>
      </c>
      <c r="G39" s="84">
        <f t="shared" si="25"/>
        <v>1.6061960352681107E-2</v>
      </c>
      <c r="H39" s="84">
        <f t="shared" si="25"/>
        <v>4.4376698374760187E-2</v>
      </c>
      <c r="I39" s="84">
        <f t="shared" si="25"/>
        <v>4.9932556025634164E-2</v>
      </c>
      <c r="J39" s="84">
        <f t="shared" si="25"/>
        <v>4.9007828775739497E-2</v>
      </c>
      <c r="K39" s="84">
        <f t="shared" si="25"/>
        <v>4.7348794458363028E-2</v>
      </c>
      <c r="L39" s="84">
        <f t="shared" si="25"/>
        <v>0.100100352301349</v>
      </c>
      <c r="M39" s="84">
        <f t="shared" si="25"/>
        <v>5.2953691868408329E-2</v>
      </c>
      <c r="N39" s="84">
        <f t="shared" si="25"/>
        <v>5.5924024925622463E-2</v>
      </c>
      <c r="O39" s="84">
        <f t="shared" si="25"/>
        <v>0.10818609632018636</v>
      </c>
      <c r="P39" s="84">
        <f t="shared" si="25"/>
        <v>0.13656123770801612</v>
      </c>
      <c r="Q39" s="84">
        <f t="shared" si="25"/>
        <v>0.10889705230709139</v>
      </c>
      <c r="R39" s="84">
        <f t="shared" si="25"/>
        <v>0.16358243582844592</v>
      </c>
      <c r="S39" s="84">
        <f t="shared" si="11"/>
        <v>0.17910868209468825</v>
      </c>
      <c r="T39" s="84">
        <f t="shared" si="11"/>
        <v>0.16052283685080906</v>
      </c>
      <c r="U39" s="84">
        <f t="shared" si="11"/>
        <v>0.15413376541748836</v>
      </c>
      <c r="V39" s="84">
        <f t="shared" si="11"/>
        <v>0.14864447677699516</v>
      </c>
      <c r="W39" s="84">
        <f t="shared" ref="W39:X39" si="26">W17/W$28*100</f>
        <v>0.12999147281339746</v>
      </c>
      <c r="X39" s="84">
        <f t="shared" si="26"/>
        <v>0.1695247216148989</v>
      </c>
      <c r="Y39" s="84">
        <f t="shared" si="8"/>
        <v>0.11783547788466769</v>
      </c>
    </row>
    <row r="40" spans="1:25" x14ac:dyDescent="0.2">
      <c r="A40" s="143"/>
      <c r="B40" s="8" t="s">
        <v>27</v>
      </c>
      <c r="C40" s="84">
        <f t="shared" si="9"/>
        <v>0.55628876724565635</v>
      </c>
      <c r="D40" s="84">
        <f t="shared" ref="D40:R40" si="27">D18/D$28*100</f>
        <v>0.30066882628899599</v>
      </c>
      <c r="E40" s="84">
        <f t="shared" si="27"/>
        <v>0.37756082822550269</v>
      </c>
      <c r="F40" s="84">
        <f t="shared" si="27"/>
        <v>0.19991022991510052</v>
      </c>
      <c r="G40" s="84">
        <f t="shared" si="27"/>
        <v>0.24941421202319095</v>
      </c>
      <c r="H40" s="84">
        <f t="shared" si="27"/>
        <v>0.34793411656899087</v>
      </c>
      <c r="I40" s="84">
        <f t="shared" si="27"/>
        <v>0.34201446207576086</v>
      </c>
      <c r="J40" s="84">
        <f t="shared" si="27"/>
        <v>0.15959785914578098</v>
      </c>
      <c r="K40" s="84">
        <f t="shared" si="27"/>
        <v>9.9082646539548694E-2</v>
      </c>
      <c r="L40" s="84">
        <f t="shared" si="27"/>
        <v>0.19739349478761239</v>
      </c>
      <c r="M40" s="84">
        <f t="shared" si="27"/>
        <v>0.24120738070558218</v>
      </c>
      <c r="N40" s="84">
        <f t="shared" si="27"/>
        <v>0.21799241928557464</v>
      </c>
      <c r="O40" s="84">
        <f t="shared" si="27"/>
        <v>0.33306014008211077</v>
      </c>
      <c r="P40" s="84">
        <f t="shared" si="27"/>
        <v>0.37033398573579107</v>
      </c>
      <c r="Q40" s="84">
        <f t="shared" si="27"/>
        <v>0.53676622241572736</v>
      </c>
      <c r="R40" s="84">
        <f t="shared" si="27"/>
        <v>0.65290139518662105</v>
      </c>
      <c r="S40" s="84">
        <f t="shared" si="11"/>
        <v>0.5149374610222287</v>
      </c>
      <c r="T40" s="84">
        <f t="shared" si="11"/>
        <v>0.38972092196962704</v>
      </c>
      <c r="U40" s="84">
        <f t="shared" si="11"/>
        <v>0.5665566237173415</v>
      </c>
      <c r="V40" s="84">
        <f t="shared" si="11"/>
        <v>0.74334187462246137</v>
      </c>
      <c r="W40" s="84">
        <f t="shared" ref="W40:X40" si="28">W18/W$28*100</f>
        <v>0.87211762199735621</v>
      </c>
      <c r="X40" s="84">
        <f t="shared" si="28"/>
        <v>0.97514243443843718</v>
      </c>
      <c r="Y40" s="84">
        <f t="shared" si="8"/>
        <v>0.50505334124950252</v>
      </c>
    </row>
    <row r="41" spans="1:25" x14ac:dyDescent="0.2">
      <c r="A41" s="143"/>
      <c r="B41" s="8" t="s">
        <v>16</v>
      </c>
      <c r="C41" s="84">
        <f t="shared" si="9"/>
        <v>0.66565891104230357</v>
      </c>
      <c r="D41" s="84">
        <f t="shared" ref="D41:R41" si="29">D19/D$28*100</f>
        <v>0.77817735823653233</v>
      </c>
      <c r="E41" s="84">
        <f t="shared" si="29"/>
        <v>0.62274909580684001</v>
      </c>
      <c r="F41" s="84">
        <f t="shared" si="29"/>
        <v>0.40511613233788996</v>
      </c>
      <c r="G41" s="84">
        <f t="shared" si="29"/>
        <v>0.31151883564676131</v>
      </c>
      <c r="H41" s="84">
        <f t="shared" si="29"/>
        <v>0.22734951226013345</v>
      </c>
      <c r="I41" s="84">
        <f t="shared" si="29"/>
        <v>0.25579717737163943</v>
      </c>
      <c r="J41" s="84">
        <f t="shared" si="29"/>
        <v>0.2364701479820307</v>
      </c>
      <c r="K41" s="84">
        <f t="shared" si="29"/>
        <v>0.27955681706842778</v>
      </c>
      <c r="L41" s="84">
        <f t="shared" si="29"/>
        <v>0.23151618066301105</v>
      </c>
      <c r="M41" s="84">
        <f t="shared" si="29"/>
        <v>0.23176938316275647</v>
      </c>
      <c r="N41" s="84">
        <f t="shared" si="29"/>
        <v>0.21278761105432342</v>
      </c>
      <c r="O41" s="84">
        <f t="shared" si="29"/>
        <v>0.20534766511702696</v>
      </c>
      <c r="P41" s="84">
        <f t="shared" si="29"/>
        <v>0.30985918070524932</v>
      </c>
      <c r="Q41" s="84">
        <f t="shared" si="29"/>
        <v>0.23568880000715658</v>
      </c>
      <c r="R41" s="84">
        <f t="shared" si="29"/>
        <v>0.18517728625014054</v>
      </c>
      <c r="S41" s="84">
        <f t="shared" si="11"/>
        <v>0.23529364279833523</v>
      </c>
      <c r="T41" s="84">
        <f t="shared" si="11"/>
        <v>0.27045442353450078</v>
      </c>
      <c r="U41" s="84">
        <f t="shared" si="11"/>
        <v>0.23633318462700578</v>
      </c>
      <c r="V41" s="84">
        <f t="shared" si="11"/>
        <v>0.25154723451072791</v>
      </c>
      <c r="W41" s="84">
        <f t="shared" ref="W41:X41" si="30">W19/W$28*100</f>
        <v>0.20891570222187325</v>
      </c>
      <c r="X41" s="84">
        <f t="shared" si="30"/>
        <v>0.25214819864471905</v>
      </c>
      <c r="Y41" s="84">
        <f t="shared" si="8"/>
        <v>0.25538726906273312</v>
      </c>
    </row>
    <row r="42" spans="1:25" x14ac:dyDescent="0.2">
      <c r="A42" s="143"/>
      <c r="B42" s="8" t="s">
        <v>19</v>
      </c>
      <c r="C42" s="84">
        <f t="shared" si="9"/>
        <v>0.29376776420113115</v>
      </c>
      <c r="D42" s="84">
        <f t="shared" ref="D42:R42" si="31">D20/D$28*100</f>
        <v>0.1664504584834304</v>
      </c>
      <c r="E42" s="84">
        <f t="shared" si="31"/>
        <v>0.29231596682373695</v>
      </c>
      <c r="F42" s="84">
        <f t="shared" si="31"/>
        <v>0.2166301113280619</v>
      </c>
      <c r="G42" s="84">
        <f t="shared" si="31"/>
        <v>0.16287770448253461</v>
      </c>
      <c r="H42" s="84">
        <f t="shared" si="31"/>
        <v>9.5660979745078506E-2</v>
      </c>
      <c r="I42" s="84">
        <f t="shared" si="31"/>
        <v>0.13626165904029411</v>
      </c>
      <c r="J42" s="84">
        <f t="shared" si="31"/>
        <v>9.7140742701372448E-2</v>
      </c>
      <c r="K42" s="84">
        <f t="shared" si="31"/>
        <v>0.16228205525953074</v>
      </c>
      <c r="L42" s="84">
        <f t="shared" si="31"/>
        <v>7.8201968706749045E-2</v>
      </c>
      <c r="M42" s="84">
        <f t="shared" si="31"/>
        <v>0.11137979665304251</v>
      </c>
      <c r="N42" s="84">
        <f t="shared" si="31"/>
        <v>6.3619432187479771E-2</v>
      </c>
      <c r="O42" s="84">
        <f t="shared" si="31"/>
        <v>6.4979676952917925E-2</v>
      </c>
      <c r="P42" s="84">
        <f t="shared" si="31"/>
        <v>0.11701070820364209</v>
      </c>
      <c r="Q42" s="84">
        <f t="shared" si="31"/>
        <v>6.478005347930621E-2</v>
      </c>
      <c r="R42" s="84">
        <f t="shared" si="31"/>
        <v>4.5495785005647264E-2</v>
      </c>
      <c r="S42" s="84">
        <f t="shared" si="11"/>
        <v>6.7165755785508097E-2</v>
      </c>
      <c r="T42" s="84">
        <f t="shared" si="11"/>
        <v>6.8643833236233451E-2</v>
      </c>
      <c r="U42" s="84">
        <f t="shared" si="11"/>
        <v>6.8620153817060353E-2</v>
      </c>
      <c r="V42" s="84">
        <f t="shared" si="11"/>
        <v>8.0069023271101547E-2</v>
      </c>
      <c r="W42" s="84">
        <f t="shared" ref="W42:X42" si="32">W20/W$28*100</f>
        <v>5.1579188718497676E-2</v>
      </c>
      <c r="X42" s="84">
        <f t="shared" si="32"/>
        <v>4.918356500875843E-2</v>
      </c>
      <c r="Y42" s="84">
        <f t="shared" si="8"/>
        <v>8.5728663815481249E-2</v>
      </c>
    </row>
    <row r="43" spans="1:25" x14ac:dyDescent="0.2">
      <c r="A43" s="143"/>
      <c r="B43" s="8" t="s">
        <v>18</v>
      </c>
      <c r="C43" s="84">
        <f t="shared" si="9"/>
        <v>0.14066355914264173</v>
      </c>
      <c r="D43" s="84">
        <f t="shared" ref="D43:R43" si="33">D21/D$28*100</f>
        <v>0.14812349215276088</v>
      </c>
      <c r="E43" s="84">
        <f t="shared" si="33"/>
        <v>0.10165583913994487</v>
      </c>
      <c r="F43" s="84">
        <f t="shared" si="33"/>
        <v>6.0075889517042756E-2</v>
      </c>
      <c r="G43" s="84">
        <f t="shared" si="33"/>
        <v>5.7306666303115116E-2</v>
      </c>
      <c r="H43" s="84">
        <f t="shared" si="33"/>
        <v>4.0958883316557677E-2</v>
      </c>
      <c r="I43" s="84">
        <f t="shared" si="33"/>
        <v>2.3211692174832613E-2</v>
      </c>
      <c r="J43" s="84">
        <f t="shared" si="33"/>
        <v>3.7286968695316516E-2</v>
      </c>
      <c r="K43" s="84">
        <f t="shared" si="33"/>
        <v>2.7720484823837356E-2</v>
      </c>
      <c r="L43" s="84">
        <f t="shared" si="33"/>
        <v>2.4764309133427628E-2</v>
      </c>
      <c r="M43" s="84">
        <f t="shared" si="33"/>
        <v>4.403690355541362E-2</v>
      </c>
      <c r="N43" s="84">
        <f t="shared" si="33"/>
        <v>2.599904433591951E-2</v>
      </c>
      <c r="O43" s="84">
        <f t="shared" si="33"/>
        <v>1.8967276809672539E-2</v>
      </c>
      <c r="P43" s="84">
        <f t="shared" si="33"/>
        <v>2.8031650701207382E-2</v>
      </c>
      <c r="Q43" s="84">
        <f t="shared" si="33"/>
        <v>4.6660590360860926E-2</v>
      </c>
      <c r="R43" s="84">
        <f t="shared" si="33"/>
        <v>3.2263610949447651E-2</v>
      </c>
      <c r="S43" s="84">
        <f t="shared" si="11"/>
        <v>2.2388585261836031E-2</v>
      </c>
      <c r="T43" s="84">
        <f t="shared" si="11"/>
        <v>2.9105783412556825E-2</v>
      </c>
      <c r="U43" s="84">
        <f t="shared" si="11"/>
        <v>2.0959967435358082E-2</v>
      </c>
      <c r="V43" s="84">
        <f t="shared" si="11"/>
        <v>1.019567705719376E-2</v>
      </c>
      <c r="W43" s="84">
        <f t="shared" ref="W43:X43" si="34">W21/W$28*100</f>
        <v>1.2259454863763732E-2</v>
      </c>
      <c r="X43" s="84">
        <f t="shared" si="34"/>
        <v>2.9796593180302734E-2</v>
      </c>
      <c r="Y43" s="84">
        <f t="shared" si="8"/>
        <v>3.0009481983140268E-2</v>
      </c>
    </row>
    <row r="44" spans="1:25" x14ac:dyDescent="0.2">
      <c r="A44" s="143"/>
      <c r="B44" s="8" t="s">
        <v>20</v>
      </c>
      <c r="C44" s="84">
        <f t="shared" si="9"/>
        <v>4.1570296508532889E-2</v>
      </c>
      <c r="D44" s="84">
        <f t="shared" ref="D44:R44" si="35">D22/D$28*100</f>
        <v>3.7316180178396531E-2</v>
      </c>
      <c r="E44" s="84">
        <f t="shared" si="35"/>
        <v>1.8183995695574131E-2</v>
      </c>
      <c r="F44" s="84">
        <f t="shared" si="35"/>
        <v>1.6758143403701867E-2</v>
      </c>
      <c r="G44" s="84">
        <f t="shared" si="35"/>
        <v>1.7386223455280996E-2</v>
      </c>
      <c r="H44" s="84">
        <f t="shared" si="35"/>
        <v>1.2167178566364668E-2</v>
      </c>
      <c r="I44" s="84">
        <f t="shared" si="35"/>
        <v>1.025315762116946E-2</v>
      </c>
      <c r="J44" s="84">
        <f t="shared" si="35"/>
        <v>7.0636994920444535E-3</v>
      </c>
      <c r="K44" s="84">
        <f t="shared" si="35"/>
        <v>1.7124351681195325E-2</v>
      </c>
      <c r="L44" s="84">
        <f t="shared" si="35"/>
        <v>1.1856478797175038E-2</v>
      </c>
      <c r="M44" s="84">
        <f t="shared" si="35"/>
        <v>2.9217521608253985E-2</v>
      </c>
      <c r="N44" s="84">
        <f t="shared" si="35"/>
        <v>7.6988474183194485E-3</v>
      </c>
      <c r="O44" s="84">
        <f t="shared" si="35"/>
        <v>1.6623243181460731E-2</v>
      </c>
      <c r="P44" s="84">
        <f t="shared" si="35"/>
        <v>1.4309718149079876E-2</v>
      </c>
      <c r="Q44" s="84">
        <f t="shared" si="35"/>
        <v>1.7558597944316297E-2</v>
      </c>
      <c r="R44" s="84">
        <f t="shared" si="35"/>
        <v>1.5883382309581136E-2</v>
      </c>
      <c r="S44" s="84">
        <f t="shared" si="11"/>
        <v>2.2388585261836031E-2</v>
      </c>
      <c r="T44" s="84">
        <f t="shared" si="11"/>
        <v>1.7718280860823686E-2</v>
      </c>
      <c r="U44" s="84">
        <f t="shared" si="11"/>
        <v>1.3356921590489563E-2</v>
      </c>
      <c r="V44" s="84">
        <f t="shared" si="11"/>
        <v>1.3452049735559642E-2</v>
      </c>
      <c r="W44" s="84">
        <f t="shared" ref="W44:X44" si="36">W22/W$28*100</f>
        <v>1.4433757852825238E-2</v>
      </c>
      <c r="X44" s="84">
        <f t="shared" si="36"/>
        <v>1.2832910469102605E-2</v>
      </c>
      <c r="Y44" s="84">
        <f t="shared" si="8"/>
        <v>1.5572726254538028E-2</v>
      </c>
    </row>
    <row r="45" spans="1:25" x14ac:dyDescent="0.2">
      <c r="A45" s="143"/>
      <c r="B45" s="8" t="s">
        <v>21</v>
      </c>
      <c r="C45" s="84">
        <f t="shared" si="9"/>
        <v>1.3742250674345072E-2</v>
      </c>
      <c r="D45" s="84">
        <f t="shared" ref="D45:R45" si="37">D23/D$28*100</f>
        <v>0.13038923096982394</v>
      </c>
      <c r="E45" s="84">
        <f t="shared" si="37"/>
        <v>3.8150465992527256E-2</v>
      </c>
      <c r="F45" s="84">
        <f t="shared" si="37"/>
        <v>1.5240443126856662E-2</v>
      </c>
      <c r="G45" s="84">
        <f t="shared" si="37"/>
        <v>1.2427543821181324E-2</v>
      </c>
      <c r="H45" s="84">
        <f t="shared" si="37"/>
        <v>1.2993410812758569E-2</v>
      </c>
      <c r="I45" s="84">
        <f t="shared" si="37"/>
        <v>6.5493326302150266E-3</v>
      </c>
      <c r="J45" s="84">
        <f t="shared" si="37"/>
        <v>1.6083796115283218E-2</v>
      </c>
      <c r="K45" s="84">
        <f t="shared" si="37"/>
        <v>1.4118075389313978E-2</v>
      </c>
      <c r="L45" s="84">
        <f t="shared" si="37"/>
        <v>1.4579159276545397E-2</v>
      </c>
      <c r="M45" s="84">
        <f t="shared" si="37"/>
        <v>5.8805913403217631E-3</v>
      </c>
      <c r="N45" s="84">
        <f t="shared" si="37"/>
        <v>2.4590139394048399E-2</v>
      </c>
      <c r="O45" s="84">
        <f t="shared" si="37"/>
        <v>2.1212034231493457E-2</v>
      </c>
      <c r="P45" s="84">
        <f t="shared" si="37"/>
        <v>4.3549717859221675E-2</v>
      </c>
      <c r="Q45" s="84">
        <f t="shared" si="37"/>
        <v>2.4300968904563298E-2</v>
      </c>
      <c r="R45" s="84">
        <f t="shared" si="37"/>
        <v>1.0394440148238303E-2</v>
      </c>
      <c r="S45" s="84">
        <f t="shared" si="11"/>
        <v>2.2388585261836031E-2</v>
      </c>
      <c r="T45" s="84">
        <f t="shared" si="11"/>
        <v>2.2385665707722345E-2</v>
      </c>
      <c r="U45" s="84">
        <f t="shared" si="11"/>
        <v>3.2483122653105795E-2</v>
      </c>
      <c r="V45" s="84">
        <f t="shared" si="11"/>
        <v>3.8305332551121944E-2</v>
      </c>
      <c r="W45" s="84">
        <f t="shared" ref="W45:X45" si="38">W23/W$28*100</f>
        <v>3.3820076999764546E-2</v>
      </c>
      <c r="X45" s="84">
        <f t="shared" si="38"/>
        <v>5.5380460701650563E-2</v>
      </c>
      <c r="Y45" s="84">
        <f t="shared" si="8"/>
        <v>2.7525466959874685E-2</v>
      </c>
    </row>
    <row r="46" spans="1:25" x14ac:dyDescent="0.2">
      <c r="A46" s="143"/>
      <c r="B46" s="8" t="s">
        <v>17</v>
      </c>
      <c r="C46" s="84">
        <f t="shared" si="9"/>
        <v>0.1136448928061799</v>
      </c>
      <c r="D46" s="84">
        <f t="shared" ref="D46:R46" si="39">D24/D$28*100</f>
        <v>0.16622093676448876</v>
      </c>
      <c r="E46" s="84">
        <f t="shared" si="39"/>
        <v>8.8298226722910003E-2</v>
      </c>
      <c r="F46" s="84">
        <f t="shared" si="39"/>
        <v>6.9285238811203506E-2</v>
      </c>
      <c r="G46" s="84">
        <f t="shared" si="39"/>
        <v>4.958743035406827E-2</v>
      </c>
      <c r="H46" s="84">
        <f t="shared" si="39"/>
        <v>4.9866010174566697E-2</v>
      </c>
      <c r="I46" s="84">
        <f t="shared" si="39"/>
        <v>4.815442125145028E-2</v>
      </c>
      <c r="J46" s="84">
        <f t="shared" si="39"/>
        <v>4.4771169560367044E-2</v>
      </c>
      <c r="K46" s="84">
        <f t="shared" si="39"/>
        <v>4.4376481450269407E-2</v>
      </c>
      <c r="L46" s="84">
        <f t="shared" si="39"/>
        <v>5.7577425402042769E-2</v>
      </c>
      <c r="M46" s="84">
        <f t="shared" si="39"/>
        <v>3.46630893344375E-2</v>
      </c>
      <c r="N46" s="84">
        <f t="shared" si="39"/>
        <v>4.2756145460298045E-2</v>
      </c>
      <c r="O46" s="84">
        <f t="shared" si="39"/>
        <v>6.080031185762548E-2</v>
      </c>
      <c r="P46" s="84">
        <f t="shared" si="39"/>
        <v>7.1986199627473144E-2</v>
      </c>
      <c r="Q46" s="84">
        <f t="shared" si="39"/>
        <v>6.1716849815373641E-2</v>
      </c>
      <c r="R46" s="84">
        <f t="shared" si="39"/>
        <v>5.1593423178922078E-2</v>
      </c>
      <c r="S46" s="84">
        <f t="shared" si="11"/>
        <v>6.7165755785508097E-2</v>
      </c>
      <c r="T46" s="84">
        <f t="shared" si="11"/>
        <v>7.3775320383953999E-2</v>
      </c>
      <c r="U46" s="84">
        <f t="shared" si="11"/>
        <v>7.2260864429868191E-2</v>
      </c>
      <c r="V46" s="84">
        <f t="shared" si="11"/>
        <v>8.000000067118751E-2</v>
      </c>
      <c r="W46" s="84">
        <f t="shared" ref="W46:X46" si="40">W24/W$28*100</f>
        <v>6.3177381550678757E-2</v>
      </c>
      <c r="X46" s="84">
        <f t="shared" si="40"/>
        <v>6.1040956848373545E-2</v>
      </c>
      <c r="Y46" s="84">
        <f t="shared" si="8"/>
        <v>6.2397147236275825E-2</v>
      </c>
    </row>
    <row r="47" spans="1:25" x14ac:dyDescent="0.2">
      <c r="A47" s="297"/>
      <c r="B47" s="8" t="s">
        <v>807</v>
      </c>
      <c r="C47" s="84">
        <f t="shared" si="9"/>
        <v>6.227014770947277E-2</v>
      </c>
      <c r="D47" s="84">
        <f t="shared" ref="D47:R47" si="41">D25/D$28*100</f>
        <v>0.12967705968763182</v>
      </c>
      <c r="E47" s="84">
        <f t="shared" si="41"/>
        <v>8.4144601432146846E-2</v>
      </c>
      <c r="F47" s="84">
        <f t="shared" si="41"/>
        <v>2.7126306151023197E-2</v>
      </c>
      <c r="G47" s="84">
        <f t="shared" si="41"/>
        <v>1.1933267230581015E-2</v>
      </c>
      <c r="H47" s="84">
        <f t="shared" si="41"/>
        <v>1.5703049644807305E-2</v>
      </c>
      <c r="I47" s="84">
        <f t="shared" si="41"/>
        <v>3.1366914653677955E-2</v>
      </c>
      <c r="J47" s="84">
        <f t="shared" si="41"/>
        <v>3.4123771417647025E-2</v>
      </c>
      <c r="K47" s="84">
        <f t="shared" si="41"/>
        <v>1.3935368464280912E-2</v>
      </c>
      <c r="L47" s="84">
        <f t="shared" si="41"/>
        <v>4.4536839347071179E-2</v>
      </c>
      <c r="M47" s="84">
        <f t="shared" si="41"/>
        <v>6.5914806712870895E-3</v>
      </c>
      <c r="N47" s="84">
        <f t="shared" si="41"/>
        <v>4.8124002258258282E-2</v>
      </c>
      <c r="O47" s="84">
        <f t="shared" si="41"/>
        <v>2.2765122083856771E-2</v>
      </c>
      <c r="P47" s="84">
        <f t="shared" si="41"/>
        <v>3.49711861646251E-2</v>
      </c>
      <c r="Q47" s="84">
        <f t="shared" si="41"/>
        <v>2.0671739502736212E-2</v>
      </c>
      <c r="R47" s="84">
        <f t="shared" si="41"/>
        <v>2.954664465830411E-2</v>
      </c>
      <c r="S47" s="84">
        <f t="shared" si="11"/>
        <v>3.3796375441810911E-2</v>
      </c>
      <c r="T47" s="84">
        <f t="shared" si="11"/>
        <v>5.8825539933210436E-2</v>
      </c>
      <c r="U47" s="84">
        <f t="shared" si="11"/>
        <v>2.8652154701123776E-2</v>
      </c>
      <c r="V47" s="84">
        <f t="shared" si="11"/>
        <v>2.9525151224563506E-2</v>
      </c>
      <c r="W47" s="84">
        <f t="shared" ref="W47:X47" si="42">W25/W$28*100</f>
        <v>3.3645842236343308E-2</v>
      </c>
      <c r="X47" s="84">
        <f t="shared" si="42"/>
        <v>4.391371243653118E-2</v>
      </c>
      <c r="Y47" s="84">
        <f t="shared" si="8"/>
        <v>3.4153782813423079E-2</v>
      </c>
    </row>
    <row r="48" spans="1:25" ht="15" x14ac:dyDescent="0.25">
      <c r="A48" s="143"/>
      <c r="B48" s="191" t="s">
        <v>22</v>
      </c>
      <c r="C48" s="84">
        <f t="shared" si="9"/>
        <v>98.492342065896423</v>
      </c>
      <c r="D48" s="84">
        <f t="shared" ref="D48:R48" si="43">D26/D$28*100</f>
        <v>99.057009937977838</v>
      </c>
      <c r="E48" s="84">
        <f t="shared" si="43"/>
        <v>99.411503177072106</v>
      </c>
      <c r="F48" s="84">
        <f t="shared" si="43"/>
        <v>99.361507631607367</v>
      </c>
      <c r="G48" s="84">
        <f t="shared" si="43"/>
        <v>99.413630030891881</v>
      </c>
      <c r="H48" s="84">
        <f t="shared" si="43"/>
        <v>99.472546168163845</v>
      </c>
      <c r="I48" s="84">
        <f t="shared" si="43"/>
        <v>99.232878934014593</v>
      </c>
      <c r="J48" s="84">
        <f t="shared" si="43"/>
        <v>99.273279955065448</v>
      </c>
      <c r="K48" s="84">
        <f t="shared" si="43"/>
        <v>98.936205819214834</v>
      </c>
      <c r="L48" s="84">
        <f t="shared" si="43"/>
        <v>98.978193778785169</v>
      </c>
      <c r="M48" s="84">
        <f t="shared" si="43"/>
        <v>99.102478483485996</v>
      </c>
      <c r="N48" s="84">
        <f t="shared" si="43"/>
        <v>99.08000192724991</v>
      </c>
      <c r="O48" s="84">
        <f t="shared" si="43"/>
        <v>98.880352717514356</v>
      </c>
      <c r="P48" s="84">
        <f t="shared" si="43"/>
        <v>98.748615381236789</v>
      </c>
      <c r="Q48" s="84">
        <f t="shared" si="43"/>
        <v>98.084819756710885</v>
      </c>
      <c r="R48" s="84">
        <f t="shared" si="43"/>
        <v>97.240671404650953</v>
      </c>
      <c r="S48" s="84">
        <f t="shared" si="11"/>
        <v>97.437765942446248</v>
      </c>
      <c r="T48" s="84">
        <f t="shared" si="11"/>
        <v>96.626721040628937</v>
      </c>
      <c r="U48" s="84">
        <f t="shared" si="11"/>
        <v>96.864967851594216</v>
      </c>
      <c r="V48" s="84">
        <f t="shared" si="11"/>
        <v>96.610522900844515</v>
      </c>
      <c r="W48" s="84">
        <f t="shared" ref="W48:X48" si="44">W26/W$28*100</f>
        <v>96.853490177214468</v>
      </c>
      <c r="X48" s="84">
        <f t="shared" si="44"/>
        <v>96.840798206231099</v>
      </c>
      <c r="Y48" s="84">
        <f t="shared" si="8"/>
        <v>97.884743736126808</v>
      </c>
    </row>
    <row r="49" spans="1:25" x14ac:dyDescent="0.2">
      <c r="A49" s="143"/>
      <c r="B49" s="8" t="s">
        <v>23</v>
      </c>
      <c r="C49" s="84">
        <f t="shared" si="9"/>
        <v>1.5076579341035745</v>
      </c>
      <c r="D49" s="84">
        <f t="shared" ref="D49:R49" si="45">D27/D$28*100</f>
        <v>0.94299006202216207</v>
      </c>
      <c r="E49" s="84">
        <f t="shared" si="45"/>
        <v>0.58849682292789329</v>
      </c>
      <c r="F49" s="84">
        <f t="shared" si="45"/>
        <v>0.6384923683926379</v>
      </c>
      <c r="G49" s="84">
        <f t="shared" si="45"/>
        <v>0.58636996910810901</v>
      </c>
      <c r="H49" s="84">
        <f t="shared" si="45"/>
        <v>0.52745383183615235</v>
      </c>
      <c r="I49" s="84">
        <f t="shared" si="45"/>
        <v>0.76712106598540919</v>
      </c>
      <c r="J49" s="84">
        <f t="shared" si="45"/>
        <v>0.72672004493456444</v>
      </c>
      <c r="K49" s="84">
        <f t="shared" si="45"/>
        <v>1.0637941807851732</v>
      </c>
      <c r="L49" s="84">
        <f t="shared" si="45"/>
        <v>1.0218062212148242</v>
      </c>
      <c r="M49" s="84">
        <f t="shared" si="45"/>
        <v>0.89752151651400069</v>
      </c>
      <c r="N49" s="84">
        <f t="shared" si="45"/>
        <v>0.91999807275009016</v>
      </c>
      <c r="O49" s="84">
        <f t="shared" si="45"/>
        <v>1.1196472824856447</v>
      </c>
      <c r="P49" s="84">
        <f t="shared" si="45"/>
        <v>1.2513846187632096</v>
      </c>
      <c r="Q49" s="84">
        <f t="shared" si="45"/>
        <v>1.9151802432891107</v>
      </c>
      <c r="R49" s="84">
        <f t="shared" si="45"/>
        <v>2.7593285953490532</v>
      </c>
      <c r="S49" s="84">
        <f t="shared" si="11"/>
        <v>2.5622340575537637</v>
      </c>
      <c r="T49" s="84">
        <f t="shared" si="11"/>
        <v>3.3732789593710644</v>
      </c>
      <c r="U49" s="84">
        <f t="shared" si="11"/>
        <v>3.1350321484057857</v>
      </c>
      <c r="V49" s="84">
        <f t="shared" si="11"/>
        <v>3.3894770991554966</v>
      </c>
      <c r="W49" s="84">
        <f t="shared" ref="W49:X49" si="46">W27/W$28*100</f>
        <v>3.1465098227855224</v>
      </c>
      <c r="X49" s="84">
        <f t="shared" si="46"/>
        <v>3.1592017937689092</v>
      </c>
      <c r="Y49" s="84">
        <f t="shared" si="8"/>
        <v>2.1152562638731784</v>
      </c>
    </row>
    <row r="50" spans="1:25" ht="13.5" thickBot="1" x14ac:dyDescent="0.25">
      <c r="A50" s="143"/>
      <c r="B50" s="30" t="s">
        <v>7</v>
      </c>
      <c r="C50" s="84">
        <f t="shared" si="9"/>
        <v>100</v>
      </c>
      <c r="D50" s="84">
        <f t="shared" ref="D50:R50" si="47">D28/D$28*100</f>
        <v>100</v>
      </c>
      <c r="E50" s="84">
        <f t="shared" si="47"/>
        <v>100</v>
      </c>
      <c r="F50" s="84">
        <f t="shared" si="47"/>
        <v>100</v>
      </c>
      <c r="G50" s="84">
        <f t="shared" si="47"/>
        <v>100</v>
      </c>
      <c r="H50" s="84">
        <f t="shared" si="47"/>
        <v>100</v>
      </c>
      <c r="I50" s="84">
        <f t="shared" si="47"/>
        <v>100</v>
      </c>
      <c r="J50" s="84">
        <f t="shared" si="47"/>
        <v>100</v>
      </c>
      <c r="K50" s="84">
        <f t="shared" si="47"/>
        <v>100</v>
      </c>
      <c r="L50" s="84">
        <f t="shared" si="47"/>
        <v>100</v>
      </c>
      <c r="M50" s="84">
        <f t="shared" si="47"/>
        <v>100</v>
      </c>
      <c r="N50" s="84">
        <f t="shared" si="47"/>
        <v>100</v>
      </c>
      <c r="O50" s="84">
        <f t="shared" si="47"/>
        <v>100</v>
      </c>
      <c r="P50" s="84">
        <f t="shared" si="47"/>
        <v>100</v>
      </c>
      <c r="Q50" s="84">
        <f t="shared" si="47"/>
        <v>100</v>
      </c>
      <c r="R50" s="84">
        <f t="shared" si="47"/>
        <v>100</v>
      </c>
      <c r="S50" s="84">
        <f t="shared" si="11"/>
        <v>100</v>
      </c>
      <c r="T50" s="84">
        <f t="shared" si="11"/>
        <v>100</v>
      </c>
      <c r="U50" s="84">
        <f t="shared" si="11"/>
        <v>100</v>
      </c>
      <c r="V50" s="84">
        <f t="shared" si="11"/>
        <v>100</v>
      </c>
      <c r="W50" s="84">
        <f t="shared" ref="W50:X50" si="48">W28/W$28*100</f>
        <v>100</v>
      </c>
      <c r="X50" s="84">
        <f t="shared" si="48"/>
        <v>100</v>
      </c>
      <c r="Y50" s="84">
        <f t="shared" si="8"/>
        <v>100</v>
      </c>
    </row>
    <row r="51" spans="1:25" ht="20.25" thickTop="1" thickBot="1" x14ac:dyDescent="0.35">
      <c r="A51" s="143"/>
      <c r="B51" s="83"/>
      <c r="C51" s="86"/>
      <c r="D51" s="86"/>
      <c r="E51" s="86"/>
      <c r="F51" s="86"/>
      <c r="G51" s="86"/>
      <c r="H51" s="86"/>
      <c r="I51" s="87"/>
      <c r="J51" s="87" t="s">
        <v>254</v>
      </c>
      <c r="K51" s="87"/>
      <c r="L51" s="86"/>
      <c r="M51" s="86"/>
      <c r="N51" s="86"/>
      <c r="O51" s="86"/>
      <c r="P51" s="86"/>
      <c r="Q51" s="86"/>
      <c r="R51" s="86"/>
      <c r="S51" s="86"/>
      <c r="T51" s="86"/>
      <c r="U51" s="86"/>
      <c r="V51" s="86"/>
      <c r="W51" s="86"/>
      <c r="X51" s="86"/>
      <c r="Y51" s="86"/>
    </row>
    <row r="52" spans="1:25" ht="13.5" thickTop="1" x14ac:dyDescent="0.2">
      <c r="A52" s="143"/>
      <c r="B52" s="80" t="s">
        <v>326</v>
      </c>
      <c r="C52" s="33" t="s">
        <v>10</v>
      </c>
      <c r="D52" s="18">
        <f t="shared" ref="D52:V52" si="49">IF(C9=0,"--",((D9/C9)*100-100))</f>
        <v>51.88953056174239</v>
      </c>
      <c r="E52" s="18">
        <f t="shared" si="49"/>
        <v>59.732076533548991</v>
      </c>
      <c r="F52" s="18">
        <f t="shared" si="49"/>
        <v>34.314874119602024</v>
      </c>
      <c r="G52" s="18">
        <f t="shared" si="49"/>
        <v>18.445996056503233</v>
      </c>
      <c r="H52" s="18">
        <f t="shared" si="49"/>
        <v>20.319672103008912</v>
      </c>
      <c r="I52" s="18">
        <f t="shared" si="49"/>
        <v>18.521016113654667</v>
      </c>
      <c r="J52" s="18">
        <f t="shared" si="49"/>
        <v>2.8634765842858059</v>
      </c>
      <c r="K52" s="18">
        <f t="shared" si="49"/>
        <v>-7.8182310662785994</v>
      </c>
      <c r="L52" s="18">
        <f t="shared" si="49"/>
        <v>8.3074907112747383</v>
      </c>
      <c r="M52" s="18">
        <f t="shared" si="49"/>
        <v>39.693887437383779</v>
      </c>
      <c r="N52" s="18">
        <f t="shared" si="49"/>
        <v>22.788259700668803</v>
      </c>
      <c r="O52" s="18">
        <f t="shared" si="49"/>
        <v>-11.77376008080121</v>
      </c>
      <c r="P52" s="18">
        <f t="shared" si="49"/>
        <v>3.5696050968221584</v>
      </c>
      <c r="Q52" s="18">
        <f t="shared" si="49"/>
        <v>-16.184861682340582</v>
      </c>
      <c r="R52" s="18">
        <f t="shared" si="49"/>
        <v>33.315006119256594</v>
      </c>
      <c r="S52" s="18">
        <f t="shared" si="49"/>
        <v>5.1208766573039668</v>
      </c>
      <c r="T52" s="18">
        <f t="shared" si="49"/>
        <v>10.319172335903005</v>
      </c>
      <c r="U52" s="18">
        <f t="shared" si="49"/>
        <v>9.8387237624078381</v>
      </c>
      <c r="V52" s="18">
        <f t="shared" si="49"/>
        <v>14.780808034972239</v>
      </c>
      <c r="W52" s="18">
        <f t="shared" ref="W52:X52" si="50">IF(V9=0,"--",((W9/V9)*100-100))</f>
        <v>0.77729152162508797</v>
      </c>
      <c r="X52" s="18">
        <f t="shared" si="50"/>
        <v>2.2077415403056904</v>
      </c>
      <c r="Y52" s="18">
        <f>IFERROR((POWER(U9/C9,1/21)*100)-100,"--")</f>
        <v>12.827601753762607</v>
      </c>
    </row>
    <row r="53" spans="1:25" x14ac:dyDescent="0.2">
      <c r="A53" s="143"/>
      <c r="B53" s="80" t="s">
        <v>67</v>
      </c>
      <c r="C53" s="33" t="s">
        <v>10</v>
      </c>
      <c r="D53" s="18">
        <f t="shared" ref="D53:V53" si="51">IF(C10=0,"--",((D10/C10)*100-100))</f>
        <v>19.534451396154168</v>
      </c>
      <c r="E53" s="18">
        <f t="shared" si="51"/>
        <v>-61.665317240257458</v>
      </c>
      <c r="F53" s="18">
        <f t="shared" si="51"/>
        <v>700.49930072229949</v>
      </c>
      <c r="G53" s="18">
        <f t="shared" si="51"/>
        <v>78.224600294256987</v>
      </c>
      <c r="H53" s="18">
        <f t="shared" si="51"/>
        <v>-30.532294159350272</v>
      </c>
      <c r="I53" s="18">
        <f t="shared" si="51"/>
        <v>-20.697132339518149</v>
      </c>
      <c r="J53" s="18">
        <f t="shared" si="51"/>
        <v>39.68100205350629</v>
      </c>
      <c r="K53" s="18">
        <f t="shared" si="51"/>
        <v>86.606984752389309</v>
      </c>
      <c r="L53" s="18">
        <f t="shared" si="51"/>
        <v>64.282653869104962</v>
      </c>
      <c r="M53" s="18">
        <f t="shared" si="51"/>
        <v>2.8083707924804173</v>
      </c>
      <c r="N53" s="18">
        <f t="shared" si="51"/>
        <v>-9.5738527952922681</v>
      </c>
      <c r="O53" s="18">
        <f t="shared" si="51"/>
        <v>2.943236058003933</v>
      </c>
      <c r="P53" s="18">
        <f t="shared" si="51"/>
        <v>-35.417046617846125</v>
      </c>
      <c r="Q53" s="18">
        <f t="shared" si="51"/>
        <v>-56.016531086538649</v>
      </c>
      <c r="R53" s="18">
        <f t="shared" si="51"/>
        <v>-9.7672944859773594</v>
      </c>
      <c r="S53" s="18">
        <f t="shared" si="51"/>
        <v>35.469860205704521</v>
      </c>
      <c r="T53" s="18">
        <f t="shared" si="51"/>
        <v>-39.894808511608858</v>
      </c>
      <c r="U53" s="18">
        <f t="shared" si="51"/>
        <v>-1.5517768339675087</v>
      </c>
      <c r="V53" s="18">
        <f t="shared" si="51"/>
        <v>-6.2672732970248433</v>
      </c>
      <c r="W53" s="18">
        <f t="shared" ref="W53:X53" si="52">IF(V10=0,"--",((W10/V10)*100-100))</f>
        <v>24.24777972000787</v>
      </c>
      <c r="X53" s="18">
        <f t="shared" si="52"/>
        <v>8.0803608007489203</v>
      </c>
      <c r="Y53" s="18">
        <f t="shared" ref="Y53:Y71" si="53">IFERROR((POWER(U10/C10,1/21)*100)-100,"--")</f>
        <v>5.4247779990605522</v>
      </c>
    </row>
    <row r="54" spans="1:25" x14ac:dyDescent="0.2">
      <c r="A54" s="143"/>
      <c r="B54" s="80" t="s">
        <v>396</v>
      </c>
      <c r="C54" s="33" t="s">
        <v>10</v>
      </c>
      <c r="D54" s="18">
        <f t="shared" ref="D54:V54" si="54">IF(C11=0,"--",((D11/C11)*100-100))</f>
        <v>105.48265669698057</v>
      </c>
      <c r="E54" s="18">
        <f t="shared" si="54"/>
        <v>151.18601808935725</v>
      </c>
      <c r="F54" s="18">
        <f t="shared" si="54"/>
        <v>-51.134340687232971</v>
      </c>
      <c r="G54" s="18">
        <f t="shared" si="54"/>
        <v>153.64126268827087</v>
      </c>
      <c r="H54" s="18">
        <f t="shared" si="54"/>
        <v>56.508921418437751</v>
      </c>
      <c r="I54" s="18">
        <f t="shared" si="54"/>
        <v>9.5558443167002167</v>
      </c>
      <c r="J54" s="18">
        <f t="shared" si="54"/>
        <v>-25.978190581289923</v>
      </c>
      <c r="K54" s="18">
        <f t="shared" si="54"/>
        <v>28.391376757415173</v>
      </c>
      <c r="L54" s="18">
        <f t="shared" si="54"/>
        <v>29.522808006251836</v>
      </c>
      <c r="M54" s="18">
        <f t="shared" si="54"/>
        <v>-20.474324149046026</v>
      </c>
      <c r="N54" s="18">
        <f t="shared" si="54"/>
        <v>-3.3332163673159982</v>
      </c>
      <c r="O54" s="18">
        <f t="shared" si="54"/>
        <v>318.62424106420315</v>
      </c>
      <c r="P54" s="18">
        <f t="shared" si="54"/>
        <v>50.196120706165885</v>
      </c>
      <c r="Q54" s="18">
        <f t="shared" si="54"/>
        <v>-10.645759661882437</v>
      </c>
      <c r="R54" s="18">
        <f t="shared" si="54"/>
        <v>58.161754289874011</v>
      </c>
      <c r="S54" s="18">
        <f t="shared" si="54"/>
        <v>14.597891626145241</v>
      </c>
      <c r="T54" s="18">
        <f t="shared" si="54"/>
        <v>21.266109836496994</v>
      </c>
      <c r="U54" s="18">
        <f t="shared" si="54"/>
        <v>3.6645558952606194</v>
      </c>
      <c r="V54" s="18">
        <f t="shared" si="54"/>
        <v>11.526633417785277</v>
      </c>
      <c r="W54" s="18">
        <f t="shared" ref="W54:X54" si="55">IF(V11=0,"--",((W11/V11)*100-100))</f>
        <v>10.834231988076894</v>
      </c>
      <c r="X54" s="18">
        <f t="shared" si="55"/>
        <v>-22.768796888330314</v>
      </c>
      <c r="Y54" s="18">
        <f t="shared" si="53"/>
        <v>26.216537294303819</v>
      </c>
    </row>
    <row r="55" spans="1:25" x14ac:dyDescent="0.2">
      <c r="A55" s="143"/>
      <c r="B55" s="80" t="s">
        <v>402</v>
      </c>
      <c r="C55" s="33" t="s">
        <v>10</v>
      </c>
      <c r="D55" s="18">
        <f t="shared" ref="D55:V55" si="56">IF(C12=0,"--",((D12/C12)*100-100))</f>
        <v>25.445453587538339</v>
      </c>
      <c r="E55" s="18">
        <f t="shared" si="56"/>
        <v>6.5218078902849186</v>
      </c>
      <c r="F55" s="18">
        <f t="shared" si="56"/>
        <v>-71.381456785290482</v>
      </c>
      <c r="G55" s="18">
        <f t="shared" si="56"/>
        <v>-60.701610053609727</v>
      </c>
      <c r="H55" s="18">
        <f t="shared" si="56"/>
        <v>397.77011464192373</v>
      </c>
      <c r="I55" s="18">
        <f t="shared" si="56"/>
        <v>29.441264132207579</v>
      </c>
      <c r="J55" s="18">
        <f t="shared" si="56"/>
        <v>26.380282543582268</v>
      </c>
      <c r="K55" s="18">
        <f t="shared" si="56"/>
        <v>123.8572611983252</v>
      </c>
      <c r="L55" s="18">
        <f t="shared" si="56"/>
        <v>14.715242712848379</v>
      </c>
      <c r="M55" s="18">
        <f t="shared" si="56"/>
        <v>31.13325773539151</v>
      </c>
      <c r="N55" s="18">
        <f t="shared" si="56"/>
        <v>9.6293529108906029</v>
      </c>
      <c r="O55" s="18">
        <f t="shared" si="56"/>
        <v>0.62364783661004708</v>
      </c>
      <c r="P55" s="18">
        <f t="shared" si="56"/>
        <v>38.055905445193076</v>
      </c>
      <c r="Q55" s="18">
        <f t="shared" si="56"/>
        <v>-20.364169781860582</v>
      </c>
      <c r="R55" s="18">
        <f t="shared" si="56"/>
        <v>-21.140461183902588</v>
      </c>
      <c r="S55" s="18">
        <f t="shared" si="56"/>
        <v>-26.465647598577107</v>
      </c>
      <c r="T55" s="18">
        <f t="shared" si="56"/>
        <v>-28.953092371163649</v>
      </c>
      <c r="U55" s="18">
        <f t="shared" si="56"/>
        <v>-20.88593305192893</v>
      </c>
      <c r="V55" s="18">
        <f t="shared" si="56"/>
        <v>-5.9523686429088229E-2</v>
      </c>
      <c r="W55" s="18">
        <f t="shared" ref="W55:X55" si="57">IF(V12=0,"--",((W12/V12)*100-100))</f>
        <v>89.468568328678174</v>
      </c>
      <c r="X55" s="18">
        <f t="shared" si="57"/>
        <v>-23.545719320991722</v>
      </c>
      <c r="Y55" s="18">
        <f t="shared" si="53"/>
        <v>2.3510190349992541</v>
      </c>
    </row>
    <row r="56" spans="1:25" x14ac:dyDescent="0.2">
      <c r="A56" s="143"/>
      <c r="B56" s="80" t="s">
        <v>403</v>
      </c>
      <c r="C56" s="33" t="s">
        <v>10</v>
      </c>
      <c r="D56" s="18">
        <f t="shared" ref="D56:V56" si="58">IF(C13=0,"--",((D13/C13)*100-100))</f>
        <v>-92.504493487769011</v>
      </c>
      <c r="E56" s="18">
        <f t="shared" si="58"/>
        <v>-41.630728143393689</v>
      </c>
      <c r="F56" s="18">
        <f t="shared" si="58"/>
        <v>-74.756020016034938</v>
      </c>
      <c r="G56" s="18">
        <f t="shared" si="58"/>
        <v>436.80867374876789</v>
      </c>
      <c r="H56" s="18">
        <f t="shared" si="58"/>
        <v>4955.1396482781129</v>
      </c>
      <c r="I56" s="18">
        <f t="shared" si="58"/>
        <v>110.6970128769066</v>
      </c>
      <c r="J56" s="18">
        <f t="shared" si="58"/>
        <v>22.058181572307817</v>
      </c>
      <c r="K56" s="18">
        <f t="shared" si="58"/>
        <v>-33.670469518370609</v>
      </c>
      <c r="L56" s="18">
        <f t="shared" si="58"/>
        <v>31.482953379306764</v>
      </c>
      <c r="M56" s="18">
        <f t="shared" si="58"/>
        <v>90.660771477664127</v>
      </c>
      <c r="N56" s="18">
        <f t="shared" si="58"/>
        <v>15.885171175974193</v>
      </c>
      <c r="O56" s="18">
        <f t="shared" si="58"/>
        <v>37.948580534268814</v>
      </c>
      <c r="P56" s="18">
        <f t="shared" si="58"/>
        <v>-15.831530148387884</v>
      </c>
      <c r="Q56" s="18">
        <f t="shared" si="58"/>
        <v>1.2443928254047165</v>
      </c>
      <c r="R56" s="18">
        <f t="shared" si="58"/>
        <v>45.883187669423506</v>
      </c>
      <c r="S56" s="18">
        <f t="shared" si="58"/>
        <v>-11.344956309067868</v>
      </c>
      <c r="T56" s="18">
        <f t="shared" si="58"/>
        <v>-14.344080334260241</v>
      </c>
      <c r="U56" s="18">
        <f t="shared" si="58"/>
        <v>16.689131643880557</v>
      </c>
      <c r="V56" s="18">
        <f t="shared" si="58"/>
        <v>15.538467588229835</v>
      </c>
      <c r="W56" s="18">
        <f t="shared" ref="W56:X56" si="59">IF(V13=0,"--",((W13/V13)*100-100))</f>
        <v>19.292989687111287</v>
      </c>
      <c r="X56" s="18">
        <f t="shared" si="59"/>
        <v>-0.60763035195856219</v>
      </c>
      <c r="Y56" s="18">
        <f t="shared" si="53"/>
        <v>15.9987661125286</v>
      </c>
    </row>
    <row r="57" spans="1:25" x14ac:dyDescent="0.2">
      <c r="A57" s="143"/>
      <c r="B57" s="80" t="s">
        <v>58</v>
      </c>
      <c r="C57" s="33" t="s">
        <v>10</v>
      </c>
      <c r="D57" s="18">
        <f t="shared" ref="D57:V57" si="60">IF(C14=0,"--",((D14/C14)*100-100))</f>
        <v>-20.154475969816403</v>
      </c>
      <c r="E57" s="18">
        <f t="shared" si="60"/>
        <v>94.855338898847293</v>
      </c>
      <c r="F57" s="18">
        <f t="shared" si="60"/>
        <v>-28.451962924384617</v>
      </c>
      <c r="G57" s="18">
        <f t="shared" si="60"/>
        <v>49.688192169055412</v>
      </c>
      <c r="H57" s="18">
        <f t="shared" si="60"/>
        <v>65.943261859677591</v>
      </c>
      <c r="I57" s="18">
        <f t="shared" si="60"/>
        <v>17.135610597795321</v>
      </c>
      <c r="J57" s="18">
        <f t="shared" si="60"/>
        <v>-52.117108445835676</v>
      </c>
      <c r="K57" s="18">
        <f t="shared" si="60"/>
        <v>-40.799576123055417</v>
      </c>
      <c r="L57" s="18">
        <f t="shared" si="60"/>
        <v>122.25312190323993</v>
      </c>
      <c r="M57" s="18">
        <f t="shared" si="60"/>
        <v>67.484969482299249</v>
      </c>
      <c r="N57" s="18">
        <f t="shared" si="60"/>
        <v>9.1635246674719184</v>
      </c>
      <c r="O57" s="18">
        <f t="shared" si="60"/>
        <v>39.024824438289954</v>
      </c>
      <c r="P57" s="18">
        <f t="shared" si="60"/>
        <v>14.687040590017773</v>
      </c>
      <c r="Q57" s="18">
        <f t="shared" si="60"/>
        <v>21.463888482620305</v>
      </c>
      <c r="R57" s="18">
        <f t="shared" si="60"/>
        <v>63.092880891876433</v>
      </c>
      <c r="S57" s="18">
        <f t="shared" si="60"/>
        <v>-17.160840203985344</v>
      </c>
      <c r="T57" s="18">
        <f t="shared" si="60"/>
        <v>-16.673218674071563</v>
      </c>
      <c r="U57" s="18">
        <f t="shared" si="60"/>
        <v>59.159062268925936</v>
      </c>
      <c r="V57" s="18">
        <f t="shared" si="60"/>
        <v>50.736878900510618</v>
      </c>
      <c r="W57" s="18">
        <f t="shared" ref="W57:X57" si="61">IF(V14=0,"--",((W14/V14)*100-100))</f>
        <v>18.583954030666618</v>
      </c>
      <c r="X57" s="18">
        <f t="shared" si="61"/>
        <v>13.773250692676058</v>
      </c>
      <c r="Y57" s="18">
        <f t="shared" si="53"/>
        <v>12.968984401099817</v>
      </c>
    </row>
    <row r="58" spans="1:25" x14ac:dyDescent="0.2">
      <c r="A58" s="143"/>
      <c r="B58" s="80" t="s">
        <v>71</v>
      </c>
      <c r="C58" s="33" t="s">
        <v>10</v>
      </c>
      <c r="D58" s="18">
        <f t="shared" ref="D58:V58" si="62">IF(C15=0,"--",((D15/C15)*100-100))</f>
        <v>988.5019539730788</v>
      </c>
      <c r="E58" s="18">
        <f t="shared" si="62"/>
        <v>-88.65734276892637</v>
      </c>
      <c r="F58" s="18">
        <f t="shared" si="62"/>
        <v>257.05141731729617</v>
      </c>
      <c r="G58" s="18">
        <f t="shared" si="62"/>
        <v>-75.647137622631107</v>
      </c>
      <c r="H58" s="18">
        <f t="shared" si="62"/>
        <v>4580.2378255945632</v>
      </c>
      <c r="I58" s="18">
        <f t="shared" si="62"/>
        <v>2616.5865554962143</v>
      </c>
      <c r="J58" s="18">
        <f t="shared" si="62"/>
        <v>-85.43754933232519</v>
      </c>
      <c r="K58" s="18">
        <f t="shared" si="62"/>
        <v>-26.135773816909548</v>
      </c>
      <c r="L58" s="18">
        <f t="shared" si="62"/>
        <v>17.334297076062128</v>
      </c>
      <c r="M58" s="18">
        <f t="shared" si="62"/>
        <v>98.290761157237284</v>
      </c>
      <c r="N58" s="18">
        <f t="shared" si="62"/>
        <v>227.38121568872708</v>
      </c>
      <c r="O58" s="18">
        <f t="shared" si="62"/>
        <v>-14.422515939679073</v>
      </c>
      <c r="P58" s="18">
        <f t="shared" si="62"/>
        <v>25.902066041983645</v>
      </c>
      <c r="Q58" s="18">
        <f t="shared" si="62"/>
        <v>47.371871112968364</v>
      </c>
      <c r="R58" s="18">
        <f t="shared" si="62"/>
        <v>52.659907159602966</v>
      </c>
      <c r="S58" s="18">
        <f t="shared" si="62"/>
        <v>12.066309734606278</v>
      </c>
      <c r="T58" s="18">
        <f t="shared" si="62"/>
        <v>62.962461955843878</v>
      </c>
      <c r="U58" s="18">
        <f t="shared" si="62"/>
        <v>11.748365134832952</v>
      </c>
      <c r="V58" s="18">
        <f t="shared" si="62"/>
        <v>0.43969069886364309</v>
      </c>
      <c r="W58" s="18">
        <f t="shared" ref="W58:X58" si="63">IF(V15=0,"--",((W15/V15)*100-100))</f>
        <v>2.1631010966308963</v>
      </c>
      <c r="X58" s="18">
        <f t="shared" si="63"/>
        <v>25.201275057937366</v>
      </c>
      <c r="Y58" s="18">
        <f t="shared" si="53"/>
        <v>50.741705025459737</v>
      </c>
    </row>
    <row r="59" spans="1:25" x14ac:dyDescent="0.2">
      <c r="A59" s="143"/>
      <c r="B59" s="8" t="s">
        <v>15</v>
      </c>
      <c r="C59" s="33" t="s">
        <v>10</v>
      </c>
      <c r="D59" s="18">
        <f t="shared" ref="D59:V59" si="64">IF(C16=0,"--",((D16/C16)*100-100))</f>
        <v>20.219827942662306</v>
      </c>
      <c r="E59" s="18">
        <f t="shared" si="64"/>
        <v>32.342043264329163</v>
      </c>
      <c r="F59" s="18">
        <f t="shared" si="64"/>
        <v>-0.28996736945134671</v>
      </c>
      <c r="G59" s="18">
        <f t="shared" si="64"/>
        <v>-2.6886979687988202</v>
      </c>
      <c r="H59" s="18">
        <f t="shared" si="64"/>
        <v>2.7060470926305413</v>
      </c>
      <c r="I59" s="18">
        <f t="shared" si="64"/>
        <v>29.865242311615702</v>
      </c>
      <c r="J59" s="18">
        <f t="shared" si="64"/>
        <v>-33.880236326497752</v>
      </c>
      <c r="K59" s="18">
        <f t="shared" si="64"/>
        <v>-8.9573804048204977</v>
      </c>
      <c r="L59" s="18">
        <f t="shared" si="64"/>
        <v>52.267595062853388</v>
      </c>
      <c r="M59" s="18">
        <f t="shared" si="64"/>
        <v>48.300631662969266</v>
      </c>
      <c r="N59" s="18">
        <f t="shared" si="64"/>
        <v>-2.3467971585465932</v>
      </c>
      <c r="O59" s="18">
        <f t="shared" si="64"/>
        <v>31.908021386541776</v>
      </c>
      <c r="P59" s="18">
        <f t="shared" si="64"/>
        <v>39.24856907852336</v>
      </c>
      <c r="Q59" s="18">
        <f t="shared" si="64"/>
        <v>-16.496961263349974</v>
      </c>
      <c r="R59" s="18">
        <f t="shared" si="64"/>
        <v>54.566310980582301</v>
      </c>
      <c r="S59" s="18">
        <f t="shared" si="64"/>
        <v>4.2488123770744153</v>
      </c>
      <c r="T59" s="18">
        <f t="shared" si="64"/>
        <v>-6.5707775125784025</v>
      </c>
      <c r="U59" s="18">
        <f t="shared" si="64"/>
        <v>23.920769106492941</v>
      </c>
      <c r="V59" s="18">
        <f t="shared" si="64"/>
        <v>29.729506563512729</v>
      </c>
      <c r="W59" s="18">
        <f t="shared" ref="W59:X59" si="65">IF(V16=0,"--",((W16/V16)*100-100))</f>
        <v>-20.034521440538143</v>
      </c>
      <c r="X59" s="18">
        <f t="shared" si="65"/>
        <v>14.226961815995224</v>
      </c>
      <c r="Y59" s="18">
        <f t="shared" si="53"/>
        <v>10.289953951816088</v>
      </c>
    </row>
    <row r="60" spans="1:25" x14ac:dyDescent="0.2">
      <c r="A60" s="143"/>
      <c r="B60" s="8" t="s">
        <v>26</v>
      </c>
      <c r="C60" s="33" t="s">
        <v>10</v>
      </c>
      <c r="D60" s="18">
        <f t="shared" ref="D60:V60" si="66">IF(C17=0,"--",((D17/C17)*100-100))</f>
        <v>28.176951979000478</v>
      </c>
      <c r="E60" s="18">
        <f t="shared" si="66"/>
        <v>9.8885698797357691</v>
      </c>
      <c r="F60" s="18">
        <f t="shared" si="66"/>
        <v>-19.099908280683024</v>
      </c>
      <c r="G60" s="18">
        <f t="shared" si="66"/>
        <v>-42.78519549035196</v>
      </c>
      <c r="H60" s="18">
        <f t="shared" si="66"/>
        <v>228.65499846055468</v>
      </c>
      <c r="I60" s="18">
        <f t="shared" si="66"/>
        <v>34.081944924862597</v>
      </c>
      <c r="J60" s="18">
        <f t="shared" si="66"/>
        <v>0.71158757301520836</v>
      </c>
      <c r="K60" s="18">
        <f t="shared" si="66"/>
        <v>-7.8707059638661718</v>
      </c>
      <c r="L60" s="18">
        <f t="shared" si="66"/>
        <v>135.85186357979936</v>
      </c>
      <c r="M60" s="18">
        <f t="shared" si="66"/>
        <v>-27.493203090270981</v>
      </c>
      <c r="N60" s="18">
        <f t="shared" si="66"/>
        <v>27.564234651738758</v>
      </c>
      <c r="O60" s="18">
        <f t="shared" si="66"/>
        <v>76.028957106909189</v>
      </c>
      <c r="P60" s="18">
        <f t="shared" si="66"/>
        <v>30.196536488751207</v>
      </c>
      <c r="Q60" s="18">
        <f t="shared" si="66"/>
        <v>-33.174187060239746</v>
      </c>
      <c r="R60" s="18">
        <f t="shared" si="66"/>
        <v>101.41561324024596</v>
      </c>
      <c r="S60" s="18">
        <f t="shared" si="66"/>
        <v>14.771492827068627</v>
      </c>
      <c r="T60" s="18">
        <f t="shared" si="66"/>
        <v>-1.1264125000000007</v>
      </c>
      <c r="U60" s="18">
        <f t="shared" si="66"/>
        <v>5.1242072105454781</v>
      </c>
      <c r="V60" s="18">
        <f t="shared" si="66"/>
        <v>10.796292960150339</v>
      </c>
      <c r="W60" s="18">
        <f t="shared" ref="W60:X60" si="67">IF(V17=0,"--",((W17/V17)*100-100))</f>
        <v>-11.609507931235839</v>
      </c>
      <c r="X60" s="18">
        <f t="shared" si="67"/>
        <v>32.698296760195973</v>
      </c>
      <c r="Y60" s="18">
        <f t="shared" si="53"/>
        <v>15.7049734690045</v>
      </c>
    </row>
    <row r="61" spans="1:25" x14ac:dyDescent="0.2">
      <c r="A61" s="143"/>
      <c r="B61" s="8" t="s">
        <v>27</v>
      </c>
      <c r="C61" s="33" t="s">
        <v>10</v>
      </c>
      <c r="D61" s="18">
        <f t="shared" ref="D61:V61" si="68">IF(C18=0,"--",((D18/C18)*100-100))</f>
        <v>-20.154475969816403</v>
      </c>
      <c r="E61" s="18">
        <f t="shared" si="68"/>
        <v>94.855338898847293</v>
      </c>
      <c r="F61" s="18">
        <f t="shared" si="68"/>
        <v>-28.451962924384617</v>
      </c>
      <c r="G61" s="18">
        <f t="shared" si="68"/>
        <v>49.688192169055412</v>
      </c>
      <c r="H61" s="18">
        <f t="shared" si="68"/>
        <v>65.943261859677591</v>
      </c>
      <c r="I61" s="18">
        <f t="shared" si="68"/>
        <v>17.135610597795321</v>
      </c>
      <c r="J61" s="18">
        <f t="shared" si="68"/>
        <v>-52.117108445835676</v>
      </c>
      <c r="K61" s="18">
        <f t="shared" si="68"/>
        <v>-40.799576123055417</v>
      </c>
      <c r="L61" s="18">
        <f t="shared" si="68"/>
        <v>122.25312190323993</v>
      </c>
      <c r="M61" s="18">
        <f t="shared" si="68"/>
        <v>67.484969482299249</v>
      </c>
      <c r="N61" s="18">
        <f t="shared" si="68"/>
        <v>9.1635246674719184</v>
      </c>
      <c r="O61" s="18">
        <f t="shared" si="68"/>
        <v>39.024824438289954</v>
      </c>
      <c r="P61" s="18">
        <f t="shared" si="68"/>
        <v>14.687040590017773</v>
      </c>
      <c r="Q61" s="18">
        <f t="shared" si="68"/>
        <v>21.463888482620305</v>
      </c>
      <c r="R61" s="18">
        <f t="shared" si="68"/>
        <v>63.092880891876433</v>
      </c>
      <c r="S61" s="18">
        <f t="shared" si="68"/>
        <v>-17.327522296857097</v>
      </c>
      <c r="T61" s="18">
        <f t="shared" si="68"/>
        <v>-16.505217391304342</v>
      </c>
      <c r="U61" s="18">
        <f t="shared" si="68"/>
        <v>59.159062268925936</v>
      </c>
      <c r="V61" s="18">
        <f t="shared" si="68"/>
        <v>50.736878900510618</v>
      </c>
      <c r="W61" s="18">
        <f t="shared" ref="W61:X61" si="69">IF(V18=0,"--",((W18/V18)*100-100))</f>
        <v>18.583954030666618</v>
      </c>
      <c r="X61" s="18">
        <f t="shared" si="69"/>
        <v>13.773250692676058</v>
      </c>
      <c r="Y61" s="18">
        <f t="shared" si="53"/>
        <v>12.968984401099817</v>
      </c>
    </row>
    <row r="62" spans="1:25" x14ac:dyDescent="0.2">
      <c r="A62" s="143"/>
      <c r="B62" s="8" t="s">
        <v>16</v>
      </c>
      <c r="C62" s="33" t="s">
        <v>10</v>
      </c>
      <c r="D62" s="18">
        <f t="shared" ref="D62:V62" si="70">IF(C19=0,"--",((D19/C19)*100-100))</f>
        <v>72.698793756289689</v>
      </c>
      <c r="E62" s="18">
        <f t="shared" si="70"/>
        <v>24.179039683497834</v>
      </c>
      <c r="F62" s="18">
        <f t="shared" si="70"/>
        <v>-12.094496262513232</v>
      </c>
      <c r="G62" s="18">
        <f t="shared" si="70"/>
        <v>-7.7415532864916372</v>
      </c>
      <c r="H62" s="18">
        <f t="shared" si="70"/>
        <v>-13.18524986033222</v>
      </c>
      <c r="I62" s="18">
        <f t="shared" si="70"/>
        <v>34.07358176291936</v>
      </c>
      <c r="J62" s="18">
        <f t="shared" si="70"/>
        <v>-5.1410412524068789</v>
      </c>
      <c r="K62" s="18">
        <f t="shared" si="70"/>
        <v>12.732215819376137</v>
      </c>
      <c r="L62" s="18">
        <f t="shared" si="70"/>
        <v>-7.6102282257446348</v>
      </c>
      <c r="M62" s="18">
        <f t="shared" si="70"/>
        <v>37.212222102071706</v>
      </c>
      <c r="N62" s="18">
        <f t="shared" si="70"/>
        <v>10.896291995891616</v>
      </c>
      <c r="O62" s="18">
        <f t="shared" si="70"/>
        <v>-12.18786902982221</v>
      </c>
      <c r="P62" s="18">
        <f t="shared" si="70"/>
        <v>55.638858332665535</v>
      </c>
      <c r="Q62" s="18">
        <f t="shared" si="70"/>
        <v>-36.257345127350995</v>
      </c>
      <c r="R62" s="18">
        <f t="shared" si="70"/>
        <v>5.3468020174988879</v>
      </c>
      <c r="S62" s="18">
        <f t="shared" si="70"/>
        <v>33.19150958520612</v>
      </c>
      <c r="T62" s="18">
        <f t="shared" si="70"/>
        <v>26.807225361804726</v>
      </c>
      <c r="U62" s="18">
        <f t="shared" si="70"/>
        <v>-4.330745500193558</v>
      </c>
      <c r="V62" s="18">
        <f t="shared" si="70"/>
        <v>22.283843720545889</v>
      </c>
      <c r="W62" s="18">
        <f t="shared" ref="W62:X62" si="71">IF(V19=0,"--",((W19/V19)*100-100))</f>
        <v>-16.055740999416187</v>
      </c>
      <c r="X62" s="18">
        <f t="shared" si="71"/>
        <v>22.809499067819928</v>
      </c>
      <c r="Y62" s="18">
        <f t="shared" si="53"/>
        <v>7.4398544710076067</v>
      </c>
    </row>
    <row r="63" spans="1:25" x14ac:dyDescent="0.2">
      <c r="A63" s="143"/>
      <c r="B63" s="8" t="s">
        <v>19</v>
      </c>
      <c r="C63" s="33" t="s">
        <v>10</v>
      </c>
      <c r="D63" s="18">
        <f t="shared" ref="D63:V63" si="72">IF(C20=0,"--",((D20/C20)*100-100))</f>
        <v>-16.296557123011226</v>
      </c>
      <c r="E63" s="18">
        <f t="shared" si="72"/>
        <v>172.50929740285994</v>
      </c>
      <c r="F63" s="18">
        <f t="shared" si="72"/>
        <v>0.14192138202450622</v>
      </c>
      <c r="G63" s="18">
        <f t="shared" si="72"/>
        <v>-9.7921810872991131</v>
      </c>
      <c r="H63" s="18">
        <f t="shared" si="72"/>
        <v>-30.135430339323221</v>
      </c>
      <c r="I63" s="18">
        <f t="shared" si="72"/>
        <v>69.738491590790829</v>
      </c>
      <c r="J63" s="18">
        <f t="shared" si="72"/>
        <v>-26.848114408121859</v>
      </c>
      <c r="K63" s="18">
        <f t="shared" si="72"/>
        <v>59.302781604347189</v>
      </c>
      <c r="L63" s="18">
        <f t="shared" si="72"/>
        <v>-46.239930775223982</v>
      </c>
      <c r="M63" s="18">
        <f t="shared" si="72"/>
        <v>95.21213721643781</v>
      </c>
      <c r="N63" s="18">
        <f t="shared" si="72"/>
        <v>-31.006191468506401</v>
      </c>
      <c r="O63" s="18">
        <f t="shared" si="72"/>
        <v>-7.0608180655361252</v>
      </c>
      <c r="P63" s="18">
        <f t="shared" si="72"/>
        <v>85.734036541721593</v>
      </c>
      <c r="Q63" s="18">
        <f t="shared" si="72"/>
        <v>-53.604990806302688</v>
      </c>
      <c r="R63" s="18">
        <f t="shared" si="72"/>
        <v>-5.8321950612918272</v>
      </c>
      <c r="S63" s="18">
        <f t="shared" si="72"/>
        <v>54.750052872934731</v>
      </c>
      <c r="T63" s="18">
        <f t="shared" si="72"/>
        <v>12.749266666666671</v>
      </c>
      <c r="U63" s="18">
        <f t="shared" si="72"/>
        <v>9.4439934273038944</v>
      </c>
      <c r="V63" s="18">
        <f t="shared" si="72"/>
        <v>34.05625568792837</v>
      </c>
      <c r="W63" s="18">
        <f t="shared" ref="W63:X63" si="73">IF(V20=0,"--",((W20/V20)*100-100))</f>
        <v>-34.889738434313585</v>
      </c>
      <c r="X63" s="18">
        <f t="shared" si="73"/>
        <v>-2.9729849340662184</v>
      </c>
      <c r="Y63" s="18">
        <f t="shared" si="53"/>
        <v>5.3190804658006101</v>
      </c>
    </row>
    <row r="64" spans="1:25" x14ac:dyDescent="0.2">
      <c r="A64" s="143"/>
      <c r="B64" s="8" t="s">
        <v>18</v>
      </c>
      <c r="C64" s="33" t="s">
        <v>10</v>
      </c>
      <c r="D64" s="18">
        <f t="shared" ref="D64:V64" si="74">IF(C21=0,"--",((D21/C21)*100-100))</f>
        <v>55.562460739561942</v>
      </c>
      <c r="E64" s="18">
        <f t="shared" si="74"/>
        <v>6.4932715531583511</v>
      </c>
      <c r="F64" s="18">
        <f t="shared" si="74"/>
        <v>-20.142168114300745</v>
      </c>
      <c r="G64" s="18">
        <f t="shared" si="74"/>
        <v>14.447497372652805</v>
      </c>
      <c r="H64" s="18">
        <f t="shared" si="74"/>
        <v>-14.978890816398788</v>
      </c>
      <c r="I64" s="18">
        <f t="shared" si="74"/>
        <v>-32.46946577798829</v>
      </c>
      <c r="J64" s="18">
        <f t="shared" si="74"/>
        <v>64.834476645598897</v>
      </c>
      <c r="K64" s="18">
        <f t="shared" si="74"/>
        <v>-29.107870356840166</v>
      </c>
      <c r="L64" s="18">
        <f t="shared" si="74"/>
        <v>-0.33606572245061272</v>
      </c>
      <c r="M64" s="18">
        <f t="shared" si="74"/>
        <v>143.72980405068904</v>
      </c>
      <c r="N64" s="18">
        <f t="shared" si="74"/>
        <v>-28.68722086565505</v>
      </c>
      <c r="O64" s="18">
        <f t="shared" si="74"/>
        <v>-33.616723544614686</v>
      </c>
      <c r="P64" s="18">
        <f t="shared" si="74"/>
        <v>52.435853864542054</v>
      </c>
      <c r="Q64" s="18">
        <f t="shared" si="74"/>
        <v>39.494513723217722</v>
      </c>
      <c r="R64" s="18">
        <f t="shared" si="74"/>
        <v>-7.2881325070860328</v>
      </c>
      <c r="S64" s="18">
        <f t="shared" si="74"/>
        <v>-27.260930318153413</v>
      </c>
      <c r="T64" s="18">
        <f t="shared" si="74"/>
        <v>43.420999999999992</v>
      </c>
      <c r="U64" s="18">
        <f t="shared" si="74"/>
        <v>-21.158826113330676</v>
      </c>
      <c r="V64" s="18">
        <f t="shared" si="74"/>
        <v>-44.114426910328397</v>
      </c>
      <c r="W64" s="18">
        <f t="shared" ref="W64:X64" si="75">IF(V21=0,"--",((W21/V21)*100-100))</f>
        <v>21.533093325948485</v>
      </c>
      <c r="X64" s="18">
        <f t="shared" si="75"/>
        <v>147.31053987119759</v>
      </c>
      <c r="Y64" s="18">
        <f t="shared" si="53"/>
        <v>3.0884441068972563</v>
      </c>
    </row>
    <row r="65" spans="1:25" x14ac:dyDescent="0.2">
      <c r="A65" s="143"/>
      <c r="B65" s="8" t="s">
        <v>20</v>
      </c>
      <c r="C65" s="33" t="s">
        <v>10</v>
      </c>
      <c r="D65" s="18">
        <f t="shared" ref="D65:V65" si="76">IF(C22=0,"--",((D22/C22)*100-100))</f>
        <v>32.610075726658494</v>
      </c>
      <c r="E65" s="18">
        <f t="shared" si="76"/>
        <v>-24.385354511104651</v>
      </c>
      <c r="F65" s="18">
        <f t="shared" si="76"/>
        <v>24.533506684378608</v>
      </c>
      <c r="G65" s="18">
        <f t="shared" si="76"/>
        <v>24.474594427750489</v>
      </c>
      <c r="H65" s="18">
        <f t="shared" si="76"/>
        <v>-16.753031269942568</v>
      </c>
      <c r="I65" s="18">
        <f t="shared" si="76"/>
        <v>0.41746245904224111</v>
      </c>
      <c r="J65" s="18">
        <f t="shared" si="76"/>
        <v>-29.307659758241471</v>
      </c>
      <c r="K65" s="18">
        <f t="shared" si="76"/>
        <v>131.17251763312004</v>
      </c>
      <c r="L65" s="18">
        <f t="shared" si="76"/>
        <v>-22.757873269589084</v>
      </c>
      <c r="M65" s="18">
        <f t="shared" si="76"/>
        <v>237.75806418169378</v>
      </c>
      <c r="N65" s="18">
        <f t="shared" si="76"/>
        <v>-68.172019026824387</v>
      </c>
      <c r="O65" s="18">
        <f t="shared" si="76"/>
        <v>96.472210702953987</v>
      </c>
      <c r="P65" s="18">
        <f t="shared" si="76"/>
        <v>-11.211082968460602</v>
      </c>
      <c r="Q65" s="18">
        <f t="shared" si="76"/>
        <v>2.8286953172653568</v>
      </c>
      <c r="R65" s="18">
        <f t="shared" si="76"/>
        <v>21.290208117160674</v>
      </c>
      <c r="S65" s="18">
        <f t="shared" si="76"/>
        <v>47.75348218019127</v>
      </c>
      <c r="T65" s="18">
        <f t="shared" si="76"/>
        <v>-12.691800000000001</v>
      </c>
      <c r="U65" s="18">
        <f t="shared" si="76"/>
        <v>-17.467202393360537</v>
      </c>
      <c r="V65" s="18">
        <f t="shared" si="76"/>
        <v>15.706119662105067</v>
      </c>
      <c r="W65" s="18">
        <f t="shared" ref="W65:X65" si="77">IF(V22=0,"--",((W22/V22)*100-100))</f>
        <v>8.4502143318053129</v>
      </c>
      <c r="X65" s="18">
        <f t="shared" si="77"/>
        <v>-9.5324305911913996</v>
      </c>
      <c r="Y65" s="18">
        <f t="shared" si="53"/>
        <v>6.9303873030869028</v>
      </c>
    </row>
    <row r="66" spans="1:25" x14ac:dyDescent="0.2">
      <c r="A66" s="143"/>
      <c r="B66" s="8" t="s">
        <v>21</v>
      </c>
      <c r="C66" s="33" t="s">
        <v>10</v>
      </c>
      <c r="D66" s="18">
        <f t="shared" ref="D66:V66" si="78">IF(C23=0,"--",((D23/C23)*100-100))</f>
        <v>1301.6717533692261</v>
      </c>
      <c r="E66" s="18">
        <f t="shared" si="78"/>
        <v>-54.598321922290737</v>
      </c>
      <c r="F66" s="18">
        <f t="shared" si="78"/>
        <v>-46.01819744524466</v>
      </c>
      <c r="G66" s="18">
        <f t="shared" si="78"/>
        <v>-2.1661658863811084</v>
      </c>
      <c r="H66" s="18">
        <f t="shared" si="78"/>
        <v>24.371728550001535</v>
      </c>
      <c r="I66" s="18">
        <f t="shared" si="78"/>
        <v>-39.935845372580872</v>
      </c>
      <c r="J66" s="18">
        <f t="shared" si="78"/>
        <v>151.99347119403393</v>
      </c>
      <c r="K66" s="18">
        <f t="shared" si="78"/>
        <v>-16.296962782088372</v>
      </c>
      <c r="L66" s="18">
        <f t="shared" si="78"/>
        <v>15.204545822473321</v>
      </c>
      <c r="M66" s="18">
        <f t="shared" si="78"/>
        <v>-44.715090707249551</v>
      </c>
      <c r="N66" s="18">
        <f t="shared" si="78"/>
        <v>405.08764081499857</v>
      </c>
      <c r="O66" s="18">
        <f t="shared" si="78"/>
        <v>-21.506731295693911</v>
      </c>
      <c r="P66" s="18">
        <f t="shared" si="78"/>
        <v>111.76123628642208</v>
      </c>
      <c r="Q66" s="18">
        <f t="shared" si="78"/>
        <v>-53.237920619657864</v>
      </c>
      <c r="R66" s="18">
        <f t="shared" si="78"/>
        <v>-42.64779766714318</v>
      </c>
      <c r="S66" s="18">
        <f t="shared" si="78"/>
        <v>125.7769549462086</v>
      </c>
      <c r="T66" s="18">
        <f t="shared" si="78"/>
        <v>10.307099999999991</v>
      </c>
      <c r="U66" s="18">
        <f t="shared" si="78"/>
        <v>58.865476474315813</v>
      </c>
      <c r="V66" s="18">
        <f t="shared" si="78"/>
        <v>35.480161766812216</v>
      </c>
      <c r="W66" s="18">
        <f t="shared" ref="W66:X66" si="79">IF(V23=0,"--",((W23/V23)*100-100))</f>
        <v>-10.760974545448406</v>
      </c>
      <c r="X66" s="18">
        <f t="shared" si="79"/>
        <v>66.620773116732124</v>
      </c>
      <c r="Y66" s="18">
        <f t="shared" si="53"/>
        <v>17.590288688488442</v>
      </c>
    </row>
    <row r="67" spans="1:25" x14ac:dyDescent="0.2">
      <c r="A67" s="143"/>
      <c r="B67" s="8" t="s">
        <v>17</v>
      </c>
      <c r="C67" s="33" t="s">
        <v>10</v>
      </c>
      <c r="D67" s="18">
        <f>IF(C24=0,"--",((D24/C24)*100-100))</f>
        <v>116.07188767343689</v>
      </c>
      <c r="E67" s="18">
        <f t="shared" ref="E67:U67" si="80">IF(D24=0,"--",((E24/D24)*100-100))</f>
        <v>-17.570998683468133</v>
      </c>
      <c r="F67" s="18">
        <f t="shared" si="80"/>
        <v>6.0323461995602088</v>
      </c>
      <c r="G67" s="18">
        <f t="shared" si="80"/>
        <v>-14.131821465507585</v>
      </c>
      <c r="H67" s="18">
        <f t="shared" si="80"/>
        <v>19.62358717332377</v>
      </c>
      <c r="I67" s="18">
        <f t="shared" si="80"/>
        <v>15.072894399315942</v>
      </c>
      <c r="J67" s="18">
        <f t="shared" si="80"/>
        <v>-4.5974353115578026</v>
      </c>
      <c r="K67" s="18">
        <f t="shared" si="80"/>
        <v>-5.4832663989290609</v>
      </c>
      <c r="L67" s="18">
        <f t="shared" si="80"/>
        <v>44.747812382507277</v>
      </c>
      <c r="M67" s="18">
        <f t="shared" si="80"/>
        <v>-17.484961418825122</v>
      </c>
      <c r="N67" s="18">
        <f t="shared" si="80"/>
        <v>48.99031234557151</v>
      </c>
      <c r="O67" s="18">
        <f t="shared" si="80"/>
        <v>29.395253906069087</v>
      </c>
      <c r="P67" s="18">
        <f t="shared" si="80"/>
        <v>22.120022850588555</v>
      </c>
      <c r="Q67" s="18">
        <f t="shared" si="80"/>
        <v>-28.152762412724456</v>
      </c>
      <c r="R67" s="18">
        <f t="shared" si="80"/>
        <v>12.089047783416234</v>
      </c>
      <c r="S67" s="18">
        <f t="shared" si="80"/>
        <v>36.460709550202751</v>
      </c>
      <c r="T67" s="18">
        <f t="shared" si="80"/>
        <v>21.177866666666674</v>
      </c>
      <c r="U67" s="18">
        <f t="shared" si="80"/>
        <v>7.2343244200810943</v>
      </c>
      <c r="V67" s="18">
        <f>IF(U24=0,"--",((V24/U24)*100-100))</f>
        <v>27.192375808295253</v>
      </c>
      <c r="W67" s="18">
        <f t="shared" ref="W67:X67" si="81">IF(V24=0,"--",((W24/V24)*100-100))</f>
        <v>-20.180115424889124</v>
      </c>
      <c r="X67" s="18">
        <f t="shared" si="81"/>
        <v>-1.6879202176983483</v>
      </c>
      <c r="Y67" s="18">
        <f t="shared" si="53"/>
        <v>10.463004868131009</v>
      </c>
    </row>
    <row r="68" spans="1:25" x14ac:dyDescent="0.2">
      <c r="A68" s="297"/>
      <c r="B68" s="8" t="s">
        <v>807</v>
      </c>
      <c r="C68" s="33" t="s">
        <v>10</v>
      </c>
      <c r="D68" s="18">
        <f>IF(C25=0,"--",((D25/C25)*100-100))</f>
        <v>207.64206845925054</v>
      </c>
      <c r="E68" s="18">
        <f t="shared" ref="E68" si="82">IF(D25=0,"--",((E25/D25)*100-100))</f>
        <v>0.68780765001513089</v>
      </c>
      <c r="F68" s="18">
        <f t="shared" ref="F68" si="83">IF(E25=0,"--",((F25/E25)*100-100))</f>
        <v>-56.437375551239285</v>
      </c>
      <c r="G68" s="18">
        <f t="shared" ref="G68" si="84">IF(F25=0,"--",((G25/F25)*100-100))</f>
        <v>-47.219916547020823</v>
      </c>
      <c r="H68" s="18">
        <f t="shared" ref="H68" si="85">IF(G25=0,"--",((H25/G25)*100-100))</f>
        <v>56.533912803238792</v>
      </c>
      <c r="I68" s="18">
        <f t="shared" ref="I68" si="86">IF(H25=0,"--",((I25/H25)*100-100))</f>
        <v>138.02868052609244</v>
      </c>
      <c r="J68" s="18">
        <f t="shared" ref="J68" si="87">IF(I25=0,"--",((J25/I25)*100-100))</f>
        <v>11.630533358429872</v>
      </c>
      <c r="K68" s="18">
        <f t="shared" ref="K68" si="88">IF(J25=0,"--",((K25/J25)*100-100))</f>
        <v>-61.058227822230393</v>
      </c>
      <c r="L68" s="18">
        <f t="shared" ref="L68" si="89">IF(K25=0,"--",((L25/K25)*100-100))</f>
        <v>256.54435835700559</v>
      </c>
      <c r="M68" s="18">
        <f t="shared" ref="M68" si="90">IF(L25=0,"--",((M25/L25)*100-100))</f>
        <v>-79.714688938078339</v>
      </c>
      <c r="N68" s="18">
        <f t="shared" ref="N68" si="91">IF(M25=0,"--",((N25/M25)*100-100))</f>
        <v>781.87190464960179</v>
      </c>
      <c r="O68" s="18">
        <f t="shared" ref="O68" si="92">IF(N25=0,"--",((O25/N25)*100-100))</f>
        <v>-56.955335088407708</v>
      </c>
      <c r="P68" s="18">
        <f t="shared" ref="P68" si="93">IF(O25=0,"--",((P25/O25)*100-100))</f>
        <v>58.446925572142874</v>
      </c>
      <c r="Q68" s="18">
        <f t="shared" ref="Q68" si="94">IF(P25=0,"--",((Q25/P25)*100-100))</f>
        <v>-50.463852110238683</v>
      </c>
      <c r="R68" s="18">
        <f t="shared" ref="R68" si="95">IF(Q25=0,"--",((R25/Q25)*100-100))</f>
        <v>91.64775313310102</v>
      </c>
      <c r="S68" s="18">
        <f t="shared" ref="S68" si="96">IF(R25=0,"--",((S25/R25)*100-100))</f>
        <v>19.899126691315772</v>
      </c>
      <c r="T68" s="18">
        <f t="shared" ref="T68" si="97">IF(S25=0,"--",((T25/S25)*100-100))</f>
        <v>92.024171665995397</v>
      </c>
      <c r="U68" s="18">
        <f t="shared" ref="U68" si="98">IF(T25=0,"--",((U25/T25)*100-100))</f>
        <v>-46.674720924119093</v>
      </c>
      <c r="V68" s="18">
        <f>IF(U25=0,"--",((V25/U25)*100-100))</f>
        <v>18.388381899508715</v>
      </c>
      <c r="W68" s="18">
        <f t="shared" ref="W68:X71" si="99">IF(V25=0,"--",((W25/V25)*100-100))</f>
        <v>15.180441102537785</v>
      </c>
      <c r="X68" s="18">
        <f t="shared" si="99"/>
        <v>32.805457557705921</v>
      </c>
      <c r="Y68" s="18">
        <f t="shared" si="53"/>
        <v>8.7746081163534484</v>
      </c>
    </row>
    <row r="69" spans="1:25" ht="15" x14ac:dyDescent="0.25">
      <c r="A69" s="143"/>
      <c r="B69" s="191" t="s">
        <v>22</v>
      </c>
      <c r="C69" s="33" t="s">
        <v>10</v>
      </c>
      <c r="D69" s="18">
        <f t="shared" ref="D69:D71" si="100">IF(C26=0,"--",((D26/C26)*100-100))</f>
        <v>48.574820322429247</v>
      </c>
      <c r="E69" s="18">
        <f t="shared" ref="E69:U69" si="101">IF(D26=0,"--",((E26/D26)*100-100))</f>
        <v>55.727462829810804</v>
      </c>
      <c r="F69" s="18">
        <f t="shared" si="101"/>
        <v>35.061374958133968</v>
      </c>
      <c r="G69" s="18">
        <f t="shared" si="101"/>
        <v>20.040867389450369</v>
      </c>
      <c r="H69" s="18">
        <f t="shared" si="101"/>
        <v>19.025799199747979</v>
      </c>
      <c r="I69" s="18">
        <f t="shared" si="101"/>
        <v>18.875908023021552</v>
      </c>
      <c r="J69" s="18">
        <f t="shared" si="101"/>
        <v>2.6536882335685732</v>
      </c>
      <c r="K69" s="18">
        <f t="shared" si="101"/>
        <v>-4.9664047252021106</v>
      </c>
      <c r="L69" s="18">
        <f t="shared" si="101"/>
        <v>11.60840589692296</v>
      </c>
      <c r="M69" s="18">
        <f t="shared" si="101"/>
        <v>37.234427127651742</v>
      </c>
      <c r="N69" s="18">
        <f t="shared" si="101"/>
        <v>20.761428438345945</v>
      </c>
      <c r="O69" s="18">
        <f t="shared" si="101"/>
        <v>-9.1897049518798184</v>
      </c>
      <c r="P69" s="18">
        <f t="shared" si="101"/>
        <v>3.0064559891688702</v>
      </c>
      <c r="Q69" s="18">
        <f t="shared" si="101"/>
        <v>-16.761095789743692</v>
      </c>
      <c r="R69" s="18">
        <f t="shared" si="101"/>
        <v>32.928693658173131</v>
      </c>
      <c r="S69" s="18">
        <f t="shared" si="101"/>
        <v>5.0348530279094064</v>
      </c>
      <c r="T69" s="18">
        <f t="shared" si="101"/>
        <v>9.4032009167611506</v>
      </c>
      <c r="U69" s="18">
        <f t="shared" si="101"/>
        <v>9.7517030467231933</v>
      </c>
      <c r="V69" s="18">
        <f t="shared" ref="V69:V71" si="102">IF(U26=0,"--",((V26/U26)*100-100))</f>
        <v>14.58609928179709</v>
      </c>
      <c r="W69" s="18">
        <f t="shared" si="99"/>
        <v>1.3281950299759444</v>
      </c>
      <c r="X69" s="18">
        <f t="shared" si="99"/>
        <v>1.7396544059003531</v>
      </c>
      <c r="Y69" s="18">
        <f t="shared" si="53"/>
        <v>12.781126064965392</v>
      </c>
    </row>
    <row r="70" spans="1:25" x14ac:dyDescent="0.2">
      <c r="A70" s="143"/>
      <c r="B70" s="8" t="s">
        <v>23</v>
      </c>
      <c r="C70" s="33" t="s">
        <v>10</v>
      </c>
      <c r="D70" s="18">
        <f t="shared" si="100"/>
        <v>-7.6011082618295518</v>
      </c>
      <c r="E70" s="18">
        <f t="shared" ref="E70:U70" si="103">IF(D27=0,"--",((E27/D27)*100-100))</f>
        <v>-3.1608901830993688</v>
      </c>
      <c r="F70" s="18">
        <f t="shared" si="103"/>
        <v>46.609199658496152</v>
      </c>
      <c r="G70" s="18">
        <f t="shared" si="103"/>
        <v>10.183705689662986</v>
      </c>
      <c r="H70" s="18">
        <f t="shared" si="103"/>
        <v>7.0031433045608367</v>
      </c>
      <c r="I70" s="18">
        <f t="shared" si="103"/>
        <v>73.30893281042205</v>
      </c>
      <c r="J70" s="18">
        <f t="shared" si="103"/>
        <v>-2.7922237580550728</v>
      </c>
      <c r="K70" s="18">
        <f t="shared" si="103"/>
        <v>39.586928272363906</v>
      </c>
      <c r="L70" s="18">
        <f t="shared" si="103"/>
        <v>7.1577446410999102</v>
      </c>
      <c r="M70" s="18">
        <f t="shared" si="103"/>
        <v>20.391107118975299</v>
      </c>
      <c r="N70" s="18">
        <f t="shared" si="103"/>
        <v>23.81372788181946</v>
      </c>
      <c r="O70" s="18">
        <f t="shared" si="103"/>
        <v>10.740224331600672</v>
      </c>
      <c r="P70" s="18">
        <f t="shared" si="103"/>
        <v>15.279748299261442</v>
      </c>
      <c r="Q70" s="18">
        <f t="shared" si="103"/>
        <v>28.255031356445073</v>
      </c>
      <c r="R70" s="18">
        <f t="shared" si="103"/>
        <v>93.181865232023426</v>
      </c>
      <c r="S70" s="18">
        <f t="shared" si="103"/>
        <v>-2.6649086144253147</v>
      </c>
      <c r="T70" s="18">
        <f t="shared" si="103"/>
        <v>45.242448675756577</v>
      </c>
      <c r="U70" s="18">
        <f t="shared" si="103"/>
        <v>1.7493194043046572</v>
      </c>
      <c r="V70" s="18">
        <f t="shared" si="102"/>
        <v>24.212398151357945</v>
      </c>
      <c r="W70" s="18">
        <f t="shared" si="99"/>
        <v>-6.1712670331109081</v>
      </c>
      <c r="X70" s="18">
        <f t="shared" si="99"/>
        <v>2.1634260333795083</v>
      </c>
      <c r="Y70" s="18">
        <f t="shared" si="53"/>
        <v>16.874817541798166</v>
      </c>
    </row>
    <row r="71" spans="1:25" ht="13.5" thickBot="1" x14ac:dyDescent="0.25">
      <c r="A71" s="143"/>
      <c r="B71" s="30" t="s">
        <v>7</v>
      </c>
      <c r="C71" s="88"/>
      <c r="D71" s="18">
        <f t="shared" si="100"/>
        <v>47.727879478072339</v>
      </c>
      <c r="E71" s="18">
        <f t="shared" ref="E71:U71" si="104">IF(D28=0,"--",((E28/D28)*100-100))</f>
        <v>55.172151513210537</v>
      </c>
      <c r="F71" s="18">
        <f t="shared" si="104"/>
        <v>35.129333539612901</v>
      </c>
      <c r="G71" s="18">
        <f t="shared" si="104"/>
        <v>19.977930164257089</v>
      </c>
      <c r="H71" s="18">
        <f t="shared" si="104"/>
        <v>18.955301956089386</v>
      </c>
      <c r="I71" s="18">
        <f t="shared" si="104"/>
        <v>19.163017098047021</v>
      </c>
      <c r="J71" s="18">
        <f t="shared" si="104"/>
        <v>2.6119114954457956</v>
      </c>
      <c r="K71" s="18">
        <f t="shared" si="104"/>
        <v>-4.6426267236223424</v>
      </c>
      <c r="L71" s="18">
        <f t="shared" si="104"/>
        <v>11.561060021477061</v>
      </c>
      <c r="M71" s="18">
        <f t="shared" si="104"/>
        <v>37.062321035943967</v>
      </c>
      <c r="N71" s="18">
        <f t="shared" si="104"/>
        <v>20.788823482599554</v>
      </c>
      <c r="O71" s="18">
        <f t="shared" si="104"/>
        <v>-9.006349986571351</v>
      </c>
      <c r="P71" s="18">
        <f t="shared" si="104"/>
        <v>3.14387357299033</v>
      </c>
      <c r="Q71" s="18">
        <f t="shared" si="104"/>
        <v>-16.197770898673397</v>
      </c>
      <c r="R71" s="18">
        <f t="shared" si="104"/>
        <v>34.082650496110602</v>
      </c>
      <c r="S71" s="18">
        <f t="shared" si="104"/>
        <v>4.822391303138744</v>
      </c>
      <c r="T71" s="18">
        <f t="shared" si="104"/>
        <v>10.32148632881318</v>
      </c>
      <c r="U71" s="18">
        <f t="shared" si="104"/>
        <v>9.4817603230653305</v>
      </c>
      <c r="V71" s="271">
        <f t="shared" si="102"/>
        <v>14.887886846059445</v>
      </c>
      <c r="W71" s="271">
        <f t="shared" si="99"/>
        <v>1.0740024807877688</v>
      </c>
      <c r="X71" s="271">
        <f t="shared" si="99"/>
        <v>1.7529884217851759</v>
      </c>
      <c r="Y71" s="18">
        <f t="shared" si="53"/>
        <v>12.870639294843087</v>
      </c>
    </row>
    <row r="72" spans="1:25" ht="13.5" thickTop="1" x14ac:dyDescent="0.2">
      <c r="A72" s="79" t="s">
        <v>868</v>
      </c>
      <c r="B72" s="79"/>
      <c r="C72" s="89"/>
      <c r="D72" s="89"/>
      <c r="E72" s="89"/>
      <c r="F72" s="89"/>
      <c r="G72" s="89"/>
      <c r="H72" s="89"/>
      <c r="I72" s="89"/>
      <c r="J72" s="89"/>
      <c r="K72" s="89"/>
      <c r="L72" s="89"/>
      <c r="M72" s="89"/>
      <c r="N72" s="89"/>
      <c r="O72" s="89"/>
      <c r="P72" s="89"/>
      <c r="Q72" s="89"/>
      <c r="R72" s="89"/>
      <c r="S72" s="89"/>
      <c r="T72" s="89"/>
      <c r="U72" s="89"/>
      <c r="V72" s="18"/>
      <c r="W72" s="18"/>
      <c r="X72" s="18"/>
      <c r="Y72" s="89"/>
    </row>
  </sheetData>
  <mergeCells count="5">
    <mergeCell ref="C7:Y7"/>
    <mergeCell ref="C29:Y29"/>
    <mergeCell ref="A2:Y2"/>
    <mergeCell ref="A4:Y4"/>
    <mergeCell ref="A5:Y5"/>
  </mergeCells>
  <phoneticPr fontId="4" type="noConversion"/>
  <hyperlinks>
    <hyperlink ref="A1" location="INDICE!A1" display="INDICE"/>
  </hyperlinks>
  <pageMargins left="0.75" right="0.75" top="1" bottom="1" header="0" footer="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94"/>
  <sheetViews>
    <sheetView topLeftCell="A67" zoomScale="73" zoomScaleNormal="73" workbookViewId="0"/>
  </sheetViews>
  <sheetFormatPr baseColWidth="10" defaultRowHeight="12.75" x14ac:dyDescent="0.2"/>
  <cols>
    <col min="1" max="1" width="11.42578125" style="4"/>
    <col min="2" max="2" width="23.42578125" style="4" customWidth="1"/>
    <col min="3" max="3" width="11.42578125" style="21"/>
    <col min="4" max="18" width="11.42578125" style="21" customWidth="1"/>
    <col min="19" max="24" width="8.7109375" style="21" customWidth="1"/>
    <col min="25" max="89" width="11.42578125" style="21"/>
    <col min="90" max="16384" width="11.42578125" style="4"/>
  </cols>
  <sheetData>
    <row r="1" spans="1:27" x14ac:dyDescent="0.2">
      <c r="A1" s="11" t="s">
        <v>258</v>
      </c>
      <c r="B1" s="37"/>
    </row>
    <row r="2" spans="1:27" x14ac:dyDescent="0.2">
      <c r="B2" s="331" t="s">
        <v>5</v>
      </c>
      <c r="C2" s="331"/>
      <c r="D2" s="331"/>
      <c r="E2" s="331"/>
      <c r="F2" s="331"/>
      <c r="G2" s="331"/>
      <c r="H2" s="331"/>
      <c r="I2" s="331"/>
      <c r="J2" s="331"/>
      <c r="K2" s="331"/>
      <c r="L2" s="331"/>
      <c r="M2" s="331"/>
      <c r="N2" s="331"/>
      <c r="O2" s="331"/>
      <c r="P2" s="331"/>
      <c r="Q2" s="331"/>
      <c r="R2" s="331"/>
      <c r="S2" s="331"/>
      <c r="T2" s="331"/>
      <c r="U2" s="331"/>
      <c r="V2" s="331"/>
      <c r="W2" s="331"/>
      <c r="X2" s="331"/>
      <c r="Y2" s="331"/>
    </row>
    <row r="3" spans="1:27" x14ac:dyDescent="0.2">
      <c r="B3" s="262"/>
      <c r="C3" s="22"/>
      <c r="D3" s="22"/>
      <c r="E3" s="22"/>
      <c r="F3" s="22"/>
      <c r="G3" s="22"/>
      <c r="H3" s="22"/>
      <c r="I3" s="22"/>
      <c r="J3" s="22"/>
      <c r="K3" s="22"/>
      <c r="L3" s="22"/>
      <c r="M3" s="22"/>
      <c r="N3" s="22"/>
      <c r="O3" s="22"/>
      <c r="P3" s="22"/>
      <c r="Q3" s="22"/>
      <c r="R3" s="22"/>
      <c r="S3" s="22"/>
      <c r="T3" s="22"/>
      <c r="U3" s="22"/>
      <c r="V3" s="22"/>
      <c r="W3" s="22"/>
      <c r="X3" s="22"/>
      <c r="Y3" s="22"/>
    </row>
    <row r="4" spans="1:27" x14ac:dyDescent="0.2">
      <c r="B4" s="331" t="s">
        <v>864</v>
      </c>
      <c r="C4" s="331"/>
      <c r="D4" s="331"/>
      <c r="E4" s="331"/>
      <c r="F4" s="331"/>
      <c r="G4" s="331"/>
      <c r="H4" s="331"/>
      <c r="I4" s="331"/>
      <c r="J4" s="331"/>
      <c r="K4" s="331"/>
      <c r="L4" s="331"/>
      <c r="M4" s="331"/>
      <c r="N4" s="331"/>
      <c r="O4" s="331"/>
      <c r="P4" s="331"/>
      <c r="Q4" s="331"/>
      <c r="R4" s="331"/>
      <c r="S4" s="331"/>
      <c r="T4" s="331"/>
      <c r="U4" s="331"/>
      <c r="V4" s="331"/>
      <c r="W4" s="331"/>
      <c r="X4" s="331"/>
      <c r="Y4" s="331"/>
    </row>
    <row r="5" spans="1:27" ht="13.5" thickBot="1" x14ac:dyDescent="0.25">
      <c r="A5" s="29"/>
      <c r="B5" s="263"/>
      <c r="C5" s="24"/>
      <c r="D5" s="24"/>
      <c r="E5" s="24"/>
      <c r="F5" s="24"/>
      <c r="G5" s="24"/>
      <c r="H5" s="24"/>
      <c r="I5" s="24"/>
      <c r="J5" s="24"/>
      <c r="K5" s="24"/>
      <c r="L5" s="24"/>
      <c r="M5" s="24"/>
      <c r="N5" s="24"/>
      <c r="O5" s="24"/>
      <c r="P5" s="24"/>
      <c r="Q5" s="24"/>
      <c r="R5" s="24"/>
      <c r="S5" s="24"/>
      <c r="T5" s="24"/>
      <c r="U5" s="24"/>
      <c r="V5" s="24"/>
      <c r="W5" s="24"/>
      <c r="X5" s="24"/>
      <c r="Y5" s="24"/>
    </row>
    <row r="6" spans="1:27" ht="13.5" thickTop="1" x14ac:dyDescent="0.2">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c r="Z6" s="81"/>
      <c r="AA6" s="81"/>
    </row>
    <row r="7" spans="1:27" ht="13.5" thickBot="1" x14ac:dyDescent="0.25">
      <c r="A7" s="26"/>
      <c r="B7" s="26"/>
      <c r="C7" s="328" t="s">
        <v>6</v>
      </c>
      <c r="D7" s="328"/>
      <c r="E7" s="328"/>
      <c r="F7" s="328"/>
      <c r="G7" s="328"/>
      <c r="H7" s="328"/>
      <c r="I7" s="328"/>
      <c r="J7" s="328"/>
      <c r="K7" s="328"/>
      <c r="L7" s="328"/>
      <c r="M7" s="328"/>
      <c r="N7" s="328"/>
      <c r="O7" s="328"/>
      <c r="P7" s="328"/>
      <c r="Q7" s="328"/>
      <c r="R7" s="328"/>
      <c r="S7" s="328"/>
      <c r="T7" s="328"/>
      <c r="U7" s="328"/>
      <c r="V7" s="328"/>
      <c r="W7" s="328"/>
      <c r="X7" s="328"/>
      <c r="Y7" s="328"/>
      <c r="Z7" s="329"/>
      <c r="AA7" s="329"/>
    </row>
    <row r="8" spans="1:27" ht="13.5" thickTop="1" x14ac:dyDescent="0.2">
      <c r="C8" s="22"/>
      <c r="D8" s="22"/>
      <c r="E8" s="22"/>
      <c r="F8" s="22"/>
      <c r="G8" s="22"/>
      <c r="H8" s="22"/>
      <c r="I8" s="22"/>
      <c r="J8" s="22"/>
      <c r="K8" s="22"/>
      <c r="L8" s="22"/>
      <c r="M8" s="22"/>
      <c r="N8" s="22"/>
      <c r="O8" s="22"/>
      <c r="P8" s="22"/>
      <c r="Q8" s="22"/>
      <c r="R8" s="22"/>
      <c r="S8" s="22"/>
      <c r="T8" s="22"/>
      <c r="U8" s="22"/>
      <c r="V8" s="22"/>
      <c r="W8" s="22"/>
      <c r="X8" s="22"/>
      <c r="Y8" s="22"/>
      <c r="Z8" s="81"/>
      <c r="AA8" s="81"/>
    </row>
    <row r="9" spans="1:27" x14ac:dyDescent="0.2">
      <c r="A9" s="6" t="s">
        <v>152</v>
      </c>
      <c r="B9" s="6" t="s">
        <v>104</v>
      </c>
      <c r="C9" s="27">
        <v>35.458477000000002</v>
      </c>
      <c r="D9" s="27">
        <v>137.40333899999999</v>
      </c>
      <c r="E9" s="27">
        <v>115.42794000000001</v>
      </c>
      <c r="F9" s="27">
        <v>134.76317700000001</v>
      </c>
      <c r="G9" s="27">
        <v>119.92824</v>
      </c>
      <c r="H9" s="27">
        <v>137.29980900000001</v>
      </c>
      <c r="I9" s="27">
        <v>219.19631100000001</v>
      </c>
      <c r="J9" s="27">
        <v>175.59230299999999</v>
      </c>
      <c r="K9" s="27">
        <v>90.937307000000004</v>
      </c>
      <c r="L9" s="27">
        <v>62.413727000000002</v>
      </c>
      <c r="M9" s="27">
        <v>54.686452000000003</v>
      </c>
      <c r="N9" s="27">
        <v>140.00930600000001</v>
      </c>
      <c r="O9" s="27">
        <v>54.137256999999998</v>
      </c>
      <c r="P9" s="27">
        <v>80.082143000000002</v>
      </c>
      <c r="Q9" s="27">
        <v>62.734096999999998</v>
      </c>
      <c r="R9" s="27">
        <f>'A6'!R29</f>
        <v>57.531182000000001</v>
      </c>
      <c r="S9" s="267">
        <v>67.481499999999997</v>
      </c>
      <c r="T9" s="265">
        <v>89.263105999999993</v>
      </c>
      <c r="U9" s="266">
        <v>95.313804000000005</v>
      </c>
      <c r="V9" s="266">
        <v>127.55424699999999</v>
      </c>
      <c r="W9" s="266">
        <v>122.13981800000001</v>
      </c>
      <c r="X9" s="266">
        <v>82.968190000000007</v>
      </c>
      <c r="Y9" s="18">
        <f>SUM(C9:X9)</f>
        <v>2262.3217320000003</v>
      </c>
    </row>
    <row r="10" spans="1:27" x14ac:dyDescent="0.2">
      <c r="A10" s="7" t="s">
        <v>153</v>
      </c>
      <c r="B10" s="7" t="s">
        <v>105</v>
      </c>
      <c r="C10" s="27">
        <v>2652.0802509999999</v>
      </c>
      <c r="D10" s="27">
        <v>3830.6343700000002</v>
      </c>
      <c r="E10" s="27">
        <v>4966.4192400000002</v>
      </c>
      <c r="F10" s="27">
        <v>5831.646788</v>
      </c>
      <c r="G10" s="27">
        <v>7537.7868870000002</v>
      </c>
      <c r="H10" s="27">
        <v>12205.039881000001</v>
      </c>
      <c r="I10" s="27">
        <v>11476.089494</v>
      </c>
      <c r="J10" s="27">
        <v>9661.5487709999998</v>
      </c>
      <c r="K10" s="27">
        <v>8330.1574679999994</v>
      </c>
      <c r="L10" s="27">
        <v>10755.282536000001</v>
      </c>
      <c r="M10" s="27">
        <v>12571.441264999999</v>
      </c>
      <c r="N10" s="27">
        <v>13991.846369999999</v>
      </c>
      <c r="O10" s="27">
        <v>17126.332925999999</v>
      </c>
      <c r="P10" s="27">
        <v>22431.034259</v>
      </c>
      <c r="Q10" s="27">
        <v>20090.857229000001</v>
      </c>
      <c r="R10" s="27">
        <f>'A8'!R29</f>
        <v>22510.158007999999</v>
      </c>
      <c r="S10" s="27">
        <v>20043.112302000001</v>
      </c>
      <c r="T10" s="265">
        <v>21956.839169999999</v>
      </c>
      <c r="U10" s="266">
        <v>23244.365969999999</v>
      </c>
      <c r="V10" s="266">
        <v>39219.418299999998</v>
      </c>
      <c r="W10" s="266">
        <v>39357.531280999981</v>
      </c>
      <c r="X10" s="266">
        <v>36060.017340999999</v>
      </c>
      <c r="Y10" s="18">
        <f t="shared" ref="Y10:Y34" si="0">SUM(C10:X10)</f>
        <v>365849.64010700001</v>
      </c>
    </row>
    <row r="11" spans="1:27" x14ac:dyDescent="0.2">
      <c r="A11" s="7" t="s">
        <v>154</v>
      </c>
      <c r="B11" s="7" t="s">
        <v>106</v>
      </c>
      <c r="C11" s="27">
        <v>3115.2215679999999</v>
      </c>
      <c r="D11" s="27">
        <v>6697.4701759999998</v>
      </c>
      <c r="E11" s="27">
        <v>7972.0345129999996</v>
      </c>
      <c r="F11" s="27">
        <v>9193.5758850000002</v>
      </c>
      <c r="G11" s="27">
        <v>10424.041694</v>
      </c>
      <c r="H11" s="27">
        <v>11536.688204</v>
      </c>
      <c r="I11" s="27">
        <v>10650.199795</v>
      </c>
      <c r="J11" s="27">
        <v>11163.921055999999</v>
      </c>
      <c r="K11" s="27">
        <v>9988.3565479999997</v>
      </c>
      <c r="L11" s="27">
        <v>12330.686342000001</v>
      </c>
      <c r="M11" s="27">
        <v>15201.451069999999</v>
      </c>
      <c r="N11" s="27">
        <v>21432.716842000002</v>
      </c>
      <c r="O11" s="27">
        <v>25794.004800999999</v>
      </c>
      <c r="P11" s="27">
        <v>26090.012663000001</v>
      </c>
      <c r="Q11" s="27">
        <v>20457.256290000001</v>
      </c>
      <c r="R11" s="27">
        <f>'A10'!R29</f>
        <v>23226.573650999999</v>
      </c>
      <c r="S11" s="27">
        <v>21503.297212000001</v>
      </c>
      <c r="T11" s="265">
        <v>21149.044892000002</v>
      </c>
      <c r="U11" s="266">
        <v>20989.31798</v>
      </c>
      <c r="V11" s="266">
        <v>21719.837582</v>
      </c>
      <c r="W11" s="266">
        <v>21354.370444</v>
      </c>
      <c r="X11" s="266">
        <v>17581.433825</v>
      </c>
      <c r="Y11" s="18">
        <f t="shared" si="0"/>
        <v>349571.513033</v>
      </c>
    </row>
    <row r="12" spans="1:27" x14ac:dyDescent="0.2">
      <c r="A12" s="7" t="s">
        <v>155</v>
      </c>
      <c r="B12" s="7" t="s">
        <v>107</v>
      </c>
      <c r="C12" s="27">
        <v>426.20378199999999</v>
      </c>
      <c r="D12" s="27">
        <v>522.23054500000001</v>
      </c>
      <c r="E12" s="27">
        <v>451.894023</v>
      </c>
      <c r="F12" s="27">
        <v>515.38902199999995</v>
      </c>
      <c r="G12" s="27">
        <v>556.03877899999998</v>
      </c>
      <c r="H12" s="27">
        <v>597.98145899999997</v>
      </c>
      <c r="I12" s="27">
        <v>560.09324600000002</v>
      </c>
      <c r="J12" s="27">
        <v>534.405889</v>
      </c>
      <c r="K12" s="27">
        <v>572.70335299999999</v>
      </c>
      <c r="L12" s="27">
        <v>638.26303199999995</v>
      </c>
      <c r="M12" s="27">
        <v>600.53238899999997</v>
      </c>
      <c r="N12" s="27">
        <v>545.04552999999999</v>
      </c>
      <c r="O12" s="27">
        <v>511.24850300000003</v>
      </c>
      <c r="P12" s="27">
        <v>564.95847600000002</v>
      </c>
      <c r="Q12" s="27">
        <v>523.35989700000005</v>
      </c>
      <c r="R12" s="27">
        <f>'A12'!R29</f>
        <v>606.30980799999998</v>
      </c>
      <c r="S12" s="27">
        <v>642.352532</v>
      </c>
      <c r="T12" s="265">
        <v>426.20981899999998</v>
      </c>
      <c r="U12" s="266">
        <v>191.51101600000001</v>
      </c>
      <c r="V12" s="266">
        <v>393.402941</v>
      </c>
      <c r="W12" s="266">
        <v>398.49733300000003</v>
      </c>
      <c r="X12" s="266">
        <v>479.78359299999994</v>
      </c>
      <c r="Y12" s="18">
        <f t="shared" si="0"/>
        <v>11258.414967000001</v>
      </c>
    </row>
    <row r="13" spans="1:27" x14ac:dyDescent="0.2">
      <c r="A13" s="7" t="s">
        <v>156</v>
      </c>
      <c r="B13" s="7" t="s">
        <v>108</v>
      </c>
      <c r="C13" s="27">
        <v>1423.61412</v>
      </c>
      <c r="D13" s="27">
        <v>1525.308732</v>
      </c>
      <c r="E13" s="27">
        <v>1619.7325679999999</v>
      </c>
      <c r="F13" s="27">
        <v>1637.430656</v>
      </c>
      <c r="G13" s="27">
        <v>1990.0078550000001</v>
      </c>
      <c r="H13" s="27">
        <v>2249.4804819999999</v>
      </c>
      <c r="I13" s="27">
        <v>1659.3971939999999</v>
      </c>
      <c r="J13" s="27">
        <v>1548.7854219999999</v>
      </c>
      <c r="K13" s="27">
        <v>1273.3211349999999</v>
      </c>
      <c r="L13" s="27">
        <v>2082.9132479999998</v>
      </c>
      <c r="M13" s="27">
        <v>2614.0548560000002</v>
      </c>
      <c r="N13" s="27">
        <v>2308.3490689999999</v>
      </c>
      <c r="O13" s="27">
        <v>1703.6764780000001</v>
      </c>
      <c r="P13" s="27">
        <v>1513.0667370000001</v>
      </c>
      <c r="Q13" s="27">
        <v>935.10354600000005</v>
      </c>
      <c r="R13" s="27">
        <f>'A14'!R28</f>
        <v>1328.443765</v>
      </c>
      <c r="S13" s="27">
        <v>1276.0619360000001</v>
      </c>
      <c r="T13" s="265">
        <v>1801.2857489999999</v>
      </c>
      <c r="U13" s="266">
        <v>1992.459173</v>
      </c>
      <c r="V13" s="266">
        <v>2215.6479470000004</v>
      </c>
      <c r="W13" s="266">
        <v>2403.1963270000001</v>
      </c>
      <c r="X13" s="266">
        <v>2046.7179240000003</v>
      </c>
      <c r="Y13" s="18">
        <f t="shared" si="0"/>
        <v>39148.054918999987</v>
      </c>
    </row>
    <row r="14" spans="1:27" x14ac:dyDescent="0.2">
      <c r="A14" s="7" t="s">
        <v>157</v>
      </c>
      <c r="B14" s="7" t="s">
        <v>109</v>
      </c>
      <c r="C14" s="27">
        <v>1419.312911</v>
      </c>
      <c r="D14" s="27">
        <v>1661.545505</v>
      </c>
      <c r="E14" s="27">
        <v>1629.468903</v>
      </c>
      <c r="F14" s="27">
        <v>1604.1886460000001</v>
      </c>
      <c r="G14" s="27">
        <v>2129.3559399999999</v>
      </c>
      <c r="H14" s="27">
        <v>3096.23522</v>
      </c>
      <c r="I14" s="27">
        <v>2701.3381749999999</v>
      </c>
      <c r="J14" s="27">
        <v>2189.26811</v>
      </c>
      <c r="K14" s="27">
        <v>1857.9345880000001</v>
      </c>
      <c r="L14" s="27">
        <v>2840.2092520000001</v>
      </c>
      <c r="M14" s="27">
        <v>3535.4920900000002</v>
      </c>
      <c r="N14" s="27">
        <v>2164.7035390000001</v>
      </c>
      <c r="O14" s="27">
        <v>1395.1654610000001</v>
      </c>
      <c r="P14" s="27">
        <v>1216.5088049999999</v>
      </c>
      <c r="Q14" s="27">
        <v>692.32163600000001</v>
      </c>
      <c r="R14" s="27">
        <f>'A16'!R28</f>
        <v>837.659806</v>
      </c>
      <c r="S14" s="27">
        <v>842.78451299999995</v>
      </c>
      <c r="T14" s="265">
        <v>1263.538863</v>
      </c>
      <c r="U14" s="266">
        <v>1312.7216969999999</v>
      </c>
      <c r="V14" s="266">
        <v>1346.3227440000001</v>
      </c>
      <c r="W14" s="266">
        <v>1271.7734150000001</v>
      </c>
      <c r="X14" s="266">
        <v>997.64679000000001</v>
      </c>
      <c r="Y14" s="18">
        <f t="shared" si="0"/>
        <v>38005.496609000002</v>
      </c>
    </row>
    <row r="15" spans="1:27" x14ac:dyDescent="0.2">
      <c r="A15" s="7" t="s">
        <v>158</v>
      </c>
      <c r="B15" s="7" t="s">
        <v>110</v>
      </c>
      <c r="C15" s="27">
        <v>429.22226799999999</v>
      </c>
      <c r="D15" s="27">
        <v>547.32421299999999</v>
      </c>
      <c r="E15" s="27">
        <v>524.96689900000001</v>
      </c>
      <c r="F15" s="27">
        <v>561.66969500000005</v>
      </c>
      <c r="G15" s="27">
        <v>865.54565000000002</v>
      </c>
      <c r="H15" s="27">
        <v>678.59576700000002</v>
      </c>
      <c r="I15" s="27">
        <v>538.64236000000005</v>
      </c>
      <c r="J15" s="27">
        <v>520.46959300000003</v>
      </c>
      <c r="K15" s="27">
        <v>611.51514499999996</v>
      </c>
      <c r="L15" s="27">
        <v>677.10705099999996</v>
      </c>
      <c r="M15" s="27">
        <v>667.37387200000001</v>
      </c>
      <c r="N15" s="27">
        <v>591.44617200000005</v>
      </c>
      <c r="O15" s="27">
        <v>569.39301999999998</v>
      </c>
      <c r="P15" s="27">
        <v>536.28789400000005</v>
      </c>
      <c r="Q15" s="27">
        <v>575.49182399999995</v>
      </c>
      <c r="R15" s="27">
        <f>'A18'!R29</f>
        <v>601.099152</v>
      </c>
      <c r="S15" s="27">
        <v>611.213123</v>
      </c>
      <c r="T15" s="265">
        <v>619.23135500000001</v>
      </c>
      <c r="U15" s="266">
        <v>694.25535000000002</v>
      </c>
      <c r="V15" s="266">
        <v>693.35737800000004</v>
      </c>
      <c r="W15" s="266">
        <v>762.41985100000011</v>
      </c>
      <c r="X15" s="266">
        <v>776.25970099999995</v>
      </c>
      <c r="Y15" s="18">
        <f t="shared" si="0"/>
        <v>13652.887333000002</v>
      </c>
    </row>
    <row r="16" spans="1:27" x14ac:dyDescent="0.2">
      <c r="A16" s="7" t="s">
        <v>159</v>
      </c>
      <c r="B16" s="7" t="s">
        <v>111</v>
      </c>
      <c r="C16" s="27">
        <v>1036.8893849999999</v>
      </c>
      <c r="D16" s="27">
        <v>1034.1923670000001</v>
      </c>
      <c r="E16" s="27">
        <v>2037.622948</v>
      </c>
      <c r="F16" s="27">
        <v>1460.6734080000001</v>
      </c>
      <c r="G16" s="27">
        <v>1728.7403890000001</v>
      </c>
      <c r="H16" s="27">
        <v>2558.3907279999999</v>
      </c>
      <c r="I16" s="27">
        <v>1252.6035119999999</v>
      </c>
      <c r="J16" s="27">
        <v>1526.8860979999999</v>
      </c>
      <c r="K16" s="27">
        <v>2150.0652300000002</v>
      </c>
      <c r="L16" s="27">
        <v>1911.3576169999999</v>
      </c>
      <c r="M16" s="27">
        <v>2167.9511510000002</v>
      </c>
      <c r="N16" s="27">
        <v>2532.7704880000001</v>
      </c>
      <c r="O16" s="27">
        <v>2186.5140249999999</v>
      </c>
      <c r="P16" s="27">
        <v>1945.9722710000001</v>
      </c>
      <c r="Q16" s="27">
        <v>879.36866599999996</v>
      </c>
      <c r="R16" s="27">
        <f>'A20'!R29</f>
        <v>706.20106099999998</v>
      </c>
      <c r="S16" s="27">
        <v>664.70669699999996</v>
      </c>
      <c r="T16" s="265">
        <v>675.35278600000004</v>
      </c>
      <c r="U16" s="266">
        <v>676.438042</v>
      </c>
      <c r="V16" s="266">
        <v>2168.6258479999997</v>
      </c>
      <c r="W16" s="266">
        <v>2097.2880899999996</v>
      </c>
      <c r="X16" s="266">
        <v>710.32545300000004</v>
      </c>
      <c r="Y16" s="18">
        <f t="shared" si="0"/>
        <v>34108.936260000002</v>
      </c>
    </row>
    <row r="17" spans="1:25" x14ac:dyDescent="0.2">
      <c r="A17" s="7" t="s">
        <v>160</v>
      </c>
      <c r="B17" s="7" t="s">
        <v>112</v>
      </c>
      <c r="C17" s="27">
        <v>630.93231800000001</v>
      </c>
      <c r="D17" s="27">
        <v>330.12029999999999</v>
      </c>
      <c r="E17" s="27">
        <v>295.50010600000002</v>
      </c>
      <c r="F17" s="27">
        <v>275.39245599999998</v>
      </c>
      <c r="G17" s="27">
        <v>209.23763</v>
      </c>
      <c r="H17" s="27">
        <v>280.41173600000002</v>
      </c>
      <c r="I17" s="27">
        <v>245.671279</v>
      </c>
      <c r="J17" s="27">
        <v>239.404304</v>
      </c>
      <c r="K17" s="27">
        <v>378.273664</v>
      </c>
      <c r="L17" s="27">
        <v>385.29408599999999</v>
      </c>
      <c r="M17" s="27">
        <v>151.96820299999999</v>
      </c>
      <c r="N17" s="27">
        <v>131.37246400000001</v>
      </c>
      <c r="O17" s="27">
        <v>105.633842</v>
      </c>
      <c r="P17" s="27">
        <v>108.24857799999999</v>
      </c>
      <c r="Q17" s="27">
        <v>60.072988000000002</v>
      </c>
      <c r="R17" s="27">
        <f>'A22'!R28</f>
        <v>63.783093000000001</v>
      </c>
      <c r="S17" s="27">
        <v>58.732329999999997</v>
      </c>
      <c r="T17" s="265">
        <v>104.869119</v>
      </c>
      <c r="U17" s="266">
        <v>99.229828999999995</v>
      </c>
      <c r="V17" s="266">
        <v>82.368606</v>
      </c>
      <c r="W17" s="266">
        <v>87.150443999999993</v>
      </c>
      <c r="X17" s="266">
        <v>73.545593999999994</v>
      </c>
      <c r="Y17" s="18">
        <f t="shared" si="0"/>
        <v>4397.2129690000002</v>
      </c>
    </row>
    <row r="18" spans="1:25" x14ac:dyDescent="0.2">
      <c r="A18" s="7" t="s">
        <v>161</v>
      </c>
      <c r="B18" s="7" t="s">
        <v>113</v>
      </c>
      <c r="C18" s="27">
        <v>34.466282999999997</v>
      </c>
      <c r="D18" s="27">
        <v>29.395188000000001</v>
      </c>
      <c r="E18" s="27">
        <v>49.169193999999997</v>
      </c>
      <c r="F18" s="27">
        <v>37.299377</v>
      </c>
      <c r="G18" s="27">
        <v>42.913576999999997</v>
      </c>
      <c r="H18" s="27">
        <v>68.306578000000002</v>
      </c>
      <c r="I18" s="27">
        <v>230.799803</v>
      </c>
      <c r="J18" s="27">
        <v>38.102739999999997</v>
      </c>
      <c r="K18" s="27">
        <v>28.452165000000001</v>
      </c>
      <c r="L18" s="27">
        <v>77.812927000000002</v>
      </c>
      <c r="M18" s="27">
        <v>138.63054299999999</v>
      </c>
      <c r="N18" s="27">
        <v>136.142707</v>
      </c>
      <c r="O18" s="27">
        <v>136.38456300000001</v>
      </c>
      <c r="P18" s="27">
        <v>174.739799</v>
      </c>
      <c r="Q18" s="27">
        <v>152.22595000000001</v>
      </c>
      <c r="R18" s="27">
        <f>'A24'!R29</f>
        <v>176.82594399999999</v>
      </c>
      <c r="S18" s="27">
        <v>232.71323899999999</v>
      </c>
      <c r="T18" s="265">
        <v>262.11947700000002</v>
      </c>
      <c r="U18" s="266">
        <v>256.39953600000001</v>
      </c>
      <c r="V18" s="266">
        <v>257.568806</v>
      </c>
      <c r="W18" s="266">
        <v>276.79026599999997</v>
      </c>
      <c r="X18" s="266">
        <v>305.58611399999995</v>
      </c>
      <c r="Y18" s="18">
        <f t="shared" si="0"/>
        <v>3142.8447759999999</v>
      </c>
    </row>
    <row r="19" spans="1:25" x14ac:dyDescent="0.2">
      <c r="A19" s="7" t="s">
        <v>162</v>
      </c>
      <c r="B19" s="7" t="s">
        <v>114</v>
      </c>
      <c r="C19" s="27">
        <v>1078.810029</v>
      </c>
      <c r="D19" s="27">
        <v>1513.658598</v>
      </c>
      <c r="E19" s="27">
        <v>1823.032751</v>
      </c>
      <c r="F19" s="27">
        <v>2058.088538</v>
      </c>
      <c r="G19" s="27">
        <v>2436.2520199999999</v>
      </c>
      <c r="H19" s="27">
        <v>3516.561291</v>
      </c>
      <c r="I19" s="27">
        <v>2624.9028520000002</v>
      </c>
      <c r="J19" s="27">
        <v>2419.067376</v>
      </c>
      <c r="K19" s="27">
        <v>2685.5678050000001</v>
      </c>
      <c r="L19" s="27">
        <v>2922.9367010000001</v>
      </c>
      <c r="M19" s="27">
        <v>3163.9926369999998</v>
      </c>
      <c r="N19" s="27">
        <v>3280.702859</v>
      </c>
      <c r="O19" s="27">
        <v>3213.9610939999998</v>
      </c>
      <c r="P19" s="27">
        <v>3157.2294339999999</v>
      </c>
      <c r="Q19" s="27">
        <v>2289.2107350000001</v>
      </c>
      <c r="R19" s="27">
        <f>'A26'!R28</f>
        <v>3087.6069790000001</v>
      </c>
      <c r="S19" s="27">
        <v>3056.8814349999998</v>
      </c>
      <c r="T19" s="265">
        <v>3152.0000279999999</v>
      </c>
      <c r="U19" s="266">
        <v>3210.3399469999999</v>
      </c>
      <c r="V19" s="266">
        <v>3346.5179320000002</v>
      </c>
      <c r="W19" s="266">
        <v>3370.2552439999999</v>
      </c>
      <c r="X19" s="266">
        <v>3317.8502779999999</v>
      </c>
      <c r="Y19" s="18">
        <f t="shared" si="0"/>
        <v>60725.426563000008</v>
      </c>
    </row>
    <row r="20" spans="1:25" x14ac:dyDescent="0.2">
      <c r="A20" s="7" t="s">
        <v>163</v>
      </c>
      <c r="B20" s="7" t="s">
        <v>115</v>
      </c>
      <c r="C20" s="27">
        <v>202.371759</v>
      </c>
      <c r="D20" s="27">
        <v>389.53969000000001</v>
      </c>
      <c r="E20" s="27">
        <v>269.13641000000001</v>
      </c>
      <c r="F20" s="27">
        <v>378.48201499999999</v>
      </c>
      <c r="G20" s="27">
        <v>561.37508600000001</v>
      </c>
      <c r="H20" s="27">
        <v>920.07456400000001</v>
      </c>
      <c r="I20" s="27">
        <v>1096.127882</v>
      </c>
      <c r="J20" s="27">
        <v>2079.2491890000001</v>
      </c>
      <c r="K20" s="27">
        <v>1517.9249830000001</v>
      </c>
      <c r="L20" s="27">
        <v>1426.279417</v>
      </c>
      <c r="M20" s="27">
        <v>1438.0912510000001</v>
      </c>
      <c r="N20" s="27">
        <v>1766.8319570000001</v>
      </c>
      <c r="O20" s="27">
        <v>2047.6392490000001</v>
      </c>
      <c r="P20" s="27">
        <v>2155.1140780000001</v>
      </c>
      <c r="Q20" s="27">
        <v>1793.0466269999999</v>
      </c>
      <c r="R20" s="27">
        <f>'A28'!R29</f>
        <v>2219.3427059999999</v>
      </c>
      <c r="S20" s="27">
        <v>2552.5799339999999</v>
      </c>
      <c r="T20" s="265">
        <v>2927.2997180000002</v>
      </c>
      <c r="U20" s="266">
        <v>3461.4130019999998</v>
      </c>
      <c r="V20" s="266">
        <v>3810.6485790000002</v>
      </c>
      <c r="W20" s="266">
        <v>3768.3203439999997</v>
      </c>
      <c r="X20" s="266">
        <v>3923.2599559999999</v>
      </c>
      <c r="Y20" s="18">
        <f t="shared" si="0"/>
        <v>40704.148396000004</v>
      </c>
    </row>
    <row r="21" spans="1:25" x14ac:dyDescent="0.2">
      <c r="A21" s="7" t="s">
        <v>164</v>
      </c>
      <c r="B21" s="7" t="s">
        <v>116</v>
      </c>
      <c r="C21" s="27">
        <v>58.603192</v>
      </c>
      <c r="D21" s="27">
        <v>86.438025999999994</v>
      </c>
      <c r="E21" s="27">
        <v>153.71889400000001</v>
      </c>
      <c r="F21" s="27">
        <v>159.258115</v>
      </c>
      <c r="G21" s="27">
        <v>189.96139500000001</v>
      </c>
      <c r="H21" s="27">
        <v>219.451683</v>
      </c>
      <c r="I21" s="27">
        <v>234.214223</v>
      </c>
      <c r="J21" s="27">
        <v>287.029674</v>
      </c>
      <c r="K21" s="27">
        <v>345.399541</v>
      </c>
      <c r="L21" s="27">
        <v>452.76531399999999</v>
      </c>
      <c r="M21" s="27">
        <v>537.53567299999997</v>
      </c>
      <c r="N21" s="27">
        <v>623.58257400000002</v>
      </c>
      <c r="O21" s="27">
        <v>664.47768199999996</v>
      </c>
      <c r="P21" s="27">
        <v>629.41618700000004</v>
      </c>
      <c r="Q21" s="27">
        <v>525.18239000000005</v>
      </c>
      <c r="R21" s="27">
        <f>'A30'!R28</f>
        <v>683.73873200000003</v>
      </c>
      <c r="S21" s="27">
        <v>757.719515</v>
      </c>
      <c r="T21" s="265">
        <v>1078.869985</v>
      </c>
      <c r="U21" s="266">
        <v>1238.6895079999999</v>
      </c>
      <c r="V21" s="266">
        <v>1341.7370899999999</v>
      </c>
      <c r="W21" s="266">
        <v>1248.575347</v>
      </c>
      <c r="X21" s="266">
        <v>1238.8704620000001</v>
      </c>
      <c r="Y21" s="18">
        <f t="shared" si="0"/>
        <v>12755.235202</v>
      </c>
    </row>
    <row r="22" spans="1:25" x14ac:dyDescent="0.2">
      <c r="A22" s="7" t="s">
        <v>165</v>
      </c>
      <c r="B22" s="7" t="s">
        <v>117</v>
      </c>
      <c r="C22" s="27">
        <v>161.304383</v>
      </c>
      <c r="D22" s="27">
        <v>255.464146</v>
      </c>
      <c r="E22" s="27">
        <v>293.98126000000002</v>
      </c>
      <c r="F22" s="27">
        <v>311.22160500000001</v>
      </c>
      <c r="G22" s="27">
        <v>370.891211</v>
      </c>
      <c r="H22" s="27">
        <v>511.20349099999999</v>
      </c>
      <c r="I22" s="27">
        <v>530.13130200000001</v>
      </c>
      <c r="J22" s="27">
        <v>575.86900300000002</v>
      </c>
      <c r="K22" s="27">
        <v>605.62400100000002</v>
      </c>
      <c r="L22" s="27">
        <v>642.46632799999998</v>
      </c>
      <c r="M22" s="27">
        <v>542.95938699999999</v>
      </c>
      <c r="N22" s="27">
        <v>334.49280499999998</v>
      </c>
      <c r="O22" s="27">
        <v>130.48743300000001</v>
      </c>
      <c r="P22" s="27">
        <v>115.141373</v>
      </c>
      <c r="Q22" s="27">
        <v>8.5028469999999992</v>
      </c>
      <c r="R22" s="27">
        <f>'A32'!R28</f>
        <v>1.1695199999999999</v>
      </c>
      <c r="S22" s="27">
        <v>2.5913659999999998</v>
      </c>
      <c r="T22" s="265">
        <v>5.9249830000000001</v>
      </c>
      <c r="U22" s="266">
        <v>3.6833309999999999</v>
      </c>
      <c r="V22" s="266">
        <v>2.129877</v>
      </c>
      <c r="W22" s="266">
        <v>1.712429</v>
      </c>
      <c r="X22" s="266">
        <v>2.1854969999999998</v>
      </c>
      <c r="Y22" s="18">
        <f>SUM(C22:X22)</f>
        <v>5409.1375780000017</v>
      </c>
    </row>
    <row r="23" spans="1:25" x14ac:dyDescent="0.2">
      <c r="A23" s="7" t="s">
        <v>166</v>
      </c>
      <c r="B23" s="7" t="s">
        <v>118</v>
      </c>
      <c r="C23" s="27">
        <v>435.016074</v>
      </c>
      <c r="D23" s="27">
        <v>1621.4501009999999</v>
      </c>
      <c r="E23" s="27">
        <v>1577.983825</v>
      </c>
      <c r="F23" s="27">
        <v>1761.521127</v>
      </c>
      <c r="G23" s="27">
        <v>1972.0161350000001</v>
      </c>
      <c r="H23" s="27">
        <v>2554.2507439999999</v>
      </c>
      <c r="I23" s="27">
        <v>1513.7780299999999</v>
      </c>
      <c r="J23" s="27">
        <v>1316.259867</v>
      </c>
      <c r="K23" s="27">
        <v>1556.6246679999999</v>
      </c>
      <c r="L23" s="27">
        <v>1880.5349369999999</v>
      </c>
      <c r="M23" s="27">
        <v>1690.1285250000001</v>
      </c>
      <c r="N23" s="27">
        <v>1823.3853999999999</v>
      </c>
      <c r="O23" s="27">
        <v>1766.3180850000001</v>
      </c>
      <c r="P23" s="27">
        <v>1715.897095</v>
      </c>
      <c r="Q23" s="27">
        <v>1771.5065649999999</v>
      </c>
      <c r="R23" s="27">
        <f>'A34'!R29</f>
        <v>2144.7094419999999</v>
      </c>
      <c r="S23" s="27">
        <v>2627.4336640000001</v>
      </c>
      <c r="T23" s="265">
        <v>2797.9382230000001</v>
      </c>
      <c r="U23" s="266">
        <v>2921.3250400000002</v>
      </c>
      <c r="V23" s="266">
        <v>2920.4639440000001</v>
      </c>
      <c r="W23" s="266">
        <v>3311.9204390000004</v>
      </c>
      <c r="X23" s="266">
        <v>3308.2408520000004</v>
      </c>
      <c r="Y23" s="18">
        <f t="shared" si="0"/>
        <v>44988.702782000008</v>
      </c>
    </row>
    <row r="24" spans="1:25" x14ac:dyDescent="0.2">
      <c r="A24" s="7" t="s">
        <v>167</v>
      </c>
      <c r="B24" s="7" t="s">
        <v>119</v>
      </c>
      <c r="C24" s="27">
        <v>132.88777400000001</v>
      </c>
      <c r="D24" s="27">
        <v>527.08475899999996</v>
      </c>
      <c r="E24" s="27">
        <v>695.55945899999995</v>
      </c>
      <c r="F24" s="27">
        <v>748.76432799999998</v>
      </c>
      <c r="G24" s="27">
        <v>1126.171812</v>
      </c>
      <c r="H24" s="27">
        <v>1244.460566</v>
      </c>
      <c r="I24" s="27">
        <v>662.98023699999999</v>
      </c>
      <c r="J24" s="27">
        <v>673.68930699999999</v>
      </c>
      <c r="K24" s="27">
        <v>868.94506200000001</v>
      </c>
      <c r="L24" s="27">
        <v>808.51027799999997</v>
      </c>
      <c r="M24" s="27">
        <v>767.12199899999996</v>
      </c>
      <c r="N24" s="27">
        <v>868.60262299999999</v>
      </c>
      <c r="O24" s="27">
        <v>540.47147099999995</v>
      </c>
      <c r="P24" s="27">
        <v>97.539916000000005</v>
      </c>
      <c r="Q24" s="27">
        <v>135.02389299999999</v>
      </c>
      <c r="R24" s="27">
        <f>'A36'!R29</f>
        <v>127.17180999999999</v>
      </c>
      <c r="S24" s="27">
        <v>101.400077</v>
      </c>
      <c r="T24" s="265">
        <v>139.228195</v>
      </c>
      <c r="U24" s="266">
        <v>136.16163599999999</v>
      </c>
      <c r="V24" s="266">
        <v>210.28164199999998</v>
      </c>
      <c r="W24" s="266">
        <v>205.80299600000001</v>
      </c>
      <c r="X24" s="266">
        <v>169.83262199999999</v>
      </c>
      <c r="Y24" s="18">
        <f t="shared" si="0"/>
        <v>10987.692462000001</v>
      </c>
    </row>
    <row r="25" spans="1:25" x14ac:dyDescent="0.2">
      <c r="A25" s="7" t="s">
        <v>168</v>
      </c>
      <c r="B25" s="7" t="s">
        <v>120</v>
      </c>
      <c r="C25" s="27">
        <v>1261.759098</v>
      </c>
      <c r="D25" s="27">
        <v>4508.4391109999997</v>
      </c>
      <c r="E25" s="27">
        <v>6492.8304939999998</v>
      </c>
      <c r="F25" s="27">
        <v>8066.2665859999997</v>
      </c>
      <c r="G25" s="27">
        <v>10542.481986999999</v>
      </c>
      <c r="H25" s="27">
        <v>12828.909812</v>
      </c>
      <c r="I25" s="27">
        <v>14104.385743000001</v>
      </c>
      <c r="J25" s="27">
        <v>13040.560218000001</v>
      </c>
      <c r="K25" s="27">
        <v>14142.274329</v>
      </c>
      <c r="L25" s="27">
        <v>14699.70629</v>
      </c>
      <c r="M25" s="27">
        <v>12400.094874</v>
      </c>
      <c r="N25" s="27">
        <v>13044.422838</v>
      </c>
      <c r="O25" s="27">
        <v>13160.034170000001</v>
      </c>
      <c r="P25" s="27">
        <v>11178.068148</v>
      </c>
      <c r="Q25" s="27">
        <v>11167.427871</v>
      </c>
      <c r="R25" s="27">
        <f>'A38'!R28</f>
        <v>16789.010190000001</v>
      </c>
      <c r="S25" s="27">
        <v>19595.304502999999</v>
      </c>
      <c r="T25" s="265">
        <v>22123.927606000001</v>
      </c>
      <c r="U25" s="266">
        <v>20885.426423000001</v>
      </c>
      <c r="V25" s="266">
        <v>25313.054520000005</v>
      </c>
      <c r="W25" s="266">
        <v>23295.850767000004</v>
      </c>
      <c r="X25" s="266">
        <v>25229.182332999993</v>
      </c>
      <c r="Y25" s="18">
        <f t="shared" si="0"/>
        <v>313869.41791099997</v>
      </c>
    </row>
    <row r="26" spans="1:25" x14ac:dyDescent="0.2">
      <c r="A26" s="7" t="s">
        <v>169</v>
      </c>
      <c r="B26" s="7" t="s">
        <v>121</v>
      </c>
      <c r="C26" s="27">
        <v>204.43075200000001</v>
      </c>
      <c r="D26" s="27">
        <v>222.26715999999999</v>
      </c>
      <c r="E26" s="27">
        <v>283.62319300000001</v>
      </c>
      <c r="F26" s="27">
        <v>295.15876800000001</v>
      </c>
      <c r="G26" s="27">
        <v>345.97920900000003</v>
      </c>
      <c r="H26" s="27">
        <v>412.21686799999998</v>
      </c>
      <c r="I26" s="27">
        <v>320.45832899999999</v>
      </c>
      <c r="J26" s="27">
        <v>291.90654699999999</v>
      </c>
      <c r="K26" s="27">
        <v>260.27393999999998</v>
      </c>
      <c r="L26" s="27">
        <v>482.86490300000003</v>
      </c>
      <c r="M26" s="27">
        <v>548.67640700000004</v>
      </c>
      <c r="N26" s="27">
        <v>462.69196599999998</v>
      </c>
      <c r="O26" s="27">
        <v>417.937613</v>
      </c>
      <c r="P26" s="27">
        <v>266.08784000000003</v>
      </c>
      <c r="Q26" s="27">
        <v>230.99524500000001</v>
      </c>
      <c r="R26" s="27">
        <f>'A40'!R29</f>
        <v>230.244348</v>
      </c>
      <c r="S26" s="27">
        <v>192.348128</v>
      </c>
      <c r="T26" s="265">
        <v>171.71633700000001</v>
      </c>
      <c r="U26" s="266">
        <v>177.66216499999999</v>
      </c>
      <c r="V26" s="266">
        <v>158.10050900000002</v>
      </c>
      <c r="W26" s="266">
        <v>106.76013200000001</v>
      </c>
      <c r="X26" s="266">
        <v>68.073128000000025</v>
      </c>
      <c r="Y26" s="18">
        <f t="shared" si="0"/>
        <v>6150.4734870000002</v>
      </c>
    </row>
    <row r="27" spans="1:25" x14ac:dyDescent="0.2">
      <c r="A27" s="7" t="s">
        <v>170</v>
      </c>
      <c r="B27" s="7" t="s">
        <v>122</v>
      </c>
      <c r="C27" s="27">
        <v>11.097602</v>
      </c>
      <c r="D27" s="27">
        <v>18.490300999999999</v>
      </c>
      <c r="E27" s="27">
        <v>17.604071999999999</v>
      </c>
      <c r="F27" s="27">
        <v>28.445853</v>
      </c>
      <c r="G27" s="27">
        <v>49.508670000000002</v>
      </c>
      <c r="H27" s="27">
        <v>144.21324799999999</v>
      </c>
      <c r="I27" s="27">
        <v>138.519295</v>
      </c>
      <c r="J27" s="27">
        <v>69.846456000000003</v>
      </c>
      <c r="K27" s="27">
        <v>62.297449999999998</v>
      </c>
      <c r="L27" s="27">
        <v>111.54218</v>
      </c>
      <c r="M27" s="27">
        <v>156.60606799999999</v>
      </c>
      <c r="N27" s="27">
        <v>255.17348699999999</v>
      </c>
      <c r="O27" s="27">
        <v>248.824814</v>
      </c>
      <c r="P27" s="27">
        <v>352.810743</v>
      </c>
      <c r="Q27" s="27">
        <v>254.22607600000001</v>
      </c>
      <c r="R27" s="27">
        <f>'A42'!R29</f>
        <v>335.90796899999998</v>
      </c>
      <c r="S27" s="27">
        <v>385.648933</v>
      </c>
      <c r="T27" s="265">
        <v>411.18197700000002</v>
      </c>
      <c r="U27" s="266">
        <v>490.64694500000002</v>
      </c>
      <c r="V27" s="266">
        <v>487.91616700000003</v>
      </c>
      <c r="W27" s="266">
        <v>474.99177300000002</v>
      </c>
      <c r="X27" s="266">
        <v>595.94926299999997</v>
      </c>
      <c r="Y27" s="18">
        <f t="shared" si="0"/>
        <v>5101.4493419999999</v>
      </c>
    </row>
    <row r="28" spans="1:25" x14ac:dyDescent="0.2">
      <c r="A28" s="7" t="s">
        <v>171</v>
      </c>
      <c r="B28" s="7" t="s">
        <v>123</v>
      </c>
      <c r="C28" s="27">
        <v>71.643394999999998</v>
      </c>
      <c r="D28" s="27">
        <v>75.021006</v>
      </c>
      <c r="E28" s="27">
        <v>101.30799</v>
      </c>
      <c r="F28" s="27">
        <v>123.790645</v>
      </c>
      <c r="G28" s="27">
        <v>122.992709</v>
      </c>
      <c r="H28" s="27">
        <v>126.726887</v>
      </c>
      <c r="I28" s="27">
        <v>162.36321899999999</v>
      </c>
      <c r="J28" s="27">
        <v>151.96526399999999</v>
      </c>
      <c r="K28" s="27">
        <v>163.56947500000001</v>
      </c>
      <c r="L28" s="27">
        <v>174.81778600000001</v>
      </c>
      <c r="M28" s="27">
        <v>166.44737599999999</v>
      </c>
      <c r="N28" s="27">
        <v>185.90852899999999</v>
      </c>
      <c r="O28" s="27">
        <v>237.40889200000001</v>
      </c>
      <c r="P28" s="27">
        <v>440.44021400000003</v>
      </c>
      <c r="Q28" s="27">
        <v>347.503107</v>
      </c>
      <c r="R28" s="27">
        <f>'A44'!R29</f>
        <v>419.54096600000003</v>
      </c>
      <c r="S28" s="27">
        <v>461.13171799999998</v>
      </c>
      <c r="T28" s="265">
        <v>638.98522600000001</v>
      </c>
      <c r="U28" s="266">
        <v>789.89659900000004</v>
      </c>
      <c r="V28" s="266">
        <v>739.28038600000014</v>
      </c>
      <c r="W28" s="266">
        <v>774.3245280000001</v>
      </c>
      <c r="X28" s="266">
        <v>1040.5687760000001</v>
      </c>
      <c r="Y28" s="18">
        <f t="shared" si="0"/>
        <v>7515.6346930000009</v>
      </c>
    </row>
    <row r="29" spans="1:25" x14ac:dyDescent="0.2">
      <c r="A29" s="7" t="s">
        <v>172</v>
      </c>
      <c r="B29" s="7" t="s">
        <v>124</v>
      </c>
      <c r="C29" s="27">
        <v>368.756057</v>
      </c>
      <c r="D29" s="27">
        <v>468.45635099999998</v>
      </c>
      <c r="E29" s="27">
        <v>518.24731499999996</v>
      </c>
      <c r="F29" s="27">
        <v>695.31721700000003</v>
      </c>
      <c r="G29" s="27">
        <v>645.39090499999998</v>
      </c>
      <c r="H29" s="27">
        <v>714.61871299999996</v>
      </c>
      <c r="I29" s="27">
        <v>714.70042899999999</v>
      </c>
      <c r="J29" s="27">
        <v>593.19407699999999</v>
      </c>
      <c r="K29" s="27">
        <v>495.80249199999997</v>
      </c>
      <c r="L29" s="27">
        <v>410.27047499999998</v>
      </c>
      <c r="M29" s="27">
        <v>336.72346599999997</v>
      </c>
      <c r="N29" s="27">
        <v>413.45155099999999</v>
      </c>
      <c r="O29" s="27">
        <v>726.81724999999994</v>
      </c>
      <c r="P29" s="27">
        <v>994.97941400000002</v>
      </c>
      <c r="Q29" s="27">
        <v>723.66292499999997</v>
      </c>
      <c r="R29" s="27">
        <f>'A46'!R28</f>
        <v>729.86649599999998</v>
      </c>
      <c r="S29" s="27">
        <v>678.098524</v>
      </c>
      <c r="T29" s="265">
        <v>886.41558999999995</v>
      </c>
      <c r="U29" s="266">
        <v>979.65747199999998</v>
      </c>
      <c r="V29" s="266">
        <v>994.20925100000034</v>
      </c>
      <c r="W29" s="266">
        <v>1131.970045</v>
      </c>
      <c r="X29" s="266">
        <v>856.13403200000016</v>
      </c>
      <c r="Y29" s="18">
        <f t="shared" si="0"/>
        <v>15076.740047000005</v>
      </c>
    </row>
    <row r="30" spans="1:25" x14ac:dyDescent="0.2">
      <c r="A30" s="7" t="s">
        <v>173</v>
      </c>
      <c r="B30" s="7" t="s">
        <v>125</v>
      </c>
      <c r="C30" s="27">
        <v>532.85526800000002</v>
      </c>
      <c r="D30" s="27">
        <v>783.83675600000004</v>
      </c>
      <c r="E30" s="27">
        <v>1046.6719419999999</v>
      </c>
      <c r="F30" s="27">
        <v>1214.020313</v>
      </c>
      <c r="G30" s="27">
        <v>1378.7294260000001</v>
      </c>
      <c r="H30" s="27">
        <v>1686.9567010000001</v>
      </c>
      <c r="I30" s="27">
        <v>1847.745604</v>
      </c>
      <c r="J30" s="27">
        <v>2154.8679769999999</v>
      </c>
      <c r="K30" s="27">
        <v>2643.3759060000002</v>
      </c>
      <c r="L30" s="27">
        <v>2989.168502</v>
      </c>
      <c r="M30" s="27">
        <v>3742.9532260000001</v>
      </c>
      <c r="N30" s="27">
        <v>3967.553465</v>
      </c>
      <c r="O30" s="27">
        <v>4450.7358199999999</v>
      </c>
      <c r="P30" s="27">
        <v>4923.8305460000001</v>
      </c>
      <c r="Q30" s="27">
        <v>4999.9636549999996</v>
      </c>
      <c r="R30" s="27">
        <f>'A48'!R29</f>
        <v>5630.1828820000001</v>
      </c>
      <c r="S30" s="27">
        <v>5881.0898230000003</v>
      </c>
      <c r="T30" s="265">
        <v>6056.6078900000002</v>
      </c>
      <c r="U30" s="266">
        <v>6562.7388689999998</v>
      </c>
      <c r="V30" s="266">
        <v>7379.9026949999998</v>
      </c>
      <c r="W30" s="266">
        <v>8050.6548010000006</v>
      </c>
      <c r="X30" s="266">
        <v>8706.676954999999</v>
      </c>
      <c r="Y30" s="18">
        <f t="shared" si="0"/>
        <v>86631.119021999999</v>
      </c>
    </row>
    <row r="31" spans="1:25" x14ac:dyDescent="0.2">
      <c r="A31" s="7" t="s">
        <v>174</v>
      </c>
      <c r="B31" s="7" t="s">
        <v>126</v>
      </c>
      <c r="C31" s="27">
        <v>36.931314999999998</v>
      </c>
      <c r="D31" s="27">
        <v>37.010947000000002</v>
      </c>
      <c r="E31" s="27">
        <v>43.645273000000003</v>
      </c>
      <c r="F31" s="27">
        <v>54.058711000000002</v>
      </c>
      <c r="G31" s="27">
        <v>65.499148000000005</v>
      </c>
      <c r="H31" s="27">
        <v>88.494795999999994</v>
      </c>
      <c r="I31" s="27">
        <v>126.58805099999999</v>
      </c>
      <c r="J31" s="27">
        <v>112.53753399999999</v>
      </c>
      <c r="K31" s="27">
        <v>137.015198</v>
      </c>
      <c r="L31" s="27">
        <v>203.65532999999999</v>
      </c>
      <c r="M31" s="27">
        <v>121.745079</v>
      </c>
      <c r="N31" s="27">
        <v>182.54081199999999</v>
      </c>
      <c r="O31" s="27">
        <v>214.90883199999999</v>
      </c>
      <c r="P31" s="27">
        <v>133.89244199999999</v>
      </c>
      <c r="Q31" s="27">
        <v>141.83172300000001</v>
      </c>
      <c r="R31" s="27">
        <f>'A50'!R29</f>
        <v>140.876802</v>
      </c>
      <c r="S31" s="27">
        <v>131.089754</v>
      </c>
      <c r="T31" s="265">
        <v>121.29191</v>
      </c>
      <c r="U31" s="266">
        <v>118.031605</v>
      </c>
      <c r="V31" s="266">
        <v>124.51224499999998</v>
      </c>
      <c r="W31" s="266">
        <v>124.26373199999998</v>
      </c>
      <c r="X31" s="266">
        <v>121.84378199999999</v>
      </c>
      <c r="Y31" s="18">
        <f t="shared" si="0"/>
        <v>2582.2650210000002</v>
      </c>
    </row>
    <row r="32" spans="1:25" x14ac:dyDescent="0.2">
      <c r="A32" s="7" t="s">
        <v>175</v>
      </c>
      <c r="B32" s="7" t="s">
        <v>127</v>
      </c>
      <c r="C32" s="27">
        <v>7.9779340000000003</v>
      </c>
      <c r="D32" s="27">
        <v>9.2692219999999992</v>
      </c>
      <c r="E32" s="27">
        <v>11.251621</v>
      </c>
      <c r="F32" s="27">
        <v>11.142557</v>
      </c>
      <c r="G32" s="27">
        <v>11.218704000000001</v>
      </c>
      <c r="H32" s="27">
        <v>9.6872589999999992</v>
      </c>
      <c r="I32" s="27">
        <v>10.560955999999999</v>
      </c>
      <c r="J32" s="27">
        <v>17.702639999999999</v>
      </c>
      <c r="K32" s="27">
        <v>15.328440000000001</v>
      </c>
      <c r="L32" s="27">
        <v>16.425597</v>
      </c>
      <c r="M32" s="27">
        <v>17.352952999999999</v>
      </c>
      <c r="N32" s="27">
        <v>17.75488</v>
      </c>
      <c r="O32" s="27">
        <v>14.067637</v>
      </c>
      <c r="P32" s="27">
        <v>16.597864000000001</v>
      </c>
      <c r="Q32" s="27">
        <v>13.662639</v>
      </c>
      <c r="R32" s="27">
        <f>'A52'!R29</f>
        <v>16.199114000000002</v>
      </c>
      <c r="S32" s="27">
        <v>16.983006</v>
      </c>
      <c r="T32" s="265">
        <v>23.995049000000002</v>
      </c>
      <c r="U32" s="266">
        <v>27.049278000000001</v>
      </c>
      <c r="V32" s="266">
        <v>25.543904000000001</v>
      </c>
      <c r="W32" s="266">
        <v>25.839065999999999</v>
      </c>
      <c r="X32" s="266">
        <v>25.224435999999997</v>
      </c>
      <c r="Y32" s="18">
        <f t="shared" si="0"/>
        <v>360.83475600000008</v>
      </c>
    </row>
    <row r="33" spans="1:25" x14ac:dyDescent="0.2">
      <c r="A33" s="7" t="s">
        <v>176</v>
      </c>
      <c r="B33" s="7" t="s">
        <v>128</v>
      </c>
      <c r="C33" s="27">
        <v>424.39918599999999</v>
      </c>
      <c r="D33" s="27">
        <v>626.955918</v>
      </c>
      <c r="E33" s="27">
        <v>972.86098700000002</v>
      </c>
      <c r="F33" s="27">
        <v>1314.620568</v>
      </c>
      <c r="G33" s="27">
        <v>1577.254547</v>
      </c>
      <c r="H33" s="27">
        <v>1876.227909</v>
      </c>
      <c r="I33" s="27">
        <v>2235.7697840000001</v>
      </c>
      <c r="J33" s="27">
        <v>2294.1661119999999</v>
      </c>
      <c r="K33" s="27">
        <v>2187.6565430000001</v>
      </c>
      <c r="L33" s="27">
        <v>2440.5728290000002</v>
      </c>
      <c r="M33" s="27">
        <v>3345.1057660000001</v>
      </c>
      <c r="N33" s="27">
        <v>4040.513899</v>
      </c>
      <c r="O33" s="27">
        <v>3676.6110760000001</v>
      </c>
      <c r="P33" s="27">
        <v>3792.1990799999999</v>
      </c>
      <c r="Q33" s="27">
        <v>3177.947361</v>
      </c>
      <c r="R33" s="27">
        <f>'A54'!R28</f>
        <v>4261.0760529999998</v>
      </c>
      <c r="S33" s="27">
        <v>4466.5618139999997</v>
      </c>
      <c r="T33" s="265">
        <v>4927.5773810000001</v>
      </c>
      <c r="U33" s="266">
        <v>5394.7984580000002</v>
      </c>
      <c r="V33" s="266">
        <v>6198.5119940000004</v>
      </c>
      <c r="W33" s="266">
        <v>6264.5362989999985</v>
      </c>
      <c r="X33" s="266">
        <v>6374.352895</v>
      </c>
      <c r="Y33" s="18">
        <f t="shared" si="0"/>
        <v>71870.276459000001</v>
      </c>
    </row>
    <row r="34" spans="1:25" ht="13.5" thickBot="1" x14ac:dyDescent="0.25">
      <c r="A34" s="29"/>
      <c r="B34" s="53" t="s">
        <v>177</v>
      </c>
      <c r="C34" s="268">
        <v>11700.885679999999</v>
      </c>
      <c r="D34" s="268">
        <v>21708.670091</v>
      </c>
      <c r="E34" s="268">
        <v>27296.578888</v>
      </c>
      <c r="F34" s="268">
        <v>31760.965414999999</v>
      </c>
      <c r="G34" s="268">
        <v>38698.301076999996</v>
      </c>
      <c r="H34" s="268">
        <v>49237.585278999999</v>
      </c>
      <c r="I34" s="268">
        <v>47861.367713</v>
      </c>
      <c r="J34" s="268">
        <v>46619.154455999997</v>
      </c>
      <c r="K34" s="268">
        <v>46463.115726999997</v>
      </c>
      <c r="L34" s="268">
        <v>52687.192330999998</v>
      </c>
      <c r="M34" s="268">
        <v>56372.581030000001</v>
      </c>
      <c r="N34" s="268">
        <v>66787.044657999999</v>
      </c>
      <c r="O34" s="268">
        <v>74202.496352999995</v>
      </c>
      <c r="P34" s="268">
        <v>77964.219433000006</v>
      </c>
      <c r="Q34" s="268">
        <v>67691.208052999995</v>
      </c>
      <c r="R34" s="259">
        <f>SUM(R9:R33)</f>
        <v>86931.229479000001</v>
      </c>
      <c r="S34" s="270">
        <f>SUM(S9:S33)</f>
        <v>86849.317578000017</v>
      </c>
      <c r="T34" s="270">
        <f>SUM(T9:T33)</f>
        <v>93810.714434000023</v>
      </c>
      <c r="U34" s="270">
        <f>SUM(U9:U33)</f>
        <v>95949.532675000009</v>
      </c>
      <c r="V34" s="270">
        <f>SUM(V9:V33)</f>
        <v>121276.91513400001</v>
      </c>
      <c r="W34" s="270">
        <v>95750.264112999997</v>
      </c>
      <c r="X34" s="270">
        <v>94226.183990000005</v>
      </c>
      <c r="Y34" s="270">
        <f t="shared" si="0"/>
        <v>1391845.5235870001</v>
      </c>
    </row>
    <row r="35" spans="1:25" ht="13.5" thickTop="1" x14ac:dyDescent="0.2">
      <c r="B35" s="8"/>
      <c r="C35" s="36"/>
      <c r="D35" s="36"/>
      <c r="E35" s="36"/>
      <c r="F35" s="36"/>
      <c r="G35" s="36"/>
      <c r="H35" s="36"/>
      <c r="I35" s="36"/>
      <c r="J35" s="36"/>
      <c r="K35" s="36"/>
      <c r="L35" s="18"/>
      <c r="M35" s="18"/>
      <c r="N35" s="18"/>
      <c r="O35" s="18"/>
      <c r="P35" s="18"/>
      <c r="Q35" s="18"/>
      <c r="R35" s="18"/>
      <c r="S35" s="18"/>
      <c r="T35" s="18"/>
      <c r="U35" s="18"/>
      <c r="V35" s="18"/>
      <c r="W35" s="18"/>
      <c r="X35" s="18"/>
    </row>
    <row r="36" spans="1:25" ht="13.5" thickBot="1" x14ac:dyDescent="0.25">
      <c r="A36" s="29"/>
      <c r="B36" s="30"/>
      <c r="C36" s="330" t="s">
        <v>8</v>
      </c>
      <c r="D36" s="330"/>
      <c r="E36" s="330"/>
      <c r="F36" s="330"/>
      <c r="G36" s="330"/>
      <c r="H36" s="330"/>
      <c r="I36" s="330"/>
      <c r="J36" s="330"/>
      <c r="K36" s="330"/>
      <c r="L36" s="330"/>
      <c r="M36" s="330"/>
      <c r="N36" s="330"/>
      <c r="O36" s="330"/>
      <c r="P36" s="330"/>
      <c r="Q36" s="330"/>
      <c r="R36" s="330"/>
      <c r="S36" s="330"/>
      <c r="T36" s="330"/>
      <c r="U36" s="330"/>
      <c r="V36" s="330"/>
      <c r="W36" s="330"/>
      <c r="X36" s="330"/>
      <c r="Y36" s="330"/>
    </row>
    <row r="37" spans="1:25" ht="13.5" thickTop="1" x14ac:dyDescent="0.2">
      <c r="B37" s="32"/>
      <c r="C37" s="36"/>
      <c r="D37" s="36"/>
      <c r="E37" s="36"/>
      <c r="F37" s="36"/>
      <c r="G37" s="36"/>
      <c r="H37" s="36"/>
      <c r="I37" s="36"/>
      <c r="J37" s="36"/>
      <c r="K37" s="36"/>
      <c r="L37" s="36"/>
      <c r="M37" s="36"/>
      <c r="N37" s="36"/>
      <c r="O37" s="36"/>
      <c r="P37" s="36"/>
      <c r="Q37" s="36"/>
      <c r="R37" s="36"/>
      <c r="S37" s="36"/>
      <c r="T37" s="36"/>
      <c r="U37" s="36"/>
      <c r="V37" s="36"/>
      <c r="W37" s="36"/>
      <c r="X37" s="36"/>
    </row>
    <row r="38" spans="1:25" x14ac:dyDescent="0.2">
      <c r="A38" s="6" t="s">
        <v>152</v>
      </c>
      <c r="B38" s="6" t="s">
        <v>104</v>
      </c>
      <c r="C38" s="36">
        <f t="shared" ref="C38:C63" si="1">C9/C$34*100</f>
        <v>0.30304096604078612</v>
      </c>
      <c r="D38" s="36">
        <f t="shared" ref="D38:Y52" si="2">D9/D$34*100</f>
        <v>0.63294222273415446</v>
      </c>
      <c r="E38" s="36">
        <f t="shared" si="2"/>
        <v>0.42286595867419824</v>
      </c>
      <c r="F38" s="36">
        <f t="shared" si="2"/>
        <v>0.42430441026945098</v>
      </c>
      <c r="G38" s="36">
        <f t="shared" si="2"/>
        <v>0.30990569782733518</v>
      </c>
      <c r="H38" s="36">
        <f t="shared" si="2"/>
        <v>0.27885162974992372</v>
      </c>
      <c r="I38" s="36">
        <f t="shared" si="2"/>
        <v>0.45798171150145051</v>
      </c>
      <c r="J38" s="36">
        <f t="shared" si="2"/>
        <v>0.37665269790709566</v>
      </c>
      <c r="K38" s="36">
        <f t="shared" si="2"/>
        <v>0.19571934765269258</v>
      </c>
      <c r="L38" s="36">
        <f t="shared" si="2"/>
        <v>0.11846090907234987</v>
      </c>
      <c r="M38" s="36">
        <f t="shared" si="2"/>
        <v>9.7008955419119997E-2</v>
      </c>
      <c r="N38" s="36">
        <f t="shared" si="2"/>
        <v>0.20963542662645601</v>
      </c>
      <c r="O38" s="36">
        <f t="shared" si="2"/>
        <v>7.2958808208359205E-2</v>
      </c>
      <c r="P38" s="36">
        <f t="shared" si="2"/>
        <v>0.10271653276644431</v>
      </c>
      <c r="Q38" s="36">
        <f t="shared" si="2"/>
        <v>9.2676876073597703E-2</v>
      </c>
      <c r="R38" s="36">
        <f t="shared" si="2"/>
        <v>6.6180108511979377E-2</v>
      </c>
      <c r="S38" s="36">
        <f t="shared" si="2"/>
        <v>7.7699516682320918E-2</v>
      </c>
      <c r="T38" s="36">
        <f t="shared" si="2"/>
        <v>9.5152357103943097E-2</v>
      </c>
      <c r="U38" s="36">
        <f t="shared" si="2"/>
        <v>9.9337434318566883E-2</v>
      </c>
      <c r="V38" s="36">
        <f t="shared" ref="V38:X63" si="3">V9/V$34*100</f>
        <v>0.10517603194232314</v>
      </c>
      <c r="W38" s="36">
        <f t="shared" si="3"/>
        <v>0.12756081576532916</v>
      </c>
      <c r="X38" s="36">
        <f t="shared" si="3"/>
        <v>8.8052159693536164E-2</v>
      </c>
      <c r="Y38" s="36">
        <f t="shared" si="2"/>
        <v>0.16254115084335288</v>
      </c>
    </row>
    <row r="39" spans="1:25" x14ac:dyDescent="0.2">
      <c r="A39" s="7" t="s">
        <v>153</v>
      </c>
      <c r="B39" s="7" t="s">
        <v>105</v>
      </c>
      <c r="C39" s="36">
        <f t="shared" si="1"/>
        <v>22.665636803315898</v>
      </c>
      <c r="D39" s="36">
        <f t="shared" ref="D39:R39" si="4">D10/D$34*100</f>
        <v>17.645642749843564</v>
      </c>
      <c r="E39" s="36">
        <f t="shared" si="4"/>
        <v>18.194291894151306</v>
      </c>
      <c r="F39" s="36">
        <f t="shared" si="4"/>
        <v>18.361050150087195</v>
      </c>
      <c r="G39" s="36">
        <f t="shared" si="4"/>
        <v>19.478340591752797</v>
      </c>
      <c r="H39" s="36">
        <f t="shared" si="4"/>
        <v>24.788055327736576</v>
      </c>
      <c r="I39" s="36">
        <f t="shared" si="4"/>
        <v>23.977771723566708</v>
      </c>
      <c r="J39" s="36">
        <f t="shared" si="4"/>
        <v>20.724418715313135</v>
      </c>
      <c r="K39" s="36">
        <f t="shared" si="4"/>
        <v>17.928538234381243</v>
      </c>
      <c r="L39" s="36">
        <f t="shared" si="4"/>
        <v>20.413466841108985</v>
      </c>
      <c r="M39" s="36">
        <f t="shared" si="4"/>
        <v>22.300630972191623</v>
      </c>
      <c r="N39" s="36">
        <f t="shared" si="4"/>
        <v>20.949940877978353</v>
      </c>
      <c r="O39" s="36">
        <f t="shared" si="4"/>
        <v>23.080534709406152</v>
      </c>
      <c r="P39" s="36">
        <f t="shared" si="4"/>
        <v>28.770934182540653</v>
      </c>
      <c r="Q39" s="36">
        <f t="shared" si="4"/>
        <v>29.680157596344742</v>
      </c>
      <c r="R39" s="36">
        <f t="shared" si="4"/>
        <v>25.894213325762038</v>
      </c>
      <c r="S39" s="36">
        <f t="shared" si="2"/>
        <v>23.078030848082523</v>
      </c>
      <c r="T39" s="36">
        <f t="shared" si="2"/>
        <v>23.405470582411571</v>
      </c>
      <c r="U39" s="36">
        <f t="shared" si="2"/>
        <v>24.225616656970335</v>
      </c>
      <c r="V39" s="36">
        <f t="shared" si="3"/>
        <v>32.338733432216749</v>
      </c>
      <c r="W39" s="36">
        <f t="shared" si="3"/>
        <v>41.104357931119708</v>
      </c>
      <c r="X39" s="36">
        <f t="shared" si="3"/>
        <v>38.269635693648553</v>
      </c>
      <c r="Y39" s="36">
        <f t="shared" si="2"/>
        <v>26.285218719111096</v>
      </c>
    </row>
    <row r="40" spans="1:25" x14ac:dyDescent="0.2">
      <c r="A40" s="7" t="s">
        <v>154</v>
      </c>
      <c r="B40" s="7" t="s">
        <v>106</v>
      </c>
      <c r="C40" s="36">
        <f t="shared" si="1"/>
        <v>26.623809967862194</v>
      </c>
      <c r="D40" s="36">
        <f t="shared" si="2"/>
        <v>30.851591313171429</v>
      </c>
      <c r="E40" s="36">
        <f t="shared" si="2"/>
        <v>29.20525149217373</v>
      </c>
      <c r="F40" s="36">
        <f t="shared" si="2"/>
        <v>28.946147463949817</v>
      </c>
      <c r="G40" s="36">
        <f t="shared" si="2"/>
        <v>26.936690769082468</v>
      </c>
      <c r="H40" s="36">
        <f t="shared" si="2"/>
        <v>23.43065391738542</v>
      </c>
      <c r="I40" s="36">
        <f t="shared" si="2"/>
        <v>22.252184389848136</v>
      </c>
      <c r="J40" s="36">
        <f t="shared" si="2"/>
        <v>23.94706893823377</v>
      </c>
      <c r="K40" s="36">
        <f t="shared" si="2"/>
        <v>21.497388609683156</v>
      </c>
      <c r="L40" s="36">
        <f t="shared" si="2"/>
        <v>23.403574562360753</v>
      </c>
      <c r="M40" s="36">
        <f t="shared" si="2"/>
        <v>26.966037020568894</v>
      </c>
      <c r="N40" s="36">
        <f t="shared" si="2"/>
        <v>32.091129277768857</v>
      </c>
      <c r="O40" s="36">
        <f t="shared" si="2"/>
        <v>34.761640199126745</v>
      </c>
      <c r="P40" s="36">
        <f t="shared" si="2"/>
        <v>33.464085003019797</v>
      </c>
      <c r="Q40" s="36">
        <f t="shared" si="2"/>
        <v>30.221437729376376</v>
      </c>
      <c r="R40" s="36">
        <f t="shared" si="2"/>
        <v>26.718331018901381</v>
      </c>
      <c r="S40" s="36">
        <f t="shared" si="2"/>
        <v>24.759316263697446</v>
      </c>
      <c r="T40" s="36">
        <f t="shared" si="2"/>
        <v>22.544381011914464</v>
      </c>
      <c r="U40" s="36">
        <f t="shared" si="2"/>
        <v>21.875372807801952</v>
      </c>
      <c r="V40" s="36">
        <f t="shared" si="3"/>
        <v>17.909292595381029</v>
      </c>
      <c r="W40" s="36">
        <f t="shared" si="3"/>
        <v>22.302153045550423</v>
      </c>
      <c r="X40" s="36">
        <f t="shared" si="3"/>
        <v>18.658756070250998</v>
      </c>
      <c r="Y40" s="36">
        <f t="shared" si="2"/>
        <v>25.115683249970182</v>
      </c>
    </row>
    <row r="41" spans="1:25" x14ac:dyDescent="0.2">
      <c r="A41" s="7" t="s">
        <v>155</v>
      </c>
      <c r="B41" s="7" t="s">
        <v>107</v>
      </c>
      <c r="C41" s="36">
        <f t="shared" si="1"/>
        <v>3.642491634017913</v>
      </c>
      <c r="D41" s="36">
        <f t="shared" si="2"/>
        <v>2.4056312192818612</v>
      </c>
      <c r="E41" s="36">
        <f t="shared" si="2"/>
        <v>1.6554969208931145</v>
      </c>
      <c r="F41" s="36">
        <f t="shared" si="2"/>
        <v>1.6227120783822053</v>
      </c>
      <c r="G41" s="36">
        <f t="shared" si="2"/>
        <v>1.4368557883035256</v>
      </c>
      <c r="H41" s="36">
        <f t="shared" si="2"/>
        <v>1.2144816924136226</v>
      </c>
      <c r="I41" s="36">
        <f t="shared" si="2"/>
        <v>1.1702407865955504</v>
      </c>
      <c r="J41" s="36">
        <f t="shared" si="2"/>
        <v>1.1463225689869214</v>
      </c>
      <c r="K41" s="36">
        <f t="shared" si="2"/>
        <v>1.2325978231098236</v>
      </c>
      <c r="L41" s="36">
        <f t="shared" si="2"/>
        <v>1.2114197089687391</v>
      </c>
      <c r="M41" s="36">
        <f t="shared" si="2"/>
        <v>1.0652916329667652</v>
      </c>
      <c r="N41" s="36">
        <f t="shared" si="2"/>
        <v>0.8160946973938491</v>
      </c>
      <c r="O41" s="36">
        <f t="shared" si="2"/>
        <v>0.68899097486944638</v>
      </c>
      <c r="P41" s="36">
        <f t="shared" si="2"/>
        <v>0.72463814825403028</v>
      </c>
      <c r="Q41" s="36">
        <f t="shared" si="2"/>
        <v>0.77315786208192128</v>
      </c>
      <c r="R41" s="36">
        <f t="shared" si="2"/>
        <v>0.69745914285782229</v>
      </c>
      <c r="S41" s="36">
        <f t="shared" si="2"/>
        <v>0.73961724733541911</v>
      </c>
      <c r="T41" s="36">
        <f t="shared" si="2"/>
        <v>0.45432957372887017</v>
      </c>
      <c r="U41" s="36">
        <f t="shared" si="2"/>
        <v>0.19959556931734684</v>
      </c>
      <c r="V41" s="36">
        <f t="shared" si="3"/>
        <v>0.32438402689029927</v>
      </c>
      <c r="W41" s="36">
        <f t="shared" si="3"/>
        <v>0.41618405619196208</v>
      </c>
      <c r="X41" s="36">
        <f t="shared" si="3"/>
        <v>0.50918287537879936</v>
      </c>
      <c r="Y41" s="36">
        <f t="shared" si="2"/>
        <v>0.80888394410216835</v>
      </c>
    </row>
    <row r="42" spans="1:25" x14ac:dyDescent="0.2">
      <c r="A42" s="7" t="s">
        <v>156</v>
      </c>
      <c r="B42" s="7" t="s">
        <v>108</v>
      </c>
      <c r="C42" s="36">
        <f t="shared" si="1"/>
        <v>12.166721040898162</v>
      </c>
      <c r="D42" s="36">
        <f t="shared" si="2"/>
        <v>7.0262652000610757</v>
      </c>
      <c r="E42" s="36">
        <f t="shared" si="2"/>
        <v>5.9338299302849977</v>
      </c>
      <c r="F42" s="36">
        <f t="shared" si="2"/>
        <v>5.1554813734555998</v>
      </c>
      <c r="G42" s="36">
        <f t="shared" si="2"/>
        <v>5.1423649090960843</v>
      </c>
      <c r="H42" s="36">
        <f t="shared" si="2"/>
        <v>4.5686246984971683</v>
      </c>
      <c r="I42" s="36">
        <f t="shared" si="2"/>
        <v>3.4670910450168311</v>
      </c>
      <c r="J42" s="36">
        <f t="shared" si="2"/>
        <v>3.3222083070206083</v>
      </c>
      <c r="K42" s="36">
        <f t="shared" si="2"/>
        <v>2.7404988130403516</v>
      </c>
      <c r="L42" s="36">
        <f t="shared" si="2"/>
        <v>3.9533578386838029</v>
      </c>
      <c r="M42" s="36">
        <f t="shared" si="2"/>
        <v>4.6371033723094373</v>
      </c>
      <c r="N42" s="36">
        <f t="shared" si="2"/>
        <v>3.4562826979700727</v>
      </c>
      <c r="O42" s="36">
        <f t="shared" si="2"/>
        <v>2.295982698338316</v>
      </c>
      <c r="P42" s="36">
        <f t="shared" si="2"/>
        <v>1.9407194069329226</v>
      </c>
      <c r="Q42" s="36">
        <f t="shared" si="2"/>
        <v>1.381425406483874</v>
      </c>
      <c r="R42" s="36">
        <f t="shared" si="2"/>
        <v>1.5281548103733107</v>
      </c>
      <c r="S42" s="36">
        <f t="shared" si="2"/>
        <v>1.4692826283337912</v>
      </c>
      <c r="T42" s="36">
        <f t="shared" si="2"/>
        <v>1.9201279511278897</v>
      </c>
      <c r="U42" s="36">
        <f t="shared" si="2"/>
        <v>2.0765699607405614</v>
      </c>
      <c r="V42" s="36">
        <f t="shared" si="3"/>
        <v>1.8269329695201348</v>
      </c>
      <c r="W42" s="36">
        <f t="shared" si="3"/>
        <v>2.5098586925711865</v>
      </c>
      <c r="X42" s="36">
        <f t="shared" si="3"/>
        <v>2.1721328799829283</v>
      </c>
      <c r="Y42" s="36">
        <f t="shared" si="2"/>
        <v>2.8126724018991291</v>
      </c>
    </row>
    <row r="43" spans="1:25" x14ac:dyDescent="0.2">
      <c r="A43" s="7" t="s">
        <v>157</v>
      </c>
      <c r="B43" s="7" t="s">
        <v>109</v>
      </c>
      <c r="C43" s="36">
        <f t="shared" si="1"/>
        <v>12.129961353489611</v>
      </c>
      <c r="D43" s="36">
        <f t="shared" si="2"/>
        <v>7.6538336896503161</v>
      </c>
      <c r="E43" s="36">
        <f t="shared" si="2"/>
        <v>5.9694986308937779</v>
      </c>
      <c r="F43" s="36">
        <f t="shared" si="2"/>
        <v>5.0508182765829197</v>
      </c>
      <c r="G43" s="36">
        <f t="shared" si="2"/>
        <v>5.5024532879702157</v>
      </c>
      <c r="H43" s="36">
        <f t="shared" si="2"/>
        <v>6.2883571614153766</v>
      </c>
      <c r="I43" s="36">
        <f t="shared" si="2"/>
        <v>5.6440889679512196</v>
      </c>
      <c r="J43" s="36">
        <f t="shared" si="2"/>
        <v>4.6960699642595856</v>
      </c>
      <c r="K43" s="36">
        <f t="shared" si="2"/>
        <v>3.9987300871438181</v>
      </c>
      <c r="L43" s="36">
        <f t="shared" si="2"/>
        <v>5.3907014709699812</v>
      </c>
      <c r="M43" s="36">
        <f t="shared" si="2"/>
        <v>6.271651972292176</v>
      </c>
      <c r="N43" s="36">
        <f t="shared" si="2"/>
        <v>3.2412027663222918</v>
      </c>
      <c r="O43" s="36">
        <f t="shared" si="2"/>
        <v>1.8802136445152007</v>
      </c>
      <c r="P43" s="36">
        <f t="shared" si="2"/>
        <v>1.5603424415034761</v>
      </c>
      <c r="Q43" s="36">
        <f t="shared" si="2"/>
        <v>1.0227644858368237</v>
      </c>
      <c r="R43" s="36">
        <f t="shared" si="2"/>
        <v>0.96358904736571527</v>
      </c>
      <c r="S43" s="36">
        <f t="shared" si="2"/>
        <v>0.9703985437111684</v>
      </c>
      <c r="T43" s="36">
        <f t="shared" si="2"/>
        <v>1.3469025053518331</v>
      </c>
      <c r="U43" s="36">
        <f t="shared" si="2"/>
        <v>1.3681376661275124</v>
      </c>
      <c r="V43" s="36">
        <f t="shared" si="3"/>
        <v>1.1101228477921254</v>
      </c>
      <c r="W43" s="36">
        <f t="shared" si="3"/>
        <v>1.3282192240212649</v>
      </c>
      <c r="X43" s="36">
        <f t="shared" si="3"/>
        <v>1.0587787255672774</v>
      </c>
      <c r="Y43" s="36">
        <f t="shared" si="2"/>
        <v>2.7305829537069592</v>
      </c>
    </row>
    <row r="44" spans="1:25" x14ac:dyDescent="0.2">
      <c r="A44" s="7" t="s">
        <v>158</v>
      </c>
      <c r="B44" s="7" t="s">
        <v>110</v>
      </c>
      <c r="C44" s="36">
        <f t="shared" si="1"/>
        <v>3.6682887068425747</v>
      </c>
      <c r="D44" s="36">
        <f t="shared" si="2"/>
        <v>2.5212240579717049</v>
      </c>
      <c r="E44" s="36">
        <f t="shared" si="2"/>
        <v>1.9231966802652463</v>
      </c>
      <c r="F44" s="36">
        <f t="shared" si="2"/>
        <v>1.7684276521857107</v>
      </c>
      <c r="G44" s="36">
        <f t="shared" si="2"/>
        <v>2.2366502557251269</v>
      </c>
      <c r="H44" s="36">
        <f t="shared" si="2"/>
        <v>1.3782068376318679</v>
      </c>
      <c r="I44" s="36">
        <f t="shared" si="2"/>
        <v>1.1254219963582346</v>
      </c>
      <c r="J44" s="36">
        <f t="shared" si="2"/>
        <v>1.1164286419892679</v>
      </c>
      <c r="K44" s="36">
        <f t="shared" si="2"/>
        <v>1.3161303012760397</v>
      </c>
      <c r="L44" s="36">
        <f t="shared" si="2"/>
        <v>1.2851454424562396</v>
      </c>
      <c r="M44" s="36">
        <f t="shared" si="2"/>
        <v>1.1838625441770021</v>
      </c>
      <c r="N44" s="36">
        <f t="shared" si="2"/>
        <v>0.88557021055303486</v>
      </c>
      <c r="O44" s="36">
        <f t="shared" si="2"/>
        <v>0.76735022133386688</v>
      </c>
      <c r="P44" s="36">
        <f t="shared" si="2"/>
        <v>0.68786412267087338</v>
      </c>
      <c r="Q44" s="36">
        <f t="shared" si="2"/>
        <v>0.85017218713161202</v>
      </c>
      <c r="R44" s="36">
        <f t="shared" si="2"/>
        <v>0.69146514503767331</v>
      </c>
      <c r="S44" s="36">
        <f t="shared" si="2"/>
        <v>0.70376272381307425</v>
      </c>
      <c r="T44" s="36">
        <f t="shared" si="2"/>
        <v>0.66008596004847253</v>
      </c>
      <c r="U44" s="36">
        <f t="shared" si="2"/>
        <v>0.72356303427925983</v>
      </c>
      <c r="V44" s="36">
        <f t="shared" si="3"/>
        <v>0.5717142270925204</v>
      </c>
      <c r="W44" s="36">
        <f t="shared" si="3"/>
        <v>0.79625874462364699</v>
      </c>
      <c r="X44" s="36">
        <f t="shared" si="3"/>
        <v>0.82382589226194547</v>
      </c>
      <c r="Y44" s="36">
        <f t="shared" si="2"/>
        <v>0.98091972863586263</v>
      </c>
    </row>
    <row r="45" spans="1:25" x14ac:dyDescent="0.2">
      <c r="A45" s="7" t="s">
        <v>159</v>
      </c>
      <c r="B45" s="7" t="s">
        <v>111</v>
      </c>
      <c r="C45" s="36">
        <f t="shared" si="1"/>
        <v>8.8616316179580004</v>
      </c>
      <c r="D45" s="36">
        <f t="shared" si="2"/>
        <v>4.7639600337781935</v>
      </c>
      <c r="E45" s="36">
        <f t="shared" si="2"/>
        <v>7.464755771631773</v>
      </c>
      <c r="F45" s="36">
        <f t="shared" si="2"/>
        <v>4.5989578368110831</v>
      </c>
      <c r="G45" s="36">
        <f t="shared" si="2"/>
        <v>4.4672255393337208</v>
      </c>
      <c r="H45" s="36">
        <f t="shared" si="2"/>
        <v>5.1960117733295146</v>
      </c>
      <c r="I45" s="36">
        <f t="shared" si="2"/>
        <v>2.6171494293920281</v>
      </c>
      <c r="J45" s="36">
        <f t="shared" si="2"/>
        <v>3.2752333580848245</v>
      </c>
      <c r="K45" s="36">
        <f t="shared" si="2"/>
        <v>4.6274667472430924</v>
      </c>
      <c r="L45" s="36">
        <f t="shared" si="2"/>
        <v>3.6277461987197195</v>
      </c>
      <c r="M45" s="36">
        <f t="shared" si="2"/>
        <v>3.8457546406226708</v>
      </c>
      <c r="N45" s="36">
        <f t="shared" si="2"/>
        <v>3.7923080755701855</v>
      </c>
      <c r="O45" s="36">
        <f t="shared" si="2"/>
        <v>2.9466852632534102</v>
      </c>
      <c r="P45" s="36">
        <f t="shared" si="2"/>
        <v>2.4959812143983657</v>
      </c>
      <c r="Q45" s="36">
        <f t="shared" si="2"/>
        <v>1.2990884507652503</v>
      </c>
      <c r="R45" s="36">
        <f t="shared" si="2"/>
        <v>0.81236750616830655</v>
      </c>
      <c r="S45" s="36">
        <f t="shared" si="2"/>
        <v>0.76535626938348933</v>
      </c>
      <c r="T45" s="36">
        <f t="shared" si="2"/>
        <v>0.71991007644989269</v>
      </c>
      <c r="U45" s="36">
        <f t="shared" si="2"/>
        <v>0.70499357645777083</v>
      </c>
      <c r="V45" s="36">
        <f t="shared" si="3"/>
        <v>1.7881604636825272</v>
      </c>
      <c r="W45" s="36">
        <f t="shared" si="3"/>
        <v>2.1903731644279101</v>
      </c>
      <c r="X45" s="36">
        <f t="shared" si="3"/>
        <v>0.7538514486327762</v>
      </c>
      <c r="Y45" s="36">
        <f t="shared" si="2"/>
        <v>2.4506265732777606</v>
      </c>
    </row>
    <row r="46" spans="1:25" x14ac:dyDescent="0.2">
      <c r="A46" s="7" t="s">
        <v>160</v>
      </c>
      <c r="B46" s="7" t="s">
        <v>112</v>
      </c>
      <c r="C46" s="36">
        <f t="shared" si="1"/>
        <v>5.3921757314357421</v>
      </c>
      <c r="D46" s="36">
        <f t="shared" si="2"/>
        <v>1.5206841258178296</v>
      </c>
      <c r="E46" s="36">
        <f t="shared" si="2"/>
        <v>1.0825536313999644</v>
      </c>
      <c r="F46" s="36">
        <f t="shared" si="2"/>
        <v>0.86707835357529228</v>
      </c>
      <c r="G46" s="36">
        <f t="shared" si="2"/>
        <v>0.54068944676322905</v>
      </c>
      <c r="H46" s="36">
        <f t="shared" si="2"/>
        <v>0.5695074898800867</v>
      </c>
      <c r="I46" s="36">
        <f t="shared" si="2"/>
        <v>0.51329765683497452</v>
      </c>
      <c r="J46" s="36">
        <f t="shared" si="2"/>
        <v>0.51353205950132386</v>
      </c>
      <c r="K46" s="36">
        <f t="shared" si="2"/>
        <v>0.81413753271002209</v>
      </c>
      <c r="L46" s="36">
        <f t="shared" si="2"/>
        <v>0.73128604686209731</v>
      </c>
      <c r="M46" s="36">
        <f t="shared" si="2"/>
        <v>0.26957822441929086</v>
      </c>
      <c r="N46" s="36">
        <f t="shared" si="2"/>
        <v>0.19670351439074152</v>
      </c>
      <c r="O46" s="36">
        <f t="shared" si="2"/>
        <v>0.14235887900249766</v>
      </c>
      <c r="P46" s="36">
        <f t="shared" si="2"/>
        <v>0.13884391941232146</v>
      </c>
      <c r="Q46" s="36">
        <f t="shared" si="2"/>
        <v>8.8745628461771323E-2</v>
      </c>
      <c r="R46" s="36">
        <f t="shared" si="2"/>
        <v>7.3371897972992664E-2</v>
      </c>
      <c r="S46" s="36">
        <f t="shared" si="2"/>
        <v>6.762555151599442E-2</v>
      </c>
      <c r="T46" s="36">
        <f t="shared" si="2"/>
        <v>0.11178799738678043</v>
      </c>
      <c r="U46" s="36">
        <f t="shared" si="2"/>
        <v>0.10341877259174466</v>
      </c>
      <c r="V46" s="36">
        <f t="shared" si="3"/>
        <v>6.7917794502762668E-2</v>
      </c>
      <c r="W46" s="36">
        <f t="shared" si="3"/>
        <v>9.1018489408184924E-2</v>
      </c>
      <c r="X46" s="36">
        <f t="shared" si="3"/>
        <v>7.805218346506021E-2</v>
      </c>
      <c r="Y46" s="36">
        <f t="shared" si="2"/>
        <v>0.31592679607631352</v>
      </c>
    </row>
    <row r="47" spans="1:25" x14ac:dyDescent="0.2">
      <c r="A47" s="7" t="s">
        <v>161</v>
      </c>
      <c r="B47" s="7" t="s">
        <v>113</v>
      </c>
      <c r="C47" s="36">
        <f t="shared" si="1"/>
        <v>0.29456131734465418</v>
      </c>
      <c r="D47" s="36">
        <f t="shared" si="2"/>
        <v>0.13540759464665081</v>
      </c>
      <c r="E47" s="36">
        <f t="shared" si="2"/>
        <v>0.18012951074105313</v>
      </c>
      <c r="F47" s="36">
        <f t="shared" si="2"/>
        <v>0.11743779357029348</v>
      </c>
      <c r="G47" s="36">
        <f t="shared" si="2"/>
        <v>0.11089266403352604</v>
      </c>
      <c r="H47" s="36">
        <f t="shared" si="2"/>
        <v>0.13872852946168543</v>
      </c>
      <c r="I47" s="36">
        <f t="shared" si="2"/>
        <v>0.48222567391719279</v>
      </c>
      <c r="J47" s="36">
        <f t="shared" si="2"/>
        <v>8.173194139752589E-2</v>
      </c>
      <c r="K47" s="36">
        <f t="shared" si="2"/>
        <v>6.1236024650551529E-2</v>
      </c>
      <c r="L47" s="36">
        <f t="shared" si="2"/>
        <v>0.14768850560711425</v>
      </c>
      <c r="M47" s="36">
        <f t="shared" si="2"/>
        <v>0.24591838881073136</v>
      </c>
      <c r="N47" s="36">
        <f t="shared" si="2"/>
        <v>0.20384598195226822</v>
      </c>
      <c r="O47" s="36">
        <f t="shared" si="2"/>
        <v>0.18380050497382761</v>
      </c>
      <c r="P47" s="36">
        <f t="shared" si="2"/>
        <v>0.22412819658916214</v>
      </c>
      <c r="Q47" s="36">
        <f t="shared" si="2"/>
        <v>0.22488289746699763</v>
      </c>
      <c r="R47" s="36">
        <f t="shared" si="2"/>
        <v>0.20340899934322898</v>
      </c>
      <c r="S47" s="36">
        <f t="shared" si="2"/>
        <v>0.26795056713139803</v>
      </c>
      <c r="T47" s="36">
        <f t="shared" si="2"/>
        <v>0.2794131550766652</v>
      </c>
      <c r="U47" s="36">
        <f t="shared" si="2"/>
        <v>0.26722332965234524</v>
      </c>
      <c r="V47" s="36">
        <f t="shared" si="3"/>
        <v>0.21238073685780168</v>
      </c>
      <c r="W47" s="36">
        <f t="shared" si="3"/>
        <v>0.28907519844889934</v>
      </c>
      <c r="X47" s="36">
        <f t="shared" si="3"/>
        <v>0.32431124880577894</v>
      </c>
      <c r="Y47" s="36">
        <f t="shared" si="2"/>
        <v>0.22580413722209669</v>
      </c>
    </row>
    <row r="48" spans="1:25" x14ac:dyDescent="0.2">
      <c r="A48" s="7" t="s">
        <v>162</v>
      </c>
      <c r="B48" s="7" t="s">
        <v>114</v>
      </c>
      <c r="C48" s="36">
        <f t="shared" si="1"/>
        <v>9.2199005998663868</v>
      </c>
      <c r="D48" s="36">
        <f t="shared" si="2"/>
        <v>6.9725993884237711</v>
      </c>
      <c r="E48" s="36">
        <f t="shared" si="2"/>
        <v>6.6786125780818395</v>
      </c>
      <c r="F48" s="36">
        <f t="shared" si="2"/>
        <v>6.4799306668052683</v>
      </c>
      <c r="G48" s="36">
        <f t="shared" si="2"/>
        <v>6.295501229246379</v>
      </c>
      <c r="H48" s="36">
        <f t="shared" si="2"/>
        <v>7.142026301805311</v>
      </c>
      <c r="I48" s="36">
        <f t="shared" si="2"/>
        <v>5.4843874661923415</v>
      </c>
      <c r="J48" s="36">
        <f t="shared" si="2"/>
        <v>5.1889988229691282</v>
      </c>
      <c r="K48" s="36">
        <f t="shared" si="2"/>
        <v>5.779999388718136</v>
      </c>
      <c r="L48" s="36">
        <f t="shared" si="2"/>
        <v>5.5477177121852588</v>
      </c>
      <c r="M48" s="36">
        <f t="shared" si="2"/>
        <v>5.6126446211788785</v>
      </c>
      <c r="N48" s="36">
        <f t="shared" si="2"/>
        <v>4.9121845049435429</v>
      </c>
      <c r="O48" s="36">
        <f t="shared" si="2"/>
        <v>4.3313382324906913</v>
      </c>
      <c r="P48" s="36">
        <f t="shared" si="2"/>
        <v>4.0495876915861686</v>
      </c>
      <c r="Q48" s="36">
        <f t="shared" si="2"/>
        <v>3.3818435227328538</v>
      </c>
      <c r="R48" s="36">
        <f t="shared" si="2"/>
        <v>3.5517811004224598</v>
      </c>
      <c r="S48" s="36">
        <f t="shared" si="2"/>
        <v>3.5197529701423291</v>
      </c>
      <c r="T48" s="36">
        <f t="shared" si="2"/>
        <v>3.3599573854834794</v>
      </c>
      <c r="U48" s="36">
        <f t="shared" si="2"/>
        <v>3.3458630360129575</v>
      </c>
      <c r="V48" s="36">
        <f t="shared" si="3"/>
        <v>2.7594022558228835</v>
      </c>
      <c r="W48" s="36">
        <f t="shared" si="3"/>
        <v>3.5198391098144461</v>
      </c>
      <c r="X48" s="36">
        <f t="shared" si="3"/>
        <v>3.521155306843494</v>
      </c>
      <c r="Y48" s="36">
        <f t="shared" si="2"/>
        <v>4.3629429799437247</v>
      </c>
    </row>
    <row r="49" spans="1:25" x14ac:dyDescent="0.2">
      <c r="A49" s="7" t="s">
        <v>163</v>
      </c>
      <c r="B49" s="7" t="s">
        <v>115</v>
      </c>
      <c r="C49" s="36">
        <f t="shared" si="1"/>
        <v>1.7295422289776614</v>
      </c>
      <c r="D49" s="36">
        <f t="shared" si="2"/>
        <v>1.7943968394521583</v>
      </c>
      <c r="E49" s="36">
        <f t="shared" si="2"/>
        <v>0.9859712131116789</v>
      </c>
      <c r="F49" s="36">
        <f t="shared" si="2"/>
        <v>1.1916577788320357</v>
      </c>
      <c r="G49" s="36">
        <f t="shared" si="2"/>
        <v>1.450645300637367</v>
      </c>
      <c r="H49" s="36">
        <f t="shared" si="2"/>
        <v>1.8686427427065864</v>
      </c>
      <c r="I49" s="36">
        <f t="shared" si="2"/>
        <v>2.2902142884275998</v>
      </c>
      <c r="J49" s="36">
        <f t="shared" si="2"/>
        <v>4.4600748624954862</v>
      </c>
      <c r="K49" s="36">
        <f t="shared" si="2"/>
        <v>3.2669461770897223</v>
      </c>
      <c r="L49" s="36">
        <f t="shared" si="2"/>
        <v>2.7070704546934232</v>
      </c>
      <c r="M49" s="36">
        <f t="shared" si="2"/>
        <v>2.5510473792829989</v>
      </c>
      <c r="N49" s="36">
        <f t="shared" si="2"/>
        <v>2.6454710880643262</v>
      </c>
      <c r="O49" s="36">
        <f t="shared" si="2"/>
        <v>2.7595287889761329</v>
      </c>
      <c r="P49" s="36">
        <f t="shared" si="2"/>
        <v>2.7642347908735712</v>
      </c>
      <c r="Q49" s="36">
        <f t="shared" si="2"/>
        <v>2.6488619106872835</v>
      </c>
      <c r="R49" s="36">
        <f t="shared" si="2"/>
        <v>2.552986676135907</v>
      </c>
      <c r="S49" s="36">
        <f t="shared" si="2"/>
        <v>2.9390903753590334</v>
      </c>
      <c r="T49" s="36">
        <f t="shared" si="2"/>
        <v>3.1204321762835363</v>
      </c>
      <c r="U49" s="36">
        <f t="shared" si="2"/>
        <v>3.6075350296123778</v>
      </c>
      <c r="V49" s="36">
        <f t="shared" si="3"/>
        <v>3.1421054656523695</v>
      </c>
      <c r="W49" s="36">
        <f t="shared" si="3"/>
        <v>3.9355717489748163</v>
      </c>
      <c r="X49" s="36">
        <f t="shared" si="3"/>
        <v>4.1636621476853675</v>
      </c>
      <c r="Y49" s="36">
        <f t="shared" si="2"/>
        <v>2.924473133419228</v>
      </c>
    </row>
    <row r="50" spans="1:25" x14ac:dyDescent="0.2">
      <c r="A50" s="7" t="s">
        <v>164</v>
      </c>
      <c r="B50" s="7" t="s">
        <v>116</v>
      </c>
      <c r="C50" s="36">
        <f t="shared" si="1"/>
        <v>0.50084406943799831</v>
      </c>
      <c r="D50" s="36">
        <f t="shared" si="2"/>
        <v>0.39817282973882195</v>
      </c>
      <c r="E50" s="36">
        <f t="shared" si="2"/>
        <v>0.56314344237320235</v>
      </c>
      <c r="F50" s="36">
        <f t="shared" si="2"/>
        <v>0.50142718560055455</v>
      </c>
      <c r="G50" s="36">
        <f t="shared" si="2"/>
        <v>0.4908778672790417</v>
      </c>
      <c r="H50" s="36">
        <f t="shared" si="2"/>
        <v>0.44569952355806713</v>
      </c>
      <c r="I50" s="36">
        <f t="shared" si="2"/>
        <v>0.48935965308066876</v>
      </c>
      <c r="J50" s="36">
        <f t="shared" si="2"/>
        <v>0.61569043314782512</v>
      </c>
      <c r="K50" s="36">
        <f t="shared" si="2"/>
        <v>0.74338437187346484</v>
      </c>
      <c r="L50" s="36">
        <f t="shared" si="2"/>
        <v>0.85934606489479359</v>
      </c>
      <c r="M50" s="36">
        <f t="shared" si="2"/>
        <v>0.95354100021416022</v>
      </c>
      <c r="N50" s="36">
        <f t="shared" si="2"/>
        <v>0.93368792883891294</v>
      </c>
      <c r="O50" s="36">
        <f t="shared" si="2"/>
        <v>0.89549235491877788</v>
      </c>
      <c r="P50" s="36">
        <f t="shared" si="2"/>
        <v>0.80731416485340501</v>
      </c>
      <c r="Q50" s="36">
        <f t="shared" si="2"/>
        <v>0.77585022502301837</v>
      </c>
      <c r="R50" s="36">
        <f t="shared" si="2"/>
        <v>0.78652831220473074</v>
      </c>
      <c r="S50" s="36">
        <f t="shared" si="2"/>
        <v>0.87245304411227698</v>
      </c>
      <c r="T50" s="36">
        <f t="shared" si="2"/>
        <v>1.1500498546560294</v>
      </c>
      <c r="U50" s="36">
        <f t="shared" si="2"/>
        <v>1.2909802408268995</v>
      </c>
      <c r="V50" s="36">
        <f t="shared" si="3"/>
        <v>1.1063417044517516</v>
      </c>
      <c r="W50" s="36">
        <f t="shared" si="3"/>
        <v>1.3039915435914513</v>
      </c>
      <c r="X50" s="36">
        <f t="shared" si="3"/>
        <v>1.3147836509345199</v>
      </c>
      <c r="Y50" s="36">
        <f t="shared" si="2"/>
        <v>0.91642606782452385</v>
      </c>
    </row>
    <row r="51" spans="1:25" x14ac:dyDescent="0.2">
      <c r="A51" s="7" t="s">
        <v>165</v>
      </c>
      <c r="B51" s="7" t="s">
        <v>117</v>
      </c>
      <c r="C51" s="36">
        <f t="shared" si="1"/>
        <v>1.3785655839344977</v>
      </c>
      <c r="D51" s="36">
        <f t="shared" si="2"/>
        <v>1.1767839528129849</v>
      </c>
      <c r="E51" s="36">
        <f t="shared" si="2"/>
        <v>1.0769893956536758</v>
      </c>
      <c r="F51" s="36">
        <f t="shared" si="2"/>
        <v>0.97988710649524835</v>
      </c>
      <c r="G51" s="36">
        <f t="shared" si="2"/>
        <v>0.95841729656818453</v>
      </c>
      <c r="H51" s="36">
        <f t="shared" si="2"/>
        <v>1.0382383459776001</v>
      </c>
      <c r="I51" s="36">
        <f t="shared" si="2"/>
        <v>1.1076392659293079</v>
      </c>
      <c r="J51" s="36">
        <f t="shared" si="2"/>
        <v>1.2352626505560405</v>
      </c>
      <c r="K51" s="36">
        <f t="shared" si="2"/>
        <v>1.3034511171364866</v>
      </c>
      <c r="L51" s="36">
        <f t="shared" si="2"/>
        <v>1.219397541557717</v>
      </c>
      <c r="M51" s="36">
        <f t="shared" si="2"/>
        <v>0.96316219175959195</v>
      </c>
      <c r="N51" s="36">
        <f t="shared" si="2"/>
        <v>0.50083486507428976</v>
      </c>
      <c r="O51" s="36">
        <f t="shared" si="2"/>
        <v>0.175853157795714</v>
      </c>
      <c r="P51" s="36">
        <f t="shared" si="2"/>
        <v>0.14768489165590745</v>
      </c>
      <c r="Q51" s="36">
        <f t="shared" si="2"/>
        <v>1.2561228030296858E-2</v>
      </c>
      <c r="R51" s="36">
        <f t="shared" si="2"/>
        <v>1.3453393067246577E-3</v>
      </c>
      <c r="S51" s="36">
        <f t="shared" si="2"/>
        <v>2.9837494090528402E-3</v>
      </c>
      <c r="T51" s="36">
        <f t="shared" si="2"/>
        <v>6.3158915649965414E-3</v>
      </c>
      <c r="U51" s="36">
        <f t="shared" si="2"/>
        <v>3.8388211983024123E-3</v>
      </c>
      <c r="V51" s="36">
        <f t="shared" si="3"/>
        <v>1.7562097433354721E-3</v>
      </c>
      <c r="W51" s="36">
        <f t="shared" si="3"/>
        <v>1.7884326647695417E-3</v>
      </c>
      <c r="X51" s="36">
        <f t="shared" si="3"/>
        <v>2.3194158008478208E-3</v>
      </c>
      <c r="Y51" s="36">
        <f t="shared" si="2"/>
        <v>0.38863059774477138</v>
      </c>
    </row>
    <row r="52" spans="1:25" x14ac:dyDescent="0.2">
      <c r="A52" s="7" t="s">
        <v>166</v>
      </c>
      <c r="B52" s="7" t="s">
        <v>118</v>
      </c>
      <c r="C52" s="36">
        <f t="shared" si="1"/>
        <v>3.7178046679283518</v>
      </c>
      <c r="D52" s="36">
        <f t="shared" si="2"/>
        <v>7.4691360373670346</v>
      </c>
      <c r="E52" s="36">
        <f t="shared" si="2"/>
        <v>5.780884965381893</v>
      </c>
      <c r="F52" s="36">
        <f t="shared" si="2"/>
        <v>5.546182567133406</v>
      </c>
      <c r="G52" s="36">
        <f t="shared" si="2"/>
        <v>5.0958726355355459</v>
      </c>
      <c r="H52" s="36">
        <f t="shared" ref="D52:Y63" si="5">H23/H$34*100</f>
        <v>5.1876035949500485</v>
      </c>
      <c r="I52" s="36">
        <f t="shared" si="5"/>
        <v>3.1628390544067777</v>
      </c>
      <c r="J52" s="36">
        <f t="shared" si="5"/>
        <v>2.8234314464933288</v>
      </c>
      <c r="K52" s="36">
        <f t="shared" si="5"/>
        <v>3.3502373735462512</v>
      </c>
      <c r="L52" s="36">
        <f t="shared" si="5"/>
        <v>3.5692449223443132</v>
      </c>
      <c r="M52" s="36">
        <f t="shared" si="5"/>
        <v>2.9981393331991635</v>
      </c>
      <c r="N52" s="36">
        <f t="shared" si="5"/>
        <v>2.7301483533776758</v>
      </c>
      <c r="O52" s="36">
        <f t="shared" si="5"/>
        <v>2.3804025090977796</v>
      </c>
      <c r="P52" s="36">
        <f t="shared" si="5"/>
        <v>2.2008776686010276</v>
      </c>
      <c r="Q52" s="36">
        <f t="shared" si="5"/>
        <v>2.6170408476282008</v>
      </c>
      <c r="R52" s="36">
        <f t="shared" si="5"/>
        <v>2.4671334511817733</v>
      </c>
      <c r="S52" s="36">
        <f t="shared" si="5"/>
        <v>3.0252784216068047</v>
      </c>
      <c r="T52" s="36">
        <f t="shared" si="5"/>
        <v>2.9825358860991016</v>
      </c>
      <c r="U52" s="36">
        <f t="shared" si="5"/>
        <v>3.0446474918174999</v>
      </c>
      <c r="V52" s="36">
        <f t="shared" si="3"/>
        <v>2.4080955066948659</v>
      </c>
      <c r="W52" s="36">
        <f t="shared" si="3"/>
        <v>3.4589151995355607</v>
      </c>
      <c r="X52" s="36">
        <f t="shared" si="3"/>
        <v>3.5109570523954319</v>
      </c>
      <c r="Y52" s="36">
        <f t="shared" si="5"/>
        <v>3.2323057422390669</v>
      </c>
    </row>
    <row r="53" spans="1:25" x14ac:dyDescent="0.2">
      <c r="A53" s="7" t="s">
        <v>167</v>
      </c>
      <c r="B53" s="7" t="s">
        <v>119</v>
      </c>
      <c r="C53" s="36">
        <f t="shared" si="1"/>
        <v>1.135706968124143</v>
      </c>
      <c r="D53" s="36">
        <f t="shared" si="5"/>
        <v>2.427991934975875</v>
      </c>
      <c r="E53" s="36">
        <f t="shared" si="5"/>
        <v>2.5481561695109662</v>
      </c>
      <c r="F53" s="36">
        <f t="shared" si="5"/>
        <v>2.3574986409146592</v>
      </c>
      <c r="G53" s="36">
        <f t="shared" si="5"/>
        <v>2.9101324364581229</v>
      </c>
      <c r="H53" s="36">
        <f t="shared" si="5"/>
        <v>2.5274605952919602</v>
      </c>
      <c r="I53" s="36">
        <f t="shared" si="5"/>
        <v>1.3852095514184872</v>
      </c>
      <c r="J53" s="36">
        <f t="shared" si="5"/>
        <v>1.4450912181082995</v>
      </c>
      <c r="K53" s="36">
        <f t="shared" si="5"/>
        <v>1.870182505851735</v>
      </c>
      <c r="L53" s="36">
        <f t="shared" si="5"/>
        <v>1.5345480414303461</v>
      </c>
      <c r="M53" s="36">
        <f t="shared" si="5"/>
        <v>1.3608069472493336</v>
      </c>
      <c r="N53" s="36">
        <f t="shared" si="5"/>
        <v>1.300555560510126</v>
      </c>
      <c r="O53" s="36">
        <f t="shared" si="5"/>
        <v>0.72837370380214816</v>
      </c>
      <c r="P53" s="36">
        <f t="shared" si="5"/>
        <v>0.12510856481263527</v>
      </c>
      <c r="Q53" s="36">
        <f t="shared" si="5"/>
        <v>0.19947035498949986</v>
      </c>
      <c r="R53" s="36">
        <f t="shared" si="5"/>
        <v>0.14629013159272169</v>
      </c>
      <c r="S53" s="36">
        <f t="shared" si="5"/>
        <v>0.11675402850336944</v>
      </c>
      <c r="T53" s="36">
        <f t="shared" si="5"/>
        <v>0.14841395872531507</v>
      </c>
      <c r="U53" s="36">
        <f t="shared" si="5"/>
        <v>0.14190963958230657</v>
      </c>
      <c r="V53" s="36">
        <f t="shared" si="3"/>
        <v>0.17338966922736929</v>
      </c>
      <c r="W53" s="36">
        <f t="shared" si="3"/>
        <v>0.21493726195587398</v>
      </c>
      <c r="X53" s="36">
        <f t="shared" si="3"/>
        <v>0.1802393080229418</v>
      </c>
      <c r="Y53" s="36">
        <f t="shared" si="5"/>
        <v>0.78943332976227321</v>
      </c>
    </row>
    <row r="54" spans="1:25" x14ac:dyDescent="0.2">
      <c r="A54" s="7" t="s">
        <v>168</v>
      </c>
      <c r="B54" s="7" t="s">
        <v>120</v>
      </c>
      <c r="C54" s="36">
        <f t="shared" si="1"/>
        <v>10.783449496961499</v>
      </c>
      <c r="D54" s="36">
        <f t="shared" si="5"/>
        <v>20.767919416994189</v>
      </c>
      <c r="E54" s="36">
        <f t="shared" si="5"/>
        <v>23.786242666674791</v>
      </c>
      <c r="F54" s="36">
        <f t="shared" si="5"/>
        <v>25.396792826047037</v>
      </c>
      <c r="G54" s="36">
        <f t="shared" si="5"/>
        <v>27.242751473825894</v>
      </c>
      <c r="H54" s="36">
        <f t="shared" si="5"/>
        <v>26.055115699330557</v>
      </c>
      <c r="I54" s="36">
        <f t="shared" si="5"/>
        <v>29.469249244143512</v>
      </c>
      <c r="J54" s="36">
        <f t="shared" si="5"/>
        <v>27.972536975778738</v>
      </c>
      <c r="K54" s="36">
        <f t="shared" si="5"/>
        <v>30.437636623627974</v>
      </c>
      <c r="L54" s="36">
        <f t="shared" si="5"/>
        <v>27.899961337190128</v>
      </c>
      <c r="M54" s="36">
        <f t="shared" si="5"/>
        <v>21.996677546839656</v>
      </c>
      <c r="N54" s="36">
        <f t="shared" si="5"/>
        <v>19.531367055987094</v>
      </c>
      <c r="O54" s="36">
        <f t="shared" si="5"/>
        <v>17.735298429037211</v>
      </c>
      <c r="P54" s="36">
        <f t="shared" si="5"/>
        <v>14.337433542326528</v>
      </c>
      <c r="Q54" s="36">
        <f t="shared" si="5"/>
        <v>16.49760462578282</v>
      </c>
      <c r="R54" s="36">
        <f t="shared" si="5"/>
        <v>19.312979110752973</v>
      </c>
      <c r="S54" s="36">
        <f t="shared" si="5"/>
        <v>22.562416204826608</v>
      </c>
      <c r="T54" s="36">
        <f t="shared" si="5"/>
        <v>23.583582898268151</v>
      </c>
      <c r="U54" s="36">
        <f t="shared" si="5"/>
        <v>21.767095514412834</v>
      </c>
      <c r="V54" s="36">
        <f t="shared" si="3"/>
        <v>20.872112794121925</v>
      </c>
      <c r="W54" s="36">
        <f t="shared" si="3"/>
        <v>24.3298031423781</v>
      </c>
      <c r="X54" s="36">
        <f t="shared" si="3"/>
        <v>26.775129018996996</v>
      </c>
      <c r="Y54" s="36">
        <f t="shared" si="5"/>
        <v>22.550592906467823</v>
      </c>
    </row>
    <row r="55" spans="1:25" x14ac:dyDescent="0.2">
      <c r="A55" s="7" t="s">
        <v>169</v>
      </c>
      <c r="B55" s="7" t="s">
        <v>121</v>
      </c>
      <c r="C55" s="36">
        <f t="shared" si="1"/>
        <v>1.7471391276767012</v>
      </c>
      <c r="D55" s="36">
        <f t="shared" si="5"/>
        <v>1.0238635488414729</v>
      </c>
      <c r="E55" s="36">
        <f t="shared" si="5"/>
        <v>1.0390430030214708</v>
      </c>
      <c r="F55" s="36">
        <f t="shared" si="5"/>
        <v>0.92931296055819224</v>
      </c>
      <c r="G55" s="36">
        <f t="shared" si="5"/>
        <v>0.89404237232944017</v>
      </c>
      <c r="H55" s="36">
        <f t="shared" si="5"/>
        <v>0.83719960201990629</v>
      </c>
      <c r="I55" s="36">
        <f t="shared" si="5"/>
        <v>0.66955531008144975</v>
      </c>
      <c r="J55" s="36">
        <f t="shared" si="5"/>
        <v>0.62615152592590817</v>
      </c>
      <c r="K55" s="36">
        <f t="shared" si="5"/>
        <v>0.5601732383365613</v>
      </c>
      <c r="L55" s="36">
        <f t="shared" si="5"/>
        <v>0.91647491854655694</v>
      </c>
      <c r="M55" s="36">
        <f t="shared" si="5"/>
        <v>0.97330368234870945</v>
      </c>
      <c r="N55" s="36">
        <f t="shared" si="5"/>
        <v>0.69278700437986362</v>
      </c>
      <c r="O55" s="36">
        <f t="shared" si="5"/>
        <v>0.56323928916321808</v>
      </c>
      <c r="P55" s="36">
        <f t="shared" si="5"/>
        <v>0.34129481694954633</v>
      </c>
      <c r="Q55" s="36">
        <f t="shared" si="5"/>
        <v>0.3412485190383045</v>
      </c>
      <c r="R55" s="36">
        <f t="shared" si="5"/>
        <v>0.26485803707126931</v>
      </c>
      <c r="S55" s="36">
        <f t="shared" si="5"/>
        <v>0.22147339019359677</v>
      </c>
      <c r="T55" s="36">
        <f t="shared" si="5"/>
        <v>0.183045548726537</v>
      </c>
      <c r="U55" s="36">
        <f t="shared" si="5"/>
        <v>0.18516209516285689</v>
      </c>
      <c r="V55" s="36">
        <f t="shared" si="3"/>
        <v>0.13036323427695473</v>
      </c>
      <c r="W55" s="36">
        <f t="shared" si="3"/>
        <v>0.11149852482287327</v>
      </c>
      <c r="X55" s="36">
        <f t="shared" si="3"/>
        <v>7.2244385920610402E-2</v>
      </c>
      <c r="Y55" s="36">
        <f t="shared" si="5"/>
        <v>0.44189339856834714</v>
      </c>
    </row>
    <row r="56" spans="1:25" x14ac:dyDescent="0.2">
      <c r="A56" s="7" t="s">
        <v>170</v>
      </c>
      <c r="B56" s="7" t="s">
        <v>122</v>
      </c>
      <c r="C56" s="36">
        <f t="shared" si="1"/>
        <v>9.4844119526514337E-2</v>
      </c>
      <c r="D56" s="36">
        <f t="shared" si="5"/>
        <v>8.517472937075829E-2</v>
      </c>
      <c r="E56" s="36">
        <f t="shared" si="5"/>
        <v>6.4491862047001872E-2</v>
      </c>
      <c r="F56" s="36">
        <f t="shared" si="5"/>
        <v>8.9562305894409791E-2</v>
      </c>
      <c r="G56" s="36">
        <f t="shared" si="5"/>
        <v>0.12793499616815235</v>
      </c>
      <c r="H56" s="36">
        <f t="shared" si="5"/>
        <v>0.2928926087313779</v>
      </c>
      <c r="I56" s="36">
        <f t="shared" si="5"/>
        <v>0.28941775302082662</v>
      </c>
      <c r="J56" s="36">
        <f t="shared" si="5"/>
        <v>0.14982351528044627</v>
      </c>
      <c r="K56" s="36">
        <f t="shared" si="5"/>
        <v>0.13407936386796929</v>
      </c>
      <c r="L56" s="36">
        <f t="shared" si="5"/>
        <v>0.21170644148060061</v>
      </c>
      <c r="M56" s="36">
        <f t="shared" si="5"/>
        <v>0.27780538896499768</v>
      </c>
      <c r="N56" s="36">
        <f t="shared" si="5"/>
        <v>0.38207033760316922</v>
      </c>
      <c r="O56" s="36">
        <f t="shared" si="5"/>
        <v>0.33533213332375988</v>
      </c>
      <c r="P56" s="36">
        <f t="shared" si="5"/>
        <v>0.45252905187256376</v>
      </c>
      <c r="Q56" s="36">
        <f t="shared" si="5"/>
        <v>0.37556734960461824</v>
      </c>
      <c r="R56" s="36">
        <f t="shared" si="5"/>
        <v>0.38640655494369297</v>
      </c>
      <c r="S56" s="36">
        <f t="shared" si="5"/>
        <v>0.44404371128609715</v>
      </c>
      <c r="T56" s="36">
        <f t="shared" si="5"/>
        <v>0.43831025004002577</v>
      </c>
      <c r="U56" s="36">
        <f t="shared" si="5"/>
        <v>0.51135939000549169</v>
      </c>
      <c r="V56" s="36">
        <f t="shared" si="3"/>
        <v>0.40231577993297146</v>
      </c>
      <c r="W56" s="36">
        <f t="shared" si="3"/>
        <v>0.49607359039703214</v>
      </c>
      <c r="X56" s="36">
        <f t="shared" si="3"/>
        <v>0.63246672821139249</v>
      </c>
      <c r="Y56" s="36">
        <f t="shared" si="5"/>
        <v>0.36652410454665835</v>
      </c>
    </row>
    <row r="57" spans="1:25" x14ac:dyDescent="0.2">
      <c r="A57" s="7" t="s">
        <v>171</v>
      </c>
      <c r="B57" s="7" t="s">
        <v>123</v>
      </c>
      <c r="C57" s="36">
        <f t="shared" si="1"/>
        <v>0.61229035954481703</v>
      </c>
      <c r="D57" s="36">
        <f t="shared" si="5"/>
        <v>0.34558084712477288</v>
      </c>
      <c r="E57" s="36">
        <f t="shared" si="5"/>
        <v>0.37113804779593301</v>
      </c>
      <c r="F57" s="36">
        <f t="shared" si="5"/>
        <v>0.38975718584906877</v>
      </c>
      <c r="G57" s="36">
        <f t="shared" si="5"/>
        <v>0.31782457001219538</v>
      </c>
      <c r="H57" s="36">
        <f t="shared" si="5"/>
        <v>0.25737835493335914</v>
      </c>
      <c r="I57" s="36">
        <f t="shared" si="5"/>
        <v>0.33923647977134436</v>
      </c>
      <c r="J57" s="36">
        <f t="shared" si="5"/>
        <v>0.32597172937451613</v>
      </c>
      <c r="K57" s="36">
        <f t="shared" si="5"/>
        <v>0.35204155477018262</v>
      </c>
      <c r="L57" s="36">
        <f t="shared" si="5"/>
        <v>0.33180319213392784</v>
      </c>
      <c r="M57" s="36">
        <f t="shared" si="5"/>
        <v>0.29526300367801339</v>
      </c>
      <c r="N57" s="36">
        <f t="shared" si="5"/>
        <v>0.27836016693355986</v>
      </c>
      <c r="O57" s="36">
        <f t="shared" si="5"/>
        <v>0.31994731130147697</v>
      </c>
      <c r="P57" s="36">
        <f t="shared" si="5"/>
        <v>0.56492608686796442</v>
      </c>
      <c r="Q57" s="36">
        <f t="shared" si="5"/>
        <v>0.51336520206275016</v>
      </c>
      <c r="R57" s="36">
        <f t="shared" si="5"/>
        <v>0.48261248404561979</v>
      </c>
      <c r="S57" s="36">
        <f t="shared" si="5"/>
        <v>0.53095606374322313</v>
      </c>
      <c r="T57" s="36">
        <f t="shared" si="5"/>
        <v>0.68114311873144762</v>
      </c>
      <c r="U57" s="36">
        <f t="shared" si="5"/>
        <v>0.82324173654449739</v>
      </c>
      <c r="V57" s="36">
        <f t="shared" si="3"/>
        <v>0.60958046729928961</v>
      </c>
      <c r="W57" s="36">
        <f t="shared" si="3"/>
        <v>0.80869179335753927</v>
      </c>
      <c r="X57" s="36">
        <f t="shared" si="3"/>
        <v>1.1043308048115725</v>
      </c>
      <c r="Y57" s="36">
        <f t="shared" si="5"/>
        <v>0.53997620897116905</v>
      </c>
    </row>
    <row r="58" spans="1:25" x14ac:dyDescent="0.2">
      <c r="A58" s="7" t="s">
        <v>172</v>
      </c>
      <c r="B58" s="7" t="s">
        <v>124</v>
      </c>
      <c r="C58" s="36">
        <f t="shared" si="1"/>
        <v>3.1515226033727051</v>
      </c>
      <c r="D58" s="36">
        <f t="shared" si="5"/>
        <v>2.1579228438973472</v>
      </c>
      <c r="E58" s="36">
        <f t="shared" si="5"/>
        <v>1.8985797345755646</v>
      </c>
      <c r="F58" s="36">
        <f t="shared" si="5"/>
        <v>2.189219401597966</v>
      </c>
      <c r="G58" s="36">
        <f t="shared" si="5"/>
        <v>1.667749971028011</v>
      </c>
      <c r="H58" s="36">
        <f t="shared" si="5"/>
        <v>1.4513683174158163</v>
      </c>
      <c r="I58" s="36">
        <f t="shared" si="5"/>
        <v>1.4932720545841707</v>
      </c>
      <c r="J58" s="36">
        <f t="shared" si="5"/>
        <v>1.2724256454712564</v>
      </c>
      <c r="K58" s="36">
        <f t="shared" si="5"/>
        <v>1.0670883436081886</v>
      </c>
      <c r="L58" s="36">
        <f t="shared" si="5"/>
        <v>0.77869109521443558</v>
      </c>
      <c r="M58" s="36">
        <f t="shared" si="5"/>
        <v>0.59731780920374145</v>
      </c>
      <c r="N58" s="36">
        <f t="shared" si="5"/>
        <v>0.6190595093961464</v>
      </c>
      <c r="O58" s="36">
        <f t="shared" si="5"/>
        <v>0.97950511872585377</v>
      </c>
      <c r="P58" s="36">
        <f t="shared" si="5"/>
        <v>1.2762000584833071</v>
      </c>
      <c r="Q58" s="36">
        <f t="shared" si="5"/>
        <v>1.0690648694486227</v>
      </c>
      <c r="R58" s="36">
        <f t="shared" si="5"/>
        <v>0.83959067457606129</v>
      </c>
      <c r="S58" s="36">
        <f t="shared" si="5"/>
        <v>0.78077588046790891</v>
      </c>
      <c r="T58" s="36">
        <f t="shared" si="5"/>
        <v>0.94489802721162786</v>
      </c>
      <c r="U58" s="36">
        <f t="shared" si="5"/>
        <v>1.0210132813447805</v>
      </c>
      <c r="V58" s="36">
        <f t="shared" si="3"/>
        <v>0.81978441643365441</v>
      </c>
      <c r="W58" s="36">
        <f t="shared" si="3"/>
        <v>1.1822108852505115</v>
      </c>
      <c r="X58" s="36">
        <f t="shared" si="3"/>
        <v>0.90859461324557034</v>
      </c>
      <c r="Y58" s="36">
        <f t="shared" si="5"/>
        <v>1.083219350962521</v>
      </c>
    </row>
    <row r="59" spans="1:25" x14ac:dyDescent="0.2">
      <c r="A59" s="7" t="s">
        <v>173</v>
      </c>
      <c r="B59" s="7" t="s">
        <v>125</v>
      </c>
      <c r="C59" s="36">
        <f t="shared" si="1"/>
        <v>4.5539737979903077</v>
      </c>
      <c r="D59" s="36">
        <f t="shared" si="5"/>
        <v>3.6107083147620531</v>
      </c>
      <c r="E59" s="36">
        <f t="shared" si="5"/>
        <v>3.8344436725736832</v>
      </c>
      <c r="F59" s="36">
        <f t="shared" si="5"/>
        <v>3.8223659046165053</v>
      </c>
      <c r="G59" s="36">
        <f t="shared" si="5"/>
        <v>3.5627647406449996</v>
      </c>
      <c r="H59" s="36">
        <f t="shared" si="5"/>
        <v>3.4261564441899894</v>
      </c>
      <c r="I59" s="36">
        <f t="shared" si="5"/>
        <v>3.8606201458344853</v>
      </c>
      <c r="J59" s="36">
        <f t="shared" si="5"/>
        <v>4.6222802668671381</v>
      </c>
      <c r="K59" s="36">
        <f t="shared" si="5"/>
        <v>5.6891920927806368</v>
      </c>
      <c r="L59" s="36">
        <f t="shared" si="5"/>
        <v>5.6734253046185543</v>
      </c>
      <c r="M59" s="36">
        <f t="shared" si="5"/>
        <v>6.6396697784834426</v>
      </c>
      <c r="N59" s="36">
        <f t="shared" si="5"/>
        <v>5.9406034288788545</v>
      </c>
      <c r="O59" s="36">
        <f t="shared" si="5"/>
        <v>5.9980944560500049</v>
      </c>
      <c r="P59" s="36">
        <f t="shared" si="5"/>
        <v>6.3155003433740333</v>
      </c>
      <c r="Q59" s="36">
        <f t="shared" si="5"/>
        <v>7.3864299350148874</v>
      </c>
      <c r="R59" s="36">
        <f t="shared" si="5"/>
        <v>6.4765941028823075</v>
      </c>
      <c r="S59" s="36">
        <f t="shared" si="5"/>
        <v>6.7716016510068142</v>
      </c>
      <c r="T59" s="36">
        <f t="shared" si="5"/>
        <v>6.4562005806501883</v>
      </c>
      <c r="U59" s="36">
        <f t="shared" si="5"/>
        <v>6.839782004180563</v>
      </c>
      <c r="V59" s="36">
        <f t="shared" si="3"/>
        <v>6.0851668982888256</v>
      </c>
      <c r="W59" s="36">
        <f t="shared" si="3"/>
        <v>8.4079713780204237</v>
      </c>
      <c r="X59" s="36">
        <f t="shared" si="3"/>
        <v>9.2401884341660452</v>
      </c>
      <c r="Y59" s="36">
        <f t="shared" si="5"/>
        <v>6.2241906557804114</v>
      </c>
    </row>
    <row r="60" spans="1:25" x14ac:dyDescent="0.2">
      <c r="A60" s="7" t="s">
        <v>174</v>
      </c>
      <c r="B60" s="7" t="s">
        <v>126</v>
      </c>
      <c r="C60" s="36">
        <f t="shared" si="1"/>
        <v>0.31562837215926037</v>
      </c>
      <c r="D60" s="36">
        <f t="shared" si="5"/>
        <v>0.17048924160187978</v>
      </c>
      <c r="E60" s="36">
        <f t="shared" si="5"/>
        <v>0.15989283191523734</v>
      </c>
      <c r="F60" s="36">
        <f t="shared" si="5"/>
        <v>0.17020487347802493</v>
      </c>
      <c r="G60" s="36">
        <f t="shared" si="5"/>
        <v>0.16925587474673109</v>
      </c>
      <c r="H60" s="36">
        <f t="shared" si="5"/>
        <v>0.17973017055680698</v>
      </c>
      <c r="I60" s="36">
        <f t="shared" si="5"/>
        <v>0.26448899613375743</v>
      </c>
      <c r="J60" s="36">
        <f t="shared" si="5"/>
        <v>0.24139763003684453</v>
      </c>
      <c r="K60" s="36">
        <f t="shared" si="5"/>
        <v>0.29489024973066891</v>
      </c>
      <c r="L60" s="36">
        <f t="shared" si="5"/>
        <v>0.38653669134723206</v>
      </c>
      <c r="M60" s="36">
        <f t="shared" si="5"/>
        <v>0.21596506098454227</v>
      </c>
      <c r="N60" s="36">
        <f t="shared" si="5"/>
        <v>0.27331769647054532</v>
      </c>
      <c r="O60" s="36">
        <f t="shared" si="5"/>
        <v>0.28962480046173172</v>
      </c>
      <c r="P60" s="36">
        <f t="shared" si="5"/>
        <v>0.17173575644538189</v>
      </c>
      <c r="Q60" s="36">
        <f t="shared" si="5"/>
        <v>0.20952753995607587</v>
      </c>
      <c r="R60" s="36">
        <f t="shared" si="5"/>
        <v>0.16205545791116602</v>
      </c>
      <c r="S60" s="36">
        <f t="shared" si="5"/>
        <v>0.15093930229476737</v>
      </c>
      <c r="T60" s="36">
        <f t="shared" si="5"/>
        <v>0.12929430367501807</v>
      </c>
      <c r="U60" s="36">
        <f t="shared" si="5"/>
        <v>0.12301425729690245</v>
      </c>
      <c r="V60" s="36">
        <f t="shared" si="3"/>
        <v>0.10266772110951636</v>
      </c>
      <c r="W60" s="36">
        <f t="shared" si="3"/>
        <v>0.12977899659195688</v>
      </c>
      <c r="X60" s="36">
        <f t="shared" si="3"/>
        <v>0.1293098975683139</v>
      </c>
      <c r="Y60" s="36">
        <f t="shared" si="5"/>
        <v>0.18552813349179051</v>
      </c>
    </row>
    <row r="61" spans="1:25" x14ac:dyDescent="0.2">
      <c r="A61" s="7" t="s">
        <v>175</v>
      </c>
      <c r="B61" s="7" t="s">
        <v>127</v>
      </c>
      <c r="C61" s="36">
        <f t="shared" si="1"/>
        <v>6.8182308742973735E-2</v>
      </c>
      <c r="D61" s="36">
        <f t="shared" si="5"/>
        <v>4.2698248953734121E-2</v>
      </c>
      <c r="E61" s="36">
        <f t="shared" si="5"/>
        <v>4.1219894427672717E-2</v>
      </c>
      <c r="F61" s="36">
        <f t="shared" si="5"/>
        <v>3.5082551346936129E-2</v>
      </c>
      <c r="G61" s="36">
        <f t="shared" si="5"/>
        <v>2.8990171888108394E-2</v>
      </c>
      <c r="H61" s="36">
        <f t="shared" si="5"/>
        <v>1.9674520887058303E-2</v>
      </c>
      <c r="I61" s="36">
        <f t="shared" si="5"/>
        <v>2.206572127927605E-2</v>
      </c>
      <c r="J61" s="36">
        <f t="shared" si="5"/>
        <v>3.7972889484102663E-2</v>
      </c>
      <c r="K61" s="36">
        <f t="shared" si="5"/>
        <v>3.2990555541010678E-2</v>
      </c>
      <c r="L61" s="36">
        <f t="shared" si="5"/>
        <v>3.1175692370943697E-2</v>
      </c>
      <c r="M61" s="36">
        <f t="shared" si="5"/>
        <v>3.078261219007378E-2</v>
      </c>
      <c r="N61" s="36">
        <f t="shared" si="5"/>
        <v>2.6584317498877762E-2</v>
      </c>
      <c r="O61" s="36">
        <f t="shared" si="5"/>
        <v>1.895844168513779E-2</v>
      </c>
      <c r="P61" s="36">
        <f t="shared" si="5"/>
        <v>2.128907865776003E-2</v>
      </c>
      <c r="Q61" s="36">
        <f t="shared" si="5"/>
        <v>2.0183771856017996E-2</v>
      </c>
      <c r="R61" s="36">
        <f t="shared" si="5"/>
        <v>1.8634401120385884E-2</v>
      </c>
      <c r="S61" s="36">
        <f t="shared" si="5"/>
        <v>1.9554564703110577E-2</v>
      </c>
      <c r="T61" s="36">
        <f t="shared" si="5"/>
        <v>2.5578153993147102E-2</v>
      </c>
      <c r="U61" s="36">
        <f t="shared" si="5"/>
        <v>2.8191151374985058E-2</v>
      </c>
      <c r="V61" s="36">
        <f t="shared" si="3"/>
        <v>2.1062461864054093E-2</v>
      </c>
      <c r="W61" s="36">
        <f t="shared" si="3"/>
        <v>2.6985895275971183E-2</v>
      </c>
      <c r="X61" s="36">
        <f t="shared" si="3"/>
        <v>2.6770091849073509E-2</v>
      </c>
      <c r="Y61" s="36">
        <f t="shared" si="5"/>
        <v>2.5924914071647358E-2</v>
      </c>
    </row>
    <row r="62" spans="1:25" x14ac:dyDescent="0.2">
      <c r="A62" s="244" t="s">
        <v>176</v>
      </c>
      <c r="B62" s="244" t="s">
        <v>128</v>
      </c>
      <c r="C62" s="98">
        <f t="shared" si="1"/>
        <v>3.6270689040694908</v>
      </c>
      <c r="D62" s="98">
        <f t="shared" si="5"/>
        <v>2.8880438800344752</v>
      </c>
      <c r="E62" s="98">
        <f t="shared" si="5"/>
        <v>3.5640399882773766</v>
      </c>
      <c r="F62" s="98">
        <f t="shared" si="5"/>
        <v>4.1391077091728894</v>
      </c>
      <c r="G62" s="98">
        <f t="shared" si="5"/>
        <v>4.0757720703595117</v>
      </c>
      <c r="H62" s="98">
        <f t="shared" si="5"/>
        <v>3.8105603643406489</v>
      </c>
      <c r="I62" s="98">
        <f t="shared" si="5"/>
        <v>4.6713453685794377</v>
      </c>
      <c r="J62" s="98">
        <f t="shared" si="5"/>
        <v>4.921080484557641</v>
      </c>
      <c r="K62" s="98">
        <f t="shared" si="5"/>
        <v>4.7083724558074342</v>
      </c>
      <c r="L62" s="98">
        <f t="shared" si="5"/>
        <v>4.6321937477090049</v>
      </c>
      <c r="M62" s="98">
        <f t="shared" si="5"/>
        <v>5.9339233806233267</v>
      </c>
      <c r="N62" s="98">
        <f t="shared" si="5"/>
        <v>6.0498468223747226</v>
      </c>
      <c r="O62" s="98">
        <f t="shared" si="5"/>
        <v>4.9548347517978826</v>
      </c>
      <c r="P62" s="98">
        <f t="shared" si="5"/>
        <v>4.8640249432098734</v>
      </c>
      <c r="Q62" s="98">
        <f t="shared" si="5"/>
        <v>4.6947712301304643</v>
      </c>
      <c r="R62" s="98">
        <f t="shared" si="5"/>
        <v>4.9016631635577514</v>
      </c>
      <c r="S62" s="98">
        <f t="shared" si="5"/>
        <v>5.1428864826583665</v>
      </c>
      <c r="T62" s="98">
        <f t="shared" si="5"/>
        <v>5.2526807952909991</v>
      </c>
      <c r="U62" s="98">
        <f t="shared" si="5"/>
        <v>5.6225375023693411</v>
      </c>
      <c r="V62" s="36">
        <f t="shared" si="3"/>
        <v>5.1110402892019522</v>
      </c>
      <c r="W62" s="36">
        <f t="shared" si="3"/>
        <v>6.5425786101298735</v>
      </c>
      <c r="X62" s="36">
        <f t="shared" si="3"/>
        <v>6.7649485791300794</v>
      </c>
      <c r="Y62" s="98">
        <f t="shared" si="5"/>
        <v>5.1636676082974526</v>
      </c>
    </row>
    <row r="63" spans="1:25" ht="13.5" thickBot="1" x14ac:dyDescent="0.25">
      <c r="A63" s="29"/>
      <c r="B63" s="53" t="s">
        <v>177</v>
      </c>
      <c r="C63" s="133">
        <f t="shared" si="1"/>
        <v>100</v>
      </c>
      <c r="D63" s="133">
        <f t="shared" si="5"/>
        <v>100</v>
      </c>
      <c r="E63" s="133">
        <f t="shared" si="5"/>
        <v>100</v>
      </c>
      <c r="F63" s="133">
        <f t="shared" si="5"/>
        <v>100</v>
      </c>
      <c r="G63" s="133">
        <f t="shared" si="5"/>
        <v>100</v>
      </c>
      <c r="H63" s="133">
        <f t="shared" si="5"/>
        <v>100</v>
      </c>
      <c r="I63" s="133">
        <f t="shared" si="5"/>
        <v>100</v>
      </c>
      <c r="J63" s="133">
        <f t="shared" si="5"/>
        <v>100</v>
      </c>
      <c r="K63" s="133">
        <f t="shared" si="5"/>
        <v>100</v>
      </c>
      <c r="L63" s="133">
        <f t="shared" si="5"/>
        <v>100</v>
      </c>
      <c r="M63" s="133">
        <f t="shared" si="5"/>
        <v>100</v>
      </c>
      <c r="N63" s="133">
        <f t="shared" si="5"/>
        <v>100</v>
      </c>
      <c r="O63" s="133">
        <f t="shared" si="5"/>
        <v>100</v>
      </c>
      <c r="P63" s="133">
        <f t="shared" si="5"/>
        <v>100</v>
      </c>
      <c r="Q63" s="133">
        <f t="shared" si="5"/>
        <v>100</v>
      </c>
      <c r="R63" s="133">
        <f t="shared" si="5"/>
        <v>100</v>
      </c>
      <c r="S63" s="133">
        <f t="shared" si="5"/>
        <v>100</v>
      </c>
      <c r="T63" s="133">
        <f t="shared" si="5"/>
        <v>100</v>
      </c>
      <c r="U63" s="133">
        <f t="shared" si="5"/>
        <v>100</v>
      </c>
      <c r="V63" s="133">
        <f t="shared" si="3"/>
        <v>100</v>
      </c>
      <c r="W63" s="133">
        <f t="shared" si="3"/>
        <v>100</v>
      </c>
      <c r="X63" s="133">
        <f t="shared" si="3"/>
        <v>100</v>
      </c>
      <c r="Y63" s="133">
        <f t="shared" si="5"/>
        <v>100</v>
      </c>
    </row>
    <row r="64" spans="1:25" ht="13.5" thickTop="1" x14ac:dyDescent="0.2">
      <c r="B64" s="8"/>
    </row>
    <row r="65" spans="1:25" ht="13.5" thickBot="1" x14ac:dyDescent="0.25">
      <c r="A65" s="330" t="s">
        <v>9</v>
      </c>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row>
    <row r="66" spans="1:25" ht="13.5" thickTop="1" x14ac:dyDescent="0.2">
      <c r="B66" s="8"/>
      <c r="C66" s="137"/>
      <c r="D66" s="137"/>
      <c r="E66" s="137"/>
      <c r="F66" s="137"/>
      <c r="G66" s="137"/>
      <c r="H66" s="137"/>
      <c r="I66" s="137"/>
      <c r="J66" s="137"/>
      <c r="K66" s="137"/>
      <c r="L66" s="137"/>
      <c r="M66" s="137"/>
      <c r="N66" s="137"/>
      <c r="O66" s="137"/>
      <c r="P66" s="137"/>
      <c r="Q66" s="137"/>
      <c r="R66" s="137"/>
      <c r="S66" s="137"/>
      <c r="T66" s="137"/>
      <c r="U66" s="137"/>
      <c r="V66" s="137"/>
      <c r="W66" s="137"/>
      <c r="X66" s="137"/>
      <c r="Y66" s="137"/>
    </row>
    <row r="67" spans="1:25" x14ac:dyDescent="0.2">
      <c r="A67" s="6" t="s">
        <v>152</v>
      </c>
      <c r="B67" s="6" t="s">
        <v>104</v>
      </c>
      <c r="C67" s="138" t="s">
        <v>10</v>
      </c>
      <c r="D67" s="103">
        <f t="shared" ref="D67:V67" si="6">D9/C9*100-100</f>
        <v>287.50490891078033</v>
      </c>
      <c r="E67" s="103">
        <f t="shared" si="6"/>
        <v>-15.993351515278661</v>
      </c>
      <c r="F67" s="103">
        <f t="shared" si="6"/>
        <v>16.75091576614814</v>
      </c>
      <c r="G67" s="103">
        <f t="shared" si="6"/>
        <v>-11.008153213841197</v>
      </c>
      <c r="H67" s="103">
        <f t="shared" si="6"/>
        <v>14.484969511768057</v>
      </c>
      <c r="I67" s="103">
        <f t="shared" si="6"/>
        <v>59.64793585401128</v>
      </c>
      <c r="J67" s="103">
        <f t="shared" si="6"/>
        <v>-19.892674197422977</v>
      </c>
      <c r="K67" s="103">
        <f t="shared" si="6"/>
        <v>-48.211108661180887</v>
      </c>
      <c r="L67" s="103">
        <f t="shared" si="6"/>
        <v>-31.366202652119441</v>
      </c>
      <c r="M67" s="103">
        <f t="shared" si="6"/>
        <v>-12.380729963458194</v>
      </c>
      <c r="N67" s="103">
        <f t="shared" si="6"/>
        <v>156.02192294354734</v>
      </c>
      <c r="O67" s="103">
        <f t="shared" si="6"/>
        <v>-61.333100958303447</v>
      </c>
      <c r="P67" s="103">
        <f t="shared" si="6"/>
        <v>47.924271449512133</v>
      </c>
      <c r="Q67" s="103">
        <f t="shared" si="6"/>
        <v>-21.662814392966496</v>
      </c>
      <c r="R67" s="103">
        <f t="shared" si="6"/>
        <v>-8.2935998903435149</v>
      </c>
      <c r="S67" s="103">
        <f t="shared" si="6"/>
        <v>17.295521583408458</v>
      </c>
      <c r="T67" s="103">
        <f t="shared" si="6"/>
        <v>32.277892459414801</v>
      </c>
      <c r="U67" s="103">
        <f t="shared" si="6"/>
        <v>6.7784981624995311</v>
      </c>
      <c r="V67" s="103">
        <f t="shared" si="6"/>
        <v>33.825575779138973</v>
      </c>
      <c r="W67" s="103">
        <f t="shared" ref="W67:W92" si="7">W9/V9*100-100</f>
        <v>-4.2448049573762745</v>
      </c>
      <c r="X67" s="103">
        <f t="shared" ref="X67:X92" si="8">X9/W9*100-100</f>
        <v>-32.071136703347634</v>
      </c>
      <c r="Y67" s="18">
        <f>IFERROR((POWER(U9/C9,1/21)*100)-100,"--")</f>
        <v>4.8212465817283316</v>
      </c>
    </row>
    <row r="68" spans="1:25" x14ac:dyDescent="0.2">
      <c r="A68" s="7" t="s">
        <v>153</v>
      </c>
      <c r="B68" s="7" t="s">
        <v>105</v>
      </c>
      <c r="C68" s="138" t="s">
        <v>10</v>
      </c>
      <c r="D68" s="103">
        <f t="shared" ref="D68:O68" si="9">D10/C10*100-100</f>
        <v>44.438855821033769</v>
      </c>
      <c r="E68" s="103">
        <f t="shared" si="9"/>
        <v>29.650046449095043</v>
      </c>
      <c r="F68" s="103">
        <f t="shared" si="9"/>
        <v>17.421556783434184</v>
      </c>
      <c r="G68" s="103">
        <f t="shared" si="9"/>
        <v>29.256574703920478</v>
      </c>
      <c r="H68" s="103">
        <f t="shared" si="9"/>
        <v>61.918081049085515</v>
      </c>
      <c r="I68" s="103">
        <f t="shared" si="9"/>
        <v>-5.9725358876932688</v>
      </c>
      <c r="J68" s="103">
        <f t="shared" si="9"/>
        <v>-15.811489828034979</v>
      </c>
      <c r="K68" s="103">
        <f t="shared" si="9"/>
        <v>-13.780309291573317</v>
      </c>
      <c r="L68" s="103">
        <f t="shared" si="9"/>
        <v>29.112595738028148</v>
      </c>
      <c r="M68" s="103">
        <f t="shared" si="9"/>
        <v>16.886201947005716</v>
      </c>
      <c r="N68" s="103">
        <f t="shared" si="9"/>
        <v>11.298665563148532</v>
      </c>
      <c r="O68" s="103">
        <f t="shared" si="9"/>
        <v>22.402236796429321</v>
      </c>
      <c r="P68" s="103">
        <f t="shared" ref="P68:Q92" si="10">P10/O10*100-100</f>
        <v>30.97394728877876</v>
      </c>
      <c r="Q68" s="103">
        <f t="shared" si="10"/>
        <v>-10.432764726669035</v>
      </c>
      <c r="R68" s="103">
        <f t="shared" ref="R68:R92" si="11">R10/Q10*100-100</f>
        <v>12.041799667501877</v>
      </c>
      <c r="S68" s="103">
        <f>S10/R10*100-100</f>
        <v>-10.959699639261629</v>
      </c>
      <c r="T68" s="103">
        <f t="shared" ref="T68:T92" si="12">T10/S10*100-100</f>
        <v>9.5480524140406828</v>
      </c>
      <c r="U68" s="103">
        <f t="shared" ref="U68:V92" si="13">U10/T10*100-100</f>
        <v>5.863898669710025</v>
      </c>
      <c r="V68" s="103">
        <f t="shared" ref="V68:V82" si="14">V10/U10*100-100</f>
        <v>68.726556579852371</v>
      </c>
      <c r="W68" s="103">
        <f t="shared" si="7"/>
        <v>0.35215458817752676</v>
      </c>
      <c r="X68" s="103">
        <f t="shared" si="8"/>
        <v>-8.3783556353085373</v>
      </c>
      <c r="Y68" s="18">
        <f t="shared" ref="Y68:Y92" si="15">IFERROR((POWER(U10/C10,1/21)*100)-100,"--")</f>
        <v>10.889890450533017</v>
      </c>
    </row>
    <row r="69" spans="1:25" x14ac:dyDescent="0.2">
      <c r="A69" s="7" t="s">
        <v>154</v>
      </c>
      <c r="B69" s="7" t="s">
        <v>106</v>
      </c>
      <c r="C69" s="138" t="s">
        <v>10</v>
      </c>
      <c r="D69" s="103">
        <f t="shared" ref="D69:O69" si="16">D11/C11*100-100</f>
        <v>114.99177601995854</v>
      </c>
      <c r="E69" s="103">
        <f t="shared" si="16"/>
        <v>19.030533970383743</v>
      </c>
      <c r="F69" s="103">
        <f t="shared" si="16"/>
        <v>15.322830953729976</v>
      </c>
      <c r="G69" s="103">
        <f t="shared" si="16"/>
        <v>13.383974031340685</v>
      </c>
      <c r="H69" s="103">
        <f t="shared" si="16"/>
        <v>10.673849382628916</v>
      </c>
      <c r="I69" s="103">
        <f t="shared" si="16"/>
        <v>-7.6840805032126696</v>
      </c>
      <c r="J69" s="103">
        <f t="shared" si="16"/>
        <v>4.8235833213305312</v>
      </c>
      <c r="K69" s="103">
        <f t="shared" si="16"/>
        <v>-10.530032433077778</v>
      </c>
      <c r="L69" s="103">
        <f t="shared" si="16"/>
        <v>23.450602536500483</v>
      </c>
      <c r="M69" s="103">
        <f t="shared" si="16"/>
        <v>23.281467457507048</v>
      </c>
      <c r="N69" s="103">
        <f t="shared" si="16"/>
        <v>40.991256316953695</v>
      </c>
      <c r="O69" s="103">
        <f t="shared" si="16"/>
        <v>20.348740624676779</v>
      </c>
      <c r="P69" s="103">
        <f t="shared" si="10"/>
        <v>1.1475839610161103</v>
      </c>
      <c r="Q69" s="103">
        <f t="shared" si="10"/>
        <v>-21.589703484460898</v>
      </c>
      <c r="R69" s="103">
        <f t="shared" si="11"/>
        <v>13.537090808964962</v>
      </c>
      <c r="S69" s="103">
        <f>S11/R11*100-100</f>
        <v>-7.4194173660470284</v>
      </c>
      <c r="T69" s="103">
        <f t="shared" si="12"/>
        <v>-1.6474325611902287</v>
      </c>
      <c r="U69" s="103">
        <f t="shared" si="13"/>
        <v>-0.75524409171036666</v>
      </c>
      <c r="V69" s="103">
        <f t="shared" si="14"/>
        <v>3.4804351560926676</v>
      </c>
      <c r="W69" s="103">
        <f t="shared" si="7"/>
        <v>-1.6826421312785271</v>
      </c>
      <c r="X69" s="103">
        <f t="shared" si="8"/>
        <v>-17.668217514977556</v>
      </c>
      <c r="Y69" s="18">
        <f t="shared" si="15"/>
        <v>9.5097601854304372</v>
      </c>
    </row>
    <row r="70" spans="1:25" x14ac:dyDescent="0.2">
      <c r="A70" s="7" t="s">
        <v>155</v>
      </c>
      <c r="B70" s="7" t="s">
        <v>107</v>
      </c>
      <c r="C70" s="138" t="s">
        <v>10</v>
      </c>
      <c r="D70" s="103">
        <f t="shared" ref="D70:O70" si="17">D12/C12*100-100</f>
        <v>22.5307158348961</v>
      </c>
      <c r="E70" s="103">
        <f t="shared" si="17"/>
        <v>-13.468481051792935</v>
      </c>
      <c r="F70" s="103">
        <f t="shared" si="17"/>
        <v>14.050860548779582</v>
      </c>
      <c r="G70" s="103">
        <f t="shared" si="17"/>
        <v>7.8871988468547585</v>
      </c>
      <c r="H70" s="103">
        <f t="shared" si="17"/>
        <v>7.5431213764319125</v>
      </c>
      <c r="I70" s="103">
        <f t="shared" si="17"/>
        <v>-6.3360180202510179</v>
      </c>
      <c r="J70" s="103">
        <f t="shared" si="17"/>
        <v>-4.5862643735575404</v>
      </c>
      <c r="K70" s="103">
        <f t="shared" si="17"/>
        <v>7.166362644630226</v>
      </c>
      <c r="L70" s="103">
        <f t="shared" si="17"/>
        <v>11.447406175741378</v>
      </c>
      <c r="M70" s="103">
        <f t="shared" si="17"/>
        <v>-5.9114567362253183</v>
      </c>
      <c r="N70" s="103">
        <f t="shared" si="17"/>
        <v>-9.2396113875549872</v>
      </c>
      <c r="O70" s="103">
        <f t="shared" si="17"/>
        <v>-6.2007713373963327</v>
      </c>
      <c r="P70" s="103">
        <f t="shared" si="10"/>
        <v>10.505648952482119</v>
      </c>
      <c r="Q70" s="103">
        <f t="shared" si="10"/>
        <v>-7.3631214978001225</v>
      </c>
      <c r="R70" s="103">
        <f t="shared" si="11"/>
        <v>15.849496966711584</v>
      </c>
      <c r="S70" s="103">
        <f t="shared" ref="S70:S92" si="18">S12/R12*100-100</f>
        <v>5.9446051382365397</v>
      </c>
      <c r="T70" s="103">
        <f t="shared" si="12"/>
        <v>-33.648612285691129</v>
      </c>
      <c r="U70" s="103">
        <f t="shared" si="13"/>
        <v>-55.066493669870141</v>
      </c>
      <c r="V70" s="103">
        <f t="shared" si="14"/>
        <v>105.42052839404286</v>
      </c>
      <c r="W70" s="103">
        <f t="shared" si="7"/>
        <v>1.2949552403066775</v>
      </c>
      <c r="X70" s="103">
        <f t="shared" si="8"/>
        <v>20.398194233335047</v>
      </c>
      <c r="Y70" s="18">
        <f t="shared" si="15"/>
        <v>-3.7377470186356732</v>
      </c>
    </row>
    <row r="71" spans="1:25" x14ac:dyDescent="0.2">
      <c r="A71" s="7" t="s">
        <v>156</v>
      </c>
      <c r="B71" s="7" t="s">
        <v>108</v>
      </c>
      <c r="C71" s="138" t="s">
        <v>10</v>
      </c>
      <c r="D71" s="103">
        <f t="shared" ref="D71:O71" si="19">D13/C13*100-100</f>
        <v>7.1434113058670619</v>
      </c>
      <c r="E71" s="103">
        <f t="shared" si="19"/>
        <v>6.1904737066698914</v>
      </c>
      <c r="F71" s="103">
        <f t="shared" si="19"/>
        <v>1.0926549449983014</v>
      </c>
      <c r="G71" s="103">
        <f t="shared" si="19"/>
        <v>21.532343840519871</v>
      </c>
      <c r="H71" s="103">
        <f t="shared" si="19"/>
        <v>13.038774010266408</v>
      </c>
      <c r="I71" s="103">
        <f t="shared" si="19"/>
        <v>-26.231980793865802</v>
      </c>
      <c r="J71" s="103">
        <f t="shared" si="19"/>
        <v>-6.6657803448111679</v>
      </c>
      <c r="K71" s="103">
        <f t="shared" si="19"/>
        <v>-17.785826434515599</v>
      </c>
      <c r="L71" s="103">
        <f t="shared" si="19"/>
        <v>63.581141531904279</v>
      </c>
      <c r="M71" s="103">
        <f t="shared" si="19"/>
        <v>25.499939016183191</v>
      </c>
      <c r="N71" s="103">
        <f t="shared" si="19"/>
        <v>-11.694696700733672</v>
      </c>
      <c r="O71" s="103">
        <f t="shared" si="19"/>
        <v>-26.195023929459254</v>
      </c>
      <c r="P71" s="103">
        <f t="shared" si="10"/>
        <v>-11.188141848607486</v>
      </c>
      <c r="Q71" s="103">
        <f t="shared" si="10"/>
        <v>-38.198129458978379</v>
      </c>
      <c r="R71" s="103">
        <f t="shared" si="11"/>
        <v>42.063814289075538</v>
      </c>
      <c r="S71" s="103">
        <f t="shared" si="18"/>
        <v>-3.9430972074305259</v>
      </c>
      <c r="T71" s="103">
        <f t="shared" si="12"/>
        <v>41.159742970344325</v>
      </c>
      <c r="U71" s="103">
        <f t="shared" si="13"/>
        <v>10.613164741137354</v>
      </c>
      <c r="V71" s="103">
        <f t="shared" si="14"/>
        <v>11.2016736415206</v>
      </c>
      <c r="W71" s="103">
        <f t="shared" si="7"/>
        <v>8.4647193275421415</v>
      </c>
      <c r="X71" s="103">
        <f t="shared" si="8"/>
        <v>-14.833511477816103</v>
      </c>
      <c r="Y71" s="18">
        <f t="shared" si="15"/>
        <v>1.6136952276209797</v>
      </c>
    </row>
    <row r="72" spans="1:25" x14ac:dyDescent="0.2">
      <c r="A72" s="7" t="s">
        <v>157</v>
      </c>
      <c r="B72" s="7" t="s">
        <v>109</v>
      </c>
      <c r="C72" s="138" t="s">
        <v>10</v>
      </c>
      <c r="D72" s="103">
        <f t="shared" ref="D72:O72" si="20">D14/C14*100-100</f>
        <v>17.066891460131316</v>
      </c>
      <c r="E72" s="103">
        <f t="shared" si="20"/>
        <v>-1.9305280477407081</v>
      </c>
      <c r="F72" s="103">
        <f t="shared" si="20"/>
        <v>-1.5514415128424162</v>
      </c>
      <c r="G72" s="103">
        <f t="shared" si="20"/>
        <v>32.737252897873958</v>
      </c>
      <c r="H72" s="103">
        <f t="shared" si="20"/>
        <v>45.407123432825415</v>
      </c>
      <c r="I72" s="103">
        <f t="shared" si="20"/>
        <v>-12.754103514138066</v>
      </c>
      <c r="J72" s="103">
        <f t="shared" si="20"/>
        <v>-18.956162902484436</v>
      </c>
      <c r="K72" s="103">
        <f t="shared" si="20"/>
        <v>-15.134442441588376</v>
      </c>
      <c r="L72" s="103">
        <f t="shared" si="20"/>
        <v>52.869173669746004</v>
      </c>
      <c r="M72" s="103">
        <f t="shared" si="20"/>
        <v>24.47998637813042</v>
      </c>
      <c r="N72" s="103">
        <f t="shared" si="20"/>
        <v>-38.772213771237716</v>
      </c>
      <c r="O72" s="103">
        <f t="shared" si="20"/>
        <v>-35.549351869008987</v>
      </c>
      <c r="P72" s="103">
        <f t="shared" si="10"/>
        <v>-12.805409895393055</v>
      </c>
      <c r="Q72" s="103">
        <f t="shared" si="10"/>
        <v>-43.089467733034617</v>
      </c>
      <c r="R72" s="103">
        <f t="shared" si="11"/>
        <v>20.992868407192162</v>
      </c>
      <c r="S72" s="103">
        <f t="shared" si="18"/>
        <v>0.61178857613705873</v>
      </c>
      <c r="T72" s="103">
        <f t="shared" si="12"/>
        <v>49.924309655652166</v>
      </c>
      <c r="U72" s="103">
        <f t="shared" si="13"/>
        <v>3.8924670574220386</v>
      </c>
      <c r="V72" s="103">
        <f t="shared" si="14"/>
        <v>2.5596474162641982</v>
      </c>
      <c r="W72" s="103">
        <f t="shared" si="7"/>
        <v>-5.537255411619185</v>
      </c>
      <c r="X72" s="103">
        <f t="shared" si="8"/>
        <v>-21.554674894662753</v>
      </c>
      <c r="Y72" s="18">
        <f t="shared" si="15"/>
        <v>-0.37107303419138304</v>
      </c>
    </row>
    <row r="73" spans="1:25" x14ac:dyDescent="0.2">
      <c r="A73" s="7" t="s">
        <v>158</v>
      </c>
      <c r="B73" s="7" t="s">
        <v>110</v>
      </c>
      <c r="C73" s="138" t="s">
        <v>10</v>
      </c>
      <c r="D73" s="103">
        <f t="shared" ref="D73:O73" si="21">D15/C15*100-100</f>
        <v>27.515335015190786</v>
      </c>
      <c r="E73" s="103">
        <f t="shared" si="21"/>
        <v>-4.0848391993211379</v>
      </c>
      <c r="F73" s="103">
        <f t="shared" si="21"/>
        <v>6.9914495694708592</v>
      </c>
      <c r="G73" s="103">
        <f t="shared" si="21"/>
        <v>54.10225221426623</v>
      </c>
      <c r="H73" s="103">
        <f t="shared" si="21"/>
        <v>-21.599078338617957</v>
      </c>
      <c r="I73" s="103">
        <f t="shared" si="21"/>
        <v>-20.623972887234345</v>
      </c>
      <c r="J73" s="103">
        <f t="shared" si="21"/>
        <v>-3.3738094790762574</v>
      </c>
      <c r="K73" s="103">
        <f t="shared" si="21"/>
        <v>17.49296274451136</v>
      </c>
      <c r="L73" s="103">
        <f t="shared" si="21"/>
        <v>10.726129440342817</v>
      </c>
      <c r="M73" s="103">
        <f t="shared" si="21"/>
        <v>-1.4374653144765404</v>
      </c>
      <c r="N73" s="103">
        <f t="shared" si="21"/>
        <v>-11.377086096052608</v>
      </c>
      <c r="O73" s="103">
        <f t="shared" si="21"/>
        <v>-3.7286828529849743</v>
      </c>
      <c r="P73" s="103">
        <f t="shared" si="10"/>
        <v>-5.8141081532752139</v>
      </c>
      <c r="Q73" s="103">
        <f t="shared" si="10"/>
        <v>7.3102396005231896</v>
      </c>
      <c r="R73" s="103">
        <f t="shared" si="11"/>
        <v>4.4496423636419991</v>
      </c>
      <c r="S73" s="103">
        <f t="shared" si="18"/>
        <v>1.682579482328066</v>
      </c>
      <c r="T73" s="103">
        <f t="shared" si="12"/>
        <v>1.3118553411687799</v>
      </c>
      <c r="U73" s="103">
        <f t="shared" si="13"/>
        <v>12.115664750212801</v>
      </c>
      <c r="V73" s="103">
        <f t="shared" si="14"/>
        <v>-0.12934318763261388</v>
      </c>
      <c r="W73" s="103">
        <f t="shared" si="7"/>
        <v>9.9605881744868441</v>
      </c>
      <c r="X73" s="103">
        <f t="shared" si="8"/>
        <v>1.8152531025847907</v>
      </c>
      <c r="Y73" s="18">
        <f t="shared" si="15"/>
        <v>2.3162509830004723</v>
      </c>
    </row>
    <row r="74" spans="1:25" x14ac:dyDescent="0.2">
      <c r="A74" s="7" t="s">
        <v>159</v>
      </c>
      <c r="B74" s="7" t="s">
        <v>111</v>
      </c>
      <c r="C74" s="138" t="s">
        <v>10</v>
      </c>
      <c r="D74" s="103">
        <f t="shared" ref="D74:O74" si="22">D16/C16*100-100</f>
        <v>-0.26010662651347616</v>
      </c>
      <c r="E74" s="103">
        <f t="shared" si="22"/>
        <v>97.02552571633899</v>
      </c>
      <c r="F74" s="103">
        <f t="shared" si="22"/>
        <v>-28.31483325049399</v>
      </c>
      <c r="G74" s="103">
        <f t="shared" si="22"/>
        <v>18.352287344441052</v>
      </c>
      <c r="H74" s="103">
        <f t="shared" si="22"/>
        <v>47.991609629709416</v>
      </c>
      <c r="I74" s="103">
        <f t="shared" si="22"/>
        <v>-51.039397606822476</v>
      </c>
      <c r="J74" s="103">
        <f t="shared" si="22"/>
        <v>21.896999599023957</v>
      </c>
      <c r="K74" s="103">
        <f t="shared" si="22"/>
        <v>40.813727547606533</v>
      </c>
      <c r="L74" s="103">
        <f t="shared" si="22"/>
        <v>-11.102342834500902</v>
      </c>
      <c r="M74" s="103">
        <f t="shared" si="22"/>
        <v>13.424674258642426</v>
      </c>
      <c r="N74" s="103">
        <f t="shared" si="22"/>
        <v>16.827839355684816</v>
      </c>
      <c r="O74" s="103">
        <f t="shared" si="22"/>
        <v>-13.671055653898634</v>
      </c>
      <c r="P74" s="103">
        <f t="shared" si="10"/>
        <v>-11.00115303399437</v>
      </c>
      <c r="Q74" s="103">
        <f t="shared" si="10"/>
        <v>-54.810832656515288</v>
      </c>
      <c r="R74" s="103">
        <f t="shared" si="11"/>
        <v>-19.692264654788133</v>
      </c>
      <c r="S74" s="103">
        <f t="shared" si="18"/>
        <v>-5.8757153297451623</v>
      </c>
      <c r="T74" s="103">
        <f t="shared" si="12"/>
        <v>1.6016220459412693</v>
      </c>
      <c r="U74" s="103">
        <f t="shared" si="13"/>
        <v>0.16069468024670641</v>
      </c>
      <c r="V74" s="103">
        <f t="shared" si="14"/>
        <v>220.5948975885658</v>
      </c>
      <c r="W74" s="103">
        <f t="shared" si="7"/>
        <v>-3.2895373845050671</v>
      </c>
      <c r="X74" s="103">
        <f t="shared" si="8"/>
        <v>-66.131240796775785</v>
      </c>
      <c r="Y74" s="18">
        <f t="shared" si="15"/>
        <v>-2.0134522519721969</v>
      </c>
    </row>
    <row r="75" spans="1:25" x14ac:dyDescent="0.2">
      <c r="A75" s="7" t="s">
        <v>160</v>
      </c>
      <c r="B75" s="7" t="s">
        <v>112</v>
      </c>
      <c r="C75" s="138" t="s">
        <v>10</v>
      </c>
      <c r="D75" s="103">
        <f t="shared" ref="D75:O75" si="23">D17/C17*100-100</f>
        <v>-47.67738304380218</v>
      </c>
      <c r="E75" s="103">
        <f t="shared" si="23"/>
        <v>-10.487144837806085</v>
      </c>
      <c r="F75" s="103">
        <f t="shared" si="23"/>
        <v>-6.8046168484284948</v>
      </c>
      <c r="G75" s="103">
        <f t="shared" si="23"/>
        <v>-24.02201823567745</v>
      </c>
      <c r="H75" s="103">
        <f t="shared" si="23"/>
        <v>34.015920558840207</v>
      </c>
      <c r="I75" s="103">
        <f t="shared" si="23"/>
        <v>-12.389088094372781</v>
      </c>
      <c r="J75" s="103">
        <f t="shared" si="23"/>
        <v>-2.5509595690263751</v>
      </c>
      <c r="K75" s="103">
        <f t="shared" si="23"/>
        <v>58.006208610184387</v>
      </c>
      <c r="L75" s="103">
        <f t="shared" si="23"/>
        <v>1.8559108571724465</v>
      </c>
      <c r="M75" s="103">
        <f t="shared" si="23"/>
        <v>-60.557867737424864</v>
      </c>
      <c r="N75" s="103">
        <f t="shared" si="23"/>
        <v>-13.552663381825994</v>
      </c>
      <c r="O75" s="103">
        <f t="shared" si="23"/>
        <v>-19.592098082289155</v>
      </c>
      <c r="P75" s="103">
        <f t="shared" si="10"/>
        <v>2.4752824951685284</v>
      </c>
      <c r="Q75" s="103">
        <f t="shared" si="10"/>
        <v>-44.504593861731834</v>
      </c>
      <c r="R75" s="103">
        <f t="shared" si="11"/>
        <v>6.1759954407461919</v>
      </c>
      <c r="S75" s="103">
        <f t="shared" si="18"/>
        <v>-7.9186548698728103</v>
      </c>
      <c r="T75" s="103">
        <f t="shared" si="12"/>
        <v>78.554331149470841</v>
      </c>
      <c r="U75" s="103">
        <f t="shared" si="13"/>
        <v>-5.3774553021657425</v>
      </c>
      <c r="V75" s="103">
        <f t="shared" si="14"/>
        <v>-16.992091158395525</v>
      </c>
      <c r="W75" s="103">
        <f t="shared" si="7"/>
        <v>5.8054132905927673</v>
      </c>
      <c r="X75" s="103">
        <f t="shared" si="8"/>
        <v>-15.610763841891611</v>
      </c>
      <c r="Y75" s="18">
        <f t="shared" si="15"/>
        <v>-8.4315866519358025</v>
      </c>
    </row>
    <row r="76" spans="1:25" x14ac:dyDescent="0.2">
      <c r="A76" s="7" t="s">
        <v>161</v>
      </c>
      <c r="B76" s="7" t="s">
        <v>113</v>
      </c>
      <c r="C76" s="138" t="s">
        <v>10</v>
      </c>
      <c r="D76" s="103">
        <f t="shared" ref="D76:O76" si="24">D18/C18*100-100</f>
        <v>-14.713205366531682</v>
      </c>
      <c r="E76" s="103">
        <f t="shared" si="24"/>
        <v>67.269534047545449</v>
      </c>
      <c r="F76" s="103">
        <f t="shared" si="24"/>
        <v>-24.140759761081299</v>
      </c>
      <c r="G76" s="103">
        <f t="shared" si="24"/>
        <v>15.051725930971969</v>
      </c>
      <c r="H76" s="103">
        <f t="shared" si="24"/>
        <v>59.172417624380302</v>
      </c>
      <c r="I76" s="103">
        <f t="shared" si="24"/>
        <v>237.88810647197113</v>
      </c>
      <c r="J76" s="103">
        <f t="shared" si="24"/>
        <v>-83.490999773513664</v>
      </c>
      <c r="K76" s="103">
        <f t="shared" si="24"/>
        <v>-25.327771703557261</v>
      </c>
      <c r="L76" s="103">
        <f t="shared" si="24"/>
        <v>173.4868401051379</v>
      </c>
      <c r="M76" s="103">
        <f t="shared" si="24"/>
        <v>78.158756320784562</v>
      </c>
      <c r="N76" s="103">
        <f t="shared" si="24"/>
        <v>-1.7945800010319459</v>
      </c>
      <c r="O76" s="103">
        <f t="shared" si="24"/>
        <v>0.17764888426965797</v>
      </c>
      <c r="P76" s="103">
        <f t="shared" si="10"/>
        <v>28.122857276743275</v>
      </c>
      <c r="Q76" s="103">
        <f t="shared" si="10"/>
        <v>-12.88421363011868</v>
      </c>
      <c r="R76" s="103">
        <f t="shared" si="11"/>
        <v>16.160184252422113</v>
      </c>
      <c r="S76" s="103">
        <f t="shared" si="18"/>
        <v>31.605823068587711</v>
      </c>
      <c r="T76" s="103">
        <f t="shared" si="12"/>
        <v>12.636254871601892</v>
      </c>
      <c r="U76" s="103">
        <f t="shared" si="13"/>
        <v>-2.1821884681999393</v>
      </c>
      <c r="V76" s="103">
        <f t="shared" si="14"/>
        <v>0.4560343666144604</v>
      </c>
      <c r="W76" s="103">
        <f t="shared" si="7"/>
        <v>7.4626505819963285</v>
      </c>
      <c r="X76" s="103">
        <f t="shared" si="8"/>
        <v>10.403490128514846</v>
      </c>
      <c r="Y76" s="18">
        <f t="shared" si="15"/>
        <v>10.027459414562273</v>
      </c>
    </row>
    <row r="77" spans="1:25" x14ac:dyDescent="0.2">
      <c r="A77" s="7" t="s">
        <v>162</v>
      </c>
      <c r="B77" s="7" t="s">
        <v>114</v>
      </c>
      <c r="C77" s="138" t="s">
        <v>10</v>
      </c>
      <c r="D77" s="103">
        <f t="shared" ref="D77:O77" si="25">D19/C19*100-100</f>
        <v>40.308168937128016</v>
      </c>
      <c r="E77" s="103">
        <f t="shared" si="25"/>
        <v>20.438832997663852</v>
      </c>
      <c r="F77" s="103">
        <f t="shared" si="25"/>
        <v>12.893667811017835</v>
      </c>
      <c r="G77" s="103">
        <f t="shared" si="25"/>
        <v>18.374500174199994</v>
      </c>
      <c r="H77" s="103">
        <f t="shared" si="25"/>
        <v>44.34308364370284</v>
      </c>
      <c r="I77" s="103">
        <f t="shared" si="25"/>
        <v>-25.355976057691294</v>
      </c>
      <c r="J77" s="103">
        <f t="shared" si="25"/>
        <v>-7.8416416761164101</v>
      </c>
      <c r="K77" s="103">
        <f t="shared" si="25"/>
        <v>11.016660041964869</v>
      </c>
      <c r="L77" s="103">
        <f t="shared" si="25"/>
        <v>8.8386856424948803</v>
      </c>
      <c r="M77" s="103">
        <f t="shared" si="25"/>
        <v>8.2470460587644254</v>
      </c>
      <c r="N77" s="103">
        <f t="shared" si="25"/>
        <v>3.6887008090720883</v>
      </c>
      <c r="O77" s="103">
        <f t="shared" si="25"/>
        <v>-2.0343739701054204</v>
      </c>
      <c r="P77" s="103">
        <f t="shared" si="10"/>
        <v>-1.765163246870344</v>
      </c>
      <c r="Q77" s="103">
        <f t="shared" si="10"/>
        <v>-27.493051016576828</v>
      </c>
      <c r="R77" s="103">
        <f t="shared" si="11"/>
        <v>34.876485235423274</v>
      </c>
      <c r="S77" s="103">
        <f t="shared" si="18"/>
        <v>-0.99512483968901222</v>
      </c>
      <c r="T77" s="103">
        <f t="shared" si="12"/>
        <v>3.1116219265468601</v>
      </c>
      <c r="U77" s="103">
        <f t="shared" si="13"/>
        <v>1.8508857386342612</v>
      </c>
      <c r="V77" s="103">
        <f t="shared" si="14"/>
        <v>4.2418556055802128</v>
      </c>
      <c r="W77" s="103">
        <f t="shared" si="7"/>
        <v>0.70931375484408932</v>
      </c>
      <c r="X77" s="103">
        <f t="shared" si="8"/>
        <v>-1.5549257313165157</v>
      </c>
      <c r="Y77" s="18">
        <f t="shared" si="15"/>
        <v>5.3301418208143048</v>
      </c>
    </row>
    <row r="78" spans="1:25" x14ac:dyDescent="0.2">
      <c r="A78" s="7" t="s">
        <v>163</v>
      </c>
      <c r="B78" s="7" t="s">
        <v>115</v>
      </c>
      <c r="C78" s="138" t="s">
        <v>10</v>
      </c>
      <c r="D78" s="103">
        <f t="shared" ref="D78:O78" si="26">D20/C20*100-100</f>
        <v>92.487179004062511</v>
      </c>
      <c r="E78" s="103">
        <f t="shared" si="26"/>
        <v>-30.909117373893267</v>
      </c>
      <c r="F78" s="103">
        <f t="shared" si="26"/>
        <v>40.628321155060377</v>
      </c>
      <c r="G78" s="103">
        <f t="shared" si="26"/>
        <v>48.322790450161818</v>
      </c>
      <c r="H78" s="103">
        <f t="shared" si="26"/>
        <v>63.896579478769382</v>
      </c>
      <c r="I78" s="103">
        <f t="shared" si="26"/>
        <v>19.134679393223621</v>
      </c>
      <c r="J78" s="103">
        <f t="shared" si="26"/>
        <v>89.690384045900942</v>
      </c>
      <c r="K78" s="103">
        <f t="shared" si="26"/>
        <v>-26.996485508789107</v>
      </c>
      <c r="L78" s="103">
        <f t="shared" si="26"/>
        <v>-6.037555678072664</v>
      </c>
      <c r="M78" s="103">
        <f t="shared" si="26"/>
        <v>0.82815708193034254</v>
      </c>
      <c r="N78" s="103">
        <f t="shared" si="26"/>
        <v>22.859516443856037</v>
      </c>
      <c r="O78" s="103">
        <f t="shared" si="26"/>
        <v>15.893265394451987</v>
      </c>
      <c r="P78" s="103">
        <f t="shared" si="10"/>
        <v>5.2487189358422057</v>
      </c>
      <c r="Q78" s="103">
        <f t="shared" si="10"/>
        <v>-16.800384475981318</v>
      </c>
      <c r="R78" s="103">
        <f t="shared" si="11"/>
        <v>23.774957805377824</v>
      </c>
      <c r="S78" s="103">
        <f t="shared" si="18"/>
        <v>15.015131601761738</v>
      </c>
      <c r="T78" s="103">
        <f t="shared" si="12"/>
        <v>14.680041122661279</v>
      </c>
      <c r="U78" s="103">
        <f t="shared" si="13"/>
        <v>18.245937739676293</v>
      </c>
      <c r="V78" s="103">
        <f t="shared" si="14"/>
        <v>10.089393458631264</v>
      </c>
      <c r="W78" s="103">
        <f t="shared" si="7"/>
        <v>-1.1107882063244006</v>
      </c>
      <c r="X78" s="103">
        <f t="shared" si="8"/>
        <v>4.1116358975875897</v>
      </c>
      <c r="Y78" s="18">
        <f t="shared" si="15"/>
        <v>14.477257066219096</v>
      </c>
    </row>
    <row r="79" spans="1:25" x14ac:dyDescent="0.2">
      <c r="A79" s="7" t="s">
        <v>164</v>
      </c>
      <c r="B79" s="7" t="s">
        <v>116</v>
      </c>
      <c r="C79" s="138" t="s">
        <v>10</v>
      </c>
      <c r="D79" s="103">
        <f t="shared" ref="D79:O79" si="27">D21/C21*100-100</f>
        <v>47.497129507894385</v>
      </c>
      <c r="E79" s="103">
        <f t="shared" si="27"/>
        <v>77.837117659304283</v>
      </c>
      <c r="F79" s="103">
        <f t="shared" si="27"/>
        <v>3.6034744043890896</v>
      </c>
      <c r="G79" s="103">
        <f t="shared" si="27"/>
        <v>19.278942237888486</v>
      </c>
      <c r="H79" s="103">
        <f t="shared" si="27"/>
        <v>15.524358515055113</v>
      </c>
      <c r="I79" s="103">
        <f t="shared" si="27"/>
        <v>6.7270115217116029</v>
      </c>
      <c r="J79" s="103">
        <f t="shared" si="27"/>
        <v>22.550061359851739</v>
      </c>
      <c r="K79" s="103">
        <f t="shared" si="27"/>
        <v>20.33583015531697</v>
      </c>
      <c r="L79" s="103">
        <f t="shared" si="27"/>
        <v>31.084515251281118</v>
      </c>
      <c r="M79" s="103">
        <f t="shared" si="27"/>
        <v>18.722803266683101</v>
      </c>
      <c r="N79" s="103">
        <f t="shared" si="27"/>
        <v>16.007663364883328</v>
      </c>
      <c r="O79" s="103">
        <f t="shared" si="27"/>
        <v>6.5580902522141287</v>
      </c>
      <c r="P79" s="103">
        <f t="shared" si="10"/>
        <v>-5.2765496795120157</v>
      </c>
      <c r="Q79" s="103">
        <f t="shared" si="10"/>
        <v>-16.560393449175777</v>
      </c>
      <c r="R79" s="103">
        <f t="shared" si="11"/>
        <v>30.190719456530132</v>
      </c>
      <c r="S79" s="103">
        <f t="shared" si="18"/>
        <v>10.820036885083169</v>
      </c>
      <c r="T79" s="103">
        <f t="shared" si="12"/>
        <v>42.383819294927349</v>
      </c>
      <c r="U79" s="103">
        <f t="shared" si="13"/>
        <v>14.813603605813512</v>
      </c>
      <c r="V79" s="103">
        <f t="shared" si="14"/>
        <v>8.3190808781759671</v>
      </c>
      <c r="W79" s="103">
        <f t="shared" si="7"/>
        <v>-6.9433679440135165</v>
      </c>
      <c r="X79" s="103">
        <f t="shared" si="8"/>
        <v>-0.77727667964278169</v>
      </c>
      <c r="Y79" s="18">
        <f t="shared" si="15"/>
        <v>15.637102047821116</v>
      </c>
    </row>
    <row r="80" spans="1:25" x14ac:dyDescent="0.2">
      <c r="A80" s="7" t="s">
        <v>165</v>
      </c>
      <c r="B80" s="7" t="s">
        <v>117</v>
      </c>
      <c r="C80" s="138" t="s">
        <v>10</v>
      </c>
      <c r="D80" s="103">
        <f t="shared" ref="D80:O80" si="28">D22/C22*100-100</f>
        <v>58.373964333008843</v>
      </c>
      <c r="E80" s="103">
        <f t="shared" si="28"/>
        <v>15.077307169359116</v>
      </c>
      <c r="F80" s="103">
        <f t="shared" si="28"/>
        <v>5.8644367331441458</v>
      </c>
      <c r="G80" s="103">
        <f t="shared" si="28"/>
        <v>19.172706856260817</v>
      </c>
      <c r="H80" s="103">
        <f t="shared" si="28"/>
        <v>37.831114849469969</v>
      </c>
      <c r="I80" s="103">
        <f t="shared" si="28"/>
        <v>3.7025981499019309</v>
      </c>
      <c r="J80" s="103">
        <f t="shared" si="28"/>
        <v>8.6276175029559141</v>
      </c>
      <c r="K80" s="103">
        <f t="shared" si="28"/>
        <v>5.166973364600409</v>
      </c>
      <c r="L80" s="103">
        <f t="shared" si="28"/>
        <v>6.0833664021185285</v>
      </c>
      <c r="M80" s="103">
        <f t="shared" si="28"/>
        <v>-15.488273340295592</v>
      </c>
      <c r="N80" s="103">
        <f t="shared" si="28"/>
        <v>-38.394507396185787</v>
      </c>
      <c r="O80" s="103">
        <f t="shared" si="28"/>
        <v>-60.989464930344312</v>
      </c>
      <c r="P80" s="103">
        <f t="shared" si="10"/>
        <v>-11.760565479129326</v>
      </c>
      <c r="Q80" s="103">
        <f t="shared" si="10"/>
        <v>-92.615298238627048</v>
      </c>
      <c r="R80" s="103">
        <f t="shared" si="11"/>
        <v>-86.245548108768745</v>
      </c>
      <c r="S80" s="103">
        <f t="shared" si="18"/>
        <v>121.57517614063892</v>
      </c>
      <c r="T80" s="103">
        <f t="shared" si="12"/>
        <v>128.64323295126971</v>
      </c>
      <c r="U80" s="103">
        <f t="shared" si="13"/>
        <v>-37.833897582490962</v>
      </c>
      <c r="V80" s="103">
        <f t="shared" si="14"/>
        <v>-42.175248436808964</v>
      </c>
      <c r="W80" s="103">
        <f t="shared" si="7"/>
        <v>-19.599629462170824</v>
      </c>
      <c r="X80" s="103">
        <f t="shared" si="8"/>
        <v>27.625554110564579</v>
      </c>
      <c r="Y80" s="18">
        <f t="shared" si="15"/>
        <v>-16.47089325030484</v>
      </c>
    </row>
    <row r="81" spans="1:25" x14ac:dyDescent="0.2">
      <c r="A81" s="7" t="s">
        <v>166</v>
      </c>
      <c r="B81" s="7" t="s">
        <v>118</v>
      </c>
      <c r="C81" s="138" t="s">
        <v>10</v>
      </c>
      <c r="D81" s="103">
        <f t="shared" ref="D81:O81" si="29">D23/C23*100-100</f>
        <v>272.73337651426641</v>
      </c>
      <c r="E81" s="103">
        <f t="shared" si="29"/>
        <v>-2.680703894198956</v>
      </c>
      <c r="F81" s="103">
        <f t="shared" si="29"/>
        <v>11.631126954042131</v>
      </c>
      <c r="G81" s="103">
        <f t="shared" si="29"/>
        <v>11.949615861746082</v>
      </c>
      <c r="H81" s="103">
        <f t="shared" si="29"/>
        <v>29.52484001861373</v>
      </c>
      <c r="I81" s="103">
        <f t="shared" si="29"/>
        <v>-40.734948064284481</v>
      </c>
      <c r="J81" s="103">
        <f t="shared" si="29"/>
        <v>-13.048026796900984</v>
      </c>
      <c r="K81" s="103">
        <f t="shared" si="29"/>
        <v>18.261196517966908</v>
      </c>
      <c r="L81" s="103">
        <f t="shared" si="29"/>
        <v>20.808501603419273</v>
      </c>
      <c r="M81" s="103">
        <f t="shared" si="29"/>
        <v>-10.125119627064919</v>
      </c>
      <c r="N81" s="103">
        <f t="shared" si="29"/>
        <v>7.8844225766794693</v>
      </c>
      <c r="O81" s="103">
        <f t="shared" si="29"/>
        <v>-3.129745088449198</v>
      </c>
      <c r="P81" s="103">
        <f t="shared" si="10"/>
        <v>-2.8545815404477395</v>
      </c>
      <c r="Q81" s="103">
        <f t="shared" si="10"/>
        <v>3.2408394513891352</v>
      </c>
      <c r="R81" s="103">
        <f t="shared" si="11"/>
        <v>21.066976796667973</v>
      </c>
      <c r="S81" s="103">
        <f t="shared" si="18"/>
        <v>22.507674585040618</v>
      </c>
      <c r="T81" s="103">
        <f t="shared" si="12"/>
        <v>6.4893953874528734</v>
      </c>
      <c r="U81" s="103">
        <f t="shared" si="13"/>
        <v>4.4099192750475424</v>
      </c>
      <c r="V81" s="103">
        <f t="shared" si="14"/>
        <v>-2.9476213300810628E-2</v>
      </c>
      <c r="W81" s="103">
        <f t="shared" si="7"/>
        <v>13.403914669250923</v>
      </c>
      <c r="X81" s="103">
        <f t="shared" si="8"/>
        <v>-0.11110131018457992</v>
      </c>
      <c r="Y81" s="18">
        <f t="shared" si="15"/>
        <v>9.4925332013344814</v>
      </c>
    </row>
    <row r="82" spans="1:25" x14ac:dyDescent="0.2">
      <c r="A82" s="7" t="s">
        <v>167</v>
      </c>
      <c r="B82" s="7" t="s">
        <v>119</v>
      </c>
      <c r="C82" s="138" t="s">
        <v>10</v>
      </c>
      <c r="D82" s="103">
        <f t="shared" ref="D82:O82" si="30">D24/C24*100-100</f>
        <v>296.63901586612468</v>
      </c>
      <c r="E82" s="103">
        <f t="shared" si="30"/>
        <v>31.963492991077004</v>
      </c>
      <c r="F82" s="103">
        <f t="shared" si="30"/>
        <v>7.64921938902134</v>
      </c>
      <c r="G82" s="103">
        <f t="shared" si="30"/>
        <v>50.404041683994336</v>
      </c>
      <c r="H82" s="103">
        <f t="shared" si="30"/>
        <v>10.503615233445387</v>
      </c>
      <c r="I82" s="103">
        <f t="shared" si="30"/>
        <v>-46.725492545659343</v>
      </c>
      <c r="J82" s="103">
        <f t="shared" si="30"/>
        <v>1.6152924932512036</v>
      </c>
      <c r="K82" s="103">
        <f t="shared" si="30"/>
        <v>28.983056873722944</v>
      </c>
      <c r="L82" s="103">
        <f t="shared" si="30"/>
        <v>-6.9549602895378513</v>
      </c>
      <c r="M82" s="103">
        <f t="shared" si="30"/>
        <v>-5.1190788943811043</v>
      </c>
      <c r="N82" s="103">
        <f t="shared" si="30"/>
        <v>13.228746422640398</v>
      </c>
      <c r="O82" s="103">
        <f t="shared" si="30"/>
        <v>-37.77690088785284</v>
      </c>
      <c r="P82" s="103">
        <f t="shared" si="10"/>
        <v>-81.952809494360892</v>
      </c>
      <c r="Q82" s="103">
        <f t="shared" si="10"/>
        <v>38.429371827632053</v>
      </c>
      <c r="R82" s="103">
        <f t="shared" si="11"/>
        <v>-5.8153285507772949</v>
      </c>
      <c r="S82" s="103">
        <f t="shared" si="18"/>
        <v>-20.265287566481916</v>
      </c>
      <c r="T82" s="103">
        <f t="shared" si="12"/>
        <v>37.305807963045226</v>
      </c>
      <c r="U82" s="103">
        <f t="shared" si="13"/>
        <v>-2.2025416619097911</v>
      </c>
      <c r="V82" s="103">
        <f t="shared" si="14"/>
        <v>54.435308048149466</v>
      </c>
      <c r="W82" s="103">
        <f t="shared" si="7"/>
        <v>-2.1298321419803159</v>
      </c>
      <c r="X82" s="103">
        <f t="shared" si="8"/>
        <v>-17.478061398095505</v>
      </c>
      <c r="Y82" s="18">
        <f t="shared" si="15"/>
        <v>0.11596105204787932</v>
      </c>
    </row>
    <row r="83" spans="1:25" x14ac:dyDescent="0.2">
      <c r="A83" s="7" t="s">
        <v>168</v>
      </c>
      <c r="B83" s="7" t="s">
        <v>120</v>
      </c>
      <c r="C83" s="138" t="s">
        <v>10</v>
      </c>
      <c r="D83" s="103">
        <f t="shared" ref="D83:O83" si="31">D25/C25*100-100</f>
        <v>257.31377868772853</v>
      </c>
      <c r="E83" s="103">
        <f t="shared" si="31"/>
        <v>44.01504232714035</v>
      </c>
      <c r="F83" s="103">
        <f t="shared" si="31"/>
        <v>24.233438612851614</v>
      </c>
      <c r="G83" s="103">
        <f t="shared" si="31"/>
        <v>30.698407678439196</v>
      </c>
      <c r="H83" s="103">
        <f t="shared" si="31"/>
        <v>21.687756524691324</v>
      </c>
      <c r="I83" s="103">
        <f t="shared" si="31"/>
        <v>9.9422004651317906</v>
      </c>
      <c r="J83" s="103">
        <f t="shared" si="31"/>
        <v>-7.5425158130546492</v>
      </c>
      <c r="K83" s="103">
        <f t="shared" si="31"/>
        <v>8.4483648906378477</v>
      </c>
      <c r="L83" s="103">
        <f t="shared" si="31"/>
        <v>3.9416005377362495</v>
      </c>
      <c r="M83" s="103">
        <f t="shared" si="31"/>
        <v>-15.643927644761121</v>
      </c>
      <c r="N83" s="103">
        <f t="shared" si="31"/>
        <v>5.1961535016236127</v>
      </c>
      <c r="O83" s="103">
        <f t="shared" si="31"/>
        <v>0.88628936240253609</v>
      </c>
      <c r="P83" s="103">
        <f t="shared" si="10"/>
        <v>-15.060492977428197</v>
      </c>
      <c r="Q83" s="103">
        <f t="shared" si="10"/>
        <v>-9.5188872165749672E-2</v>
      </c>
      <c r="R83" s="103">
        <f t="shared" si="11"/>
        <v>50.339096736844283</v>
      </c>
      <c r="S83" s="103">
        <f t="shared" si="18"/>
        <v>16.715067066142495</v>
      </c>
      <c r="T83" s="103">
        <f t="shared" si="12"/>
        <v>12.904229697542462</v>
      </c>
      <c r="U83" s="103">
        <f t="shared" si="13"/>
        <v>-5.5980167945592001</v>
      </c>
      <c r="V83" s="103">
        <f t="shared" si="13"/>
        <v>21.199605922932435</v>
      </c>
      <c r="W83" s="103">
        <f t="shared" si="7"/>
        <v>-7.9690254347068077</v>
      </c>
      <c r="X83" s="103">
        <f t="shared" si="8"/>
        <v>8.2990382507887261</v>
      </c>
      <c r="Y83" s="18">
        <f t="shared" si="15"/>
        <v>14.298697409300033</v>
      </c>
    </row>
    <row r="84" spans="1:25" x14ac:dyDescent="0.2">
      <c r="A84" s="7" t="s">
        <v>169</v>
      </c>
      <c r="B84" s="7" t="s">
        <v>121</v>
      </c>
      <c r="C84" s="138" t="s">
        <v>10</v>
      </c>
      <c r="D84" s="103">
        <f t="shared" ref="D84:O84" si="32">D26/C26*100-100</f>
        <v>8.7249143416544115</v>
      </c>
      <c r="E84" s="103">
        <f t="shared" si="32"/>
        <v>27.604632641187308</v>
      </c>
      <c r="F84" s="103">
        <f t="shared" si="32"/>
        <v>4.0672185084666097</v>
      </c>
      <c r="G84" s="103">
        <f t="shared" si="32"/>
        <v>17.218001465570552</v>
      </c>
      <c r="H84" s="103">
        <f t="shared" si="32"/>
        <v>19.14498249517645</v>
      </c>
      <c r="I84" s="103">
        <f t="shared" si="32"/>
        <v>-22.259772979498734</v>
      </c>
      <c r="J84" s="103">
        <f t="shared" si="32"/>
        <v>-8.9096707484859934</v>
      </c>
      <c r="K84" s="103">
        <f t="shared" si="32"/>
        <v>-10.836552768376251</v>
      </c>
      <c r="L84" s="103">
        <f t="shared" si="32"/>
        <v>85.521801760099407</v>
      </c>
      <c r="M84" s="103">
        <f t="shared" si="32"/>
        <v>13.629382378201129</v>
      </c>
      <c r="N84" s="103">
        <f t="shared" si="32"/>
        <v>-15.671248098699465</v>
      </c>
      <c r="O84" s="103">
        <f t="shared" si="32"/>
        <v>-9.6726021389357726</v>
      </c>
      <c r="P84" s="103">
        <f t="shared" si="10"/>
        <v>-36.333119651520803</v>
      </c>
      <c r="Q84" s="103">
        <f t="shared" si="10"/>
        <v>-13.188349756982504</v>
      </c>
      <c r="R84" s="103">
        <f t="shared" si="11"/>
        <v>-0.32507032774636002</v>
      </c>
      <c r="S84" s="103">
        <f t="shared" si="18"/>
        <v>-16.459131496248503</v>
      </c>
      <c r="T84" s="103">
        <f t="shared" si="12"/>
        <v>-10.726275953150946</v>
      </c>
      <c r="U84" s="103">
        <f t="shared" si="13"/>
        <v>3.4625872551660422</v>
      </c>
      <c r="V84" s="103">
        <f t="shared" si="13"/>
        <v>-11.010591928787974</v>
      </c>
      <c r="W84" s="103">
        <f t="shared" si="7"/>
        <v>-32.473252189213383</v>
      </c>
      <c r="X84" s="103">
        <f t="shared" si="8"/>
        <v>-36.237313756787024</v>
      </c>
      <c r="Y84" s="18">
        <f t="shared" si="15"/>
        <v>-0.66608366569550981</v>
      </c>
    </row>
    <row r="85" spans="1:25" x14ac:dyDescent="0.2">
      <c r="A85" s="7" t="s">
        <v>170</v>
      </c>
      <c r="B85" s="7" t="s">
        <v>122</v>
      </c>
      <c r="C85" s="138" t="s">
        <v>10</v>
      </c>
      <c r="D85" s="103">
        <f t="shared" ref="D85:O85" si="33">D27/C27*100-100</f>
        <v>66.615283193612441</v>
      </c>
      <c r="E85" s="103">
        <f t="shared" si="33"/>
        <v>-4.7929398228833549</v>
      </c>
      <c r="F85" s="103">
        <f t="shared" si="33"/>
        <v>61.586779467841325</v>
      </c>
      <c r="G85" s="103">
        <f t="shared" si="33"/>
        <v>74.045299327111053</v>
      </c>
      <c r="H85" s="103">
        <f t="shared" si="33"/>
        <v>191.28887526164607</v>
      </c>
      <c r="I85" s="103">
        <f t="shared" si="33"/>
        <v>-3.9482870533503132</v>
      </c>
      <c r="J85" s="103">
        <f t="shared" si="33"/>
        <v>-49.576370569890635</v>
      </c>
      <c r="K85" s="103">
        <f t="shared" si="33"/>
        <v>-10.808001482566283</v>
      </c>
      <c r="L85" s="103">
        <f t="shared" si="33"/>
        <v>79.047745935026228</v>
      </c>
      <c r="M85" s="103">
        <f t="shared" si="33"/>
        <v>40.400759605021165</v>
      </c>
      <c r="N85" s="103">
        <f t="shared" si="33"/>
        <v>62.939718913062791</v>
      </c>
      <c r="O85" s="103">
        <f t="shared" si="33"/>
        <v>-2.4879830089871433</v>
      </c>
      <c r="P85" s="103">
        <f t="shared" si="10"/>
        <v>41.790819544227617</v>
      </c>
      <c r="Q85" s="103">
        <f t="shared" si="10"/>
        <v>-27.942648843887383</v>
      </c>
      <c r="R85" s="103">
        <f t="shared" si="11"/>
        <v>32.129628197541763</v>
      </c>
      <c r="S85" s="103">
        <f t="shared" si="18"/>
        <v>14.807914247488441</v>
      </c>
      <c r="T85" s="103">
        <f t="shared" si="12"/>
        <v>6.6207998558108301</v>
      </c>
      <c r="U85" s="103">
        <f t="shared" si="13"/>
        <v>19.325985195114725</v>
      </c>
      <c r="V85" s="103">
        <f t="shared" si="13"/>
        <v>-0.55656679977900581</v>
      </c>
      <c r="W85" s="103">
        <f t="shared" si="7"/>
        <v>-2.6488964445402416</v>
      </c>
      <c r="X85" s="103">
        <f t="shared" si="8"/>
        <v>25.465175793686839</v>
      </c>
      <c r="Y85" s="18">
        <f t="shared" si="15"/>
        <v>19.773032482802193</v>
      </c>
    </row>
    <row r="86" spans="1:25" x14ac:dyDescent="0.2">
      <c r="A86" s="7" t="s">
        <v>171</v>
      </c>
      <c r="B86" s="7" t="s">
        <v>123</v>
      </c>
      <c r="C86" s="138" t="s">
        <v>10</v>
      </c>
      <c r="D86" s="103">
        <f t="shared" ref="D86:O86" si="34">D28/C28*100-100</f>
        <v>4.7144764705804363</v>
      </c>
      <c r="E86" s="103">
        <f t="shared" si="34"/>
        <v>35.039498137361704</v>
      </c>
      <c r="F86" s="103">
        <f t="shared" si="34"/>
        <v>22.192380877362197</v>
      </c>
      <c r="G86" s="103">
        <f t="shared" si="34"/>
        <v>-0.64458505729572835</v>
      </c>
      <c r="H86" s="103">
        <f t="shared" si="34"/>
        <v>3.0360970421425577</v>
      </c>
      <c r="I86" s="103">
        <f t="shared" si="34"/>
        <v>28.120577127409433</v>
      </c>
      <c r="J86" s="103">
        <f t="shared" si="34"/>
        <v>-6.404132083634039</v>
      </c>
      <c r="K86" s="103">
        <f t="shared" si="34"/>
        <v>7.6360943906233842</v>
      </c>
      <c r="L86" s="103">
        <f t="shared" si="34"/>
        <v>6.8767788121836304</v>
      </c>
      <c r="M86" s="103">
        <f t="shared" si="34"/>
        <v>-4.7880768836644734</v>
      </c>
      <c r="N86" s="103">
        <f t="shared" si="34"/>
        <v>11.692075578289689</v>
      </c>
      <c r="O86" s="103">
        <f t="shared" si="34"/>
        <v>27.701990477263166</v>
      </c>
      <c r="P86" s="103">
        <f t="shared" si="10"/>
        <v>85.519678850108107</v>
      </c>
      <c r="Q86" s="103">
        <f t="shared" si="10"/>
        <v>-21.100958551436904</v>
      </c>
      <c r="R86" s="103">
        <f t="shared" si="11"/>
        <v>20.730133788415301</v>
      </c>
      <c r="S86" s="103">
        <f t="shared" si="18"/>
        <v>9.9133947267499849</v>
      </c>
      <c r="T86" s="103">
        <f t="shared" si="12"/>
        <v>38.568916658211748</v>
      </c>
      <c r="U86" s="103">
        <f t="shared" si="13"/>
        <v>23.617349331328683</v>
      </c>
      <c r="V86" s="103">
        <f t="shared" si="13"/>
        <v>-6.4079542897234205</v>
      </c>
      <c r="W86" s="103">
        <f t="shared" si="7"/>
        <v>4.7403045804599486</v>
      </c>
      <c r="X86" s="103">
        <f t="shared" si="8"/>
        <v>34.384064868470745</v>
      </c>
      <c r="Y86" s="18">
        <f t="shared" si="15"/>
        <v>12.108312031327827</v>
      </c>
    </row>
    <row r="87" spans="1:25" x14ac:dyDescent="0.2">
      <c r="A87" s="7" t="s">
        <v>172</v>
      </c>
      <c r="B87" s="7" t="s">
        <v>124</v>
      </c>
      <c r="C87" s="138" t="s">
        <v>10</v>
      </c>
      <c r="D87" s="103">
        <f t="shared" ref="D87:O87" si="35">D29/C29*100-100</f>
        <v>27.036923762312597</v>
      </c>
      <c r="E87" s="103">
        <f t="shared" si="35"/>
        <v>10.628730701102171</v>
      </c>
      <c r="F87" s="103">
        <f t="shared" si="35"/>
        <v>34.167065969266076</v>
      </c>
      <c r="G87" s="103">
        <f t="shared" si="35"/>
        <v>-7.1803646996418422</v>
      </c>
      <c r="H87" s="103">
        <f t="shared" si="35"/>
        <v>10.726492651767373</v>
      </c>
      <c r="I87" s="103">
        <f t="shared" si="35"/>
        <v>1.1434909065982879E-2</v>
      </c>
      <c r="J87" s="103">
        <f t="shared" si="35"/>
        <v>-17.001018478470783</v>
      </c>
      <c r="K87" s="103">
        <f t="shared" si="35"/>
        <v>-16.418165449753815</v>
      </c>
      <c r="L87" s="103">
        <f t="shared" si="35"/>
        <v>-17.25122773283681</v>
      </c>
      <c r="M87" s="103">
        <f t="shared" si="35"/>
        <v>-17.926468873978806</v>
      </c>
      <c r="N87" s="103">
        <f t="shared" si="35"/>
        <v>22.786675936627489</v>
      </c>
      <c r="O87" s="103">
        <f t="shared" si="35"/>
        <v>75.792604536631671</v>
      </c>
      <c r="P87" s="103">
        <f t="shared" si="10"/>
        <v>36.895404450018219</v>
      </c>
      <c r="Q87" s="103">
        <f t="shared" si="10"/>
        <v>-27.268553015509937</v>
      </c>
      <c r="R87" s="103">
        <f t="shared" si="11"/>
        <v>0.85724593394085957</v>
      </c>
      <c r="S87" s="103">
        <f t="shared" si="18"/>
        <v>-7.0928001605378483</v>
      </c>
      <c r="T87" s="103">
        <f t="shared" si="12"/>
        <v>30.720766765745083</v>
      </c>
      <c r="U87" s="103">
        <f t="shared" si="13"/>
        <v>10.518980380297677</v>
      </c>
      <c r="V87" s="103">
        <f t="shared" si="13"/>
        <v>1.4853945808520592</v>
      </c>
      <c r="W87" s="103">
        <f t="shared" si="7"/>
        <v>13.856317858784408</v>
      </c>
      <c r="X87" s="103">
        <f t="shared" si="8"/>
        <v>-24.367783778235918</v>
      </c>
      <c r="Y87" s="18">
        <f t="shared" si="15"/>
        <v>4.762639747002666</v>
      </c>
    </row>
    <row r="88" spans="1:25" x14ac:dyDescent="0.2">
      <c r="A88" s="7" t="s">
        <v>173</v>
      </c>
      <c r="B88" s="7" t="s">
        <v>125</v>
      </c>
      <c r="C88" s="138" t="s">
        <v>10</v>
      </c>
      <c r="D88" s="103">
        <f t="shared" ref="D88:O88" si="36">D30/C30*100-100</f>
        <v>47.101249264556401</v>
      </c>
      <c r="E88" s="103">
        <f t="shared" si="36"/>
        <v>33.531878160610262</v>
      </c>
      <c r="F88" s="103">
        <f t="shared" si="36"/>
        <v>15.988617281574165</v>
      </c>
      <c r="G88" s="103">
        <f t="shared" si="36"/>
        <v>13.567245229446186</v>
      </c>
      <c r="H88" s="103">
        <f t="shared" si="36"/>
        <v>22.355892982877407</v>
      </c>
      <c r="I88" s="103">
        <f t="shared" si="36"/>
        <v>9.5312999382074679</v>
      </c>
      <c r="J88" s="103">
        <f t="shared" si="36"/>
        <v>16.62146414177046</v>
      </c>
      <c r="K88" s="103">
        <f t="shared" si="36"/>
        <v>22.669970235489757</v>
      </c>
      <c r="L88" s="103">
        <f t="shared" si="36"/>
        <v>13.081476426228718</v>
      </c>
      <c r="M88" s="103">
        <f t="shared" si="36"/>
        <v>25.217204165494707</v>
      </c>
      <c r="N88" s="103">
        <f t="shared" si="36"/>
        <v>6.000615702056848</v>
      </c>
      <c r="O88" s="103">
        <f t="shared" si="36"/>
        <v>12.178345150542285</v>
      </c>
      <c r="P88" s="103">
        <f t="shared" si="10"/>
        <v>10.629584525643693</v>
      </c>
      <c r="Q88" s="103">
        <f t="shared" si="10"/>
        <v>1.5462170821830483</v>
      </c>
      <c r="R88" s="103">
        <f t="shared" si="11"/>
        <v>12.604476161937228</v>
      </c>
      <c r="S88" s="103">
        <f t="shared" si="18"/>
        <v>4.4564616506892492</v>
      </c>
      <c r="T88" s="103">
        <f t="shared" si="12"/>
        <v>2.9844479897854512</v>
      </c>
      <c r="U88" s="103">
        <f t="shared" si="13"/>
        <v>8.3566740359016336</v>
      </c>
      <c r="V88" s="103">
        <f t="shared" si="13"/>
        <v>12.451566980060491</v>
      </c>
      <c r="W88" s="103">
        <f t="shared" si="7"/>
        <v>9.088901760919498</v>
      </c>
      <c r="X88" s="103">
        <f t="shared" si="8"/>
        <v>8.148680700090523</v>
      </c>
      <c r="Y88" s="18">
        <f t="shared" si="15"/>
        <v>12.70090978266019</v>
      </c>
    </row>
    <row r="89" spans="1:25" x14ac:dyDescent="0.2">
      <c r="A89" s="7" t="s">
        <v>174</v>
      </c>
      <c r="B89" s="7" t="s">
        <v>126</v>
      </c>
      <c r="C89" s="138" t="s">
        <v>10</v>
      </c>
      <c r="D89" s="103">
        <f t="shared" ref="D89:O89" si="37">D31/C31*100-100</f>
        <v>0.21562189161150513</v>
      </c>
      <c r="E89" s="103">
        <f t="shared" si="37"/>
        <v>17.925307342176367</v>
      </c>
      <c r="F89" s="103">
        <f t="shared" si="37"/>
        <v>23.85925733584024</v>
      </c>
      <c r="G89" s="103">
        <f t="shared" si="37"/>
        <v>21.162985184755897</v>
      </c>
      <c r="H89" s="103">
        <f t="shared" si="37"/>
        <v>35.108316218097968</v>
      </c>
      <c r="I89" s="103">
        <f t="shared" si="37"/>
        <v>43.045757176501098</v>
      </c>
      <c r="J89" s="103">
        <f t="shared" si="37"/>
        <v>-11.099402265068449</v>
      </c>
      <c r="K89" s="103">
        <f t="shared" si="37"/>
        <v>21.750666759767469</v>
      </c>
      <c r="L89" s="103">
        <f t="shared" si="37"/>
        <v>48.637036600859403</v>
      </c>
      <c r="M89" s="103">
        <f t="shared" si="37"/>
        <v>-40.220037943519571</v>
      </c>
      <c r="N89" s="103">
        <f t="shared" si="37"/>
        <v>49.936912029109578</v>
      </c>
      <c r="O89" s="103">
        <f t="shared" si="37"/>
        <v>17.731936023161765</v>
      </c>
      <c r="P89" s="103">
        <f t="shared" si="10"/>
        <v>-37.698027226726538</v>
      </c>
      <c r="Q89" s="103">
        <f t="shared" si="10"/>
        <v>5.9295960857895409</v>
      </c>
      <c r="R89" s="103">
        <f t="shared" si="11"/>
        <v>-0.67327744442617643</v>
      </c>
      <c r="S89" s="103">
        <f t="shared" si="18"/>
        <v>-6.9472389073681597</v>
      </c>
      <c r="T89" s="103">
        <f t="shared" si="12"/>
        <v>-7.4741493526641278</v>
      </c>
      <c r="U89" s="103">
        <f t="shared" si="13"/>
        <v>-2.6879822405303031</v>
      </c>
      <c r="V89" s="103">
        <f t="shared" si="13"/>
        <v>5.4905972006395984</v>
      </c>
      <c r="W89" s="103">
        <f t="shared" si="7"/>
        <v>-0.19958920506172717</v>
      </c>
      <c r="X89" s="103">
        <f t="shared" si="8"/>
        <v>-1.9474306469404894</v>
      </c>
      <c r="Y89" s="18">
        <f t="shared" si="15"/>
        <v>5.6887447915048313</v>
      </c>
    </row>
    <row r="90" spans="1:25" x14ac:dyDescent="0.2">
      <c r="A90" s="7" t="s">
        <v>175</v>
      </c>
      <c r="B90" s="7" t="s">
        <v>127</v>
      </c>
      <c r="C90" s="138" t="s">
        <v>10</v>
      </c>
      <c r="D90" s="103">
        <f t="shared" ref="D90:O90" si="38">D32/C32*100-100</f>
        <v>16.18574432929627</v>
      </c>
      <c r="E90" s="103">
        <f t="shared" si="38"/>
        <v>21.386897411670589</v>
      </c>
      <c r="F90" s="103">
        <f t="shared" si="38"/>
        <v>-0.96931810980835564</v>
      </c>
      <c r="G90" s="103">
        <f t="shared" si="38"/>
        <v>0.68338892051438904</v>
      </c>
      <c r="H90" s="103">
        <f t="shared" si="38"/>
        <v>-13.650819203358978</v>
      </c>
      <c r="I90" s="103">
        <f t="shared" si="38"/>
        <v>9.0190321121795165</v>
      </c>
      <c r="J90" s="103">
        <f t="shared" si="38"/>
        <v>67.623461360884363</v>
      </c>
      <c r="K90" s="103">
        <f t="shared" si="38"/>
        <v>-13.411558953918728</v>
      </c>
      <c r="L90" s="103">
        <f t="shared" si="38"/>
        <v>7.1576559649905676</v>
      </c>
      <c r="M90" s="103">
        <f t="shared" si="38"/>
        <v>5.6457978361456327</v>
      </c>
      <c r="N90" s="103">
        <f t="shared" si="38"/>
        <v>2.3161879133770498</v>
      </c>
      <c r="O90" s="103">
        <f t="shared" si="38"/>
        <v>-20.7674904026386</v>
      </c>
      <c r="P90" s="103">
        <f t="shared" si="10"/>
        <v>17.986155030869796</v>
      </c>
      <c r="Q90" s="103">
        <f t="shared" si="10"/>
        <v>-17.684353842157037</v>
      </c>
      <c r="R90" s="103">
        <f t="shared" si="11"/>
        <v>18.565044425165595</v>
      </c>
      <c r="S90" s="103">
        <f t="shared" si="18"/>
        <v>4.8391041633511378</v>
      </c>
      <c r="T90" s="103">
        <f t="shared" si="12"/>
        <v>41.28858577804192</v>
      </c>
      <c r="U90" s="103">
        <f t="shared" si="13"/>
        <v>12.728579966642272</v>
      </c>
      <c r="V90" s="103">
        <f t="shared" si="13"/>
        <v>-5.5653019648066078</v>
      </c>
      <c r="W90" s="103">
        <f t="shared" si="7"/>
        <v>1.1555085706554564</v>
      </c>
      <c r="X90" s="103">
        <f t="shared" si="8"/>
        <v>-2.3786850499936918</v>
      </c>
      <c r="Y90" s="18">
        <f t="shared" si="15"/>
        <v>5.9865427022205608</v>
      </c>
    </row>
    <row r="91" spans="1:25" x14ac:dyDescent="0.2">
      <c r="A91" s="7" t="s">
        <v>176</v>
      </c>
      <c r="B91" s="7" t="s">
        <v>128</v>
      </c>
      <c r="C91" s="138" t="s">
        <v>10</v>
      </c>
      <c r="D91" s="103">
        <f t="shared" ref="D91:O91" si="39">D33/C33*100-100</f>
        <v>47.727879478072339</v>
      </c>
      <c r="E91" s="103">
        <f t="shared" si="39"/>
        <v>55.172151513210537</v>
      </c>
      <c r="F91" s="103">
        <f t="shared" si="39"/>
        <v>35.129333539612901</v>
      </c>
      <c r="G91" s="103">
        <f t="shared" si="39"/>
        <v>19.977930164257089</v>
      </c>
      <c r="H91" s="103">
        <f t="shared" si="39"/>
        <v>18.955301956089386</v>
      </c>
      <c r="I91" s="103">
        <f t="shared" si="39"/>
        <v>19.163017098047021</v>
      </c>
      <c r="J91" s="103">
        <f t="shared" si="39"/>
        <v>2.6119114954457956</v>
      </c>
      <c r="K91" s="103">
        <f t="shared" si="39"/>
        <v>-4.6426267236223424</v>
      </c>
      <c r="L91" s="103">
        <f t="shared" si="39"/>
        <v>11.561060021477061</v>
      </c>
      <c r="M91" s="103">
        <f t="shared" si="39"/>
        <v>37.062321035943967</v>
      </c>
      <c r="N91" s="103">
        <f t="shared" si="39"/>
        <v>20.788823482599554</v>
      </c>
      <c r="O91" s="103">
        <f t="shared" si="39"/>
        <v>-9.006349986571351</v>
      </c>
      <c r="P91" s="103">
        <f t="shared" si="10"/>
        <v>3.14387357299033</v>
      </c>
      <c r="Q91" s="103">
        <f t="shared" si="10"/>
        <v>-16.197770898673397</v>
      </c>
      <c r="R91" s="103">
        <f t="shared" si="11"/>
        <v>34.082650496110602</v>
      </c>
      <c r="S91" s="103">
        <f t="shared" si="18"/>
        <v>4.822391303138744</v>
      </c>
      <c r="T91" s="103">
        <f t="shared" si="12"/>
        <v>10.32148632881318</v>
      </c>
      <c r="U91" s="103">
        <f t="shared" si="13"/>
        <v>9.4817603230653305</v>
      </c>
      <c r="V91" s="103">
        <f t="shared" si="13"/>
        <v>14.897934413252557</v>
      </c>
      <c r="W91" s="103">
        <f t="shared" si="7"/>
        <v>1.0651637855005873</v>
      </c>
      <c r="X91" s="103">
        <f t="shared" si="8"/>
        <v>1.7529884217852185</v>
      </c>
      <c r="Y91" s="18">
        <f t="shared" si="15"/>
        <v>12.870639294843087</v>
      </c>
    </row>
    <row r="92" spans="1:25" x14ac:dyDescent="0.2">
      <c r="B92" s="7" t="s">
        <v>177</v>
      </c>
      <c r="C92" s="138" t="s">
        <v>10</v>
      </c>
      <c r="D92" s="103">
        <f t="shared" ref="D92:O92" si="40">D34/C34*100-100</f>
        <v>85.53014433861216</v>
      </c>
      <c r="E92" s="103">
        <f t="shared" si="40"/>
        <v>25.740447358480239</v>
      </c>
      <c r="F92" s="103">
        <f t="shared" si="40"/>
        <v>16.355113750033382</v>
      </c>
      <c r="G92" s="103">
        <f t="shared" si="40"/>
        <v>21.842332471177485</v>
      </c>
      <c r="H92" s="103">
        <f t="shared" si="40"/>
        <v>27.234488100729394</v>
      </c>
      <c r="I92" s="103">
        <f t="shared" si="40"/>
        <v>-2.7950549528409994</v>
      </c>
      <c r="J92" s="103">
        <f t="shared" si="40"/>
        <v>-2.5954403652835794</v>
      </c>
      <c r="K92" s="103">
        <f t="shared" si="40"/>
        <v>-0.33470947901311376</v>
      </c>
      <c r="L92" s="103">
        <f t="shared" si="40"/>
        <v>13.395736610885848</v>
      </c>
      <c r="M92" s="103">
        <f t="shared" si="40"/>
        <v>6.9948473926017272</v>
      </c>
      <c r="N92" s="103">
        <f t="shared" si="40"/>
        <v>18.474342380132811</v>
      </c>
      <c r="O92" s="103">
        <f t="shared" si="40"/>
        <v>11.103128957079477</v>
      </c>
      <c r="P92" s="103">
        <f t="shared" si="10"/>
        <v>5.0695370976530825</v>
      </c>
      <c r="Q92" s="103">
        <f t="shared" si="10"/>
        <v>-13.176571836043721</v>
      </c>
      <c r="R92" s="103">
        <f t="shared" si="11"/>
        <v>28.423220650657754</v>
      </c>
      <c r="S92" s="103">
        <f t="shared" si="18"/>
        <v>-9.4226092844778009E-2</v>
      </c>
      <c r="T92" s="103">
        <f t="shared" si="12"/>
        <v>8.0154882618944185</v>
      </c>
      <c r="U92" s="103">
        <f t="shared" si="13"/>
        <v>2.2799295942946145</v>
      </c>
      <c r="V92" s="103">
        <f t="shared" si="13"/>
        <v>26.396566770980371</v>
      </c>
      <c r="W92" s="103">
        <f t="shared" si="7"/>
        <v>-21.048235760940472</v>
      </c>
      <c r="X92" s="103">
        <f t="shared" si="8"/>
        <v>-1.5917241974406977</v>
      </c>
      <c r="Y92" s="18">
        <f t="shared" si="15"/>
        <v>10.538975378405269</v>
      </c>
    </row>
    <row r="93" spans="1:25" ht="13.5" thickBot="1" x14ac:dyDescent="0.25">
      <c r="A93" s="29"/>
      <c r="B93" s="30"/>
      <c r="C93" s="108"/>
      <c r="D93" s="108"/>
      <c r="E93" s="108"/>
      <c r="F93" s="108"/>
      <c r="G93" s="108"/>
      <c r="H93" s="108"/>
      <c r="I93" s="108"/>
      <c r="J93" s="108"/>
      <c r="K93" s="108"/>
      <c r="L93" s="108"/>
      <c r="M93" s="108"/>
      <c r="N93" s="108"/>
      <c r="O93" s="108"/>
      <c r="P93" s="108"/>
      <c r="Q93" s="108"/>
      <c r="R93" s="108"/>
      <c r="S93" s="108"/>
      <c r="T93" s="108"/>
      <c r="U93" s="108"/>
      <c r="V93" s="108"/>
      <c r="W93" s="108"/>
      <c r="X93" s="108"/>
      <c r="Y93" s="108"/>
    </row>
    <row r="94" spans="1:25" ht="13.5" thickTop="1" x14ac:dyDescent="0.2">
      <c r="B94" s="79" t="s">
        <v>868</v>
      </c>
    </row>
  </sheetData>
  <mergeCells count="5">
    <mergeCell ref="C7:AA7"/>
    <mergeCell ref="C36:Y36"/>
    <mergeCell ref="B2:Y2"/>
    <mergeCell ref="B4:Y4"/>
    <mergeCell ref="A65:Y65"/>
  </mergeCells>
  <phoneticPr fontId="4" type="noConversion"/>
  <hyperlinks>
    <hyperlink ref="A1" location="INDICE!A1" display="INDICE"/>
  </hyperlinks>
  <pageMargins left="0.75" right="0.75" top="1" bottom="1" header="0" footer="0"/>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4"/>
  <sheetViews>
    <sheetView topLeftCell="I1" zoomScale="70" zoomScaleNormal="70" workbookViewId="0"/>
  </sheetViews>
  <sheetFormatPr baseColWidth="10" defaultRowHeight="12.75" x14ac:dyDescent="0.2"/>
  <cols>
    <col min="1" max="1" width="11.42578125" style="4"/>
    <col min="2" max="2" width="33.28515625" style="4" customWidth="1"/>
    <col min="3" max="14" width="12.140625" style="21" customWidth="1"/>
    <col min="15" max="25" width="12.7109375" style="21" customWidth="1"/>
    <col min="26" max="89" width="11.42578125" style="21"/>
    <col min="90" max="16384" width="11.42578125" style="4"/>
  </cols>
  <sheetData>
    <row r="1" spans="1:25" x14ac:dyDescent="0.2">
      <c r="A1" s="11" t="s">
        <v>258</v>
      </c>
    </row>
    <row r="2" spans="1:25" ht="18.75" x14ac:dyDescent="0.3">
      <c r="A2" s="333" t="s">
        <v>28</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25"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25" ht="18.75" x14ac:dyDescent="0.3">
      <c r="A4" s="333" t="s">
        <v>857</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25" ht="13.5" thickBot="1" x14ac:dyDescent="0.25">
      <c r="A5" s="343" t="s">
        <v>128</v>
      </c>
      <c r="B5" s="343"/>
      <c r="C5" s="343"/>
      <c r="D5" s="343"/>
      <c r="E5" s="343"/>
      <c r="F5" s="343"/>
      <c r="G5" s="343"/>
      <c r="H5" s="343"/>
      <c r="I5" s="351"/>
      <c r="J5" s="343"/>
      <c r="K5" s="343"/>
      <c r="L5" s="343"/>
      <c r="M5" s="343"/>
      <c r="N5" s="343"/>
      <c r="O5" s="343"/>
      <c r="P5" s="343"/>
      <c r="Q5" s="343"/>
      <c r="R5" s="343"/>
      <c r="S5" s="343"/>
      <c r="T5" s="343"/>
      <c r="U5" s="343"/>
      <c r="V5" s="343"/>
      <c r="W5" s="343"/>
      <c r="X5" s="343"/>
      <c r="Y5" s="343"/>
    </row>
    <row r="6" spans="1:25" ht="13.5" thickTop="1" x14ac:dyDescent="0.2">
      <c r="A6" s="148"/>
      <c r="C6" s="74">
        <v>1995</v>
      </c>
      <c r="D6" s="74">
        <v>1996</v>
      </c>
      <c r="E6" s="74">
        <v>1997</v>
      </c>
      <c r="F6" s="74">
        <v>1998</v>
      </c>
      <c r="G6" s="74">
        <v>1999</v>
      </c>
      <c r="H6" s="74">
        <v>2000</v>
      </c>
      <c r="I6" s="74">
        <v>2001</v>
      </c>
      <c r="J6" s="74">
        <v>2002</v>
      </c>
      <c r="K6" s="74">
        <v>2003</v>
      </c>
      <c r="L6" s="74">
        <v>2004</v>
      </c>
      <c r="M6" s="74">
        <v>2005</v>
      </c>
      <c r="N6" s="74">
        <v>2006</v>
      </c>
      <c r="O6" s="74">
        <v>2007</v>
      </c>
      <c r="P6" s="74">
        <v>2008</v>
      </c>
      <c r="Q6" s="74">
        <v>2009</v>
      </c>
      <c r="R6" s="74">
        <v>2010</v>
      </c>
      <c r="S6" s="74">
        <v>2011</v>
      </c>
      <c r="T6" s="74">
        <v>2012</v>
      </c>
      <c r="U6" s="74">
        <v>2013</v>
      </c>
      <c r="V6" s="74">
        <v>2014</v>
      </c>
      <c r="W6" s="74">
        <v>2015</v>
      </c>
      <c r="X6" s="74">
        <v>2016</v>
      </c>
      <c r="Y6" s="74" t="s">
        <v>806</v>
      </c>
    </row>
    <row r="7" spans="1:25" ht="13.5" thickBot="1" x14ac:dyDescent="0.25">
      <c r="A7" s="148"/>
      <c r="B7" s="328" t="s">
        <v>25</v>
      </c>
      <c r="C7" s="328"/>
      <c r="D7" s="328"/>
      <c r="E7" s="328"/>
      <c r="F7" s="328"/>
      <c r="G7" s="328"/>
      <c r="H7" s="328"/>
      <c r="I7" s="328"/>
      <c r="J7" s="328"/>
      <c r="K7" s="328"/>
      <c r="L7" s="328"/>
      <c r="M7" s="328"/>
      <c r="N7" s="328"/>
      <c r="O7" s="328"/>
      <c r="P7" s="328"/>
      <c r="Q7" s="328"/>
      <c r="R7" s="328"/>
      <c r="S7" s="328"/>
      <c r="T7" s="328"/>
      <c r="U7" s="328"/>
      <c r="V7" s="328"/>
      <c r="W7" s="328"/>
      <c r="X7" s="328"/>
      <c r="Y7" s="328"/>
    </row>
    <row r="8" spans="1:25" ht="13.5" thickTop="1" x14ac:dyDescent="0.2">
      <c r="A8" s="148"/>
      <c r="C8" s="22"/>
      <c r="D8" s="22"/>
      <c r="E8" s="22"/>
      <c r="F8" s="22"/>
      <c r="G8" s="22"/>
      <c r="H8" s="22"/>
      <c r="I8" s="22"/>
      <c r="J8" s="22"/>
      <c r="K8" s="22"/>
      <c r="L8" s="22"/>
      <c r="M8" s="22"/>
      <c r="N8" s="22"/>
      <c r="O8" s="22"/>
      <c r="P8" s="22"/>
      <c r="Q8" s="22"/>
      <c r="R8" s="22"/>
      <c r="S8" s="22"/>
      <c r="T8" s="22"/>
      <c r="U8" s="22"/>
      <c r="V8" s="22"/>
      <c r="W8" s="22"/>
      <c r="X8" s="22"/>
      <c r="Y8" s="22"/>
    </row>
    <row r="9" spans="1:25" x14ac:dyDescent="0.2">
      <c r="A9" s="143"/>
      <c r="B9" s="27" t="s">
        <v>326</v>
      </c>
      <c r="C9" s="75">
        <v>854.69205399999998</v>
      </c>
      <c r="D9" s="75">
        <v>1176.0249960000001</v>
      </c>
      <c r="E9" s="75">
        <v>1349.351928</v>
      </c>
      <c r="F9" s="75">
        <v>1574.445766</v>
      </c>
      <c r="G9" s="75">
        <v>1729.6612359999999</v>
      </c>
      <c r="H9" s="75">
        <v>1964.227089</v>
      </c>
      <c r="I9" s="75">
        <v>1814.3851810000001</v>
      </c>
      <c r="J9" s="75">
        <v>1878.1250319999999</v>
      </c>
      <c r="K9" s="75">
        <v>1833.2150569999999</v>
      </c>
      <c r="L9" s="75">
        <v>1829.1643019999999</v>
      </c>
      <c r="M9" s="75">
        <v>1928.286063</v>
      </c>
      <c r="N9" s="75">
        <v>2058.261567</v>
      </c>
      <c r="O9" s="75">
        <v>2132.645258</v>
      </c>
      <c r="P9" s="75">
        <v>2208.4908569999998</v>
      </c>
      <c r="Q9" s="184">
        <v>1765.640985</v>
      </c>
      <c r="R9" s="184">
        <v>6190.3265760000004</v>
      </c>
      <c r="S9" s="184">
        <v>2310.201697</v>
      </c>
      <c r="T9" s="184">
        <v>2618.3092630000001</v>
      </c>
      <c r="U9" s="27">
        <v>2811.343562</v>
      </c>
      <c r="V9" s="27">
        <v>2894.6125959999999</v>
      </c>
      <c r="W9" s="27">
        <v>2938.7040080000002</v>
      </c>
      <c r="X9" s="27">
        <v>2790.5579170000001</v>
      </c>
      <c r="Y9" s="28">
        <f>SUM(C9:X9)</f>
        <v>48650.672989999999</v>
      </c>
    </row>
    <row r="10" spans="1:25" x14ac:dyDescent="0.2">
      <c r="A10" s="143"/>
      <c r="B10" s="27" t="s">
        <v>67</v>
      </c>
      <c r="C10" s="75">
        <v>63.675102000000003</v>
      </c>
      <c r="D10" s="75">
        <v>106.06791699999999</v>
      </c>
      <c r="E10" s="75">
        <v>115.428997</v>
      </c>
      <c r="F10" s="75">
        <v>115.831069</v>
      </c>
      <c r="G10" s="75">
        <v>134.09099699999999</v>
      </c>
      <c r="H10" s="75">
        <v>130.02217099999999</v>
      </c>
      <c r="I10" s="75">
        <v>152.86191400000001</v>
      </c>
      <c r="J10" s="75">
        <v>178.89919499999999</v>
      </c>
      <c r="K10" s="75">
        <v>204.41977800000001</v>
      </c>
      <c r="L10" s="75">
        <v>232.81664499999999</v>
      </c>
      <c r="M10" s="75">
        <v>316.79656</v>
      </c>
      <c r="N10" s="75">
        <v>355.184552</v>
      </c>
      <c r="O10" s="75">
        <v>447.71567700000003</v>
      </c>
      <c r="P10" s="75">
        <v>528.17901800000004</v>
      </c>
      <c r="Q10" s="184">
        <v>363.889612</v>
      </c>
      <c r="R10" s="184">
        <v>943.73616300000003</v>
      </c>
      <c r="S10" s="184">
        <v>443.73459600000001</v>
      </c>
      <c r="T10" s="184">
        <v>477.56687299999999</v>
      </c>
      <c r="U10" s="27">
        <v>481.72378700000002</v>
      </c>
      <c r="V10" s="27">
        <v>495.06183299999998</v>
      </c>
      <c r="W10" s="27">
        <v>535.19249500000001</v>
      </c>
      <c r="X10" s="27">
        <v>505.58839999999998</v>
      </c>
      <c r="Y10" s="28">
        <f t="shared" ref="Y10:Y28" si="0">SUM(C10:X10)</f>
        <v>7328.4833509999999</v>
      </c>
    </row>
    <row r="11" spans="1:25" x14ac:dyDescent="0.2">
      <c r="A11" s="143"/>
      <c r="B11" s="27" t="s">
        <v>396</v>
      </c>
      <c r="C11" s="75">
        <v>13.575604</v>
      </c>
      <c r="D11" s="75">
        <v>26.802613999999998</v>
      </c>
      <c r="E11" s="75">
        <v>32.270176999999997</v>
      </c>
      <c r="F11" s="75">
        <v>30.504484000000001</v>
      </c>
      <c r="G11" s="75">
        <v>41.407657999999998</v>
      </c>
      <c r="H11" s="75">
        <v>63.571331000000001</v>
      </c>
      <c r="I11" s="75">
        <v>60.521343999999999</v>
      </c>
      <c r="J11" s="75">
        <v>64.938143999999994</v>
      </c>
      <c r="K11" s="75">
        <v>62.961095999999998</v>
      </c>
      <c r="L11" s="75">
        <v>61.068727000000003</v>
      </c>
      <c r="M11" s="75">
        <v>71.211433</v>
      </c>
      <c r="N11" s="75">
        <v>80.218654999999998</v>
      </c>
      <c r="O11" s="75">
        <v>88.902113999999997</v>
      </c>
      <c r="P11" s="75">
        <v>129.334022</v>
      </c>
      <c r="Q11" s="184">
        <v>116.796705</v>
      </c>
      <c r="R11" s="184">
        <v>229.12285299999999</v>
      </c>
      <c r="S11" s="184">
        <v>120.47508999999999</v>
      </c>
      <c r="T11" s="184">
        <v>116.812635</v>
      </c>
      <c r="U11" s="27">
        <v>112.59436599999999</v>
      </c>
      <c r="V11" s="27">
        <v>116.76181099999999</v>
      </c>
      <c r="W11" s="27">
        <v>127.61866999999999</v>
      </c>
      <c r="X11" s="27">
        <v>124.050209</v>
      </c>
      <c r="Y11" s="28">
        <f t="shared" si="0"/>
        <v>1891.5197420000002</v>
      </c>
    </row>
    <row r="12" spans="1:25" x14ac:dyDescent="0.2">
      <c r="A12" s="143"/>
      <c r="B12" s="27" t="s">
        <v>402</v>
      </c>
      <c r="C12" s="75">
        <v>60.545192</v>
      </c>
      <c r="D12" s="75">
        <v>66.673567000000006</v>
      </c>
      <c r="E12" s="75">
        <v>64.535219999999995</v>
      </c>
      <c r="F12" s="75">
        <v>71.547015000000002</v>
      </c>
      <c r="G12" s="75">
        <v>71.245954999999995</v>
      </c>
      <c r="H12" s="75">
        <v>81.761882</v>
      </c>
      <c r="I12" s="75">
        <v>93.943861999999996</v>
      </c>
      <c r="J12" s="75">
        <v>104.827358</v>
      </c>
      <c r="K12" s="75">
        <v>133.2808</v>
      </c>
      <c r="L12" s="75">
        <v>182.562794</v>
      </c>
      <c r="M12" s="75">
        <v>228.98234199999999</v>
      </c>
      <c r="N12" s="75">
        <v>253.07247599999999</v>
      </c>
      <c r="O12" s="75">
        <v>280.07815599999998</v>
      </c>
      <c r="P12" s="75">
        <v>238.668858</v>
      </c>
      <c r="Q12" s="184">
        <v>183.89355499999999</v>
      </c>
      <c r="R12" s="184">
        <v>1299.394092</v>
      </c>
      <c r="S12" s="184">
        <v>328.33988599999998</v>
      </c>
      <c r="T12" s="184">
        <v>377.90812099999999</v>
      </c>
      <c r="U12" s="27">
        <v>409.35209900000001</v>
      </c>
      <c r="V12" s="27">
        <v>443.10129799999999</v>
      </c>
      <c r="W12" s="27">
        <v>438.02234399999998</v>
      </c>
      <c r="X12" s="27">
        <v>450.04030999999998</v>
      </c>
      <c r="Y12" s="28">
        <f t="shared" si="0"/>
        <v>5861.7771819999998</v>
      </c>
    </row>
    <row r="13" spans="1:25" x14ac:dyDescent="0.2">
      <c r="A13" s="143"/>
      <c r="B13" s="27" t="s">
        <v>332</v>
      </c>
      <c r="C13" s="75">
        <v>2.9400590000000002</v>
      </c>
      <c r="D13" s="75">
        <v>3.1500400000000002</v>
      </c>
      <c r="E13" s="75">
        <v>3.985074</v>
      </c>
      <c r="F13" s="75">
        <v>7.9086509999999999</v>
      </c>
      <c r="G13" s="75">
        <v>2.8015500000000002</v>
      </c>
      <c r="H13" s="75">
        <v>5.2066030000000003</v>
      </c>
      <c r="I13" s="75">
        <v>6.5949669999999996</v>
      </c>
      <c r="J13" s="75">
        <v>4.7274979999999998</v>
      </c>
      <c r="K13" s="75">
        <v>6.5114640000000001</v>
      </c>
      <c r="L13" s="75">
        <v>9.8869969999999991</v>
      </c>
      <c r="M13" s="75">
        <v>10.175055</v>
      </c>
      <c r="N13" s="75">
        <v>10.353431</v>
      </c>
      <c r="O13" s="75">
        <v>10.923055</v>
      </c>
      <c r="P13" s="75">
        <v>11.978424</v>
      </c>
      <c r="Q13" s="184">
        <v>8.3205930000000006</v>
      </c>
      <c r="R13" s="184">
        <v>35.609744999999997</v>
      </c>
      <c r="S13" s="184">
        <v>12.235035999999999</v>
      </c>
      <c r="T13" s="184">
        <v>15.204983</v>
      </c>
      <c r="U13" s="27">
        <v>12.060345</v>
      </c>
      <c r="V13" s="27">
        <v>29.565853000000001</v>
      </c>
      <c r="W13" s="27">
        <v>12.875093</v>
      </c>
      <c r="X13" s="27">
        <v>12.145213</v>
      </c>
      <c r="Y13" s="28">
        <f t="shared" si="0"/>
        <v>235.15972900000003</v>
      </c>
    </row>
    <row r="14" spans="1:25" x14ac:dyDescent="0.2">
      <c r="A14" s="143"/>
      <c r="B14" s="27" t="s">
        <v>58</v>
      </c>
      <c r="C14" s="75">
        <v>2.5399769999999999</v>
      </c>
      <c r="D14" s="75">
        <v>3.0215329999999998</v>
      </c>
      <c r="E14" s="75">
        <v>4.0041029999999997</v>
      </c>
      <c r="F14" s="75">
        <v>2.617381</v>
      </c>
      <c r="G14" s="75">
        <v>3.091936</v>
      </c>
      <c r="H14" s="75">
        <v>3.759198</v>
      </c>
      <c r="I14" s="75">
        <v>7.1856689999999999</v>
      </c>
      <c r="J14" s="75">
        <v>14.555870000000001</v>
      </c>
      <c r="K14" s="75">
        <v>19.375195999999999</v>
      </c>
      <c r="L14" s="75">
        <v>11.823957999999999</v>
      </c>
      <c r="M14" s="75">
        <v>17.333047000000001</v>
      </c>
      <c r="N14" s="75">
        <v>21.625782999999998</v>
      </c>
      <c r="O14" s="75">
        <v>21.172671999999999</v>
      </c>
      <c r="P14" s="75">
        <v>23.249441000000001</v>
      </c>
      <c r="Q14" s="184">
        <v>17.264752999999999</v>
      </c>
      <c r="R14" s="184">
        <v>77.575890999999999</v>
      </c>
      <c r="S14" s="184">
        <v>22.30132</v>
      </c>
      <c r="T14" s="184">
        <v>27.983819</v>
      </c>
      <c r="U14" s="27">
        <v>20.539370000000002</v>
      </c>
      <c r="V14" s="27">
        <v>30.726851</v>
      </c>
      <c r="W14" s="27">
        <v>26.83511</v>
      </c>
      <c r="X14" s="27">
        <v>21.394248000000001</v>
      </c>
      <c r="Y14" s="28">
        <f t="shared" si="0"/>
        <v>399.977126</v>
      </c>
    </row>
    <row r="15" spans="1:25" x14ac:dyDescent="0.2">
      <c r="A15" s="143"/>
      <c r="B15" s="27" t="s">
        <v>71</v>
      </c>
      <c r="C15" s="75">
        <v>1.3898999999999999</v>
      </c>
      <c r="D15" s="75">
        <v>3.285085</v>
      </c>
      <c r="E15" s="75">
        <v>8.1887650000000001</v>
      </c>
      <c r="F15" s="75">
        <v>9.6196710000000003</v>
      </c>
      <c r="G15" s="75">
        <v>5.7959310000000004</v>
      </c>
      <c r="H15" s="75">
        <v>8.7225429999999999</v>
      </c>
      <c r="I15" s="75">
        <v>23.512374000000001</v>
      </c>
      <c r="J15" s="75">
        <v>21.613389999999999</v>
      </c>
      <c r="K15" s="75">
        <v>30.335525000000001</v>
      </c>
      <c r="L15" s="75">
        <v>50.440081999999997</v>
      </c>
      <c r="M15" s="75">
        <v>97.169639000000004</v>
      </c>
      <c r="N15" s="75">
        <v>163.36389199999999</v>
      </c>
      <c r="O15" s="75">
        <v>161.05841100000001</v>
      </c>
      <c r="P15" s="75">
        <v>182.49785900000001</v>
      </c>
      <c r="Q15" s="184">
        <v>193.86475799999999</v>
      </c>
      <c r="R15" s="184">
        <v>2310.81385</v>
      </c>
      <c r="S15" s="184">
        <v>296.04768799999999</v>
      </c>
      <c r="T15" s="184">
        <v>338.675319</v>
      </c>
      <c r="U15" s="27">
        <v>439.17481199999997</v>
      </c>
      <c r="V15" s="27">
        <v>579.5264719999999</v>
      </c>
      <c r="W15" s="27">
        <v>541.73133600000006</v>
      </c>
      <c r="X15" s="27">
        <v>513.01568399999996</v>
      </c>
      <c r="Y15" s="28">
        <f t="shared" si="0"/>
        <v>5979.8429859999987</v>
      </c>
    </row>
    <row r="16" spans="1:25" x14ac:dyDescent="0.2">
      <c r="A16" s="143"/>
      <c r="B16" s="76" t="s">
        <v>15</v>
      </c>
      <c r="C16" s="75">
        <v>4.1903770000000016</v>
      </c>
      <c r="D16" s="75">
        <v>7.7189819999999996</v>
      </c>
      <c r="E16" s="75">
        <v>7.7885329999999993</v>
      </c>
      <c r="F16" s="75">
        <v>7.9975269999999998</v>
      </c>
      <c r="G16" s="75">
        <v>9.6874450000000003</v>
      </c>
      <c r="H16" s="75">
        <v>8.8502019999999941</v>
      </c>
      <c r="I16" s="75">
        <v>13.726353000000001</v>
      </c>
      <c r="J16" s="75">
        <v>23.205287999999999</v>
      </c>
      <c r="K16" s="75">
        <v>27.932458999999998</v>
      </c>
      <c r="L16" s="75">
        <v>21.398514999999993</v>
      </c>
      <c r="M16" s="75">
        <v>28.738146000000004</v>
      </c>
      <c r="N16" s="75">
        <v>38.387557999999999</v>
      </c>
      <c r="O16" s="75">
        <v>49.284848000000004</v>
      </c>
      <c r="P16" s="75">
        <v>45.76647100000001</v>
      </c>
      <c r="Q16" s="105">
        <v>32.662103000000002</v>
      </c>
      <c r="R16" s="105">
        <v>117.75594699999999</v>
      </c>
      <c r="S16" s="105">
        <v>34.495334999999997</v>
      </c>
      <c r="T16" s="105">
        <v>38.744922000000003</v>
      </c>
      <c r="U16" s="19">
        <v>33.056176000000001</v>
      </c>
      <c r="V16" s="19">
        <v>45.018550000000005</v>
      </c>
      <c r="W16" s="19">
        <v>40.667266000000005</v>
      </c>
      <c r="X16" s="19">
        <v>35.515741000000006</v>
      </c>
      <c r="Y16" s="28">
        <f t="shared" si="0"/>
        <v>672.58874400000013</v>
      </c>
    </row>
    <row r="17" spans="1:25" x14ac:dyDescent="0.2">
      <c r="A17" s="143"/>
      <c r="B17" s="76" t="s">
        <v>26</v>
      </c>
      <c r="C17" s="75">
        <v>1.3513230000000001</v>
      </c>
      <c r="D17" s="75">
        <v>2.6135760000000001</v>
      </c>
      <c r="E17" s="75">
        <v>1.5118549999999999</v>
      </c>
      <c r="F17" s="75">
        <v>3.9026730000000001</v>
      </c>
      <c r="G17" s="75">
        <v>5.4553560000000001</v>
      </c>
      <c r="H17" s="75">
        <v>3.626617</v>
      </c>
      <c r="I17" s="75">
        <v>4.276465</v>
      </c>
      <c r="J17" s="75">
        <v>4.7202149999999996</v>
      </c>
      <c r="K17" s="75">
        <v>4.0164989999999996</v>
      </c>
      <c r="L17" s="75">
        <v>5.0725519999999999</v>
      </c>
      <c r="M17" s="75">
        <v>5.2950540000000004</v>
      </c>
      <c r="N17" s="75">
        <v>10.609404</v>
      </c>
      <c r="O17" s="75">
        <v>13.989869000000001</v>
      </c>
      <c r="P17" s="75">
        <v>14.689434</v>
      </c>
      <c r="Q17" s="105">
        <v>9.6374370000000003</v>
      </c>
      <c r="R17" s="105">
        <v>24.217797999999998</v>
      </c>
      <c r="S17" s="105">
        <v>6.892277</v>
      </c>
      <c r="T17" s="105">
        <v>3.2917239999999999</v>
      </c>
      <c r="U17" s="19">
        <v>5.1448320000000001</v>
      </c>
      <c r="V17" s="19">
        <v>5.265752</v>
      </c>
      <c r="W17" s="19">
        <v>6.708958</v>
      </c>
      <c r="X17" s="19">
        <v>3.8272930000000001</v>
      </c>
      <c r="Y17" s="28">
        <f t="shared" si="0"/>
        <v>146.116963</v>
      </c>
    </row>
    <row r="18" spans="1:25" x14ac:dyDescent="0.2">
      <c r="A18" s="143"/>
      <c r="B18" s="76" t="s">
        <v>27</v>
      </c>
      <c r="C18" s="75">
        <v>2.5399769999999999</v>
      </c>
      <c r="D18" s="75">
        <v>3.0215329999999998</v>
      </c>
      <c r="E18" s="75">
        <v>4.0041029999999997</v>
      </c>
      <c r="F18" s="75">
        <v>2.617381</v>
      </c>
      <c r="G18" s="75">
        <v>3.091936</v>
      </c>
      <c r="H18" s="75">
        <v>3.759198</v>
      </c>
      <c r="I18" s="75">
        <v>7.1856689999999999</v>
      </c>
      <c r="J18" s="75">
        <v>14.555870000000001</v>
      </c>
      <c r="K18" s="75">
        <v>19.375195999999999</v>
      </c>
      <c r="L18" s="75">
        <v>11.823957999999999</v>
      </c>
      <c r="M18" s="75">
        <v>17.333047000000001</v>
      </c>
      <c r="N18" s="75">
        <v>21.625782999999998</v>
      </c>
      <c r="O18" s="75">
        <v>21.172671999999999</v>
      </c>
      <c r="P18" s="75">
        <v>23.249441000000001</v>
      </c>
      <c r="Q18" s="105">
        <v>17.264752999999999</v>
      </c>
      <c r="R18" s="105">
        <v>77.575890999999999</v>
      </c>
      <c r="S18" s="105">
        <v>22.30132</v>
      </c>
      <c r="T18" s="105">
        <v>27.983819</v>
      </c>
      <c r="U18" s="19">
        <v>20.539370000000002</v>
      </c>
      <c r="V18" s="19">
        <v>30.726851</v>
      </c>
      <c r="W18" s="19">
        <v>26.83511</v>
      </c>
      <c r="X18" s="19">
        <v>21.394248000000001</v>
      </c>
      <c r="Y18" s="28">
        <f t="shared" si="0"/>
        <v>399.977126</v>
      </c>
    </row>
    <row r="19" spans="1:25" x14ac:dyDescent="0.2">
      <c r="A19" s="143"/>
      <c r="B19" s="76" t="s">
        <v>16</v>
      </c>
      <c r="C19" s="75">
        <f>SUM(C20:C25)</f>
        <v>5.9957000000000003E-2</v>
      </c>
      <c r="D19" s="75">
        <f t="shared" ref="D19:X19" si="1">SUM(D20:D25)</f>
        <v>5.1555000000000004E-2</v>
      </c>
      <c r="E19" s="75">
        <f t="shared" si="1"/>
        <v>0.15232400000000001</v>
      </c>
      <c r="F19" s="75">
        <f t="shared" si="1"/>
        <v>5.7051999999999999E-2</v>
      </c>
      <c r="G19" s="75">
        <f t="shared" si="1"/>
        <v>0.224381</v>
      </c>
      <c r="H19" s="75">
        <f t="shared" si="1"/>
        <v>0.149057</v>
      </c>
      <c r="I19" s="75">
        <f t="shared" si="1"/>
        <v>0.15677799999999997</v>
      </c>
      <c r="J19" s="75">
        <f t="shared" si="1"/>
        <v>4.4163000000000001E-2</v>
      </c>
      <c r="K19" s="75">
        <f t="shared" si="1"/>
        <v>8.6890000000000009E-2</v>
      </c>
      <c r="L19" s="75">
        <f t="shared" si="1"/>
        <v>0.79126200000000002</v>
      </c>
      <c r="M19" s="75">
        <f t="shared" si="1"/>
        <v>1.0022340000000001</v>
      </c>
      <c r="N19" s="75">
        <f t="shared" si="1"/>
        <v>0.29272500000000001</v>
      </c>
      <c r="O19" s="75">
        <f t="shared" si="1"/>
        <v>0.55764999999999998</v>
      </c>
      <c r="P19" s="75">
        <f t="shared" si="1"/>
        <v>0.95101799999999992</v>
      </c>
      <c r="Q19" s="75">
        <f t="shared" si="1"/>
        <v>0.62854299999999996</v>
      </c>
      <c r="R19" s="75">
        <f t="shared" si="1"/>
        <v>8.2118280000000006</v>
      </c>
      <c r="S19" s="75">
        <f t="shared" si="1"/>
        <v>1.6267259999999999</v>
      </c>
      <c r="T19" s="75">
        <f t="shared" si="1"/>
        <v>2.2080349999999997</v>
      </c>
      <c r="U19" s="75">
        <f t="shared" si="1"/>
        <v>3.276732</v>
      </c>
      <c r="V19" s="75">
        <f t="shared" si="1"/>
        <v>3.1518289999999998</v>
      </c>
      <c r="W19" s="75">
        <f t="shared" si="1"/>
        <v>2.3614109999999999</v>
      </c>
      <c r="X19" s="75">
        <f t="shared" si="1"/>
        <v>5.2615179999999997</v>
      </c>
      <c r="Y19" s="28">
        <f t="shared" si="0"/>
        <v>31.303667999999998</v>
      </c>
    </row>
    <row r="20" spans="1:25" x14ac:dyDescent="0.2">
      <c r="A20" s="143"/>
      <c r="B20" s="76" t="s">
        <v>19</v>
      </c>
      <c r="C20" s="75">
        <v>4.8267999999999998E-2</v>
      </c>
      <c r="D20" s="75">
        <v>6.411E-3</v>
      </c>
      <c r="E20" s="75">
        <v>3.9552999999999998E-2</v>
      </c>
      <c r="F20" s="75">
        <v>3.3209000000000002E-2</v>
      </c>
      <c r="G20" s="75">
        <v>0.19716700000000001</v>
      </c>
      <c r="H20" s="75">
        <v>3.6191000000000001E-2</v>
      </c>
      <c r="I20" s="75">
        <v>1.3112E-2</v>
      </c>
      <c r="J20" s="75">
        <v>2.8449999999999999E-3</v>
      </c>
      <c r="K20" s="75">
        <v>2.2426000000000001E-2</v>
      </c>
      <c r="L20" s="75">
        <v>5.091E-3</v>
      </c>
      <c r="M20" s="75">
        <v>2.2935000000000001E-2</v>
      </c>
      <c r="N20" s="75">
        <v>5.1590000000000004E-3</v>
      </c>
      <c r="O20" s="75">
        <v>2.4278000000000001E-2</v>
      </c>
      <c r="P20" s="75">
        <v>6.4640000000000001E-3</v>
      </c>
      <c r="Q20" s="105">
        <v>5.4982999999999997E-2</v>
      </c>
      <c r="R20" s="105">
        <v>3.4086999999999999E-2</v>
      </c>
      <c r="S20" s="105">
        <v>2.2651000000000001E-2</v>
      </c>
      <c r="T20" s="105">
        <v>4.3220000000000001E-2</v>
      </c>
      <c r="U20" s="19">
        <v>1.3339E-2</v>
      </c>
      <c r="V20" s="19">
        <v>1.5016999999999999E-2</v>
      </c>
      <c r="W20" s="19">
        <v>5.3800000000000002E-3</v>
      </c>
      <c r="X20" s="19">
        <v>1.8301000000000001E-2</v>
      </c>
      <c r="Y20" s="28">
        <f t="shared" si="0"/>
        <v>0.67008699999999999</v>
      </c>
    </row>
    <row r="21" spans="1:25" x14ac:dyDescent="0.2">
      <c r="A21" s="143"/>
      <c r="B21" s="76" t="s">
        <v>18</v>
      </c>
      <c r="C21" s="75">
        <v>5.1070000000000004E-3</v>
      </c>
      <c r="D21" s="75">
        <v>8.6600000000000002E-4</v>
      </c>
      <c r="E21" s="75">
        <v>9.8279999999999999E-3</v>
      </c>
      <c r="F21" s="75">
        <v>8.8789999999999997E-3</v>
      </c>
      <c r="G21" s="75">
        <v>4.1199999999999999E-4</v>
      </c>
      <c r="H21" s="75">
        <v>5.8409999999999998E-3</v>
      </c>
      <c r="I21" s="75">
        <v>1.444E-3</v>
      </c>
      <c r="J21" s="75">
        <v>1.0399999999999999E-4</v>
      </c>
      <c r="K21" s="75">
        <v>1.8461999999999999E-2</v>
      </c>
      <c r="L21" s="75">
        <v>0.14040900000000001</v>
      </c>
      <c r="M21" s="75">
        <v>2.2832000000000002E-2</v>
      </c>
      <c r="N21" s="75">
        <v>2.5533E-2</v>
      </c>
      <c r="O21" s="75">
        <v>5.5757000000000001E-2</v>
      </c>
      <c r="P21" s="75">
        <v>1.9827000000000001E-2</v>
      </c>
      <c r="Q21" s="105">
        <v>2.2613999999999999E-2</v>
      </c>
      <c r="R21" s="105">
        <v>0.26760499999999998</v>
      </c>
      <c r="S21" s="105">
        <v>6.8640000000000007E-2</v>
      </c>
      <c r="T21" s="105">
        <v>3.7915999999999998E-2</v>
      </c>
      <c r="U21" s="19">
        <v>6.8820000000000001E-3</v>
      </c>
      <c r="V21" s="19">
        <v>0.95925899999999997</v>
      </c>
      <c r="W21" s="19">
        <v>7.7369999999999994E-2</v>
      </c>
      <c r="X21" s="19">
        <v>3.2141999999999997E-2</v>
      </c>
      <c r="Y21" s="28">
        <f t="shared" si="0"/>
        <v>1.7877289999999999</v>
      </c>
    </row>
    <row r="22" spans="1:25" x14ac:dyDescent="0.2">
      <c r="A22" s="143"/>
      <c r="B22" s="76" t="s">
        <v>20</v>
      </c>
      <c r="C22" s="75">
        <v>0</v>
      </c>
      <c r="D22" s="75">
        <v>3.431E-3</v>
      </c>
      <c r="E22" s="75">
        <v>7.8664999999999999E-2</v>
      </c>
      <c r="F22" s="75">
        <v>1.7100000000000001E-4</v>
      </c>
      <c r="G22" s="75">
        <v>5.0959999999999998E-3</v>
      </c>
      <c r="H22" s="75">
        <v>2.1597999999999999E-2</v>
      </c>
      <c r="I22" s="75">
        <v>5.5079999999999999E-3</v>
      </c>
      <c r="J22" s="75">
        <v>9.8900000000000008E-4</v>
      </c>
      <c r="K22" s="75">
        <v>4.6750000000000003E-3</v>
      </c>
      <c r="L22" s="75">
        <v>7.6709999999999999E-3</v>
      </c>
      <c r="M22" s="75">
        <v>7.3709999999999999E-3</v>
      </c>
      <c r="N22" s="75">
        <v>7.7289999999999998E-3</v>
      </c>
      <c r="O22" s="75">
        <v>4.8240000000000002E-3</v>
      </c>
      <c r="P22" s="75">
        <v>6.0717E-2</v>
      </c>
      <c r="Q22" s="105">
        <v>4.2862999999999998E-2</v>
      </c>
      <c r="R22" s="105">
        <v>9.1518000000000002E-2</v>
      </c>
      <c r="S22" s="105">
        <v>0.22711100000000001</v>
      </c>
      <c r="T22" s="105">
        <v>0.91085499999999997</v>
      </c>
      <c r="U22" s="19">
        <v>1.65547</v>
      </c>
      <c r="V22" s="19">
        <v>0.74541600000000008</v>
      </c>
      <c r="W22" s="19">
        <v>0.152223</v>
      </c>
      <c r="X22" s="19">
        <v>0.457513</v>
      </c>
      <c r="Y22" s="28">
        <f t="shared" si="0"/>
        <v>4.4914139999999998</v>
      </c>
    </row>
    <row r="23" spans="1:25" x14ac:dyDescent="0.2">
      <c r="A23" s="143"/>
      <c r="B23" s="76" t="s">
        <v>21</v>
      </c>
      <c r="C23" s="75">
        <v>0</v>
      </c>
      <c r="D23" s="75">
        <v>3.0609999999999999E-3</v>
      </c>
      <c r="E23" s="75">
        <v>0</v>
      </c>
      <c r="F23" s="75">
        <v>0</v>
      </c>
      <c r="G23" s="75">
        <v>1.0499999999999999E-3</v>
      </c>
      <c r="H23" s="75">
        <v>0</v>
      </c>
      <c r="I23" s="75">
        <v>6.0899999999999999E-3</v>
      </c>
      <c r="J23" s="75">
        <v>3.4E-5</v>
      </c>
      <c r="K23" s="75">
        <v>2.6779999999999998E-3</v>
      </c>
      <c r="L23" s="75">
        <v>1.7736999999999999E-2</v>
      </c>
      <c r="M23" s="75">
        <v>2.9239999999999999E-3</v>
      </c>
      <c r="N23" s="75">
        <v>3.0400000000000002E-3</v>
      </c>
      <c r="O23" s="75">
        <v>4.3777000000000003E-2</v>
      </c>
      <c r="P23" s="75">
        <v>0.22339100000000001</v>
      </c>
      <c r="Q23" s="105">
        <v>4.1321999999999998E-2</v>
      </c>
      <c r="R23" s="105">
        <v>1.763E-2</v>
      </c>
      <c r="S23" s="105">
        <v>2.5118999999999999E-2</v>
      </c>
      <c r="T23" s="105">
        <v>6.5970000000000004E-3</v>
      </c>
      <c r="U23" s="19">
        <v>2.7362000000000001E-2</v>
      </c>
      <c r="V23" s="19">
        <v>2.1450000000000002E-3</v>
      </c>
      <c r="W23" s="19">
        <v>6.5591999999999998E-2</v>
      </c>
      <c r="X23" s="19">
        <v>0.23493900000000001</v>
      </c>
      <c r="Y23" s="28">
        <f t="shared" si="0"/>
        <v>0.72448800000000002</v>
      </c>
    </row>
    <row r="24" spans="1:25" x14ac:dyDescent="0.2">
      <c r="A24" s="143"/>
      <c r="B24" s="76" t="s">
        <v>17</v>
      </c>
      <c r="C24" s="75">
        <v>1.8339999999999999E-3</v>
      </c>
      <c r="D24" s="75">
        <v>1.3112E-2</v>
      </c>
      <c r="E24" s="75">
        <v>7.7840000000000001E-3</v>
      </c>
      <c r="F24" s="75">
        <v>1.4064E-2</v>
      </c>
      <c r="G24" s="75">
        <v>9.7800000000000005E-3</v>
      </c>
      <c r="H24" s="75">
        <v>7.0741999999999999E-2</v>
      </c>
      <c r="I24" s="75">
        <v>0.123196</v>
      </c>
      <c r="J24" s="75">
        <v>2.1513000000000001E-2</v>
      </c>
      <c r="K24" s="75">
        <v>2.4896000000000001E-2</v>
      </c>
      <c r="L24" s="75">
        <v>0.618259</v>
      </c>
      <c r="M24" s="75">
        <v>0.84994800000000004</v>
      </c>
      <c r="N24" s="75">
        <v>0.13419900000000001</v>
      </c>
      <c r="O24" s="75">
        <v>0.24298900000000001</v>
      </c>
      <c r="P24" s="75">
        <v>0.51004799999999995</v>
      </c>
      <c r="Q24" s="105">
        <v>0.41898999999999997</v>
      </c>
      <c r="R24" s="105">
        <v>7.6183870000000002</v>
      </c>
      <c r="S24" s="105">
        <v>1.1518539999999999</v>
      </c>
      <c r="T24" s="105">
        <v>1.076883</v>
      </c>
      <c r="U24" s="19">
        <v>1.5256959999999999</v>
      </c>
      <c r="V24" s="19">
        <v>1.31928</v>
      </c>
      <c r="W24" s="19">
        <v>1.935452</v>
      </c>
      <c r="X24" s="19">
        <v>4.4892240000000001</v>
      </c>
      <c r="Y24" s="28">
        <f t="shared" si="0"/>
        <v>22.178130000000003</v>
      </c>
    </row>
    <row r="25" spans="1:25" x14ac:dyDescent="0.2">
      <c r="A25" s="297"/>
      <c r="B25" s="76" t="s">
        <v>807</v>
      </c>
      <c r="C25" s="75">
        <v>4.7480000000000005E-3</v>
      </c>
      <c r="D25" s="75">
        <v>2.4673999999999998E-2</v>
      </c>
      <c r="E25" s="75">
        <v>1.6493999999999998E-2</v>
      </c>
      <c r="F25" s="75">
        <v>7.2900000000000005E-4</v>
      </c>
      <c r="G25" s="75">
        <v>1.0876E-2</v>
      </c>
      <c r="H25" s="75">
        <v>1.4685E-2</v>
      </c>
      <c r="I25" s="75">
        <v>7.4279999999999997E-3</v>
      </c>
      <c r="J25" s="75">
        <v>1.8678E-2</v>
      </c>
      <c r="K25" s="75">
        <v>1.3753000000000001E-2</v>
      </c>
      <c r="L25" s="75">
        <v>2.0950000000000001E-3</v>
      </c>
      <c r="M25" s="75">
        <v>9.6224000000000018E-2</v>
      </c>
      <c r="N25" s="75">
        <v>0.117065</v>
      </c>
      <c r="O25" s="75">
        <v>0.186025</v>
      </c>
      <c r="P25" s="75">
        <v>0.13057099999999999</v>
      </c>
      <c r="Q25" s="105">
        <v>4.7770999999999994E-2</v>
      </c>
      <c r="R25" s="105">
        <v>0.18260100000000001</v>
      </c>
      <c r="S25" s="105">
        <v>0.131351</v>
      </c>
      <c r="T25" s="105">
        <v>0.13256399999999996</v>
      </c>
      <c r="U25" s="19">
        <v>4.7982999999999998E-2</v>
      </c>
      <c r="V25" s="19">
        <v>0.110712</v>
      </c>
      <c r="W25" s="19">
        <v>0.12539400000000001</v>
      </c>
      <c r="X25" s="19">
        <v>2.9398999999999998E-2</v>
      </c>
      <c r="Y25" s="28">
        <f t="shared" si="0"/>
        <v>1.4518199999999999</v>
      </c>
    </row>
    <row r="26" spans="1:25" ht="15" x14ac:dyDescent="0.25">
      <c r="A26" s="143"/>
      <c r="B26" s="185" t="s">
        <v>22</v>
      </c>
      <c r="C26" s="186">
        <f>SUM(C9:C13,C15:C16)</f>
        <v>1001.0082880000001</v>
      </c>
      <c r="D26" s="186">
        <f t="shared" ref="D26:R26" si="2">SUM(D9:D13,D15:D16)</f>
        <v>1389.7232010000002</v>
      </c>
      <c r="E26" s="186">
        <f t="shared" si="2"/>
        <v>1581.5486940000001</v>
      </c>
      <c r="F26" s="186">
        <f t="shared" si="2"/>
        <v>1817.8541830000001</v>
      </c>
      <c r="G26" s="186">
        <f t="shared" si="2"/>
        <v>1994.6907720000002</v>
      </c>
      <c r="H26" s="186">
        <f t="shared" si="2"/>
        <v>2262.361821</v>
      </c>
      <c r="I26" s="186">
        <f t="shared" si="2"/>
        <v>2165.5459949999999</v>
      </c>
      <c r="J26" s="186">
        <f t="shared" si="2"/>
        <v>2276.3359050000004</v>
      </c>
      <c r="K26" s="186">
        <f t="shared" si="2"/>
        <v>2298.6561790000001</v>
      </c>
      <c r="L26" s="186">
        <f t="shared" si="2"/>
        <v>2387.3380619999998</v>
      </c>
      <c r="M26" s="186">
        <f t="shared" si="2"/>
        <v>2681.3592380000005</v>
      </c>
      <c r="N26" s="186">
        <f t="shared" si="2"/>
        <v>2958.8421309999999</v>
      </c>
      <c r="O26" s="186">
        <f t="shared" si="2"/>
        <v>3170.6075190000001</v>
      </c>
      <c r="P26" s="186">
        <f t="shared" si="2"/>
        <v>3344.9155089999995</v>
      </c>
      <c r="Q26" s="186">
        <f t="shared" si="2"/>
        <v>2665.0683110000004</v>
      </c>
      <c r="R26" s="186">
        <f t="shared" si="2"/>
        <v>11126.759226</v>
      </c>
      <c r="S26" s="186">
        <f>SUM(S9:S13,S15:S16)</f>
        <v>3545.5293279999996</v>
      </c>
      <c r="T26" s="186">
        <f>SUM(T9:T13,T15:T16)</f>
        <v>3983.2221159999999</v>
      </c>
      <c r="U26" s="253">
        <f>SUM(U9:U13,U15:U16)</f>
        <v>4299.305147</v>
      </c>
      <c r="V26" s="253">
        <f>SUM(V9:V13,V15:V16)</f>
        <v>4603.648412999999</v>
      </c>
      <c r="W26" s="253">
        <f t="shared" ref="W26:X26" si="3">SUM(W9:W13,W15:W16)</f>
        <v>4634.8112120000005</v>
      </c>
      <c r="X26" s="253">
        <f t="shared" si="3"/>
        <v>4430.913474</v>
      </c>
      <c r="Y26" s="28">
        <f t="shared" si="0"/>
        <v>70620.044723999992</v>
      </c>
    </row>
    <row r="27" spans="1:25" x14ac:dyDescent="0.2">
      <c r="A27" s="143"/>
      <c r="B27" s="76" t="s">
        <v>23</v>
      </c>
      <c r="C27" s="75">
        <f>C28-C26</f>
        <v>100.6522769999998</v>
      </c>
      <c r="D27" s="75">
        <f t="shared" ref="D27:V27" si="4">D28-D26</f>
        <v>123.10463399999981</v>
      </c>
      <c r="E27" s="75">
        <f t="shared" si="4"/>
        <v>152.46618100000001</v>
      </c>
      <c r="F27" s="75">
        <f t="shared" si="4"/>
        <v>204.13412499999981</v>
      </c>
      <c r="G27" s="75">
        <f t="shared" si="4"/>
        <v>188.92916599999967</v>
      </c>
      <c r="H27" s="75">
        <f t="shared" si="4"/>
        <v>200.24314700000014</v>
      </c>
      <c r="I27" s="75">
        <f t="shared" si="4"/>
        <v>241.92137400000001</v>
      </c>
      <c r="J27" s="75">
        <f t="shared" si="4"/>
        <v>319.91536699999961</v>
      </c>
      <c r="K27" s="75">
        <f t="shared" si="4"/>
        <v>371.86710600000015</v>
      </c>
      <c r="L27" s="75">
        <f t="shared" si="4"/>
        <v>438.23453500000005</v>
      </c>
      <c r="M27" s="75">
        <f t="shared" si="4"/>
        <v>550.75989499999969</v>
      </c>
      <c r="N27" s="75">
        <f t="shared" si="4"/>
        <v>599.50206800000024</v>
      </c>
      <c r="O27" s="75">
        <f t="shared" si="4"/>
        <v>677.27189199999975</v>
      </c>
      <c r="P27" s="75">
        <f t="shared" si="4"/>
        <v>745.58885400000054</v>
      </c>
      <c r="Q27" s="75">
        <f t="shared" si="4"/>
        <v>606.16908099999955</v>
      </c>
      <c r="R27" s="75">
        <f t="shared" si="4"/>
        <v>2937.8800680000004</v>
      </c>
      <c r="S27" s="75">
        <f t="shared" si="4"/>
        <v>872.39890000000014</v>
      </c>
      <c r="T27" s="75">
        <f t="shared" si="4"/>
        <v>968.18528599999991</v>
      </c>
      <c r="U27" s="75">
        <f t="shared" si="4"/>
        <v>1051.4026400000002</v>
      </c>
      <c r="V27" s="75">
        <f t="shared" si="4"/>
        <v>1251.5669660000003</v>
      </c>
      <c r="W27" s="75">
        <f t="shared" ref="W27:X27" si="5">W28-W26</f>
        <v>1310.7520429999995</v>
      </c>
      <c r="X27" s="75">
        <f t="shared" si="5"/>
        <v>1365.646667</v>
      </c>
      <c r="Y27" s="28">
        <f t="shared" si="0"/>
        <v>15278.592272000002</v>
      </c>
    </row>
    <row r="28" spans="1:25" ht="13.5" thickBot="1" x14ac:dyDescent="0.25">
      <c r="A28" s="143"/>
      <c r="B28" s="77" t="s">
        <v>7</v>
      </c>
      <c r="C28" s="54">
        <v>1101.6605649999999</v>
      </c>
      <c r="D28" s="54">
        <v>1512.8278350000001</v>
      </c>
      <c r="E28" s="54">
        <v>1734.0148750000001</v>
      </c>
      <c r="F28" s="54">
        <v>2021.988308</v>
      </c>
      <c r="G28" s="54">
        <v>2183.6199379999998</v>
      </c>
      <c r="H28" s="54">
        <v>2462.6049680000001</v>
      </c>
      <c r="I28" s="54">
        <v>2407.467369</v>
      </c>
      <c r="J28" s="54">
        <v>2596.251272</v>
      </c>
      <c r="K28" s="54">
        <v>2670.5232850000002</v>
      </c>
      <c r="L28" s="54">
        <v>2825.5725969999999</v>
      </c>
      <c r="M28" s="54">
        <v>3232.1191330000001</v>
      </c>
      <c r="N28" s="54">
        <v>3558.3441990000001</v>
      </c>
      <c r="O28" s="54">
        <v>3847.8794109999999</v>
      </c>
      <c r="P28" s="54">
        <v>4090.504363</v>
      </c>
      <c r="Q28" s="188">
        <v>3271.237392</v>
      </c>
      <c r="R28" s="188">
        <v>14064.639294000001</v>
      </c>
      <c r="S28" s="188">
        <v>4417.9282279999998</v>
      </c>
      <c r="T28" s="184">
        <v>4951.4074019999998</v>
      </c>
      <c r="U28" s="27">
        <v>5350.7077870000003</v>
      </c>
      <c r="V28" s="27">
        <v>5855.2153789999993</v>
      </c>
      <c r="W28" s="27">
        <v>5945.563255</v>
      </c>
      <c r="X28" s="27">
        <v>5796.5601409999999</v>
      </c>
      <c r="Y28" s="28">
        <f t="shared" si="0"/>
        <v>85898.636995999987</v>
      </c>
    </row>
    <row r="29" spans="1:25" ht="13.5" thickTop="1" x14ac:dyDescent="0.2">
      <c r="A29" s="143"/>
      <c r="B29" s="352" t="s">
        <v>253</v>
      </c>
      <c r="C29" s="352"/>
      <c r="D29" s="352"/>
      <c r="E29" s="352"/>
      <c r="F29" s="352"/>
      <c r="G29" s="352"/>
      <c r="H29" s="352"/>
      <c r="I29" s="352"/>
      <c r="J29" s="352"/>
      <c r="K29" s="352"/>
      <c r="L29" s="352"/>
      <c r="M29" s="352"/>
      <c r="N29" s="352"/>
      <c r="O29" s="352"/>
      <c r="P29" s="352"/>
      <c r="Q29" s="352"/>
      <c r="R29" s="352"/>
      <c r="S29" s="352"/>
      <c r="T29" s="352"/>
      <c r="U29" s="352"/>
      <c r="V29" s="352"/>
      <c r="W29" s="352"/>
      <c r="X29" s="352"/>
      <c r="Y29" s="352"/>
    </row>
    <row r="30" spans="1:25" ht="13.5" thickBot="1" x14ac:dyDescent="0.25">
      <c r="A30" s="143"/>
      <c r="B30" s="353"/>
      <c r="C30" s="353"/>
      <c r="D30" s="353"/>
      <c r="E30" s="353"/>
      <c r="F30" s="353"/>
      <c r="G30" s="353"/>
      <c r="H30" s="353"/>
      <c r="I30" s="353"/>
      <c r="J30" s="353"/>
      <c r="K30" s="353"/>
      <c r="L30" s="353"/>
      <c r="M30" s="353"/>
      <c r="N30" s="353"/>
      <c r="O30" s="353"/>
      <c r="P30" s="353"/>
      <c r="Q30" s="353"/>
      <c r="R30" s="353"/>
      <c r="S30" s="353"/>
      <c r="T30" s="353"/>
      <c r="U30" s="353"/>
      <c r="V30" s="353"/>
      <c r="W30" s="353"/>
      <c r="X30" s="353"/>
      <c r="Y30" s="353"/>
    </row>
    <row r="31" spans="1:25" ht="13.5" thickTop="1" x14ac:dyDescent="0.2">
      <c r="A31" s="143"/>
      <c r="B31" s="27" t="s">
        <v>326</v>
      </c>
      <c r="C31" s="18">
        <f t="shared" ref="C31:V31" si="6">C9/C$28*100</f>
        <v>77.582159256104447</v>
      </c>
      <c r="D31" s="18">
        <f t="shared" si="6"/>
        <v>77.736869245270071</v>
      </c>
      <c r="E31" s="18">
        <f t="shared" si="6"/>
        <v>77.816629341198706</v>
      </c>
      <c r="F31" s="18">
        <f t="shared" si="6"/>
        <v>77.866215139360733</v>
      </c>
      <c r="G31" s="18">
        <f t="shared" si="6"/>
        <v>79.210727375214134</v>
      </c>
      <c r="H31" s="18">
        <f t="shared" si="6"/>
        <v>79.762167076079734</v>
      </c>
      <c r="I31" s="18">
        <f t="shared" si="6"/>
        <v>75.364891934283989</v>
      </c>
      <c r="J31" s="18">
        <f t="shared" si="6"/>
        <v>72.33987912707704</v>
      </c>
      <c r="K31" s="18">
        <f t="shared" si="6"/>
        <v>68.646286190311187</v>
      </c>
      <c r="L31" s="18">
        <f t="shared" si="6"/>
        <v>64.736057531916956</v>
      </c>
      <c r="M31" s="18">
        <f t="shared" si="6"/>
        <v>59.660117206453236</v>
      </c>
      <c r="N31" s="18">
        <f t="shared" si="6"/>
        <v>57.843239773668678</v>
      </c>
      <c r="O31" s="18">
        <f t="shared" si="6"/>
        <v>55.423910944385881</v>
      </c>
      <c r="P31" s="18">
        <f t="shared" si="6"/>
        <v>53.990673545701327</v>
      </c>
      <c r="Q31" s="18">
        <f t="shared" si="6"/>
        <v>53.974712728522142</v>
      </c>
      <c r="R31" s="18">
        <f t="shared" si="6"/>
        <v>44.013404443587859</v>
      </c>
      <c r="S31" s="18">
        <f t="shared" si="6"/>
        <v>52.291517149562893</v>
      </c>
      <c r="T31" s="18">
        <f t="shared" si="6"/>
        <v>52.880101563494819</v>
      </c>
      <c r="U31" s="18">
        <f t="shared" si="6"/>
        <v>52.54152672718174</v>
      </c>
      <c r="V31" s="18">
        <f t="shared" si="6"/>
        <v>49.43648369249852</v>
      </c>
      <c r="W31" s="18">
        <f t="shared" ref="W31:X31" si="7">W9/W$28*100</f>
        <v>49.426839509758111</v>
      </c>
      <c r="X31" s="18">
        <f t="shared" si="7"/>
        <v>48.141619324570378</v>
      </c>
      <c r="Y31" s="18">
        <f t="shared" ref="Y31:Y50" si="8">Y9/Y$28*100</f>
        <v>56.637304957778902</v>
      </c>
    </row>
    <row r="32" spans="1:25" x14ac:dyDescent="0.2">
      <c r="A32" s="143"/>
      <c r="B32" s="27" t="s">
        <v>67</v>
      </c>
      <c r="C32" s="18">
        <f t="shared" ref="C32:C50" si="9">C10/C$28*100</f>
        <v>5.7799202424932048</v>
      </c>
      <c r="D32" s="18">
        <f t="shared" ref="D32:R32" si="10">D10/D$28*100</f>
        <v>7.0112351548581859</v>
      </c>
      <c r="E32" s="18">
        <f t="shared" si="10"/>
        <v>6.6567477975066387</v>
      </c>
      <c r="F32" s="18">
        <f t="shared" si="10"/>
        <v>5.7285726401935255</v>
      </c>
      <c r="G32" s="18">
        <f t="shared" si="10"/>
        <v>6.1407662875076747</v>
      </c>
      <c r="H32" s="18">
        <f t="shared" si="10"/>
        <v>5.2798630998294964</v>
      </c>
      <c r="I32" s="18">
        <f t="shared" si="10"/>
        <v>6.3494905878410695</v>
      </c>
      <c r="J32" s="18">
        <f t="shared" si="10"/>
        <v>6.8906733693070672</v>
      </c>
      <c r="K32" s="18">
        <f t="shared" si="10"/>
        <v>7.6546712454521808</v>
      </c>
      <c r="L32" s="18">
        <f t="shared" si="10"/>
        <v>8.2396270846903317</v>
      </c>
      <c r="M32" s="18">
        <f t="shared" si="10"/>
        <v>9.801512474138125</v>
      </c>
      <c r="N32" s="18">
        <f t="shared" si="10"/>
        <v>9.9817367892576936</v>
      </c>
      <c r="O32" s="18">
        <f t="shared" si="10"/>
        <v>11.635387421968252</v>
      </c>
      <c r="P32" s="18">
        <f t="shared" si="10"/>
        <v>12.912320123101653</v>
      </c>
      <c r="Q32" s="18">
        <f t="shared" si="10"/>
        <v>11.123913320687549</v>
      </c>
      <c r="R32" s="18">
        <f t="shared" si="10"/>
        <v>6.709991939875767</v>
      </c>
      <c r="S32" s="18">
        <f t="shared" ref="S32:V50" si="11">S10/S$28*100</f>
        <v>10.043952121894906</v>
      </c>
      <c r="T32" s="18">
        <f t="shared" si="11"/>
        <v>9.6450732938497161</v>
      </c>
      <c r="U32" s="18">
        <f t="shared" si="11"/>
        <v>9.0029918690456032</v>
      </c>
      <c r="V32" s="18">
        <f t="shared" si="11"/>
        <v>8.4550576017333565</v>
      </c>
      <c r="W32" s="18">
        <f t="shared" ref="W32:X32" si="12">W10/W$28*100</f>
        <v>9.0015440429453477</v>
      </c>
      <c r="X32" s="18">
        <f t="shared" si="12"/>
        <v>8.7222143426735474</v>
      </c>
      <c r="Y32" s="18">
        <f t="shared" si="8"/>
        <v>8.5315478886367693</v>
      </c>
    </row>
    <row r="33" spans="1:25" x14ac:dyDescent="0.2">
      <c r="A33" s="143"/>
      <c r="B33" s="27" t="s">
        <v>396</v>
      </c>
      <c r="C33" s="18">
        <f t="shared" si="9"/>
        <v>1.2322855543077373</v>
      </c>
      <c r="D33" s="18">
        <f t="shared" ref="D33:R33" si="13">D11/D$28*100</f>
        <v>1.7716896384313285</v>
      </c>
      <c r="E33" s="18">
        <f t="shared" si="13"/>
        <v>1.8610092373054179</v>
      </c>
      <c r="F33" s="18">
        <f t="shared" si="13"/>
        <v>1.5086380014814609</v>
      </c>
      <c r="G33" s="18">
        <f t="shared" si="13"/>
        <v>1.8962850301653549</v>
      </c>
      <c r="H33" s="18">
        <f t="shared" si="13"/>
        <v>2.5814668542486268</v>
      </c>
      <c r="I33" s="18">
        <f t="shared" si="13"/>
        <v>2.5139009059607318</v>
      </c>
      <c r="J33" s="18">
        <f t="shared" si="13"/>
        <v>2.5012272386861634</v>
      </c>
      <c r="K33" s="18">
        <f t="shared" si="13"/>
        <v>2.3576314182933622</v>
      </c>
      <c r="L33" s="18">
        <f t="shared" si="13"/>
        <v>2.1612867800614506</v>
      </c>
      <c r="M33" s="18">
        <f t="shared" si="13"/>
        <v>2.203242828302022</v>
      </c>
      <c r="N33" s="18">
        <f t="shared" si="13"/>
        <v>2.25438154697187</v>
      </c>
      <c r="O33" s="18">
        <f t="shared" si="13"/>
        <v>2.3104184020386391</v>
      </c>
      <c r="P33" s="18">
        <f t="shared" si="13"/>
        <v>3.1618111245613161</v>
      </c>
      <c r="Q33" s="18">
        <f t="shared" si="13"/>
        <v>3.5704136081848747</v>
      </c>
      <c r="R33" s="18">
        <f t="shared" si="13"/>
        <v>1.629070239275487</v>
      </c>
      <c r="S33" s="18">
        <f t="shared" si="11"/>
        <v>2.7269589677000972</v>
      </c>
      <c r="T33" s="18">
        <f t="shared" si="11"/>
        <v>2.3591804413592867</v>
      </c>
      <c r="U33" s="18">
        <f t="shared" si="11"/>
        <v>2.1042891984039493</v>
      </c>
      <c r="V33" s="18">
        <f t="shared" si="11"/>
        <v>1.9941505724754658</v>
      </c>
      <c r="W33" s="18">
        <f t="shared" ref="W33:X33" si="14">W11/W$28*100</f>
        <v>2.1464521446757359</v>
      </c>
      <c r="X33" s="18">
        <f t="shared" si="14"/>
        <v>2.1400659353566085</v>
      </c>
      <c r="Y33" s="18">
        <f t="shared" si="8"/>
        <v>2.2020369683957637</v>
      </c>
    </row>
    <row r="34" spans="1:25" x14ac:dyDescent="0.2">
      <c r="A34" s="143"/>
      <c r="B34" s="27" t="s">
        <v>402</v>
      </c>
      <c r="C34" s="18">
        <f t="shared" si="9"/>
        <v>5.4958118610699298</v>
      </c>
      <c r="D34" s="18">
        <f t="shared" ref="D34:R34" si="15">D12/D$28*100</f>
        <v>4.4072144534543156</v>
      </c>
      <c r="E34" s="18">
        <f t="shared" si="15"/>
        <v>3.7217223987193302</v>
      </c>
      <c r="F34" s="18">
        <f t="shared" si="15"/>
        <v>3.5384485022452465</v>
      </c>
      <c r="G34" s="18">
        <f t="shared" si="15"/>
        <v>3.2627452131278352</v>
      </c>
      <c r="H34" s="18">
        <f t="shared" si="15"/>
        <v>3.3201379458924243</v>
      </c>
      <c r="I34" s="18">
        <f t="shared" si="15"/>
        <v>3.9021863062269402</v>
      </c>
      <c r="J34" s="18">
        <f t="shared" si="15"/>
        <v>4.0376430097710507</v>
      </c>
      <c r="K34" s="18">
        <f t="shared" si="15"/>
        <v>4.9908121284177449</v>
      </c>
      <c r="L34" s="18">
        <f t="shared" si="15"/>
        <v>6.46109019438512</v>
      </c>
      <c r="M34" s="18">
        <f t="shared" si="15"/>
        <v>7.0845885494159475</v>
      </c>
      <c r="N34" s="18">
        <f t="shared" si="15"/>
        <v>7.1120853365203072</v>
      </c>
      <c r="O34" s="18">
        <f t="shared" si="15"/>
        <v>7.2787664602829203</v>
      </c>
      <c r="P34" s="18">
        <f t="shared" si="15"/>
        <v>5.8347048877111787</v>
      </c>
      <c r="Q34" s="18">
        <f t="shared" si="15"/>
        <v>5.6215288884176458</v>
      </c>
      <c r="R34" s="18">
        <f t="shared" si="15"/>
        <v>9.2387302997121576</v>
      </c>
      <c r="S34" s="18">
        <f t="shared" si="11"/>
        <v>7.4319877792274527</v>
      </c>
      <c r="T34" s="18">
        <f t="shared" si="11"/>
        <v>7.632337441014311</v>
      </c>
      <c r="U34" s="18">
        <f t="shared" si="11"/>
        <v>7.6504289767898692</v>
      </c>
      <c r="V34" s="18">
        <f t="shared" si="11"/>
        <v>7.567634481716988</v>
      </c>
      <c r="W34" s="18">
        <f t="shared" ref="W34:X34" si="16">W12/W$28*100</f>
        <v>7.3672135879075755</v>
      </c>
      <c r="X34" s="18">
        <f t="shared" si="16"/>
        <v>7.7639203088188919</v>
      </c>
      <c r="Y34" s="18">
        <f t="shared" si="8"/>
        <v>6.8240630899335031</v>
      </c>
    </row>
    <row r="35" spans="1:25" x14ac:dyDescent="0.2">
      <c r="A35" s="143"/>
      <c r="B35" s="27" t="s">
        <v>332</v>
      </c>
      <c r="C35" s="18">
        <f t="shared" si="9"/>
        <v>0.26687521487165156</v>
      </c>
      <c r="D35" s="18">
        <f t="shared" ref="D35:R35" si="17">D13/D$28*100</f>
        <v>0.20822197523884139</v>
      </c>
      <c r="E35" s="18">
        <f t="shared" si="17"/>
        <v>0.22981775170757979</v>
      </c>
      <c r="F35" s="18">
        <f t="shared" si="17"/>
        <v>0.39113238037576231</v>
      </c>
      <c r="G35" s="18">
        <f t="shared" si="17"/>
        <v>0.12829842552939724</v>
      </c>
      <c r="H35" s="18">
        <f t="shared" si="17"/>
        <v>0.21142664242363376</v>
      </c>
      <c r="I35" s="18">
        <f t="shared" si="17"/>
        <v>0.27393796007043614</v>
      </c>
      <c r="J35" s="18">
        <f t="shared" si="17"/>
        <v>0.18208938599221994</v>
      </c>
      <c r="K35" s="18">
        <f t="shared" si="17"/>
        <v>0.24382726923124357</v>
      </c>
      <c r="L35" s="18">
        <f t="shared" si="17"/>
        <v>0.349911271453345</v>
      </c>
      <c r="M35" s="18">
        <f t="shared" si="17"/>
        <v>0.31481064222269806</v>
      </c>
      <c r="N35" s="18">
        <f t="shared" si="17"/>
        <v>0.29096204360751893</v>
      </c>
      <c r="O35" s="18">
        <f t="shared" si="17"/>
        <v>0.28387207168639622</v>
      </c>
      <c r="P35" s="18">
        <f t="shared" si="17"/>
        <v>0.29283489117745259</v>
      </c>
      <c r="Q35" s="18">
        <f t="shared" si="17"/>
        <v>0.25435613509274785</v>
      </c>
      <c r="R35" s="18">
        <f t="shared" si="17"/>
        <v>0.25318633671032842</v>
      </c>
      <c r="S35" s="18">
        <f t="shared" si="11"/>
        <v>0.27694057867342975</v>
      </c>
      <c r="T35" s="18">
        <f t="shared" si="11"/>
        <v>0.30708406248006009</v>
      </c>
      <c r="U35" s="18">
        <f t="shared" si="11"/>
        <v>0.22539719005589567</v>
      </c>
      <c r="V35" s="18">
        <f t="shared" si="11"/>
        <v>0.50494902554804899</v>
      </c>
      <c r="W35" s="18">
        <f t="shared" ref="W35:X35" si="18">W13/W$28*100</f>
        <v>0.21654959249104819</v>
      </c>
      <c r="X35" s="18">
        <f t="shared" si="18"/>
        <v>0.20952448874108903</v>
      </c>
      <c r="Y35" s="18">
        <f t="shared" si="8"/>
        <v>0.27376421468823847</v>
      </c>
    </row>
    <row r="36" spans="1:25" x14ac:dyDescent="0.2">
      <c r="A36" s="143"/>
      <c r="B36" s="27" t="s">
        <v>58</v>
      </c>
      <c r="C36" s="18">
        <f t="shared" si="9"/>
        <v>0.23055894716536396</v>
      </c>
      <c r="D36" s="18">
        <f t="shared" ref="D36:R36" si="19">D14/D$28*100</f>
        <v>0.19972748584441533</v>
      </c>
      <c r="E36" s="18">
        <f t="shared" si="19"/>
        <v>0.23091514713793901</v>
      </c>
      <c r="F36" s="18">
        <f t="shared" si="19"/>
        <v>0.12944590182071419</v>
      </c>
      <c r="G36" s="18">
        <f t="shared" si="19"/>
        <v>0.14159680199805907</v>
      </c>
      <c r="H36" s="18">
        <f t="shared" si="19"/>
        <v>0.15265127979714202</v>
      </c>
      <c r="I36" s="18">
        <f t="shared" si="19"/>
        <v>0.29847420125094953</v>
      </c>
      <c r="J36" s="18">
        <f t="shared" si="19"/>
        <v>0.56064950865818974</v>
      </c>
      <c r="K36" s="18">
        <f t="shared" si="19"/>
        <v>0.72552057901266331</v>
      </c>
      <c r="L36" s="18">
        <f t="shared" si="19"/>
        <v>0.41846236803661924</v>
      </c>
      <c r="M36" s="18">
        <f t="shared" si="19"/>
        <v>0.53627500369739611</v>
      </c>
      <c r="N36" s="18">
        <f t="shared" si="19"/>
        <v>0.60774848610984522</v>
      </c>
      <c r="O36" s="18">
        <f t="shared" si="19"/>
        <v>0.55024260738195985</v>
      </c>
      <c r="P36" s="18">
        <f t="shared" si="19"/>
        <v>0.56837590029970597</v>
      </c>
      <c r="Q36" s="18">
        <f t="shared" si="19"/>
        <v>0.52777438415878808</v>
      </c>
      <c r="R36" s="18">
        <f t="shared" si="19"/>
        <v>0.55156687191468901</v>
      </c>
      <c r="S36" s="18">
        <f t="shared" si="11"/>
        <v>0.50479136031813332</v>
      </c>
      <c r="T36" s="18">
        <f t="shared" si="11"/>
        <v>0.56516898586645536</v>
      </c>
      <c r="U36" s="18">
        <f t="shared" si="11"/>
        <v>0.38386267420362868</v>
      </c>
      <c r="V36" s="18">
        <f t="shared" si="11"/>
        <v>0.52477746779739776</v>
      </c>
      <c r="W36" s="18">
        <f t="shared" ref="W36:X36" si="20">W14/W$28*100</f>
        <v>0.45134680852033082</v>
      </c>
      <c r="X36" s="18">
        <f t="shared" si="20"/>
        <v>0.36908524158448819</v>
      </c>
      <c r="Y36" s="18">
        <f t="shared" si="8"/>
        <v>0.46563850136367774</v>
      </c>
    </row>
    <row r="37" spans="1:25" x14ac:dyDescent="0.2">
      <c r="A37" s="143"/>
      <c r="B37" s="27" t="s">
        <v>71</v>
      </c>
      <c r="C37" s="18">
        <f t="shared" si="9"/>
        <v>0.1261640875744699</v>
      </c>
      <c r="D37" s="18">
        <f t="shared" ref="D37:R37" si="21">D15/D$28*100</f>
        <v>0.2171486354228801</v>
      </c>
      <c r="E37" s="18">
        <f t="shared" si="21"/>
        <v>0.47224306538892868</v>
      </c>
      <c r="F37" s="18">
        <f t="shared" si="21"/>
        <v>0.47575304772731658</v>
      </c>
      <c r="G37" s="18">
        <f t="shared" si="21"/>
        <v>0.2654276460448769</v>
      </c>
      <c r="H37" s="18">
        <f t="shared" si="21"/>
        <v>0.35419984582764796</v>
      </c>
      <c r="I37" s="18">
        <f t="shared" si="21"/>
        <v>0.97664351769662561</v>
      </c>
      <c r="J37" s="18">
        <f t="shared" si="21"/>
        <v>0.83248452232246029</v>
      </c>
      <c r="K37" s="18">
        <f t="shared" si="21"/>
        <v>1.1359393557955815</v>
      </c>
      <c r="L37" s="18">
        <f t="shared" si="21"/>
        <v>1.7851278021861421</v>
      </c>
      <c r="M37" s="18">
        <f t="shared" si="21"/>
        <v>3.0063755388189768</v>
      </c>
      <c r="N37" s="18">
        <f t="shared" si="21"/>
        <v>4.591008706968541</v>
      </c>
      <c r="O37" s="18">
        <f t="shared" si="21"/>
        <v>4.1856408113928811</v>
      </c>
      <c r="P37" s="18">
        <f t="shared" si="21"/>
        <v>4.4615001673327885</v>
      </c>
      <c r="Q37" s="18">
        <f t="shared" si="21"/>
        <v>5.9263432997589067</v>
      </c>
      <c r="R37" s="18">
        <f t="shared" si="21"/>
        <v>16.429954595321881</v>
      </c>
      <c r="S37" s="18">
        <f t="shared" si="11"/>
        <v>6.7010524553953896</v>
      </c>
      <c r="T37" s="18">
        <f t="shared" si="11"/>
        <v>6.8399808681305521</v>
      </c>
      <c r="U37" s="18">
        <f t="shared" si="11"/>
        <v>8.2077891277675921</v>
      </c>
      <c r="V37" s="18">
        <f t="shared" si="11"/>
        <v>9.897611522173861</v>
      </c>
      <c r="W37" s="18">
        <f t="shared" ref="W37:X37" si="22">W15/W$28*100</f>
        <v>9.111522538161946</v>
      </c>
      <c r="X37" s="18">
        <f t="shared" si="22"/>
        <v>8.850346956143138</v>
      </c>
      <c r="Y37" s="18">
        <f t="shared" si="8"/>
        <v>6.9615109099792347</v>
      </c>
    </row>
    <row r="38" spans="1:25" x14ac:dyDescent="0.2">
      <c r="A38" s="143"/>
      <c r="B38" s="76" t="s">
        <v>15</v>
      </c>
      <c r="C38" s="18">
        <f t="shared" si="9"/>
        <v>0.38036915662856663</v>
      </c>
      <c r="D38" s="18">
        <f t="shared" ref="D38:R38" si="23">D16/D$28*100</f>
        <v>0.51023532363813218</v>
      </c>
      <c r="E38" s="18">
        <f t="shared" si="23"/>
        <v>0.4491618331705487</v>
      </c>
      <c r="F38" s="18">
        <f t="shared" si="23"/>
        <v>0.39552785584158784</v>
      </c>
      <c r="G38" s="18">
        <f t="shared" si="23"/>
        <v>0.44364153447292809</v>
      </c>
      <c r="H38" s="18">
        <f t="shared" si="23"/>
        <v>0.35938374668299594</v>
      </c>
      <c r="I38" s="18">
        <f t="shared" si="23"/>
        <v>0.57015738517368053</v>
      </c>
      <c r="J38" s="18">
        <f t="shared" si="23"/>
        <v>0.89379977393805965</v>
      </c>
      <c r="K38" s="18">
        <f t="shared" si="23"/>
        <v>1.0459545197337605</v>
      </c>
      <c r="L38" s="18">
        <f t="shared" si="23"/>
        <v>0.75731605773355382</v>
      </c>
      <c r="M38" s="18">
        <f t="shared" si="23"/>
        <v>0.88914253520493614</v>
      </c>
      <c r="N38" s="18">
        <f t="shared" si="23"/>
        <v>1.0788039563679095</v>
      </c>
      <c r="O38" s="18">
        <f t="shared" si="23"/>
        <v>1.2808314070110551</v>
      </c>
      <c r="P38" s="18">
        <f t="shared" si="23"/>
        <v>1.1188466491803131</v>
      </c>
      <c r="Q38" s="18">
        <f t="shared" si="23"/>
        <v>0.99846324451649593</v>
      </c>
      <c r="R38" s="18">
        <f t="shared" si="23"/>
        <v>0.83724825456586627</v>
      </c>
      <c r="S38" s="18">
        <f t="shared" si="11"/>
        <v>0.78080342685005699</v>
      </c>
      <c r="T38" s="18">
        <f t="shared" si="11"/>
        <v>0.78250321281076451</v>
      </c>
      <c r="U38" s="18">
        <f t="shared" si="11"/>
        <v>0.61779071696482457</v>
      </c>
      <c r="V38" s="18">
        <f t="shared" si="11"/>
        <v>0.76886240874180511</v>
      </c>
      <c r="W38" s="18">
        <f t="shared" ref="W38:X38" si="24">W16/W$28*100</f>
        <v>0.68399349659261188</v>
      </c>
      <c r="X38" s="18">
        <f t="shared" si="24"/>
        <v>0.6127037438771914</v>
      </c>
      <c r="Y38" s="18">
        <f t="shared" si="8"/>
        <v>0.7830028129914568</v>
      </c>
    </row>
    <row r="39" spans="1:25" x14ac:dyDescent="0.2">
      <c r="A39" s="143"/>
      <c r="B39" s="76" t="s">
        <v>26</v>
      </c>
      <c r="C39" s="18">
        <f t="shared" si="9"/>
        <v>0.12266237377753465</v>
      </c>
      <c r="D39" s="18">
        <f t="shared" ref="D39:R39" si="25">D17/D$28*100</f>
        <v>0.17276096721210846</v>
      </c>
      <c r="E39" s="18">
        <f t="shared" si="25"/>
        <v>8.7188121728194512E-2</v>
      </c>
      <c r="F39" s="18">
        <f t="shared" si="25"/>
        <v>0.19301165019397334</v>
      </c>
      <c r="G39" s="18">
        <f t="shared" si="25"/>
        <v>0.24983083846526047</v>
      </c>
      <c r="H39" s="18">
        <f t="shared" si="25"/>
        <v>0.14726750928896851</v>
      </c>
      <c r="I39" s="18">
        <f t="shared" si="25"/>
        <v>0.17763335258730145</v>
      </c>
      <c r="J39" s="18">
        <f t="shared" si="25"/>
        <v>0.18180886614891564</v>
      </c>
      <c r="K39" s="18">
        <f t="shared" si="25"/>
        <v>0.15040119749414577</v>
      </c>
      <c r="L39" s="18">
        <f t="shared" si="25"/>
        <v>0.17952297546294471</v>
      </c>
      <c r="M39" s="18">
        <f t="shared" si="25"/>
        <v>0.16382607763239276</v>
      </c>
      <c r="N39" s="18">
        <f t="shared" si="25"/>
        <v>0.29815564225016666</v>
      </c>
      <c r="O39" s="18">
        <f t="shared" si="25"/>
        <v>0.36357347790076056</v>
      </c>
      <c r="P39" s="18">
        <f t="shared" si="25"/>
        <v>0.35911058139604779</v>
      </c>
      <c r="Q39" s="18">
        <f t="shared" si="25"/>
        <v>0.29461136093543405</v>
      </c>
      <c r="R39" s="18">
        <f t="shared" si="25"/>
        <v>0.17218925771051485</v>
      </c>
      <c r="S39" s="18">
        <f t="shared" si="11"/>
        <v>0.15600699342098956</v>
      </c>
      <c r="T39" s="18">
        <f t="shared" si="11"/>
        <v>6.6480572749283137E-2</v>
      </c>
      <c r="U39" s="18">
        <f t="shared" si="11"/>
        <v>9.6152363477964672E-2</v>
      </c>
      <c r="V39" s="18">
        <f t="shared" si="11"/>
        <v>8.9932678119508003E-2</v>
      </c>
      <c r="W39" s="18">
        <f t="shared" ref="W39:X39" si="26">W17/W$28*100</f>
        <v>0.11283973800729498</v>
      </c>
      <c r="X39" s="18">
        <f t="shared" si="26"/>
        <v>6.6026969563016222E-2</v>
      </c>
      <c r="Y39" s="18">
        <f t="shared" si="8"/>
        <v>0.17010393658144329</v>
      </c>
    </row>
    <row r="40" spans="1:25" x14ac:dyDescent="0.2">
      <c r="A40" s="143"/>
      <c r="B40" s="76" t="s">
        <v>27</v>
      </c>
      <c r="C40" s="18">
        <f t="shared" si="9"/>
        <v>0.23055894716536396</v>
      </c>
      <c r="D40" s="18">
        <f t="shared" ref="D40:R40" si="27">D18/D$28*100</f>
        <v>0.19972748584441533</v>
      </c>
      <c r="E40" s="18">
        <f t="shared" si="27"/>
        <v>0.23091514713793901</v>
      </c>
      <c r="F40" s="18">
        <f t="shared" si="27"/>
        <v>0.12944590182071419</v>
      </c>
      <c r="G40" s="18">
        <f t="shared" si="27"/>
        <v>0.14159680199805907</v>
      </c>
      <c r="H40" s="18">
        <f t="shared" si="27"/>
        <v>0.15265127979714202</v>
      </c>
      <c r="I40" s="18">
        <f t="shared" si="27"/>
        <v>0.29847420125094953</v>
      </c>
      <c r="J40" s="18">
        <f t="shared" si="27"/>
        <v>0.56064950865818974</v>
      </c>
      <c r="K40" s="18">
        <f t="shared" si="27"/>
        <v>0.72552057901266331</v>
      </c>
      <c r="L40" s="18">
        <f t="shared" si="27"/>
        <v>0.41846236803661924</v>
      </c>
      <c r="M40" s="18">
        <f t="shared" si="27"/>
        <v>0.53627500369739611</v>
      </c>
      <c r="N40" s="18">
        <f t="shared" si="27"/>
        <v>0.60774848610984522</v>
      </c>
      <c r="O40" s="18">
        <f t="shared" si="27"/>
        <v>0.55024260738195985</v>
      </c>
      <c r="P40" s="18">
        <f t="shared" si="27"/>
        <v>0.56837590029970597</v>
      </c>
      <c r="Q40" s="18">
        <f t="shared" si="27"/>
        <v>0.52777438415878808</v>
      </c>
      <c r="R40" s="18">
        <f t="shared" si="27"/>
        <v>0.55156687191468901</v>
      </c>
      <c r="S40" s="18">
        <f t="shared" si="11"/>
        <v>0.50479136031813332</v>
      </c>
      <c r="T40" s="18">
        <f t="shared" si="11"/>
        <v>0.56516898586645536</v>
      </c>
      <c r="U40" s="18">
        <f t="shared" si="11"/>
        <v>0.38386267420362868</v>
      </c>
      <c r="V40" s="18">
        <f t="shared" si="11"/>
        <v>0.52477746779739776</v>
      </c>
      <c r="W40" s="18">
        <f t="shared" ref="W40:X40" si="28">W18/W$28*100</f>
        <v>0.45134680852033082</v>
      </c>
      <c r="X40" s="18">
        <f t="shared" si="28"/>
        <v>0.36908524158448819</v>
      </c>
      <c r="Y40" s="18">
        <f t="shared" si="8"/>
        <v>0.46563850136367774</v>
      </c>
    </row>
    <row r="41" spans="1:25" x14ac:dyDescent="0.2">
      <c r="A41" s="143"/>
      <c r="B41" s="76" t="s">
        <v>16</v>
      </c>
      <c r="C41" s="18">
        <f t="shared" si="9"/>
        <v>5.4424204609702089E-3</v>
      </c>
      <c r="D41" s="18">
        <f t="shared" ref="D41:R41" si="29">D19/D$28*100</f>
        <v>3.4078563870422176E-3</v>
      </c>
      <c r="E41" s="18">
        <f t="shared" si="29"/>
        <v>8.7844690490328121E-3</v>
      </c>
      <c r="F41" s="18">
        <f t="shared" si="29"/>
        <v>2.8215791245811694E-3</v>
      </c>
      <c r="G41" s="18">
        <f t="shared" si="29"/>
        <v>1.0275643489750918E-2</v>
      </c>
      <c r="H41" s="18">
        <f t="shared" si="29"/>
        <v>6.0528181310807779E-3</v>
      </c>
      <c r="I41" s="18">
        <f t="shared" si="29"/>
        <v>6.5121547240377144E-3</v>
      </c>
      <c r="J41" s="18">
        <f t="shared" si="29"/>
        <v>1.7010294988119318E-3</v>
      </c>
      <c r="K41" s="18">
        <f t="shared" si="29"/>
        <v>3.2536694395458154E-3</v>
      </c>
      <c r="L41" s="18">
        <f t="shared" si="29"/>
        <v>2.8003598309245637E-2</v>
      </c>
      <c r="M41" s="18">
        <f t="shared" si="29"/>
        <v>3.1008572356358125E-2</v>
      </c>
      <c r="N41" s="18">
        <f t="shared" si="29"/>
        <v>8.226438580120057E-3</v>
      </c>
      <c r="O41" s="18">
        <f t="shared" si="29"/>
        <v>1.4492398031129464E-2</v>
      </c>
      <c r="P41" s="18">
        <f t="shared" si="29"/>
        <v>2.3249406811597133E-2</v>
      </c>
      <c r="Q41" s="18">
        <f t="shared" si="29"/>
        <v>1.9214227666177273E-2</v>
      </c>
      <c r="R41" s="18">
        <f t="shared" si="29"/>
        <v>5.8386339161240919E-2</v>
      </c>
      <c r="S41" s="18">
        <f t="shared" si="11"/>
        <v>3.6821014648678894E-2</v>
      </c>
      <c r="T41" s="18">
        <f t="shared" si="11"/>
        <v>4.4594088523358388E-2</v>
      </c>
      <c r="U41" s="18">
        <f t="shared" si="11"/>
        <v>6.1239225359327215E-2</v>
      </c>
      <c r="V41" s="18">
        <f t="shared" si="11"/>
        <v>5.3829428910577397E-2</v>
      </c>
      <c r="W41" s="18">
        <f t="shared" ref="W41:X41" si="30">W19/W$28*100</f>
        <v>3.9717195810071319E-2</v>
      </c>
      <c r="X41" s="18">
        <f t="shared" si="30"/>
        <v>9.076966117860899E-2</v>
      </c>
      <c r="Y41" s="18">
        <f t="shared" si="8"/>
        <v>3.644256660493659E-2</v>
      </c>
    </row>
    <row r="42" spans="1:25" x14ac:dyDescent="0.2">
      <c r="A42" s="143"/>
      <c r="B42" s="76" t="s">
        <v>19</v>
      </c>
      <c r="C42" s="18">
        <f t="shared" si="9"/>
        <v>4.3813858400205156E-3</v>
      </c>
      <c r="D42" s="18">
        <f t="shared" ref="D42:R42" si="31">D20/D$28*100</f>
        <v>4.2377591499035311E-4</v>
      </c>
      <c r="E42" s="18">
        <f t="shared" si="31"/>
        <v>2.2810069607966887E-3</v>
      </c>
      <c r="F42" s="18">
        <f t="shared" si="31"/>
        <v>1.6423932754016696E-3</v>
      </c>
      <c r="G42" s="18">
        <f t="shared" si="31"/>
        <v>9.0293643398670978E-3</v>
      </c>
      <c r="H42" s="18">
        <f t="shared" si="31"/>
        <v>1.4696226341731314E-3</v>
      </c>
      <c r="I42" s="18">
        <f t="shared" si="31"/>
        <v>5.4463874230812053E-4</v>
      </c>
      <c r="J42" s="18">
        <f t="shared" si="31"/>
        <v>1.095810729370728E-4</v>
      </c>
      <c r="K42" s="18">
        <f t="shared" si="31"/>
        <v>8.3976051158078549E-4</v>
      </c>
      <c r="L42" s="18">
        <f t="shared" si="31"/>
        <v>1.8017586967700904E-4</v>
      </c>
      <c r="M42" s="18">
        <f t="shared" si="31"/>
        <v>7.0959636870538583E-4</v>
      </c>
      <c r="N42" s="18">
        <f t="shared" si="31"/>
        <v>1.4498316383923266E-4</v>
      </c>
      <c r="O42" s="18">
        <f t="shared" si="31"/>
        <v>6.3094492853897806E-4</v>
      </c>
      <c r="P42" s="18">
        <f t="shared" si="31"/>
        <v>1.5802452280626011E-4</v>
      </c>
      <c r="Q42" s="18">
        <f t="shared" si="31"/>
        <v>1.6808012813274908E-3</v>
      </c>
      <c r="R42" s="18">
        <f t="shared" si="31"/>
        <v>2.4235957487044529E-4</v>
      </c>
      <c r="S42" s="18">
        <f t="shared" si="11"/>
        <v>5.1270638251753873E-4</v>
      </c>
      <c r="T42" s="18">
        <f t="shared" si="11"/>
        <v>8.7288313182515222E-4</v>
      </c>
      <c r="U42" s="18">
        <f t="shared" si="11"/>
        <v>2.4929412203014028E-4</v>
      </c>
      <c r="V42" s="18">
        <f t="shared" si="11"/>
        <v>2.5647220517043939E-4</v>
      </c>
      <c r="W42" s="18">
        <f t="shared" ref="W42:X42" si="32">W20/W$28*100</f>
        <v>9.0487642116592038E-5</v>
      </c>
      <c r="X42" s="18">
        <f t="shared" si="32"/>
        <v>3.1572173073050847E-4</v>
      </c>
      <c r="Y42" s="18">
        <f t="shared" si="8"/>
        <v>7.8009037562633699E-4</v>
      </c>
    </row>
    <row r="43" spans="1:25" x14ac:dyDescent="0.2">
      <c r="A43" s="143"/>
      <c r="B43" s="76" t="s">
        <v>18</v>
      </c>
      <c r="C43" s="18">
        <f t="shared" si="9"/>
        <v>4.6357291549235048E-4</v>
      </c>
      <c r="D43" s="18">
        <f t="shared" ref="D43:R43" si="33">D21/D$28*100</f>
        <v>5.7243790731811857E-5</v>
      </c>
      <c r="E43" s="18">
        <f t="shared" si="33"/>
        <v>5.6677714486157442E-4</v>
      </c>
      <c r="F43" s="18">
        <f t="shared" si="33"/>
        <v>4.3912222265926176E-4</v>
      </c>
      <c r="G43" s="18">
        <f t="shared" si="33"/>
        <v>1.886775225075821E-5</v>
      </c>
      <c r="H43" s="18">
        <f t="shared" si="33"/>
        <v>2.3718785903139623E-4</v>
      </c>
      <c r="I43" s="18">
        <f t="shared" si="33"/>
        <v>5.998004453118716E-5</v>
      </c>
      <c r="J43" s="18">
        <f t="shared" si="33"/>
        <v>4.0057756012146108E-6</v>
      </c>
      <c r="K43" s="18">
        <f t="shared" si="33"/>
        <v>6.9132518348365558E-4</v>
      </c>
      <c r="L43" s="18">
        <f t="shared" si="33"/>
        <v>4.9692228806676808E-3</v>
      </c>
      <c r="M43" s="18">
        <f t="shared" si="33"/>
        <v>7.0640960498283712E-4</v>
      </c>
      <c r="N43" s="18">
        <f t="shared" si="33"/>
        <v>7.1755284402154037E-4</v>
      </c>
      <c r="O43" s="18">
        <f t="shared" si="33"/>
        <v>1.4490318963896449E-3</v>
      </c>
      <c r="P43" s="18">
        <f t="shared" si="33"/>
        <v>4.8470795384896652E-4</v>
      </c>
      <c r="Q43" s="18">
        <f t="shared" si="33"/>
        <v>6.9129804077514652E-4</v>
      </c>
      <c r="R43" s="18">
        <f t="shared" si="33"/>
        <v>1.9026794388830202E-3</v>
      </c>
      <c r="S43" s="18">
        <f t="shared" si="11"/>
        <v>1.5536694228071106E-3</v>
      </c>
      <c r="T43" s="18">
        <f t="shared" si="11"/>
        <v>7.6576207372240775E-4</v>
      </c>
      <c r="U43" s="18">
        <f t="shared" si="11"/>
        <v>1.2861849822411167E-4</v>
      </c>
      <c r="V43" s="18">
        <f t="shared" si="11"/>
        <v>1.638298402208101E-2</v>
      </c>
      <c r="W43" s="18">
        <f t="shared" ref="W43:X43" si="34">W21/W$28*100</f>
        <v>1.3013064815168634E-3</v>
      </c>
      <c r="X43" s="18">
        <f t="shared" si="34"/>
        <v>5.545012769324081E-4</v>
      </c>
      <c r="Y43" s="18">
        <f t="shared" si="8"/>
        <v>2.0812076448701372E-3</v>
      </c>
    </row>
    <row r="44" spans="1:25" x14ac:dyDescent="0.2">
      <c r="A44" s="143"/>
      <c r="B44" s="76" t="s">
        <v>20</v>
      </c>
      <c r="C44" s="18">
        <f t="shared" si="9"/>
        <v>0</v>
      </c>
      <c r="D44" s="18">
        <f t="shared" ref="D44:R44" si="35">D22/D$28*100</f>
        <v>2.267938175529405E-4</v>
      </c>
      <c r="E44" s="18">
        <f t="shared" si="35"/>
        <v>4.5365816138111274E-3</v>
      </c>
      <c r="F44" s="18">
        <f t="shared" si="35"/>
        <v>8.457022195600154E-6</v>
      </c>
      <c r="G44" s="18">
        <f t="shared" si="35"/>
        <v>2.3337394531520349E-4</v>
      </c>
      <c r="H44" s="18">
        <f t="shared" si="35"/>
        <v>8.7703875695259285E-4</v>
      </c>
      <c r="I44" s="18">
        <f t="shared" si="35"/>
        <v>2.2878814769929288E-4</v>
      </c>
      <c r="J44" s="18">
        <f t="shared" si="35"/>
        <v>3.809338528462742E-5</v>
      </c>
      <c r="K44" s="18">
        <f t="shared" si="35"/>
        <v>1.7505932362615591E-4</v>
      </c>
      <c r="L44" s="18">
        <f t="shared" si="35"/>
        <v>2.7148479597178084E-4</v>
      </c>
      <c r="M44" s="18">
        <f t="shared" si="35"/>
        <v>2.2805471261074336E-4</v>
      </c>
      <c r="N44" s="18">
        <f t="shared" si="35"/>
        <v>2.1720776765137215E-4</v>
      </c>
      <c r="O44" s="18">
        <f t="shared" si="35"/>
        <v>1.2536775415075501E-4</v>
      </c>
      <c r="P44" s="18">
        <f t="shared" si="35"/>
        <v>1.4843401842864626E-3</v>
      </c>
      <c r="Q44" s="18">
        <f t="shared" si="35"/>
        <v>1.3102992801691477E-3</v>
      </c>
      <c r="R44" s="18">
        <f t="shared" si="35"/>
        <v>6.5069567791220745E-4</v>
      </c>
      <c r="S44" s="18">
        <f t="shared" si="11"/>
        <v>5.1406674866425655E-3</v>
      </c>
      <c r="T44" s="18">
        <f t="shared" si="11"/>
        <v>1.8395880727408585E-2</v>
      </c>
      <c r="U44" s="18">
        <f t="shared" si="11"/>
        <v>3.0939271324479822E-2</v>
      </c>
      <c r="V44" s="18">
        <f t="shared" si="11"/>
        <v>1.2730804107966192E-2</v>
      </c>
      <c r="W44" s="18">
        <f t="shared" ref="W44:X44" si="36">W22/W$28*100</f>
        <v>2.5602788747052024E-3</v>
      </c>
      <c r="X44" s="18">
        <f t="shared" si="36"/>
        <v>7.8928362489321408E-3</v>
      </c>
      <c r="Y44" s="18">
        <f t="shared" si="8"/>
        <v>5.2287372152472573E-3</v>
      </c>
    </row>
    <row r="45" spans="1:25" x14ac:dyDescent="0.2">
      <c r="A45" s="143"/>
      <c r="B45" s="76" t="s">
        <v>21</v>
      </c>
      <c r="C45" s="18">
        <f t="shared" si="9"/>
        <v>0</v>
      </c>
      <c r="D45" s="18">
        <f t="shared" ref="D45:R45" si="37">D23/D$28*100</f>
        <v>2.0233630881071139E-4</v>
      </c>
      <c r="E45" s="18">
        <f t="shared" si="37"/>
        <v>0</v>
      </c>
      <c r="F45" s="18">
        <f t="shared" si="37"/>
        <v>0</v>
      </c>
      <c r="G45" s="18">
        <f t="shared" si="37"/>
        <v>4.8085290930330382E-5</v>
      </c>
      <c r="H45" s="18">
        <f t="shared" si="37"/>
        <v>0</v>
      </c>
      <c r="I45" s="18">
        <f t="shared" si="37"/>
        <v>2.5296293019039462E-4</v>
      </c>
      <c r="J45" s="18">
        <f t="shared" si="37"/>
        <v>1.3095804850124691E-6</v>
      </c>
      <c r="K45" s="18">
        <f t="shared" si="37"/>
        <v>1.0027997190820223E-4</v>
      </c>
      <c r="L45" s="18">
        <f t="shared" si="37"/>
        <v>6.277311727482046E-4</v>
      </c>
      <c r="M45" s="18">
        <f t="shared" si="37"/>
        <v>9.0466962376043085E-5</v>
      </c>
      <c r="N45" s="18">
        <f t="shared" si="37"/>
        <v>8.5432994392569729E-5</v>
      </c>
      <c r="O45" s="18">
        <f t="shared" si="37"/>
        <v>1.1376915782457717E-3</v>
      </c>
      <c r="P45" s="18">
        <f t="shared" si="37"/>
        <v>5.4612091853671494E-3</v>
      </c>
      <c r="Q45" s="18">
        <f t="shared" si="37"/>
        <v>1.2631917237512428E-3</v>
      </c>
      <c r="R45" s="18">
        <f t="shared" si="37"/>
        <v>1.2534981972499635E-4</v>
      </c>
      <c r="S45" s="18">
        <f t="shared" si="11"/>
        <v>5.6856967120471745E-4</v>
      </c>
      <c r="T45" s="18">
        <f t="shared" si="11"/>
        <v>1.3323484545697662E-4</v>
      </c>
      <c r="U45" s="18">
        <f t="shared" si="11"/>
        <v>5.1137159959432487E-4</v>
      </c>
      <c r="V45" s="18">
        <f t="shared" si="11"/>
        <v>3.6634006798334731E-5</v>
      </c>
      <c r="W45" s="18">
        <f t="shared" ref="W45:X45" si="38">W23/W$28*100</f>
        <v>1.1032091861917293E-3</v>
      </c>
      <c r="X45" s="18">
        <f t="shared" si="38"/>
        <v>4.0530762087369505E-3</v>
      </c>
      <c r="Y45" s="18">
        <f t="shared" si="8"/>
        <v>8.4342199752684911E-4</v>
      </c>
    </row>
    <row r="46" spans="1:25" x14ac:dyDescent="0.2">
      <c r="A46" s="143"/>
      <c r="B46" s="76" t="s">
        <v>17</v>
      </c>
      <c r="C46" s="18">
        <f t="shared" si="9"/>
        <v>1.6647595986155682E-4</v>
      </c>
      <c r="D46" s="18">
        <f t="shared" ref="D46:R46" si="39">D24/D$28*100</f>
        <v>8.6672122872461551E-4</v>
      </c>
      <c r="E46" s="18">
        <f t="shared" si="39"/>
        <v>4.4890041672797067E-4</v>
      </c>
      <c r="F46" s="18">
        <f t="shared" si="39"/>
        <v>6.9555298338550042E-4</v>
      </c>
      <c r="G46" s="18">
        <f t="shared" si="39"/>
        <v>4.4788013837964878E-4</v>
      </c>
      <c r="H46" s="18">
        <f t="shared" si="39"/>
        <v>2.8726491223418985E-3</v>
      </c>
      <c r="I46" s="18">
        <f t="shared" si="39"/>
        <v>5.1172448518449678E-3</v>
      </c>
      <c r="J46" s="18">
        <f t="shared" si="39"/>
        <v>8.2861779335509562E-4</v>
      </c>
      <c r="K46" s="18">
        <f t="shared" si="39"/>
        <v>9.3225174780679732E-4</v>
      </c>
      <c r="L46" s="18">
        <f t="shared" si="39"/>
        <v>2.188083932638734E-2</v>
      </c>
      <c r="M46" s="18">
        <f t="shared" si="39"/>
        <v>2.6296926722843048E-2</v>
      </c>
      <c r="N46" s="18">
        <f t="shared" si="39"/>
        <v>3.7713889521343636E-3</v>
      </c>
      <c r="O46" s="18">
        <f t="shared" si="39"/>
        <v>6.3148808485360306E-3</v>
      </c>
      <c r="P46" s="18">
        <f t="shared" si="39"/>
        <v>1.2469073608955345E-2</v>
      </c>
      <c r="Q46" s="18">
        <f t="shared" si="39"/>
        <v>1.2808303091199196E-2</v>
      </c>
      <c r="R46" s="18">
        <f t="shared" si="39"/>
        <v>5.4166956156849445E-2</v>
      </c>
      <c r="S46" s="18">
        <f t="shared" si="11"/>
        <v>2.6072266015997395E-2</v>
      </c>
      <c r="T46" s="18">
        <f t="shared" si="11"/>
        <v>2.1749028358381894E-2</v>
      </c>
      <c r="U46" s="18">
        <f t="shared" si="11"/>
        <v>2.8513909948639098E-2</v>
      </c>
      <c r="V46" s="18">
        <f t="shared" si="11"/>
        <v>2.2531707454035911E-2</v>
      </c>
      <c r="W46" s="18">
        <f t="shared" ref="W46:X46" si="40">W24/W$28*100</f>
        <v>3.2552878793650986E-2</v>
      </c>
      <c r="X46" s="18">
        <f t="shared" si="40"/>
        <v>7.7446345604990766E-2</v>
      </c>
      <c r="Y46" s="18">
        <f t="shared" si="8"/>
        <v>2.5818954497535004E-2</v>
      </c>
    </row>
    <row r="47" spans="1:25" x14ac:dyDescent="0.2">
      <c r="A47" s="297"/>
      <c r="B47" s="76" t="s">
        <v>807</v>
      </c>
      <c r="C47" s="18">
        <f t="shared" si="9"/>
        <v>4.3098574559578617E-4</v>
      </c>
      <c r="D47" s="18">
        <f t="shared" ref="D47:R47" si="41">D25/D$28*100</f>
        <v>1.630985326231785E-3</v>
      </c>
      <c r="E47" s="18">
        <f t="shared" si="41"/>
        <v>9.5120291283545062E-4</v>
      </c>
      <c r="F47" s="18">
        <f t="shared" si="41"/>
        <v>3.6053620939137499E-5</v>
      </c>
      <c r="G47" s="18">
        <f t="shared" si="41"/>
        <v>4.9807202300787936E-4</v>
      </c>
      <c r="H47" s="18">
        <f t="shared" si="41"/>
        <v>5.9631975858175882E-4</v>
      </c>
      <c r="I47" s="18">
        <f t="shared" si="41"/>
        <v>3.0854000746375227E-4</v>
      </c>
      <c r="J47" s="18">
        <f t="shared" si="41"/>
        <v>7.1942189114890883E-4</v>
      </c>
      <c r="K47" s="18">
        <f t="shared" si="41"/>
        <v>5.1499270114021872E-4</v>
      </c>
      <c r="L47" s="18">
        <f t="shared" si="41"/>
        <v>7.4144263793622851E-5</v>
      </c>
      <c r="M47" s="18">
        <f t="shared" si="41"/>
        <v>2.9771179848400724E-3</v>
      </c>
      <c r="N47" s="18">
        <f t="shared" si="41"/>
        <v>3.2898728580809779E-3</v>
      </c>
      <c r="O47" s="18">
        <f t="shared" si="41"/>
        <v>4.8344810252682838E-3</v>
      </c>
      <c r="P47" s="18">
        <f t="shared" si="41"/>
        <v>3.1920513563329497E-3</v>
      </c>
      <c r="Q47" s="18">
        <f t="shared" si="41"/>
        <v>1.460334248955051E-3</v>
      </c>
      <c r="R47" s="18">
        <f t="shared" si="41"/>
        <v>1.2982984930007976E-3</v>
      </c>
      <c r="S47" s="18">
        <f t="shared" si="11"/>
        <v>2.973135669509568E-3</v>
      </c>
      <c r="T47" s="18">
        <f t="shared" si="11"/>
        <v>2.6772993865633835E-3</v>
      </c>
      <c r="U47" s="18">
        <f t="shared" si="11"/>
        <v>8.9675986635971369E-4</v>
      </c>
      <c r="V47" s="18">
        <f t="shared" si="11"/>
        <v>1.890827114525517E-3</v>
      </c>
      <c r="W47" s="18">
        <f t="shared" ref="W47:X47" si="42">W25/W$28*100</f>
        <v>2.109034831889952E-3</v>
      </c>
      <c r="X47" s="18">
        <f t="shared" si="42"/>
        <v>5.0718010828622578E-4</v>
      </c>
      <c r="Y47" s="18">
        <f t="shared" si="8"/>
        <v>1.6901548741310136E-3</v>
      </c>
    </row>
    <row r="48" spans="1:25" ht="15" x14ac:dyDescent="0.25">
      <c r="A48" s="143"/>
      <c r="B48" s="185" t="s">
        <v>22</v>
      </c>
      <c r="C48" s="18">
        <f t="shared" si="9"/>
        <v>90.863585373050014</v>
      </c>
      <c r="D48" s="18">
        <f t="shared" ref="D48:R48" si="43">D26/D$28*100</f>
        <v>91.862614426313755</v>
      </c>
      <c r="E48" s="18">
        <f t="shared" si="43"/>
        <v>91.20733142499715</v>
      </c>
      <c r="F48" s="18">
        <f t="shared" si="43"/>
        <v>89.904287567225651</v>
      </c>
      <c r="G48" s="18">
        <f t="shared" si="43"/>
        <v>91.347891512062219</v>
      </c>
      <c r="H48" s="18">
        <f t="shared" si="43"/>
        <v>91.868645210984553</v>
      </c>
      <c r="I48" s="18">
        <f t="shared" si="43"/>
        <v>89.951208597253469</v>
      </c>
      <c r="J48" s="18">
        <f t="shared" si="43"/>
        <v>87.677796427094066</v>
      </c>
      <c r="K48" s="18">
        <f t="shared" si="43"/>
        <v>86.075122127235076</v>
      </c>
      <c r="L48" s="18">
        <f t="shared" si="43"/>
        <v>84.4904167224269</v>
      </c>
      <c r="M48" s="18">
        <f t="shared" si="43"/>
        <v>82.959789774555944</v>
      </c>
      <c r="N48" s="18">
        <f t="shared" si="43"/>
        <v>83.152218153362512</v>
      </c>
      <c r="O48" s="18">
        <f t="shared" si="43"/>
        <v>82.398827518766026</v>
      </c>
      <c r="P48" s="18">
        <f t="shared" si="43"/>
        <v>81.772691388766034</v>
      </c>
      <c r="Q48" s="18">
        <f t="shared" si="43"/>
        <v>81.469731225180382</v>
      </c>
      <c r="R48" s="18">
        <f t="shared" si="43"/>
        <v>79.111586109049341</v>
      </c>
      <c r="S48" s="18">
        <f t="shared" si="11"/>
        <v>80.253212479304224</v>
      </c>
      <c r="T48" s="18">
        <f t="shared" si="11"/>
        <v>80.446260883139502</v>
      </c>
      <c r="U48" s="18">
        <f t="shared" si="11"/>
        <v>80.350213806209482</v>
      </c>
      <c r="V48" s="18">
        <f t="shared" si="11"/>
        <v>78.624749304888027</v>
      </c>
      <c r="W48" s="18">
        <f t="shared" ref="W48:X48" si="44">W26/W$28*100</f>
        <v>77.954114912532376</v>
      </c>
      <c r="X48" s="18">
        <f t="shared" si="44"/>
        <v>76.440395100180851</v>
      </c>
      <c r="Y48" s="18">
        <f t="shared" si="8"/>
        <v>82.21323084240386</v>
      </c>
    </row>
    <row r="49" spans="1:25" x14ac:dyDescent="0.2">
      <c r="A49" s="143"/>
      <c r="B49" s="76" t="s">
        <v>23</v>
      </c>
      <c r="C49" s="18">
        <f t="shared" si="9"/>
        <v>9.136414626949982</v>
      </c>
      <c r="D49" s="18">
        <f t="shared" ref="D49:R49" si="45">D27/D$28*100</f>
        <v>8.1373855736862364</v>
      </c>
      <c r="E49" s="18">
        <f t="shared" si="45"/>
        <v>8.7926685750028533</v>
      </c>
      <c r="F49" s="18">
        <f t="shared" si="45"/>
        <v>10.095712432774356</v>
      </c>
      <c r="G49" s="18">
        <f t="shared" si="45"/>
        <v>8.6521084879377792</v>
      </c>
      <c r="H49" s="18">
        <f t="shared" si="45"/>
        <v>8.1313547890154396</v>
      </c>
      <c r="I49" s="18">
        <f t="shared" si="45"/>
        <v>10.048791402746527</v>
      </c>
      <c r="J49" s="18">
        <f t="shared" si="45"/>
        <v>12.322203572905927</v>
      </c>
      <c r="K49" s="18">
        <f t="shared" si="45"/>
        <v>13.924877872764929</v>
      </c>
      <c r="L49" s="18">
        <f t="shared" si="45"/>
        <v>15.509583277573105</v>
      </c>
      <c r="M49" s="18">
        <f t="shared" si="45"/>
        <v>17.040210225444053</v>
      </c>
      <c r="N49" s="18">
        <f t="shared" si="45"/>
        <v>16.847781846637492</v>
      </c>
      <c r="O49" s="18">
        <f t="shared" si="45"/>
        <v>17.60117248123397</v>
      </c>
      <c r="P49" s="18">
        <f t="shared" si="45"/>
        <v>18.227308611233976</v>
      </c>
      <c r="Q49" s="18">
        <f t="shared" si="45"/>
        <v>18.530268774819618</v>
      </c>
      <c r="R49" s="18">
        <f t="shared" si="45"/>
        <v>20.888413890950655</v>
      </c>
      <c r="S49" s="18">
        <f t="shared" si="11"/>
        <v>19.746787520695779</v>
      </c>
      <c r="T49" s="18">
        <f t="shared" si="11"/>
        <v>19.553739116860495</v>
      </c>
      <c r="U49" s="18">
        <f t="shared" si="11"/>
        <v>19.649786193790518</v>
      </c>
      <c r="V49" s="18">
        <f t="shared" si="11"/>
        <v>21.375250695111969</v>
      </c>
      <c r="W49" s="18">
        <f t="shared" ref="W49:X49" si="46">W27/W$28*100</f>
        <v>22.045885087467621</v>
      </c>
      <c r="X49" s="18">
        <f t="shared" si="46"/>
        <v>23.559604899819153</v>
      </c>
      <c r="Y49" s="18">
        <f t="shared" si="8"/>
        <v>17.786769157596151</v>
      </c>
    </row>
    <row r="50" spans="1:25" ht="13.5" thickBot="1" x14ac:dyDescent="0.25">
      <c r="A50" s="143"/>
      <c r="B50" s="77" t="s">
        <v>7</v>
      </c>
      <c r="C50" s="18">
        <f t="shared" si="9"/>
        <v>100</v>
      </c>
      <c r="D50" s="18">
        <f t="shared" ref="D50:R50" si="47">D28/D$28*100</f>
        <v>100</v>
      </c>
      <c r="E50" s="18">
        <f t="shared" si="47"/>
        <v>100</v>
      </c>
      <c r="F50" s="18">
        <f t="shared" si="47"/>
        <v>100</v>
      </c>
      <c r="G50" s="18">
        <f t="shared" si="47"/>
        <v>100</v>
      </c>
      <c r="H50" s="18">
        <f t="shared" si="47"/>
        <v>100</v>
      </c>
      <c r="I50" s="18">
        <f t="shared" si="47"/>
        <v>100</v>
      </c>
      <c r="J50" s="18">
        <f t="shared" si="47"/>
        <v>100</v>
      </c>
      <c r="K50" s="18">
        <f t="shared" si="47"/>
        <v>100</v>
      </c>
      <c r="L50" s="18">
        <f t="shared" si="47"/>
        <v>100</v>
      </c>
      <c r="M50" s="18">
        <f t="shared" si="47"/>
        <v>100</v>
      </c>
      <c r="N50" s="18">
        <f t="shared" si="47"/>
        <v>100</v>
      </c>
      <c r="O50" s="18">
        <f t="shared" si="47"/>
        <v>100</v>
      </c>
      <c r="P50" s="18">
        <f t="shared" si="47"/>
        <v>100</v>
      </c>
      <c r="Q50" s="18">
        <f t="shared" si="47"/>
        <v>100</v>
      </c>
      <c r="R50" s="18">
        <f t="shared" si="47"/>
        <v>100</v>
      </c>
      <c r="S50" s="18">
        <f t="shared" si="11"/>
        <v>100</v>
      </c>
      <c r="T50" s="18">
        <f t="shared" si="11"/>
        <v>100</v>
      </c>
      <c r="U50" s="18">
        <f t="shared" si="11"/>
        <v>100</v>
      </c>
      <c r="V50" s="18">
        <f t="shared" si="11"/>
        <v>100</v>
      </c>
      <c r="W50" s="18">
        <f t="shared" ref="W50:X50" si="48">W28/W$28*100</f>
        <v>100</v>
      </c>
      <c r="X50" s="18">
        <f t="shared" si="48"/>
        <v>100</v>
      </c>
      <c r="Y50" s="18">
        <f t="shared" si="8"/>
        <v>100</v>
      </c>
    </row>
    <row r="51" spans="1:25" ht="20.25" thickTop="1" thickBot="1" x14ac:dyDescent="0.35">
      <c r="A51" s="143"/>
      <c r="B51" s="334" t="s">
        <v>9</v>
      </c>
      <c r="C51" s="334"/>
      <c r="D51" s="334"/>
      <c r="E51" s="334"/>
      <c r="F51" s="334"/>
      <c r="G51" s="334"/>
      <c r="H51" s="334"/>
      <c r="I51" s="334"/>
      <c r="J51" s="334"/>
      <c r="K51" s="334"/>
      <c r="L51" s="334"/>
      <c r="M51" s="334"/>
      <c r="N51" s="334"/>
      <c r="O51" s="334"/>
      <c r="P51" s="334"/>
      <c r="Q51" s="334"/>
      <c r="R51" s="334"/>
      <c r="S51" s="334"/>
      <c r="T51" s="334"/>
      <c r="U51" s="334"/>
      <c r="V51" s="334"/>
      <c r="W51" s="334"/>
      <c r="X51" s="334"/>
      <c r="Y51" s="334"/>
    </row>
    <row r="52" spans="1:25" ht="13.5" thickTop="1" x14ac:dyDescent="0.2">
      <c r="A52" s="143"/>
      <c r="B52" s="76"/>
      <c r="C52" s="18"/>
      <c r="D52" s="18"/>
      <c r="E52" s="18"/>
      <c r="F52" s="18"/>
      <c r="G52" s="18"/>
      <c r="H52" s="18"/>
      <c r="I52" s="18"/>
      <c r="J52" s="18"/>
      <c r="K52" s="18"/>
      <c r="L52" s="18"/>
      <c r="M52" s="18"/>
      <c r="N52" s="18"/>
      <c r="O52" s="18"/>
      <c r="P52" s="18"/>
      <c r="Q52" s="18"/>
      <c r="R52" s="18"/>
      <c r="S52" s="18"/>
      <c r="T52" s="18"/>
      <c r="U52" s="18"/>
      <c r="V52" s="18"/>
      <c r="W52" s="18"/>
      <c r="X52" s="18"/>
      <c r="Y52" s="18"/>
    </row>
    <row r="53" spans="1:25" x14ac:dyDescent="0.2">
      <c r="A53" s="143"/>
      <c r="B53" s="27" t="s">
        <v>326</v>
      </c>
      <c r="C53" s="33" t="s">
        <v>10</v>
      </c>
      <c r="D53" s="18">
        <f t="shared" ref="D53:V53" si="49">IF(C9=0,"--",(D9/C9)*100-100)</f>
        <v>37.596341336759423</v>
      </c>
      <c r="E53" s="18">
        <f t="shared" si="49"/>
        <v>14.738371428288929</v>
      </c>
      <c r="F53" s="18">
        <f t="shared" si="49"/>
        <v>16.681625699652173</v>
      </c>
      <c r="G53" s="18">
        <f t="shared" si="49"/>
        <v>9.8584196008438312</v>
      </c>
      <c r="H53" s="18">
        <f t="shared" si="49"/>
        <v>13.561375379057168</v>
      </c>
      <c r="I53" s="18">
        <f t="shared" si="49"/>
        <v>-7.6285429948064376</v>
      </c>
      <c r="J53" s="18">
        <f t="shared" si="49"/>
        <v>3.5130275350281153</v>
      </c>
      <c r="K53" s="18">
        <f t="shared" si="49"/>
        <v>-2.3912132704059559</v>
      </c>
      <c r="L53" s="18">
        <f t="shared" si="49"/>
        <v>-0.22096452811318557</v>
      </c>
      <c r="M53" s="18">
        <f t="shared" si="49"/>
        <v>5.4189643265846001</v>
      </c>
      <c r="N53" s="18">
        <f t="shared" si="49"/>
        <v>6.7404679468452855</v>
      </c>
      <c r="O53" s="18">
        <f t="shared" si="49"/>
        <v>3.6139085620889801</v>
      </c>
      <c r="P53" s="18">
        <f t="shared" si="49"/>
        <v>3.556409520781159</v>
      </c>
      <c r="Q53" s="18">
        <f t="shared" si="49"/>
        <v>-20.052148760152178</v>
      </c>
      <c r="R53" s="18">
        <f t="shared" si="49"/>
        <v>250.59939300174324</v>
      </c>
      <c r="S53" s="18">
        <f t="shared" si="49"/>
        <v>-62.680455245177363</v>
      </c>
      <c r="T53" s="18">
        <f t="shared" si="49"/>
        <v>13.336825368975582</v>
      </c>
      <c r="U53" s="18">
        <f t="shared" si="49"/>
        <v>7.3724789400479551</v>
      </c>
      <c r="V53" s="18">
        <f t="shared" si="49"/>
        <v>2.9618946302230711</v>
      </c>
      <c r="W53" s="18">
        <f t="shared" ref="W53:X53" si="50">IF(V9=0,"--",(W9/V9)*100-100)</f>
        <v>1.5232232479375512</v>
      </c>
      <c r="X53" s="18">
        <f t="shared" si="50"/>
        <v>-5.0412049187908536</v>
      </c>
      <c r="Y53" s="18">
        <f>IFERROR((POWER(U9/C9,1/21)*100)-100,"--")</f>
        <v>5.8337079512050138</v>
      </c>
    </row>
    <row r="54" spans="1:25" x14ac:dyDescent="0.2">
      <c r="A54" s="143"/>
      <c r="B54" s="27" t="s">
        <v>67</v>
      </c>
      <c r="C54" s="33" t="s">
        <v>10</v>
      </c>
      <c r="D54" s="18">
        <f t="shared" ref="D54:V54" si="51">IF(C10=0,"--",(D10/C10)*100-100)</f>
        <v>66.57675240159017</v>
      </c>
      <c r="E54" s="18">
        <f t="shared" si="51"/>
        <v>8.8255527823743307</v>
      </c>
      <c r="F54" s="18">
        <f t="shared" si="51"/>
        <v>0.34832841872480458</v>
      </c>
      <c r="G54" s="18">
        <f t="shared" si="51"/>
        <v>15.764274781923987</v>
      </c>
      <c r="H54" s="18">
        <f t="shared" si="51"/>
        <v>-3.0343767225476057</v>
      </c>
      <c r="I54" s="18">
        <f t="shared" si="51"/>
        <v>17.56603725683064</v>
      </c>
      <c r="J54" s="18">
        <f t="shared" si="51"/>
        <v>17.03320357482896</v>
      </c>
      <c r="K54" s="18">
        <f t="shared" si="51"/>
        <v>14.265342557857807</v>
      </c>
      <c r="L54" s="18">
        <f t="shared" si="51"/>
        <v>13.891447920464913</v>
      </c>
      <c r="M54" s="18">
        <f t="shared" si="51"/>
        <v>36.07126758484128</v>
      </c>
      <c r="N54" s="18">
        <f t="shared" si="51"/>
        <v>12.117553296664568</v>
      </c>
      <c r="O54" s="18">
        <f t="shared" si="51"/>
        <v>26.051562343848801</v>
      </c>
      <c r="P54" s="18">
        <f t="shared" si="51"/>
        <v>17.971973092199761</v>
      </c>
      <c r="Q54" s="18">
        <f t="shared" si="51"/>
        <v>-31.104871719837988</v>
      </c>
      <c r="R54" s="18">
        <f t="shared" si="51"/>
        <v>159.34682713613711</v>
      </c>
      <c r="S54" s="18">
        <f t="shared" si="51"/>
        <v>-52.981075283855574</v>
      </c>
      <c r="T54" s="18">
        <f t="shared" si="51"/>
        <v>7.6244397675947653</v>
      </c>
      <c r="U54" s="18">
        <f t="shared" si="51"/>
        <v>0.87043600279201883</v>
      </c>
      <c r="V54" s="18">
        <f t="shared" si="51"/>
        <v>2.7688161473329984</v>
      </c>
      <c r="W54" s="18">
        <f t="shared" ref="W54:X54" si="52">IF(V10=0,"--",(W10/V10)*100-100)</f>
        <v>8.1061918582602743</v>
      </c>
      <c r="X54" s="18">
        <f t="shared" si="52"/>
        <v>-5.5314854517905871</v>
      </c>
      <c r="Y54" s="18">
        <f t="shared" ref="Y54:Y72" si="53">IFERROR((POWER(U10/C10,1/21)*100)-100,"--")</f>
        <v>10.115631421816133</v>
      </c>
    </row>
    <row r="55" spans="1:25" x14ac:dyDescent="0.2">
      <c r="A55" s="143"/>
      <c r="B55" s="27" t="s">
        <v>396</v>
      </c>
      <c r="C55" s="33" t="s">
        <v>10</v>
      </c>
      <c r="D55" s="18">
        <f t="shared" ref="D55:V55" si="54">IF(C11=0,"--",(D11/C11)*100-100)</f>
        <v>97.432202648221022</v>
      </c>
      <c r="E55" s="18">
        <f t="shared" si="54"/>
        <v>20.399364778375713</v>
      </c>
      <c r="F55" s="18">
        <f t="shared" si="54"/>
        <v>-5.4715937876634371</v>
      </c>
      <c r="G55" s="18">
        <f t="shared" si="54"/>
        <v>35.742856689527997</v>
      </c>
      <c r="H55" s="18">
        <f t="shared" si="54"/>
        <v>53.52554109677007</v>
      </c>
      <c r="I55" s="18">
        <f t="shared" si="54"/>
        <v>-4.7977397232724286</v>
      </c>
      <c r="J55" s="18">
        <f t="shared" si="54"/>
        <v>7.2979212094166144</v>
      </c>
      <c r="K55" s="18">
        <f t="shared" si="54"/>
        <v>-3.0445095566636411</v>
      </c>
      <c r="L55" s="18">
        <f t="shared" si="54"/>
        <v>-3.0056163571231309</v>
      </c>
      <c r="M55" s="18">
        <f t="shared" si="54"/>
        <v>16.608674354715134</v>
      </c>
      <c r="N55" s="18">
        <f t="shared" si="54"/>
        <v>12.648561643184465</v>
      </c>
      <c r="O55" s="18">
        <f t="shared" si="54"/>
        <v>10.824737712194249</v>
      </c>
      <c r="P55" s="18">
        <f t="shared" si="54"/>
        <v>45.479130001340593</v>
      </c>
      <c r="Q55" s="18">
        <f t="shared" si="54"/>
        <v>-9.693750187402344</v>
      </c>
      <c r="R55" s="18">
        <f t="shared" si="54"/>
        <v>96.172360341843529</v>
      </c>
      <c r="S55" s="18">
        <f t="shared" si="54"/>
        <v>-47.41899883727443</v>
      </c>
      <c r="T55" s="18">
        <f t="shared" si="54"/>
        <v>-3.040010179697731</v>
      </c>
      <c r="U55" s="18">
        <f t="shared" si="54"/>
        <v>-3.6111410379536437</v>
      </c>
      <c r="V55" s="18">
        <f t="shared" si="54"/>
        <v>3.7012908798651694</v>
      </c>
      <c r="W55" s="18">
        <f t="shared" ref="W55:X55" si="55">IF(V11=0,"--",(W11/V11)*100-100)</f>
        <v>9.2982961697981779</v>
      </c>
      <c r="X55" s="18">
        <f t="shared" si="55"/>
        <v>-2.7961904006678679</v>
      </c>
      <c r="Y55" s="18">
        <f t="shared" si="53"/>
        <v>10.598785278666668</v>
      </c>
    </row>
    <row r="56" spans="1:25" x14ac:dyDescent="0.2">
      <c r="A56" s="143"/>
      <c r="B56" s="27" t="s">
        <v>402</v>
      </c>
      <c r="C56" s="33" t="s">
        <v>10</v>
      </c>
      <c r="D56" s="18">
        <f t="shared" ref="D56:V56" si="56">IF(C12=0,"--",(D12/C12)*100-100)</f>
        <v>10.12198458302025</v>
      </c>
      <c r="E56" s="18">
        <f t="shared" si="56"/>
        <v>-3.2071885399501951</v>
      </c>
      <c r="F56" s="18">
        <f t="shared" si="56"/>
        <v>10.865067167974331</v>
      </c>
      <c r="G56" s="18">
        <f t="shared" si="56"/>
        <v>-0.4207862480356539</v>
      </c>
      <c r="H56" s="18">
        <f t="shared" si="56"/>
        <v>14.760033745073684</v>
      </c>
      <c r="I56" s="18">
        <f t="shared" si="56"/>
        <v>14.899339034294727</v>
      </c>
      <c r="J56" s="18">
        <f t="shared" si="56"/>
        <v>11.585106007245045</v>
      </c>
      <c r="K56" s="18">
        <f t="shared" si="56"/>
        <v>27.143145208333877</v>
      </c>
      <c r="L56" s="18">
        <f t="shared" si="56"/>
        <v>36.976064069243279</v>
      </c>
      <c r="M56" s="18">
        <f t="shared" si="56"/>
        <v>25.426620059287643</v>
      </c>
      <c r="N56" s="18">
        <f t="shared" si="56"/>
        <v>10.520520398904836</v>
      </c>
      <c r="O56" s="18">
        <f t="shared" si="56"/>
        <v>10.671124899414181</v>
      </c>
      <c r="P56" s="18">
        <f t="shared" si="56"/>
        <v>-14.784908109720632</v>
      </c>
      <c r="Q56" s="18">
        <f t="shared" si="56"/>
        <v>-22.950335229743303</v>
      </c>
      <c r="R56" s="18">
        <f t="shared" si="56"/>
        <v>606.60121394684006</v>
      </c>
      <c r="S56" s="18">
        <f t="shared" si="56"/>
        <v>-74.731308382768916</v>
      </c>
      <c r="T56" s="18">
        <f t="shared" si="56"/>
        <v>15.096623076734588</v>
      </c>
      <c r="U56" s="18">
        <f t="shared" si="56"/>
        <v>8.3205351387513673</v>
      </c>
      <c r="V56" s="18">
        <f t="shared" si="56"/>
        <v>8.244540355954058</v>
      </c>
      <c r="W56" s="18">
        <f t="shared" ref="W56:X56" si="57">IF(V12=0,"--",(W12/V12)*100-100)</f>
        <v>-1.1462286440876142</v>
      </c>
      <c r="X56" s="18">
        <f t="shared" si="57"/>
        <v>2.7436878882142253</v>
      </c>
      <c r="Y56" s="18">
        <f t="shared" si="53"/>
        <v>9.5278685500172315</v>
      </c>
    </row>
    <row r="57" spans="1:25" x14ac:dyDescent="0.2">
      <c r="A57" s="143"/>
      <c r="B57" s="27" t="s">
        <v>332</v>
      </c>
      <c r="C57" s="33" t="s">
        <v>10</v>
      </c>
      <c r="D57" s="18">
        <f t="shared" ref="D57:V57" si="58">IF(C13=0,"--",(D13/C13)*100-100)</f>
        <v>7.1420675571476551</v>
      </c>
      <c r="E57" s="18">
        <f t="shared" si="58"/>
        <v>26.508679254866593</v>
      </c>
      <c r="F57" s="18">
        <f t="shared" si="58"/>
        <v>98.456816611184649</v>
      </c>
      <c r="G57" s="18">
        <f t="shared" si="58"/>
        <v>-64.576133148371326</v>
      </c>
      <c r="H57" s="18">
        <f t="shared" si="58"/>
        <v>85.847227427673971</v>
      </c>
      <c r="I57" s="18">
        <f t="shared" si="58"/>
        <v>26.665447701697232</v>
      </c>
      <c r="J57" s="18">
        <f t="shared" si="58"/>
        <v>-28.316578384698516</v>
      </c>
      <c r="K57" s="18">
        <f t="shared" si="58"/>
        <v>37.735944044820343</v>
      </c>
      <c r="L57" s="18">
        <f t="shared" si="58"/>
        <v>51.839847383015552</v>
      </c>
      <c r="M57" s="18">
        <f t="shared" si="58"/>
        <v>2.9135034631850374</v>
      </c>
      <c r="N57" s="18">
        <f t="shared" si="58"/>
        <v>1.7530716050183344</v>
      </c>
      <c r="O57" s="18">
        <f t="shared" si="58"/>
        <v>5.5017896965749742</v>
      </c>
      <c r="P57" s="18">
        <f t="shared" si="58"/>
        <v>9.6618482649771522</v>
      </c>
      <c r="Q57" s="18">
        <f t="shared" si="58"/>
        <v>-30.536830220736888</v>
      </c>
      <c r="R57" s="18">
        <f t="shared" si="58"/>
        <v>327.9712395498733</v>
      </c>
      <c r="S57" s="18">
        <f t="shared" si="58"/>
        <v>-65.641326552605193</v>
      </c>
      <c r="T57" s="18">
        <f t="shared" si="58"/>
        <v>24.274117378976271</v>
      </c>
      <c r="U57" s="18">
        <f t="shared" si="58"/>
        <v>-20.681627858446149</v>
      </c>
      <c r="V57" s="18">
        <f t="shared" si="58"/>
        <v>145.14931372195409</v>
      </c>
      <c r="W57" s="18">
        <f t="shared" ref="W57:X57" si="59">IF(V13=0,"--",(W13/V13)*100-100)</f>
        <v>-56.4528275236977</v>
      </c>
      <c r="X57" s="18">
        <f t="shared" si="59"/>
        <v>-5.6689299253993681</v>
      </c>
      <c r="Y57" s="18">
        <f t="shared" si="53"/>
        <v>6.9524288535835836</v>
      </c>
    </row>
    <row r="58" spans="1:25" x14ac:dyDescent="0.2">
      <c r="A58" s="143"/>
      <c r="B58" s="27" t="s">
        <v>58</v>
      </c>
      <c r="C58" s="33" t="s">
        <v>10</v>
      </c>
      <c r="D58" s="18">
        <f t="shared" ref="D58:V58" si="60">IF(C14=0,"--",(D14/C14)*100-100)</f>
        <v>18.959069314407188</v>
      </c>
      <c r="E58" s="18">
        <f t="shared" si="60"/>
        <v>32.518923341231101</v>
      </c>
      <c r="F58" s="18">
        <f t="shared" si="60"/>
        <v>-34.632525686776788</v>
      </c>
      <c r="G58" s="18">
        <f t="shared" si="60"/>
        <v>18.130910249596838</v>
      </c>
      <c r="H58" s="18">
        <f t="shared" si="60"/>
        <v>21.58071835898285</v>
      </c>
      <c r="I58" s="18">
        <f t="shared" si="60"/>
        <v>91.148989757921754</v>
      </c>
      <c r="J58" s="18">
        <f t="shared" si="60"/>
        <v>102.5680559457999</v>
      </c>
      <c r="K58" s="18">
        <f t="shared" si="60"/>
        <v>33.109158023532757</v>
      </c>
      <c r="L58" s="18">
        <f t="shared" si="60"/>
        <v>-38.973737349547335</v>
      </c>
      <c r="M58" s="18">
        <f t="shared" si="60"/>
        <v>46.59259615096741</v>
      </c>
      <c r="N58" s="18">
        <f t="shared" si="60"/>
        <v>24.766193733854152</v>
      </c>
      <c r="O58" s="18">
        <f t="shared" si="60"/>
        <v>-2.0952351181920221</v>
      </c>
      <c r="P58" s="18">
        <f t="shared" si="60"/>
        <v>9.8087241893701531</v>
      </c>
      <c r="Q58" s="18">
        <f t="shared" si="60"/>
        <v>-25.741212444634698</v>
      </c>
      <c r="R58" s="18">
        <f t="shared" si="60"/>
        <v>349.33102141687175</v>
      </c>
      <c r="S58" s="18">
        <f t="shared" si="60"/>
        <v>-71.252254131376972</v>
      </c>
      <c r="T58" s="18">
        <f t="shared" si="60"/>
        <v>25.480550030222432</v>
      </c>
      <c r="U58" s="18">
        <f t="shared" si="60"/>
        <v>-26.602691362461997</v>
      </c>
      <c r="V58" s="18">
        <f t="shared" si="60"/>
        <v>49.599773508145574</v>
      </c>
      <c r="W58" s="18">
        <f t="shared" ref="W58:X58" si="61">IF(V14=0,"--",(W14/V14)*100-100)</f>
        <v>-12.665603123470078</v>
      </c>
      <c r="X58" s="18">
        <f t="shared" si="61"/>
        <v>-20.275161905429115</v>
      </c>
      <c r="Y58" s="18">
        <f t="shared" si="53"/>
        <v>10.465468737055318</v>
      </c>
    </row>
    <row r="59" spans="1:25" x14ac:dyDescent="0.2">
      <c r="A59" s="143"/>
      <c r="B59" s="27" t="s">
        <v>71</v>
      </c>
      <c r="C59" s="33" t="s">
        <v>10</v>
      </c>
      <c r="D59" s="18">
        <f t="shared" ref="D59:V59" si="62">IF(C15=0,"--",(D15/C15)*100-100)</f>
        <v>136.35405424850711</v>
      </c>
      <c r="E59" s="18">
        <f t="shared" si="62"/>
        <v>149.27102342861753</v>
      </c>
      <c r="F59" s="18">
        <f t="shared" si="62"/>
        <v>17.474014701850635</v>
      </c>
      <c r="G59" s="18">
        <f t="shared" si="62"/>
        <v>-39.749176453124015</v>
      </c>
      <c r="H59" s="18">
        <f t="shared" si="62"/>
        <v>50.494251915697419</v>
      </c>
      <c r="I59" s="18">
        <f t="shared" si="62"/>
        <v>169.55870552888075</v>
      </c>
      <c r="J59" s="18">
        <f t="shared" si="62"/>
        <v>-8.0765302559409804</v>
      </c>
      <c r="K59" s="18">
        <f t="shared" si="62"/>
        <v>40.35523811859224</v>
      </c>
      <c r="L59" s="18">
        <f t="shared" si="62"/>
        <v>66.273970864193046</v>
      </c>
      <c r="M59" s="18">
        <f t="shared" si="62"/>
        <v>92.643697526106337</v>
      </c>
      <c r="N59" s="18">
        <f t="shared" si="62"/>
        <v>68.122361759520345</v>
      </c>
      <c r="O59" s="18">
        <f t="shared" si="62"/>
        <v>-1.4112549424324357</v>
      </c>
      <c r="P59" s="18">
        <f t="shared" si="62"/>
        <v>13.311597864950997</v>
      </c>
      <c r="Q59" s="18">
        <f t="shared" si="62"/>
        <v>6.2285108780371985</v>
      </c>
      <c r="R59" s="18">
        <f t="shared" si="62"/>
        <v>1091.9721118162179</v>
      </c>
      <c r="S59" s="18">
        <f t="shared" si="62"/>
        <v>-87.188596433243646</v>
      </c>
      <c r="T59" s="18">
        <f t="shared" si="62"/>
        <v>14.398906908538336</v>
      </c>
      <c r="U59" s="18">
        <f t="shared" si="62"/>
        <v>29.674289020157374</v>
      </c>
      <c r="V59" s="18">
        <f t="shared" si="62"/>
        <v>31.958039524361396</v>
      </c>
      <c r="W59" s="18">
        <f t="shared" ref="W59:X59" si="63">IF(V15=0,"--",(W15/V15)*100-100)</f>
        <v>-6.5217272766790728</v>
      </c>
      <c r="X59" s="18">
        <f t="shared" si="63"/>
        <v>-5.3007182881516144</v>
      </c>
      <c r="Y59" s="18">
        <f t="shared" si="53"/>
        <v>31.531913026134816</v>
      </c>
    </row>
    <row r="60" spans="1:25" x14ac:dyDescent="0.2">
      <c r="A60" s="143"/>
      <c r="B60" s="76" t="s">
        <v>15</v>
      </c>
      <c r="C60" s="33" t="s">
        <v>10</v>
      </c>
      <c r="D60" s="18">
        <f t="shared" ref="D60:V60" si="64">IF(C16=0,"--",(D16/C16)*100-100)</f>
        <v>84.207339816918534</v>
      </c>
      <c r="E60" s="18">
        <f t="shared" si="64"/>
        <v>0.90103850481837355</v>
      </c>
      <c r="F60" s="18">
        <f t="shared" si="64"/>
        <v>2.6833551324748868</v>
      </c>
      <c r="G60" s="18">
        <f t="shared" si="64"/>
        <v>21.130506967966483</v>
      </c>
      <c r="H60" s="18">
        <f t="shared" si="64"/>
        <v>-8.6425574545198032</v>
      </c>
      <c r="I60" s="18">
        <f t="shared" si="64"/>
        <v>55.096493842739534</v>
      </c>
      <c r="J60" s="18">
        <f t="shared" si="64"/>
        <v>69.056471154428266</v>
      </c>
      <c r="K60" s="18">
        <f t="shared" si="64"/>
        <v>20.371093864467426</v>
      </c>
      <c r="L60" s="18">
        <f t="shared" si="64"/>
        <v>-23.391939821696354</v>
      </c>
      <c r="M60" s="18">
        <f t="shared" si="64"/>
        <v>34.299721265704704</v>
      </c>
      <c r="N60" s="18">
        <f t="shared" si="64"/>
        <v>33.577016415742321</v>
      </c>
      <c r="O60" s="18">
        <f t="shared" si="64"/>
        <v>28.387557239249247</v>
      </c>
      <c r="P60" s="18">
        <f t="shared" si="64"/>
        <v>-7.138861420451164</v>
      </c>
      <c r="Q60" s="18">
        <f t="shared" si="64"/>
        <v>-28.633118773785299</v>
      </c>
      <c r="R60" s="18">
        <f t="shared" si="64"/>
        <v>260.52775597456167</v>
      </c>
      <c r="S60" s="18">
        <f t="shared" si="64"/>
        <v>-70.706078224652217</v>
      </c>
      <c r="T60" s="18">
        <f t="shared" si="64"/>
        <v>12.319309263122122</v>
      </c>
      <c r="U60" s="18">
        <f t="shared" si="64"/>
        <v>-14.682558917011107</v>
      </c>
      <c r="V60" s="18">
        <f t="shared" si="64"/>
        <v>36.188015213858989</v>
      </c>
      <c r="W60" s="18">
        <f t="shared" ref="W60:X60" si="65">IF(V16=0,"--",(W16/V16)*100-100)</f>
        <v>-9.6655356514147996</v>
      </c>
      <c r="X60" s="18">
        <f t="shared" si="65"/>
        <v>-12.667497736385812</v>
      </c>
      <c r="Y60" s="18">
        <f t="shared" si="53"/>
        <v>10.33524472285545</v>
      </c>
    </row>
    <row r="61" spans="1:25" x14ac:dyDescent="0.2">
      <c r="A61" s="143"/>
      <c r="B61" s="76" t="s">
        <v>26</v>
      </c>
      <c r="C61" s="33" t="s">
        <v>10</v>
      </c>
      <c r="D61" s="18">
        <f t="shared" ref="D61:V61" si="66">IF(C17=0,"--",(D17/C17)*100-100)</f>
        <v>93.408681714142347</v>
      </c>
      <c r="E61" s="18">
        <f t="shared" si="66"/>
        <v>-42.153777047233376</v>
      </c>
      <c r="F61" s="18">
        <f t="shared" si="66"/>
        <v>158.13804895310727</v>
      </c>
      <c r="G61" s="18">
        <f t="shared" si="66"/>
        <v>39.785116508608326</v>
      </c>
      <c r="H61" s="18">
        <f t="shared" si="66"/>
        <v>-33.521900312280266</v>
      </c>
      <c r="I61" s="18">
        <f t="shared" si="66"/>
        <v>17.918848337169322</v>
      </c>
      <c r="J61" s="18">
        <f t="shared" si="66"/>
        <v>10.376561014763368</v>
      </c>
      <c r="K61" s="18">
        <f t="shared" si="66"/>
        <v>-14.908558190675635</v>
      </c>
      <c r="L61" s="18">
        <f t="shared" si="66"/>
        <v>26.292873470153992</v>
      </c>
      <c r="M61" s="18">
        <f t="shared" si="66"/>
        <v>4.3863917018494902</v>
      </c>
      <c r="N61" s="18">
        <f t="shared" si="66"/>
        <v>100.36441554703691</v>
      </c>
      <c r="O61" s="18">
        <f t="shared" si="66"/>
        <v>31.862911432159621</v>
      </c>
      <c r="P61" s="18">
        <f t="shared" si="66"/>
        <v>5.0005114415295822</v>
      </c>
      <c r="Q61" s="18">
        <f t="shared" si="66"/>
        <v>-34.392046691519909</v>
      </c>
      <c r="R61" s="18">
        <f t="shared" si="66"/>
        <v>151.28878144676844</v>
      </c>
      <c r="S61" s="18">
        <f t="shared" si="66"/>
        <v>-71.540447236367228</v>
      </c>
      <c r="T61" s="18">
        <f t="shared" si="66"/>
        <v>-52.240398927669332</v>
      </c>
      <c r="U61" s="18">
        <f t="shared" si="66"/>
        <v>56.295971351182544</v>
      </c>
      <c r="V61" s="18">
        <f t="shared" si="66"/>
        <v>2.3503196994576285</v>
      </c>
      <c r="W61" s="18">
        <f t="shared" ref="W61:X61" si="67">IF(V17=0,"--",(W17/V17)*100-100)</f>
        <v>27.4074054380077</v>
      </c>
      <c r="X61" s="18">
        <f t="shared" si="67"/>
        <v>-42.952497243238078</v>
      </c>
      <c r="Y61" s="18">
        <f t="shared" si="53"/>
        <v>6.57324555243612</v>
      </c>
    </row>
    <row r="62" spans="1:25" x14ac:dyDescent="0.2">
      <c r="A62" s="143"/>
      <c r="B62" s="76" t="s">
        <v>27</v>
      </c>
      <c r="C62" s="33" t="s">
        <v>10</v>
      </c>
      <c r="D62" s="18">
        <f t="shared" ref="D62:V62" si="68">IF(C18=0,"--",(D18/C18)*100-100)</f>
        <v>18.959069314407188</v>
      </c>
      <c r="E62" s="18">
        <f t="shared" si="68"/>
        <v>32.518923341231101</v>
      </c>
      <c r="F62" s="18">
        <f t="shared" si="68"/>
        <v>-34.632525686776788</v>
      </c>
      <c r="G62" s="18">
        <f t="shared" si="68"/>
        <v>18.130910249596838</v>
      </c>
      <c r="H62" s="18">
        <f t="shared" si="68"/>
        <v>21.58071835898285</v>
      </c>
      <c r="I62" s="18">
        <f t="shared" si="68"/>
        <v>91.148989757921754</v>
      </c>
      <c r="J62" s="18">
        <f t="shared" si="68"/>
        <v>102.5680559457999</v>
      </c>
      <c r="K62" s="18">
        <f t="shared" si="68"/>
        <v>33.109158023532757</v>
      </c>
      <c r="L62" s="18">
        <f t="shared" si="68"/>
        <v>-38.973737349547335</v>
      </c>
      <c r="M62" s="18">
        <f t="shared" si="68"/>
        <v>46.59259615096741</v>
      </c>
      <c r="N62" s="18">
        <f t="shared" si="68"/>
        <v>24.766193733854152</v>
      </c>
      <c r="O62" s="18">
        <f t="shared" si="68"/>
        <v>-2.0952351181920221</v>
      </c>
      <c r="P62" s="18">
        <f t="shared" si="68"/>
        <v>9.8087241893701531</v>
      </c>
      <c r="Q62" s="18">
        <f t="shared" si="68"/>
        <v>-25.741212444634698</v>
      </c>
      <c r="R62" s="18">
        <f t="shared" si="68"/>
        <v>349.33102141687175</v>
      </c>
      <c r="S62" s="18">
        <f t="shared" si="68"/>
        <v>-71.252254131376972</v>
      </c>
      <c r="T62" s="18">
        <f t="shared" si="68"/>
        <v>25.480550030222432</v>
      </c>
      <c r="U62" s="18">
        <f t="shared" si="68"/>
        <v>-26.602691362461997</v>
      </c>
      <c r="V62" s="18">
        <f t="shared" si="68"/>
        <v>49.599773508145574</v>
      </c>
      <c r="W62" s="18">
        <f t="shared" ref="W62:X62" si="69">IF(V18=0,"--",(W18/V18)*100-100)</f>
        <v>-12.665603123470078</v>
      </c>
      <c r="X62" s="18">
        <f t="shared" si="69"/>
        <v>-20.275161905429115</v>
      </c>
      <c r="Y62" s="18">
        <f t="shared" si="53"/>
        <v>10.465468737055318</v>
      </c>
    </row>
    <row r="63" spans="1:25" x14ac:dyDescent="0.2">
      <c r="A63" s="143"/>
      <c r="B63" s="76" t="s">
        <v>16</v>
      </c>
      <c r="C63" s="33" t="s">
        <v>10</v>
      </c>
      <c r="D63" s="18">
        <f t="shared" ref="D63:V63" si="70">IF(C19=0,"--",(D19/C19)*100-100)</f>
        <v>-14.013376252981303</v>
      </c>
      <c r="E63" s="18">
        <f t="shared" si="70"/>
        <v>195.45921831054216</v>
      </c>
      <c r="F63" s="18">
        <f t="shared" si="70"/>
        <v>-62.54562642787743</v>
      </c>
      <c r="G63" s="18">
        <f t="shared" si="70"/>
        <v>293.29208441421861</v>
      </c>
      <c r="H63" s="18">
        <f t="shared" si="70"/>
        <v>-33.56968727298657</v>
      </c>
      <c r="I63" s="18">
        <f t="shared" si="70"/>
        <v>5.1798976230569309</v>
      </c>
      <c r="J63" s="18">
        <f t="shared" si="70"/>
        <v>-71.830869127045887</v>
      </c>
      <c r="K63" s="18">
        <f t="shared" si="70"/>
        <v>96.748409301904303</v>
      </c>
      <c r="L63" s="18">
        <f t="shared" si="70"/>
        <v>810.64794567844399</v>
      </c>
      <c r="M63" s="18">
        <f t="shared" si="70"/>
        <v>26.662723598504684</v>
      </c>
      <c r="N63" s="18">
        <f t="shared" si="70"/>
        <v>-70.792748998736812</v>
      </c>
      <c r="O63" s="18">
        <f t="shared" si="70"/>
        <v>90.503031855837378</v>
      </c>
      <c r="P63" s="18">
        <f t="shared" si="70"/>
        <v>70.540303057473324</v>
      </c>
      <c r="Q63" s="18">
        <f t="shared" si="70"/>
        <v>-33.908401313119214</v>
      </c>
      <c r="R63" s="18">
        <f t="shared" si="70"/>
        <v>1206.486270629058</v>
      </c>
      <c r="S63" s="18">
        <f t="shared" si="70"/>
        <v>-80.190452113707209</v>
      </c>
      <c r="T63" s="18">
        <f t="shared" si="70"/>
        <v>35.734905571067287</v>
      </c>
      <c r="U63" s="18">
        <f t="shared" si="70"/>
        <v>48.400365030445641</v>
      </c>
      <c r="V63" s="18">
        <f t="shared" si="70"/>
        <v>-3.8118161631772125</v>
      </c>
      <c r="W63" s="18">
        <f t="shared" ref="W63:X63" si="71">IF(V19=0,"--",(W19/V19)*100-100)</f>
        <v>-25.078073715293556</v>
      </c>
      <c r="X63" s="18">
        <f t="shared" si="71"/>
        <v>122.81246254887438</v>
      </c>
      <c r="Y63" s="18">
        <f t="shared" si="53"/>
        <v>20.988169502777026</v>
      </c>
    </row>
    <row r="64" spans="1:25" x14ac:dyDescent="0.2">
      <c r="A64" s="143"/>
      <c r="B64" s="76" t="s">
        <v>19</v>
      </c>
      <c r="C64" s="33" t="s">
        <v>10</v>
      </c>
      <c r="D64" s="18">
        <f t="shared" ref="D64:V64" si="72">IF(C20=0,"--",(D20/C20)*100-100)</f>
        <v>-86.71790834507334</v>
      </c>
      <c r="E64" s="18">
        <f t="shared" si="72"/>
        <v>516.95523319294955</v>
      </c>
      <c r="F64" s="18">
        <f t="shared" si="72"/>
        <v>-16.039238490127161</v>
      </c>
      <c r="G64" s="18">
        <f t="shared" si="72"/>
        <v>493.7155590352013</v>
      </c>
      <c r="H64" s="18">
        <f t="shared" si="72"/>
        <v>-81.644494261210042</v>
      </c>
      <c r="I64" s="18">
        <f t="shared" si="72"/>
        <v>-63.769998065817468</v>
      </c>
      <c r="J64" s="18">
        <f t="shared" si="72"/>
        <v>-78.302318486882243</v>
      </c>
      <c r="K64" s="18">
        <f t="shared" si="72"/>
        <v>688.26010544815472</v>
      </c>
      <c r="L64" s="18">
        <f t="shared" si="72"/>
        <v>-77.298671185231427</v>
      </c>
      <c r="M64" s="18">
        <f t="shared" si="72"/>
        <v>350.50088391278729</v>
      </c>
      <c r="N64" s="18">
        <f t="shared" si="72"/>
        <v>-77.505995203836932</v>
      </c>
      <c r="O64" s="18">
        <f t="shared" si="72"/>
        <v>370.59507656522578</v>
      </c>
      <c r="P64" s="18">
        <f t="shared" si="72"/>
        <v>-73.375072081720077</v>
      </c>
      <c r="Q64" s="18">
        <f t="shared" si="72"/>
        <v>750.60334158415833</v>
      </c>
      <c r="R64" s="18">
        <f t="shared" si="72"/>
        <v>-38.004474110179508</v>
      </c>
      <c r="S64" s="18">
        <f t="shared" si="72"/>
        <v>-33.549447003256375</v>
      </c>
      <c r="T64" s="18">
        <f t="shared" si="72"/>
        <v>90.808352832104532</v>
      </c>
      <c r="U64" s="18">
        <f t="shared" si="72"/>
        <v>-69.136973623322532</v>
      </c>
      <c r="V64" s="18">
        <f t="shared" si="72"/>
        <v>12.579653647199933</v>
      </c>
      <c r="W64" s="18">
        <f t="shared" ref="W64:X64" si="73">IF(V20=0,"--",(W20/V20)*100-100)</f>
        <v>-64.173936205633623</v>
      </c>
      <c r="X64" s="18">
        <f t="shared" si="73"/>
        <v>240.16728624535318</v>
      </c>
      <c r="Y64" s="18">
        <f t="shared" si="53"/>
        <v>-5.9404176306572083</v>
      </c>
    </row>
    <row r="65" spans="1:25" x14ac:dyDescent="0.2">
      <c r="A65" s="143"/>
      <c r="B65" s="76" t="s">
        <v>18</v>
      </c>
      <c r="C65" s="33" t="s">
        <v>10</v>
      </c>
      <c r="D65" s="18">
        <f t="shared" ref="D65:V65" si="74">IF(C21=0,"--",(D21/C21)*100-100)</f>
        <v>-83.042882318386532</v>
      </c>
      <c r="E65" s="18">
        <f t="shared" si="74"/>
        <v>1034.8729792147806</v>
      </c>
      <c r="F65" s="18">
        <f t="shared" si="74"/>
        <v>-9.6560846560846585</v>
      </c>
      <c r="G65" s="18">
        <f t="shared" si="74"/>
        <v>-95.359837819574281</v>
      </c>
      <c r="H65" s="18">
        <f t="shared" si="74"/>
        <v>1317.7184466019417</v>
      </c>
      <c r="I65" s="18">
        <f t="shared" si="74"/>
        <v>-75.27820578668036</v>
      </c>
      <c r="J65" s="18">
        <f t="shared" si="74"/>
        <v>-92.797783933518005</v>
      </c>
      <c r="K65" s="18">
        <f t="shared" si="74"/>
        <v>17651.923076923078</v>
      </c>
      <c r="L65" s="18">
        <f t="shared" si="74"/>
        <v>660.5297367565812</v>
      </c>
      <c r="M65" s="18">
        <f t="shared" si="74"/>
        <v>-83.738934113910076</v>
      </c>
      <c r="N65" s="18">
        <f t="shared" si="74"/>
        <v>11.82988787666433</v>
      </c>
      <c r="O65" s="18">
        <f t="shared" si="74"/>
        <v>118.37230251047663</v>
      </c>
      <c r="P65" s="18">
        <f t="shared" si="74"/>
        <v>-64.440339329590898</v>
      </c>
      <c r="Q65" s="18">
        <f t="shared" si="74"/>
        <v>14.056589499167799</v>
      </c>
      <c r="R65" s="18">
        <f t="shared" si="74"/>
        <v>1083.3598655700009</v>
      </c>
      <c r="S65" s="18">
        <f t="shared" si="74"/>
        <v>-74.350255040077727</v>
      </c>
      <c r="T65" s="18">
        <f t="shared" si="74"/>
        <v>-44.761072261072265</v>
      </c>
      <c r="U65" s="18">
        <f t="shared" si="74"/>
        <v>-81.849351197383683</v>
      </c>
      <c r="V65" s="18">
        <f t="shared" si="74"/>
        <v>13838.666085440278</v>
      </c>
      <c r="W65" s="18">
        <f t="shared" ref="W65:X65" si="75">IF(V21=0,"--",(W21/V21)*100-100)</f>
        <v>-91.934399364509488</v>
      </c>
      <c r="X65" s="18">
        <f t="shared" si="75"/>
        <v>-58.456766188445137</v>
      </c>
      <c r="Y65" s="18">
        <f t="shared" si="53"/>
        <v>1.43059917444495</v>
      </c>
    </row>
    <row r="66" spans="1:25" x14ac:dyDescent="0.2">
      <c r="A66" s="143"/>
      <c r="B66" s="76" t="s">
        <v>20</v>
      </c>
      <c r="C66" s="33" t="s">
        <v>10</v>
      </c>
      <c r="D66" s="18" t="str">
        <f t="shared" ref="D66:V66" si="76">IF(C22=0,"--",(D22/C22)*100-100)</f>
        <v>--</v>
      </c>
      <c r="E66" s="18">
        <f t="shared" si="76"/>
        <v>2192.7717866511221</v>
      </c>
      <c r="F66" s="18">
        <f t="shared" si="76"/>
        <v>-99.782622513188841</v>
      </c>
      <c r="G66" s="18">
        <f t="shared" si="76"/>
        <v>2880.1169590643271</v>
      </c>
      <c r="H66" s="18">
        <f t="shared" si="76"/>
        <v>323.82260596546308</v>
      </c>
      <c r="I66" s="18">
        <f t="shared" si="76"/>
        <v>-74.497638670247241</v>
      </c>
      <c r="J66" s="18">
        <f t="shared" si="76"/>
        <v>-82.044299201161948</v>
      </c>
      <c r="K66" s="18">
        <f t="shared" si="76"/>
        <v>372.69969666329627</v>
      </c>
      <c r="L66" s="18">
        <f t="shared" si="76"/>
        <v>64.085561497326182</v>
      </c>
      <c r="M66" s="18">
        <f t="shared" si="76"/>
        <v>-3.9108330074305826</v>
      </c>
      <c r="N66" s="18">
        <f t="shared" si="76"/>
        <v>4.856871523538203</v>
      </c>
      <c r="O66" s="18">
        <f t="shared" si="76"/>
        <v>-37.585716134040624</v>
      </c>
      <c r="P66" s="18">
        <f t="shared" si="76"/>
        <v>1158.6442786069651</v>
      </c>
      <c r="Q66" s="18">
        <f t="shared" si="76"/>
        <v>-29.405273646589919</v>
      </c>
      <c r="R66" s="18">
        <f t="shared" si="76"/>
        <v>113.5128199146117</v>
      </c>
      <c r="S66" s="18">
        <f t="shared" si="76"/>
        <v>148.15992482353201</v>
      </c>
      <c r="T66" s="18">
        <f t="shared" si="76"/>
        <v>301.06159543130889</v>
      </c>
      <c r="U66" s="18">
        <f t="shared" si="76"/>
        <v>81.749016034385278</v>
      </c>
      <c r="V66" s="18">
        <f t="shared" si="76"/>
        <v>-54.972545561079329</v>
      </c>
      <c r="W66" s="18">
        <f t="shared" ref="W66:X66" si="77">IF(V22=0,"--",(W22/V22)*100-100)</f>
        <v>-79.578785537203387</v>
      </c>
      <c r="X66" s="18">
        <f t="shared" si="77"/>
        <v>200.55444972178975</v>
      </c>
      <c r="Y66" s="18" t="str">
        <f t="shared" si="53"/>
        <v>--</v>
      </c>
    </row>
    <row r="67" spans="1:25" x14ac:dyDescent="0.2">
      <c r="A67" s="143"/>
      <c r="B67" s="76" t="s">
        <v>21</v>
      </c>
      <c r="C67" s="33" t="s">
        <v>10</v>
      </c>
      <c r="D67" s="18" t="str">
        <f t="shared" ref="D67:V67" si="78">IF(C23=0,"--",(D23/C23)*100-100)</f>
        <v>--</v>
      </c>
      <c r="E67" s="18">
        <f t="shared" si="78"/>
        <v>-100</v>
      </c>
      <c r="F67" s="18" t="str">
        <f t="shared" si="78"/>
        <v>--</v>
      </c>
      <c r="G67" s="18" t="str">
        <f t="shared" si="78"/>
        <v>--</v>
      </c>
      <c r="H67" s="18">
        <f t="shared" si="78"/>
        <v>-100</v>
      </c>
      <c r="I67" s="18" t="str">
        <f t="shared" si="78"/>
        <v>--</v>
      </c>
      <c r="J67" s="18">
        <f t="shared" si="78"/>
        <v>-99.441707717569784</v>
      </c>
      <c r="K67" s="18">
        <f t="shared" si="78"/>
        <v>7776.4705882352946</v>
      </c>
      <c r="L67" s="18">
        <f t="shared" si="78"/>
        <v>562.32262882748319</v>
      </c>
      <c r="M67" s="18">
        <f t="shared" si="78"/>
        <v>-83.514686812877045</v>
      </c>
      <c r="N67" s="18">
        <f t="shared" si="78"/>
        <v>3.9671682626539138</v>
      </c>
      <c r="O67" s="18">
        <f t="shared" si="78"/>
        <v>1340.0328947368421</v>
      </c>
      <c r="P67" s="18">
        <f t="shared" si="78"/>
        <v>410.29307627292866</v>
      </c>
      <c r="Q67" s="18">
        <f t="shared" si="78"/>
        <v>-81.502388189318282</v>
      </c>
      <c r="R67" s="18">
        <f t="shared" si="78"/>
        <v>-57.335075746575669</v>
      </c>
      <c r="S67" s="18">
        <f t="shared" si="78"/>
        <v>42.478729438457151</v>
      </c>
      <c r="T67" s="18">
        <f t="shared" si="78"/>
        <v>-73.737011823719087</v>
      </c>
      <c r="U67" s="18">
        <f t="shared" si="78"/>
        <v>314.76428679702894</v>
      </c>
      <c r="V67" s="18">
        <f t="shared" si="78"/>
        <v>-92.160660770411525</v>
      </c>
      <c r="W67" s="18">
        <f t="shared" ref="W67:X67" si="79">IF(V23=0,"--",(W23/V23)*100-100)</f>
        <v>2957.9020979020975</v>
      </c>
      <c r="X67" s="18">
        <f t="shared" si="79"/>
        <v>258.18240029271868</v>
      </c>
      <c r="Y67" s="18" t="str">
        <f t="shared" si="53"/>
        <v>--</v>
      </c>
    </row>
    <row r="68" spans="1:25" x14ac:dyDescent="0.2">
      <c r="A68" s="143"/>
      <c r="B68" s="76" t="s">
        <v>17</v>
      </c>
      <c r="C68" s="33" t="s">
        <v>10</v>
      </c>
      <c r="D68" s="18">
        <f t="shared" ref="D68:V68" si="80">IF(C24=0,"--",(D24/C24)*100-100)</f>
        <v>614.94002181025087</v>
      </c>
      <c r="E68" s="18">
        <f t="shared" si="80"/>
        <v>-40.634533251982916</v>
      </c>
      <c r="F68" s="18">
        <f t="shared" si="80"/>
        <v>80.678314491264132</v>
      </c>
      <c r="G68" s="18">
        <f t="shared" si="80"/>
        <v>-30.460750853242317</v>
      </c>
      <c r="H68" s="18">
        <f t="shared" si="80"/>
        <v>623.33333333333326</v>
      </c>
      <c r="I68" s="18">
        <f t="shared" si="80"/>
        <v>74.148313590229293</v>
      </c>
      <c r="J68" s="18">
        <f t="shared" si="80"/>
        <v>-82.537582389038604</v>
      </c>
      <c r="K68" s="18">
        <f t="shared" si="80"/>
        <v>15.725375354436849</v>
      </c>
      <c r="L68" s="18">
        <f t="shared" si="80"/>
        <v>2383.3668059125962</v>
      </c>
      <c r="M68" s="18">
        <f t="shared" si="80"/>
        <v>37.47442414910256</v>
      </c>
      <c r="N68" s="18">
        <f t="shared" si="80"/>
        <v>-84.210916432534702</v>
      </c>
      <c r="O68" s="18">
        <f t="shared" si="80"/>
        <v>81.066177840371381</v>
      </c>
      <c r="P68" s="18">
        <f t="shared" si="80"/>
        <v>109.90579820485698</v>
      </c>
      <c r="Q68" s="18">
        <f t="shared" si="80"/>
        <v>-17.852829537612152</v>
      </c>
      <c r="R68" s="18">
        <f t="shared" si="80"/>
        <v>1718.2741831547294</v>
      </c>
      <c r="S68" s="18">
        <f t="shared" si="80"/>
        <v>-84.880605303983643</v>
      </c>
      <c r="T68" s="18">
        <f t="shared" si="80"/>
        <v>-6.5087241959484317</v>
      </c>
      <c r="U68" s="18">
        <f t="shared" si="80"/>
        <v>41.677043838559996</v>
      </c>
      <c r="V68" s="18">
        <f t="shared" si="80"/>
        <v>-13.529300725701574</v>
      </c>
      <c r="W68" s="18">
        <f t="shared" ref="W68:X68" si="81">IF(V24=0,"--",(W24/V24)*100-100)</f>
        <v>46.705172518343346</v>
      </c>
      <c r="X68" s="18">
        <f t="shared" si="81"/>
        <v>131.94705939491138</v>
      </c>
      <c r="Y68" s="18">
        <f t="shared" si="53"/>
        <v>37.737085569423158</v>
      </c>
    </row>
    <row r="69" spans="1:25" x14ac:dyDescent="0.2">
      <c r="A69" s="297"/>
      <c r="B69" s="76" t="s">
        <v>807</v>
      </c>
      <c r="C69" s="33" t="s">
        <v>10</v>
      </c>
      <c r="D69" s="18">
        <f t="shared" ref="D69:V69" si="82">IF(C25=0,"--",(D25/C25)*100-100)</f>
        <v>419.67144060657108</v>
      </c>
      <c r="E69" s="18">
        <f t="shared" si="82"/>
        <v>-33.152306071168042</v>
      </c>
      <c r="F69" s="18">
        <f t="shared" si="82"/>
        <v>-95.580210985813025</v>
      </c>
      <c r="G69" s="18">
        <f t="shared" si="82"/>
        <v>1391.9067215363509</v>
      </c>
      <c r="H69" s="18">
        <f t="shared" si="82"/>
        <v>35.022066936373676</v>
      </c>
      <c r="I69" s="18">
        <f t="shared" si="82"/>
        <v>-49.417773237997963</v>
      </c>
      <c r="J69" s="18">
        <f t="shared" si="82"/>
        <v>151.45395799676899</v>
      </c>
      <c r="K69" s="18">
        <f t="shared" si="82"/>
        <v>-26.367919477460106</v>
      </c>
      <c r="L69" s="18">
        <f t="shared" si="82"/>
        <v>-84.766959936013961</v>
      </c>
      <c r="M69" s="18">
        <f t="shared" si="82"/>
        <v>4493.0310262529838</v>
      </c>
      <c r="N69" s="18">
        <f t="shared" si="82"/>
        <v>21.658837712005294</v>
      </c>
      <c r="O69" s="18">
        <f t="shared" si="82"/>
        <v>58.907444582069786</v>
      </c>
      <c r="P69" s="18">
        <f t="shared" si="82"/>
        <v>-29.809971777986831</v>
      </c>
      <c r="Q69" s="18">
        <f t="shared" si="82"/>
        <v>-63.413774881099172</v>
      </c>
      <c r="R69" s="18">
        <f t="shared" si="82"/>
        <v>282.24236461451517</v>
      </c>
      <c r="S69" s="18">
        <f t="shared" si="82"/>
        <v>-28.066658999676903</v>
      </c>
      <c r="T69" s="18">
        <f t="shared" si="82"/>
        <v>0.92347983646867249</v>
      </c>
      <c r="U69" s="18">
        <f t="shared" si="82"/>
        <v>-63.803898494312172</v>
      </c>
      <c r="V69" s="18">
        <f t="shared" si="82"/>
        <v>130.73171748327533</v>
      </c>
      <c r="W69" s="18">
        <f t="shared" ref="W69:X72" si="83">IF(V25=0,"--",(W25/V25)*100-100)</f>
        <v>13.261435074788636</v>
      </c>
      <c r="X69" s="18">
        <f t="shared" si="83"/>
        <v>-76.554699586902089</v>
      </c>
      <c r="Y69" s="18">
        <f t="shared" si="53"/>
        <v>11.6444105501526</v>
      </c>
    </row>
    <row r="70" spans="1:25" ht="15" x14ac:dyDescent="0.25">
      <c r="A70" s="143"/>
      <c r="B70" s="185" t="s">
        <v>22</v>
      </c>
      <c r="C70" s="33" t="s">
        <v>10</v>
      </c>
      <c r="D70" s="18">
        <f t="shared" ref="D70:D72" si="84">IF(C26=0,"--",(D26/C26)*100-100)</f>
        <v>38.832337120469504</v>
      </c>
      <c r="E70" s="18">
        <f t="shared" ref="E70:E72" si="85">IF(D26=0,"--",(E26/D26)*100-100)</f>
        <v>13.803143882319048</v>
      </c>
      <c r="F70" s="18">
        <f t="shared" ref="F70:F72" si="86">IF(E26=0,"--",(F26/E26)*100-100)</f>
        <v>14.941398257068144</v>
      </c>
      <c r="G70" s="18">
        <f t="shared" ref="G70:G72" si="87">IF(F26=0,"--",(G26/F26)*100-100)</f>
        <v>9.7277653319897865</v>
      </c>
      <c r="H70" s="18">
        <f t="shared" ref="H70:H72" si="88">IF(G26=0,"--",(H26/G26)*100-100)</f>
        <v>13.419175180302062</v>
      </c>
      <c r="I70" s="18">
        <f t="shared" ref="I70:I72" si="89">IF(H26=0,"--",(I26/H26)*100-100)</f>
        <v>-4.2794138895610274</v>
      </c>
      <c r="J70" s="18">
        <f t="shared" ref="J70:J72" si="90">IF(I26=0,"--",(J26/I26)*100-100)</f>
        <v>5.1160266397389762</v>
      </c>
      <c r="K70" s="18">
        <f t="shared" ref="K70:K72" si="91">IF(J26=0,"--",(K26/J26)*100-100)</f>
        <v>0.98053516403149388</v>
      </c>
      <c r="L70" s="18">
        <f t="shared" ref="L70:L72" si="92">IF(K26=0,"--",(L26/K26)*100-100)</f>
        <v>3.8579881502147799</v>
      </c>
      <c r="M70" s="18">
        <f t="shared" ref="M70:M72" si="93">IF(L26=0,"--",(M26/L26)*100-100)</f>
        <v>12.315858431615823</v>
      </c>
      <c r="N70" s="18">
        <f t="shared" ref="N70:N72" si="94">IF(M26=0,"--",(N26/M26)*100-100)</f>
        <v>10.348590709798785</v>
      </c>
      <c r="O70" s="18">
        <f t="shared" ref="O70:O72" si="95">IF(N26=0,"--",(O26/N26)*100-100)</f>
        <v>7.157035712764781</v>
      </c>
      <c r="P70" s="18">
        <f t="shared" ref="P70:P72" si="96">IF(O26=0,"--",(P26/O26)*100-100)</f>
        <v>5.497621164254852</v>
      </c>
      <c r="Q70" s="18">
        <f t="shared" ref="Q70:Q72" si="97">IF(P26=0,"--",(Q26/P26)*100-100)</f>
        <v>-20.324794338474845</v>
      </c>
      <c r="R70" s="18">
        <f t="shared" ref="R70:R72" si="98">IF(Q26=0,"--",(R26/Q26)*100-100)</f>
        <v>317.50371576122791</v>
      </c>
      <c r="S70" s="18">
        <f t="shared" ref="S70:S72" si="99">IF(R26=0,"--",(S26/R26)*100-100)</f>
        <v>-68.135112336077796</v>
      </c>
      <c r="T70" s="18">
        <f t="shared" ref="T70:T72" si="100">IF(S26=0,"--",(T26/S26)*100-100)</f>
        <v>12.344920814599462</v>
      </c>
      <c r="U70" s="18">
        <f t="shared" ref="U70:V72" si="101">IF(T26=0,"--",(U26/T26)*100-100)</f>
        <v>7.9353604141316367</v>
      </c>
      <c r="V70" s="18">
        <f t="shared" si="101"/>
        <v>7.0788942769592893</v>
      </c>
      <c r="W70" s="18">
        <f t="shared" si="83"/>
        <v>0.6769152681599877</v>
      </c>
      <c r="X70" s="18">
        <f t="shared" si="83"/>
        <v>-4.3992673848740225</v>
      </c>
      <c r="Y70" s="18">
        <f t="shared" si="53"/>
        <v>7.1867198671336894</v>
      </c>
    </row>
    <row r="71" spans="1:25" x14ac:dyDescent="0.2">
      <c r="A71" s="143"/>
      <c r="B71" s="76" t="s">
        <v>23</v>
      </c>
      <c r="C71" s="33" t="s">
        <v>10</v>
      </c>
      <c r="D71" s="18">
        <f t="shared" si="84"/>
        <v>22.306854518552072</v>
      </c>
      <c r="E71" s="18">
        <f t="shared" si="85"/>
        <v>23.850886880505456</v>
      </c>
      <c r="F71" s="18">
        <f t="shared" si="86"/>
        <v>33.888134182359977</v>
      </c>
      <c r="G71" s="18">
        <f t="shared" si="87"/>
        <v>-7.4485140590776666</v>
      </c>
      <c r="H71" s="18">
        <f t="shared" si="88"/>
        <v>5.9884777133883489</v>
      </c>
      <c r="I71" s="18">
        <f t="shared" si="89"/>
        <v>20.813809423400571</v>
      </c>
      <c r="J71" s="18">
        <f t="shared" si="90"/>
        <v>32.239397334110549</v>
      </c>
      <c r="K71" s="18">
        <f t="shared" si="91"/>
        <v>16.239213354199578</v>
      </c>
      <c r="L71" s="18">
        <f t="shared" si="92"/>
        <v>17.847082446706082</v>
      </c>
      <c r="M71" s="18">
        <f t="shared" si="93"/>
        <v>25.676972263265284</v>
      </c>
      <c r="N71" s="18">
        <f t="shared" si="94"/>
        <v>8.8499858908573259</v>
      </c>
      <c r="O71" s="18">
        <f t="shared" si="95"/>
        <v>12.972402957582375</v>
      </c>
      <c r="P71" s="18">
        <f t="shared" si="96"/>
        <v>10.087080655046705</v>
      </c>
      <c r="Q71" s="18">
        <f t="shared" si="97"/>
        <v>-18.699283425715066</v>
      </c>
      <c r="R71" s="18">
        <f t="shared" si="98"/>
        <v>384.66346438412324</v>
      </c>
      <c r="S71" s="18">
        <f t="shared" si="99"/>
        <v>-70.305156105507848</v>
      </c>
      <c r="T71" s="18">
        <f t="shared" si="100"/>
        <v>10.97965460524992</v>
      </c>
      <c r="U71" s="18">
        <f t="shared" si="101"/>
        <v>8.5951888758615524</v>
      </c>
      <c r="V71" s="18">
        <f t="shared" si="101"/>
        <v>19.03783749297034</v>
      </c>
      <c r="W71" s="18">
        <f t="shared" si="83"/>
        <v>4.7288781669553259</v>
      </c>
      <c r="X71" s="18">
        <f t="shared" si="83"/>
        <v>4.1880250573067741</v>
      </c>
      <c r="Y71" s="18">
        <f t="shared" si="53"/>
        <v>11.820443994016188</v>
      </c>
    </row>
    <row r="72" spans="1:25" ht="13.5" thickBot="1" x14ac:dyDescent="0.25">
      <c r="A72" s="143"/>
      <c r="B72" s="77" t="s">
        <v>7</v>
      </c>
      <c r="C72" s="33"/>
      <c r="D72" s="18">
        <f t="shared" si="84"/>
        <v>37.322500510853843</v>
      </c>
      <c r="E72" s="18">
        <f t="shared" si="85"/>
        <v>14.620767471534535</v>
      </c>
      <c r="F72" s="18">
        <f t="shared" si="86"/>
        <v>16.607321952760074</v>
      </c>
      <c r="G72" s="18">
        <f t="shared" si="87"/>
        <v>7.993697558017729</v>
      </c>
      <c r="H72" s="18">
        <f t="shared" si="88"/>
        <v>12.77626317405425</v>
      </c>
      <c r="I72" s="18">
        <f t="shared" si="89"/>
        <v>-2.2389948739841969</v>
      </c>
      <c r="J72" s="18">
        <f t="shared" si="90"/>
        <v>7.8415975822100563</v>
      </c>
      <c r="K72" s="18">
        <f t="shared" si="91"/>
        <v>2.860740553158621</v>
      </c>
      <c r="L72" s="18">
        <f t="shared" si="92"/>
        <v>5.8059524465071206</v>
      </c>
      <c r="M72" s="18">
        <f t="shared" si="93"/>
        <v>14.388111508146835</v>
      </c>
      <c r="N72" s="18">
        <f t="shared" si="94"/>
        <v>10.093225298202512</v>
      </c>
      <c r="O72" s="18">
        <f t="shared" si="95"/>
        <v>8.1367960997524591</v>
      </c>
      <c r="P72" s="18">
        <f t="shared" si="96"/>
        <v>6.305419845185483</v>
      </c>
      <c r="Q72" s="18">
        <f t="shared" si="97"/>
        <v>-20.028507447896843</v>
      </c>
      <c r="R72" s="18">
        <f t="shared" si="98"/>
        <v>329.94859768954365</v>
      </c>
      <c r="S72" s="18">
        <f t="shared" si="99"/>
        <v>-68.588400060251132</v>
      </c>
      <c r="T72" s="18">
        <f t="shared" si="100"/>
        <v>12.075324597147358</v>
      </c>
      <c r="U72" s="18">
        <f t="shared" si="101"/>
        <v>8.0643815501570941</v>
      </c>
      <c r="V72" s="18">
        <f t="shared" si="101"/>
        <v>9.4288010499422796</v>
      </c>
      <c r="W72" s="18">
        <f t="shared" si="83"/>
        <v>1.5430324958504116</v>
      </c>
      <c r="X72" s="18">
        <f t="shared" si="83"/>
        <v>-2.5061227609460559</v>
      </c>
      <c r="Y72" s="18">
        <f t="shared" si="53"/>
        <v>7.8161880553808487</v>
      </c>
    </row>
    <row r="73" spans="1:25" ht="14.25" thickTop="1" thickBot="1" x14ac:dyDescent="0.25">
      <c r="A73" s="144"/>
      <c r="B73" s="144"/>
      <c r="C73" s="24"/>
      <c r="D73" s="24"/>
      <c r="E73" s="24"/>
      <c r="F73" s="24"/>
      <c r="G73" s="24"/>
      <c r="H73" s="24"/>
      <c r="I73" s="24"/>
      <c r="J73" s="24"/>
      <c r="K73" s="24"/>
      <c r="L73" s="24"/>
      <c r="M73" s="24"/>
      <c r="N73" s="24"/>
      <c r="O73" s="24"/>
      <c r="P73" s="24"/>
      <c r="Q73" s="24"/>
      <c r="R73" s="24"/>
      <c r="S73" s="24"/>
      <c r="T73" s="24"/>
      <c r="U73" s="24"/>
      <c r="V73" s="24"/>
      <c r="W73" s="24"/>
      <c r="X73" s="24"/>
      <c r="Y73" s="24"/>
    </row>
    <row r="74" spans="1:25" ht="13.5" thickTop="1" x14ac:dyDescent="0.2">
      <c r="A74" s="79" t="s">
        <v>868</v>
      </c>
      <c r="B74" s="79"/>
      <c r="C74" s="36"/>
      <c r="D74" s="36"/>
      <c r="E74" s="36"/>
      <c r="F74" s="36"/>
      <c r="G74" s="36"/>
      <c r="H74" s="36"/>
      <c r="I74" s="36"/>
      <c r="J74" s="36"/>
      <c r="K74" s="36"/>
      <c r="L74" s="36"/>
      <c r="M74" s="36"/>
      <c r="N74" s="36"/>
      <c r="O74" s="36"/>
      <c r="P74" s="36"/>
      <c r="Q74" s="36"/>
      <c r="R74" s="36"/>
      <c r="S74" s="36"/>
      <c r="T74" s="36"/>
      <c r="U74" s="36"/>
      <c r="V74" s="36"/>
      <c r="W74" s="36"/>
      <c r="X74" s="36"/>
      <c r="Y74" s="36"/>
    </row>
  </sheetData>
  <mergeCells count="6">
    <mergeCell ref="B51:Y51"/>
    <mergeCell ref="A2:Y2"/>
    <mergeCell ref="A4:Y4"/>
    <mergeCell ref="A5:Y5"/>
    <mergeCell ref="B29:Y30"/>
    <mergeCell ref="B7:Y7"/>
  </mergeCells>
  <phoneticPr fontId="4" type="noConversion"/>
  <hyperlinks>
    <hyperlink ref="A1" location="INDICE!A1" display="INDICE"/>
  </hyperlinks>
  <pageMargins left="0.75" right="0.75" top="1" bottom="1" header="0" footer="0"/>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64"/>
  <sheetViews>
    <sheetView topLeftCell="H1" zoomScale="60" zoomScaleNormal="60" workbookViewId="0"/>
  </sheetViews>
  <sheetFormatPr baseColWidth="10" defaultRowHeight="12.75" x14ac:dyDescent="0.2"/>
  <cols>
    <col min="1" max="1" width="6.42578125" style="4" customWidth="1"/>
    <col min="2" max="2" width="8.42578125" style="4" bestFit="1" customWidth="1"/>
    <col min="3" max="3" width="60.42578125" style="4" customWidth="1"/>
    <col min="4" max="16384" width="11.42578125" style="4"/>
  </cols>
  <sheetData>
    <row r="1" spans="1:26" x14ac:dyDescent="0.2">
      <c r="A1" s="37" t="s">
        <v>4</v>
      </c>
    </row>
    <row r="2" spans="1:26" x14ac:dyDescent="0.2">
      <c r="A2" s="331" t="s">
        <v>259</v>
      </c>
      <c r="B2" s="331"/>
      <c r="C2" s="331"/>
      <c r="D2" s="331"/>
      <c r="E2" s="331"/>
      <c r="F2" s="331"/>
      <c r="G2" s="331"/>
      <c r="H2" s="331"/>
      <c r="I2" s="331"/>
      <c r="J2" s="331"/>
      <c r="K2" s="331"/>
      <c r="L2" s="331"/>
      <c r="M2" s="331"/>
      <c r="N2" s="331"/>
      <c r="O2" s="331"/>
      <c r="P2" s="331"/>
      <c r="Q2" s="331"/>
      <c r="R2" s="331"/>
      <c r="S2" s="331"/>
      <c r="T2" s="331"/>
      <c r="U2" s="331"/>
      <c r="V2" s="331"/>
      <c r="W2" s="331"/>
      <c r="X2" s="331"/>
      <c r="Y2" s="331"/>
      <c r="Z2" s="331"/>
    </row>
    <row r="3" spans="1:26" x14ac:dyDescent="0.2">
      <c r="A3" s="143"/>
      <c r="B3" s="143"/>
      <c r="C3" s="143"/>
      <c r="D3" s="143"/>
      <c r="E3" s="143"/>
      <c r="F3" s="143"/>
      <c r="G3" s="143"/>
      <c r="H3" s="143"/>
      <c r="I3" s="143"/>
      <c r="J3" s="143"/>
      <c r="K3" s="72"/>
      <c r="L3" s="72"/>
      <c r="M3" s="72"/>
      <c r="N3" s="72"/>
      <c r="O3" s="72"/>
      <c r="P3" s="72"/>
      <c r="Q3" s="72"/>
      <c r="R3" s="72"/>
      <c r="S3" s="72"/>
      <c r="T3" s="72"/>
      <c r="U3" s="72"/>
      <c r="V3" s="72"/>
      <c r="W3" s="72"/>
      <c r="X3" s="72"/>
      <c r="Y3" s="72"/>
    </row>
    <row r="4" spans="1:26" ht="12.75" customHeight="1" x14ac:dyDescent="0.2">
      <c r="A4" s="356" t="s">
        <v>858</v>
      </c>
      <c r="B4" s="356"/>
      <c r="C4" s="356"/>
      <c r="D4" s="356"/>
      <c r="E4" s="356"/>
      <c r="F4" s="356"/>
      <c r="G4" s="356"/>
      <c r="H4" s="356"/>
      <c r="I4" s="356"/>
      <c r="J4" s="356"/>
      <c r="K4" s="356"/>
      <c r="L4" s="356"/>
      <c r="M4" s="356"/>
      <c r="N4" s="356"/>
      <c r="O4" s="356"/>
      <c r="P4" s="356"/>
      <c r="Q4" s="356"/>
      <c r="R4" s="356"/>
      <c r="S4" s="356"/>
      <c r="T4" s="356"/>
      <c r="U4" s="356"/>
      <c r="V4" s="356"/>
      <c r="W4" s="356"/>
      <c r="X4" s="356"/>
      <c r="Y4" s="356"/>
      <c r="Z4" s="356"/>
    </row>
    <row r="5" spans="1:26" ht="13.5" thickBot="1" x14ac:dyDescent="0.25">
      <c r="A5" s="144"/>
      <c r="B5" s="23"/>
      <c r="C5" s="23"/>
      <c r="D5" s="23"/>
      <c r="E5" s="23"/>
      <c r="F5" s="23"/>
      <c r="G5" s="23"/>
      <c r="H5" s="23"/>
      <c r="I5" s="23"/>
      <c r="J5" s="23"/>
      <c r="K5" s="23"/>
      <c r="L5" s="23"/>
      <c r="M5" s="23"/>
      <c r="N5" s="23"/>
      <c r="O5" s="23"/>
      <c r="P5" s="58"/>
      <c r="Q5" s="58"/>
      <c r="R5" s="58"/>
      <c r="S5" s="58"/>
      <c r="T5" s="58"/>
      <c r="U5" s="58"/>
      <c r="V5" s="58"/>
      <c r="W5" s="58"/>
      <c r="X5" s="58"/>
      <c r="Y5" s="58"/>
    </row>
    <row r="6" spans="1:26" ht="13.5" thickTop="1" x14ac:dyDescent="0.2">
      <c r="A6" s="148"/>
      <c r="D6" s="59">
        <v>1995</v>
      </c>
      <c r="E6" s="59">
        <v>1996</v>
      </c>
      <c r="F6" s="59">
        <v>1997</v>
      </c>
      <c r="G6" s="59">
        <v>1998</v>
      </c>
      <c r="H6" s="59">
        <v>1999</v>
      </c>
      <c r="I6" s="59">
        <v>2000</v>
      </c>
      <c r="J6" s="59">
        <v>2001</v>
      </c>
      <c r="K6" s="59">
        <v>2002</v>
      </c>
      <c r="L6" s="59">
        <v>2003</v>
      </c>
      <c r="M6" s="59">
        <v>2004</v>
      </c>
      <c r="N6" s="59">
        <v>2005</v>
      </c>
      <c r="O6" s="59">
        <v>2006</v>
      </c>
      <c r="P6" s="59">
        <v>2007</v>
      </c>
      <c r="Q6" s="59">
        <v>2008</v>
      </c>
      <c r="R6" s="59">
        <v>2009</v>
      </c>
      <c r="S6" s="59">
        <v>2010</v>
      </c>
      <c r="T6" s="59">
        <v>2011</v>
      </c>
      <c r="U6" s="59">
        <v>2012</v>
      </c>
      <c r="V6" s="59">
        <v>2013</v>
      </c>
      <c r="W6" s="59">
        <v>2014</v>
      </c>
      <c r="X6" s="59">
        <v>2015</v>
      </c>
      <c r="Y6" s="59">
        <v>2016</v>
      </c>
      <c r="Z6" s="59" t="s">
        <v>806</v>
      </c>
    </row>
    <row r="7" spans="1:26" ht="13.5" thickBot="1" x14ac:dyDescent="0.25">
      <c r="A7" s="148"/>
      <c r="D7" s="328" t="s">
        <v>25</v>
      </c>
      <c r="E7" s="328"/>
      <c r="F7" s="328"/>
      <c r="G7" s="328"/>
      <c r="H7" s="328"/>
      <c r="I7" s="328"/>
      <c r="J7" s="328"/>
      <c r="K7" s="328"/>
      <c r="L7" s="328"/>
      <c r="M7" s="328"/>
      <c r="N7" s="328"/>
      <c r="O7" s="328"/>
      <c r="P7" s="328"/>
      <c r="Q7" s="328"/>
      <c r="R7" s="328"/>
      <c r="S7" s="328"/>
      <c r="T7" s="328"/>
      <c r="U7" s="328"/>
      <c r="V7" s="328"/>
      <c r="W7" s="328"/>
      <c r="X7" s="328"/>
      <c r="Y7" s="328"/>
      <c r="Z7" s="328"/>
    </row>
    <row r="8" spans="1:26" ht="13.5" thickTop="1" x14ac:dyDescent="0.2">
      <c r="A8" s="148"/>
      <c r="D8" s="140"/>
      <c r="E8" s="140"/>
      <c r="F8" s="140"/>
      <c r="G8" s="140"/>
      <c r="H8" s="140"/>
      <c r="I8" s="140"/>
      <c r="J8" s="140"/>
      <c r="K8" s="140"/>
      <c r="L8" s="140"/>
      <c r="M8" s="140"/>
      <c r="N8" s="140"/>
      <c r="O8" s="140"/>
      <c r="P8" s="140"/>
      <c r="Q8" s="140"/>
      <c r="R8" s="140"/>
      <c r="S8" s="140"/>
      <c r="T8" s="140"/>
      <c r="U8" s="232"/>
      <c r="V8" s="272"/>
      <c r="W8" s="292"/>
      <c r="X8" s="296"/>
      <c r="Y8" s="296"/>
      <c r="Z8" s="140"/>
    </row>
    <row r="9" spans="1:26" ht="15" x14ac:dyDescent="0.25">
      <c r="A9" s="60">
        <v>1</v>
      </c>
      <c r="B9" s="181" t="s">
        <v>310</v>
      </c>
      <c r="C9" s="181" t="s">
        <v>311</v>
      </c>
      <c r="D9" s="182">
        <v>0</v>
      </c>
      <c r="E9" s="182">
        <v>0</v>
      </c>
      <c r="F9" s="182">
        <v>0</v>
      </c>
      <c r="G9" s="182">
        <v>0</v>
      </c>
      <c r="H9" s="182">
        <v>0</v>
      </c>
      <c r="I9" s="182">
        <v>0</v>
      </c>
      <c r="J9" s="182">
        <v>0</v>
      </c>
      <c r="K9" s="182">
        <v>0</v>
      </c>
      <c r="L9" s="182">
        <v>0</v>
      </c>
      <c r="M9" s="182">
        <v>0</v>
      </c>
      <c r="N9" s="182">
        <v>0</v>
      </c>
      <c r="O9" s="182">
        <v>0</v>
      </c>
      <c r="P9" s="182">
        <v>10868.66793</v>
      </c>
      <c r="Q9" s="182">
        <v>19991.630093</v>
      </c>
      <c r="R9" s="182">
        <v>16469.754229999999</v>
      </c>
      <c r="S9" s="183">
        <v>18363.262684000001</v>
      </c>
      <c r="T9" s="178">
        <v>16384.853050999998</v>
      </c>
      <c r="U9" s="178">
        <v>15034.472572999999</v>
      </c>
      <c r="V9" s="178">
        <v>13755.368930000001</v>
      </c>
      <c r="W9" s="178">
        <v>14532.259904999999</v>
      </c>
      <c r="X9" s="178">
        <v>14244.112165</v>
      </c>
      <c r="Y9" s="178">
        <v>10694.115007</v>
      </c>
      <c r="Z9" s="61">
        <f>SUM(D9:Y9)</f>
        <v>150338.496568</v>
      </c>
    </row>
    <row r="10" spans="1:26" ht="15" x14ac:dyDescent="0.25">
      <c r="A10" s="60">
        <v>2</v>
      </c>
      <c r="B10" s="181" t="s">
        <v>270</v>
      </c>
      <c r="C10" s="181" t="s">
        <v>271</v>
      </c>
      <c r="D10" s="182">
        <v>0</v>
      </c>
      <c r="E10" s="182">
        <v>0</v>
      </c>
      <c r="F10" s="182">
        <v>0</v>
      </c>
      <c r="G10" s="182">
        <v>0</v>
      </c>
      <c r="H10" s="182">
        <v>0</v>
      </c>
      <c r="I10" s="182">
        <v>0</v>
      </c>
      <c r="J10" s="182">
        <v>0</v>
      </c>
      <c r="K10" s="182">
        <v>0</v>
      </c>
      <c r="L10" s="182">
        <v>0</v>
      </c>
      <c r="M10" s="182">
        <v>0</v>
      </c>
      <c r="N10" s="182">
        <v>0</v>
      </c>
      <c r="O10" s="182">
        <v>0</v>
      </c>
      <c r="P10" s="182">
        <v>3764.485126</v>
      </c>
      <c r="Q10" s="182">
        <v>8752.4569919999994</v>
      </c>
      <c r="R10" s="182">
        <v>9843.3024999999998</v>
      </c>
      <c r="S10" s="183">
        <v>9859.7822219999998</v>
      </c>
      <c r="T10" s="178">
        <v>7193.0027200000004</v>
      </c>
      <c r="U10" s="178">
        <v>4410.4269089999998</v>
      </c>
      <c r="V10" s="178">
        <v>4994.3516159999999</v>
      </c>
      <c r="W10" s="178">
        <v>2732.951967</v>
      </c>
      <c r="X10" s="178">
        <v>1232.5265260000001</v>
      </c>
      <c r="Y10" s="178">
        <v>764.02619600000003</v>
      </c>
      <c r="Z10" s="61">
        <f t="shared" ref="Z10:Z36" si="0">SUM(D10:Y10)</f>
        <v>53547.312773999998</v>
      </c>
    </row>
    <row r="11" spans="1:26" ht="15" x14ac:dyDescent="0.25">
      <c r="A11" s="60">
        <v>3</v>
      </c>
      <c r="B11" s="181" t="s">
        <v>272</v>
      </c>
      <c r="C11" s="181" t="s">
        <v>273</v>
      </c>
      <c r="D11" s="182">
        <v>0</v>
      </c>
      <c r="E11" s="182">
        <v>0</v>
      </c>
      <c r="F11" s="182">
        <v>0</v>
      </c>
      <c r="G11" s="182">
        <v>0</v>
      </c>
      <c r="H11" s="182">
        <v>0</v>
      </c>
      <c r="I11" s="182">
        <v>0</v>
      </c>
      <c r="J11" s="182">
        <v>0</v>
      </c>
      <c r="K11" s="182">
        <v>0</v>
      </c>
      <c r="L11" s="182">
        <v>0</v>
      </c>
      <c r="M11" s="182">
        <v>0</v>
      </c>
      <c r="N11" s="182">
        <v>0</v>
      </c>
      <c r="O11" s="182">
        <v>0</v>
      </c>
      <c r="P11" s="182">
        <v>1815.918261</v>
      </c>
      <c r="Q11" s="182">
        <v>4184.7547569999997</v>
      </c>
      <c r="R11" s="182">
        <v>3356.3388500000001</v>
      </c>
      <c r="S11" s="183">
        <v>4488.0770270000003</v>
      </c>
      <c r="T11" s="178">
        <v>4760.6309520000004</v>
      </c>
      <c r="U11" s="178">
        <v>6121.9236849999998</v>
      </c>
      <c r="V11" s="178">
        <v>5480.2173949999997</v>
      </c>
      <c r="W11" s="178">
        <v>5328.7042810000003</v>
      </c>
      <c r="X11" s="178">
        <v>5227.47066</v>
      </c>
      <c r="Y11" s="178">
        <v>3097.9967069999998</v>
      </c>
      <c r="Z11" s="61">
        <f t="shared" si="0"/>
        <v>43862.032574999997</v>
      </c>
    </row>
    <row r="12" spans="1:26" ht="15" x14ac:dyDescent="0.25">
      <c r="A12" s="60">
        <v>4</v>
      </c>
      <c r="B12" s="181" t="s">
        <v>283</v>
      </c>
      <c r="C12" s="181" t="s">
        <v>284</v>
      </c>
      <c r="D12" s="182">
        <v>0</v>
      </c>
      <c r="E12" s="182">
        <v>0</v>
      </c>
      <c r="F12" s="182">
        <v>0</v>
      </c>
      <c r="G12" s="182">
        <v>0</v>
      </c>
      <c r="H12" s="182">
        <v>0</v>
      </c>
      <c r="I12" s="182">
        <v>0</v>
      </c>
      <c r="J12" s="182">
        <v>0</v>
      </c>
      <c r="K12" s="182">
        <v>0</v>
      </c>
      <c r="L12" s="182">
        <v>0</v>
      </c>
      <c r="M12" s="182">
        <v>0</v>
      </c>
      <c r="N12" s="182">
        <v>0</v>
      </c>
      <c r="O12" s="182">
        <v>0</v>
      </c>
      <c r="P12" s="182">
        <v>1745.6074550000001</v>
      </c>
      <c r="Q12" s="182">
        <v>3634.546092</v>
      </c>
      <c r="R12" s="182">
        <v>2878.9460600000002</v>
      </c>
      <c r="S12" s="183">
        <v>3616.725406</v>
      </c>
      <c r="T12" s="178">
        <v>3518.8449260000002</v>
      </c>
      <c r="U12" s="178">
        <v>5491.8550530000002</v>
      </c>
      <c r="V12" s="178">
        <v>6217.9914779999999</v>
      </c>
      <c r="W12" s="178">
        <v>6616.4868030000007</v>
      </c>
      <c r="X12" s="178">
        <v>8425.7018200000002</v>
      </c>
      <c r="Y12" s="178">
        <v>11841.737878</v>
      </c>
      <c r="Z12" s="61">
        <f t="shared" si="0"/>
        <v>53988.442971000004</v>
      </c>
    </row>
    <row r="13" spans="1:26" ht="15" x14ac:dyDescent="0.25">
      <c r="A13" s="60">
        <v>5</v>
      </c>
      <c r="B13" s="181" t="s">
        <v>304</v>
      </c>
      <c r="C13" s="181" t="s">
        <v>305</v>
      </c>
      <c r="D13" s="182">
        <v>0</v>
      </c>
      <c r="E13" s="182">
        <v>167.528795</v>
      </c>
      <c r="F13" s="182">
        <v>370.27415200000002</v>
      </c>
      <c r="G13" s="182">
        <v>418.54552100000001</v>
      </c>
      <c r="H13" s="182">
        <v>589.72050000000002</v>
      </c>
      <c r="I13" s="182">
        <v>568.10127399999999</v>
      </c>
      <c r="J13" s="182">
        <v>646.37829499999998</v>
      </c>
      <c r="K13" s="182">
        <v>1345.2302440000001</v>
      </c>
      <c r="L13" s="182">
        <v>2151.0032820000001</v>
      </c>
      <c r="M13" s="182">
        <v>2298.3312599999999</v>
      </c>
      <c r="N13" s="182">
        <v>2244.641568</v>
      </c>
      <c r="O13" s="182">
        <v>2771.2305689999998</v>
      </c>
      <c r="P13" s="182">
        <v>2962.3490270000002</v>
      </c>
      <c r="Q13" s="182">
        <v>2558.4278859999999</v>
      </c>
      <c r="R13" s="182">
        <v>2387.1279380000001</v>
      </c>
      <c r="S13" s="183">
        <v>3223.8818110000002</v>
      </c>
      <c r="T13" s="178">
        <v>3777.2324549999998</v>
      </c>
      <c r="U13" s="178">
        <v>4327.8694770000002</v>
      </c>
      <c r="V13" s="178">
        <v>4749.5438359999998</v>
      </c>
      <c r="W13" s="178">
        <v>7373.8359170000003</v>
      </c>
      <c r="X13" s="178">
        <v>9135.2967219999991</v>
      </c>
      <c r="Y13" s="178">
        <v>10931.04134</v>
      </c>
      <c r="Z13" s="61">
        <f t="shared" si="0"/>
        <v>64997.591868999996</v>
      </c>
    </row>
    <row r="14" spans="1:26" ht="15" x14ac:dyDescent="0.25">
      <c r="A14" s="60">
        <v>6</v>
      </c>
      <c r="B14" s="181" t="s">
        <v>302</v>
      </c>
      <c r="C14" s="181" t="s">
        <v>303</v>
      </c>
      <c r="D14" s="182">
        <v>199.76439300000001</v>
      </c>
      <c r="E14" s="182">
        <v>385.80829299999999</v>
      </c>
      <c r="F14" s="182">
        <v>260.33657899999997</v>
      </c>
      <c r="G14" s="182">
        <v>374.582538</v>
      </c>
      <c r="H14" s="182">
        <v>542.24124099999995</v>
      </c>
      <c r="I14" s="182">
        <v>848.51467500000001</v>
      </c>
      <c r="J14" s="182">
        <v>1032.6001100000001</v>
      </c>
      <c r="K14" s="182">
        <v>2061.6061519999998</v>
      </c>
      <c r="L14" s="182">
        <v>1507.858459</v>
      </c>
      <c r="M14" s="182">
        <v>1407.665354</v>
      </c>
      <c r="N14" s="182">
        <v>1415.7477650000001</v>
      </c>
      <c r="O14" s="182">
        <v>1751.3678130000001</v>
      </c>
      <c r="P14" s="182">
        <v>2013.5981549999999</v>
      </c>
      <c r="Q14" s="182">
        <v>2087.0048179999999</v>
      </c>
      <c r="R14" s="182">
        <v>1716.031569</v>
      </c>
      <c r="S14" s="183">
        <v>2135.7546560000001</v>
      </c>
      <c r="T14" s="178">
        <v>2443.598344</v>
      </c>
      <c r="U14" s="178">
        <v>2817.6575130000001</v>
      </c>
      <c r="V14" s="178">
        <v>3349.1510440000002</v>
      </c>
      <c r="W14" s="178">
        <v>3663.125466</v>
      </c>
      <c r="X14" s="178">
        <v>3660.7357149999998</v>
      </c>
      <c r="Y14" s="178">
        <v>3840.7369610000001</v>
      </c>
      <c r="Z14" s="61">
        <f t="shared" si="0"/>
        <v>39515.487612999998</v>
      </c>
    </row>
    <row r="15" spans="1:26" ht="15" x14ac:dyDescent="0.25">
      <c r="A15" s="60">
        <v>7</v>
      </c>
      <c r="B15" s="181" t="s">
        <v>307</v>
      </c>
      <c r="C15" s="181" t="s">
        <v>308</v>
      </c>
      <c r="D15" s="182">
        <v>0</v>
      </c>
      <c r="E15" s="182">
        <v>0</v>
      </c>
      <c r="F15" s="182">
        <v>0</v>
      </c>
      <c r="G15" s="182">
        <v>0</v>
      </c>
      <c r="H15" s="182">
        <v>0</v>
      </c>
      <c r="I15" s="182">
        <v>0</v>
      </c>
      <c r="J15" s="182">
        <v>0</v>
      </c>
      <c r="K15" s="182">
        <v>0</v>
      </c>
      <c r="L15" s="182">
        <v>0</v>
      </c>
      <c r="M15" s="182">
        <v>0</v>
      </c>
      <c r="N15" s="182">
        <v>0</v>
      </c>
      <c r="O15" s="182">
        <v>0</v>
      </c>
      <c r="P15" s="182">
        <v>1006.3386829999999</v>
      </c>
      <c r="Q15" s="182">
        <v>1950.9928729999999</v>
      </c>
      <c r="R15" s="182">
        <v>1379.1928869999999</v>
      </c>
      <c r="S15" s="183">
        <v>1679.1600940000001</v>
      </c>
      <c r="T15" s="178">
        <v>1658.163188</v>
      </c>
      <c r="U15" s="178">
        <v>1918.386452</v>
      </c>
      <c r="V15" s="178">
        <v>2196.5932360000002</v>
      </c>
      <c r="W15" s="178">
        <v>1662.0473810000001</v>
      </c>
      <c r="X15" s="178">
        <v>1877.771538</v>
      </c>
      <c r="Y15" s="178">
        <v>1643.5872569999999</v>
      </c>
      <c r="Z15" s="61">
        <f t="shared" si="0"/>
        <v>16972.233588999999</v>
      </c>
    </row>
    <row r="16" spans="1:26" ht="15" x14ac:dyDescent="0.25">
      <c r="A16" s="60">
        <v>8</v>
      </c>
      <c r="B16" s="181" t="s">
        <v>294</v>
      </c>
      <c r="C16" s="181" t="s">
        <v>295</v>
      </c>
      <c r="D16" s="182">
        <v>184.234678</v>
      </c>
      <c r="E16" s="182">
        <v>238.74198899999999</v>
      </c>
      <c r="F16" s="182">
        <v>355.60447699999997</v>
      </c>
      <c r="G16" s="182">
        <v>333.87764900000002</v>
      </c>
      <c r="H16" s="182">
        <v>378.697225</v>
      </c>
      <c r="I16" s="182">
        <v>441.76658700000002</v>
      </c>
      <c r="J16" s="182">
        <v>552.14180099999999</v>
      </c>
      <c r="K16" s="182">
        <v>753.13304600000004</v>
      </c>
      <c r="L16" s="182">
        <v>865.91623800000002</v>
      </c>
      <c r="M16" s="182">
        <v>957.08254699999998</v>
      </c>
      <c r="N16" s="182">
        <v>1179.5210340000001</v>
      </c>
      <c r="O16" s="182">
        <v>1233.6758460000001</v>
      </c>
      <c r="P16" s="182">
        <v>1479.186786</v>
      </c>
      <c r="Q16" s="182">
        <v>1788.666579</v>
      </c>
      <c r="R16" s="182">
        <v>1842.406896</v>
      </c>
      <c r="S16" s="183">
        <v>2040.0061439999999</v>
      </c>
      <c r="T16" s="178">
        <v>2038.7468980000001</v>
      </c>
      <c r="U16" s="178">
        <v>1996.8295499999999</v>
      </c>
      <c r="V16" s="178">
        <v>2203.9383830000002</v>
      </c>
      <c r="W16" s="178">
        <v>2674.5747179999998</v>
      </c>
      <c r="X16" s="178">
        <v>3022.6332830000001</v>
      </c>
      <c r="Y16" s="178">
        <v>3360.9540080000002</v>
      </c>
      <c r="Z16" s="61">
        <f t="shared" si="0"/>
        <v>29922.336362000002</v>
      </c>
    </row>
    <row r="17" spans="1:26" ht="15" x14ac:dyDescent="0.25">
      <c r="A17" s="60">
        <v>9</v>
      </c>
      <c r="B17" s="181" t="s">
        <v>312</v>
      </c>
      <c r="C17" s="181" t="s">
        <v>297</v>
      </c>
      <c r="D17" s="182">
        <v>167.35712100000001</v>
      </c>
      <c r="E17" s="182">
        <v>266.58534200000003</v>
      </c>
      <c r="F17" s="182">
        <v>296.54448200000002</v>
      </c>
      <c r="G17" s="182">
        <v>414.16203200000001</v>
      </c>
      <c r="H17" s="182">
        <v>459.57835999999998</v>
      </c>
      <c r="I17" s="182">
        <v>677.72080200000005</v>
      </c>
      <c r="J17" s="182">
        <v>763.88481999999999</v>
      </c>
      <c r="K17" s="182">
        <v>800.70075699999995</v>
      </c>
      <c r="L17" s="182">
        <v>1061.5184979999999</v>
      </c>
      <c r="M17" s="182">
        <v>1188.9595200000001</v>
      </c>
      <c r="N17" s="182">
        <v>1400.2545600000001</v>
      </c>
      <c r="O17" s="182">
        <v>1425.4250830000001</v>
      </c>
      <c r="P17" s="182">
        <v>1618.7993730000001</v>
      </c>
      <c r="Q17" s="182">
        <v>1628.6524039999999</v>
      </c>
      <c r="R17" s="182">
        <v>1566.701045</v>
      </c>
      <c r="S17" s="183">
        <v>1851.0628850000001</v>
      </c>
      <c r="T17" s="178">
        <v>1895.545959</v>
      </c>
      <c r="U17" s="178">
        <v>1851.542308</v>
      </c>
      <c r="V17" s="178">
        <v>1944.651809</v>
      </c>
      <c r="W17" s="178">
        <v>2123.603419</v>
      </c>
      <c r="X17" s="178">
        <v>2239.1671040000001</v>
      </c>
      <c r="Y17" s="178">
        <v>2430.265038</v>
      </c>
      <c r="Z17" s="61">
        <f t="shared" si="0"/>
        <v>28072.682721000001</v>
      </c>
    </row>
    <row r="18" spans="1:26" ht="15" x14ac:dyDescent="0.25">
      <c r="A18" s="60">
        <v>10</v>
      </c>
      <c r="B18" s="181" t="s">
        <v>313</v>
      </c>
      <c r="C18" s="181" t="s">
        <v>314</v>
      </c>
      <c r="D18" s="182">
        <v>0</v>
      </c>
      <c r="E18" s="182">
        <v>197.731585</v>
      </c>
      <c r="F18" s="182">
        <v>55.449475</v>
      </c>
      <c r="G18" s="182">
        <v>29.508970999999999</v>
      </c>
      <c r="H18" s="182">
        <v>199.25574499999999</v>
      </c>
      <c r="I18" s="182">
        <v>23.106137</v>
      </c>
      <c r="J18" s="182">
        <v>26.121102</v>
      </c>
      <c r="K18" s="182">
        <v>84.128787000000003</v>
      </c>
      <c r="L18" s="182">
        <v>194.65249900000001</v>
      </c>
      <c r="M18" s="182">
        <v>84.440911999999997</v>
      </c>
      <c r="N18" s="182">
        <v>15.922551</v>
      </c>
      <c r="O18" s="182">
        <v>4.9910449999999997</v>
      </c>
      <c r="P18" s="182">
        <v>634.26988600000004</v>
      </c>
      <c r="Q18" s="182">
        <v>1340.267722</v>
      </c>
      <c r="R18" s="182">
        <v>2254.2908849999999</v>
      </c>
      <c r="S18" s="183">
        <v>5278.4749680000004</v>
      </c>
      <c r="T18" s="178">
        <v>7539.350297</v>
      </c>
      <c r="U18" s="178">
        <v>8959.1253890000007</v>
      </c>
      <c r="V18" s="178">
        <v>6700.0844649999999</v>
      </c>
      <c r="W18" s="178">
        <v>8138.4114200000004</v>
      </c>
      <c r="X18" s="178">
        <v>4511.030119</v>
      </c>
      <c r="Y18" s="178">
        <v>4624.7735460000004</v>
      </c>
      <c r="Z18" s="61">
        <f t="shared" si="0"/>
        <v>50895.387505999999</v>
      </c>
    </row>
    <row r="19" spans="1:26" ht="15" x14ac:dyDescent="0.25">
      <c r="A19" s="60">
        <v>11</v>
      </c>
      <c r="B19" s="181" t="s">
        <v>279</v>
      </c>
      <c r="C19" s="181" t="s">
        <v>280</v>
      </c>
      <c r="D19" s="182">
        <v>352.75485600000002</v>
      </c>
      <c r="E19" s="182">
        <v>619.29860799999994</v>
      </c>
      <c r="F19" s="182">
        <v>768.19943699999999</v>
      </c>
      <c r="G19" s="182">
        <v>975.141661</v>
      </c>
      <c r="H19" s="182">
        <v>1080.8740069999999</v>
      </c>
      <c r="I19" s="182">
        <v>1449.884309</v>
      </c>
      <c r="J19" s="182">
        <v>1073.56675</v>
      </c>
      <c r="K19" s="182">
        <v>840.27166599999998</v>
      </c>
      <c r="L19" s="182">
        <v>920.99055199999998</v>
      </c>
      <c r="M19" s="182">
        <v>1009.24167</v>
      </c>
      <c r="N19" s="182">
        <v>1180.127254</v>
      </c>
      <c r="O19" s="182">
        <v>1220.7915760000001</v>
      </c>
      <c r="P19" s="182">
        <v>1175.0781910000001</v>
      </c>
      <c r="Q19" s="182">
        <v>1263.8117199999999</v>
      </c>
      <c r="R19" s="182">
        <v>851.41107399999999</v>
      </c>
      <c r="S19" s="183">
        <v>1197.428682</v>
      </c>
      <c r="T19" s="178">
        <v>1101.2247150000001</v>
      </c>
      <c r="U19" s="178">
        <v>1096.0914680000001</v>
      </c>
      <c r="V19" s="178">
        <v>1016.552081</v>
      </c>
      <c r="W19" s="178">
        <v>1001.26582</v>
      </c>
      <c r="X19" s="178">
        <v>893.29477699999995</v>
      </c>
      <c r="Y19" s="178">
        <v>847.50388599999997</v>
      </c>
      <c r="Z19" s="61">
        <f t="shared" si="0"/>
        <v>21934.804759999999</v>
      </c>
    </row>
    <row r="20" spans="1:26" ht="15" x14ac:dyDescent="0.25">
      <c r="A20" s="60">
        <v>12</v>
      </c>
      <c r="B20" s="181" t="s">
        <v>296</v>
      </c>
      <c r="C20" s="181" t="s">
        <v>297</v>
      </c>
      <c r="D20" s="182">
        <v>83.931766999999994</v>
      </c>
      <c r="E20" s="182">
        <v>182.047067</v>
      </c>
      <c r="F20" s="182">
        <v>250.35041200000001</v>
      </c>
      <c r="G20" s="182">
        <v>434.87189899999998</v>
      </c>
      <c r="H20" s="182">
        <v>508.912418</v>
      </c>
      <c r="I20" s="182">
        <v>542.65147899999999</v>
      </c>
      <c r="J20" s="182">
        <v>644.56194700000003</v>
      </c>
      <c r="K20" s="182">
        <v>894.00679600000001</v>
      </c>
      <c r="L20" s="182">
        <v>838.67883900000004</v>
      </c>
      <c r="M20" s="182">
        <v>956.14470300000005</v>
      </c>
      <c r="N20" s="182">
        <v>1229.5216889999999</v>
      </c>
      <c r="O20" s="182">
        <v>1643.4858859999999</v>
      </c>
      <c r="P20" s="182">
        <v>1372.997065</v>
      </c>
      <c r="Q20" s="182">
        <v>1181.907833</v>
      </c>
      <c r="R20" s="182">
        <v>843.278008</v>
      </c>
      <c r="S20" s="183">
        <v>1096.138972</v>
      </c>
      <c r="T20" s="178">
        <v>1343.5733729999999</v>
      </c>
      <c r="U20" s="178">
        <v>1356.7479129999999</v>
      </c>
      <c r="V20" s="178">
        <v>1306.8143299999999</v>
      </c>
      <c r="W20" s="178">
        <v>1509.4319350000001</v>
      </c>
      <c r="X20" s="178">
        <v>1649.51459</v>
      </c>
      <c r="Y20" s="178">
        <v>1726.979558</v>
      </c>
      <c r="Z20" s="61">
        <f t="shared" si="0"/>
        <v>21596.548478999997</v>
      </c>
    </row>
    <row r="21" spans="1:26" ht="15" x14ac:dyDescent="0.25">
      <c r="A21" s="60">
        <v>13</v>
      </c>
      <c r="B21" s="181" t="s">
        <v>298</v>
      </c>
      <c r="C21" s="181" t="s">
        <v>299</v>
      </c>
      <c r="D21" s="182">
        <v>0</v>
      </c>
      <c r="E21" s="182">
        <v>0</v>
      </c>
      <c r="F21" s="182">
        <v>0</v>
      </c>
      <c r="G21" s="182">
        <v>0</v>
      </c>
      <c r="H21" s="182">
        <v>0</v>
      </c>
      <c r="I21" s="182">
        <v>0</v>
      </c>
      <c r="J21" s="182">
        <v>0</v>
      </c>
      <c r="K21" s="182">
        <v>0</v>
      </c>
      <c r="L21" s="182">
        <v>0</v>
      </c>
      <c r="M21" s="182">
        <v>0</v>
      </c>
      <c r="N21" s="182">
        <v>0</v>
      </c>
      <c r="O21" s="182">
        <v>0</v>
      </c>
      <c r="P21" s="182">
        <v>392.86146200000002</v>
      </c>
      <c r="Q21" s="182">
        <v>959.43104600000004</v>
      </c>
      <c r="R21" s="182">
        <v>762.27118499999995</v>
      </c>
      <c r="S21" s="183">
        <v>1035.060643</v>
      </c>
      <c r="T21" s="178">
        <v>1260.404941</v>
      </c>
      <c r="U21" s="178">
        <v>1433.04242</v>
      </c>
      <c r="V21" s="178">
        <v>1481.422272</v>
      </c>
      <c r="W21" s="178">
        <v>1709.194747</v>
      </c>
      <c r="X21" s="178">
        <v>1761.4583950000001</v>
      </c>
      <c r="Y21" s="178">
        <v>1797.345245</v>
      </c>
      <c r="Z21" s="61">
        <f t="shared" si="0"/>
        <v>12592.492355999999</v>
      </c>
    </row>
    <row r="22" spans="1:26" ht="15" x14ac:dyDescent="0.25">
      <c r="A22" s="60">
        <v>14</v>
      </c>
      <c r="B22" s="181" t="s">
        <v>285</v>
      </c>
      <c r="C22" s="181" t="s">
        <v>286</v>
      </c>
      <c r="D22" s="182">
        <v>0</v>
      </c>
      <c r="E22" s="182">
        <v>34.598647</v>
      </c>
      <c r="F22" s="182">
        <v>34.185927999999997</v>
      </c>
      <c r="G22" s="182">
        <v>94.313691000000006</v>
      </c>
      <c r="H22" s="182">
        <v>330.28591499999999</v>
      </c>
      <c r="I22" s="182">
        <v>635.13029600000004</v>
      </c>
      <c r="J22" s="182">
        <v>852.80727200000001</v>
      </c>
      <c r="K22" s="182">
        <v>860.33079799999996</v>
      </c>
      <c r="L22" s="182">
        <v>640.99805200000003</v>
      </c>
      <c r="M22" s="182">
        <v>636.48096899999996</v>
      </c>
      <c r="N22" s="182">
        <v>865.10996299999999</v>
      </c>
      <c r="O22" s="182">
        <v>674.23137499999996</v>
      </c>
      <c r="P22" s="182">
        <v>767.27677100000005</v>
      </c>
      <c r="Q22" s="182">
        <v>911.15851999999995</v>
      </c>
      <c r="R22" s="182">
        <v>958.710329</v>
      </c>
      <c r="S22" s="183">
        <v>1169.077669</v>
      </c>
      <c r="T22" s="178">
        <v>1375.3208870000001</v>
      </c>
      <c r="U22" s="178">
        <v>1825.958603</v>
      </c>
      <c r="V22" s="178">
        <v>2082.9391700000001</v>
      </c>
      <c r="W22" s="178">
        <v>1919.7147870000001</v>
      </c>
      <c r="X22" s="178">
        <v>2308.267308</v>
      </c>
      <c r="Y22" s="178">
        <v>2447.7336220000002</v>
      </c>
      <c r="Z22" s="61">
        <f t="shared" si="0"/>
        <v>21424.630571999998</v>
      </c>
    </row>
    <row r="23" spans="1:26" ht="15" x14ac:dyDescent="0.25">
      <c r="A23" s="60">
        <v>15</v>
      </c>
      <c r="B23" s="181" t="s">
        <v>315</v>
      </c>
      <c r="C23" s="181" t="s">
        <v>316</v>
      </c>
      <c r="D23" s="182">
        <v>0</v>
      </c>
      <c r="E23" s="182">
        <v>120.0595</v>
      </c>
      <c r="F23" s="182">
        <v>152.86861500000001</v>
      </c>
      <c r="G23" s="182">
        <v>126.62750800000001</v>
      </c>
      <c r="H23" s="182">
        <v>501.20184599999999</v>
      </c>
      <c r="I23" s="182">
        <v>733.37863100000004</v>
      </c>
      <c r="J23" s="182">
        <v>1497.5890609999999</v>
      </c>
      <c r="K23" s="182">
        <v>963.72738200000003</v>
      </c>
      <c r="L23" s="182">
        <v>1389.9938090000001</v>
      </c>
      <c r="M23" s="182">
        <v>2061.343668</v>
      </c>
      <c r="N23" s="182">
        <v>1200.210943</v>
      </c>
      <c r="O23" s="182">
        <v>412.66890100000001</v>
      </c>
      <c r="P23" s="182">
        <v>468.17453599999999</v>
      </c>
      <c r="Q23" s="182">
        <v>887.61295500000006</v>
      </c>
      <c r="R23" s="182">
        <v>1420.583885</v>
      </c>
      <c r="S23" s="183">
        <v>210.84308200000001</v>
      </c>
      <c r="T23" s="178">
        <v>319.73051900000002</v>
      </c>
      <c r="U23" s="178">
        <v>648.44064800000001</v>
      </c>
      <c r="V23" s="178">
        <v>1325.4172410000001</v>
      </c>
      <c r="W23" s="178">
        <v>1006.757883</v>
      </c>
      <c r="X23" s="178">
        <v>218.388518</v>
      </c>
      <c r="Y23" s="178">
        <v>229.103003</v>
      </c>
      <c r="Z23" s="61">
        <f t="shared" si="0"/>
        <v>15894.722134000001</v>
      </c>
    </row>
    <row r="24" spans="1:26" ht="15" x14ac:dyDescent="0.25">
      <c r="A24" s="60">
        <v>16</v>
      </c>
      <c r="B24" s="181" t="s">
        <v>317</v>
      </c>
      <c r="C24" s="181" t="s">
        <v>318</v>
      </c>
      <c r="D24" s="182">
        <v>0.75414800000000004</v>
      </c>
      <c r="E24" s="182">
        <v>94.826432999999994</v>
      </c>
      <c r="F24" s="182">
        <v>174.29260500000001</v>
      </c>
      <c r="G24" s="182">
        <v>180.992177</v>
      </c>
      <c r="H24" s="182">
        <v>229.84489600000001</v>
      </c>
      <c r="I24" s="182">
        <v>291.47238499999997</v>
      </c>
      <c r="J24" s="182">
        <v>118.580895</v>
      </c>
      <c r="K24" s="182">
        <v>436.96473600000002</v>
      </c>
      <c r="L24" s="182">
        <v>732.93786399999999</v>
      </c>
      <c r="M24" s="182">
        <v>692.03306499999997</v>
      </c>
      <c r="N24" s="182">
        <v>736.94328099999996</v>
      </c>
      <c r="O24" s="182">
        <v>970.16285300000004</v>
      </c>
      <c r="P24" s="182">
        <v>1023.558563</v>
      </c>
      <c r="Q24" s="182">
        <v>833.444434</v>
      </c>
      <c r="R24" s="182">
        <v>223.09761800000001</v>
      </c>
      <c r="S24" s="183">
        <v>227.83083600000001</v>
      </c>
      <c r="T24" s="178">
        <v>238.32199700000001</v>
      </c>
      <c r="U24" s="178">
        <v>292.66715099999999</v>
      </c>
      <c r="V24" s="178">
        <v>327.24749100000002</v>
      </c>
      <c r="W24" s="178">
        <v>1745.8487360000001</v>
      </c>
      <c r="X24" s="178">
        <v>1547.0706070000001</v>
      </c>
      <c r="Y24" s="178">
        <v>291.53367300000002</v>
      </c>
      <c r="Z24" s="61">
        <f t="shared" si="0"/>
        <v>11410.426444000001</v>
      </c>
    </row>
    <row r="25" spans="1:26" ht="15" x14ac:dyDescent="0.25">
      <c r="A25" s="60">
        <v>17</v>
      </c>
      <c r="B25" s="181" t="s">
        <v>300</v>
      </c>
      <c r="C25" s="181" t="s">
        <v>301</v>
      </c>
      <c r="D25" s="182">
        <v>355.03036700000001</v>
      </c>
      <c r="E25" s="182">
        <v>465.34915599999999</v>
      </c>
      <c r="F25" s="182">
        <v>552.79324899999995</v>
      </c>
      <c r="G25" s="182">
        <v>540.13290800000004</v>
      </c>
      <c r="H25" s="182">
        <v>675.09298000000001</v>
      </c>
      <c r="I25" s="182">
        <v>1146.842821</v>
      </c>
      <c r="J25" s="182">
        <v>786.74251600000002</v>
      </c>
      <c r="K25" s="182">
        <v>759.46619099999998</v>
      </c>
      <c r="L25" s="182">
        <v>914.05380100000002</v>
      </c>
      <c r="M25" s="182">
        <v>928.94086600000003</v>
      </c>
      <c r="N25" s="182">
        <v>1001.77397</v>
      </c>
      <c r="O25" s="182">
        <v>1004.4963749999999</v>
      </c>
      <c r="P25" s="182">
        <v>1025.323433</v>
      </c>
      <c r="Q25" s="182">
        <v>821.49055999999996</v>
      </c>
      <c r="R25" s="182">
        <v>593.86259700000005</v>
      </c>
      <c r="S25" s="183">
        <v>804.00260100000003</v>
      </c>
      <c r="T25" s="178">
        <v>838.20948299999998</v>
      </c>
      <c r="U25" s="178">
        <v>839.30141100000003</v>
      </c>
      <c r="V25" s="178">
        <v>834.55143899999996</v>
      </c>
      <c r="W25" s="178">
        <v>853.19867599999998</v>
      </c>
      <c r="X25" s="178">
        <v>910.79979700000001</v>
      </c>
      <c r="Y25" s="178">
        <v>939.28258400000004</v>
      </c>
      <c r="Z25" s="61">
        <f t="shared" si="0"/>
        <v>17590.737781000003</v>
      </c>
    </row>
    <row r="26" spans="1:26" ht="15" x14ac:dyDescent="0.25">
      <c r="A26" s="60">
        <v>18</v>
      </c>
      <c r="B26" s="181" t="s">
        <v>289</v>
      </c>
      <c r="C26" s="181" t="s">
        <v>290</v>
      </c>
      <c r="D26" s="182">
        <v>0</v>
      </c>
      <c r="E26" s="182">
        <v>0</v>
      </c>
      <c r="F26" s="182">
        <v>0</v>
      </c>
      <c r="G26" s="182">
        <v>0</v>
      </c>
      <c r="H26" s="182">
        <v>0</v>
      </c>
      <c r="I26" s="182">
        <v>0</v>
      </c>
      <c r="J26" s="182">
        <v>0</v>
      </c>
      <c r="K26" s="182">
        <v>0</v>
      </c>
      <c r="L26" s="182">
        <v>0</v>
      </c>
      <c r="M26" s="182">
        <v>0</v>
      </c>
      <c r="N26" s="182">
        <v>0</v>
      </c>
      <c r="O26" s="182">
        <v>0</v>
      </c>
      <c r="P26" s="182">
        <v>442.66301499999997</v>
      </c>
      <c r="Q26" s="182">
        <v>782.060337</v>
      </c>
      <c r="R26" s="182">
        <v>574.74151700000004</v>
      </c>
      <c r="S26" s="183">
        <v>579.074161</v>
      </c>
      <c r="T26" s="178">
        <v>516.27990899999998</v>
      </c>
      <c r="U26" s="178">
        <v>701.41045199999996</v>
      </c>
      <c r="V26" s="178">
        <v>818.40635299999997</v>
      </c>
      <c r="W26" s="178">
        <v>772.15380400000004</v>
      </c>
      <c r="X26" s="178">
        <v>920.07299999999998</v>
      </c>
      <c r="Y26" s="178">
        <v>671.80717300000003</v>
      </c>
      <c r="Z26" s="61">
        <f t="shared" si="0"/>
        <v>6778.6697210000011</v>
      </c>
    </row>
    <row r="27" spans="1:26" ht="15" x14ac:dyDescent="0.25">
      <c r="A27" s="60">
        <v>19</v>
      </c>
      <c r="B27" s="181" t="s">
        <v>319</v>
      </c>
      <c r="C27" s="181" t="s">
        <v>320</v>
      </c>
      <c r="D27" s="182">
        <v>119.621281</v>
      </c>
      <c r="E27" s="182">
        <v>118.61259200000001</v>
      </c>
      <c r="F27" s="182">
        <v>123.519093</v>
      </c>
      <c r="G27" s="182">
        <v>158.833371</v>
      </c>
      <c r="H27" s="182">
        <v>340.24965600000002</v>
      </c>
      <c r="I27" s="182">
        <v>365.63054199999999</v>
      </c>
      <c r="J27" s="182">
        <v>120.646978</v>
      </c>
      <c r="K27" s="182">
        <v>129.847385</v>
      </c>
      <c r="L27" s="182">
        <v>284.45661699999999</v>
      </c>
      <c r="M27" s="182">
        <v>304.01155899999998</v>
      </c>
      <c r="N27" s="182">
        <v>465.84571</v>
      </c>
      <c r="O27" s="182">
        <v>503.12241299999999</v>
      </c>
      <c r="P27" s="182">
        <v>421.74776100000003</v>
      </c>
      <c r="Q27" s="182">
        <v>781.84229400000004</v>
      </c>
      <c r="R27" s="182">
        <v>340.55369100000001</v>
      </c>
      <c r="S27" s="183">
        <v>224.13786500000001</v>
      </c>
      <c r="T27" s="178">
        <v>171.89497</v>
      </c>
      <c r="U27" s="178">
        <v>113.470564</v>
      </c>
      <c r="V27" s="178">
        <v>89.787751999999998</v>
      </c>
      <c r="W27" s="178">
        <v>115.133833</v>
      </c>
      <c r="X27" s="178">
        <v>119.263943</v>
      </c>
      <c r="Y27" s="178">
        <v>100.78534999999999</v>
      </c>
      <c r="Z27" s="61">
        <f t="shared" si="0"/>
        <v>5513.0152200000011</v>
      </c>
    </row>
    <row r="28" spans="1:26" ht="15" x14ac:dyDescent="0.25">
      <c r="A28" s="60">
        <v>20</v>
      </c>
      <c r="B28" s="181" t="s">
        <v>321</v>
      </c>
      <c r="C28" s="181" t="s">
        <v>322</v>
      </c>
      <c r="D28" s="182">
        <v>0</v>
      </c>
      <c r="E28" s="182">
        <v>0</v>
      </c>
      <c r="F28" s="182">
        <v>0</v>
      </c>
      <c r="G28" s="182">
        <v>0</v>
      </c>
      <c r="H28" s="182">
        <v>0</v>
      </c>
      <c r="I28" s="182">
        <v>0</v>
      </c>
      <c r="J28" s="182">
        <v>0</v>
      </c>
      <c r="K28" s="182">
        <v>0</v>
      </c>
      <c r="L28" s="182">
        <v>0</v>
      </c>
      <c r="M28" s="182">
        <v>0</v>
      </c>
      <c r="N28" s="182">
        <v>0</v>
      </c>
      <c r="O28" s="182">
        <v>0</v>
      </c>
      <c r="P28" s="182">
        <v>260.90852699999999</v>
      </c>
      <c r="Q28" s="182">
        <v>750.82209499999999</v>
      </c>
      <c r="R28" s="182">
        <v>578.38038100000006</v>
      </c>
      <c r="S28" s="183">
        <v>594.96798100000001</v>
      </c>
      <c r="T28" s="178">
        <v>441.22571699999997</v>
      </c>
      <c r="U28" s="178">
        <v>336.07507600000002</v>
      </c>
      <c r="V28" s="178">
        <v>283.49349799999999</v>
      </c>
      <c r="W28" s="178">
        <v>282.97971999999999</v>
      </c>
      <c r="X28" s="178">
        <v>300.25081599999999</v>
      </c>
      <c r="Y28" s="178">
        <v>248.60083499999999</v>
      </c>
      <c r="Z28" s="61">
        <f t="shared" si="0"/>
        <v>4077.7046459999992</v>
      </c>
    </row>
    <row r="29" spans="1:26" ht="15" x14ac:dyDescent="0.25">
      <c r="A29" s="60">
        <v>21</v>
      </c>
      <c r="B29" s="181" t="s">
        <v>267</v>
      </c>
      <c r="C29" s="181" t="s">
        <v>268</v>
      </c>
      <c r="D29" s="182">
        <v>1148.9204050000001</v>
      </c>
      <c r="E29" s="182">
        <v>1232.4406289999999</v>
      </c>
      <c r="F29" s="182">
        <v>1265.1815650000001</v>
      </c>
      <c r="G29" s="182">
        <v>1247.5976780000001</v>
      </c>
      <c r="H29" s="182">
        <v>1523.8733420000001</v>
      </c>
      <c r="I29" s="182">
        <v>1823.2517439999999</v>
      </c>
      <c r="J29" s="182">
        <v>1366.9285170000001</v>
      </c>
      <c r="K29" s="182">
        <v>1104.438116</v>
      </c>
      <c r="L29" s="182">
        <v>808.455963</v>
      </c>
      <c r="M29" s="182">
        <v>1538.4210149999999</v>
      </c>
      <c r="N29" s="182">
        <v>1946.567174</v>
      </c>
      <c r="O29" s="182">
        <v>1556.2343040000001</v>
      </c>
      <c r="P29" s="182">
        <v>882.62734399999999</v>
      </c>
      <c r="Q29" s="182">
        <v>739.64110000000005</v>
      </c>
      <c r="R29" s="182">
        <v>357.516323</v>
      </c>
      <c r="S29" s="183">
        <v>481.896344</v>
      </c>
      <c r="T29" s="178">
        <v>407.43695700000001</v>
      </c>
      <c r="U29" s="178">
        <v>723.46223799999996</v>
      </c>
      <c r="V29" s="178">
        <v>788.61229100000003</v>
      </c>
      <c r="W29" s="178">
        <v>826.23321200000009</v>
      </c>
      <c r="X29" s="178">
        <v>717.94782899999996</v>
      </c>
      <c r="Y29" s="178">
        <v>504.03813400000001</v>
      </c>
      <c r="Z29" s="61">
        <f t="shared" si="0"/>
        <v>22991.722224000005</v>
      </c>
    </row>
    <row r="30" spans="1:26" ht="15" x14ac:dyDescent="0.25">
      <c r="A30" s="60">
        <v>22</v>
      </c>
      <c r="B30" s="181" t="s">
        <v>277</v>
      </c>
      <c r="C30" s="181" t="s">
        <v>278</v>
      </c>
      <c r="D30" s="182">
        <v>756.03105900000003</v>
      </c>
      <c r="E30" s="182">
        <v>1079.7414779999999</v>
      </c>
      <c r="F30" s="182">
        <v>1815.37219</v>
      </c>
      <c r="G30" s="182">
        <v>2583.6864110000001</v>
      </c>
      <c r="H30" s="182">
        <v>2936.9659059999999</v>
      </c>
      <c r="I30" s="182">
        <v>3219.9830489999999</v>
      </c>
      <c r="J30" s="182">
        <v>3066.9368749999999</v>
      </c>
      <c r="K30" s="182">
        <v>2620.4967150000002</v>
      </c>
      <c r="L30" s="182">
        <v>3073.0187780000001</v>
      </c>
      <c r="M30" s="182">
        <v>2827.1021949999999</v>
      </c>
      <c r="N30" s="182">
        <v>2249.5469589999998</v>
      </c>
      <c r="O30" s="182">
        <v>2541.3261189999998</v>
      </c>
      <c r="P30" s="182">
        <v>2358.9966239999999</v>
      </c>
      <c r="Q30" s="182">
        <v>721.912465</v>
      </c>
      <c r="R30" s="182">
        <v>562.64463699999999</v>
      </c>
      <c r="S30" s="183">
        <v>591.49999100000002</v>
      </c>
      <c r="T30" s="178">
        <v>557.91600700000004</v>
      </c>
      <c r="U30" s="178">
        <v>957.39956800000004</v>
      </c>
      <c r="V30" s="178">
        <v>731.48053400000003</v>
      </c>
      <c r="W30" s="178">
        <v>836.71321</v>
      </c>
      <c r="X30" s="178">
        <v>824.32246399999997</v>
      </c>
      <c r="Y30" s="178">
        <v>816.48191099999997</v>
      </c>
      <c r="Z30" s="61">
        <f t="shared" si="0"/>
        <v>37729.575145000003</v>
      </c>
    </row>
    <row r="31" spans="1:26" ht="15" x14ac:dyDescent="0.25">
      <c r="A31" s="60">
        <v>23</v>
      </c>
      <c r="B31" s="181" t="s">
        <v>323</v>
      </c>
      <c r="C31" s="181" t="s">
        <v>324</v>
      </c>
      <c r="D31" s="182">
        <v>410.85486600000002</v>
      </c>
      <c r="E31" s="182">
        <v>648.38213800000005</v>
      </c>
      <c r="F31" s="182">
        <v>1259.2316410000001</v>
      </c>
      <c r="G31" s="182">
        <v>1166.8914360000001</v>
      </c>
      <c r="H31" s="182">
        <v>1262.0133719999999</v>
      </c>
      <c r="I31" s="182">
        <v>1356.504398</v>
      </c>
      <c r="J31" s="182">
        <v>1177.075409</v>
      </c>
      <c r="K31" s="182">
        <v>1521.6063790000001</v>
      </c>
      <c r="L31" s="182">
        <v>1180.9339629999999</v>
      </c>
      <c r="M31" s="182">
        <v>1375.8698710000001</v>
      </c>
      <c r="N31" s="182">
        <v>1258.910795</v>
      </c>
      <c r="O31" s="182">
        <v>1319.573764</v>
      </c>
      <c r="P31" s="182">
        <v>1030.5323980000001</v>
      </c>
      <c r="Q31" s="182">
        <v>712.10380299999997</v>
      </c>
      <c r="R31" s="182">
        <v>419.89599199999998</v>
      </c>
      <c r="S31" s="183">
        <v>582.97129800000005</v>
      </c>
      <c r="T31" s="178">
        <v>803.42570699999999</v>
      </c>
      <c r="U31" s="178">
        <v>1015.5365389999999</v>
      </c>
      <c r="V31" s="178">
        <v>1289.156371</v>
      </c>
      <c r="W31" s="178">
        <v>1553.2289069999999</v>
      </c>
      <c r="X31" s="178">
        <v>1530.518372</v>
      </c>
      <c r="Y31" s="178">
        <v>1472.177146</v>
      </c>
      <c r="Z31" s="61">
        <f t="shared" si="0"/>
        <v>24347.394565000002</v>
      </c>
    </row>
    <row r="32" spans="1:26" ht="15" x14ac:dyDescent="0.25">
      <c r="A32" s="60">
        <v>24</v>
      </c>
      <c r="B32" s="181" t="s">
        <v>287</v>
      </c>
      <c r="C32" s="181" t="s">
        <v>288</v>
      </c>
      <c r="D32" s="182">
        <v>0</v>
      </c>
      <c r="E32" s="182">
        <v>1156.5842290000001</v>
      </c>
      <c r="F32" s="182">
        <v>1706.951086</v>
      </c>
      <c r="G32" s="182">
        <v>1471.5307310000001</v>
      </c>
      <c r="H32" s="182">
        <v>1665.0662950000001</v>
      </c>
      <c r="I32" s="182">
        <v>2025.5668519999999</v>
      </c>
      <c r="J32" s="182">
        <v>1640.641605</v>
      </c>
      <c r="K32" s="182">
        <v>1424.0303650000001</v>
      </c>
      <c r="L32" s="182">
        <v>553.62262499999997</v>
      </c>
      <c r="M32" s="182">
        <v>319.82861800000001</v>
      </c>
      <c r="N32" s="182">
        <v>378.78162099999997</v>
      </c>
      <c r="O32" s="182">
        <v>475.31535600000001</v>
      </c>
      <c r="P32" s="182">
        <v>635.79888600000004</v>
      </c>
      <c r="Q32" s="182">
        <v>657.60970399999997</v>
      </c>
      <c r="R32" s="182">
        <v>593.79051600000003</v>
      </c>
      <c r="S32" s="183">
        <v>886.29048599999999</v>
      </c>
      <c r="T32" s="178">
        <v>1109.8691289999999</v>
      </c>
      <c r="U32" s="178">
        <v>1392.810862</v>
      </c>
      <c r="V32" s="178">
        <v>1956.0522779999999</v>
      </c>
      <c r="W32" s="178">
        <v>1668.0507790000001</v>
      </c>
      <c r="X32" s="178">
        <v>1383.0407379999999</v>
      </c>
      <c r="Y32" s="178">
        <v>1589.9623360000001</v>
      </c>
      <c r="Z32" s="61">
        <f t="shared" si="0"/>
        <v>24691.195097</v>
      </c>
    </row>
    <row r="33" spans="1:26" ht="15" x14ac:dyDescent="0.25">
      <c r="A33" s="60">
        <v>25</v>
      </c>
      <c r="B33" s="181" t="s">
        <v>274</v>
      </c>
      <c r="C33" s="181" t="s">
        <v>275</v>
      </c>
      <c r="D33" s="182">
        <v>0</v>
      </c>
      <c r="E33" s="182">
        <v>0</v>
      </c>
      <c r="F33" s="182">
        <v>0</v>
      </c>
      <c r="G33" s="182">
        <v>0</v>
      </c>
      <c r="H33" s="182">
        <v>0</v>
      </c>
      <c r="I33" s="182">
        <v>0</v>
      </c>
      <c r="J33" s="182">
        <v>0</v>
      </c>
      <c r="K33" s="182">
        <v>0</v>
      </c>
      <c r="L33" s="182">
        <v>0</v>
      </c>
      <c r="M33" s="182">
        <v>0</v>
      </c>
      <c r="N33" s="182">
        <v>0</v>
      </c>
      <c r="O33" s="182">
        <v>0</v>
      </c>
      <c r="P33" s="182">
        <v>345.47850099999999</v>
      </c>
      <c r="Q33" s="182">
        <v>652.36002800000006</v>
      </c>
      <c r="R33" s="182">
        <v>667.31622700000003</v>
      </c>
      <c r="S33" s="183">
        <v>884.16300799999999</v>
      </c>
      <c r="T33" s="178">
        <v>1051.9331930000001</v>
      </c>
      <c r="U33" s="178">
        <v>1250.51749</v>
      </c>
      <c r="V33" s="178">
        <v>1335.9116509999999</v>
      </c>
      <c r="W33" s="178">
        <v>1521.2536640000001</v>
      </c>
      <c r="X33" s="178">
        <v>1704.2221340000001</v>
      </c>
      <c r="Y33" s="178">
        <v>1721.535895</v>
      </c>
      <c r="Z33" s="61">
        <f t="shared" si="0"/>
        <v>11134.691791000001</v>
      </c>
    </row>
    <row r="34" spans="1:26" ht="15" x14ac:dyDescent="0.25">
      <c r="A34" s="62"/>
      <c r="C34" s="8" t="s">
        <v>22</v>
      </c>
      <c r="D34" s="61">
        <f>SUM(D9:D33)</f>
        <v>3779.2549410000001</v>
      </c>
      <c r="E34" s="61">
        <f t="shared" ref="E34:R34" si="1">SUM(E9:E33)</f>
        <v>7008.3364809999994</v>
      </c>
      <c r="F34" s="61">
        <f t="shared" si="1"/>
        <v>9441.1549859999996</v>
      </c>
      <c r="G34" s="61">
        <f t="shared" si="1"/>
        <v>10551.296182000002</v>
      </c>
      <c r="H34" s="61">
        <f t="shared" si="1"/>
        <v>13223.873704</v>
      </c>
      <c r="I34" s="61">
        <f t="shared" si="1"/>
        <v>16149.505980999998</v>
      </c>
      <c r="J34" s="61">
        <f t="shared" si="1"/>
        <v>15367.203953</v>
      </c>
      <c r="K34" s="61">
        <f t="shared" si="1"/>
        <v>16599.985514999997</v>
      </c>
      <c r="L34" s="61">
        <f t="shared" si="1"/>
        <v>17119.089839</v>
      </c>
      <c r="M34" s="61">
        <f t="shared" si="1"/>
        <v>18585.897792</v>
      </c>
      <c r="N34" s="61">
        <f t="shared" si="1"/>
        <v>18769.426836999999</v>
      </c>
      <c r="O34" s="61">
        <f t="shared" si="1"/>
        <v>19508.099278000002</v>
      </c>
      <c r="P34" s="61">
        <f t="shared" si="1"/>
        <v>40513.24375899999</v>
      </c>
      <c r="Q34" s="61">
        <f t="shared" si="1"/>
        <v>60574.60910999999</v>
      </c>
      <c r="R34" s="182">
        <f t="shared" si="1"/>
        <v>53442.146840000009</v>
      </c>
      <c r="S34" s="182">
        <f>SUM(S9:S33)</f>
        <v>63101.571515999982</v>
      </c>
      <c r="T34" s="182">
        <f>SUM(T9:T33)</f>
        <v>62746.73629399998</v>
      </c>
      <c r="U34" s="182">
        <f>SUM(U9:U33)</f>
        <v>66913.021312000012</v>
      </c>
      <c r="V34" s="182">
        <f>SUM(V9:V33)</f>
        <v>67259.736944000004</v>
      </c>
      <c r="W34" s="182">
        <f>SUM(W9:W33)</f>
        <v>72167.160989999989</v>
      </c>
      <c r="X34" s="182">
        <f t="shared" ref="X34:Y34" si="2">SUM(X9:X33)</f>
        <v>70364.87894000001</v>
      </c>
      <c r="Y34" s="182">
        <f t="shared" si="2"/>
        <v>68634.104288999995</v>
      </c>
      <c r="Z34" s="61">
        <f t="shared" si="0"/>
        <v>791820.33548300003</v>
      </c>
    </row>
    <row r="35" spans="1:26" ht="15" x14ac:dyDescent="0.25">
      <c r="A35" s="62"/>
      <c r="C35" s="8" t="s">
        <v>23</v>
      </c>
      <c r="D35" s="61">
        <f t="shared" ref="D35:R35" si="3">D36-D34</f>
        <v>8254.6854879999992</v>
      </c>
      <c r="E35" s="61">
        <f t="shared" ref="E35:L35" si="4">E36-E34</f>
        <v>13195.100235000002</v>
      </c>
      <c r="F35" s="61">
        <f t="shared" si="4"/>
        <v>15040.07324</v>
      </c>
      <c r="G35" s="61">
        <f t="shared" si="4"/>
        <v>18440.941033999999</v>
      </c>
      <c r="H35" s="61">
        <f t="shared" si="4"/>
        <v>22251.093027000003</v>
      </c>
      <c r="I35" s="61">
        <f t="shared" si="4"/>
        <v>30348.848646000002</v>
      </c>
      <c r="J35" s="61">
        <f t="shared" si="4"/>
        <v>31366.034310999999</v>
      </c>
      <c r="K35" s="61">
        <f t="shared" si="4"/>
        <v>28182.151710000002</v>
      </c>
      <c r="L35" s="61">
        <f t="shared" si="4"/>
        <v>27526.626561999998</v>
      </c>
      <c r="M35" s="61">
        <f t="shared" si="3"/>
        <v>34965.005812000003</v>
      </c>
      <c r="N35" s="61">
        <f t="shared" si="3"/>
        <v>38294.027636999999</v>
      </c>
      <c r="O35" s="61">
        <f t="shared" si="3"/>
        <v>48291.613806999994</v>
      </c>
      <c r="P35" s="61">
        <f t="shared" si="3"/>
        <v>32569.72815000001</v>
      </c>
      <c r="Q35" s="61">
        <f t="shared" si="3"/>
        <v>16370.341543000017</v>
      </c>
      <c r="R35" s="182">
        <f t="shared" si="3"/>
        <v>14249.061212999986</v>
      </c>
      <c r="S35" s="182">
        <f>S36-S34</f>
        <v>18694.929280000011</v>
      </c>
      <c r="T35" s="182">
        <f>T36-T34</f>
        <v>19583.564137000016</v>
      </c>
      <c r="U35" s="182">
        <f>U36-U34</f>
        <v>20909.492443999989</v>
      </c>
      <c r="V35" s="182">
        <f>V36-V34</f>
        <v>22002.737716000003</v>
      </c>
      <c r="W35" s="182">
        <f>W36-W34</f>
        <v>29947.567960000015</v>
      </c>
      <c r="X35" s="182">
        <f t="shared" ref="X35:Y35" si="5">X36-X34</f>
        <v>25385.385172999988</v>
      </c>
      <c r="Y35" s="182">
        <f t="shared" si="5"/>
        <v>25592.07970100001</v>
      </c>
      <c r="Z35" s="61">
        <f t="shared" si="0"/>
        <v>541461.08882599999</v>
      </c>
    </row>
    <row r="36" spans="1:26" ht="15" x14ac:dyDescent="0.25">
      <c r="A36" s="62"/>
      <c r="C36" s="8" t="s">
        <v>7</v>
      </c>
      <c r="D36" s="61">
        <v>12033.940429</v>
      </c>
      <c r="E36" s="61">
        <v>20203.436716</v>
      </c>
      <c r="F36" s="61">
        <v>24481.228225999999</v>
      </c>
      <c r="G36" s="61">
        <v>28992.237216000001</v>
      </c>
      <c r="H36" s="61">
        <v>35474.966731</v>
      </c>
      <c r="I36" s="61">
        <v>46498.354627000001</v>
      </c>
      <c r="J36" s="61">
        <v>46733.238264</v>
      </c>
      <c r="K36" s="61">
        <v>44782.137224999999</v>
      </c>
      <c r="L36" s="61">
        <v>44645.716400999998</v>
      </c>
      <c r="M36" s="61">
        <v>53550.903603999999</v>
      </c>
      <c r="N36" s="61">
        <v>57063.454473999998</v>
      </c>
      <c r="O36" s="61">
        <v>67799.713084999996</v>
      </c>
      <c r="P36" s="61">
        <v>73082.971909</v>
      </c>
      <c r="Q36" s="61">
        <v>76944.950653000007</v>
      </c>
      <c r="R36" s="182">
        <v>67691.208052999995</v>
      </c>
      <c r="S36" s="173">
        <v>81796.500795999993</v>
      </c>
      <c r="T36" s="173">
        <v>82330.300430999996</v>
      </c>
      <c r="U36" s="173">
        <v>87822.513756</v>
      </c>
      <c r="V36" s="173">
        <v>89262.474660000007</v>
      </c>
      <c r="W36" s="173">
        <v>102114.72895</v>
      </c>
      <c r="X36" s="173">
        <v>95750.264112999997</v>
      </c>
      <c r="Y36" s="173">
        <v>94226.183990000005</v>
      </c>
      <c r="Z36" s="61">
        <f t="shared" si="0"/>
        <v>1333281.4243089999</v>
      </c>
    </row>
    <row r="37" spans="1:26" x14ac:dyDescent="0.2">
      <c r="A37" s="62"/>
    </row>
    <row r="38" spans="1:26" x14ac:dyDescent="0.2">
      <c r="A38" s="62"/>
      <c r="D38" s="357" t="s">
        <v>8</v>
      </c>
      <c r="E38" s="357"/>
      <c r="F38" s="357"/>
      <c r="G38" s="357"/>
      <c r="H38" s="357"/>
      <c r="I38" s="357"/>
      <c r="J38" s="357"/>
      <c r="K38" s="357"/>
      <c r="L38" s="357"/>
      <c r="M38" s="357"/>
      <c r="N38" s="357"/>
      <c r="O38" s="357"/>
      <c r="P38" s="357"/>
      <c r="Q38" s="357"/>
      <c r="R38" s="357"/>
      <c r="S38" s="357"/>
      <c r="T38" s="357"/>
      <c r="U38" s="357"/>
      <c r="V38" s="357"/>
      <c r="W38" s="357"/>
      <c r="X38" s="357"/>
      <c r="Y38" s="357"/>
      <c r="Z38" s="357"/>
    </row>
    <row r="39" spans="1:26" x14ac:dyDescent="0.2">
      <c r="A39" s="62"/>
      <c r="D39" s="65"/>
      <c r="E39" s="65"/>
      <c r="F39" s="65"/>
      <c r="G39" s="65"/>
      <c r="H39" s="65"/>
      <c r="I39" s="65"/>
      <c r="J39" s="65"/>
      <c r="K39" s="65"/>
      <c r="L39" s="65"/>
      <c r="M39" s="65"/>
      <c r="N39" s="65"/>
      <c r="O39" s="65"/>
      <c r="P39" s="65"/>
      <c r="Q39" s="65"/>
      <c r="R39" s="65"/>
      <c r="S39" s="65"/>
      <c r="T39" s="65"/>
      <c r="U39" s="65"/>
      <c r="V39" s="65"/>
      <c r="W39" s="65"/>
      <c r="X39" s="65"/>
      <c r="Y39" s="65"/>
      <c r="Z39" s="65"/>
    </row>
    <row r="40" spans="1:26" ht="15" x14ac:dyDescent="0.25">
      <c r="A40" s="60">
        <v>1</v>
      </c>
      <c r="B40" s="181" t="s">
        <v>310</v>
      </c>
      <c r="C40" s="181" t="s">
        <v>311</v>
      </c>
      <c r="D40" s="65">
        <f t="shared" ref="D40:S40" si="6">D9/D$36*100</f>
        <v>0</v>
      </c>
      <c r="E40" s="65">
        <f t="shared" si="6"/>
        <v>0</v>
      </c>
      <c r="F40" s="65">
        <f t="shared" si="6"/>
        <v>0</v>
      </c>
      <c r="G40" s="65">
        <f t="shared" si="6"/>
        <v>0</v>
      </c>
      <c r="H40" s="65">
        <f t="shared" si="6"/>
        <v>0</v>
      </c>
      <c r="I40" s="65">
        <f t="shared" si="6"/>
        <v>0</v>
      </c>
      <c r="J40" s="65">
        <f t="shared" si="6"/>
        <v>0</v>
      </c>
      <c r="K40" s="65">
        <f t="shared" si="6"/>
        <v>0</v>
      </c>
      <c r="L40" s="65">
        <f t="shared" si="6"/>
        <v>0</v>
      </c>
      <c r="M40" s="65">
        <f t="shared" si="6"/>
        <v>0</v>
      </c>
      <c r="N40" s="65">
        <f t="shared" si="6"/>
        <v>0</v>
      </c>
      <c r="O40" s="65">
        <f t="shared" si="6"/>
        <v>0</v>
      </c>
      <c r="P40" s="65">
        <f t="shared" si="6"/>
        <v>14.871683028343771</v>
      </c>
      <c r="Q40" s="65">
        <f t="shared" si="6"/>
        <v>25.981730995132619</v>
      </c>
      <c r="R40" s="65">
        <f t="shared" si="6"/>
        <v>24.330713993322032</v>
      </c>
      <c r="S40" s="65">
        <f t="shared" si="6"/>
        <v>22.449936739711976</v>
      </c>
      <c r="T40" s="65">
        <f t="shared" ref="E40:Z54" si="7">T9/T$36*100</f>
        <v>19.901364340012265</v>
      </c>
      <c r="U40" s="65">
        <f t="shared" si="7"/>
        <v>17.119155362337654</v>
      </c>
      <c r="V40" s="65">
        <f t="shared" si="7"/>
        <v>15.410024181375301</v>
      </c>
      <c r="W40" s="65">
        <f t="shared" ref="W40:Y67" si="8">W9/W$36*100</f>
        <v>14.231306349660539</v>
      </c>
      <c r="X40" s="65">
        <f t="shared" si="8"/>
        <v>14.87631631823988</v>
      </c>
      <c r="Y40" s="65">
        <f t="shared" si="8"/>
        <v>11.349409000936451</v>
      </c>
      <c r="Z40" s="65">
        <f t="shared" si="7"/>
        <v>11.275826230453632</v>
      </c>
    </row>
    <row r="41" spans="1:26" ht="15" x14ac:dyDescent="0.25">
      <c r="A41" s="60">
        <v>2</v>
      </c>
      <c r="B41" s="181" t="s">
        <v>270</v>
      </c>
      <c r="C41" s="181" t="s">
        <v>271</v>
      </c>
      <c r="D41" s="65">
        <f t="shared" ref="D41:D67" si="9">D10/D$36*100</f>
        <v>0</v>
      </c>
      <c r="E41" s="65">
        <f t="shared" si="7"/>
        <v>0</v>
      </c>
      <c r="F41" s="65">
        <f t="shared" si="7"/>
        <v>0</v>
      </c>
      <c r="G41" s="65">
        <f t="shared" si="7"/>
        <v>0</v>
      </c>
      <c r="H41" s="65">
        <f t="shared" si="7"/>
        <v>0</v>
      </c>
      <c r="I41" s="65">
        <f t="shared" si="7"/>
        <v>0</v>
      </c>
      <c r="J41" s="65">
        <f t="shared" si="7"/>
        <v>0</v>
      </c>
      <c r="K41" s="65">
        <f t="shared" si="7"/>
        <v>0</v>
      </c>
      <c r="L41" s="65">
        <f t="shared" si="7"/>
        <v>0</v>
      </c>
      <c r="M41" s="65">
        <f t="shared" si="7"/>
        <v>0</v>
      </c>
      <c r="N41" s="65">
        <f t="shared" si="7"/>
        <v>0</v>
      </c>
      <c r="O41" s="65">
        <f t="shared" si="7"/>
        <v>0</v>
      </c>
      <c r="P41" s="65">
        <f t="shared" si="7"/>
        <v>5.1509743346061336</v>
      </c>
      <c r="Q41" s="65">
        <f t="shared" si="7"/>
        <v>11.374959523297518</v>
      </c>
      <c r="R41" s="65">
        <f t="shared" si="7"/>
        <v>14.541478551088963</v>
      </c>
      <c r="S41" s="65">
        <f t="shared" si="7"/>
        <v>12.054039141099985</v>
      </c>
      <c r="T41" s="65">
        <f t="shared" si="7"/>
        <v>8.7367623855913976</v>
      </c>
      <c r="U41" s="65">
        <f t="shared" si="7"/>
        <v>5.0219775321549376</v>
      </c>
      <c r="V41" s="65">
        <f t="shared" si="7"/>
        <v>5.5951301316969326</v>
      </c>
      <c r="W41" s="65">
        <f t="shared" si="8"/>
        <v>2.6763543272373345</v>
      </c>
      <c r="X41" s="65">
        <f t="shared" si="8"/>
        <v>1.2872304190674917</v>
      </c>
      <c r="Y41" s="65">
        <f t="shared" si="8"/>
        <v>0.81084276540487332</v>
      </c>
      <c r="Z41" s="65">
        <f t="shared" si="7"/>
        <v>4.0162048160051418</v>
      </c>
    </row>
    <row r="42" spans="1:26" ht="15" x14ac:dyDescent="0.25">
      <c r="A42" s="60">
        <v>3</v>
      </c>
      <c r="B42" s="181" t="s">
        <v>272</v>
      </c>
      <c r="C42" s="181" t="s">
        <v>273</v>
      </c>
      <c r="D42" s="65">
        <f t="shared" si="9"/>
        <v>0</v>
      </c>
      <c r="E42" s="65">
        <f t="shared" si="7"/>
        <v>0</v>
      </c>
      <c r="F42" s="65">
        <f t="shared" si="7"/>
        <v>0</v>
      </c>
      <c r="G42" s="65">
        <f t="shared" si="7"/>
        <v>0</v>
      </c>
      <c r="H42" s="65">
        <f t="shared" si="7"/>
        <v>0</v>
      </c>
      <c r="I42" s="65">
        <f t="shared" si="7"/>
        <v>0</v>
      </c>
      <c r="J42" s="65">
        <f t="shared" si="7"/>
        <v>0</v>
      </c>
      <c r="K42" s="65">
        <f t="shared" si="7"/>
        <v>0</v>
      </c>
      <c r="L42" s="65">
        <f t="shared" si="7"/>
        <v>0</v>
      </c>
      <c r="M42" s="65">
        <f t="shared" si="7"/>
        <v>0</v>
      </c>
      <c r="N42" s="65">
        <f t="shared" si="7"/>
        <v>0</v>
      </c>
      <c r="O42" s="65">
        <f t="shared" si="7"/>
        <v>0</v>
      </c>
      <c r="P42" s="65">
        <f t="shared" si="7"/>
        <v>2.4847351080099873</v>
      </c>
      <c r="Q42" s="65">
        <f t="shared" si="7"/>
        <v>5.4386346621652422</v>
      </c>
      <c r="R42" s="65">
        <f t="shared" si="7"/>
        <v>4.9583083926823948</v>
      </c>
      <c r="S42" s="65">
        <f t="shared" si="7"/>
        <v>5.4868814476468115</v>
      </c>
      <c r="T42" s="65">
        <f t="shared" si="7"/>
        <v>5.7823558605738681</v>
      </c>
      <c r="U42" s="65">
        <f t="shared" si="7"/>
        <v>6.970790772408006</v>
      </c>
      <c r="V42" s="65">
        <f t="shared" si="7"/>
        <v>6.1394414796073038</v>
      </c>
      <c r="W42" s="65">
        <f t="shared" si="8"/>
        <v>5.2183503161519189</v>
      </c>
      <c r="X42" s="65">
        <f t="shared" si="8"/>
        <v>5.4594843245871179</v>
      </c>
      <c r="Y42" s="65">
        <f t="shared" si="8"/>
        <v>3.2878299595882843</v>
      </c>
      <c r="Z42" s="65">
        <f t="shared" si="7"/>
        <v>3.2897805200978021</v>
      </c>
    </row>
    <row r="43" spans="1:26" ht="15" x14ac:dyDescent="0.25">
      <c r="A43" s="60">
        <v>4</v>
      </c>
      <c r="B43" s="181" t="s">
        <v>283</v>
      </c>
      <c r="C43" s="181" t="s">
        <v>284</v>
      </c>
      <c r="D43" s="65">
        <f t="shared" si="9"/>
        <v>0</v>
      </c>
      <c r="E43" s="65">
        <f t="shared" si="7"/>
        <v>0</v>
      </c>
      <c r="F43" s="65">
        <f t="shared" si="7"/>
        <v>0</v>
      </c>
      <c r="G43" s="65">
        <f t="shared" si="7"/>
        <v>0</v>
      </c>
      <c r="H43" s="65">
        <f t="shared" si="7"/>
        <v>0</v>
      </c>
      <c r="I43" s="65">
        <f t="shared" si="7"/>
        <v>0</v>
      </c>
      <c r="J43" s="65">
        <f t="shared" si="7"/>
        <v>0</v>
      </c>
      <c r="K43" s="65">
        <f t="shared" si="7"/>
        <v>0</v>
      </c>
      <c r="L43" s="65">
        <f t="shared" si="7"/>
        <v>0</v>
      </c>
      <c r="M43" s="65">
        <f t="shared" si="7"/>
        <v>0</v>
      </c>
      <c r="N43" s="65">
        <f t="shared" si="7"/>
        <v>0</v>
      </c>
      <c r="O43" s="65">
        <f t="shared" si="7"/>
        <v>0</v>
      </c>
      <c r="P43" s="65">
        <f t="shared" si="7"/>
        <v>2.388528284226811</v>
      </c>
      <c r="Q43" s="65">
        <f t="shared" si="7"/>
        <v>4.7235667333010278</v>
      </c>
      <c r="R43" s="65">
        <f t="shared" si="7"/>
        <v>4.2530575872510354</v>
      </c>
      <c r="S43" s="65">
        <f t="shared" si="7"/>
        <v>4.4216138475410975</v>
      </c>
      <c r="T43" s="65">
        <f t="shared" si="7"/>
        <v>4.2740581627648746</v>
      </c>
      <c r="U43" s="65">
        <f t="shared" si="7"/>
        <v>6.2533567056144514</v>
      </c>
      <c r="V43" s="65">
        <f t="shared" si="7"/>
        <v>6.965963582887742</v>
      </c>
      <c r="W43" s="65">
        <f t="shared" si="8"/>
        <v>6.4794637081588222</v>
      </c>
      <c r="X43" s="65">
        <f t="shared" si="8"/>
        <v>8.7996643122115881</v>
      </c>
      <c r="Y43" s="65">
        <f t="shared" si="8"/>
        <v>12.567353761515731</v>
      </c>
      <c r="Z43" s="65">
        <f t="shared" si="7"/>
        <v>4.0492908688786846</v>
      </c>
    </row>
    <row r="44" spans="1:26" ht="15" x14ac:dyDescent="0.25">
      <c r="A44" s="60">
        <v>5</v>
      </c>
      <c r="B44" s="181" t="s">
        <v>304</v>
      </c>
      <c r="C44" s="181" t="s">
        <v>305</v>
      </c>
      <c r="D44" s="65">
        <f t="shared" si="9"/>
        <v>0</v>
      </c>
      <c r="E44" s="65">
        <f t="shared" si="7"/>
        <v>0.82920939320846576</v>
      </c>
      <c r="F44" s="65">
        <f t="shared" si="7"/>
        <v>1.5124819252604111</v>
      </c>
      <c r="G44" s="65">
        <f t="shared" si="7"/>
        <v>1.4436468558177238</v>
      </c>
      <c r="H44" s="65">
        <f t="shared" si="7"/>
        <v>1.6623567386877049</v>
      </c>
      <c r="I44" s="65">
        <f t="shared" si="7"/>
        <v>1.2217664013214846</v>
      </c>
      <c r="J44" s="65">
        <f t="shared" si="7"/>
        <v>1.3831232737362529</v>
      </c>
      <c r="K44" s="65">
        <f t="shared" si="7"/>
        <v>3.0039438208166049</v>
      </c>
      <c r="L44" s="65">
        <f t="shared" si="7"/>
        <v>4.8179387753128786</v>
      </c>
      <c r="M44" s="65">
        <f t="shared" si="7"/>
        <v>4.2918627050549443</v>
      </c>
      <c r="N44" s="65">
        <f t="shared" si="7"/>
        <v>3.9335886491462468</v>
      </c>
      <c r="O44" s="65">
        <f t="shared" si="7"/>
        <v>4.0873780181425383</v>
      </c>
      <c r="P44" s="65">
        <f t="shared" si="7"/>
        <v>4.0534052592833785</v>
      </c>
      <c r="Q44" s="65">
        <f t="shared" si="7"/>
        <v>3.3250107567652973</v>
      </c>
      <c r="R44" s="65">
        <f t="shared" si="7"/>
        <v>3.5264962860922164</v>
      </c>
      <c r="S44" s="65">
        <f t="shared" si="7"/>
        <v>3.9413444091457444</v>
      </c>
      <c r="T44" s="65">
        <f t="shared" si="7"/>
        <v>4.5879007306254778</v>
      </c>
      <c r="U44" s="65">
        <f t="shared" si="7"/>
        <v>4.9279726711356195</v>
      </c>
      <c r="V44" s="65">
        <f t="shared" si="7"/>
        <v>5.3208740336753726</v>
      </c>
      <c r="W44" s="65">
        <f t="shared" si="8"/>
        <v>7.2211286195653175</v>
      </c>
      <c r="X44" s="65">
        <f t="shared" si="8"/>
        <v>9.5407535494825879</v>
      </c>
      <c r="Y44" s="65">
        <f t="shared" si="8"/>
        <v>11.600853262995438</v>
      </c>
      <c r="Z44" s="65">
        <f t="shared" si="7"/>
        <v>4.8750091829027253</v>
      </c>
    </row>
    <row r="45" spans="1:26" ht="15" x14ac:dyDescent="0.25">
      <c r="A45" s="60">
        <v>6</v>
      </c>
      <c r="B45" s="181" t="s">
        <v>302</v>
      </c>
      <c r="C45" s="181" t="s">
        <v>303</v>
      </c>
      <c r="D45" s="65">
        <f t="shared" si="9"/>
        <v>1.6600081592443126</v>
      </c>
      <c r="E45" s="65">
        <f t="shared" si="7"/>
        <v>1.9096171528800407</v>
      </c>
      <c r="F45" s="65">
        <f t="shared" si="7"/>
        <v>1.0634130632527357</v>
      </c>
      <c r="G45" s="65">
        <f t="shared" si="7"/>
        <v>1.2920097721650761</v>
      </c>
      <c r="H45" s="65">
        <f t="shared" si="7"/>
        <v>1.5285179690560762</v>
      </c>
      <c r="I45" s="65">
        <f t="shared" si="7"/>
        <v>1.8248273122922432</v>
      </c>
      <c r="J45" s="65">
        <f t="shared" si="7"/>
        <v>2.2095625048851852</v>
      </c>
      <c r="K45" s="65">
        <f t="shared" si="7"/>
        <v>4.6036350200121561</v>
      </c>
      <c r="L45" s="65">
        <f t="shared" si="7"/>
        <v>3.3773866353866513</v>
      </c>
      <c r="M45" s="65">
        <f t="shared" si="7"/>
        <v>2.6286491156329506</v>
      </c>
      <c r="N45" s="65">
        <f t="shared" si="7"/>
        <v>2.4810060625493007</v>
      </c>
      <c r="O45" s="65">
        <f t="shared" si="7"/>
        <v>2.5831492985882156</v>
      </c>
      <c r="P45" s="65">
        <f t="shared" si="7"/>
        <v>2.755222047493159</v>
      </c>
      <c r="Q45" s="65">
        <f t="shared" si="7"/>
        <v>2.7123349879211727</v>
      </c>
      <c r="R45" s="65">
        <f t="shared" si="7"/>
        <v>2.5350878176917799</v>
      </c>
      <c r="S45" s="65">
        <f t="shared" si="7"/>
        <v>2.6110587069324152</v>
      </c>
      <c r="T45" s="65">
        <f t="shared" si="7"/>
        <v>2.9680425447347289</v>
      </c>
      <c r="U45" s="65">
        <f t="shared" si="7"/>
        <v>3.208354432700919</v>
      </c>
      <c r="V45" s="65">
        <f t="shared" si="7"/>
        <v>3.7520257608327436</v>
      </c>
      <c r="W45" s="65">
        <f t="shared" si="8"/>
        <v>3.5872645441713229</v>
      </c>
      <c r="X45" s="65">
        <f t="shared" si="8"/>
        <v>3.8232121330545579</v>
      </c>
      <c r="Y45" s="65">
        <f t="shared" si="8"/>
        <v>4.0760824628190484</v>
      </c>
      <c r="Z45" s="65">
        <f t="shared" si="7"/>
        <v>2.9637769560525977</v>
      </c>
    </row>
    <row r="46" spans="1:26" ht="15" x14ac:dyDescent="0.25">
      <c r="A46" s="60">
        <v>7</v>
      </c>
      <c r="B46" s="181" t="s">
        <v>307</v>
      </c>
      <c r="C46" s="181" t="s">
        <v>308</v>
      </c>
      <c r="D46" s="65">
        <f t="shared" si="9"/>
        <v>0</v>
      </c>
      <c r="E46" s="65">
        <f t="shared" si="7"/>
        <v>0</v>
      </c>
      <c r="F46" s="65">
        <f t="shared" si="7"/>
        <v>0</v>
      </c>
      <c r="G46" s="65">
        <f t="shared" si="7"/>
        <v>0</v>
      </c>
      <c r="H46" s="65">
        <f t="shared" si="7"/>
        <v>0</v>
      </c>
      <c r="I46" s="65">
        <f t="shared" si="7"/>
        <v>0</v>
      </c>
      <c r="J46" s="65">
        <f t="shared" si="7"/>
        <v>0</v>
      </c>
      <c r="K46" s="65">
        <f t="shared" si="7"/>
        <v>0</v>
      </c>
      <c r="L46" s="65">
        <f t="shared" si="7"/>
        <v>0</v>
      </c>
      <c r="M46" s="65">
        <f t="shared" si="7"/>
        <v>0</v>
      </c>
      <c r="N46" s="65">
        <f t="shared" si="7"/>
        <v>0</v>
      </c>
      <c r="O46" s="65">
        <f t="shared" si="7"/>
        <v>0</v>
      </c>
      <c r="P46" s="65">
        <f t="shared" si="7"/>
        <v>1.3769810623643668</v>
      </c>
      <c r="Q46" s="65">
        <f t="shared" si="7"/>
        <v>2.5355697241244934</v>
      </c>
      <c r="R46" s="65">
        <f t="shared" si="7"/>
        <v>2.037477135760581</v>
      </c>
      <c r="S46" s="65">
        <f t="shared" si="7"/>
        <v>2.0528507670368636</v>
      </c>
      <c r="T46" s="65">
        <f t="shared" si="7"/>
        <v>2.0140375770761167</v>
      </c>
      <c r="U46" s="65">
        <f t="shared" si="7"/>
        <v>2.1843902775658552</v>
      </c>
      <c r="V46" s="65">
        <f t="shared" si="7"/>
        <v>2.4608249372054769</v>
      </c>
      <c r="W46" s="65">
        <f t="shared" si="8"/>
        <v>1.6276274716586807</v>
      </c>
      <c r="X46" s="65">
        <f t="shared" si="8"/>
        <v>1.9611136902807302</v>
      </c>
      <c r="Y46" s="65">
        <f t="shared" si="8"/>
        <v>1.7442999253524156</v>
      </c>
      <c r="Z46" s="65">
        <f t="shared" si="7"/>
        <v>1.2729670780342719</v>
      </c>
    </row>
    <row r="47" spans="1:26" ht="15" x14ac:dyDescent="0.25">
      <c r="A47" s="60">
        <v>8</v>
      </c>
      <c r="B47" s="181" t="s">
        <v>294</v>
      </c>
      <c r="C47" s="181" t="s">
        <v>295</v>
      </c>
      <c r="D47" s="65">
        <f t="shared" si="9"/>
        <v>1.5309588666071665</v>
      </c>
      <c r="E47" s="65">
        <f t="shared" si="7"/>
        <v>1.1816899884707714</v>
      </c>
      <c r="F47" s="65">
        <f t="shared" si="7"/>
        <v>1.4525597887377826</v>
      </c>
      <c r="G47" s="65">
        <f t="shared" si="7"/>
        <v>1.1516105035721158</v>
      </c>
      <c r="H47" s="65">
        <f t="shared" si="7"/>
        <v>1.0675055113415324</v>
      </c>
      <c r="I47" s="65">
        <f t="shared" si="7"/>
        <v>0.95006928856678585</v>
      </c>
      <c r="J47" s="65">
        <f t="shared" si="7"/>
        <v>1.1814755867780966</v>
      </c>
      <c r="K47" s="65">
        <f t="shared" si="7"/>
        <v>1.6817711093510681</v>
      </c>
      <c r="L47" s="65">
        <f t="shared" si="7"/>
        <v>1.9395281514188105</v>
      </c>
      <c r="M47" s="65">
        <f t="shared" si="7"/>
        <v>1.7872388374199355</v>
      </c>
      <c r="N47" s="65">
        <f t="shared" si="7"/>
        <v>2.0670340498530964</v>
      </c>
      <c r="O47" s="65">
        <f t="shared" si="7"/>
        <v>1.8195885939124108</v>
      </c>
      <c r="P47" s="65">
        <f t="shared" si="7"/>
        <v>2.0239828066130428</v>
      </c>
      <c r="Q47" s="65">
        <f t="shared" si="7"/>
        <v>2.3246055313835745</v>
      </c>
      <c r="R47" s="65">
        <f t="shared" si="7"/>
        <v>2.7217816744494439</v>
      </c>
      <c r="S47" s="65">
        <f t="shared" si="7"/>
        <v>2.4940017288609493</v>
      </c>
      <c r="T47" s="65">
        <f t="shared" si="7"/>
        <v>2.4763020265043836</v>
      </c>
      <c r="U47" s="65">
        <f t="shared" si="7"/>
        <v>2.2737103102603657</v>
      </c>
      <c r="V47" s="65">
        <f t="shared" si="7"/>
        <v>2.4690536436445241</v>
      </c>
      <c r="W47" s="65">
        <f t="shared" si="8"/>
        <v>2.6191860327118852</v>
      </c>
      <c r="X47" s="65">
        <f t="shared" si="8"/>
        <v>3.1567884548420975</v>
      </c>
      <c r="Y47" s="65">
        <f t="shared" si="8"/>
        <v>3.5669002666569729</v>
      </c>
      <c r="Z47" s="65">
        <f t="shared" si="7"/>
        <v>2.2442626002614459</v>
      </c>
    </row>
    <row r="48" spans="1:26" ht="15" x14ac:dyDescent="0.25">
      <c r="A48" s="60">
        <v>9</v>
      </c>
      <c r="B48" s="181" t="s">
        <v>312</v>
      </c>
      <c r="C48" s="181" t="s">
        <v>297</v>
      </c>
      <c r="D48" s="65">
        <f t="shared" si="9"/>
        <v>1.3907092359930113</v>
      </c>
      <c r="E48" s="65">
        <f t="shared" si="7"/>
        <v>1.3195049225901216</v>
      </c>
      <c r="F48" s="65">
        <f t="shared" si="7"/>
        <v>1.2113137431767351</v>
      </c>
      <c r="G48" s="65">
        <f t="shared" si="7"/>
        <v>1.4285273292791481</v>
      </c>
      <c r="H48" s="65">
        <f t="shared" si="7"/>
        <v>1.2955004679353084</v>
      </c>
      <c r="I48" s="65">
        <f t="shared" si="7"/>
        <v>1.4575156635896764</v>
      </c>
      <c r="J48" s="65">
        <f t="shared" si="7"/>
        <v>1.634564280961551</v>
      </c>
      <c r="K48" s="65">
        <f t="shared" si="7"/>
        <v>1.7879913881220528</v>
      </c>
      <c r="L48" s="65">
        <f t="shared" si="7"/>
        <v>2.3776491533154647</v>
      </c>
      <c r="M48" s="65">
        <f t="shared" si="7"/>
        <v>2.2202417512730643</v>
      </c>
      <c r="N48" s="65">
        <f t="shared" si="7"/>
        <v>2.4538552264444529</v>
      </c>
      <c r="O48" s="65">
        <f t="shared" si="7"/>
        <v>2.1024057745096285</v>
      </c>
      <c r="P48" s="65">
        <f t="shared" si="7"/>
        <v>2.215015797408546</v>
      </c>
      <c r="Q48" s="65">
        <f t="shared" si="7"/>
        <v>2.1166462388737659</v>
      </c>
      <c r="R48" s="65">
        <f t="shared" si="7"/>
        <v>2.3144823235734315</v>
      </c>
      <c r="S48" s="65">
        <f t="shared" si="7"/>
        <v>2.2630098683763262</v>
      </c>
      <c r="T48" s="65">
        <f t="shared" si="7"/>
        <v>2.3023673533034579</v>
      </c>
      <c r="U48" s="65">
        <f t="shared" si="7"/>
        <v>2.1082775120104138</v>
      </c>
      <c r="V48" s="65">
        <f t="shared" si="7"/>
        <v>2.1785770744169506</v>
      </c>
      <c r="W48" s="65">
        <f t="shared" si="8"/>
        <v>2.0796249873412607</v>
      </c>
      <c r="X48" s="65">
        <f t="shared" si="8"/>
        <v>2.33854927163171</v>
      </c>
      <c r="Y48" s="65">
        <f t="shared" si="8"/>
        <v>2.5791822772510007</v>
      </c>
      <c r="Z48" s="65">
        <f t="shared" si="7"/>
        <v>2.1055331762046587</v>
      </c>
    </row>
    <row r="49" spans="1:26" ht="15" x14ac:dyDescent="0.25">
      <c r="A49" s="60">
        <v>10</v>
      </c>
      <c r="B49" s="181" t="s">
        <v>313</v>
      </c>
      <c r="C49" s="181" t="s">
        <v>314</v>
      </c>
      <c r="D49" s="65">
        <f t="shared" si="9"/>
        <v>0</v>
      </c>
      <c r="E49" s="65">
        <f t="shared" si="7"/>
        <v>0.97870272161868166</v>
      </c>
      <c r="F49" s="65">
        <f t="shared" si="7"/>
        <v>0.22649792930368803</v>
      </c>
      <c r="G49" s="65">
        <f t="shared" si="7"/>
        <v>0.1017823177292259</v>
      </c>
      <c r="H49" s="65">
        <f t="shared" si="7"/>
        <v>0.5616798643136689</v>
      </c>
      <c r="I49" s="65">
        <f t="shared" si="7"/>
        <v>4.96923755374842E-2</v>
      </c>
      <c r="J49" s="65">
        <f t="shared" si="7"/>
        <v>5.5894055217059209E-2</v>
      </c>
      <c r="K49" s="65">
        <f t="shared" si="7"/>
        <v>0.18786237596769814</v>
      </c>
      <c r="L49" s="65">
        <f t="shared" si="7"/>
        <v>0.43599367350646895</v>
      </c>
      <c r="M49" s="65">
        <f t="shared" si="7"/>
        <v>0.15768344942305074</v>
      </c>
      <c r="N49" s="65">
        <f t="shared" si="7"/>
        <v>2.7903237101172772E-2</v>
      </c>
      <c r="O49" s="65">
        <f t="shared" si="7"/>
        <v>7.3614544559248551E-3</v>
      </c>
      <c r="P49" s="65">
        <f t="shared" si="7"/>
        <v>0.86787642789043618</v>
      </c>
      <c r="Q49" s="65">
        <f t="shared" si="7"/>
        <v>1.7418527279902081</v>
      </c>
      <c r="R49" s="65">
        <f t="shared" si="7"/>
        <v>3.3302565426738493</v>
      </c>
      <c r="S49" s="65">
        <f t="shared" si="7"/>
        <v>6.4531794351013705</v>
      </c>
      <c r="T49" s="65">
        <f t="shared" si="7"/>
        <v>9.157442955426399</v>
      </c>
      <c r="U49" s="65">
        <f t="shared" si="7"/>
        <v>10.201399397301945</v>
      </c>
      <c r="V49" s="65">
        <f t="shared" si="7"/>
        <v>7.5060483036355015</v>
      </c>
      <c r="W49" s="65">
        <f t="shared" si="8"/>
        <v>7.9698702662031593</v>
      </c>
      <c r="X49" s="65">
        <f t="shared" si="8"/>
        <v>4.7112456146087416</v>
      </c>
      <c r="Y49" s="65">
        <f t="shared" si="8"/>
        <v>4.9081617764450876</v>
      </c>
      <c r="Z49" s="65">
        <f t="shared" si="7"/>
        <v>3.8173026772931724</v>
      </c>
    </row>
    <row r="50" spans="1:26" ht="15" x14ac:dyDescent="0.25">
      <c r="A50" s="60">
        <v>11</v>
      </c>
      <c r="B50" s="181" t="s">
        <v>279</v>
      </c>
      <c r="C50" s="181" t="s">
        <v>280</v>
      </c>
      <c r="D50" s="65">
        <f t="shared" si="9"/>
        <v>2.9313329086282782</v>
      </c>
      <c r="E50" s="65">
        <f t="shared" si="7"/>
        <v>3.0653131776810518</v>
      </c>
      <c r="F50" s="65">
        <f t="shared" si="7"/>
        <v>3.1379121582802894</v>
      </c>
      <c r="G50" s="65">
        <f t="shared" si="7"/>
        <v>3.363457789528042</v>
      </c>
      <c r="H50" s="65">
        <f t="shared" si="7"/>
        <v>3.0468640469660317</v>
      </c>
      <c r="I50" s="65">
        <f t="shared" si="7"/>
        <v>3.1181411054878527</v>
      </c>
      <c r="J50" s="65">
        <f t="shared" si="7"/>
        <v>2.2972231111726753</v>
      </c>
      <c r="K50" s="65">
        <f t="shared" si="7"/>
        <v>1.8763545423886367</v>
      </c>
      <c r="L50" s="65">
        <f t="shared" si="7"/>
        <v>2.0628867139857814</v>
      </c>
      <c r="M50" s="65">
        <f t="shared" si="7"/>
        <v>1.8846398512024631</v>
      </c>
      <c r="N50" s="65">
        <f t="shared" si="7"/>
        <v>2.0680964110536015</v>
      </c>
      <c r="O50" s="65">
        <f t="shared" si="7"/>
        <v>1.8005851654113973</v>
      </c>
      <c r="P50" s="65">
        <f t="shared" si="7"/>
        <v>1.6078686461507896</v>
      </c>
      <c r="Q50" s="65">
        <f t="shared" si="7"/>
        <v>1.6424881805427802</v>
      </c>
      <c r="R50" s="65">
        <f t="shared" si="7"/>
        <v>1.2577867916515435</v>
      </c>
      <c r="S50" s="65">
        <f t="shared" si="7"/>
        <v>1.4639118670692042</v>
      </c>
      <c r="T50" s="65">
        <f t="shared" si="7"/>
        <v>1.33756916862331</v>
      </c>
      <c r="U50" s="65">
        <f t="shared" si="7"/>
        <v>1.2480757167180443</v>
      </c>
      <c r="V50" s="65">
        <f t="shared" si="7"/>
        <v>1.138834750965664</v>
      </c>
      <c r="W50" s="65">
        <f t="shared" si="8"/>
        <v>0.98053026267176902</v>
      </c>
      <c r="X50" s="65">
        <f t="shared" si="8"/>
        <v>0.9329423634234314</v>
      </c>
      <c r="Y50" s="65">
        <f t="shared" si="8"/>
        <v>0.89943564528724151</v>
      </c>
      <c r="Z50" s="65">
        <f t="shared" si="7"/>
        <v>1.6451744065487266</v>
      </c>
    </row>
    <row r="51" spans="1:26" ht="15" x14ac:dyDescent="0.25">
      <c r="A51" s="60">
        <v>12</v>
      </c>
      <c r="B51" s="181" t="s">
        <v>296</v>
      </c>
      <c r="C51" s="181" t="s">
        <v>297</v>
      </c>
      <c r="D51" s="65">
        <f t="shared" si="9"/>
        <v>0.69745872098333617</v>
      </c>
      <c r="E51" s="65">
        <f t="shared" si="7"/>
        <v>0.90106980094049471</v>
      </c>
      <c r="F51" s="65">
        <f t="shared" si="7"/>
        <v>1.0226219440008255</v>
      </c>
      <c r="G51" s="65">
        <f t="shared" si="7"/>
        <v>1.4999597849592869</v>
      </c>
      <c r="H51" s="65">
        <f t="shared" si="7"/>
        <v>1.4345677104054448</v>
      </c>
      <c r="I51" s="65">
        <f t="shared" si="7"/>
        <v>1.1670337227048908</v>
      </c>
      <c r="J51" s="65">
        <f t="shared" si="7"/>
        <v>1.3792366438610895</v>
      </c>
      <c r="K51" s="65">
        <f t="shared" si="7"/>
        <v>1.9963468726564335</v>
      </c>
      <c r="L51" s="65">
        <f t="shared" si="7"/>
        <v>1.8785202850529572</v>
      </c>
      <c r="M51" s="65">
        <f t="shared" si="7"/>
        <v>1.7854875243012343</v>
      </c>
      <c r="N51" s="65">
        <f t="shared" si="7"/>
        <v>2.1546569522183603</v>
      </c>
      <c r="O51" s="65">
        <f t="shared" si="7"/>
        <v>2.4240307388020566</v>
      </c>
      <c r="P51" s="65">
        <f t="shared" si="7"/>
        <v>1.8786825838303365</v>
      </c>
      <c r="Q51" s="65">
        <f t="shared" si="7"/>
        <v>1.5360433959208974</v>
      </c>
      <c r="R51" s="65">
        <f t="shared" si="7"/>
        <v>1.2457718398816888</v>
      </c>
      <c r="S51" s="65">
        <f t="shared" si="7"/>
        <v>1.3400805185221363</v>
      </c>
      <c r="T51" s="65">
        <f t="shared" si="7"/>
        <v>1.6319306087386769</v>
      </c>
      <c r="U51" s="65">
        <f t="shared" si="7"/>
        <v>1.5448748333138065</v>
      </c>
      <c r="V51" s="65">
        <f t="shared" si="7"/>
        <v>1.464013108506844</v>
      </c>
      <c r="W51" s="65">
        <f t="shared" si="8"/>
        <v>1.4781725912812111</v>
      </c>
      <c r="X51" s="65">
        <f t="shared" si="8"/>
        <v>1.7227258903989233</v>
      </c>
      <c r="Y51" s="65">
        <f t="shared" si="8"/>
        <v>1.8328021839272193</v>
      </c>
      <c r="Z51" s="65">
        <f t="shared" si="7"/>
        <v>1.6198041977666378</v>
      </c>
    </row>
    <row r="52" spans="1:26" ht="15" x14ac:dyDescent="0.25">
      <c r="A52" s="60">
        <v>13</v>
      </c>
      <c r="B52" s="181" t="s">
        <v>298</v>
      </c>
      <c r="C52" s="181" t="s">
        <v>299</v>
      </c>
      <c r="D52" s="65">
        <f t="shared" si="9"/>
        <v>0</v>
      </c>
      <c r="E52" s="65">
        <f t="shared" si="7"/>
        <v>0</v>
      </c>
      <c r="F52" s="65">
        <f t="shared" si="7"/>
        <v>0</v>
      </c>
      <c r="G52" s="65">
        <f t="shared" si="7"/>
        <v>0</v>
      </c>
      <c r="H52" s="65">
        <f t="shared" si="7"/>
        <v>0</v>
      </c>
      <c r="I52" s="65">
        <f t="shared" si="7"/>
        <v>0</v>
      </c>
      <c r="J52" s="65">
        <f t="shared" si="7"/>
        <v>0</v>
      </c>
      <c r="K52" s="65">
        <f t="shared" si="7"/>
        <v>0</v>
      </c>
      <c r="L52" s="65">
        <f t="shared" si="7"/>
        <v>0</v>
      </c>
      <c r="M52" s="65">
        <f t="shared" si="7"/>
        <v>0</v>
      </c>
      <c r="N52" s="65">
        <f t="shared" si="7"/>
        <v>0</v>
      </c>
      <c r="O52" s="65">
        <f t="shared" si="7"/>
        <v>0</v>
      </c>
      <c r="P52" s="65">
        <f t="shared" si="7"/>
        <v>0.53755540003104341</v>
      </c>
      <c r="Q52" s="65">
        <f t="shared" si="7"/>
        <v>1.2469057915531885</v>
      </c>
      <c r="R52" s="65">
        <f t="shared" si="7"/>
        <v>1.1261007255228281</v>
      </c>
      <c r="S52" s="65">
        <f t="shared" si="7"/>
        <v>1.2654094404129039</v>
      </c>
      <c r="T52" s="65">
        <f t="shared" si="7"/>
        <v>1.5309125976727485</v>
      </c>
      <c r="U52" s="65">
        <f t="shared" si="7"/>
        <v>1.63174835097691</v>
      </c>
      <c r="V52" s="65">
        <f t="shared" si="7"/>
        <v>1.6596249181335434</v>
      </c>
      <c r="W52" s="65">
        <f t="shared" si="8"/>
        <v>1.6737984466833371</v>
      </c>
      <c r="X52" s="65">
        <f t="shared" si="8"/>
        <v>1.8396381579910934</v>
      </c>
      <c r="Y52" s="65">
        <f t="shared" si="8"/>
        <v>1.9074796079938332</v>
      </c>
      <c r="Z52" s="65">
        <f t="shared" si="7"/>
        <v>0.94447369673107928</v>
      </c>
    </row>
    <row r="53" spans="1:26" ht="15" x14ac:dyDescent="0.25">
      <c r="A53" s="60">
        <v>14</v>
      </c>
      <c r="B53" s="181" t="s">
        <v>285</v>
      </c>
      <c r="C53" s="181" t="s">
        <v>286</v>
      </c>
      <c r="D53" s="65">
        <f t="shared" si="9"/>
        <v>0</v>
      </c>
      <c r="E53" s="65">
        <f t="shared" si="7"/>
        <v>0.1712512949472591</v>
      </c>
      <c r="F53" s="65">
        <f t="shared" si="7"/>
        <v>0.13964139251679061</v>
      </c>
      <c r="G53" s="65">
        <f t="shared" si="7"/>
        <v>0.32530670295409603</v>
      </c>
      <c r="H53" s="65">
        <f t="shared" si="7"/>
        <v>0.93103939322761298</v>
      </c>
      <c r="I53" s="65">
        <f t="shared" si="7"/>
        <v>1.3659199365114774</v>
      </c>
      <c r="J53" s="65">
        <f t="shared" si="7"/>
        <v>1.8248409561999961</v>
      </c>
      <c r="K53" s="65">
        <f t="shared" si="7"/>
        <v>1.9211472504704692</v>
      </c>
      <c r="L53" s="65">
        <f t="shared" si="7"/>
        <v>1.435743680855444</v>
      </c>
      <c r="M53" s="65">
        <f t="shared" si="7"/>
        <v>1.1885531824199842</v>
      </c>
      <c r="N53" s="65">
        <f t="shared" si="7"/>
        <v>1.5160490562206899</v>
      </c>
      <c r="O53" s="65">
        <f t="shared" si="7"/>
        <v>0.99444576432752907</v>
      </c>
      <c r="P53" s="65">
        <f t="shared" si="7"/>
        <v>1.0498707851609845</v>
      </c>
      <c r="Q53" s="65">
        <f t="shared" si="7"/>
        <v>1.1841693473936548</v>
      </c>
      <c r="R53" s="65">
        <f t="shared" si="7"/>
        <v>1.4162996297087227</v>
      </c>
      <c r="S53" s="65">
        <f t="shared" si="7"/>
        <v>1.4292514442832622</v>
      </c>
      <c r="T53" s="65">
        <f t="shared" si="7"/>
        <v>1.6704917628141531</v>
      </c>
      <c r="U53" s="65">
        <f t="shared" si="7"/>
        <v>2.0791463656723801</v>
      </c>
      <c r="V53" s="65">
        <f t="shared" si="7"/>
        <v>2.3334992424687946</v>
      </c>
      <c r="W53" s="65">
        <f t="shared" si="8"/>
        <v>1.8799587549607848</v>
      </c>
      <c r="X53" s="65">
        <f t="shared" si="8"/>
        <v>2.4107163874513082</v>
      </c>
      <c r="Y53" s="65">
        <f t="shared" si="8"/>
        <v>2.5977212684955724</v>
      </c>
      <c r="Z53" s="65">
        <f t="shared" si="7"/>
        <v>1.6069098527419854</v>
      </c>
    </row>
    <row r="54" spans="1:26" ht="15" x14ac:dyDescent="0.25">
      <c r="A54" s="60">
        <v>15</v>
      </c>
      <c r="B54" s="181" t="s">
        <v>315</v>
      </c>
      <c r="C54" s="181" t="s">
        <v>316</v>
      </c>
      <c r="D54" s="65">
        <f t="shared" si="9"/>
        <v>0</v>
      </c>
      <c r="E54" s="65">
        <f t="shared" si="7"/>
        <v>0.59425285750973023</v>
      </c>
      <c r="F54" s="65">
        <f t="shared" si="7"/>
        <v>0.62443196717412941</v>
      </c>
      <c r="G54" s="65">
        <f t="shared" si="7"/>
        <v>0.43676349312607671</v>
      </c>
      <c r="H54" s="65">
        <f t="shared" si="7"/>
        <v>1.4128324623967072</v>
      </c>
      <c r="I54" s="65">
        <f t="shared" ref="E54:Z67" si="10">I23/I$36*100</f>
        <v>1.5772141549588343</v>
      </c>
      <c r="J54" s="65">
        <f t="shared" si="10"/>
        <v>3.2045480189923778</v>
      </c>
      <c r="K54" s="65">
        <f t="shared" si="10"/>
        <v>2.1520352571783716</v>
      </c>
      <c r="L54" s="65">
        <f t="shared" si="10"/>
        <v>3.1133867278896799</v>
      </c>
      <c r="M54" s="65">
        <f t="shared" si="10"/>
        <v>3.8493163126495351</v>
      </c>
      <c r="N54" s="65">
        <f t="shared" si="10"/>
        <v>2.1032917724019948</v>
      </c>
      <c r="O54" s="65">
        <f t="shared" si="10"/>
        <v>0.60865877187804618</v>
      </c>
      <c r="P54" s="65">
        <f t="shared" si="10"/>
        <v>0.6406068661013844</v>
      </c>
      <c r="Q54" s="65">
        <f t="shared" si="10"/>
        <v>1.1535688144149754</v>
      </c>
      <c r="R54" s="65">
        <f t="shared" si="10"/>
        <v>2.0986239215700353</v>
      </c>
      <c r="S54" s="65">
        <f t="shared" si="10"/>
        <v>0.25776540554692123</v>
      </c>
      <c r="T54" s="65">
        <f t="shared" si="10"/>
        <v>0.38835096838734628</v>
      </c>
      <c r="U54" s="65">
        <f t="shared" si="10"/>
        <v>0.73835354998102498</v>
      </c>
      <c r="V54" s="65">
        <f t="shared" si="10"/>
        <v>1.4848537933196486</v>
      </c>
      <c r="W54" s="65">
        <f t="shared" si="8"/>
        <v>0.98590858865517261</v>
      </c>
      <c r="X54" s="65">
        <f t="shared" si="8"/>
        <v>0.22808137400254902</v>
      </c>
      <c r="Y54" s="65">
        <f t="shared" si="8"/>
        <v>0.24314154866370707</v>
      </c>
      <c r="Z54" s="65">
        <f t="shared" si="10"/>
        <v>1.1921505725798109</v>
      </c>
    </row>
    <row r="55" spans="1:26" ht="15" x14ac:dyDescent="0.25">
      <c r="A55" s="60">
        <v>16</v>
      </c>
      <c r="B55" s="181" t="s">
        <v>317</v>
      </c>
      <c r="C55" s="181" t="s">
        <v>318</v>
      </c>
      <c r="D55" s="65">
        <f t="shared" si="9"/>
        <v>6.2668417252807395E-3</v>
      </c>
      <c r="E55" s="65">
        <f t="shared" si="10"/>
        <v>0.46935793317234348</v>
      </c>
      <c r="F55" s="65">
        <f t="shared" si="10"/>
        <v>0.71194387549107763</v>
      </c>
      <c r="G55" s="65">
        <f t="shared" si="10"/>
        <v>0.62427806330211555</v>
      </c>
      <c r="H55" s="65">
        <f t="shared" si="10"/>
        <v>0.64790729119739732</v>
      </c>
      <c r="I55" s="65">
        <f t="shared" si="10"/>
        <v>0.62684451382877948</v>
      </c>
      <c r="J55" s="65">
        <f t="shared" si="10"/>
        <v>0.25373994913454645</v>
      </c>
      <c r="K55" s="65">
        <f t="shared" si="10"/>
        <v>0.97575677061714872</v>
      </c>
      <c r="L55" s="65">
        <f t="shared" si="10"/>
        <v>1.6416756703305657</v>
      </c>
      <c r="M55" s="65">
        <f t="shared" si="10"/>
        <v>1.2922901733226932</v>
      </c>
      <c r="N55" s="65">
        <f t="shared" si="10"/>
        <v>1.2914452652630339</v>
      </c>
      <c r="O55" s="65">
        <f t="shared" si="10"/>
        <v>1.4309247176071587</v>
      </c>
      <c r="P55" s="65">
        <f t="shared" si="10"/>
        <v>1.4005431583632015</v>
      </c>
      <c r="Q55" s="65">
        <f t="shared" si="10"/>
        <v>1.0831697556849429</v>
      </c>
      <c r="R55" s="65">
        <f t="shared" si="10"/>
        <v>0.32958138053219832</v>
      </c>
      <c r="S55" s="65">
        <f t="shared" si="10"/>
        <v>0.27853371939248206</v>
      </c>
      <c r="T55" s="65">
        <f t="shared" si="10"/>
        <v>0.28947057857481612</v>
      </c>
      <c r="U55" s="65">
        <f t="shared" si="10"/>
        <v>0.33324843309897295</v>
      </c>
      <c r="V55" s="65">
        <f t="shared" si="10"/>
        <v>0.36661261324703676</v>
      </c>
      <c r="W55" s="65">
        <f t="shared" si="8"/>
        <v>1.7096933556518048</v>
      </c>
      <c r="X55" s="65">
        <f t="shared" si="8"/>
        <v>1.6157350805572919</v>
      </c>
      <c r="Y55" s="65">
        <f t="shared" si="8"/>
        <v>0.30939772858777748</v>
      </c>
      <c r="Z55" s="65">
        <f t="shared" si="10"/>
        <v>0.8558153017029908</v>
      </c>
    </row>
    <row r="56" spans="1:26" ht="15" x14ac:dyDescent="0.25">
      <c r="A56" s="60">
        <v>17</v>
      </c>
      <c r="B56" s="181" t="s">
        <v>300</v>
      </c>
      <c r="C56" s="181" t="s">
        <v>301</v>
      </c>
      <c r="D56" s="65">
        <f t="shared" si="9"/>
        <v>2.9502420183536047</v>
      </c>
      <c r="E56" s="65">
        <f t="shared" si="10"/>
        <v>2.3033168195164997</v>
      </c>
      <c r="F56" s="65">
        <f t="shared" si="10"/>
        <v>2.258029065767674</v>
      </c>
      <c r="G56" s="65">
        <f t="shared" si="10"/>
        <v>1.8630259678681018</v>
      </c>
      <c r="H56" s="65">
        <f t="shared" si="10"/>
        <v>1.9030122991209635</v>
      </c>
      <c r="I56" s="65">
        <f t="shared" si="10"/>
        <v>2.4664159198744371</v>
      </c>
      <c r="J56" s="65">
        <f t="shared" si="10"/>
        <v>1.6834752848831604</v>
      </c>
      <c r="K56" s="65">
        <f t="shared" si="10"/>
        <v>1.6959132325109791</v>
      </c>
      <c r="L56" s="65">
        <f t="shared" si="10"/>
        <v>2.0473493868709127</v>
      </c>
      <c r="M56" s="65">
        <f t="shared" si="10"/>
        <v>1.7346875654412162</v>
      </c>
      <c r="N56" s="65">
        <f t="shared" si="10"/>
        <v>1.7555438576829265</v>
      </c>
      <c r="O56" s="65">
        <f t="shared" si="10"/>
        <v>1.4815643448825075</v>
      </c>
      <c r="P56" s="65">
        <f t="shared" si="10"/>
        <v>1.4029580437378653</v>
      </c>
      <c r="Q56" s="65">
        <f t="shared" si="10"/>
        <v>1.0676341371699494</v>
      </c>
      <c r="R56" s="65">
        <f t="shared" si="10"/>
        <v>0.87731126992891761</v>
      </c>
      <c r="S56" s="65">
        <f t="shared" si="10"/>
        <v>0.98293031263669584</v>
      </c>
      <c r="T56" s="65">
        <f t="shared" si="10"/>
        <v>1.0181057018035455</v>
      </c>
      <c r="U56" s="65">
        <f t="shared" si="10"/>
        <v>0.95567910220818431</v>
      </c>
      <c r="V56" s="65">
        <f t="shared" si="10"/>
        <v>0.9349409616737594</v>
      </c>
      <c r="W56" s="65">
        <f t="shared" si="8"/>
        <v>0.83552949194798787</v>
      </c>
      <c r="X56" s="65">
        <f t="shared" si="8"/>
        <v>0.95122431821714515</v>
      </c>
      <c r="Y56" s="65">
        <f t="shared" si="8"/>
        <v>0.99683818682467695</v>
      </c>
      <c r="Z56" s="65">
        <f t="shared" si="10"/>
        <v>1.319356698464224</v>
      </c>
    </row>
    <row r="57" spans="1:26" ht="15" x14ac:dyDescent="0.25">
      <c r="A57" s="60">
        <v>18</v>
      </c>
      <c r="B57" s="181" t="s">
        <v>289</v>
      </c>
      <c r="C57" s="181" t="s">
        <v>290</v>
      </c>
      <c r="D57" s="65">
        <f t="shared" si="9"/>
        <v>0</v>
      </c>
      <c r="E57" s="65">
        <f t="shared" si="10"/>
        <v>0</v>
      </c>
      <c r="F57" s="65">
        <f t="shared" si="10"/>
        <v>0</v>
      </c>
      <c r="G57" s="65">
        <f t="shared" si="10"/>
        <v>0</v>
      </c>
      <c r="H57" s="65">
        <f t="shared" si="10"/>
        <v>0</v>
      </c>
      <c r="I57" s="65">
        <f t="shared" si="10"/>
        <v>0</v>
      </c>
      <c r="J57" s="65">
        <f t="shared" si="10"/>
        <v>0</v>
      </c>
      <c r="K57" s="65">
        <f t="shared" si="10"/>
        <v>0</v>
      </c>
      <c r="L57" s="65">
        <f t="shared" si="10"/>
        <v>0</v>
      </c>
      <c r="M57" s="65">
        <f t="shared" si="10"/>
        <v>0</v>
      </c>
      <c r="N57" s="65">
        <f t="shared" si="10"/>
        <v>0</v>
      </c>
      <c r="O57" s="65">
        <f t="shared" si="10"/>
        <v>0</v>
      </c>
      <c r="P57" s="65">
        <f t="shared" si="10"/>
        <v>0.60569925310534201</v>
      </c>
      <c r="Q57" s="65">
        <f t="shared" si="10"/>
        <v>1.0163894191405376</v>
      </c>
      <c r="R57" s="65">
        <f t="shared" si="10"/>
        <v>0.84906376105741277</v>
      </c>
      <c r="S57" s="65">
        <f t="shared" si="10"/>
        <v>0.70794490640156804</v>
      </c>
      <c r="T57" s="65">
        <f t="shared" si="10"/>
        <v>0.62708371802030261</v>
      </c>
      <c r="U57" s="65">
        <f t="shared" si="10"/>
        <v>0.79866815694748883</v>
      </c>
      <c r="V57" s="65">
        <f t="shared" si="10"/>
        <v>0.91685375754739351</v>
      </c>
      <c r="W57" s="65">
        <f t="shared" si="8"/>
        <v>0.75616300600286712</v>
      </c>
      <c r="X57" s="65">
        <f t="shared" si="8"/>
        <v>0.96090909881373554</v>
      </c>
      <c r="Y57" s="65">
        <f t="shared" si="8"/>
        <v>0.7129729174549797</v>
      </c>
      <c r="Z57" s="65">
        <f t="shared" si="10"/>
        <v>0.50842002276550013</v>
      </c>
    </row>
    <row r="58" spans="1:26" ht="15" x14ac:dyDescent="0.25">
      <c r="A58" s="60">
        <v>19</v>
      </c>
      <c r="B58" s="181" t="s">
        <v>319</v>
      </c>
      <c r="C58" s="181" t="s">
        <v>320</v>
      </c>
      <c r="D58" s="65">
        <f t="shared" si="9"/>
        <v>0.99403251749302801</v>
      </c>
      <c r="E58" s="65">
        <f t="shared" si="10"/>
        <v>0.58709116506928449</v>
      </c>
      <c r="F58" s="65">
        <f t="shared" si="10"/>
        <v>0.50454614392597352</v>
      </c>
      <c r="G58" s="65">
        <f t="shared" si="10"/>
        <v>0.54784792845287678</v>
      </c>
      <c r="H58" s="65">
        <f t="shared" si="10"/>
        <v>0.95912607495885516</v>
      </c>
      <c r="I58" s="65">
        <f t="shared" si="10"/>
        <v>0.78633006465069821</v>
      </c>
      <c r="J58" s="65">
        <f t="shared" si="10"/>
        <v>0.25816096312105541</v>
      </c>
      <c r="K58" s="65">
        <f t="shared" si="10"/>
        <v>0.28995352398570123</v>
      </c>
      <c r="L58" s="65">
        <f t="shared" si="10"/>
        <v>0.63714201480173493</v>
      </c>
      <c r="M58" s="65">
        <f t="shared" si="10"/>
        <v>0.5677057501178967</v>
      </c>
      <c r="N58" s="65">
        <f t="shared" si="10"/>
        <v>0.81636436891891062</v>
      </c>
      <c r="O58" s="65">
        <f t="shared" si="10"/>
        <v>0.74207159603940975</v>
      </c>
      <c r="P58" s="65">
        <f t="shared" si="10"/>
        <v>0.57708074806419141</v>
      </c>
      <c r="Q58" s="65">
        <f t="shared" si="10"/>
        <v>1.0161060438207155</v>
      </c>
      <c r="R58" s="65">
        <f t="shared" si="10"/>
        <v>0.50309885256200126</v>
      </c>
      <c r="S58" s="65">
        <f t="shared" si="10"/>
        <v>0.2740188917848681</v>
      </c>
      <c r="T58" s="65">
        <f t="shared" si="10"/>
        <v>0.20878700684939569</v>
      </c>
      <c r="U58" s="65">
        <f t="shared" si="10"/>
        <v>0.12920441370564587</v>
      </c>
      <c r="V58" s="65">
        <f t="shared" si="10"/>
        <v>0.10058846378839571</v>
      </c>
      <c r="W58" s="65">
        <f t="shared" si="8"/>
        <v>0.11274948695831599</v>
      </c>
      <c r="X58" s="65">
        <f t="shared" si="8"/>
        <v>0.12455729924593237</v>
      </c>
      <c r="Y58" s="65">
        <f t="shared" si="8"/>
        <v>0.10696108632680709</v>
      </c>
      <c r="Z58" s="65">
        <f t="shared" si="10"/>
        <v>0.41349223948404085</v>
      </c>
    </row>
    <row r="59" spans="1:26" ht="15" x14ac:dyDescent="0.25">
      <c r="A59" s="60">
        <v>20</v>
      </c>
      <c r="B59" s="181" t="s">
        <v>321</v>
      </c>
      <c r="C59" s="181" t="s">
        <v>322</v>
      </c>
      <c r="D59" s="65">
        <f t="shared" si="9"/>
        <v>0</v>
      </c>
      <c r="E59" s="65">
        <f t="shared" si="10"/>
        <v>0</v>
      </c>
      <c r="F59" s="65">
        <f t="shared" si="10"/>
        <v>0</v>
      </c>
      <c r="G59" s="65">
        <f t="shared" si="10"/>
        <v>0</v>
      </c>
      <c r="H59" s="65">
        <f t="shared" si="10"/>
        <v>0</v>
      </c>
      <c r="I59" s="65">
        <f t="shared" si="10"/>
        <v>0</v>
      </c>
      <c r="J59" s="65">
        <f t="shared" si="10"/>
        <v>0</v>
      </c>
      <c r="K59" s="65">
        <f t="shared" si="10"/>
        <v>0</v>
      </c>
      <c r="L59" s="65">
        <f t="shared" si="10"/>
        <v>0</v>
      </c>
      <c r="M59" s="65">
        <f t="shared" si="10"/>
        <v>0</v>
      </c>
      <c r="N59" s="65">
        <f t="shared" si="10"/>
        <v>0</v>
      </c>
      <c r="O59" s="65">
        <f t="shared" si="10"/>
        <v>0</v>
      </c>
      <c r="P59" s="65">
        <f t="shared" si="10"/>
        <v>0.35700317075894628</v>
      </c>
      <c r="Q59" s="65">
        <f t="shared" si="10"/>
        <v>0.97579124897486202</v>
      </c>
      <c r="R59" s="65">
        <f t="shared" si="10"/>
        <v>0.85443944292905394</v>
      </c>
      <c r="S59" s="65">
        <f t="shared" si="10"/>
        <v>0.72737583540871364</v>
      </c>
      <c r="T59" s="65">
        <f t="shared" si="10"/>
        <v>0.53592142223480133</v>
      </c>
      <c r="U59" s="65">
        <f t="shared" si="10"/>
        <v>0.3826753091282809</v>
      </c>
      <c r="V59" s="65">
        <f t="shared" si="10"/>
        <v>0.31759538269561122</v>
      </c>
      <c r="W59" s="65">
        <f t="shared" si="8"/>
        <v>0.27711939590865453</v>
      </c>
      <c r="X59" s="65">
        <f t="shared" si="8"/>
        <v>0.31357701075963401</v>
      </c>
      <c r="Y59" s="65">
        <f t="shared" si="8"/>
        <v>0.26383413237490694</v>
      </c>
      <c r="Z59" s="65">
        <f t="shared" si="10"/>
        <v>0.3058397553324762</v>
      </c>
    </row>
    <row r="60" spans="1:26" ht="15" x14ac:dyDescent="0.25">
      <c r="A60" s="60">
        <v>21</v>
      </c>
      <c r="B60" s="181" t="s">
        <v>267</v>
      </c>
      <c r="C60" s="181" t="s">
        <v>268</v>
      </c>
      <c r="D60" s="65">
        <f t="shared" si="9"/>
        <v>9.5473333259260063</v>
      </c>
      <c r="E60" s="65">
        <f t="shared" si="10"/>
        <v>6.1001533863987376</v>
      </c>
      <c r="F60" s="65">
        <f t="shared" si="10"/>
        <v>5.1679660567696883</v>
      </c>
      <c r="G60" s="65">
        <f t="shared" si="10"/>
        <v>4.3032128521336945</v>
      </c>
      <c r="H60" s="65">
        <f t="shared" si="10"/>
        <v>4.2956300806572845</v>
      </c>
      <c r="I60" s="65">
        <f t="shared" si="10"/>
        <v>3.9211102384713206</v>
      </c>
      <c r="J60" s="65">
        <f t="shared" si="10"/>
        <v>2.9249599808986182</v>
      </c>
      <c r="K60" s="65">
        <f t="shared" si="10"/>
        <v>2.4662470003406591</v>
      </c>
      <c r="L60" s="65">
        <f t="shared" si="10"/>
        <v>1.8108253784945239</v>
      </c>
      <c r="M60" s="65">
        <f t="shared" si="10"/>
        <v>2.8728198993174172</v>
      </c>
      <c r="N60" s="65">
        <f t="shared" si="10"/>
        <v>3.4112326215492623</v>
      </c>
      <c r="O60" s="65">
        <f t="shared" si="10"/>
        <v>2.2953405452453177</v>
      </c>
      <c r="P60" s="65">
        <f t="shared" si="10"/>
        <v>1.2077058731259758</v>
      </c>
      <c r="Q60" s="65">
        <f t="shared" si="10"/>
        <v>0.96126008753397285</v>
      </c>
      <c r="R60" s="65">
        <f t="shared" si="10"/>
        <v>0.5281576932710027</v>
      </c>
      <c r="S60" s="65">
        <f t="shared" si="10"/>
        <v>0.58914053695505475</v>
      </c>
      <c r="T60" s="65">
        <f t="shared" si="10"/>
        <v>0.49488093067444572</v>
      </c>
      <c r="U60" s="65">
        <f t="shared" si="10"/>
        <v>0.82377764773394824</v>
      </c>
      <c r="V60" s="65">
        <f t="shared" si="10"/>
        <v>0.88347572034476685</v>
      </c>
      <c r="W60" s="65">
        <f t="shared" si="8"/>
        <v>0.80912246499186358</v>
      </c>
      <c r="X60" s="65">
        <f t="shared" si="8"/>
        <v>0.74981289675891794</v>
      </c>
      <c r="Y60" s="65">
        <f t="shared" si="8"/>
        <v>0.53492364081462995</v>
      </c>
      <c r="Z60" s="65">
        <f t="shared" si="10"/>
        <v>1.7244463025438108</v>
      </c>
    </row>
    <row r="61" spans="1:26" ht="15" x14ac:dyDescent="0.25">
      <c r="A61" s="60">
        <v>22</v>
      </c>
      <c r="B61" s="181" t="s">
        <v>277</v>
      </c>
      <c r="C61" s="181" t="s">
        <v>278</v>
      </c>
      <c r="D61" s="65">
        <f t="shared" si="9"/>
        <v>6.2824896255766562</v>
      </c>
      <c r="E61" s="65">
        <f t="shared" si="10"/>
        <v>5.344345584258468</v>
      </c>
      <c r="F61" s="65">
        <f t="shared" si="10"/>
        <v>7.4153640219407198</v>
      </c>
      <c r="G61" s="65">
        <f t="shared" si="10"/>
        <v>8.9116489760719002</v>
      </c>
      <c r="H61" s="65">
        <f t="shared" si="10"/>
        <v>8.2789814244801399</v>
      </c>
      <c r="I61" s="65">
        <f t="shared" si="10"/>
        <v>6.924939763632552</v>
      </c>
      <c r="J61" s="65">
        <f t="shared" si="10"/>
        <v>6.5626457504926474</v>
      </c>
      <c r="K61" s="65">
        <f t="shared" si="10"/>
        <v>5.8516562124620668</v>
      </c>
      <c r="L61" s="65">
        <f t="shared" si="10"/>
        <v>6.8831212168233211</v>
      </c>
      <c r="M61" s="65">
        <f t="shared" si="10"/>
        <v>5.2792800956375068</v>
      </c>
      <c r="N61" s="65">
        <f t="shared" si="10"/>
        <v>3.9421850284668061</v>
      </c>
      <c r="O61" s="65">
        <f t="shared" si="10"/>
        <v>3.7482844740271366</v>
      </c>
      <c r="P61" s="65">
        <f t="shared" si="10"/>
        <v>3.2278334643223436</v>
      </c>
      <c r="Q61" s="65">
        <f t="shared" si="10"/>
        <v>0.93821941384512852</v>
      </c>
      <c r="R61" s="65">
        <f t="shared" si="10"/>
        <v>0.83119307984497437</v>
      </c>
      <c r="S61" s="65">
        <f t="shared" si="10"/>
        <v>0.72313605746436227</v>
      </c>
      <c r="T61" s="65">
        <f t="shared" si="10"/>
        <v>0.67765574044951105</v>
      </c>
      <c r="U61" s="65">
        <f t="shared" si="10"/>
        <v>1.0901527718279311</v>
      </c>
      <c r="V61" s="65">
        <f t="shared" si="10"/>
        <v>0.81947149324080815</v>
      </c>
      <c r="W61" s="65">
        <f t="shared" si="8"/>
        <v>0.81938542911835244</v>
      </c>
      <c r="X61" s="65">
        <f t="shared" si="8"/>
        <v>0.8609088148594275</v>
      </c>
      <c r="Y61" s="65">
        <f t="shared" si="8"/>
        <v>0.86651276367792973</v>
      </c>
      <c r="Z61" s="65">
        <f t="shared" si="10"/>
        <v>2.8298283060948002</v>
      </c>
    </row>
    <row r="62" spans="1:26" ht="15" x14ac:dyDescent="0.25">
      <c r="A62" s="60">
        <v>23</v>
      </c>
      <c r="B62" s="181" t="s">
        <v>323</v>
      </c>
      <c r="C62" s="181" t="s">
        <v>324</v>
      </c>
      <c r="D62" s="65">
        <f t="shared" si="9"/>
        <v>3.4141341186125627</v>
      </c>
      <c r="E62" s="65">
        <f t="shared" si="10"/>
        <v>3.2092665575382893</v>
      </c>
      <c r="F62" s="65">
        <f t="shared" si="10"/>
        <v>5.1436620310685557</v>
      </c>
      <c r="G62" s="65">
        <f t="shared" si="10"/>
        <v>4.0248409507218907</v>
      </c>
      <c r="H62" s="65">
        <f t="shared" si="10"/>
        <v>3.5574758436550766</v>
      </c>
      <c r="I62" s="65">
        <f t="shared" si="10"/>
        <v>2.917316986550583</v>
      </c>
      <c r="J62" s="65">
        <f t="shared" si="10"/>
        <v>2.5187114198048977</v>
      </c>
      <c r="K62" s="65">
        <f t="shared" si="10"/>
        <v>3.3977975891480021</v>
      </c>
      <c r="L62" s="65">
        <f t="shared" si="10"/>
        <v>2.645122663937248</v>
      </c>
      <c r="M62" s="65">
        <f t="shared" si="10"/>
        <v>2.5692747991225851</v>
      </c>
      <c r="N62" s="65">
        <f t="shared" si="10"/>
        <v>2.2061594528484099</v>
      </c>
      <c r="O62" s="65">
        <f t="shared" si="10"/>
        <v>1.9462822244478528</v>
      </c>
      <c r="P62" s="65">
        <f t="shared" si="10"/>
        <v>1.4100855111409234</v>
      </c>
      <c r="Q62" s="65">
        <f t="shared" si="10"/>
        <v>0.92547177814355486</v>
      </c>
      <c r="R62" s="65">
        <f t="shared" si="10"/>
        <v>0.6203109740207845</v>
      </c>
      <c r="S62" s="65">
        <f t="shared" si="10"/>
        <v>0.71270933637360245</v>
      </c>
      <c r="T62" s="65">
        <f t="shared" si="10"/>
        <v>0.97585664426591179</v>
      </c>
      <c r="U62" s="65">
        <f t="shared" si="10"/>
        <v>1.1563510261406278</v>
      </c>
      <c r="V62" s="65">
        <f t="shared" si="10"/>
        <v>1.4442310454761484</v>
      </c>
      <c r="W62" s="65">
        <f t="shared" si="8"/>
        <v>1.5210625567644911</v>
      </c>
      <c r="X62" s="65">
        <f t="shared" si="8"/>
        <v>1.5984481987368238</v>
      </c>
      <c r="Y62" s="65">
        <f t="shared" si="8"/>
        <v>1.5623864659065876</v>
      </c>
      <c r="Z62" s="65">
        <f t="shared" si="10"/>
        <v>1.8261256866770295</v>
      </c>
    </row>
    <row r="63" spans="1:26" ht="15" x14ac:dyDescent="0.25">
      <c r="A63" s="60">
        <v>24</v>
      </c>
      <c r="B63" s="181" t="s">
        <v>287</v>
      </c>
      <c r="C63" s="181" t="s">
        <v>288</v>
      </c>
      <c r="D63" s="65">
        <f t="shared" si="9"/>
        <v>0</v>
      </c>
      <c r="E63" s="65">
        <f t="shared" si="10"/>
        <v>5.7246905328935922</v>
      </c>
      <c r="F63" s="65">
        <f t="shared" si="10"/>
        <v>6.9724895754501111</v>
      </c>
      <c r="G63" s="65">
        <f t="shared" si="10"/>
        <v>5.0756025484915099</v>
      </c>
      <c r="H63" s="65">
        <f t="shared" si="10"/>
        <v>4.6936373686433157</v>
      </c>
      <c r="I63" s="65">
        <f t="shared" si="10"/>
        <v>4.3562118880305984</v>
      </c>
      <c r="J63" s="65">
        <f t="shared" si="10"/>
        <v>3.5106525161639293</v>
      </c>
      <c r="K63" s="65">
        <f t="shared" si="10"/>
        <v>3.1799071085982544</v>
      </c>
      <c r="L63" s="65">
        <f t="shared" si="10"/>
        <v>1.2400352589875783</v>
      </c>
      <c r="M63" s="65">
        <f t="shared" si="10"/>
        <v>0.59724224331503217</v>
      </c>
      <c r="N63" s="65">
        <f t="shared" si="10"/>
        <v>0.66379020424111457</v>
      </c>
      <c r="O63" s="65">
        <f t="shared" si="10"/>
        <v>0.70105806407189464</v>
      </c>
      <c r="P63" s="65">
        <f t="shared" si="10"/>
        <v>0.86996857050596066</v>
      </c>
      <c r="Q63" s="65">
        <f t="shared" si="10"/>
        <v>0.85464958833443661</v>
      </c>
      <c r="R63" s="65">
        <f t="shared" si="10"/>
        <v>0.87720478490364884</v>
      </c>
      <c r="S63" s="65">
        <f t="shared" si="10"/>
        <v>1.083531052520698</v>
      </c>
      <c r="T63" s="65">
        <f t="shared" si="10"/>
        <v>1.3480688436575881</v>
      </c>
      <c r="U63" s="65">
        <f t="shared" si="10"/>
        <v>1.5859382775921096</v>
      </c>
      <c r="V63" s="65">
        <f t="shared" si="10"/>
        <v>2.1913489240025958</v>
      </c>
      <c r="W63" s="65">
        <f t="shared" si="8"/>
        <v>1.6335065432301672</v>
      </c>
      <c r="X63" s="65">
        <f t="shared" si="8"/>
        <v>1.4444249849460464</v>
      </c>
      <c r="Y63" s="65">
        <f t="shared" si="8"/>
        <v>1.6873890766591362</v>
      </c>
      <c r="Z63" s="65">
        <f t="shared" si="10"/>
        <v>1.8519117304733106</v>
      </c>
    </row>
    <row r="64" spans="1:26" ht="15" x14ac:dyDescent="0.25">
      <c r="A64" s="60">
        <v>25</v>
      </c>
      <c r="B64" s="181" t="s">
        <v>274</v>
      </c>
      <c r="C64" s="181" t="s">
        <v>275</v>
      </c>
      <c r="D64" s="65">
        <f t="shared" si="9"/>
        <v>0</v>
      </c>
      <c r="E64" s="65">
        <f t="shared" si="10"/>
        <v>0</v>
      </c>
      <c r="F64" s="65">
        <f t="shared" si="10"/>
        <v>0</v>
      </c>
      <c r="G64" s="65">
        <f t="shared" si="10"/>
        <v>0</v>
      </c>
      <c r="H64" s="65">
        <f t="shared" si="10"/>
        <v>0</v>
      </c>
      <c r="I64" s="65">
        <f t="shared" si="10"/>
        <v>0</v>
      </c>
      <c r="J64" s="65">
        <f t="shared" si="10"/>
        <v>0</v>
      </c>
      <c r="K64" s="65">
        <f t="shared" si="10"/>
        <v>0</v>
      </c>
      <c r="L64" s="65">
        <f t="shared" si="10"/>
        <v>0</v>
      </c>
      <c r="M64" s="65">
        <f t="shared" si="10"/>
        <v>0</v>
      </c>
      <c r="N64" s="65">
        <f t="shared" si="10"/>
        <v>0</v>
      </c>
      <c r="O64" s="65">
        <f t="shared" si="10"/>
        <v>0</v>
      </c>
      <c r="P64" s="65">
        <f t="shared" si="10"/>
        <v>0.47272092523847559</v>
      </c>
      <c r="Q64" s="65">
        <f t="shared" si="10"/>
        <v>0.84782694960967553</v>
      </c>
      <c r="R64" s="65">
        <f t="shared" si="10"/>
        <v>0.98582407700201391</v>
      </c>
      <c r="S64" s="65">
        <f t="shared" si="10"/>
        <v>1.0809301124079838</v>
      </c>
      <c r="T64" s="65">
        <f t="shared" si="10"/>
        <v>1.2776987178391415</v>
      </c>
      <c r="U64" s="65">
        <f t="shared" si="10"/>
        <v>1.4239144799183856</v>
      </c>
      <c r="V64" s="65">
        <f t="shared" si="10"/>
        <v>1.4966105926241411</v>
      </c>
      <c r="W64" s="65">
        <f t="shared" si="8"/>
        <v>1.4897495000401704</v>
      </c>
      <c r="X64" s="65">
        <f t="shared" si="8"/>
        <v>1.77986154898618</v>
      </c>
      <c r="Y64" s="65">
        <f t="shared" si="8"/>
        <v>1.8270249543191759</v>
      </c>
      <c r="Z64" s="65">
        <f t="shared" si="10"/>
        <v>0.83513439758382446</v>
      </c>
    </row>
    <row r="65" spans="1:26" x14ac:dyDescent="0.2">
      <c r="A65" s="62"/>
      <c r="C65" s="8" t="s">
        <v>22</v>
      </c>
      <c r="D65" s="65">
        <f t="shared" si="9"/>
        <v>31.404966339143243</v>
      </c>
      <c r="E65" s="65">
        <f t="shared" si="10"/>
        <v>34.688833288693829</v>
      </c>
      <c r="F65" s="65">
        <f t="shared" si="10"/>
        <v>38.564874682117186</v>
      </c>
      <c r="G65" s="65">
        <f t="shared" si="10"/>
        <v>36.39352183617288</v>
      </c>
      <c r="H65" s="65">
        <f t="shared" si="10"/>
        <v>37.276634547043116</v>
      </c>
      <c r="I65" s="65">
        <f t="shared" si="10"/>
        <v>34.7313493360097</v>
      </c>
      <c r="J65" s="65">
        <f t="shared" si="10"/>
        <v>32.882814296303138</v>
      </c>
      <c r="K65" s="65">
        <f t="shared" si="10"/>
        <v>37.068319074626295</v>
      </c>
      <c r="L65" s="65">
        <f t="shared" si="10"/>
        <v>38.344305386970021</v>
      </c>
      <c r="M65" s="65">
        <f t="shared" si="10"/>
        <v>34.706973255651505</v>
      </c>
      <c r="N65" s="65">
        <f t="shared" si="10"/>
        <v>32.892202215959379</v>
      </c>
      <c r="O65" s="65">
        <f t="shared" si="10"/>
        <v>28.773129546349029</v>
      </c>
      <c r="P65" s="65">
        <f t="shared" si="10"/>
        <v>55.434587155877381</v>
      </c>
      <c r="Q65" s="65">
        <f t="shared" si="10"/>
        <v>78.724605833038169</v>
      </c>
      <c r="R65" s="65">
        <f t="shared" si="10"/>
        <v>78.949908528972571</v>
      </c>
      <c r="S65" s="65">
        <f t="shared" si="10"/>
        <v>77.144585528633968</v>
      </c>
      <c r="T65" s="65">
        <f t="shared" si="10"/>
        <v>76.213418347218635</v>
      </c>
      <c r="U65" s="65">
        <f t="shared" si="10"/>
        <v>76.191193408453927</v>
      </c>
      <c r="V65" s="65">
        <f t="shared" si="10"/>
        <v>75.350517897013006</v>
      </c>
      <c r="W65" s="65">
        <f t="shared" si="8"/>
        <v>70.67262649772718</v>
      </c>
      <c r="X65" s="65">
        <f t="shared" si="8"/>
        <v>73.487921513154959</v>
      </c>
      <c r="Y65" s="65">
        <f t="shared" si="8"/>
        <v>72.839736666279478</v>
      </c>
      <c r="Z65" s="65">
        <f t="shared" si="10"/>
        <v>59.388837273674376</v>
      </c>
    </row>
    <row r="66" spans="1:26" x14ac:dyDescent="0.2">
      <c r="A66" s="62"/>
      <c r="C66" s="8" t="s">
        <v>23</v>
      </c>
      <c r="D66" s="65">
        <f t="shared" si="9"/>
        <v>68.595033660856757</v>
      </c>
      <c r="E66" s="65">
        <f t="shared" si="10"/>
        <v>65.311166711306186</v>
      </c>
      <c r="F66" s="65">
        <f t="shared" si="10"/>
        <v>61.435125317882807</v>
      </c>
      <c r="G66" s="65">
        <f t="shared" si="10"/>
        <v>63.60647816382712</v>
      </c>
      <c r="H66" s="65">
        <f t="shared" si="10"/>
        <v>62.723365452956884</v>
      </c>
      <c r="I66" s="65">
        <f t="shared" si="10"/>
        <v>65.2686506639903</v>
      </c>
      <c r="J66" s="65">
        <f t="shared" si="10"/>
        <v>67.117185703696862</v>
      </c>
      <c r="K66" s="65">
        <f t="shared" si="10"/>
        <v>62.931680925373698</v>
      </c>
      <c r="L66" s="65">
        <f t="shared" si="10"/>
        <v>61.655694613029979</v>
      </c>
      <c r="M66" s="65">
        <f t="shared" si="10"/>
        <v>65.293026744348495</v>
      </c>
      <c r="N66" s="65">
        <f t="shared" si="10"/>
        <v>67.107797784040628</v>
      </c>
      <c r="O66" s="65">
        <f t="shared" si="10"/>
        <v>71.226870453650974</v>
      </c>
      <c r="P66" s="65">
        <f t="shared" si="10"/>
        <v>44.565412844122612</v>
      </c>
      <c r="Q66" s="65">
        <f t="shared" si="10"/>
        <v>21.275394166961821</v>
      </c>
      <c r="R66" s="65">
        <f t="shared" si="10"/>
        <v>21.050091471027432</v>
      </c>
      <c r="S66" s="65">
        <f t="shared" si="10"/>
        <v>22.855414471366029</v>
      </c>
      <c r="T66" s="65">
        <f t="shared" si="10"/>
        <v>23.786581652781358</v>
      </c>
      <c r="U66" s="65">
        <f t="shared" si="10"/>
        <v>23.808806591546077</v>
      </c>
      <c r="V66" s="65">
        <f t="shared" si="10"/>
        <v>24.649482102986994</v>
      </c>
      <c r="W66" s="65">
        <f t="shared" si="8"/>
        <v>29.32737350227282</v>
      </c>
      <c r="X66" s="65">
        <f t="shared" si="8"/>
        <v>26.512078486845049</v>
      </c>
      <c r="Y66" s="65">
        <f t="shared" si="8"/>
        <v>27.160263333720525</v>
      </c>
      <c r="Z66" s="65">
        <f t="shared" si="10"/>
        <v>40.611162726325631</v>
      </c>
    </row>
    <row r="67" spans="1:26" x14ac:dyDescent="0.2">
      <c r="A67" s="62"/>
      <c r="C67" s="8" t="s">
        <v>7</v>
      </c>
      <c r="D67" s="65">
        <f t="shared" si="9"/>
        <v>100</v>
      </c>
      <c r="E67" s="65">
        <f t="shared" si="10"/>
        <v>100</v>
      </c>
      <c r="F67" s="65">
        <f t="shared" si="10"/>
        <v>100</v>
      </c>
      <c r="G67" s="65">
        <f t="shared" si="10"/>
        <v>100</v>
      </c>
      <c r="H67" s="65">
        <f t="shared" si="10"/>
        <v>100</v>
      </c>
      <c r="I67" s="65">
        <f t="shared" si="10"/>
        <v>100</v>
      </c>
      <c r="J67" s="65">
        <f t="shared" si="10"/>
        <v>100</v>
      </c>
      <c r="K67" s="65">
        <f t="shared" si="10"/>
        <v>100</v>
      </c>
      <c r="L67" s="65">
        <f t="shared" si="10"/>
        <v>100</v>
      </c>
      <c r="M67" s="65">
        <f t="shared" si="10"/>
        <v>100</v>
      </c>
      <c r="N67" s="65">
        <f t="shared" si="10"/>
        <v>100</v>
      </c>
      <c r="O67" s="65">
        <f t="shared" si="10"/>
        <v>100</v>
      </c>
      <c r="P67" s="65">
        <f t="shared" si="10"/>
        <v>100</v>
      </c>
      <c r="Q67" s="65">
        <f t="shared" ref="Q67:Z67" si="11">Q36/Q$36*100</f>
        <v>100</v>
      </c>
      <c r="R67" s="65">
        <f t="shared" si="11"/>
        <v>100</v>
      </c>
      <c r="S67" s="65">
        <f t="shared" si="11"/>
        <v>100</v>
      </c>
      <c r="T67" s="65">
        <f t="shared" si="11"/>
        <v>100</v>
      </c>
      <c r="U67" s="65">
        <f t="shared" si="11"/>
        <v>100</v>
      </c>
      <c r="V67" s="65">
        <f t="shared" si="11"/>
        <v>100</v>
      </c>
      <c r="W67" s="65">
        <f t="shared" si="8"/>
        <v>100</v>
      </c>
      <c r="X67" s="65">
        <f t="shared" si="8"/>
        <v>100</v>
      </c>
      <c r="Y67" s="65">
        <f t="shared" si="8"/>
        <v>100</v>
      </c>
      <c r="Z67" s="65">
        <f t="shared" si="11"/>
        <v>100</v>
      </c>
    </row>
    <row r="68" spans="1:26" x14ac:dyDescent="0.2">
      <c r="A68" s="62"/>
      <c r="D68" s="65"/>
      <c r="E68" s="65"/>
      <c r="F68" s="65"/>
      <c r="G68" s="65"/>
      <c r="H68" s="65"/>
      <c r="I68" s="65"/>
      <c r="J68" s="65"/>
      <c r="K68" s="65"/>
      <c r="L68" s="65"/>
      <c r="M68" s="65"/>
      <c r="N68" s="65"/>
      <c r="O68" s="65"/>
      <c r="P68" s="65"/>
      <c r="Q68" s="65"/>
      <c r="R68" s="65"/>
      <c r="S68" s="65"/>
      <c r="T68" s="65"/>
      <c r="U68" s="65"/>
      <c r="V68" s="65"/>
      <c r="W68" s="65"/>
      <c r="X68" s="65"/>
      <c r="Y68" s="65"/>
      <c r="Z68" s="65"/>
    </row>
    <row r="69" spans="1:26" x14ac:dyDescent="0.2">
      <c r="A69" s="62"/>
      <c r="D69" s="357" t="s">
        <v>9</v>
      </c>
      <c r="E69" s="357"/>
      <c r="F69" s="357"/>
      <c r="G69" s="357"/>
      <c r="H69" s="357"/>
      <c r="I69" s="357"/>
      <c r="J69" s="357"/>
      <c r="K69" s="357"/>
      <c r="L69" s="357"/>
      <c r="M69" s="357"/>
      <c r="N69" s="357"/>
      <c r="O69" s="357"/>
      <c r="P69" s="357"/>
      <c r="Q69" s="357"/>
      <c r="R69" s="357"/>
      <c r="S69" s="357"/>
      <c r="T69" s="357"/>
      <c r="U69" s="357"/>
      <c r="V69" s="357"/>
      <c r="W69" s="357"/>
      <c r="X69" s="357"/>
      <c r="Y69" s="357"/>
      <c r="Z69" s="357"/>
    </row>
    <row r="70" spans="1:26" x14ac:dyDescent="0.2">
      <c r="A70" s="62"/>
      <c r="D70" s="65"/>
      <c r="E70" s="65"/>
      <c r="F70" s="65"/>
      <c r="G70" s="65"/>
      <c r="H70" s="65"/>
      <c r="I70" s="65"/>
      <c r="J70" s="65"/>
      <c r="K70" s="65"/>
      <c r="L70" s="65"/>
      <c r="M70" s="65"/>
      <c r="N70" s="65"/>
      <c r="O70" s="65"/>
      <c r="P70" s="65"/>
      <c r="Q70" s="65"/>
      <c r="R70" s="65"/>
      <c r="S70" s="65"/>
      <c r="T70" s="65"/>
      <c r="U70" s="65"/>
      <c r="V70" s="65"/>
      <c r="W70" s="65"/>
      <c r="X70" s="65"/>
      <c r="Y70" s="65"/>
      <c r="Z70" s="65"/>
    </row>
    <row r="71" spans="1:26" ht="15" x14ac:dyDescent="0.25">
      <c r="A71" s="60">
        <v>1</v>
      </c>
      <c r="B71" s="181" t="s">
        <v>310</v>
      </c>
      <c r="C71" s="181" t="s">
        <v>311</v>
      </c>
      <c r="D71" s="69" t="s">
        <v>10</v>
      </c>
      <c r="E71" s="70" t="str">
        <f t="shared" ref="E71:E98" si="12">IF(D9=0,"--",(E9/D9)*100-100)</f>
        <v>--</v>
      </c>
      <c r="F71" s="70" t="str">
        <f t="shared" ref="F71:F98" si="13">IF(E9=0,"--",(F9/E9)*100-100)</f>
        <v>--</v>
      </c>
      <c r="G71" s="70" t="str">
        <f t="shared" ref="G71:G98" si="14">IF(F9=0,"--",(G9/F9)*100-100)</f>
        <v>--</v>
      </c>
      <c r="H71" s="70" t="str">
        <f t="shared" ref="H71:H98" si="15">IF(G9=0,"--",(H9/G9)*100-100)</f>
        <v>--</v>
      </c>
      <c r="I71" s="70" t="str">
        <f t="shared" ref="I71:I98" si="16">IF(H9=0,"--",(I9/H9)*100-100)</f>
        <v>--</v>
      </c>
      <c r="J71" s="70" t="str">
        <f t="shared" ref="J71:Q86" si="17">IF(I9=0,"--",(J9/I9)*100-100)</f>
        <v>--</v>
      </c>
      <c r="K71" s="70" t="str">
        <f t="shared" ref="K71:K98" si="18">IF(J9=0,"--",(K9/J9)*100-100)</f>
        <v>--</v>
      </c>
      <c r="L71" s="70" t="str">
        <f t="shared" ref="L71:L98" si="19">IF(K9=0,"--",(L9/K9)*100-100)</f>
        <v>--</v>
      </c>
      <c r="M71" s="70" t="str">
        <f t="shared" ref="M71:M98" si="20">IF(L9=0,"--",(M9/L9)*100-100)</f>
        <v>--</v>
      </c>
      <c r="N71" s="70" t="str">
        <f t="shared" si="17"/>
        <v>--</v>
      </c>
      <c r="O71" s="70" t="str">
        <f t="shared" si="17"/>
        <v>--</v>
      </c>
      <c r="P71" s="70" t="str">
        <f t="shared" si="17"/>
        <v>--</v>
      </c>
      <c r="Q71" s="70">
        <f t="shared" si="17"/>
        <v>83.938181033377106</v>
      </c>
      <c r="R71" s="70">
        <f t="shared" ref="R71:R98" si="21">IF(Q9=0,"--",(R9/Q9)*100-100)</f>
        <v>-17.616751843728707</v>
      </c>
      <c r="S71" s="70">
        <f t="shared" ref="S71:S98" si="22">IF(R9=0,"--",(S9/R9)*100-100)</f>
        <v>11.496883484459872</v>
      </c>
      <c r="T71" s="70">
        <f t="shared" ref="T71:T98" si="23">IF(S9=0,"--",(T9/S9)*100-100)</f>
        <v>-10.773737037066951</v>
      </c>
      <c r="U71" s="70">
        <f t="shared" ref="U71:U98" si="24">IF(T9=0,"--",(U9/T9)*100-100)</f>
        <v>-8.2416392371464298</v>
      </c>
      <c r="V71" s="70">
        <f t="shared" ref="V71:W98" si="25">IF(U9=0,"--",(V9/U9)*100-100)</f>
        <v>-8.5078052242225368</v>
      </c>
      <c r="W71" s="70">
        <f t="shared" si="25"/>
        <v>5.6479108554160717</v>
      </c>
      <c r="X71" s="70">
        <f t="shared" ref="X71:X98" si="26">IF(W9=0,"--",(X9/W9)*100-100)</f>
        <v>-1.9828143859501068</v>
      </c>
      <c r="Y71" s="70">
        <f t="shared" ref="Y71:Y98" si="27">IF(X9=0,"--",(Y9/X9)*100-100)</f>
        <v>-24.922558295510299</v>
      </c>
      <c r="Z71" s="18" t="str">
        <f>IFERROR((POWER(V9/D9,1/21)*100)-100,"--")</f>
        <v>--</v>
      </c>
    </row>
    <row r="72" spans="1:26" ht="15" x14ac:dyDescent="0.25">
      <c r="A72" s="60">
        <v>2</v>
      </c>
      <c r="B72" s="181" t="s">
        <v>270</v>
      </c>
      <c r="C72" s="181" t="s">
        <v>271</v>
      </c>
      <c r="D72" s="69" t="s">
        <v>10</v>
      </c>
      <c r="E72" s="70" t="str">
        <f t="shared" si="12"/>
        <v>--</v>
      </c>
      <c r="F72" s="70" t="str">
        <f t="shared" si="13"/>
        <v>--</v>
      </c>
      <c r="G72" s="70" t="str">
        <f t="shared" si="14"/>
        <v>--</v>
      </c>
      <c r="H72" s="70" t="str">
        <f t="shared" si="15"/>
        <v>--</v>
      </c>
      <c r="I72" s="70" t="str">
        <f t="shared" si="16"/>
        <v>--</v>
      </c>
      <c r="J72" s="70" t="str">
        <f t="shared" si="17"/>
        <v>--</v>
      </c>
      <c r="K72" s="70" t="str">
        <f t="shared" si="18"/>
        <v>--</v>
      </c>
      <c r="L72" s="70" t="str">
        <f t="shared" si="19"/>
        <v>--</v>
      </c>
      <c r="M72" s="70" t="str">
        <f t="shared" si="20"/>
        <v>--</v>
      </c>
      <c r="N72" s="70" t="str">
        <f t="shared" si="17"/>
        <v>--</v>
      </c>
      <c r="O72" s="70" t="str">
        <f t="shared" si="17"/>
        <v>--</v>
      </c>
      <c r="P72" s="70" t="str">
        <f t="shared" si="17"/>
        <v>--</v>
      </c>
      <c r="Q72" s="70">
        <f t="shared" si="17"/>
        <v>132.50077232474098</v>
      </c>
      <c r="R72" s="70">
        <f t="shared" si="21"/>
        <v>12.463306120750616</v>
      </c>
      <c r="S72" s="70">
        <f t="shared" si="22"/>
        <v>0.16742065988523791</v>
      </c>
      <c r="T72" s="70">
        <f t="shared" si="23"/>
        <v>-27.047042642074288</v>
      </c>
      <c r="U72" s="70">
        <f t="shared" si="24"/>
        <v>-38.684481562381514</v>
      </c>
      <c r="V72" s="70">
        <f t="shared" si="25"/>
        <v>13.239641400890974</v>
      </c>
      <c r="W72" s="70">
        <f t="shared" si="25"/>
        <v>-45.279143778250152</v>
      </c>
      <c r="X72" s="70">
        <f t="shared" si="26"/>
        <v>-54.901273755170969</v>
      </c>
      <c r="Y72" s="70">
        <f t="shared" si="27"/>
        <v>-38.011379075179441</v>
      </c>
      <c r="Z72" s="18" t="str">
        <f t="shared" ref="Z72:Z98" si="28">IFERROR((POWER(V10/D10,1/21)*100)-100,"--")</f>
        <v>--</v>
      </c>
    </row>
    <row r="73" spans="1:26" ht="15" x14ac:dyDescent="0.25">
      <c r="A73" s="60">
        <v>3</v>
      </c>
      <c r="B73" s="181" t="s">
        <v>272</v>
      </c>
      <c r="C73" s="181" t="s">
        <v>273</v>
      </c>
      <c r="D73" s="69" t="s">
        <v>10</v>
      </c>
      <c r="E73" s="70" t="str">
        <f t="shared" si="12"/>
        <v>--</v>
      </c>
      <c r="F73" s="70" t="str">
        <f t="shared" si="13"/>
        <v>--</v>
      </c>
      <c r="G73" s="70" t="str">
        <f t="shared" si="14"/>
        <v>--</v>
      </c>
      <c r="H73" s="70" t="str">
        <f t="shared" si="15"/>
        <v>--</v>
      </c>
      <c r="I73" s="70" t="str">
        <f t="shared" si="16"/>
        <v>--</v>
      </c>
      <c r="J73" s="70" t="str">
        <f t="shared" si="17"/>
        <v>--</v>
      </c>
      <c r="K73" s="70" t="str">
        <f t="shared" si="18"/>
        <v>--</v>
      </c>
      <c r="L73" s="70" t="str">
        <f t="shared" si="19"/>
        <v>--</v>
      </c>
      <c r="M73" s="70" t="str">
        <f t="shared" si="20"/>
        <v>--</v>
      </c>
      <c r="N73" s="70" t="str">
        <f t="shared" si="17"/>
        <v>--</v>
      </c>
      <c r="O73" s="70" t="str">
        <f t="shared" si="17"/>
        <v>--</v>
      </c>
      <c r="P73" s="70" t="str">
        <f t="shared" si="17"/>
        <v>--</v>
      </c>
      <c r="Q73" s="70">
        <f t="shared" si="17"/>
        <v>130.44840986925897</v>
      </c>
      <c r="R73" s="70">
        <f t="shared" si="21"/>
        <v>-19.796044334838896</v>
      </c>
      <c r="S73" s="70">
        <f t="shared" si="22"/>
        <v>33.719425468617402</v>
      </c>
      <c r="T73" s="70">
        <f t="shared" si="23"/>
        <v>6.0728441905148429</v>
      </c>
      <c r="U73" s="70">
        <f t="shared" si="24"/>
        <v>28.594796503352228</v>
      </c>
      <c r="V73" s="70">
        <f t="shared" si="25"/>
        <v>-10.482102081283955</v>
      </c>
      <c r="W73" s="70">
        <f t="shared" si="25"/>
        <v>-2.7647281682335461</v>
      </c>
      <c r="X73" s="70">
        <f t="shared" si="26"/>
        <v>-1.8997793020895983</v>
      </c>
      <c r="Y73" s="70">
        <f t="shared" si="27"/>
        <v>-40.736220086216612</v>
      </c>
      <c r="Z73" s="18" t="str">
        <f t="shared" si="28"/>
        <v>--</v>
      </c>
    </row>
    <row r="74" spans="1:26" ht="15" x14ac:dyDescent="0.25">
      <c r="A74" s="60">
        <v>4</v>
      </c>
      <c r="B74" s="181" t="s">
        <v>283</v>
      </c>
      <c r="C74" s="181" t="s">
        <v>284</v>
      </c>
      <c r="D74" s="69" t="s">
        <v>10</v>
      </c>
      <c r="E74" s="70" t="str">
        <f t="shared" si="12"/>
        <v>--</v>
      </c>
      <c r="F74" s="70" t="str">
        <f t="shared" si="13"/>
        <v>--</v>
      </c>
      <c r="G74" s="70" t="str">
        <f t="shared" si="14"/>
        <v>--</v>
      </c>
      <c r="H74" s="70" t="str">
        <f t="shared" si="15"/>
        <v>--</v>
      </c>
      <c r="I74" s="70" t="str">
        <f t="shared" si="16"/>
        <v>--</v>
      </c>
      <c r="J74" s="70" t="str">
        <f t="shared" si="17"/>
        <v>--</v>
      </c>
      <c r="K74" s="70" t="str">
        <f t="shared" si="18"/>
        <v>--</v>
      </c>
      <c r="L74" s="70" t="str">
        <f t="shared" si="19"/>
        <v>--</v>
      </c>
      <c r="M74" s="70" t="str">
        <f t="shared" si="20"/>
        <v>--</v>
      </c>
      <c r="N74" s="70" t="str">
        <f t="shared" si="17"/>
        <v>--</v>
      </c>
      <c r="O74" s="70" t="str">
        <f t="shared" si="17"/>
        <v>--</v>
      </c>
      <c r="P74" s="70" t="str">
        <f t="shared" si="17"/>
        <v>--</v>
      </c>
      <c r="Q74" s="70">
        <f t="shared" si="17"/>
        <v>108.21096298537518</v>
      </c>
      <c r="R74" s="70">
        <f t="shared" si="21"/>
        <v>-20.789391931585371</v>
      </c>
      <c r="S74" s="70">
        <f t="shared" si="22"/>
        <v>25.626716535286519</v>
      </c>
      <c r="T74" s="70">
        <f t="shared" si="23"/>
        <v>-2.7063287646228389</v>
      </c>
      <c r="U74" s="70">
        <f t="shared" si="24"/>
        <v>56.069823151962339</v>
      </c>
      <c r="V74" s="70">
        <f t="shared" si="25"/>
        <v>13.222060997464567</v>
      </c>
      <c r="W74" s="70">
        <f t="shared" si="25"/>
        <v>6.4087467216692886</v>
      </c>
      <c r="X74" s="70">
        <f t="shared" si="26"/>
        <v>27.344043309807219</v>
      </c>
      <c r="Y74" s="70">
        <f t="shared" si="27"/>
        <v>40.543044733572117</v>
      </c>
      <c r="Z74" s="18" t="str">
        <f t="shared" si="28"/>
        <v>--</v>
      </c>
    </row>
    <row r="75" spans="1:26" ht="15" x14ac:dyDescent="0.25">
      <c r="A75" s="60">
        <v>5</v>
      </c>
      <c r="B75" s="181" t="s">
        <v>304</v>
      </c>
      <c r="C75" s="181" t="s">
        <v>305</v>
      </c>
      <c r="D75" s="69" t="s">
        <v>10</v>
      </c>
      <c r="E75" s="70" t="str">
        <f t="shared" si="12"/>
        <v>--</v>
      </c>
      <c r="F75" s="70">
        <f t="shared" si="13"/>
        <v>121.02119937053209</v>
      </c>
      <c r="G75" s="70">
        <f t="shared" si="14"/>
        <v>13.036656417756106</v>
      </c>
      <c r="H75" s="70">
        <f t="shared" si="15"/>
        <v>40.897577542109218</v>
      </c>
      <c r="I75" s="70">
        <f t="shared" si="16"/>
        <v>-3.6660122888724516</v>
      </c>
      <c r="J75" s="70">
        <f t="shared" si="17"/>
        <v>13.778708934914306</v>
      </c>
      <c r="K75" s="70">
        <f t="shared" si="18"/>
        <v>108.11810272806269</v>
      </c>
      <c r="L75" s="70">
        <f t="shared" si="19"/>
        <v>59.898522323142174</v>
      </c>
      <c r="M75" s="70">
        <f t="shared" si="20"/>
        <v>6.8492679315214531</v>
      </c>
      <c r="N75" s="70">
        <f t="shared" si="17"/>
        <v>-2.33602931546082</v>
      </c>
      <c r="O75" s="70">
        <f t="shared" si="17"/>
        <v>23.459825769385361</v>
      </c>
      <c r="P75" s="70">
        <f t="shared" si="17"/>
        <v>6.8965195512030562</v>
      </c>
      <c r="Q75" s="70">
        <f t="shared" si="17"/>
        <v>-13.63516376087037</v>
      </c>
      <c r="R75" s="70">
        <f t="shared" si="21"/>
        <v>-6.6955159821925037</v>
      </c>
      <c r="S75" s="70">
        <f t="shared" si="22"/>
        <v>35.052745170460156</v>
      </c>
      <c r="T75" s="70">
        <f t="shared" si="23"/>
        <v>17.164110734827418</v>
      </c>
      <c r="U75" s="70">
        <f t="shared" si="24"/>
        <v>14.577790182627254</v>
      </c>
      <c r="V75" s="70">
        <f t="shared" si="25"/>
        <v>9.743231889060965</v>
      </c>
      <c r="W75" s="70">
        <f t="shared" si="25"/>
        <v>55.253560586360294</v>
      </c>
      <c r="X75" s="70">
        <f t="shared" si="26"/>
        <v>23.887984826717414</v>
      </c>
      <c r="Y75" s="70">
        <f t="shared" si="27"/>
        <v>19.657211721162966</v>
      </c>
      <c r="Z75" s="18" t="str">
        <f t="shared" si="28"/>
        <v>--</v>
      </c>
    </row>
    <row r="76" spans="1:26" ht="15" x14ac:dyDescent="0.25">
      <c r="A76" s="60">
        <v>6</v>
      </c>
      <c r="B76" s="181" t="s">
        <v>302</v>
      </c>
      <c r="C76" s="181" t="s">
        <v>303</v>
      </c>
      <c r="D76" s="69" t="s">
        <v>10</v>
      </c>
      <c r="E76" s="70">
        <f t="shared" si="12"/>
        <v>93.131662357865736</v>
      </c>
      <c r="F76" s="70">
        <f t="shared" si="13"/>
        <v>-32.52177733774117</v>
      </c>
      <c r="G76" s="70">
        <f t="shared" si="14"/>
        <v>43.883944176742091</v>
      </c>
      <c r="H76" s="70">
        <f t="shared" si="15"/>
        <v>44.758814411151207</v>
      </c>
      <c r="I76" s="70">
        <f t="shared" si="16"/>
        <v>56.482873459637887</v>
      </c>
      <c r="J76" s="70">
        <f t="shared" si="17"/>
        <v>21.69502077262247</v>
      </c>
      <c r="K76" s="70">
        <f t="shared" si="18"/>
        <v>99.651939994466943</v>
      </c>
      <c r="L76" s="70">
        <f t="shared" si="19"/>
        <v>-26.860013609427753</v>
      </c>
      <c r="M76" s="70">
        <f t="shared" si="20"/>
        <v>-6.6447287808729385</v>
      </c>
      <c r="N76" s="70">
        <f t="shared" si="17"/>
        <v>0.57417133816876742</v>
      </c>
      <c r="O76" s="70">
        <f t="shared" si="17"/>
        <v>23.706203625898013</v>
      </c>
      <c r="P76" s="70">
        <f t="shared" si="17"/>
        <v>14.972888050900806</v>
      </c>
      <c r="Q76" s="70">
        <f t="shared" si="17"/>
        <v>3.6455467948121907</v>
      </c>
      <c r="R76" s="70">
        <f t="shared" si="21"/>
        <v>-17.775390157244956</v>
      </c>
      <c r="S76" s="70">
        <f t="shared" si="22"/>
        <v>24.458937386833128</v>
      </c>
      <c r="T76" s="70">
        <f t="shared" si="23"/>
        <v>14.413813269008742</v>
      </c>
      <c r="U76" s="70">
        <f t="shared" si="24"/>
        <v>15.307719041407239</v>
      </c>
      <c r="V76" s="70">
        <f t="shared" si="25"/>
        <v>18.862957209945336</v>
      </c>
      <c r="W76" s="70">
        <f t="shared" si="25"/>
        <v>9.3747465514427688</v>
      </c>
      <c r="X76" s="70">
        <f t="shared" si="26"/>
        <v>-6.5238032990706074E-2</v>
      </c>
      <c r="Y76" s="70">
        <f t="shared" si="27"/>
        <v>4.9170784239473733</v>
      </c>
      <c r="Z76" s="18">
        <f t="shared" si="28"/>
        <v>14.368270842020394</v>
      </c>
    </row>
    <row r="77" spans="1:26" ht="15" x14ac:dyDescent="0.25">
      <c r="A77" s="60">
        <v>7</v>
      </c>
      <c r="B77" s="181" t="s">
        <v>307</v>
      </c>
      <c r="C77" s="181" t="s">
        <v>308</v>
      </c>
      <c r="D77" s="69" t="s">
        <v>10</v>
      </c>
      <c r="E77" s="70" t="str">
        <f t="shared" si="12"/>
        <v>--</v>
      </c>
      <c r="F77" s="70" t="str">
        <f t="shared" si="13"/>
        <v>--</v>
      </c>
      <c r="G77" s="70" t="str">
        <f t="shared" si="14"/>
        <v>--</v>
      </c>
      <c r="H77" s="70" t="str">
        <f t="shared" si="15"/>
        <v>--</v>
      </c>
      <c r="I77" s="70" t="str">
        <f t="shared" si="16"/>
        <v>--</v>
      </c>
      <c r="J77" s="70" t="str">
        <f t="shared" si="17"/>
        <v>--</v>
      </c>
      <c r="K77" s="70" t="str">
        <f t="shared" si="18"/>
        <v>--</v>
      </c>
      <c r="L77" s="70" t="str">
        <f t="shared" si="19"/>
        <v>--</v>
      </c>
      <c r="M77" s="70" t="str">
        <f t="shared" si="20"/>
        <v>--</v>
      </c>
      <c r="N77" s="70" t="str">
        <f t="shared" si="17"/>
        <v>--</v>
      </c>
      <c r="O77" s="70" t="str">
        <f t="shared" si="17"/>
        <v>--</v>
      </c>
      <c r="P77" s="70" t="str">
        <f t="shared" si="17"/>
        <v>--</v>
      </c>
      <c r="Q77" s="70">
        <f t="shared" si="17"/>
        <v>93.870404264286833</v>
      </c>
      <c r="R77" s="70">
        <f t="shared" si="21"/>
        <v>-29.308153500363915</v>
      </c>
      <c r="S77" s="70">
        <f t="shared" si="22"/>
        <v>21.749474625879529</v>
      </c>
      <c r="T77" s="70">
        <f t="shared" si="23"/>
        <v>-1.2504409838601163</v>
      </c>
      <c r="U77" s="70">
        <f t="shared" si="24"/>
        <v>15.693465268268866</v>
      </c>
      <c r="V77" s="70">
        <f t="shared" si="25"/>
        <v>14.502124100697117</v>
      </c>
      <c r="W77" s="70">
        <f t="shared" si="25"/>
        <v>-24.33522266386511</v>
      </c>
      <c r="X77" s="70">
        <f t="shared" si="26"/>
        <v>12.979422817068269</v>
      </c>
      <c r="Y77" s="70">
        <f t="shared" si="27"/>
        <v>-12.471393684528195</v>
      </c>
      <c r="Z77" s="18" t="str">
        <f t="shared" si="28"/>
        <v>--</v>
      </c>
    </row>
    <row r="78" spans="1:26" ht="15" x14ac:dyDescent="0.25">
      <c r="A78" s="60">
        <v>8</v>
      </c>
      <c r="B78" s="181" t="s">
        <v>294</v>
      </c>
      <c r="C78" s="181" t="s">
        <v>295</v>
      </c>
      <c r="D78" s="69" t="s">
        <v>10</v>
      </c>
      <c r="E78" s="70">
        <f t="shared" si="12"/>
        <v>29.585804144863545</v>
      </c>
      <c r="F78" s="70">
        <f t="shared" si="13"/>
        <v>48.949281393479538</v>
      </c>
      <c r="G78" s="70">
        <f t="shared" si="14"/>
        <v>-6.1098297139830322</v>
      </c>
      <c r="H78" s="70">
        <f t="shared" si="15"/>
        <v>13.423952197530895</v>
      </c>
      <c r="I78" s="70">
        <f t="shared" si="16"/>
        <v>16.654297374373428</v>
      </c>
      <c r="J78" s="70">
        <f t="shared" si="17"/>
        <v>24.984962024753571</v>
      </c>
      <c r="K78" s="70">
        <f t="shared" si="18"/>
        <v>36.402106240820558</v>
      </c>
      <c r="L78" s="70">
        <f t="shared" si="19"/>
        <v>14.975201606012106</v>
      </c>
      <c r="M78" s="70">
        <f t="shared" si="20"/>
        <v>10.52830574127654</v>
      </c>
      <c r="N78" s="70">
        <f t="shared" si="17"/>
        <v>23.241306373963184</v>
      </c>
      <c r="O78" s="70">
        <f t="shared" si="17"/>
        <v>4.59125445320376</v>
      </c>
      <c r="P78" s="70">
        <f t="shared" si="17"/>
        <v>19.900765731616659</v>
      </c>
      <c r="Q78" s="70">
        <f t="shared" si="17"/>
        <v>20.922292974026064</v>
      </c>
      <c r="R78" s="70">
        <f t="shared" si="21"/>
        <v>3.0044904752480477</v>
      </c>
      <c r="S78" s="70">
        <f t="shared" si="22"/>
        <v>10.725060160651935</v>
      </c>
      <c r="T78" s="70">
        <f t="shared" si="23"/>
        <v>-6.1727559189151293E-2</v>
      </c>
      <c r="U78" s="70">
        <f t="shared" si="24"/>
        <v>-2.0560349124808397</v>
      </c>
      <c r="V78" s="70">
        <f t="shared" si="25"/>
        <v>10.371883418892722</v>
      </c>
      <c r="W78" s="70">
        <f t="shared" si="25"/>
        <v>21.354332708674434</v>
      </c>
      <c r="X78" s="70">
        <f t="shared" si="26"/>
        <v>13.013604094047238</v>
      </c>
      <c r="Y78" s="70">
        <f t="shared" si="27"/>
        <v>11.192913374665565</v>
      </c>
      <c r="Z78" s="18">
        <f t="shared" si="28"/>
        <v>12.544725470354237</v>
      </c>
    </row>
    <row r="79" spans="1:26" ht="15" x14ac:dyDescent="0.25">
      <c r="A79" s="60">
        <v>9</v>
      </c>
      <c r="B79" s="181" t="s">
        <v>312</v>
      </c>
      <c r="C79" s="181" t="s">
        <v>297</v>
      </c>
      <c r="D79" s="69" t="s">
        <v>10</v>
      </c>
      <c r="E79" s="70">
        <f t="shared" si="12"/>
        <v>59.291304969329644</v>
      </c>
      <c r="F79" s="70">
        <f t="shared" si="13"/>
        <v>11.238104756712389</v>
      </c>
      <c r="G79" s="70">
        <f t="shared" si="14"/>
        <v>39.662700586011908</v>
      </c>
      <c r="H79" s="70">
        <f t="shared" si="15"/>
        <v>10.965835709440384</v>
      </c>
      <c r="I79" s="70">
        <f t="shared" si="16"/>
        <v>47.465777544443142</v>
      </c>
      <c r="J79" s="70">
        <f t="shared" si="17"/>
        <v>12.713792721976972</v>
      </c>
      <c r="K79" s="70">
        <f t="shared" si="18"/>
        <v>4.8195665152764633</v>
      </c>
      <c r="L79" s="70">
        <f t="shared" si="19"/>
        <v>32.573684827926286</v>
      </c>
      <c r="M79" s="70">
        <f t="shared" si="20"/>
        <v>12.005539445625388</v>
      </c>
      <c r="N79" s="70">
        <f t="shared" si="17"/>
        <v>17.771424211313771</v>
      </c>
      <c r="O79" s="70">
        <f t="shared" si="17"/>
        <v>1.797567650841998</v>
      </c>
      <c r="P79" s="70">
        <f t="shared" si="17"/>
        <v>13.566078800368643</v>
      </c>
      <c r="Q79" s="70">
        <f t="shared" si="17"/>
        <v>0.60866288709637217</v>
      </c>
      <c r="R79" s="70">
        <f t="shared" si="21"/>
        <v>-3.8038416821076169</v>
      </c>
      <c r="S79" s="70">
        <f t="shared" si="22"/>
        <v>18.150357460187934</v>
      </c>
      <c r="T79" s="70">
        <f t="shared" si="23"/>
        <v>2.4031098219550842</v>
      </c>
      <c r="U79" s="70">
        <f t="shared" si="24"/>
        <v>-2.3214235872821689</v>
      </c>
      <c r="V79" s="70">
        <f t="shared" si="25"/>
        <v>5.0287536286748349</v>
      </c>
      <c r="W79" s="70">
        <f t="shared" si="25"/>
        <v>9.2022442872188321</v>
      </c>
      <c r="X79" s="70">
        <f t="shared" si="26"/>
        <v>5.4418675335538182</v>
      </c>
      <c r="Y79" s="70">
        <f t="shared" si="27"/>
        <v>8.5343310759892148</v>
      </c>
      <c r="Z79" s="18">
        <f t="shared" si="28"/>
        <v>12.388971758458894</v>
      </c>
    </row>
    <row r="80" spans="1:26" ht="15" x14ac:dyDescent="0.25">
      <c r="A80" s="60">
        <v>10</v>
      </c>
      <c r="B80" s="181" t="s">
        <v>313</v>
      </c>
      <c r="C80" s="181" t="s">
        <v>314</v>
      </c>
      <c r="D80" s="69" t="s">
        <v>10</v>
      </c>
      <c r="E80" s="70" t="str">
        <f t="shared" si="12"/>
        <v>--</v>
      </c>
      <c r="F80" s="70">
        <f t="shared" si="13"/>
        <v>-71.957198947249623</v>
      </c>
      <c r="G80" s="70">
        <f t="shared" si="14"/>
        <v>-46.782235539651182</v>
      </c>
      <c r="H80" s="70">
        <f t="shared" si="15"/>
        <v>575.23786241140022</v>
      </c>
      <c r="I80" s="70">
        <f t="shared" si="16"/>
        <v>-88.403778771849204</v>
      </c>
      <c r="J80" s="70">
        <f t="shared" si="17"/>
        <v>13.048329973980515</v>
      </c>
      <c r="K80" s="70">
        <f t="shared" si="18"/>
        <v>222.07212008130438</v>
      </c>
      <c r="L80" s="70">
        <f t="shared" si="19"/>
        <v>131.37442716248836</v>
      </c>
      <c r="M80" s="70">
        <f t="shared" si="20"/>
        <v>-56.619661995708569</v>
      </c>
      <c r="N80" s="70">
        <f t="shared" si="17"/>
        <v>-81.143558705287319</v>
      </c>
      <c r="O80" s="70">
        <f t="shared" si="17"/>
        <v>-68.654237628128811</v>
      </c>
      <c r="P80" s="70">
        <f t="shared" si="17"/>
        <v>12608.158031033583</v>
      </c>
      <c r="Q80" s="70">
        <f t="shared" si="17"/>
        <v>111.30874278965845</v>
      </c>
      <c r="R80" s="70">
        <f t="shared" si="21"/>
        <v>68.197058542606612</v>
      </c>
      <c r="S80" s="70">
        <f t="shared" si="22"/>
        <v>134.1523448958097</v>
      </c>
      <c r="T80" s="70">
        <f t="shared" si="23"/>
        <v>42.831979742373193</v>
      </c>
      <c r="U80" s="70">
        <f t="shared" si="24"/>
        <v>18.831531048039338</v>
      </c>
      <c r="V80" s="70">
        <f t="shared" si="25"/>
        <v>-25.21497161735951</v>
      </c>
      <c r="W80" s="70">
        <f t="shared" si="25"/>
        <v>21.467295860426148</v>
      </c>
      <c r="X80" s="70">
        <f t="shared" si="26"/>
        <v>-44.57112222276912</v>
      </c>
      <c r="Y80" s="70">
        <f t="shared" si="27"/>
        <v>2.5214512871666273</v>
      </c>
      <c r="Z80" s="18" t="str">
        <f t="shared" si="28"/>
        <v>--</v>
      </c>
    </row>
    <row r="81" spans="1:26" ht="15" x14ac:dyDescent="0.25">
      <c r="A81" s="60">
        <v>11</v>
      </c>
      <c r="B81" s="181" t="s">
        <v>279</v>
      </c>
      <c r="C81" s="181" t="s">
        <v>280</v>
      </c>
      <c r="D81" s="69" t="s">
        <v>10</v>
      </c>
      <c r="E81" s="70">
        <f t="shared" si="12"/>
        <v>75.560618788476688</v>
      </c>
      <c r="F81" s="70">
        <f t="shared" si="13"/>
        <v>24.043462568222026</v>
      </c>
      <c r="G81" s="70">
        <f t="shared" si="14"/>
        <v>26.93860656916884</v>
      </c>
      <c r="H81" s="70">
        <f t="shared" si="15"/>
        <v>10.842767797611288</v>
      </c>
      <c r="I81" s="70">
        <f t="shared" si="16"/>
        <v>34.139992229455117</v>
      </c>
      <c r="J81" s="70">
        <f t="shared" si="17"/>
        <v>-25.955005972824836</v>
      </c>
      <c r="K81" s="70">
        <f t="shared" si="18"/>
        <v>-21.730841049240766</v>
      </c>
      <c r="L81" s="70">
        <f t="shared" si="19"/>
        <v>9.6062844037394939</v>
      </c>
      <c r="M81" s="70">
        <f t="shared" si="20"/>
        <v>9.5821958008533272</v>
      </c>
      <c r="N81" s="70">
        <f t="shared" si="17"/>
        <v>16.932077725248888</v>
      </c>
      <c r="O81" s="70">
        <f t="shared" si="17"/>
        <v>3.4457573843981351</v>
      </c>
      <c r="P81" s="70">
        <f t="shared" si="17"/>
        <v>-3.744569171240741</v>
      </c>
      <c r="Q81" s="70">
        <f t="shared" si="17"/>
        <v>7.5512871977044398</v>
      </c>
      <c r="R81" s="70">
        <f t="shared" si="21"/>
        <v>-32.63149403298776</v>
      </c>
      <c r="S81" s="70">
        <f t="shared" si="22"/>
        <v>40.640487135594839</v>
      </c>
      <c r="T81" s="70">
        <f t="shared" si="23"/>
        <v>-8.0342126797326756</v>
      </c>
      <c r="U81" s="70">
        <f t="shared" si="24"/>
        <v>-0.4661398286906433</v>
      </c>
      <c r="V81" s="70">
        <f t="shared" si="25"/>
        <v>-7.2566377279747201</v>
      </c>
      <c r="W81" s="70">
        <f t="shared" si="25"/>
        <v>-1.5037361376470528</v>
      </c>
      <c r="X81" s="70">
        <f t="shared" si="26"/>
        <v>-10.783454387766881</v>
      </c>
      <c r="Y81" s="70">
        <f t="shared" si="27"/>
        <v>-5.1260672489077024</v>
      </c>
      <c r="Z81" s="18">
        <f t="shared" si="28"/>
        <v>5.1691614337839411</v>
      </c>
    </row>
    <row r="82" spans="1:26" ht="15" x14ac:dyDescent="0.25">
      <c r="A82" s="60">
        <v>12</v>
      </c>
      <c r="B82" s="181" t="s">
        <v>296</v>
      </c>
      <c r="C82" s="181" t="s">
        <v>297</v>
      </c>
      <c r="D82" s="69" t="s">
        <v>10</v>
      </c>
      <c r="E82" s="70">
        <f t="shared" si="12"/>
        <v>116.89888525759264</v>
      </c>
      <c r="F82" s="70">
        <f t="shared" si="13"/>
        <v>37.519607497988403</v>
      </c>
      <c r="G82" s="70">
        <f t="shared" si="14"/>
        <v>73.705285933382044</v>
      </c>
      <c r="H82" s="70">
        <f t="shared" si="15"/>
        <v>17.025822815927683</v>
      </c>
      <c r="I82" s="70">
        <f t="shared" si="16"/>
        <v>6.6296399550619611</v>
      </c>
      <c r="J82" s="70">
        <f t="shared" si="17"/>
        <v>18.780095870705253</v>
      </c>
      <c r="K82" s="70">
        <f t="shared" si="18"/>
        <v>38.699903114199827</v>
      </c>
      <c r="L82" s="70">
        <f t="shared" si="19"/>
        <v>-6.1887624621591755</v>
      </c>
      <c r="M82" s="70">
        <f t="shared" si="20"/>
        <v>14.006060310292384</v>
      </c>
      <c r="N82" s="70">
        <f t="shared" si="17"/>
        <v>28.591591329455895</v>
      </c>
      <c r="O82" s="70">
        <f t="shared" si="17"/>
        <v>33.668718551576518</v>
      </c>
      <c r="P82" s="70">
        <f t="shared" si="17"/>
        <v>-16.458238145161658</v>
      </c>
      <c r="Q82" s="70">
        <f t="shared" si="17"/>
        <v>-13.917672285774344</v>
      </c>
      <c r="R82" s="70">
        <f t="shared" si="21"/>
        <v>-28.651119448160898</v>
      </c>
      <c r="S82" s="70">
        <f t="shared" si="22"/>
        <v>29.985480660133589</v>
      </c>
      <c r="T82" s="70">
        <f t="shared" si="23"/>
        <v>22.573269204043939</v>
      </c>
      <c r="U82" s="70">
        <f t="shared" si="24"/>
        <v>0.98055977178105991</v>
      </c>
      <c r="V82" s="70">
        <f t="shared" si="25"/>
        <v>-3.6803876771469248</v>
      </c>
      <c r="W82" s="70">
        <f t="shared" si="25"/>
        <v>15.50469721280146</v>
      </c>
      <c r="X82" s="70">
        <f t="shared" si="26"/>
        <v>9.2804883580258775</v>
      </c>
      <c r="Y82" s="70">
        <f t="shared" si="27"/>
        <v>4.6962281188431376</v>
      </c>
      <c r="Z82" s="18">
        <f t="shared" si="28"/>
        <v>13.966076280065963</v>
      </c>
    </row>
    <row r="83" spans="1:26" ht="15" x14ac:dyDescent="0.25">
      <c r="A83" s="60">
        <v>13</v>
      </c>
      <c r="B83" s="181" t="s">
        <v>298</v>
      </c>
      <c r="C83" s="181" t="s">
        <v>299</v>
      </c>
      <c r="D83" s="69" t="s">
        <v>10</v>
      </c>
      <c r="E83" s="70" t="str">
        <f t="shared" si="12"/>
        <v>--</v>
      </c>
      <c r="F83" s="70" t="str">
        <f t="shared" si="13"/>
        <v>--</v>
      </c>
      <c r="G83" s="70" t="str">
        <f t="shared" si="14"/>
        <v>--</v>
      </c>
      <c r="H83" s="70" t="str">
        <f t="shared" si="15"/>
        <v>--</v>
      </c>
      <c r="I83" s="70" t="str">
        <f t="shared" si="16"/>
        <v>--</v>
      </c>
      <c r="J83" s="70" t="str">
        <f t="shared" si="17"/>
        <v>--</v>
      </c>
      <c r="K83" s="70" t="str">
        <f t="shared" si="18"/>
        <v>--</v>
      </c>
      <c r="L83" s="70" t="str">
        <f t="shared" si="19"/>
        <v>--</v>
      </c>
      <c r="M83" s="70" t="str">
        <f t="shared" si="20"/>
        <v>--</v>
      </c>
      <c r="N83" s="70" t="str">
        <f t="shared" si="17"/>
        <v>--</v>
      </c>
      <c r="O83" s="70" t="str">
        <f t="shared" si="17"/>
        <v>--</v>
      </c>
      <c r="P83" s="70" t="str">
        <f t="shared" si="17"/>
        <v>--</v>
      </c>
      <c r="Q83" s="70">
        <f t="shared" si="17"/>
        <v>144.21612675259047</v>
      </c>
      <c r="R83" s="70">
        <f t="shared" si="21"/>
        <v>-20.549664493554459</v>
      </c>
      <c r="S83" s="70">
        <f t="shared" si="22"/>
        <v>35.786405595273806</v>
      </c>
      <c r="T83" s="70">
        <f t="shared" si="23"/>
        <v>21.771120322657268</v>
      </c>
      <c r="U83" s="70">
        <f t="shared" si="24"/>
        <v>13.696985261183613</v>
      </c>
      <c r="V83" s="70">
        <f t="shared" si="25"/>
        <v>3.3760237188233475</v>
      </c>
      <c r="W83" s="70">
        <f t="shared" si="25"/>
        <v>15.375256556153616</v>
      </c>
      <c r="X83" s="70">
        <f t="shared" si="26"/>
        <v>3.0577936242627715</v>
      </c>
      <c r="Y83" s="70">
        <f t="shared" si="27"/>
        <v>2.0373373621464452</v>
      </c>
      <c r="Z83" s="18" t="str">
        <f t="shared" si="28"/>
        <v>--</v>
      </c>
    </row>
    <row r="84" spans="1:26" ht="15" x14ac:dyDescent="0.25">
      <c r="A84" s="60">
        <v>14</v>
      </c>
      <c r="B84" s="181" t="s">
        <v>285</v>
      </c>
      <c r="C84" s="181" t="s">
        <v>286</v>
      </c>
      <c r="D84" s="69" t="s">
        <v>10</v>
      </c>
      <c r="E84" s="70" t="str">
        <f t="shared" si="12"/>
        <v>--</v>
      </c>
      <c r="F84" s="70">
        <f t="shared" si="13"/>
        <v>-1.1928761260519849</v>
      </c>
      <c r="G84" s="70">
        <f t="shared" si="14"/>
        <v>175.88454231811409</v>
      </c>
      <c r="H84" s="70">
        <f t="shared" si="15"/>
        <v>250.19933108121063</v>
      </c>
      <c r="I84" s="70">
        <f t="shared" si="16"/>
        <v>92.297118089337857</v>
      </c>
      <c r="J84" s="70">
        <f t="shared" si="17"/>
        <v>34.272806284145503</v>
      </c>
      <c r="K84" s="70">
        <f t="shared" si="18"/>
        <v>0.8822070644819604</v>
      </c>
      <c r="L84" s="70">
        <f t="shared" si="19"/>
        <v>-25.494001436410272</v>
      </c>
      <c r="M84" s="70">
        <f t="shared" si="20"/>
        <v>-0.70469527729548531</v>
      </c>
      <c r="N84" s="70">
        <f t="shared" si="17"/>
        <v>35.920790272678204</v>
      </c>
      <c r="O84" s="70">
        <f t="shared" si="17"/>
        <v>-22.064083892650771</v>
      </c>
      <c r="P84" s="70">
        <f t="shared" si="17"/>
        <v>13.800217469855951</v>
      </c>
      <c r="Q84" s="70">
        <f t="shared" si="17"/>
        <v>18.752261822350931</v>
      </c>
      <c r="R84" s="70">
        <f t="shared" si="21"/>
        <v>5.2188294304705636</v>
      </c>
      <c r="S84" s="70">
        <f t="shared" si="22"/>
        <v>21.94274262377327</v>
      </c>
      <c r="T84" s="70">
        <f t="shared" si="23"/>
        <v>17.641532591792242</v>
      </c>
      <c r="U84" s="70">
        <f t="shared" si="24"/>
        <v>32.766005392601869</v>
      </c>
      <c r="V84" s="70">
        <f t="shared" si="25"/>
        <v>14.0737345620973</v>
      </c>
      <c r="W84" s="70">
        <f t="shared" si="25"/>
        <v>-7.8362529905277967</v>
      </c>
      <c r="X84" s="70">
        <f t="shared" si="26"/>
        <v>20.240117106520984</v>
      </c>
      <c r="Y84" s="70">
        <f t="shared" si="27"/>
        <v>6.0420347988570313</v>
      </c>
      <c r="Z84" s="18" t="str">
        <f t="shared" si="28"/>
        <v>--</v>
      </c>
    </row>
    <row r="85" spans="1:26" ht="15" x14ac:dyDescent="0.25">
      <c r="A85" s="60">
        <v>15</v>
      </c>
      <c r="B85" s="181" t="s">
        <v>315</v>
      </c>
      <c r="C85" s="181" t="s">
        <v>316</v>
      </c>
      <c r="D85" s="69" t="s">
        <v>10</v>
      </c>
      <c r="E85" s="70" t="str">
        <f t="shared" si="12"/>
        <v>--</v>
      </c>
      <c r="F85" s="70">
        <f t="shared" si="13"/>
        <v>27.327379341076721</v>
      </c>
      <c r="G85" s="70">
        <f t="shared" si="14"/>
        <v>-17.165791029113464</v>
      </c>
      <c r="H85" s="70">
        <f t="shared" si="15"/>
        <v>295.80803090589131</v>
      </c>
      <c r="I85" s="70">
        <f t="shared" si="16"/>
        <v>46.324008351717055</v>
      </c>
      <c r="J85" s="70">
        <f t="shared" si="17"/>
        <v>104.20407654337555</v>
      </c>
      <c r="K85" s="70">
        <f t="shared" si="18"/>
        <v>-35.648075490316359</v>
      </c>
      <c r="L85" s="70">
        <f t="shared" si="19"/>
        <v>44.231017501586365</v>
      </c>
      <c r="M85" s="70">
        <f t="shared" si="20"/>
        <v>48.298766127813735</v>
      </c>
      <c r="N85" s="70">
        <f t="shared" si="17"/>
        <v>-41.77531085030116</v>
      </c>
      <c r="O85" s="70">
        <f t="shared" si="17"/>
        <v>-65.616968966429425</v>
      </c>
      <c r="P85" s="70">
        <f t="shared" si="17"/>
        <v>13.450404153425637</v>
      </c>
      <c r="Q85" s="70">
        <f t="shared" si="17"/>
        <v>89.590182025619612</v>
      </c>
      <c r="R85" s="70">
        <f t="shared" si="21"/>
        <v>60.045420360048695</v>
      </c>
      <c r="S85" s="70">
        <f t="shared" si="22"/>
        <v>-85.157998466243342</v>
      </c>
      <c r="T85" s="70">
        <f t="shared" si="23"/>
        <v>51.643827232614626</v>
      </c>
      <c r="U85" s="70">
        <f t="shared" si="24"/>
        <v>102.80849323614299</v>
      </c>
      <c r="V85" s="70">
        <f t="shared" si="25"/>
        <v>104.40070268389468</v>
      </c>
      <c r="W85" s="70">
        <f t="shared" si="25"/>
        <v>-24.042192008878516</v>
      </c>
      <c r="X85" s="70">
        <f t="shared" si="26"/>
        <v>-78.307741941962036</v>
      </c>
      <c r="Y85" s="70">
        <f t="shared" si="27"/>
        <v>4.9061576579772463</v>
      </c>
      <c r="Z85" s="18" t="str">
        <f t="shared" si="28"/>
        <v>--</v>
      </c>
    </row>
    <row r="86" spans="1:26" ht="15" x14ac:dyDescent="0.25">
      <c r="A86" s="60">
        <v>16</v>
      </c>
      <c r="B86" s="181" t="s">
        <v>317</v>
      </c>
      <c r="C86" s="181" t="s">
        <v>318</v>
      </c>
      <c r="D86" s="69" t="s">
        <v>10</v>
      </c>
      <c r="E86" s="70">
        <f t="shared" si="12"/>
        <v>12473.981897452488</v>
      </c>
      <c r="F86" s="70">
        <f t="shared" si="13"/>
        <v>83.801709592935993</v>
      </c>
      <c r="G86" s="70">
        <f t="shared" si="14"/>
        <v>3.8438647468720575</v>
      </c>
      <c r="H86" s="70">
        <f t="shared" si="15"/>
        <v>26.991619090807447</v>
      </c>
      <c r="I86" s="70">
        <f t="shared" si="16"/>
        <v>26.812641947898626</v>
      </c>
      <c r="J86" s="70">
        <f t="shared" si="17"/>
        <v>-59.316593577123946</v>
      </c>
      <c r="K86" s="70">
        <f t="shared" si="18"/>
        <v>268.49505647600319</v>
      </c>
      <c r="L86" s="70">
        <f t="shared" si="19"/>
        <v>67.733870405505684</v>
      </c>
      <c r="M86" s="70">
        <f t="shared" si="20"/>
        <v>-5.5809368036688056</v>
      </c>
      <c r="N86" s="70">
        <f t="shared" si="17"/>
        <v>6.4896055219558093</v>
      </c>
      <c r="O86" s="70">
        <f t="shared" si="17"/>
        <v>31.646882197437407</v>
      </c>
      <c r="P86" s="70">
        <f t="shared" si="17"/>
        <v>5.5037883418115143</v>
      </c>
      <c r="Q86" s="70">
        <f t="shared" si="17"/>
        <v>-18.573839922044598</v>
      </c>
      <c r="R86" s="70">
        <f t="shared" si="21"/>
        <v>-73.231854590560502</v>
      </c>
      <c r="S86" s="70">
        <f t="shared" si="22"/>
        <v>2.1215905586226427</v>
      </c>
      <c r="T86" s="70">
        <f t="shared" si="23"/>
        <v>4.6048029249210316</v>
      </c>
      <c r="U86" s="70">
        <f t="shared" si="24"/>
        <v>22.803247154730741</v>
      </c>
      <c r="V86" s="70">
        <f t="shared" si="25"/>
        <v>11.815586368966976</v>
      </c>
      <c r="W86" s="70">
        <f t="shared" si="25"/>
        <v>433.49491868220321</v>
      </c>
      <c r="X86" s="70">
        <f t="shared" si="26"/>
        <v>-11.385758966462944</v>
      </c>
      <c r="Y86" s="70">
        <f t="shared" si="27"/>
        <v>-81.155761625816993</v>
      </c>
      <c r="Z86" s="18">
        <f t="shared" si="28"/>
        <v>33.533864043654177</v>
      </c>
    </row>
    <row r="87" spans="1:26" ht="15" x14ac:dyDescent="0.25">
      <c r="A87" s="60">
        <v>17</v>
      </c>
      <c r="B87" s="181" t="s">
        <v>300</v>
      </c>
      <c r="C87" s="181" t="s">
        <v>301</v>
      </c>
      <c r="D87" s="69" t="s">
        <v>10</v>
      </c>
      <c r="E87" s="70">
        <f t="shared" si="12"/>
        <v>31.073057195696151</v>
      </c>
      <c r="F87" s="70">
        <f t="shared" si="13"/>
        <v>18.791071579809611</v>
      </c>
      <c r="G87" s="70">
        <f t="shared" si="14"/>
        <v>-2.2902488449166896</v>
      </c>
      <c r="H87" s="70">
        <f t="shared" si="15"/>
        <v>24.986456111279921</v>
      </c>
      <c r="I87" s="70">
        <f t="shared" si="16"/>
        <v>69.879239597484769</v>
      </c>
      <c r="J87" s="70">
        <f t="shared" ref="J87:J98" si="29">IF(I25=0,"--",(J25/I25)*100-100)</f>
        <v>-31.399272716901805</v>
      </c>
      <c r="K87" s="70">
        <f t="shared" si="18"/>
        <v>-3.466995166179629</v>
      </c>
      <c r="L87" s="70">
        <f t="shared" si="19"/>
        <v>20.354771789966364</v>
      </c>
      <c r="M87" s="70">
        <f t="shared" si="20"/>
        <v>1.6286858589410258</v>
      </c>
      <c r="N87" s="70">
        <f t="shared" ref="N87:N98" si="30">IF(M25=0,"--",(N25/M25)*100-100)</f>
        <v>7.84044568020974</v>
      </c>
      <c r="O87" s="70">
        <f t="shared" ref="O87:O98" si="31">IF(N25=0,"--",(O25/N25)*100-100)</f>
        <v>0.27175840873564994</v>
      </c>
      <c r="P87" s="70">
        <f t="shared" ref="P87:Q98" si="32">IF(O25=0,"--",(P25/O25)*100-100)</f>
        <v>2.0733830920992773</v>
      </c>
      <c r="Q87" s="70">
        <f t="shared" si="32"/>
        <v>-19.879860972610786</v>
      </c>
      <c r="R87" s="70">
        <f t="shared" si="21"/>
        <v>-27.709139226140337</v>
      </c>
      <c r="S87" s="70">
        <f t="shared" si="22"/>
        <v>35.385290311523022</v>
      </c>
      <c r="T87" s="70">
        <f t="shared" si="23"/>
        <v>4.2545735495698835</v>
      </c>
      <c r="U87" s="70">
        <f t="shared" si="24"/>
        <v>0.13026910601058717</v>
      </c>
      <c r="V87" s="70">
        <f t="shared" si="25"/>
        <v>-0.56594352609756982</v>
      </c>
      <c r="W87" s="70">
        <f t="shared" si="25"/>
        <v>2.2344023541969023</v>
      </c>
      <c r="X87" s="70">
        <f t="shared" si="26"/>
        <v>6.7511967165781357</v>
      </c>
      <c r="Y87" s="70">
        <f t="shared" si="27"/>
        <v>3.1272280795205347</v>
      </c>
      <c r="Z87" s="18">
        <f t="shared" si="28"/>
        <v>4.1539153148449088</v>
      </c>
    </row>
    <row r="88" spans="1:26" ht="15" x14ac:dyDescent="0.25">
      <c r="A88" s="60">
        <v>18</v>
      </c>
      <c r="B88" s="181" t="s">
        <v>289</v>
      </c>
      <c r="C88" s="181" t="s">
        <v>290</v>
      </c>
      <c r="D88" s="69" t="s">
        <v>10</v>
      </c>
      <c r="E88" s="70" t="str">
        <f t="shared" si="12"/>
        <v>--</v>
      </c>
      <c r="F88" s="70" t="str">
        <f t="shared" si="13"/>
        <v>--</v>
      </c>
      <c r="G88" s="70" t="str">
        <f t="shared" si="14"/>
        <v>--</v>
      </c>
      <c r="H88" s="70" t="str">
        <f t="shared" si="15"/>
        <v>--</v>
      </c>
      <c r="I88" s="70" t="str">
        <f t="shared" si="16"/>
        <v>--</v>
      </c>
      <c r="J88" s="70" t="str">
        <f t="shared" si="29"/>
        <v>--</v>
      </c>
      <c r="K88" s="70" t="str">
        <f t="shared" si="18"/>
        <v>--</v>
      </c>
      <c r="L88" s="70" t="str">
        <f t="shared" si="19"/>
        <v>--</v>
      </c>
      <c r="M88" s="70" t="str">
        <f t="shared" si="20"/>
        <v>--</v>
      </c>
      <c r="N88" s="70" t="str">
        <f t="shared" si="30"/>
        <v>--</v>
      </c>
      <c r="O88" s="70" t="str">
        <f t="shared" si="31"/>
        <v>--</v>
      </c>
      <c r="P88" s="70" t="str">
        <f t="shared" si="32"/>
        <v>--</v>
      </c>
      <c r="Q88" s="70">
        <f t="shared" si="32"/>
        <v>76.671714261016376</v>
      </c>
      <c r="R88" s="70">
        <f t="shared" si="21"/>
        <v>-26.50931266956708</v>
      </c>
      <c r="S88" s="70">
        <f t="shared" si="22"/>
        <v>0.7538421832853146</v>
      </c>
      <c r="T88" s="70">
        <f t="shared" si="23"/>
        <v>-10.843905017547499</v>
      </c>
      <c r="U88" s="70">
        <f t="shared" si="24"/>
        <v>35.858560399645512</v>
      </c>
      <c r="V88" s="70">
        <f t="shared" si="25"/>
        <v>16.680090903464318</v>
      </c>
      <c r="W88" s="70">
        <f t="shared" si="25"/>
        <v>-5.6515383623860913</v>
      </c>
      <c r="X88" s="70">
        <f t="shared" si="26"/>
        <v>19.156701065737408</v>
      </c>
      <c r="Y88" s="70">
        <f t="shared" si="27"/>
        <v>-26.983274914055727</v>
      </c>
      <c r="Z88" s="18" t="str">
        <f t="shared" si="28"/>
        <v>--</v>
      </c>
    </row>
    <row r="89" spans="1:26" ht="15" x14ac:dyDescent="0.25">
      <c r="A89" s="60">
        <v>19</v>
      </c>
      <c r="B89" s="181" t="s">
        <v>319</v>
      </c>
      <c r="C89" s="181" t="s">
        <v>320</v>
      </c>
      <c r="D89" s="69" t="s">
        <v>10</v>
      </c>
      <c r="E89" s="70">
        <f t="shared" si="12"/>
        <v>-0.84323541059553975</v>
      </c>
      <c r="F89" s="70">
        <f t="shared" si="13"/>
        <v>4.1365768315728246</v>
      </c>
      <c r="G89" s="70">
        <f t="shared" si="14"/>
        <v>28.590137072978649</v>
      </c>
      <c r="H89" s="70">
        <f t="shared" si="15"/>
        <v>114.21799075208193</v>
      </c>
      <c r="I89" s="70">
        <f t="shared" si="16"/>
        <v>7.4594890993805905</v>
      </c>
      <c r="J89" s="70">
        <f t="shared" si="29"/>
        <v>-67.003036086629763</v>
      </c>
      <c r="K89" s="70">
        <f t="shared" si="18"/>
        <v>7.6258909692706851</v>
      </c>
      <c r="L89" s="70">
        <f t="shared" si="19"/>
        <v>119.06996201733287</v>
      </c>
      <c r="M89" s="70">
        <f t="shared" si="20"/>
        <v>6.8744901089785344</v>
      </c>
      <c r="N89" s="70">
        <f t="shared" si="30"/>
        <v>53.232894016375241</v>
      </c>
      <c r="O89" s="70">
        <f t="shared" si="31"/>
        <v>8.0019418875833423</v>
      </c>
      <c r="P89" s="70">
        <f t="shared" si="32"/>
        <v>-16.173927039899127</v>
      </c>
      <c r="Q89" s="70">
        <f t="shared" si="32"/>
        <v>85.381492517277394</v>
      </c>
      <c r="R89" s="70">
        <f t="shared" si="21"/>
        <v>-56.44215033984846</v>
      </c>
      <c r="S89" s="70">
        <f t="shared" si="22"/>
        <v>-34.184279623620355</v>
      </c>
      <c r="T89" s="70">
        <f t="shared" si="23"/>
        <v>-23.30837540546753</v>
      </c>
      <c r="U89" s="70">
        <f t="shared" si="24"/>
        <v>-33.988432587643487</v>
      </c>
      <c r="V89" s="70">
        <f t="shared" si="25"/>
        <v>-20.871326593564831</v>
      </c>
      <c r="W89" s="70">
        <f t="shared" si="25"/>
        <v>28.228884714699177</v>
      </c>
      <c r="X89" s="70">
        <f t="shared" si="26"/>
        <v>3.5872253119550095</v>
      </c>
      <c r="Y89" s="70">
        <f t="shared" si="27"/>
        <v>-15.493863891452932</v>
      </c>
      <c r="Z89" s="18">
        <f t="shared" si="28"/>
        <v>-1.3568167732476866</v>
      </c>
    </row>
    <row r="90" spans="1:26" ht="15" x14ac:dyDescent="0.25">
      <c r="A90" s="60">
        <v>20</v>
      </c>
      <c r="B90" s="181" t="s">
        <v>321</v>
      </c>
      <c r="C90" s="181" t="s">
        <v>322</v>
      </c>
      <c r="D90" s="69" t="s">
        <v>10</v>
      </c>
      <c r="E90" s="70" t="str">
        <f t="shared" si="12"/>
        <v>--</v>
      </c>
      <c r="F90" s="70" t="str">
        <f t="shared" si="13"/>
        <v>--</v>
      </c>
      <c r="G90" s="70" t="str">
        <f t="shared" si="14"/>
        <v>--</v>
      </c>
      <c r="H90" s="70" t="str">
        <f t="shared" si="15"/>
        <v>--</v>
      </c>
      <c r="I90" s="70" t="str">
        <f t="shared" si="16"/>
        <v>--</v>
      </c>
      <c r="J90" s="70" t="str">
        <f t="shared" si="29"/>
        <v>--</v>
      </c>
      <c r="K90" s="70" t="str">
        <f t="shared" si="18"/>
        <v>--</v>
      </c>
      <c r="L90" s="70" t="str">
        <f t="shared" si="19"/>
        <v>--</v>
      </c>
      <c r="M90" s="70" t="str">
        <f t="shared" si="20"/>
        <v>--</v>
      </c>
      <c r="N90" s="70" t="str">
        <f t="shared" si="30"/>
        <v>--</v>
      </c>
      <c r="O90" s="70" t="str">
        <f t="shared" si="31"/>
        <v>--</v>
      </c>
      <c r="P90" s="70" t="str">
        <f t="shared" si="32"/>
        <v>--</v>
      </c>
      <c r="Q90" s="70">
        <f t="shared" si="32"/>
        <v>187.77215663787024</v>
      </c>
      <c r="R90" s="70">
        <f t="shared" si="21"/>
        <v>-22.967053733281503</v>
      </c>
      <c r="S90" s="70">
        <f t="shared" si="22"/>
        <v>2.8679396025363957</v>
      </c>
      <c r="T90" s="70">
        <f t="shared" si="23"/>
        <v>-25.840426528768106</v>
      </c>
      <c r="U90" s="70">
        <f t="shared" si="24"/>
        <v>-23.831485099042851</v>
      </c>
      <c r="V90" s="70">
        <f t="shared" si="25"/>
        <v>-15.64578326540348</v>
      </c>
      <c r="W90" s="70">
        <f t="shared" si="25"/>
        <v>-0.18123096424595531</v>
      </c>
      <c r="X90" s="70">
        <f t="shared" si="26"/>
        <v>6.103298144474806</v>
      </c>
      <c r="Y90" s="70">
        <f t="shared" si="27"/>
        <v>-17.202278311210321</v>
      </c>
      <c r="Z90" s="18" t="str">
        <f t="shared" si="28"/>
        <v>--</v>
      </c>
    </row>
    <row r="91" spans="1:26" ht="15" x14ac:dyDescent="0.25">
      <c r="A91" s="60">
        <v>21</v>
      </c>
      <c r="B91" s="181" t="s">
        <v>267</v>
      </c>
      <c r="C91" s="181" t="s">
        <v>268</v>
      </c>
      <c r="D91" s="69" t="s">
        <v>10</v>
      </c>
      <c r="E91" s="70">
        <f t="shared" si="12"/>
        <v>7.2694525779616583</v>
      </c>
      <c r="F91" s="70">
        <f t="shared" si="13"/>
        <v>2.6565933668193225</v>
      </c>
      <c r="G91" s="70">
        <f t="shared" si="14"/>
        <v>-1.38983111092044</v>
      </c>
      <c r="H91" s="70">
        <f t="shared" si="15"/>
        <v>22.144611910699624</v>
      </c>
      <c r="I91" s="70">
        <f t="shared" si="16"/>
        <v>19.645884848085998</v>
      </c>
      <c r="J91" s="70">
        <f t="shared" si="29"/>
        <v>-25.027987961710679</v>
      </c>
      <c r="K91" s="70">
        <f t="shared" si="18"/>
        <v>-19.202935467034379</v>
      </c>
      <c r="L91" s="70">
        <f t="shared" si="19"/>
        <v>-26.799342463113618</v>
      </c>
      <c r="M91" s="70">
        <f t="shared" si="20"/>
        <v>90.291257088544711</v>
      </c>
      <c r="N91" s="70">
        <f t="shared" si="30"/>
        <v>26.530199147078108</v>
      </c>
      <c r="O91" s="70">
        <f t="shared" si="31"/>
        <v>-20.052370923213772</v>
      </c>
      <c r="P91" s="70">
        <f t="shared" si="32"/>
        <v>-43.284417922714034</v>
      </c>
      <c r="Q91" s="70">
        <f t="shared" si="32"/>
        <v>-16.200069595849726</v>
      </c>
      <c r="R91" s="70">
        <f t="shared" si="21"/>
        <v>-51.663540195373137</v>
      </c>
      <c r="S91" s="70">
        <f t="shared" si="22"/>
        <v>34.790025796948015</v>
      </c>
      <c r="T91" s="70">
        <f t="shared" si="23"/>
        <v>-15.451328470755115</v>
      </c>
      <c r="U91" s="70">
        <f t="shared" si="24"/>
        <v>77.564215903958825</v>
      </c>
      <c r="V91" s="70">
        <f t="shared" si="25"/>
        <v>9.0053149394647534</v>
      </c>
      <c r="W91" s="70">
        <f t="shared" si="25"/>
        <v>4.7705217670770566</v>
      </c>
      <c r="X91" s="70">
        <f t="shared" si="26"/>
        <v>-13.105910223323264</v>
      </c>
      <c r="Y91" s="70">
        <f t="shared" si="27"/>
        <v>-29.79460155175147</v>
      </c>
      <c r="Z91" s="18">
        <f t="shared" si="28"/>
        <v>-1.7759605590137539</v>
      </c>
    </row>
    <row r="92" spans="1:26" ht="15" x14ac:dyDescent="0.25">
      <c r="A92" s="60">
        <v>22</v>
      </c>
      <c r="B92" s="181" t="s">
        <v>277</v>
      </c>
      <c r="C92" s="181" t="s">
        <v>278</v>
      </c>
      <c r="D92" s="69" t="s">
        <v>10</v>
      </c>
      <c r="E92" s="70">
        <f t="shared" si="12"/>
        <v>42.817079423717161</v>
      </c>
      <c r="F92" s="70">
        <f t="shared" si="13"/>
        <v>68.130263307343284</v>
      </c>
      <c r="G92" s="70">
        <f t="shared" si="14"/>
        <v>42.322683206907584</v>
      </c>
      <c r="H92" s="70">
        <f t="shared" si="15"/>
        <v>13.673466466205753</v>
      </c>
      <c r="I92" s="70">
        <f t="shared" si="16"/>
        <v>9.6363782235884088</v>
      </c>
      <c r="J92" s="70">
        <f t="shared" si="29"/>
        <v>-4.7530117913984071</v>
      </c>
      <c r="K92" s="70">
        <f t="shared" si="18"/>
        <v>-14.556548706272267</v>
      </c>
      <c r="L92" s="70">
        <f t="shared" si="19"/>
        <v>17.2685605904299</v>
      </c>
      <c r="M92" s="70">
        <f t="shared" si="20"/>
        <v>-8.0024432249011284</v>
      </c>
      <c r="N92" s="70">
        <f t="shared" si="30"/>
        <v>-20.429230928456064</v>
      </c>
      <c r="O92" s="70">
        <f t="shared" si="31"/>
        <v>12.970574311980826</v>
      </c>
      <c r="P92" s="70">
        <f t="shared" si="32"/>
        <v>-7.1745807685534686</v>
      </c>
      <c r="Q92" s="70">
        <f t="shared" si="32"/>
        <v>-69.397477823605399</v>
      </c>
      <c r="R92" s="70">
        <f t="shared" si="21"/>
        <v>-22.061930735605188</v>
      </c>
      <c r="S92" s="70">
        <f t="shared" si="22"/>
        <v>5.128522001712426</v>
      </c>
      <c r="T92" s="70">
        <f t="shared" si="23"/>
        <v>-5.6777657668637147</v>
      </c>
      <c r="U92" s="70">
        <f t="shared" si="24"/>
        <v>71.602814041504985</v>
      </c>
      <c r="V92" s="70">
        <f t="shared" si="25"/>
        <v>-23.597152281146634</v>
      </c>
      <c r="W92" s="70">
        <f t="shared" si="25"/>
        <v>14.386257885025273</v>
      </c>
      <c r="X92" s="70">
        <f t="shared" si="26"/>
        <v>-1.4808832766008351</v>
      </c>
      <c r="Y92" s="70">
        <f t="shared" si="27"/>
        <v>-0.95115119900455625</v>
      </c>
      <c r="Z92" s="18">
        <f t="shared" si="28"/>
        <v>-0.15707579062527088</v>
      </c>
    </row>
    <row r="93" spans="1:26" ht="15" x14ac:dyDescent="0.25">
      <c r="A93" s="60">
        <v>23</v>
      </c>
      <c r="B93" s="181" t="s">
        <v>323</v>
      </c>
      <c r="C93" s="181" t="s">
        <v>324</v>
      </c>
      <c r="D93" s="69" t="s">
        <v>10</v>
      </c>
      <c r="E93" s="70">
        <f t="shared" si="12"/>
        <v>57.812938742217568</v>
      </c>
      <c r="F93" s="70">
        <f t="shared" si="13"/>
        <v>94.211340380878909</v>
      </c>
      <c r="G93" s="70">
        <f t="shared" si="14"/>
        <v>-7.3330594620914553</v>
      </c>
      <c r="H93" s="70">
        <f t="shared" si="15"/>
        <v>8.1517382907590132</v>
      </c>
      <c r="I93" s="70">
        <f t="shared" si="16"/>
        <v>7.4873236763136362</v>
      </c>
      <c r="J93" s="70">
        <f t="shared" si="29"/>
        <v>-13.227306101222098</v>
      </c>
      <c r="K93" s="70">
        <f t="shared" si="18"/>
        <v>29.270084768205351</v>
      </c>
      <c r="L93" s="70">
        <f t="shared" si="19"/>
        <v>-22.388997621309272</v>
      </c>
      <c r="M93" s="70">
        <f t="shared" si="20"/>
        <v>16.506927068537536</v>
      </c>
      <c r="N93" s="70">
        <f t="shared" si="30"/>
        <v>-8.5007367677142724</v>
      </c>
      <c r="O93" s="70">
        <f t="shared" si="31"/>
        <v>4.8186868554098083</v>
      </c>
      <c r="P93" s="70">
        <f t="shared" si="32"/>
        <v>-21.904146163366732</v>
      </c>
      <c r="Q93" s="70">
        <f t="shared" si="32"/>
        <v>-30.899425929547547</v>
      </c>
      <c r="R93" s="70">
        <f t="shared" si="21"/>
        <v>-41.034440452215925</v>
      </c>
      <c r="S93" s="70">
        <f t="shared" si="22"/>
        <v>38.837071347897052</v>
      </c>
      <c r="T93" s="70">
        <f t="shared" si="23"/>
        <v>37.815654004976409</v>
      </c>
      <c r="U93" s="70">
        <f t="shared" si="24"/>
        <v>26.400802233727873</v>
      </c>
      <c r="V93" s="70">
        <f t="shared" si="25"/>
        <v>26.943376382048626</v>
      </c>
      <c r="W93" s="70">
        <f t="shared" si="25"/>
        <v>20.484135357075289</v>
      </c>
      <c r="X93" s="70">
        <f t="shared" si="26"/>
        <v>-1.4621499057640079</v>
      </c>
      <c r="Y93" s="70">
        <f t="shared" si="27"/>
        <v>-3.8118605478588847</v>
      </c>
      <c r="Z93" s="18">
        <f t="shared" si="28"/>
        <v>5.5962356203955466</v>
      </c>
    </row>
    <row r="94" spans="1:26" ht="15" x14ac:dyDescent="0.25">
      <c r="A94" s="60">
        <v>24</v>
      </c>
      <c r="B94" s="181" t="s">
        <v>287</v>
      </c>
      <c r="C94" s="181" t="s">
        <v>288</v>
      </c>
      <c r="D94" s="69" t="s">
        <v>10</v>
      </c>
      <c r="E94" s="70" t="str">
        <f t="shared" si="12"/>
        <v>--</v>
      </c>
      <c r="F94" s="70">
        <f t="shared" si="13"/>
        <v>47.585540525297944</v>
      </c>
      <c r="G94" s="70">
        <f t="shared" si="14"/>
        <v>-13.791862984877596</v>
      </c>
      <c r="H94" s="70">
        <f t="shared" si="15"/>
        <v>13.15198928047397</v>
      </c>
      <c r="I94" s="70">
        <f t="shared" si="16"/>
        <v>21.650823038250252</v>
      </c>
      <c r="J94" s="70">
        <f t="shared" si="29"/>
        <v>-19.00333462802935</v>
      </c>
      <c r="K94" s="70">
        <f t="shared" si="18"/>
        <v>-13.202837191246289</v>
      </c>
      <c r="L94" s="70">
        <f t="shared" si="19"/>
        <v>-61.122835677735011</v>
      </c>
      <c r="M94" s="70">
        <f t="shared" si="20"/>
        <v>-42.229850523179024</v>
      </c>
      <c r="N94" s="70">
        <f t="shared" si="30"/>
        <v>18.432685407782984</v>
      </c>
      <c r="O94" s="70">
        <f t="shared" si="31"/>
        <v>25.485327071875034</v>
      </c>
      <c r="P94" s="70">
        <f t="shared" si="32"/>
        <v>33.763590419325737</v>
      </c>
      <c r="Q94" s="70">
        <f t="shared" si="32"/>
        <v>3.430458668655163</v>
      </c>
      <c r="R94" s="70">
        <f t="shared" si="21"/>
        <v>-9.7047211456599598</v>
      </c>
      <c r="S94" s="70">
        <f t="shared" si="22"/>
        <v>49.259791478380549</v>
      </c>
      <c r="T94" s="70">
        <f t="shared" si="23"/>
        <v>25.226339053807692</v>
      </c>
      <c r="U94" s="70">
        <f t="shared" si="24"/>
        <v>25.493251916550989</v>
      </c>
      <c r="V94" s="70">
        <f t="shared" si="25"/>
        <v>40.439188935618745</v>
      </c>
      <c r="W94" s="70">
        <f t="shared" si="25"/>
        <v>-14.723609498539176</v>
      </c>
      <c r="X94" s="70">
        <f t="shared" si="26"/>
        <v>-17.086412751227172</v>
      </c>
      <c r="Y94" s="70">
        <f t="shared" si="27"/>
        <v>14.961352353165466</v>
      </c>
      <c r="Z94" s="18" t="str">
        <f t="shared" si="28"/>
        <v>--</v>
      </c>
    </row>
    <row r="95" spans="1:26" ht="15" x14ac:dyDescent="0.25">
      <c r="A95" s="60">
        <v>25</v>
      </c>
      <c r="B95" s="181" t="s">
        <v>274</v>
      </c>
      <c r="C95" s="181" t="s">
        <v>275</v>
      </c>
      <c r="D95" s="69" t="s">
        <v>10</v>
      </c>
      <c r="E95" s="70" t="str">
        <f t="shared" si="12"/>
        <v>--</v>
      </c>
      <c r="F95" s="70" t="str">
        <f t="shared" si="13"/>
        <v>--</v>
      </c>
      <c r="G95" s="70" t="str">
        <f t="shared" si="14"/>
        <v>--</v>
      </c>
      <c r="H95" s="70" t="str">
        <f t="shared" si="15"/>
        <v>--</v>
      </c>
      <c r="I95" s="70" t="str">
        <f t="shared" si="16"/>
        <v>--</v>
      </c>
      <c r="J95" s="70" t="str">
        <f t="shared" si="29"/>
        <v>--</v>
      </c>
      <c r="K95" s="70" t="str">
        <f t="shared" si="18"/>
        <v>--</v>
      </c>
      <c r="L95" s="70" t="str">
        <f t="shared" si="19"/>
        <v>--</v>
      </c>
      <c r="M95" s="70" t="str">
        <f t="shared" si="20"/>
        <v>--</v>
      </c>
      <c r="N95" s="70" t="str">
        <f t="shared" si="30"/>
        <v>--</v>
      </c>
      <c r="O95" s="70" t="str">
        <f t="shared" si="31"/>
        <v>--</v>
      </c>
      <c r="P95" s="70" t="str">
        <f t="shared" si="32"/>
        <v>--</v>
      </c>
      <c r="Q95" s="70">
        <f t="shared" si="32"/>
        <v>88.827966461507856</v>
      </c>
      <c r="R95" s="70">
        <f t="shared" si="21"/>
        <v>2.2926295845949483</v>
      </c>
      <c r="S95" s="70">
        <f t="shared" si="22"/>
        <v>32.495355608968282</v>
      </c>
      <c r="T95" s="70">
        <f t="shared" si="23"/>
        <v>18.975028753973859</v>
      </c>
      <c r="U95" s="70">
        <f t="shared" si="24"/>
        <v>18.87803316041952</v>
      </c>
      <c r="V95" s="70">
        <f t="shared" si="25"/>
        <v>6.8287058504075731</v>
      </c>
      <c r="W95" s="70">
        <f t="shared" si="25"/>
        <v>13.873822633499898</v>
      </c>
      <c r="X95" s="70">
        <f t="shared" si="26"/>
        <v>12.027479330363676</v>
      </c>
      <c r="Y95" s="70">
        <f t="shared" si="27"/>
        <v>1.0159333489797149</v>
      </c>
      <c r="Z95" s="18" t="str">
        <f t="shared" si="28"/>
        <v>--</v>
      </c>
    </row>
    <row r="96" spans="1:26" x14ac:dyDescent="0.2">
      <c r="A96" s="62"/>
      <c r="C96" s="8" t="s">
        <v>22</v>
      </c>
      <c r="D96" s="69" t="s">
        <v>10</v>
      </c>
      <c r="E96" s="70">
        <f t="shared" si="12"/>
        <v>85.442278713951367</v>
      </c>
      <c r="F96" s="70">
        <f t="shared" si="13"/>
        <v>34.71320921299241</v>
      </c>
      <c r="G96" s="70">
        <f t="shared" si="14"/>
        <v>11.758531637773089</v>
      </c>
      <c r="H96" s="70">
        <f t="shared" si="15"/>
        <v>25.329376371400556</v>
      </c>
      <c r="I96" s="70">
        <f t="shared" si="16"/>
        <v>22.123867351478438</v>
      </c>
      <c r="J96" s="70">
        <f t="shared" si="29"/>
        <v>-4.8441235844637163</v>
      </c>
      <c r="K96" s="70">
        <f t="shared" si="18"/>
        <v>8.022159175933453</v>
      </c>
      <c r="L96" s="70">
        <f t="shared" si="19"/>
        <v>3.1271372106375281</v>
      </c>
      <c r="M96" s="70">
        <f t="shared" si="20"/>
        <v>8.5682589833624263</v>
      </c>
      <c r="N96" s="70">
        <f t="shared" si="30"/>
        <v>0.98746397432034883</v>
      </c>
      <c r="O96" s="70">
        <f t="shared" si="31"/>
        <v>3.9355087793297088</v>
      </c>
      <c r="P96" s="70">
        <f t="shared" si="32"/>
        <v>107.67396752326488</v>
      </c>
      <c r="Q96" s="70">
        <f t="shared" si="32"/>
        <v>49.518042717928211</v>
      </c>
      <c r="R96" s="70">
        <f t="shared" si="21"/>
        <v>-11.774673208452484</v>
      </c>
      <c r="S96" s="70">
        <f t="shared" si="22"/>
        <v>18.07454461909856</v>
      </c>
      <c r="T96" s="70">
        <f t="shared" si="23"/>
        <v>-0.56232390648152375</v>
      </c>
      <c r="U96" s="70">
        <f t="shared" si="24"/>
        <v>6.6398433832142132</v>
      </c>
      <c r="V96" s="70">
        <f t="shared" si="25"/>
        <v>0.5181586860102243</v>
      </c>
      <c r="W96" s="70">
        <f t="shared" si="25"/>
        <v>7.296228425760674</v>
      </c>
      <c r="X96" s="70">
        <f t="shared" si="26"/>
        <v>-2.4973714155801616</v>
      </c>
      <c r="Y96" s="70">
        <f t="shared" si="27"/>
        <v>-2.4597138189860885</v>
      </c>
      <c r="Z96" s="18">
        <f t="shared" si="28"/>
        <v>14.693928213257152</v>
      </c>
    </row>
    <row r="97" spans="1:26" x14ac:dyDescent="0.2">
      <c r="A97" s="62"/>
      <c r="C97" s="8" t="s">
        <v>23</v>
      </c>
      <c r="D97" s="69" t="s">
        <v>10</v>
      </c>
      <c r="E97" s="70">
        <f t="shared" si="12"/>
        <v>59.849824129362446</v>
      </c>
      <c r="F97" s="70">
        <f t="shared" si="13"/>
        <v>13.982258354553508</v>
      </c>
      <c r="G97" s="70">
        <f t="shared" si="14"/>
        <v>22.612042772206607</v>
      </c>
      <c r="H97" s="70">
        <f t="shared" si="15"/>
        <v>20.661375067438996</v>
      </c>
      <c r="I97" s="70">
        <f t="shared" si="16"/>
        <v>36.392619495923128</v>
      </c>
      <c r="J97" s="70">
        <f t="shared" si="29"/>
        <v>3.3516449894518843</v>
      </c>
      <c r="K97" s="70">
        <f t="shared" si="18"/>
        <v>-10.150733654854847</v>
      </c>
      <c r="L97" s="70">
        <f t="shared" si="19"/>
        <v>-2.3260294485158255</v>
      </c>
      <c r="M97" s="70">
        <f t="shared" si="20"/>
        <v>27.022487602126134</v>
      </c>
      <c r="N97" s="70">
        <f t="shared" si="30"/>
        <v>9.5210103578975378</v>
      </c>
      <c r="O97" s="70">
        <f t="shared" si="31"/>
        <v>26.107429243980192</v>
      </c>
      <c r="P97" s="70">
        <f t="shared" si="32"/>
        <v>-32.556140533702887</v>
      </c>
      <c r="Q97" s="70">
        <f t="shared" si="32"/>
        <v>-49.737555476034842</v>
      </c>
      <c r="R97" s="70">
        <f t="shared" si="21"/>
        <v>-12.958070083193178</v>
      </c>
      <c r="S97" s="70">
        <f t="shared" si="22"/>
        <v>31.201129678240704</v>
      </c>
      <c r="T97" s="70">
        <f t="shared" si="23"/>
        <v>4.7533469835089051</v>
      </c>
      <c r="U97" s="70">
        <f t="shared" si="24"/>
        <v>6.7706179412706717</v>
      </c>
      <c r="V97" s="70">
        <f t="shared" si="25"/>
        <v>5.2284639377448059</v>
      </c>
      <c r="W97" s="70">
        <f t="shared" si="25"/>
        <v>36.108371360636056</v>
      </c>
      <c r="X97" s="70">
        <f t="shared" si="26"/>
        <v>-15.233900773156549</v>
      </c>
      <c r="Y97" s="70">
        <f t="shared" si="27"/>
        <v>0.81422647949365512</v>
      </c>
      <c r="Z97" s="18">
        <f t="shared" si="28"/>
        <v>4.7791948054696434</v>
      </c>
    </row>
    <row r="98" spans="1:26" x14ac:dyDescent="0.2">
      <c r="A98" s="62"/>
      <c r="C98" s="8" t="s">
        <v>7</v>
      </c>
      <c r="D98" s="69" t="s">
        <v>10</v>
      </c>
      <c r="E98" s="70">
        <f t="shared" si="12"/>
        <v>67.887125877013091</v>
      </c>
      <c r="F98" s="70">
        <f t="shared" si="13"/>
        <v>21.173583336998433</v>
      </c>
      <c r="G98" s="70">
        <f t="shared" si="14"/>
        <v>18.426399804602681</v>
      </c>
      <c r="H98" s="70">
        <f t="shared" si="15"/>
        <v>22.360225141309087</v>
      </c>
      <c r="I98" s="70">
        <f t="shared" si="16"/>
        <v>31.073708904615103</v>
      </c>
      <c r="J98" s="70">
        <f t="shared" si="29"/>
        <v>0.50514397527436472</v>
      </c>
      <c r="K98" s="70">
        <f t="shared" si="18"/>
        <v>-4.1749750530405549</v>
      </c>
      <c r="L98" s="70">
        <f t="shared" si="19"/>
        <v>-0.30463223162972497</v>
      </c>
      <c r="M98" s="70">
        <f t="shared" si="20"/>
        <v>19.94634182373774</v>
      </c>
      <c r="N98" s="70">
        <f t="shared" si="30"/>
        <v>6.55927469679078</v>
      </c>
      <c r="O98" s="70">
        <f t="shared" si="31"/>
        <v>18.814596329585683</v>
      </c>
      <c r="P98" s="70">
        <f t="shared" si="32"/>
        <v>7.7924501205136636</v>
      </c>
      <c r="Q98" s="70">
        <f t="shared" si="32"/>
        <v>5.2843756118850678</v>
      </c>
      <c r="R98" s="70">
        <f t="shared" si="21"/>
        <v>-12.026445558113068</v>
      </c>
      <c r="S98" s="70">
        <f t="shared" si="22"/>
        <v>20.837702781070206</v>
      </c>
      <c r="T98" s="70">
        <f t="shared" si="23"/>
        <v>0.65259470735954039</v>
      </c>
      <c r="U98" s="70">
        <f t="shared" si="24"/>
        <v>6.6709501802473739</v>
      </c>
      <c r="V98" s="70">
        <f t="shared" si="25"/>
        <v>1.6396261532671303</v>
      </c>
      <c r="W98" s="70">
        <f t="shared" si="25"/>
        <v>14.398272441979827</v>
      </c>
      <c r="X98" s="70">
        <f t="shared" si="26"/>
        <v>-6.2326609515032203</v>
      </c>
      <c r="Y98" s="70">
        <f t="shared" si="27"/>
        <v>-1.5917241974406977</v>
      </c>
      <c r="Z98" s="18">
        <f t="shared" si="28"/>
        <v>10.012238864598515</v>
      </c>
    </row>
    <row r="99" spans="1:26" ht="13.5" thickBot="1" x14ac:dyDescent="0.25">
      <c r="A99" s="71"/>
      <c r="B99" s="144"/>
      <c r="C99" s="144"/>
      <c r="D99" s="66"/>
      <c r="E99" s="66"/>
      <c r="F99" s="66"/>
      <c r="G99" s="66"/>
      <c r="H99" s="66"/>
      <c r="I99" s="66"/>
      <c r="J99" s="66"/>
      <c r="K99" s="66"/>
      <c r="L99" s="66"/>
      <c r="M99" s="66"/>
      <c r="N99" s="66"/>
      <c r="O99" s="66"/>
      <c r="P99" s="66"/>
      <c r="Q99" s="66"/>
      <c r="R99" s="66"/>
      <c r="S99" s="66"/>
      <c r="T99" s="66"/>
      <c r="U99" s="66"/>
      <c r="V99" s="66"/>
      <c r="W99" s="66"/>
      <c r="X99" s="66"/>
      <c r="Y99" s="66"/>
      <c r="Z99" s="66"/>
    </row>
    <row r="100" spans="1:26" ht="13.5" thickTop="1" x14ac:dyDescent="0.2">
      <c r="A100" s="354" t="s">
        <v>869</v>
      </c>
      <c r="B100" s="355"/>
      <c r="C100" s="355"/>
      <c r="D100" s="355"/>
      <c r="E100" s="355"/>
      <c r="F100" s="355"/>
      <c r="G100" s="355"/>
      <c r="H100" s="355"/>
      <c r="I100" s="355"/>
      <c r="J100" s="355"/>
      <c r="K100" s="355"/>
      <c r="L100" s="355"/>
      <c r="M100" s="355"/>
      <c r="N100" s="355"/>
      <c r="O100" s="355"/>
      <c r="P100" s="355"/>
      <c r="Q100" s="355"/>
      <c r="R100" s="355"/>
      <c r="S100" s="355"/>
      <c r="T100" s="355"/>
      <c r="U100" s="355"/>
      <c r="V100" s="355"/>
      <c r="W100" s="355"/>
      <c r="X100" s="355"/>
      <c r="Y100" s="355"/>
      <c r="Z100" s="355"/>
    </row>
    <row r="101" spans="1:26" x14ac:dyDescent="0.2">
      <c r="A101" s="62"/>
    </row>
    <row r="102" spans="1:26" x14ac:dyDescent="0.2">
      <c r="A102" s="62"/>
    </row>
    <row r="103" spans="1:26" x14ac:dyDescent="0.2">
      <c r="A103" s="62"/>
    </row>
    <row r="104" spans="1:26" x14ac:dyDescent="0.2">
      <c r="A104" s="62"/>
    </row>
    <row r="105" spans="1:26" x14ac:dyDescent="0.2">
      <c r="A105" s="62"/>
    </row>
    <row r="106" spans="1:26" x14ac:dyDescent="0.2">
      <c r="A106" s="62"/>
    </row>
    <row r="107" spans="1:26" x14ac:dyDescent="0.2">
      <c r="A107" s="62"/>
    </row>
    <row r="108" spans="1:26" x14ac:dyDescent="0.2">
      <c r="A108" s="62"/>
    </row>
    <row r="109" spans="1:26" x14ac:dyDescent="0.2">
      <c r="A109" s="62"/>
    </row>
    <row r="110" spans="1:26" x14ac:dyDescent="0.2">
      <c r="A110" s="62"/>
    </row>
    <row r="111" spans="1:26" x14ac:dyDescent="0.2">
      <c r="A111" s="62"/>
    </row>
    <row r="112" spans="1:26" x14ac:dyDescent="0.2">
      <c r="A112" s="62"/>
    </row>
    <row r="113" spans="1:1" x14ac:dyDescent="0.2">
      <c r="A113" s="62"/>
    </row>
    <row r="114" spans="1:1" x14ac:dyDescent="0.2">
      <c r="A114" s="62"/>
    </row>
    <row r="115" spans="1:1" x14ac:dyDescent="0.2">
      <c r="A115" s="62"/>
    </row>
    <row r="116" spans="1:1" x14ac:dyDescent="0.2">
      <c r="A116" s="62"/>
    </row>
    <row r="117" spans="1:1" x14ac:dyDescent="0.2">
      <c r="A117" s="62"/>
    </row>
    <row r="118" spans="1:1" x14ac:dyDescent="0.2">
      <c r="A118" s="62"/>
    </row>
    <row r="119" spans="1:1" x14ac:dyDescent="0.2">
      <c r="A119" s="62"/>
    </row>
    <row r="120" spans="1:1" x14ac:dyDescent="0.2">
      <c r="A120" s="62"/>
    </row>
    <row r="121" spans="1:1" x14ac:dyDescent="0.2">
      <c r="A121" s="62"/>
    </row>
    <row r="122" spans="1:1" x14ac:dyDescent="0.2">
      <c r="A122" s="62"/>
    </row>
    <row r="123" spans="1:1" x14ac:dyDescent="0.2">
      <c r="A123" s="62"/>
    </row>
    <row r="124" spans="1:1" x14ac:dyDescent="0.2">
      <c r="A124" s="62"/>
    </row>
    <row r="125" spans="1:1" x14ac:dyDescent="0.2">
      <c r="A125" s="62"/>
    </row>
    <row r="126" spans="1:1" x14ac:dyDescent="0.2">
      <c r="A126" s="62"/>
    </row>
    <row r="127" spans="1:1" x14ac:dyDescent="0.2">
      <c r="A127" s="62"/>
    </row>
    <row r="128" spans="1:1" x14ac:dyDescent="0.2">
      <c r="A128" s="62"/>
    </row>
    <row r="129" spans="1:1" x14ac:dyDescent="0.2">
      <c r="A129" s="62"/>
    </row>
    <row r="130" spans="1:1" x14ac:dyDescent="0.2">
      <c r="A130" s="62"/>
    </row>
    <row r="131" spans="1:1" x14ac:dyDescent="0.2">
      <c r="A131" s="62"/>
    </row>
    <row r="132" spans="1:1" x14ac:dyDescent="0.2">
      <c r="A132" s="62"/>
    </row>
    <row r="133" spans="1:1" x14ac:dyDescent="0.2">
      <c r="A133" s="62"/>
    </row>
    <row r="134" spans="1:1" x14ac:dyDescent="0.2">
      <c r="A134" s="62"/>
    </row>
    <row r="135" spans="1:1" x14ac:dyDescent="0.2">
      <c r="A135" s="62"/>
    </row>
    <row r="136" spans="1:1" x14ac:dyDescent="0.2">
      <c r="A136" s="62"/>
    </row>
    <row r="137" spans="1:1" x14ac:dyDescent="0.2">
      <c r="A137" s="62"/>
    </row>
    <row r="138" spans="1:1" x14ac:dyDescent="0.2">
      <c r="A138" s="62"/>
    </row>
    <row r="139" spans="1:1" x14ac:dyDescent="0.2">
      <c r="A139" s="62"/>
    </row>
    <row r="140" spans="1:1" x14ac:dyDescent="0.2">
      <c r="A140" s="62"/>
    </row>
    <row r="141" spans="1:1" x14ac:dyDescent="0.2">
      <c r="A141" s="62"/>
    </row>
    <row r="142" spans="1:1" x14ac:dyDescent="0.2">
      <c r="A142" s="62"/>
    </row>
    <row r="143" spans="1:1" x14ac:dyDescent="0.2">
      <c r="A143" s="62"/>
    </row>
    <row r="144" spans="1:1" x14ac:dyDescent="0.2">
      <c r="A144" s="62"/>
    </row>
    <row r="145" spans="1:1" x14ac:dyDescent="0.2">
      <c r="A145" s="62"/>
    </row>
    <row r="146" spans="1:1" x14ac:dyDescent="0.2">
      <c r="A146" s="62"/>
    </row>
    <row r="147" spans="1:1" x14ac:dyDescent="0.2">
      <c r="A147" s="62"/>
    </row>
    <row r="148" spans="1:1" x14ac:dyDescent="0.2">
      <c r="A148" s="62"/>
    </row>
    <row r="149" spans="1:1" x14ac:dyDescent="0.2">
      <c r="A149" s="62"/>
    </row>
    <row r="150" spans="1:1" x14ac:dyDescent="0.2">
      <c r="A150" s="62"/>
    </row>
    <row r="151" spans="1:1" x14ac:dyDescent="0.2">
      <c r="A151" s="62"/>
    </row>
    <row r="152" spans="1:1" x14ac:dyDescent="0.2">
      <c r="A152" s="62"/>
    </row>
    <row r="153" spans="1:1" x14ac:dyDescent="0.2">
      <c r="A153" s="62"/>
    </row>
    <row r="154" spans="1:1" x14ac:dyDescent="0.2">
      <c r="A154" s="62"/>
    </row>
    <row r="155" spans="1:1" x14ac:dyDescent="0.2">
      <c r="A155" s="62"/>
    </row>
    <row r="156" spans="1:1" x14ac:dyDescent="0.2">
      <c r="A156" s="62"/>
    </row>
    <row r="157" spans="1:1" x14ac:dyDescent="0.2">
      <c r="A157" s="62"/>
    </row>
    <row r="158" spans="1:1" x14ac:dyDescent="0.2">
      <c r="A158" s="62"/>
    </row>
    <row r="159" spans="1:1" x14ac:dyDescent="0.2">
      <c r="A159" s="62"/>
    </row>
    <row r="160" spans="1:1" x14ac:dyDescent="0.2">
      <c r="A160" s="62"/>
    </row>
    <row r="161" spans="1:1" x14ac:dyDescent="0.2">
      <c r="A161" s="62"/>
    </row>
    <row r="162" spans="1:1" x14ac:dyDescent="0.2">
      <c r="A162" s="62"/>
    </row>
    <row r="163" spans="1:1" x14ac:dyDescent="0.2">
      <c r="A163" s="62"/>
    </row>
    <row r="164" spans="1:1" x14ac:dyDescent="0.2">
      <c r="A164" s="62"/>
    </row>
  </sheetData>
  <mergeCells count="6">
    <mergeCell ref="A2:Z2"/>
    <mergeCell ref="A100:Z100"/>
    <mergeCell ref="A4:Z4"/>
    <mergeCell ref="D7:Z7"/>
    <mergeCell ref="D38:Z38"/>
    <mergeCell ref="D69:Z69"/>
  </mergeCells>
  <hyperlinks>
    <hyperlink ref="A1" location="INDICE!A1" display="ÍNDICE"/>
  </hyperlinks>
  <pageMargins left="0.75" right="0.75" top="1" bottom="1" header="0" footer="0"/>
  <pageSetup orientation="portrait" horizontalDpi="1200" verticalDpi="1200"/>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64"/>
  <sheetViews>
    <sheetView topLeftCell="G67" zoomScale="64" zoomScaleNormal="64" workbookViewId="0"/>
  </sheetViews>
  <sheetFormatPr baseColWidth="10" defaultRowHeight="12.75" x14ac:dyDescent="0.2"/>
  <cols>
    <col min="1" max="1" width="6.42578125" style="4" customWidth="1"/>
    <col min="2" max="2" width="8.42578125" style="4" bestFit="1" customWidth="1"/>
    <col min="3" max="3" width="50" style="4" bestFit="1" customWidth="1"/>
    <col min="4" max="25" width="11.42578125" style="4"/>
    <col min="26" max="26" width="12.140625" style="4" customWidth="1"/>
    <col min="27" max="16384" width="11.42578125" style="4"/>
  </cols>
  <sheetData>
    <row r="1" spans="1:26" x14ac:dyDescent="0.2">
      <c r="A1" s="37" t="s">
        <v>4</v>
      </c>
    </row>
    <row r="2" spans="1:26" ht="18.75" x14ac:dyDescent="0.3">
      <c r="A2" s="333" t="s">
        <v>260</v>
      </c>
      <c r="B2" s="333"/>
      <c r="C2" s="333"/>
      <c r="D2" s="333"/>
      <c r="E2" s="333"/>
      <c r="F2" s="333"/>
      <c r="G2" s="333"/>
      <c r="H2" s="333"/>
      <c r="I2" s="333"/>
      <c r="J2" s="333"/>
      <c r="K2" s="333"/>
      <c r="L2" s="333"/>
      <c r="M2" s="333"/>
      <c r="N2" s="333"/>
      <c r="O2" s="333"/>
      <c r="P2" s="333"/>
      <c r="Q2" s="333"/>
      <c r="R2" s="333"/>
      <c r="S2" s="333"/>
      <c r="T2" s="333"/>
      <c r="U2" s="333"/>
      <c r="V2" s="333"/>
      <c r="W2" s="333"/>
      <c r="X2" s="333"/>
      <c r="Y2" s="333"/>
      <c r="Z2" s="333"/>
    </row>
    <row r="3" spans="1:26" ht="18.75" x14ac:dyDescent="0.3">
      <c r="A3" s="141"/>
      <c r="B3" s="141"/>
      <c r="C3" s="141"/>
      <c r="D3" s="141"/>
      <c r="E3" s="141"/>
      <c r="F3" s="141"/>
      <c r="G3" s="141"/>
      <c r="H3" s="141"/>
      <c r="I3" s="141"/>
      <c r="J3" s="141"/>
      <c r="K3" s="57"/>
      <c r="L3" s="57"/>
      <c r="M3" s="57"/>
      <c r="N3" s="57"/>
      <c r="O3" s="57"/>
      <c r="P3" s="57"/>
      <c r="Q3" s="57"/>
      <c r="R3" s="57"/>
      <c r="S3" s="57"/>
      <c r="T3" s="57"/>
      <c r="U3" s="57"/>
      <c r="V3" s="57"/>
      <c r="W3" s="57"/>
      <c r="X3" s="57"/>
      <c r="Y3" s="57"/>
      <c r="Z3" s="41"/>
    </row>
    <row r="4" spans="1:26" ht="18.75" x14ac:dyDescent="0.3">
      <c r="A4" s="340" t="s">
        <v>406</v>
      </c>
      <c r="B4" s="340"/>
      <c r="C4" s="340"/>
      <c r="D4" s="340"/>
      <c r="E4" s="340"/>
      <c r="F4" s="340"/>
      <c r="G4" s="340"/>
      <c r="H4" s="340"/>
      <c r="I4" s="340"/>
      <c r="J4" s="340"/>
      <c r="K4" s="340"/>
      <c r="L4" s="340"/>
      <c r="M4" s="340"/>
      <c r="N4" s="340"/>
      <c r="O4" s="340"/>
      <c r="P4" s="341"/>
      <c r="Q4" s="341"/>
      <c r="R4" s="341"/>
      <c r="S4" s="341"/>
      <c r="T4" s="341"/>
      <c r="U4" s="341"/>
      <c r="V4" s="341"/>
      <c r="W4" s="341"/>
      <c r="X4" s="341"/>
      <c r="Y4" s="341"/>
      <c r="Z4" s="341"/>
    </row>
    <row r="5" spans="1:26" ht="13.5" thickBot="1" x14ac:dyDescent="0.25">
      <c r="A5" s="144"/>
      <c r="B5" s="23"/>
      <c r="C5" s="23"/>
      <c r="D5" s="23"/>
      <c r="E5" s="23"/>
      <c r="F5" s="23"/>
      <c r="G5" s="23"/>
      <c r="H5" s="23"/>
      <c r="I5" s="23"/>
      <c r="J5" s="23"/>
      <c r="K5" s="23"/>
      <c r="L5" s="23"/>
      <c r="M5" s="23"/>
      <c r="N5" s="23"/>
      <c r="O5" s="23"/>
      <c r="P5" s="58"/>
      <c r="Q5" s="58"/>
      <c r="R5" s="58"/>
      <c r="S5" s="58"/>
      <c r="T5" s="58"/>
      <c r="U5" s="58"/>
      <c r="V5" s="58"/>
      <c r="W5" s="58"/>
      <c r="X5" s="58"/>
      <c r="Y5" s="58"/>
    </row>
    <row r="6" spans="1:26" ht="13.5" thickTop="1" x14ac:dyDescent="0.2">
      <c r="A6" s="148"/>
      <c r="D6" s="59">
        <v>1995</v>
      </c>
      <c r="E6" s="59">
        <v>1996</v>
      </c>
      <c r="F6" s="59">
        <v>1997</v>
      </c>
      <c r="G6" s="59">
        <v>1998</v>
      </c>
      <c r="H6" s="59">
        <v>1999</v>
      </c>
      <c r="I6" s="59">
        <v>2000</v>
      </c>
      <c r="J6" s="59">
        <v>2001</v>
      </c>
      <c r="K6" s="59">
        <v>2002</v>
      </c>
      <c r="L6" s="59">
        <v>2003</v>
      </c>
      <c r="M6" s="59">
        <v>2004</v>
      </c>
      <c r="N6" s="59">
        <v>2005</v>
      </c>
      <c r="O6" s="59">
        <v>2006</v>
      </c>
      <c r="P6" s="59">
        <v>2007</v>
      </c>
      <c r="Q6" s="59">
        <v>2008</v>
      </c>
      <c r="R6" s="59">
        <v>2009</v>
      </c>
      <c r="S6" s="59">
        <v>2010</v>
      </c>
      <c r="T6" s="59">
        <v>2011</v>
      </c>
      <c r="U6" s="59">
        <v>2012</v>
      </c>
      <c r="V6" s="59">
        <v>2013</v>
      </c>
      <c r="W6" s="59">
        <v>2014</v>
      </c>
      <c r="X6" s="59">
        <v>2015</v>
      </c>
      <c r="Y6" s="59">
        <v>2016</v>
      </c>
      <c r="Z6" s="59" t="s">
        <v>806</v>
      </c>
    </row>
    <row r="7" spans="1:26" ht="13.5" thickBot="1" x14ac:dyDescent="0.25">
      <c r="A7" s="149"/>
      <c r="B7" s="26"/>
      <c r="C7" s="26"/>
      <c r="D7" s="328" t="s">
        <v>25</v>
      </c>
      <c r="E7" s="328"/>
      <c r="F7" s="328"/>
      <c r="G7" s="328"/>
      <c r="H7" s="328"/>
      <c r="I7" s="328"/>
      <c r="J7" s="328"/>
      <c r="K7" s="328"/>
      <c r="L7" s="328"/>
      <c r="M7" s="328"/>
      <c r="N7" s="328"/>
      <c r="O7" s="328"/>
      <c r="P7" s="328"/>
      <c r="Q7" s="328"/>
      <c r="R7" s="328"/>
      <c r="S7" s="328"/>
      <c r="T7" s="328"/>
      <c r="U7" s="328"/>
      <c r="V7" s="328"/>
      <c r="W7" s="328"/>
      <c r="X7" s="328"/>
      <c r="Y7" s="328"/>
      <c r="Z7" s="328"/>
    </row>
    <row r="8" spans="1:26" ht="13.5" thickTop="1" x14ac:dyDescent="0.2">
      <c r="A8" s="148"/>
      <c r="D8" s="140"/>
      <c r="E8" s="140"/>
      <c r="F8" s="140"/>
      <c r="G8" s="140"/>
      <c r="H8" s="140"/>
      <c r="I8" s="140"/>
      <c r="J8" s="140"/>
      <c r="K8" s="140"/>
      <c r="L8" s="140"/>
      <c r="M8" s="140"/>
      <c r="N8" s="140"/>
      <c r="O8" s="140"/>
      <c r="P8" s="140"/>
      <c r="Q8" s="140"/>
      <c r="R8" s="140"/>
      <c r="S8" s="140"/>
      <c r="T8" s="140"/>
      <c r="U8" s="234"/>
      <c r="V8" s="272"/>
      <c r="W8" s="292"/>
      <c r="X8" s="296"/>
      <c r="Y8" s="296"/>
      <c r="Z8" s="140"/>
    </row>
    <row r="9" spans="1:26" ht="15" x14ac:dyDescent="0.25">
      <c r="A9" s="60">
        <v>1</v>
      </c>
      <c r="B9" s="175" t="s">
        <v>267</v>
      </c>
      <c r="C9" s="130" t="s">
        <v>342</v>
      </c>
      <c r="D9" s="176">
        <v>649.23115499999994</v>
      </c>
      <c r="E9" s="176">
        <v>615.54653499999995</v>
      </c>
      <c r="F9" s="176">
        <v>773.74116100000003</v>
      </c>
      <c r="G9" s="176">
        <v>843.41521399999999</v>
      </c>
      <c r="H9" s="176">
        <v>1285.594124</v>
      </c>
      <c r="I9" s="176">
        <v>1734.6757480000001</v>
      </c>
      <c r="J9" s="176">
        <v>1696.55962</v>
      </c>
      <c r="K9" s="176">
        <v>1606.4389900000001</v>
      </c>
      <c r="L9" s="176">
        <v>2238.02927</v>
      </c>
      <c r="M9" s="176">
        <v>3695.0980789999999</v>
      </c>
      <c r="N9" s="176">
        <v>5630.240444</v>
      </c>
      <c r="O9" s="176">
        <v>8765.9453350000003</v>
      </c>
      <c r="P9" s="176">
        <v>8169.0069860000003</v>
      </c>
      <c r="Q9" s="176">
        <v>9120.7657290000006</v>
      </c>
      <c r="R9" s="176">
        <v>9815.6148369999992</v>
      </c>
      <c r="S9" s="177">
        <v>11283.507308</v>
      </c>
      <c r="T9" s="178">
        <v>9572.0435720000005</v>
      </c>
      <c r="U9" s="178">
        <v>9636.4587580000007</v>
      </c>
      <c r="V9" s="178">
        <v>9275.5095450000008</v>
      </c>
      <c r="W9" s="178">
        <v>9176.3920969999999</v>
      </c>
      <c r="X9" s="178">
        <v>5771.2556720000002</v>
      </c>
      <c r="Y9" s="178">
        <v>5017.2178320000003</v>
      </c>
      <c r="Z9" s="61">
        <f>SUM(D9:Y9)</f>
        <v>116372.288011</v>
      </c>
    </row>
    <row r="10" spans="1:26" ht="15" x14ac:dyDescent="0.25">
      <c r="A10" s="60">
        <v>2</v>
      </c>
      <c r="B10" s="175" t="s">
        <v>269</v>
      </c>
      <c r="C10" s="130" t="s">
        <v>343</v>
      </c>
      <c r="D10" s="176">
        <v>25.833839000000001</v>
      </c>
      <c r="E10" s="176">
        <v>28.773596999999999</v>
      </c>
      <c r="F10" s="176">
        <v>23.251901</v>
      </c>
      <c r="G10" s="176">
        <v>35.737225000000002</v>
      </c>
      <c r="H10" s="176">
        <v>243.85260500000001</v>
      </c>
      <c r="I10" s="176">
        <v>371.588954</v>
      </c>
      <c r="J10" s="176">
        <v>246.197969</v>
      </c>
      <c r="K10" s="176">
        <v>260.16420599999998</v>
      </c>
      <c r="L10" s="176">
        <v>202.646649</v>
      </c>
      <c r="M10" s="176">
        <v>686.15185399999996</v>
      </c>
      <c r="N10" s="176">
        <v>1079.9573009999999</v>
      </c>
      <c r="O10" s="176">
        <v>3336.1666030000001</v>
      </c>
      <c r="P10" s="176">
        <v>5553.9008670000003</v>
      </c>
      <c r="Q10" s="176">
        <v>4727.0409600000003</v>
      </c>
      <c r="R10" s="176">
        <v>1838.986427</v>
      </c>
      <c r="S10" s="177">
        <v>2588.858749</v>
      </c>
      <c r="T10" s="178">
        <v>2329.7900260000001</v>
      </c>
      <c r="U10" s="178">
        <v>1861.059722</v>
      </c>
      <c r="V10" s="178">
        <v>2134.256907</v>
      </c>
      <c r="W10" s="178">
        <v>2645.9421619999998</v>
      </c>
      <c r="X10" s="178">
        <v>4427.967455</v>
      </c>
      <c r="Y10" s="178">
        <v>3768.8287110000001</v>
      </c>
      <c r="Z10" s="61">
        <f t="shared" ref="Z10:Z36" si="0">SUM(D10:Y10)</f>
        <v>38416.954688999998</v>
      </c>
    </row>
    <row r="11" spans="1:26" ht="15" x14ac:dyDescent="0.25">
      <c r="A11" s="60">
        <v>3</v>
      </c>
      <c r="B11" s="175" t="s">
        <v>270</v>
      </c>
      <c r="C11" s="130" t="s">
        <v>344</v>
      </c>
      <c r="D11" s="176">
        <v>0</v>
      </c>
      <c r="E11" s="176">
        <v>0</v>
      </c>
      <c r="F11" s="176">
        <v>0</v>
      </c>
      <c r="G11" s="176">
        <v>0</v>
      </c>
      <c r="H11" s="176">
        <v>0</v>
      </c>
      <c r="I11" s="176">
        <v>0</v>
      </c>
      <c r="J11" s="176">
        <v>0</v>
      </c>
      <c r="K11" s="176">
        <v>0</v>
      </c>
      <c r="L11" s="176">
        <v>0</v>
      </c>
      <c r="M11" s="176">
        <v>0</v>
      </c>
      <c r="N11" s="176">
        <v>0</v>
      </c>
      <c r="O11" s="176">
        <v>0</v>
      </c>
      <c r="P11" s="176">
        <v>2112.2576840000002</v>
      </c>
      <c r="Q11" s="176">
        <v>4709.3317740000002</v>
      </c>
      <c r="R11" s="176">
        <v>4019.9048990000001</v>
      </c>
      <c r="S11" s="177">
        <v>4651.9992259999999</v>
      </c>
      <c r="T11" s="178">
        <v>4636.4077310000002</v>
      </c>
      <c r="U11" s="178">
        <v>5653.8342149999999</v>
      </c>
      <c r="V11" s="178">
        <v>7157.5968540000003</v>
      </c>
      <c r="W11" s="178">
        <v>6132.8293090000006</v>
      </c>
      <c r="X11" s="178">
        <v>5062.5696749999997</v>
      </c>
      <c r="Y11" s="178">
        <v>4837.538802</v>
      </c>
      <c r="Z11" s="61">
        <f t="shared" si="0"/>
        <v>48974.270169000003</v>
      </c>
    </row>
    <row r="12" spans="1:26" ht="15" x14ac:dyDescent="0.25">
      <c r="A12" s="60">
        <v>4</v>
      </c>
      <c r="B12" s="175" t="s">
        <v>272</v>
      </c>
      <c r="C12" s="130" t="s">
        <v>345</v>
      </c>
      <c r="D12" s="176">
        <v>0</v>
      </c>
      <c r="E12" s="176">
        <v>0</v>
      </c>
      <c r="F12" s="176">
        <v>0</v>
      </c>
      <c r="G12" s="176">
        <v>0</v>
      </c>
      <c r="H12" s="176">
        <v>0</v>
      </c>
      <c r="I12" s="176">
        <v>0</v>
      </c>
      <c r="J12" s="176">
        <v>0</v>
      </c>
      <c r="K12" s="176">
        <v>0</v>
      </c>
      <c r="L12" s="176">
        <v>0</v>
      </c>
      <c r="M12" s="176">
        <v>0</v>
      </c>
      <c r="N12" s="176">
        <v>0</v>
      </c>
      <c r="O12" s="176">
        <v>0</v>
      </c>
      <c r="P12" s="176">
        <v>2252.8406359999999</v>
      </c>
      <c r="Q12" s="176">
        <v>4674.5060039999998</v>
      </c>
      <c r="R12" s="176">
        <v>3749.2694099999999</v>
      </c>
      <c r="S12" s="177">
        <v>4868.8865820000001</v>
      </c>
      <c r="T12" s="178">
        <v>5209.9970910000002</v>
      </c>
      <c r="U12" s="178">
        <v>3781.7181439999999</v>
      </c>
      <c r="V12" s="178">
        <v>4135.7192299999997</v>
      </c>
      <c r="W12" s="178">
        <v>3102.3500559999998</v>
      </c>
      <c r="X12" s="178">
        <v>3082.611003</v>
      </c>
      <c r="Y12" s="178">
        <v>2840.3997960000002</v>
      </c>
      <c r="Z12" s="61">
        <f t="shared" si="0"/>
        <v>37698.297951999994</v>
      </c>
    </row>
    <row r="13" spans="1:26" ht="15" x14ac:dyDescent="0.25">
      <c r="A13" s="60">
        <v>5</v>
      </c>
      <c r="B13" s="175" t="s">
        <v>274</v>
      </c>
      <c r="C13" s="130" t="s">
        <v>346</v>
      </c>
      <c r="D13" s="176">
        <v>0</v>
      </c>
      <c r="E13" s="176">
        <v>0</v>
      </c>
      <c r="F13" s="176">
        <v>0</v>
      </c>
      <c r="G13" s="176">
        <v>0</v>
      </c>
      <c r="H13" s="176">
        <v>0</v>
      </c>
      <c r="I13" s="176">
        <v>0</v>
      </c>
      <c r="J13" s="176">
        <v>0</v>
      </c>
      <c r="K13" s="176">
        <v>0</v>
      </c>
      <c r="L13" s="176">
        <v>0</v>
      </c>
      <c r="M13" s="176">
        <v>0</v>
      </c>
      <c r="N13" s="176">
        <v>0</v>
      </c>
      <c r="O13" s="176">
        <v>0</v>
      </c>
      <c r="P13" s="176">
        <v>2487.4100739999999</v>
      </c>
      <c r="Q13" s="176">
        <v>4378.7438979999997</v>
      </c>
      <c r="R13" s="176">
        <v>4096.491626</v>
      </c>
      <c r="S13" s="177">
        <v>5634.7199440000004</v>
      </c>
      <c r="T13" s="178">
        <v>6400.0369959999998</v>
      </c>
      <c r="U13" s="178">
        <v>6465.662319</v>
      </c>
      <c r="V13" s="178">
        <v>7187.7036699999999</v>
      </c>
      <c r="W13" s="178">
        <v>7644.0026429999998</v>
      </c>
      <c r="X13" s="178">
        <v>7804.357645</v>
      </c>
      <c r="Y13" s="178">
        <v>8111.08277</v>
      </c>
      <c r="Z13" s="61">
        <f t="shared" si="0"/>
        <v>60210.211585000005</v>
      </c>
    </row>
    <row r="14" spans="1:26" ht="15" x14ac:dyDescent="0.25">
      <c r="A14" s="60">
        <v>6</v>
      </c>
      <c r="B14" s="175" t="s">
        <v>276</v>
      </c>
      <c r="C14" s="130" t="s">
        <v>347</v>
      </c>
      <c r="D14" s="176">
        <v>0</v>
      </c>
      <c r="E14" s="176">
        <v>0</v>
      </c>
      <c r="F14" s="176">
        <v>0</v>
      </c>
      <c r="G14" s="176">
        <v>0</v>
      </c>
      <c r="H14" s="176">
        <v>0</v>
      </c>
      <c r="I14" s="176">
        <v>0</v>
      </c>
      <c r="J14" s="176">
        <v>0</v>
      </c>
      <c r="K14" s="176">
        <v>0</v>
      </c>
      <c r="L14" s="176">
        <v>0</v>
      </c>
      <c r="M14" s="176">
        <v>0</v>
      </c>
      <c r="N14" s="176">
        <v>0</v>
      </c>
      <c r="O14" s="176">
        <v>0</v>
      </c>
      <c r="P14" s="176">
        <v>1520.54628</v>
      </c>
      <c r="Q14" s="176">
        <v>3134.6716259999998</v>
      </c>
      <c r="R14" s="176">
        <v>2512.8561580000001</v>
      </c>
      <c r="S14" s="177">
        <v>3025.8025149999999</v>
      </c>
      <c r="T14" s="178">
        <v>2957.432464</v>
      </c>
      <c r="U14" s="178">
        <v>2758.6067739999999</v>
      </c>
      <c r="V14" s="178">
        <v>3174.041428</v>
      </c>
      <c r="W14" s="178">
        <v>3221.5097740000001</v>
      </c>
      <c r="X14" s="178">
        <v>3353.6438669999998</v>
      </c>
      <c r="Y14" s="178">
        <v>3649.8556279999998</v>
      </c>
      <c r="Z14" s="61">
        <f t="shared" si="0"/>
        <v>29308.966513999996</v>
      </c>
    </row>
    <row r="15" spans="1:26" ht="15" x14ac:dyDescent="0.25">
      <c r="A15" s="60">
        <v>7</v>
      </c>
      <c r="B15" s="175" t="s">
        <v>277</v>
      </c>
      <c r="C15" s="130" t="s">
        <v>348</v>
      </c>
      <c r="D15" s="176">
        <v>579.48843699999998</v>
      </c>
      <c r="E15" s="176">
        <v>681.74384699999996</v>
      </c>
      <c r="F15" s="176">
        <v>807.85044700000003</v>
      </c>
      <c r="G15" s="176">
        <v>914.49823200000003</v>
      </c>
      <c r="H15" s="176">
        <v>1439.82664</v>
      </c>
      <c r="I15" s="176">
        <v>1970.8776210000001</v>
      </c>
      <c r="J15" s="176">
        <v>3325.2580370000001</v>
      </c>
      <c r="K15" s="176">
        <v>4092.9561570000001</v>
      </c>
      <c r="L15" s="176">
        <v>4715.0392350000002</v>
      </c>
      <c r="M15" s="176">
        <v>5412.9527939999998</v>
      </c>
      <c r="N15" s="176">
        <v>4747.1841400000003</v>
      </c>
      <c r="O15" s="176">
        <v>4741.2900689999997</v>
      </c>
      <c r="P15" s="176">
        <v>3976.7161689999998</v>
      </c>
      <c r="Q15" s="176">
        <v>2789.0329670000001</v>
      </c>
      <c r="R15" s="176">
        <v>3337.0871579999998</v>
      </c>
      <c r="S15" s="177">
        <v>5381.5671249999996</v>
      </c>
      <c r="T15" s="178">
        <v>5016.4493510000002</v>
      </c>
      <c r="U15" s="178">
        <v>5635.7521049999996</v>
      </c>
      <c r="V15" s="178">
        <v>5500.9328299999997</v>
      </c>
      <c r="W15" s="178">
        <v>5525.533195</v>
      </c>
      <c r="X15" s="178">
        <v>5386.2568469999997</v>
      </c>
      <c r="Y15" s="178">
        <v>5782.6430559999999</v>
      </c>
      <c r="Z15" s="61">
        <f t="shared" si="0"/>
        <v>81760.936459000004</v>
      </c>
    </row>
    <row r="16" spans="1:26" ht="15" x14ac:dyDescent="0.25">
      <c r="A16" s="60">
        <v>8</v>
      </c>
      <c r="B16" s="175" t="s">
        <v>279</v>
      </c>
      <c r="C16" s="130" t="s">
        <v>349</v>
      </c>
      <c r="D16" s="176">
        <v>630.51112000000001</v>
      </c>
      <c r="E16" s="176">
        <v>949.20350800000006</v>
      </c>
      <c r="F16" s="176">
        <v>1169.161552</v>
      </c>
      <c r="G16" s="176">
        <v>1362.442178</v>
      </c>
      <c r="H16" s="176">
        <v>1682.8403000000001</v>
      </c>
      <c r="I16" s="176">
        <v>2073.010444</v>
      </c>
      <c r="J16" s="176">
        <v>2074.6552160000001</v>
      </c>
      <c r="K16" s="176">
        <v>2243.5395739999999</v>
      </c>
      <c r="L16" s="176">
        <v>2146.8475859999999</v>
      </c>
      <c r="M16" s="176">
        <v>2554.31981</v>
      </c>
      <c r="N16" s="176">
        <v>2627.800193</v>
      </c>
      <c r="O16" s="176">
        <v>2664.674571</v>
      </c>
      <c r="P16" s="176">
        <v>2764.9547090000001</v>
      </c>
      <c r="Q16" s="176">
        <v>2657.6969909999998</v>
      </c>
      <c r="R16" s="176">
        <v>1823.1771450000001</v>
      </c>
      <c r="S16" s="177">
        <v>2376.2764400000001</v>
      </c>
      <c r="T16" s="178">
        <v>2498.4881660000001</v>
      </c>
      <c r="U16" s="178">
        <v>2656.2273460000001</v>
      </c>
      <c r="V16" s="178">
        <v>2953.8664589999998</v>
      </c>
      <c r="W16" s="178">
        <v>3130.5362319999999</v>
      </c>
      <c r="X16" s="178">
        <v>3254.8694220000002</v>
      </c>
      <c r="Y16" s="178">
        <v>3141.7784499999998</v>
      </c>
      <c r="Z16" s="61">
        <f t="shared" si="0"/>
        <v>49436.877412000002</v>
      </c>
    </row>
    <row r="17" spans="1:26" ht="15" x14ac:dyDescent="0.25">
      <c r="A17" s="60">
        <v>9</v>
      </c>
      <c r="B17" s="175" t="s">
        <v>281</v>
      </c>
      <c r="C17" s="130" t="s">
        <v>350</v>
      </c>
      <c r="D17" s="176">
        <v>424.42615899999998</v>
      </c>
      <c r="E17" s="176">
        <v>518.50510299999996</v>
      </c>
      <c r="F17" s="176">
        <v>594.20421699999997</v>
      </c>
      <c r="G17" s="176">
        <v>713.56175399999995</v>
      </c>
      <c r="H17" s="176">
        <v>791.93797400000005</v>
      </c>
      <c r="I17" s="176">
        <v>913.40819899999997</v>
      </c>
      <c r="J17" s="176">
        <v>983.73263499999996</v>
      </c>
      <c r="K17" s="176">
        <v>1008.226351</v>
      </c>
      <c r="L17" s="176">
        <v>1008.040959</v>
      </c>
      <c r="M17" s="176">
        <v>1283.7979290000001</v>
      </c>
      <c r="N17" s="176">
        <v>1570.615493</v>
      </c>
      <c r="O17" s="176">
        <v>1844.0180700000001</v>
      </c>
      <c r="P17" s="176">
        <v>1980.1889839999999</v>
      </c>
      <c r="Q17" s="176">
        <v>1910.3978870000001</v>
      </c>
      <c r="R17" s="176">
        <v>1407.0557839999999</v>
      </c>
      <c r="S17" s="177">
        <v>2187.06178</v>
      </c>
      <c r="T17" s="178">
        <v>2363.3382609999999</v>
      </c>
      <c r="U17" s="178">
        <v>2711.4632889999998</v>
      </c>
      <c r="V17" s="178">
        <v>3006.074106</v>
      </c>
      <c r="W17" s="178">
        <v>3224.8449559999999</v>
      </c>
      <c r="X17" s="178">
        <v>3280.9128689999998</v>
      </c>
      <c r="Y17" s="178">
        <v>3419.5567649999998</v>
      </c>
      <c r="Z17" s="61">
        <f t="shared" si="0"/>
        <v>37145.369524000002</v>
      </c>
    </row>
    <row r="18" spans="1:26" ht="15" x14ac:dyDescent="0.25">
      <c r="A18" s="60">
        <v>10</v>
      </c>
      <c r="B18" s="175" t="s">
        <v>282</v>
      </c>
      <c r="C18" s="130" t="s">
        <v>351</v>
      </c>
      <c r="D18" s="176">
        <v>655.91050600000005</v>
      </c>
      <c r="E18" s="176">
        <v>882.02083900000002</v>
      </c>
      <c r="F18" s="176">
        <v>944.75143800000001</v>
      </c>
      <c r="G18" s="176">
        <v>1157.4848979999999</v>
      </c>
      <c r="H18" s="176">
        <v>1506.64192</v>
      </c>
      <c r="I18" s="176">
        <v>2030.9526129999999</v>
      </c>
      <c r="J18" s="176">
        <v>1889.3587460000001</v>
      </c>
      <c r="K18" s="176">
        <v>1667.3400119999999</v>
      </c>
      <c r="L18" s="176">
        <v>1599.928007</v>
      </c>
      <c r="M18" s="176">
        <v>1762.4051589999999</v>
      </c>
      <c r="N18" s="176">
        <v>1829.351132</v>
      </c>
      <c r="O18" s="176">
        <v>2028.2752889999999</v>
      </c>
      <c r="P18" s="176">
        <v>2092.3591080000001</v>
      </c>
      <c r="Q18" s="176">
        <v>1864.5289379999999</v>
      </c>
      <c r="R18" s="176">
        <v>1355.408901</v>
      </c>
      <c r="S18" s="177">
        <v>1751.2721389999999</v>
      </c>
      <c r="T18" s="178">
        <v>1752.152075</v>
      </c>
      <c r="U18" s="178">
        <v>1865.039585</v>
      </c>
      <c r="V18" s="178">
        <v>2144.0017170000001</v>
      </c>
      <c r="W18" s="178">
        <v>2197.471133</v>
      </c>
      <c r="X18" s="178">
        <v>2170.5191260000001</v>
      </c>
      <c r="Y18" s="178">
        <v>2162.0901260000001</v>
      </c>
      <c r="Z18" s="61">
        <f t="shared" si="0"/>
        <v>37309.263406999999</v>
      </c>
    </row>
    <row r="19" spans="1:26" ht="15" x14ac:dyDescent="0.25">
      <c r="A19" s="60">
        <v>11</v>
      </c>
      <c r="B19" s="175" t="s">
        <v>283</v>
      </c>
      <c r="C19" s="130" t="s">
        <v>284</v>
      </c>
      <c r="D19" s="176">
        <v>0</v>
      </c>
      <c r="E19" s="176">
        <v>0</v>
      </c>
      <c r="F19" s="176">
        <v>0</v>
      </c>
      <c r="G19" s="176">
        <v>0</v>
      </c>
      <c r="H19" s="176">
        <v>0</v>
      </c>
      <c r="I19" s="176">
        <v>0</v>
      </c>
      <c r="J19" s="176">
        <v>0</v>
      </c>
      <c r="K19" s="176">
        <v>0</v>
      </c>
      <c r="L19" s="176">
        <v>0</v>
      </c>
      <c r="M19" s="176">
        <v>0</v>
      </c>
      <c r="N19" s="176">
        <v>0</v>
      </c>
      <c r="O19" s="176">
        <v>0</v>
      </c>
      <c r="P19" s="176">
        <v>863.82255599999996</v>
      </c>
      <c r="Q19" s="176">
        <v>1833.917702</v>
      </c>
      <c r="R19" s="176">
        <v>1892.229002</v>
      </c>
      <c r="S19" s="177">
        <v>2752.8414520000001</v>
      </c>
      <c r="T19" s="178">
        <v>3486.3848159999998</v>
      </c>
      <c r="U19" s="178">
        <v>3524.7816830000002</v>
      </c>
      <c r="V19" s="178">
        <v>3342.858616</v>
      </c>
      <c r="W19" s="178">
        <v>3896.6380819999999</v>
      </c>
      <c r="X19" s="178">
        <v>6165.3346099999999</v>
      </c>
      <c r="Y19" s="178">
        <v>6462.7454470000002</v>
      </c>
      <c r="Z19" s="61">
        <f t="shared" si="0"/>
        <v>34221.553966000007</v>
      </c>
    </row>
    <row r="20" spans="1:26" ht="15" x14ac:dyDescent="0.25">
      <c r="A20" s="60">
        <v>12</v>
      </c>
      <c r="B20" s="175" t="s">
        <v>285</v>
      </c>
      <c r="C20" s="130" t="s">
        <v>352</v>
      </c>
      <c r="D20" s="176">
        <v>0</v>
      </c>
      <c r="E20" s="176">
        <v>168.711219</v>
      </c>
      <c r="F20" s="176">
        <v>248.694062</v>
      </c>
      <c r="G20" s="176">
        <v>223.020903</v>
      </c>
      <c r="H20" s="176">
        <v>560.20284600000002</v>
      </c>
      <c r="I20" s="176">
        <v>725.52971700000001</v>
      </c>
      <c r="J20" s="176">
        <v>1160.7430629999999</v>
      </c>
      <c r="K20" s="176">
        <v>1548.0428919999999</v>
      </c>
      <c r="L20" s="176">
        <v>1381.4978920000001</v>
      </c>
      <c r="M20" s="176">
        <v>1653.259284</v>
      </c>
      <c r="N20" s="176">
        <v>1914.8414749999999</v>
      </c>
      <c r="O20" s="176">
        <v>1967.433902</v>
      </c>
      <c r="P20" s="176">
        <v>1959.2642020000001</v>
      </c>
      <c r="Q20" s="176">
        <v>1817.2184629999999</v>
      </c>
      <c r="R20" s="176">
        <v>1877.0250349999999</v>
      </c>
      <c r="S20" s="177">
        <v>2225.0972280000001</v>
      </c>
      <c r="T20" s="178">
        <v>2752.6870290000002</v>
      </c>
      <c r="U20" s="178">
        <v>3458.4667100000001</v>
      </c>
      <c r="V20" s="178">
        <v>3886.623572</v>
      </c>
      <c r="W20" s="178">
        <v>4010.2194380000001</v>
      </c>
      <c r="X20" s="178">
        <v>4559.5079070000002</v>
      </c>
      <c r="Y20" s="178">
        <v>5738.3250859999998</v>
      </c>
      <c r="Z20" s="61">
        <f t="shared" si="0"/>
        <v>43836.411925</v>
      </c>
    </row>
    <row r="21" spans="1:26" ht="15" x14ac:dyDescent="0.25">
      <c r="A21" s="60">
        <v>13</v>
      </c>
      <c r="B21" s="175" t="s">
        <v>287</v>
      </c>
      <c r="C21" s="130" t="s">
        <v>353</v>
      </c>
      <c r="D21" s="176">
        <v>0</v>
      </c>
      <c r="E21" s="176">
        <v>77.347982000000002</v>
      </c>
      <c r="F21" s="176">
        <v>106.05574900000001</v>
      </c>
      <c r="G21" s="176">
        <v>117.71988899999999</v>
      </c>
      <c r="H21" s="176">
        <v>177.72121899999999</v>
      </c>
      <c r="I21" s="176">
        <v>271.85830399999998</v>
      </c>
      <c r="J21" s="176">
        <v>256.72581200000002</v>
      </c>
      <c r="K21" s="176">
        <v>330.11221999999998</v>
      </c>
      <c r="L21" s="176">
        <v>356.80343900000003</v>
      </c>
      <c r="M21" s="176">
        <v>533.91746799999999</v>
      </c>
      <c r="N21" s="176">
        <v>674.44617000000005</v>
      </c>
      <c r="O21" s="176">
        <v>996.18434999999999</v>
      </c>
      <c r="P21" s="176">
        <v>1361.186412</v>
      </c>
      <c r="Q21" s="176">
        <v>1815.8834240000001</v>
      </c>
      <c r="R21" s="176">
        <v>1708.8700409999999</v>
      </c>
      <c r="S21" s="177">
        <v>2188.2190780000001</v>
      </c>
      <c r="T21" s="178">
        <v>2718.549117</v>
      </c>
      <c r="U21" s="178">
        <v>2655.2407750000002</v>
      </c>
      <c r="V21" s="178">
        <v>2883.2036149999999</v>
      </c>
      <c r="W21" s="178">
        <v>2584.9376469999997</v>
      </c>
      <c r="X21" s="178">
        <v>2449.1151089999998</v>
      </c>
      <c r="Y21" s="178">
        <v>2033.5666799999999</v>
      </c>
      <c r="Z21" s="61">
        <f t="shared" si="0"/>
        <v>26297.664499999999</v>
      </c>
    </row>
    <row r="22" spans="1:26" ht="15" x14ac:dyDescent="0.25">
      <c r="A22" s="60">
        <v>14</v>
      </c>
      <c r="B22" s="175" t="s">
        <v>289</v>
      </c>
      <c r="C22" s="130" t="s">
        <v>354</v>
      </c>
      <c r="D22" s="176">
        <v>0</v>
      </c>
      <c r="E22" s="176">
        <v>0</v>
      </c>
      <c r="F22" s="176">
        <v>0</v>
      </c>
      <c r="G22" s="176">
        <v>0</v>
      </c>
      <c r="H22" s="176">
        <v>0</v>
      </c>
      <c r="I22" s="176">
        <v>0</v>
      </c>
      <c r="J22" s="176">
        <v>0</v>
      </c>
      <c r="K22" s="176">
        <v>0</v>
      </c>
      <c r="L22" s="176">
        <v>0</v>
      </c>
      <c r="M22" s="176">
        <v>0</v>
      </c>
      <c r="N22" s="176">
        <v>0</v>
      </c>
      <c r="O22" s="176">
        <v>0</v>
      </c>
      <c r="P22" s="176">
        <v>671.68834500000003</v>
      </c>
      <c r="Q22" s="176">
        <v>1644.7831020000001</v>
      </c>
      <c r="R22" s="176">
        <v>1289.490368</v>
      </c>
      <c r="S22" s="177">
        <v>1551.954457</v>
      </c>
      <c r="T22" s="178">
        <v>1436.512436</v>
      </c>
      <c r="U22" s="178">
        <v>1261.621392</v>
      </c>
      <c r="V22" s="178">
        <v>1242.0627039999999</v>
      </c>
      <c r="W22" s="178">
        <v>1332.0283340000001</v>
      </c>
      <c r="X22" s="178">
        <v>1402.0552520000001</v>
      </c>
      <c r="Y22" s="178">
        <v>1081.017681</v>
      </c>
      <c r="Z22" s="61">
        <f t="shared" si="0"/>
        <v>12913.214071</v>
      </c>
    </row>
    <row r="23" spans="1:26" ht="15" x14ac:dyDescent="0.25">
      <c r="A23" s="60">
        <v>15</v>
      </c>
      <c r="B23" s="175" t="s">
        <v>291</v>
      </c>
      <c r="C23" s="130" t="s">
        <v>355</v>
      </c>
      <c r="D23" s="176">
        <v>153.548755</v>
      </c>
      <c r="E23" s="176">
        <v>206.98154700000001</v>
      </c>
      <c r="F23" s="176">
        <v>318.25361900000001</v>
      </c>
      <c r="G23" s="176">
        <v>422.26188500000001</v>
      </c>
      <c r="H23" s="176">
        <v>503.08288299999998</v>
      </c>
      <c r="I23" s="176">
        <v>558.744371</v>
      </c>
      <c r="J23" s="176">
        <v>668.906924</v>
      </c>
      <c r="K23" s="176">
        <v>673.38619200000005</v>
      </c>
      <c r="L23" s="176">
        <v>671.02687700000001</v>
      </c>
      <c r="M23" s="176">
        <v>797.45485900000006</v>
      </c>
      <c r="N23" s="176">
        <v>803.32036600000004</v>
      </c>
      <c r="O23" s="176">
        <v>1039.911402</v>
      </c>
      <c r="P23" s="176">
        <v>1285.5825319999999</v>
      </c>
      <c r="Q23" s="176">
        <v>1316.311044</v>
      </c>
      <c r="R23" s="176">
        <v>1183.2253390000001</v>
      </c>
      <c r="S23" s="177">
        <v>1503.9903839999999</v>
      </c>
      <c r="T23" s="178">
        <v>1564.4362100000001</v>
      </c>
      <c r="U23" s="178">
        <v>1642.610492</v>
      </c>
      <c r="V23" s="178">
        <v>1741.337599</v>
      </c>
      <c r="W23" s="178">
        <v>1819.0972730000001</v>
      </c>
      <c r="X23" s="178">
        <v>2044.8778990000001</v>
      </c>
      <c r="Y23" s="178">
        <v>2118.4049369999998</v>
      </c>
      <c r="Z23" s="61">
        <f t="shared" si="0"/>
        <v>23036.753388999998</v>
      </c>
    </row>
    <row r="24" spans="1:26" ht="15" x14ac:dyDescent="0.25">
      <c r="A24" s="60">
        <v>16</v>
      </c>
      <c r="B24" s="175" t="s">
        <v>292</v>
      </c>
      <c r="C24" s="130" t="s">
        <v>293</v>
      </c>
      <c r="D24" s="176">
        <v>0</v>
      </c>
      <c r="E24" s="176">
        <v>0</v>
      </c>
      <c r="F24" s="176">
        <v>0</v>
      </c>
      <c r="G24" s="176">
        <v>0</v>
      </c>
      <c r="H24" s="176">
        <v>0</v>
      </c>
      <c r="I24" s="176">
        <v>0</v>
      </c>
      <c r="J24" s="176">
        <v>0</v>
      </c>
      <c r="K24" s="176">
        <v>0</v>
      </c>
      <c r="L24" s="176">
        <v>0</v>
      </c>
      <c r="M24" s="176">
        <v>0</v>
      </c>
      <c r="N24" s="176">
        <v>0</v>
      </c>
      <c r="O24" s="176">
        <v>0</v>
      </c>
      <c r="P24" s="176">
        <v>436.57012200000003</v>
      </c>
      <c r="Q24" s="176">
        <v>945.57058800000004</v>
      </c>
      <c r="R24" s="176">
        <v>915.29654300000004</v>
      </c>
      <c r="S24" s="177">
        <v>1705.7817950000001</v>
      </c>
      <c r="T24" s="178">
        <v>2885.6769140000001</v>
      </c>
      <c r="U24" s="178">
        <v>2266.331502</v>
      </c>
      <c r="V24" s="178">
        <v>2813.048945</v>
      </c>
      <c r="W24" s="178">
        <v>2912.1431699999998</v>
      </c>
      <c r="X24" s="178">
        <v>3448.7441869999998</v>
      </c>
      <c r="Y24" s="178">
        <v>3041.789041</v>
      </c>
      <c r="Z24" s="61">
        <f t="shared" si="0"/>
        <v>21370.952806999998</v>
      </c>
    </row>
    <row r="25" spans="1:26" ht="15" x14ac:dyDescent="0.25">
      <c r="A25" s="60">
        <v>17</v>
      </c>
      <c r="B25" s="175" t="s">
        <v>294</v>
      </c>
      <c r="C25" s="130" t="s">
        <v>356</v>
      </c>
      <c r="D25" s="176">
        <v>57.122014999999998</v>
      </c>
      <c r="E25" s="176">
        <v>87.487409999999997</v>
      </c>
      <c r="F25" s="176">
        <v>93.883060999999998</v>
      </c>
      <c r="G25" s="176">
        <v>95.870823000000001</v>
      </c>
      <c r="H25" s="176">
        <v>167.01306600000001</v>
      </c>
      <c r="I25" s="176">
        <v>212.89990800000001</v>
      </c>
      <c r="J25" s="176">
        <v>273.33496500000001</v>
      </c>
      <c r="K25" s="176">
        <v>314.29359099999999</v>
      </c>
      <c r="L25" s="176">
        <v>383.32900899999999</v>
      </c>
      <c r="M25" s="176">
        <v>531.34502299999997</v>
      </c>
      <c r="N25" s="176">
        <v>750.35659499999997</v>
      </c>
      <c r="O25" s="176">
        <v>757.14428599999997</v>
      </c>
      <c r="P25" s="176">
        <v>784.37080600000002</v>
      </c>
      <c r="Q25" s="176">
        <v>916.26018299999998</v>
      </c>
      <c r="R25" s="176">
        <v>879.95900099999994</v>
      </c>
      <c r="S25" s="177">
        <v>1020.266364</v>
      </c>
      <c r="T25" s="178">
        <v>1148.478873</v>
      </c>
      <c r="U25" s="178">
        <v>1098.750397</v>
      </c>
      <c r="V25" s="178">
        <v>1212.7694980000001</v>
      </c>
      <c r="W25" s="178">
        <v>1379.0814520000001</v>
      </c>
      <c r="X25" s="178">
        <v>1432.8648820000001</v>
      </c>
      <c r="Y25" s="178">
        <v>1577.1671819999999</v>
      </c>
      <c r="Z25" s="61">
        <f t="shared" si="0"/>
        <v>15174.04839</v>
      </c>
    </row>
    <row r="26" spans="1:26" ht="15" x14ac:dyDescent="0.25">
      <c r="A26" s="60">
        <v>18</v>
      </c>
      <c r="B26" s="175" t="s">
        <v>296</v>
      </c>
      <c r="C26" s="130" t="s">
        <v>357</v>
      </c>
      <c r="D26" s="176">
        <v>136.87528499999999</v>
      </c>
      <c r="E26" s="176">
        <v>247.026104</v>
      </c>
      <c r="F26" s="176">
        <v>243.76076900000001</v>
      </c>
      <c r="G26" s="176">
        <v>335.08299</v>
      </c>
      <c r="H26" s="176">
        <v>368.78001</v>
      </c>
      <c r="I26" s="176">
        <v>474.16803499999997</v>
      </c>
      <c r="J26" s="176">
        <v>528.12779599999999</v>
      </c>
      <c r="K26" s="176">
        <v>610.70532200000002</v>
      </c>
      <c r="L26" s="176">
        <v>552.68203700000004</v>
      </c>
      <c r="M26" s="176">
        <v>570.56261800000004</v>
      </c>
      <c r="N26" s="176">
        <v>694.93654300000003</v>
      </c>
      <c r="O26" s="176">
        <v>779.66432999999995</v>
      </c>
      <c r="P26" s="176">
        <v>760.35793200000001</v>
      </c>
      <c r="Q26" s="176">
        <v>870.91659700000002</v>
      </c>
      <c r="R26" s="176">
        <v>632.01390700000002</v>
      </c>
      <c r="S26" s="177">
        <v>813.11902399999997</v>
      </c>
      <c r="T26" s="178">
        <v>849.15159600000004</v>
      </c>
      <c r="U26" s="178">
        <v>893.69335799999999</v>
      </c>
      <c r="V26" s="178">
        <v>975.48558700000001</v>
      </c>
      <c r="W26" s="178">
        <v>1086.7942620000001</v>
      </c>
      <c r="X26" s="178">
        <v>1106.946659</v>
      </c>
      <c r="Y26" s="178">
        <v>1020.044913</v>
      </c>
      <c r="Z26" s="61">
        <f t="shared" si="0"/>
        <v>14550.895673999998</v>
      </c>
    </row>
    <row r="27" spans="1:26" ht="15" x14ac:dyDescent="0.25">
      <c r="A27" s="60">
        <v>19</v>
      </c>
      <c r="B27" s="175" t="s">
        <v>298</v>
      </c>
      <c r="C27" s="130" t="s">
        <v>299</v>
      </c>
      <c r="D27" s="176">
        <v>0</v>
      </c>
      <c r="E27" s="176">
        <v>0</v>
      </c>
      <c r="F27" s="176">
        <v>0</v>
      </c>
      <c r="G27" s="176">
        <v>0</v>
      </c>
      <c r="H27" s="176">
        <v>0</v>
      </c>
      <c r="I27" s="176">
        <v>0</v>
      </c>
      <c r="J27" s="176">
        <v>0</v>
      </c>
      <c r="K27" s="176">
        <v>0</v>
      </c>
      <c r="L27" s="176">
        <v>0</v>
      </c>
      <c r="M27" s="176">
        <v>0</v>
      </c>
      <c r="N27" s="176">
        <v>0</v>
      </c>
      <c r="O27" s="176">
        <v>0</v>
      </c>
      <c r="P27" s="176">
        <v>409.38602800000001</v>
      </c>
      <c r="Q27" s="176">
        <v>854.24558100000002</v>
      </c>
      <c r="R27" s="176">
        <v>724.09101099999998</v>
      </c>
      <c r="S27" s="177">
        <v>1103.7072909999999</v>
      </c>
      <c r="T27" s="178">
        <v>1307.7100620000001</v>
      </c>
      <c r="U27" s="178">
        <v>1422.0592119999999</v>
      </c>
      <c r="V27" s="178">
        <v>1434.4250360000001</v>
      </c>
      <c r="W27" s="178">
        <v>1396.710061</v>
      </c>
      <c r="X27" s="178">
        <v>1330.2351369999999</v>
      </c>
      <c r="Y27" s="178">
        <v>1468.837937</v>
      </c>
      <c r="Z27" s="61">
        <f t="shared" si="0"/>
        <v>11451.407356</v>
      </c>
    </row>
    <row r="28" spans="1:26" ht="15" x14ac:dyDescent="0.25">
      <c r="A28" s="60">
        <v>20</v>
      </c>
      <c r="B28" s="175" t="s">
        <v>300</v>
      </c>
      <c r="C28" s="130" t="s">
        <v>358</v>
      </c>
      <c r="D28" s="176">
        <v>212.42748800000001</v>
      </c>
      <c r="E28" s="176">
        <v>304.71833800000002</v>
      </c>
      <c r="F28" s="176">
        <v>400.526228</v>
      </c>
      <c r="G28" s="176">
        <v>501.70271600000001</v>
      </c>
      <c r="H28" s="176">
        <v>572.62001599999996</v>
      </c>
      <c r="I28" s="176">
        <v>689.71809099999996</v>
      </c>
      <c r="J28" s="176">
        <v>597.959969</v>
      </c>
      <c r="K28" s="176">
        <v>600.35024399999998</v>
      </c>
      <c r="L28" s="176">
        <v>602.32957299999998</v>
      </c>
      <c r="M28" s="176">
        <v>688.20213200000001</v>
      </c>
      <c r="N28" s="176">
        <v>761.54389000000003</v>
      </c>
      <c r="O28" s="176">
        <v>872.18008399999997</v>
      </c>
      <c r="P28" s="176">
        <v>891.81500200000005</v>
      </c>
      <c r="Q28" s="176">
        <v>841.34722699999998</v>
      </c>
      <c r="R28" s="176">
        <v>664.559213</v>
      </c>
      <c r="S28" s="177">
        <v>865.37402099999997</v>
      </c>
      <c r="T28" s="178">
        <v>970.21258</v>
      </c>
      <c r="U28" s="178">
        <v>1051.4243120000001</v>
      </c>
      <c r="V28" s="178">
        <v>1066.7117619999999</v>
      </c>
      <c r="W28" s="178">
        <v>1153.229703</v>
      </c>
      <c r="X28" s="178">
        <v>1165.9690210000001</v>
      </c>
      <c r="Y28" s="178">
        <v>1175.6234790000001</v>
      </c>
      <c r="Z28" s="61">
        <f t="shared" si="0"/>
        <v>16650.545089000003</v>
      </c>
    </row>
    <row r="29" spans="1:26" ht="15" x14ac:dyDescent="0.25">
      <c r="A29" s="60">
        <v>21</v>
      </c>
      <c r="B29" s="175" t="s">
        <v>302</v>
      </c>
      <c r="C29" s="130" t="s">
        <v>359</v>
      </c>
      <c r="D29" s="176">
        <v>98.814700000000002</v>
      </c>
      <c r="E29" s="176">
        <v>132.03846799999999</v>
      </c>
      <c r="F29" s="176">
        <v>178.80383599999999</v>
      </c>
      <c r="G29" s="176">
        <v>214.182726</v>
      </c>
      <c r="H29" s="176">
        <v>279.31402500000002</v>
      </c>
      <c r="I29" s="176">
        <v>332.26972699999999</v>
      </c>
      <c r="J29" s="176">
        <v>356.47649200000001</v>
      </c>
      <c r="K29" s="176">
        <v>356.57340599999998</v>
      </c>
      <c r="L29" s="176">
        <v>415.60534999999999</v>
      </c>
      <c r="M29" s="176">
        <v>453.16615999999999</v>
      </c>
      <c r="N29" s="176">
        <v>448.87356299999999</v>
      </c>
      <c r="O29" s="176">
        <v>571.70318499999996</v>
      </c>
      <c r="P29" s="176">
        <v>777.350503</v>
      </c>
      <c r="Q29" s="176">
        <v>728.13222699999994</v>
      </c>
      <c r="R29" s="176">
        <v>550.75527499999998</v>
      </c>
      <c r="S29" s="177">
        <v>801.53889100000004</v>
      </c>
      <c r="T29" s="178">
        <v>946.299173</v>
      </c>
      <c r="U29" s="178">
        <v>1137.4606670000001</v>
      </c>
      <c r="V29" s="178">
        <v>1330.9452180000001</v>
      </c>
      <c r="W29" s="178">
        <v>1411.9786799999999</v>
      </c>
      <c r="X29" s="178">
        <v>1516.369166</v>
      </c>
      <c r="Y29" s="178">
        <v>1573.464172</v>
      </c>
      <c r="Z29" s="61">
        <f t="shared" si="0"/>
        <v>14612.115610000003</v>
      </c>
    </row>
    <row r="30" spans="1:26" ht="15" x14ac:dyDescent="0.25">
      <c r="A30" s="60">
        <v>22</v>
      </c>
      <c r="B30" s="175" t="s">
        <v>304</v>
      </c>
      <c r="C30" s="130" t="s">
        <v>360</v>
      </c>
      <c r="D30" s="176">
        <v>0</v>
      </c>
      <c r="E30" s="176">
        <v>194.15333000000001</v>
      </c>
      <c r="F30" s="176">
        <v>290.69178499999998</v>
      </c>
      <c r="G30" s="176">
        <v>365.65474799999998</v>
      </c>
      <c r="H30" s="176">
        <v>548.700332</v>
      </c>
      <c r="I30" s="176">
        <v>669.789174</v>
      </c>
      <c r="J30" s="176">
        <v>780.25400400000001</v>
      </c>
      <c r="K30" s="176">
        <v>698.97642099999996</v>
      </c>
      <c r="L30" s="176">
        <v>611.70766700000001</v>
      </c>
      <c r="M30" s="176">
        <v>625.27808200000004</v>
      </c>
      <c r="N30" s="176">
        <v>634.73515199999997</v>
      </c>
      <c r="O30" s="176">
        <v>641.69936299999995</v>
      </c>
      <c r="P30" s="176">
        <v>723.15011200000004</v>
      </c>
      <c r="Q30" s="176">
        <v>715.35896600000001</v>
      </c>
      <c r="R30" s="176">
        <v>615.89822700000002</v>
      </c>
      <c r="S30" s="177">
        <v>660.38218400000005</v>
      </c>
      <c r="T30" s="178">
        <v>789.27402300000006</v>
      </c>
      <c r="U30" s="178">
        <v>875.404403</v>
      </c>
      <c r="V30" s="178">
        <v>743.13070900000002</v>
      </c>
      <c r="W30" s="178">
        <v>808.93681400000003</v>
      </c>
      <c r="X30" s="178">
        <v>1004.3842110000001</v>
      </c>
      <c r="Y30" s="178">
        <v>1179.4141850000001</v>
      </c>
      <c r="Z30" s="61">
        <f t="shared" si="0"/>
        <v>14176.973892</v>
      </c>
    </row>
    <row r="31" spans="1:26" ht="15" x14ac:dyDescent="0.25">
      <c r="A31" s="60">
        <v>23</v>
      </c>
      <c r="B31" s="175" t="s">
        <v>306</v>
      </c>
      <c r="C31" s="130" t="s">
        <v>361</v>
      </c>
      <c r="D31" s="176">
        <v>0</v>
      </c>
      <c r="E31" s="176">
        <v>0</v>
      </c>
      <c r="F31" s="176">
        <v>0</v>
      </c>
      <c r="G31" s="176">
        <v>0</v>
      </c>
      <c r="H31" s="176">
        <v>0</v>
      </c>
      <c r="I31" s="176">
        <v>0</v>
      </c>
      <c r="J31" s="176">
        <v>0</v>
      </c>
      <c r="K31" s="176">
        <v>0</v>
      </c>
      <c r="L31" s="176">
        <v>0</v>
      </c>
      <c r="M31" s="176">
        <v>0</v>
      </c>
      <c r="N31" s="176">
        <v>0</v>
      </c>
      <c r="O31" s="176">
        <v>0</v>
      </c>
      <c r="P31" s="176">
        <v>334.54595999999998</v>
      </c>
      <c r="Q31" s="176">
        <v>710.51386000000002</v>
      </c>
      <c r="R31" s="176">
        <v>519.35582099999999</v>
      </c>
      <c r="S31" s="177">
        <v>639.53927299999998</v>
      </c>
      <c r="T31" s="178">
        <v>711.54466400000001</v>
      </c>
      <c r="U31" s="178">
        <v>703.739014</v>
      </c>
      <c r="V31" s="178">
        <v>674.18836699999997</v>
      </c>
      <c r="W31" s="178">
        <v>414.08658600000001</v>
      </c>
      <c r="X31" s="178">
        <v>411.32408099999998</v>
      </c>
      <c r="Y31" s="178">
        <v>371.16263400000003</v>
      </c>
      <c r="Z31" s="61">
        <f t="shared" si="0"/>
        <v>5490.0002599999998</v>
      </c>
    </row>
    <row r="32" spans="1:26" ht="15" x14ac:dyDescent="0.25">
      <c r="A32" s="60">
        <v>24</v>
      </c>
      <c r="B32" s="175" t="s">
        <v>307</v>
      </c>
      <c r="C32" s="130" t="s">
        <v>362</v>
      </c>
      <c r="D32" s="176">
        <v>0</v>
      </c>
      <c r="E32" s="176">
        <v>0</v>
      </c>
      <c r="F32" s="176">
        <v>0</v>
      </c>
      <c r="G32" s="176">
        <v>0</v>
      </c>
      <c r="H32" s="176">
        <v>0</v>
      </c>
      <c r="I32" s="176">
        <v>0</v>
      </c>
      <c r="J32" s="176">
        <v>0</v>
      </c>
      <c r="K32" s="176">
        <v>0</v>
      </c>
      <c r="L32" s="176">
        <v>0</v>
      </c>
      <c r="M32" s="176">
        <v>0</v>
      </c>
      <c r="N32" s="176">
        <v>0</v>
      </c>
      <c r="O32" s="176">
        <v>0</v>
      </c>
      <c r="P32" s="176">
        <v>195.28431599999999</v>
      </c>
      <c r="Q32" s="176">
        <v>613.99605099999997</v>
      </c>
      <c r="R32" s="176">
        <v>896.99175200000002</v>
      </c>
      <c r="S32" s="177">
        <v>1018.470627</v>
      </c>
      <c r="T32" s="178">
        <v>1352.607123</v>
      </c>
      <c r="U32" s="178">
        <v>1142.682755</v>
      </c>
      <c r="V32" s="178">
        <v>1161.0331590000001</v>
      </c>
      <c r="W32" s="178">
        <v>1293.753524</v>
      </c>
      <c r="X32" s="178">
        <v>1445.8229779999999</v>
      </c>
      <c r="Y32" s="178">
        <v>1391.089598</v>
      </c>
      <c r="Z32" s="61">
        <f t="shared" si="0"/>
        <v>10511.731883</v>
      </c>
    </row>
    <row r="33" spans="1:26" ht="15" x14ac:dyDescent="0.25">
      <c r="A33" s="60">
        <v>25</v>
      </c>
      <c r="B33" s="175" t="s">
        <v>309</v>
      </c>
      <c r="C33" s="130" t="s">
        <v>363</v>
      </c>
      <c r="D33" s="176">
        <v>0.18951799999999999</v>
      </c>
      <c r="E33" s="176">
        <v>0.44678200000000001</v>
      </c>
      <c r="F33" s="176">
        <v>0.73077300000000001</v>
      </c>
      <c r="G33" s="176">
        <v>0.56012700000000004</v>
      </c>
      <c r="H33" s="176">
        <v>4.93614</v>
      </c>
      <c r="I33" s="176">
        <v>10.156668</v>
      </c>
      <c r="J33" s="176">
        <v>13.386282</v>
      </c>
      <c r="K33" s="176">
        <v>5.9851010000000002</v>
      </c>
      <c r="L33" s="176">
        <v>8.3098639999999993</v>
      </c>
      <c r="M33" s="176">
        <v>8.2348339999999993</v>
      </c>
      <c r="N33" s="176">
        <v>7.7759989999999997</v>
      </c>
      <c r="O33" s="176">
        <v>118.84796299999999</v>
      </c>
      <c r="P33" s="176">
        <v>484.33924999999999</v>
      </c>
      <c r="Q33" s="176">
        <v>608.64422500000001</v>
      </c>
      <c r="R33" s="176">
        <v>538.161428</v>
      </c>
      <c r="S33" s="177">
        <v>480.36178799999999</v>
      </c>
      <c r="T33" s="178">
        <v>947.74838899999997</v>
      </c>
      <c r="U33" s="178">
        <v>1309.698617</v>
      </c>
      <c r="V33" s="178">
        <v>1076.1378560000001</v>
      </c>
      <c r="W33" s="178">
        <v>550.15997500000003</v>
      </c>
      <c r="X33" s="178">
        <v>159.85328100000001</v>
      </c>
      <c r="Y33" s="178">
        <v>12.033628999999999</v>
      </c>
      <c r="Z33" s="61">
        <f t="shared" si="0"/>
        <v>6346.6984889999985</v>
      </c>
    </row>
    <row r="34" spans="1:26" ht="15" x14ac:dyDescent="0.25">
      <c r="A34" s="62"/>
      <c r="C34" s="8" t="s">
        <v>22</v>
      </c>
      <c r="D34" s="61">
        <f>SUM(D9:D33)</f>
        <v>3624.3789769999998</v>
      </c>
      <c r="E34" s="61">
        <f t="shared" ref="E34:Q34" si="1">SUM(E9:E33)</f>
        <v>5094.7046089999994</v>
      </c>
      <c r="F34" s="61">
        <f t="shared" si="1"/>
        <v>6194.3605979999993</v>
      </c>
      <c r="G34" s="61">
        <f t="shared" si="1"/>
        <v>7303.1963079999987</v>
      </c>
      <c r="H34" s="61">
        <f t="shared" si="1"/>
        <v>10133.064100000001</v>
      </c>
      <c r="I34" s="61">
        <f t="shared" si="1"/>
        <v>13039.647573999999</v>
      </c>
      <c r="J34" s="61">
        <f t="shared" si="1"/>
        <v>14851.677530000001</v>
      </c>
      <c r="K34" s="61">
        <f t="shared" si="1"/>
        <v>16017.090678999999</v>
      </c>
      <c r="L34" s="61">
        <f t="shared" si="1"/>
        <v>16893.823413999999</v>
      </c>
      <c r="M34" s="61">
        <f t="shared" si="1"/>
        <v>21256.146085000004</v>
      </c>
      <c r="N34" s="61">
        <f t="shared" si="1"/>
        <v>24175.978456000004</v>
      </c>
      <c r="O34" s="61">
        <f t="shared" si="1"/>
        <v>31125.138801999998</v>
      </c>
      <c r="P34" s="61">
        <f t="shared" si="1"/>
        <v>44848.895575000002</v>
      </c>
      <c r="Q34" s="61">
        <f t="shared" si="1"/>
        <v>56199.816014000011</v>
      </c>
      <c r="R34" s="176">
        <f t="shared" ref="R34:W34" si="2">SUM(R9:R33)</f>
        <v>48843.774307999993</v>
      </c>
      <c r="S34" s="176">
        <f t="shared" si="2"/>
        <v>63080.595665000015</v>
      </c>
      <c r="T34" s="176">
        <f t="shared" si="2"/>
        <v>66603.408737999998</v>
      </c>
      <c r="U34" s="176">
        <f t="shared" si="2"/>
        <v>67469.787545999992</v>
      </c>
      <c r="V34" s="176">
        <f t="shared" si="2"/>
        <v>72253.664988999983</v>
      </c>
      <c r="W34" s="176">
        <f t="shared" si="2"/>
        <v>72051.20655800002</v>
      </c>
      <c r="X34" s="176">
        <f t="shared" ref="X34:Y34" si="3">SUM(X9:X33)</f>
        <v>73238.367960999982</v>
      </c>
      <c r="Y34" s="176">
        <f t="shared" si="3"/>
        <v>72975.678536999985</v>
      </c>
      <c r="Z34" s="61">
        <f t="shared" si="0"/>
        <v>807274.40302299999</v>
      </c>
    </row>
    <row r="35" spans="1:26" ht="15" x14ac:dyDescent="0.25">
      <c r="A35" s="62"/>
      <c r="C35" s="8" t="s">
        <v>23</v>
      </c>
      <c r="D35" s="61">
        <f t="shared" ref="D35:Q35" si="4">D36-D34</f>
        <v>8409.5614519999999</v>
      </c>
      <c r="E35" s="61">
        <f t="shared" si="4"/>
        <v>15108.732107</v>
      </c>
      <c r="F35" s="61">
        <f t="shared" si="4"/>
        <v>18286.867628</v>
      </c>
      <c r="G35" s="61">
        <f t="shared" si="4"/>
        <v>21689.040908000003</v>
      </c>
      <c r="H35" s="61">
        <f t="shared" si="4"/>
        <v>25341.902630999997</v>
      </c>
      <c r="I35" s="61">
        <f t="shared" si="4"/>
        <v>33458.707053000006</v>
      </c>
      <c r="J35" s="61">
        <f t="shared" si="4"/>
        <v>31881.560733999999</v>
      </c>
      <c r="K35" s="61">
        <f t="shared" si="4"/>
        <v>28765.046545999998</v>
      </c>
      <c r="L35" s="61">
        <f t="shared" si="4"/>
        <v>27751.892986999999</v>
      </c>
      <c r="M35" s="61">
        <f t="shared" si="4"/>
        <v>32294.757518999995</v>
      </c>
      <c r="N35" s="61">
        <f t="shared" si="4"/>
        <v>32887.476017999994</v>
      </c>
      <c r="O35" s="61">
        <f t="shared" si="4"/>
        <v>36674.574282999994</v>
      </c>
      <c r="P35" s="61">
        <f t="shared" si="4"/>
        <v>28234.076333999998</v>
      </c>
      <c r="Q35" s="61">
        <f t="shared" si="4"/>
        <v>20745.134638999996</v>
      </c>
      <c r="R35" s="176">
        <f t="shared" ref="R35:W35" si="5">R36-R34</f>
        <v>16831.644873000012</v>
      </c>
      <c r="S35" s="176">
        <f t="shared" si="5"/>
        <v>20778.893442999979</v>
      </c>
      <c r="T35" s="176">
        <f t="shared" si="5"/>
        <v>22326.633545000004</v>
      </c>
      <c r="U35" s="176">
        <f t="shared" si="5"/>
        <v>23412.650157000011</v>
      </c>
      <c r="V35" s="176">
        <f t="shared" si="5"/>
        <v>24601.506281000024</v>
      </c>
      <c r="W35" s="176">
        <f t="shared" si="5"/>
        <v>60297.438163999948</v>
      </c>
      <c r="X35" s="176">
        <f t="shared" ref="X35:Y35" si="6">X36-X34</f>
        <v>62024.793646000006</v>
      </c>
      <c r="Y35" s="176">
        <f t="shared" si="6"/>
        <v>55022.425989000025</v>
      </c>
      <c r="Z35" s="61">
        <f t="shared" si="0"/>
        <v>646825.31693700003</v>
      </c>
    </row>
    <row r="36" spans="1:26" ht="15.75" thickBot="1" x14ac:dyDescent="0.3">
      <c r="A36" s="63"/>
      <c r="B36" s="29"/>
      <c r="C36" s="30" t="s">
        <v>7</v>
      </c>
      <c r="D36" s="64">
        <v>12033.940429</v>
      </c>
      <c r="E36" s="64">
        <v>20203.436716</v>
      </c>
      <c r="F36" s="64">
        <v>24481.228225999999</v>
      </c>
      <c r="G36" s="64">
        <v>28992.237216000001</v>
      </c>
      <c r="H36" s="64">
        <v>35474.966731</v>
      </c>
      <c r="I36" s="64">
        <v>46498.354627000001</v>
      </c>
      <c r="J36" s="64">
        <v>46733.238264</v>
      </c>
      <c r="K36" s="64">
        <v>44782.137224999999</v>
      </c>
      <c r="L36" s="64">
        <v>44645.716400999998</v>
      </c>
      <c r="M36" s="64">
        <v>53550.903603999999</v>
      </c>
      <c r="N36" s="64">
        <v>57063.454473999998</v>
      </c>
      <c r="O36" s="64">
        <v>67799.713084999996</v>
      </c>
      <c r="P36" s="64">
        <v>73082.971909</v>
      </c>
      <c r="Q36" s="64">
        <v>76944.950653000007</v>
      </c>
      <c r="R36" s="179">
        <v>65675.419181000005</v>
      </c>
      <c r="S36" s="180">
        <v>83859.489107999994</v>
      </c>
      <c r="T36" s="180">
        <v>88930.042283000002</v>
      </c>
      <c r="U36" s="180">
        <v>90882.437703000003</v>
      </c>
      <c r="V36" s="180">
        <v>96855.171270000006</v>
      </c>
      <c r="W36" s="180">
        <v>132348.64472199997</v>
      </c>
      <c r="X36" s="180">
        <v>135263.16160699999</v>
      </c>
      <c r="Y36" s="180">
        <v>127998.10452600001</v>
      </c>
      <c r="Z36" s="180">
        <f t="shared" si="0"/>
        <v>1454099.7199600001</v>
      </c>
    </row>
    <row r="37" spans="1:26" ht="13.5" thickTop="1" x14ac:dyDescent="0.2">
      <c r="A37" s="62"/>
    </row>
    <row r="38" spans="1:26" ht="19.5" thickBot="1" x14ac:dyDescent="0.35">
      <c r="A38" s="63"/>
      <c r="B38" s="29"/>
      <c r="C38" s="29"/>
      <c r="D38" s="358" t="s">
        <v>8</v>
      </c>
      <c r="E38" s="358"/>
      <c r="F38" s="358"/>
      <c r="G38" s="358"/>
      <c r="H38" s="358"/>
      <c r="I38" s="358"/>
      <c r="J38" s="358"/>
      <c r="K38" s="358"/>
      <c r="L38" s="358"/>
      <c r="M38" s="358"/>
      <c r="N38" s="358"/>
      <c r="O38" s="358"/>
      <c r="P38" s="358"/>
      <c r="Q38" s="358"/>
      <c r="R38" s="358"/>
      <c r="S38" s="358"/>
      <c r="T38" s="358"/>
      <c r="U38" s="358"/>
      <c r="V38" s="358"/>
      <c r="W38" s="358"/>
      <c r="X38" s="358"/>
      <c r="Y38" s="358"/>
      <c r="Z38" s="358"/>
    </row>
    <row r="39" spans="1:26" ht="13.5" thickTop="1" x14ac:dyDescent="0.2">
      <c r="A39" s="62"/>
      <c r="D39" s="65"/>
      <c r="E39" s="65"/>
      <c r="F39" s="65"/>
      <c r="G39" s="65"/>
      <c r="H39" s="65"/>
      <c r="I39" s="65"/>
      <c r="J39" s="65"/>
      <c r="K39" s="65"/>
      <c r="L39" s="65"/>
      <c r="M39" s="65"/>
      <c r="N39" s="65"/>
      <c r="O39" s="65"/>
      <c r="P39" s="65"/>
      <c r="Q39" s="65"/>
      <c r="R39" s="65"/>
      <c r="S39" s="65"/>
      <c r="T39" s="65"/>
      <c r="U39" s="65"/>
      <c r="V39" s="65"/>
      <c r="W39" s="65"/>
      <c r="X39" s="65"/>
      <c r="Y39" s="65"/>
      <c r="Z39" s="65"/>
    </row>
    <row r="40" spans="1:26" ht="15" x14ac:dyDescent="0.25">
      <c r="A40" s="60">
        <v>1</v>
      </c>
      <c r="B40" s="175" t="s">
        <v>267</v>
      </c>
      <c r="C40" s="130" t="s">
        <v>342</v>
      </c>
      <c r="D40" s="65">
        <f>D9/D$36*100</f>
        <v>5.3950005721770884</v>
      </c>
      <c r="E40" s="65">
        <f t="shared" ref="E40:Z40" si="7">E9/E$36*100</f>
        <v>3.0467417185142627</v>
      </c>
      <c r="F40" s="65">
        <f t="shared" si="7"/>
        <v>3.1605487839791362</v>
      </c>
      <c r="G40" s="65">
        <f t="shared" si="7"/>
        <v>2.9091070403305848</v>
      </c>
      <c r="H40" s="65">
        <f t="shared" si="7"/>
        <v>3.623947370404653</v>
      </c>
      <c r="I40" s="65">
        <f t="shared" si="7"/>
        <v>3.7306174851028668</v>
      </c>
      <c r="J40" s="65">
        <f t="shared" si="7"/>
        <v>3.6303061440253548</v>
      </c>
      <c r="K40" s="65">
        <f t="shared" si="7"/>
        <v>3.5872316274873821</v>
      </c>
      <c r="L40" s="65">
        <f t="shared" si="7"/>
        <v>5.0128645039501967</v>
      </c>
      <c r="M40" s="65">
        <f t="shared" si="7"/>
        <v>6.9001600912743388</v>
      </c>
      <c r="N40" s="65">
        <f t="shared" si="7"/>
        <v>9.8666309214864025</v>
      </c>
      <c r="O40" s="65">
        <f t="shared" si="7"/>
        <v>12.929177626474909</v>
      </c>
      <c r="P40" s="65">
        <f t="shared" si="7"/>
        <v>11.177715920162253</v>
      </c>
      <c r="Q40" s="65">
        <f t="shared" si="7"/>
        <v>11.853624768871549</v>
      </c>
      <c r="R40" s="65">
        <f t="shared" si="7"/>
        <v>14.945644747159331</v>
      </c>
      <c r="S40" s="65">
        <f t="shared" si="7"/>
        <v>13.455254054157576</v>
      </c>
      <c r="T40" s="65">
        <f t="shared" si="7"/>
        <v>10.763565749287636</v>
      </c>
      <c r="U40" s="65">
        <f t="shared" si="7"/>
        <v>10.603213339734069</v>
      </c>
      <c r="V40" s="65">
        <f t="shared" si="7"/>
        <v>9.5766797202216125</v>
      </c>
      <c r="W40" s="65">
        <f t="shared" si="7"/>
        <v>6.9334991047888179</v>
      </c>
      <c r="X40" s="65">
        <f t="shared" ref="X40:Y40" si="8">X9/X$36*100</f>
        <v>4.2666869555866818</v>
      </c>
      <c r="Y40" s="65">
        <f t="shared" si="8"/>
        <v>3.9197594765794852</v>
      </c>
      <c r="Z40" s="65">
        <f t="shared" si="7"/>
        <v>8.0030472747908377</v>
      </c>
    </row>
    <row r="41" spans="1:26" ht="15" x14ac:dyDescent="0.25">
      <c r="A41" s="60">
        <v>2</v>
      </c>
      <c r="B41" s="175" t="s">
        <v>269</v>
      </c>
      <c r="C41" s="130" t="s">
        <v>343</v>
      </c>
      <c r="D41" s="65">
        <f t="shared" ref="D41:Z41" si="9">D10/D$36*100</f>
        <v>0.21467481206525091</v>
      </c>
      <c r="E41" s="65">
        <f t="shared" si="9"/>
        <v>0.14241931907165531</v>
      </c>
      <c r="F41" s="65">
        <f t="shared" si="9"/>
        <v>9.4978490398229268E-2</v>
      </c>
      <c r="G41" s="65">
        <f t="shared" si="9"/>
        <v>0.12326480614016787</v>
      </c>
      <c r="H41" s="65">
        <f t="shared" si="9"/>
        <v>0.68739347058191336</v>
      </c>
      <c r="I41" s="65">
        <f t="shared" si="9"/>
        <v>0.79914430732185748</v>
      </c>
      <c r="J41" s="65">
        <f t="shared" si="9"/>
        <v>0.52681555600578522</v>
      </c>
      <c r="K41" s="65">
        <f t="shared" si="9"/>
        <v>0.58095531415316448</v>
      </c>
      <c r="L41" s="65">
        <f t="shared" si="9"/>
        <v>0.4538994226901038</v>
      </c>
      <c r="M41" s="65">
        <f t="shared" si="9"/>
        <v>1.2813077050463582</v>
      </c>
      <c r="N41" s="65">
        <f t="shared" si="9"/>
        <v>1.8925550704121223</v>
      </c>
      <c r="O41" s="65">
        <f t="shared" si="9"/>
        <v>4.9206205324460193</v>
      </c>
      <c r="P41" s="65">
        <f t="shared" si="9"/>
        <v>7.5994458379655061</v>
      </c>
      <c r="Q41" s="65">
        <f t="shared" si="9"/>
        <v>6.1434063182620253</v>
      </c>
      <c r="R41" s="65">
        <f t="shared" si="9"/>
        <v>2.8001137258550175</v>
      </c>
      <c r="S41" s="65">
        <f t="shared" si="9"/>
        <v>3.0871387084959343</v>
      </c>
      <c r="T41" s="65">
        <f t="shared" si="9"/>
        <v>2.6198008751485391</v>
      </c>
      <c r="U41" s="65">
        <f t="shared" si="9"/>
        <v>2.0477660690417054</v>
      </c>
      <c r="V41" s="65">
        <f t="shared" si="9"/>
        <v>2.2035549356992012</v>
      </c>
      <c r="W41" s="65">
        <f t="shared" si="9"/>
        <v>1.999221199097154</v>
      </c>
      <c r="X41" s="65">
        <f t="shared" ref="X41:Y41" si="10">X10/X$36*100</f>
        <v>3.2735945266939916</v>
      </c>
      <c r="Y41" s="65">
        <f t="shared" si="10"/>
        <v>2.9444410329017372</v>
      </c>
      <c r="Z41" s="65">
        <f t="shared" si="9"/>
        <v>2.6419752484414745</v>
      </c>
    </row>
    <row r="42" spans="1:26" ht="15" x14ac:dyDescent="0.25">
      <c r="A42" s="60">
        <v>3</v>
      </c>
      <c r="B42" s="175" t="s">
        <v>270</v>
      </c>
      <c r="C42" s="130" t="s">
        <v>344</v>
      </c>
      <c r="D42" s="65">
        <f t="shared" ref="D42:Z42" si="11">D11/D$36*100</f>
        <v>0</v>
      </c>
      <c r="E42" s="65">
        <f t="shared" si="11"/>
        <v>0</v>
      </c>
      <c r="F42" s="65">
        <f t="shared" si="11"/>
        <v>0</v>
      </c>
      <c r="G42" s="65">
        <f t="shared" si="11"/>
        <v>0</v>
      </c>
      <c r="H42" s="65">
        <f t="shared" si="11"/>
        <v>0</v>
      </c>
      <c r="I42" s="65">
        <f t="shared" si="11"/>
        <v>0</v>
      </c>
      <c r="J42" s="65">
        <f t="shared" si="11"/>
        <v>0</v>
      </c>
      <c r="K42" s="65">
        <f t="shared" si="11"/>
        <v>0</v>
      </c>
      <c r="L42" s="65">
        <f t="shared" si="11"/>
        <v>0</v>
      </c>
      <c r="M42" s="65">
        <f t="shared" si="11"/>
        <v>0</v>
      </c>
      <c r="N42" s="65">
        <f t="shared" si="11"/>
        <v>0</v>
      </c>
      <c r="O42" s="65">
        <f t="shared" si="11"/>
        <v>0</v>
      </c>
      <c r="P42" s="65">
        <f t="shared" si="11"/>
        <v>2.8902186498793441</v>
      </c>
      <c r="Q42" s="65">
        <f t="shared" si="11"/>
        <v>6.1203909210855905</v>
      </c>
      <c r="R42" s="65">
        <f t="shared" si="11"/>
        <v>6.1208667552181604</v>
      </c>
      <c r="S42" s="65">
        <f t="shared" si="11"/>
        <v>5.5473736788556351</v>
      </c>
      <c r="T42" s="65">
        <f t="shared" si="11"/>
        <v>5.2135449528356999</v>
      </c>
      <c r="U42" s="65">
        <f t="shared" si="11"/>
        <v>6.2210415542290942</v>
      </c>
      <c r="V42" s="65">
        <f t="shared" si="11"/>
        <v>7.3899996873135461</v>
      </c>
      <c r="W42" s="65">
        <f t="shared" si="11"/>
        <v>4.6338436799878746</v>
      </c>
      <c r="X42" s="65">
        <f t="shared" ref="X42:Y42" si="12">X11/X$36*100</f>
        <v>3.7427556881370476</v>
      </c>
      <c r="Y42" s="65">
        <f t="shared" si="12"/>
        <v>3.7793831556445903</v>
      </c>
      <c r="Z42" s="65">
        <f t="shared" si="11"/>
        <v>3.3680131765892374</v>
      </c>
    </row>
    <row r="43" spans="1:26" ht="15" x14ac:dyDescent="0.25">
      <c r="A43" s="60">
        <v>4</v>
      </c>
      <c r="B43" s="175" t="s">
        <v>272</v>
      </c>
      <c r="C43" s="130" t="s">
        <v>345</v>
      </c>
      <c r="D43" s="65">
        <f t="shared" ref="D43:Z43" si="13">D12/D$36*100</f>
        <v>0</v>
      </c>
      <c r="E43" s="65">
        <f t="shared" si="13"/>
        <v>0</v>
      </c>
      <c r="F43" s="65">
        <f t="shared" si="13"/>
        <v>0</v>
      </c>
      <c r="G43" s="65">
        <f t="shared" si="13"/>
        <v>0</v>
      </c>
      <c r="H43" s="65">
        <f t="shared" si="13"/>
        <v>0</v>
      </c>
      <c r="I43" s="65">
        <f t="shared" si="13"/>
        <v>0</v>
      </c>
      <c r="J43" s="65">
        <f t="shared" si="13"/>
        <v>0</v>
      </c>
      <c r="K43" s="65">
        <f t="shared" si="13"/>
        <v>0</v>
      </c>
      <c r="L43" s="65">
        <f t="shared" si="13"/>
        <v>0</v>
      </c>
      <c r="M43" s="65">
        <f t="shared" si="13"/>
        <v>0</v>
      </c>
      <c r="N43" s="65">
        <f t="shared" si="13"/>
        <v>0</v>
      </c>
      <c r="O43" s="65">
        <f t="shared" si="13"/>
        <v>0</v>
      </c>
      <c r="P43" s="65">
        <f t="shared" si="13"/>
        <v>3.0825793986664189</v>
      </c>
      <c r="Q43" s="65">
        <f t="shared" si="13"/>
        <v>6.0751302903301632</v>
      </c>
      <c r="R43" s="65">
        <f t="shared" si="13"/>
        <v>5.7087864177419201</v>
      </c>
      <c r="S43" s="65">
        <f t="shared" si="13"/>
        <v>5.8060055382993259</v>
      </c>
      <c r="T43" s="65">
        <f t="shared" si="13"/>
        <v>5.858534368420008</v>
      </c>
      <c r="U43" s="65">
        <f t="shared" si="13"/>
        <v>4.1611099345271709</v>
      </c>
      <c r="V43" s="65">
        <f t="shared" si="13"/>
        <v>4.2700035277114834</v>
      </c>
      <c r="W43" s="65">
        <f t="shared" si="13"/>
        <v>2.3440739136517235</v>
      </c>
      <c r="X43" s="65">
        <f t="shared" ref="X43:Y43" si="14">X12/X$36*100</f>
        <v>2.2789730525125269</v>
      </c>
      <c r="Y43" s="65">
        <f t="shared" si="14"/>
        <v>2.219095201853583</v>
      </c>
      <c r="Z43" s="65">
        <f t="shared" si="13"/>
        <v>2.5925524525262276</v>
      </c>
    </row>
    <row r="44" spans="1:26" ht="15" x14ac:dyDescent="0.25">
      <c r="A44" s="60">
        <v>5</v>
      </c>
      <c r="B44" s="175" t="s">
        <v>274</v>
      </c>
      <c r="C44" s="130" t="s">
        <v>346</v>
      </c>
      <c r="D44" s="65">
        <f t="shared" ref="D44:Z44" si="15">D13/D$36*100</f>
        <v>0</v>
      </c>
      <c r="E44" s="65">
        <f t="shared" si="15"/>
        <v>0</v>
      </c>
      <c r="F44" s="65">
        <f t="shared" si="15"/>
        <v>0</v>
      </c>
      <c r="G44" s="65">
        <f t="shared" si="15"/>
        <v>0</v>
      </c>
      <c r="H44" s="65">
        <f t="shared" si="15"/>
        <v>0</v>
      </c>
      <c r="I44" s="65">
        <f t="shared" si="15"/>
        <v>0</v>
      </c>
      <c r="J44" s="65">
        <f t="shared" si="15"/>
        <v>0</v>
      </c>
      <c r="K44" s="65">
        <f t="shared" si="15"/>
        <v>0</v>
      </c>
      <c r="L44" s="65">
        <f t="shared" si="15"/>
        <v>0</v>
      </c>
      <c r="M44" s="65">
        <f t="shared" si="15"/>
        <v>0</v>
      </c>
      <c r="N44" s="65">
        <f t="shared" si="15"/>
        <v>0</v>
      </c>
      <c r="O44" s="65">
        <f t="shared" si="15"/>
        <v>0</v>
      </c>
      <c r="P44" s="65">
        <f t="shared" si="15"/>
        <v>3.4035425886856707</v>
      </c>
      <c r="Q44" s="65">
        <f t="shared" si="15"/>
        <v>5.6907488546544105</v>
      </c>
      <c r="R44" s="65">
        <f t="shared" si="15"/>
        <v>6.2374807455893961</v>
      </c>
      <c r="S44" s="65">
        <f t="shared" si="15"/>
        <v>6.7192395326225061</v>
      </c>
      <c r="T44" s="65">
        <f t="shared" si="15"/>
        <v>7.1967097188971429</v>
      </c>
      <c r="U44" s="65">
        <f t="shared" si="15"/>
        <v>7.1143143630560539</v>
      </c>
      <c r="V44" s="65">
        <f t="shared" si="15"/>
        <v>7.4210840533884062</v>
      </c>
      <c r="W44" s="65">
        <f t="shared" si="15"/>
        <v>5.77565615353019</v>
      </c>
      <c r="X44" s="65">
        <f t="shared" ref="X44:Y44" si="16">X13/X$36*100</f>
        <v>5.7697584118839034</v>
      </c>
      <c r="Y44" s="65">
        <f t="shared" si="16"/>
        <v>6.3368772530162047</v>
      </c>
      <c r="Z44" s="65">
        <f t="shared" si="15"/>
        <v>4.1407209394591096</v>
      </c>
    </row>
    <row r="45" spans="1:26" ht="15" x14ac:dyDescent="0.25">
      <c r="A45" s="60">
        <v>6</v>
      </c>
      <c r="B45" s="175" t="s">
        <v>276</v>
      </c>
      <c r="C45" s="130" t="s">
        <v>347</v>
      </c>
      <c r="D45" s="65">
        <f t="shared" ref="D45:Z45" si="17">D14/D$36*100</f>
        <v>0</v>
      </c>
      <c r="E45" s="65">
        <f t="shared" si="17"/>
        <v>0</v>
      </c>
      <c r="F45" s="65">
        <f t="shared" si="17"/>
        <v>0</v>
      </c>
      <c r="G45" s="65">
        <f t="shared" si="17"/>
        <v>0</v>
      </c>
      <c r="H45" s="65">
        <f t="shared" si="17"/>
        <v>0</v>
      </c>
      <c r="I45" s="65">
        <f t="shared" si="17"/>
        <v>0</v>
      </c>
      <c r="J45" s="65">
        <f t="shared" si="17"/>
        <v>0</v>
      </c>
      <c r="K45" s="65">
        <f t="shared" si="17"/>
        <v>0</v>
      </c>
      <c r="L45" s="65">
        <f t="shared" si="17"/>
        <v>0</v>
      </c>
      <c r="M45" s="65">
        <f t="shared" si="17"/>
        <v>0</v>
      </c>
      <c r="N45" s="65">
        <f t="shared" si="17"/>
        <v>0</v>
      </c>
      <c r="O45" s="65">
        <f t="shared" si="17"/>
        <v>0</v>
      </c>
      <c r="P45" s="65">
        <f t="shared" si="17"/>
        <v>2.0805753245685241</v>
      </c>
      <c r="Q45" s="65">
        <f t="shared" si="17"/>
        <v>4.0739146615825161</v>
      </c>
      <c r="R45" s="65">
        <f t="shared" si="17"/>
        <v>3.8261745251669033</v>
      </c>
      <c r="S45" s="65">
        <f t="shared" si="17"/>
        <v>3.6081814320418339</v>
      </c>
      <c r="T45" s="65">
        <f t="shared" si="17"/>
        <v>3.3255718630928253</v>
      </c>
      <c r="U45" s="65">
        <f t="shared" si="17"/>
        <v>3.0353573734619785</v>
      </c>
      <c r="V45" s="65">
        <f t="shared" si="17"/>
        <v>3.2771006301272525</v>
      </c>
      <c r="W45" s="65">
        <f t="shared" si="17"/>
        <v>2.4341086233008449</v>
      </c>
      <c r="X45" s="65">
        <f t="shared" ref="X45:Y45" si="18">X14/X$36*100</f>
        <v>2.4793475379082413</v>
      </c>
      <c r="Y45" s="65">
        <f t="shared" si="18"/>
        <v>2.8514919353814427</v>
      </c>
      <c r="Z45" s="65">
        <f t="shared" si="17"/>
        <v>2.0156091161895167</v>
      </c>
    </row>
    <row r="46" spans="1:26" ht="15" x14ac:dyDescent="0.25">
      <c r="A46" s="60">
        <v>7</v>
      </c>
      <c r="B46" s="175" t="s">
        <v>277</v>
      </c>
      <c r="C46" s="130" t="s">
        <v>348</v>
      </c>
      <c r="D46" s="65">
        <f t="shared" ref="D46:Z46" si="19">D15/D$36*100</f>
        <v>4.815450437194448</v>
      </c>
      <c r="E46" s="65">
        <f t="shared" si="19"/>
        <v>3.3743954386735435</v>
      </c>
      <c r="F46" s="65">
        <f t="shared" si="19"/>
        <v>3.2998771121378301</v>
      </c>
      <c r="G46" s="65">
        <f t="shared" si="19"/>
        <v>3.1542865256887249</v>
      </c>
      <c r="H46" s="65">
        <f t="shared" si="19"/>
        <v>4.0587117414878344</v>
      </c>
      <c r="I46" s="65">
        <f t="shared" si="19"/>
        <v>4.2385964768215239</v>
      </c>
      <c r="J46" s="65">
        <f t="shared" si="19"/>
        <v>7.1154025711108169</v>
      </c>
      <c r="K46" s="65">
        <f t="shared" si="19"/>
        <v>9.1397070587222302</v>
      </c>
      <c r="L46" s="65">
        <f t="shared" si="19"/>
        <v>10.561011481259131</v>
      </c>
      <c r="M46" s="65">
        <f t="shared" si="19"/>
        <v>10.108051274032428</v>
      </c>
      <c r="N46" s="65">
        <f t="shared" si="19"/>
        <v>8.3191320675529283</v>
      </c>
      <c r="O46" s="65">
        <f t="shared" si="19"/>
        <v>6.993082792335537</v>
      </c>
      <c r="P46" s="65">
        <f t="shared" si="19"/>
        <v>5.4413717246633704</v>
      </c>
      <c r="Q46" s="65">
        <f t="shared" si="19"/>
        <v>3.6247121394329707</v>
      </c>
      <c r="R46" s="65">
        <f t="shared" si="19"/>
        <v>5.081181360720457</v>
      </c>
      <c r="S46" s="65">
        <f t="shared" si="19"/>
        <v>6.4173621640709593</v>
      </c>
      <c r="T46" s="65">
        <f t="shared" si="19"/>
        <v>5.6408939231539668</v>
      </c>
      <c r="U46" s="65">
        <f t="shared" si="19"/>
        <v>6.2011453999697954</v>
      </c>
      <c r="V46" s="65">
        <f t="shared" si="19"/>
        <v>5.6795447861686474</v>
      </c>
      <c r="W46" s="65">
        <f t="shared" si="19"/>
        <v>4.1749828316009232</v>
      </c>
      <c r="X46" s="65">
        <f t="shared" ref="X46:Y46" si="20">X15/X$36*100</f>
        <v>3.9820574818807546</v>
      </c>
      <c r="Y46" s="65">
        <f t="shared" si="20"/>
        <v>4.5177567882072678</v>
      </c>
      <c r="Z46" s="65">
        <f t="shared" si="19"/>
        <v>5.6227874427518021</v>
      </c>
    </row>
    <row r="47" spans="1:26" ht="15" x14ac:dyDescent="0.25">
      <c r="A47" s="60">
        <v>8</v>
      </c>
      <c r="B47" s="175" t="s">
        <v>279</v>
      </c>
      <c r="C47" s="130" t="s">
        <v>349</v>
      </c>
      <c r="D47" s="65">
        <f t="shared" ref="D47:Z47" si="21">D16/D$36*100</f>
        <v>5.2394402624809597</v>
      </c>
      <c r="E47" s="65">
        <f t="shared" si="21"/>
        <v>4.6982279368751341</v>
      </c>
      <c r="F47" s="65">
        <f t="shared" si="21"/>
        <v>4.7757471202294743</v>
      </c>
      <c r="G47" s="65">
        <f t="shared" si="21"/>
        <v>4.6993344040662945</v>
      </c>
      <c r="H47" s="65">
        <f t="shared" si="21"/>
        <v>4.7437403190837681</v>
      </c>
      <c r="I47" s="65">
        <f t="shared" si="21"/>
        <v>4.4582447285054556</v>
      </c>
      <c r="J47" s="65">
        <f t="shared" si="21"/>
        <v>4.4393568540662596</v>
      </c>
      <c r="K47" s="65">
        <f t="shared" si="21"/>
        <v>5.0098983948169531</v>
      </c>
      <c r="L47" s="65">
        <f t="shared" si="21"/>
        <v>4.8086306124363443</v>
      </c>
      <c r="M47" s="65">
        <f t="shared" si="21"/>
        <v>4.7698911467279226</v>
      </c>
      <c r="N47" s="65">
        <f t="shared" si="21"/>
        <v>4.6050492687878073</v>
      </c>
      <c r="O47" s="65">
        <f t="shared" si="21"/>
        <v>3.9302151141249189</v>
      </c>
      <c r="P47" s="65">
        <f t="shared" si="21"/>
        <v>3.7833090756665055</v>
      </c>
      <c r="Q47" s="65">
        <f t="shared" si="21"/>
        <v>3.4540239072807553</v>
      </c>
      <c r="R47" s="65">
        <f t="shared" si="21"/>
        <v>2.7760418855879152</v>
      </c>
      <c r="S47" s="65">
        <f t="shared" si="21"/>
        <v>2.8336404922997662</v>
      </c>
      <c r="T47" s="65">
        <f t="shared" si="21"/>
        <v>2.8094984572807458</v>
      </c>
      <c r="U47" s="65">
        <f t="shared" si="21"/>
        <v>2.922706975224894</v>
      </c>
      <c r="V47" s="65">
        <f t="shared" si="21"/>
        <v>3.0497767132800813</v>
      </c>
      <c r="W47" s="65">
        <f t="shared" si="21"/>
        <v>2.3653708268609259</v>
      </c>
      <c r="X47" s="65">
        <f t="shared" ref="X47:Y47" si="22">X16/X$36*100</f>
        <v>2.4063236311575005</v>
      </c>
      <c r="Y47" s="65">
        <f t="shared" si="22"/>
        <v>2.4545507620089926</v>
      </c>
      <c r="Z47" s="65">
        <f t="shared" si="21"/>
        <v>3.3998271737071741</v>
      </c>
    </row>
    <row r="48" spans="1:26" ht="15" x14ac:dyDescent="0.25">
      <c r="A48" s="60">
        <v>9</v>
      </c>
      <c r="B48" s="175" t="s">
        <v>281</v>
      </c>
      <c r="C48" s="130" t="s">
        <v>350</v>
      </c>
      <c r="D48" s="65">
        <f t="shared" ref="D48:Z48" si="23">D17/D$36*100</f>
        <v>3.5269092572304603</v>
      </c>
      <c r="E48" s="65">
        <f t="shared" si="23"/>
        <v>2.5664203090228344</v>
      </c>
      <c r="F48" s="65">
        <f t="shared" si="23"/>
        <v>2.4271830298486918</v>
      </c>
      <c r="G48" s="65">
        <f t="shared" si="23"/>
        <v>2.4612165963039416</v>
      </c>
      <c r="H48" s="65">
        <f t="shared" si="23"/>
        <v>2.2323853888436789</v>
      </c>
      <c r="I48" s="65">
        <f t="shared" si="23"/>
        <v>1.9643882161576858</v>
      </c>
      <c r="J48" s="65">
        <f t="shared" si="23"/>
        <v>2.1049956552182656</v>
      </c>
      <c r="K48" s="65">
        <f t="shared" si="23"/>
        <v>2.2514029331256422</v>
      </c>
      <c r="L48" s="65">
        <f t="shared" si="23"/>
        <v>2.2578671376800248</v>
      </c>
      <c r="M48" s="65">
        <f t="shared" si="23"/>
        <v>2.3973413007060937</v>
      </c>
      <c r="N48" s="65">
        <f t="shared" si="23"/>
        <v>2.7524017034678905</v>
      </c>
      <c r="O48" s="65">
        <f t="shared" si="23"/>
        <v>2.7198021733339317</v>
      </c>
      <c r="P48" s="65">
        <f t="shared" si="23"/>
        <v>2.7095080184555878</v>
      </c>
      <c r="Q48" s="65">
        <f t="shared" si="23"/>
        <v>2.4828112446460002</v>
      </c>
      <c r="R48" s="65">
        <f t="shared" si="23"/>
        <v>2.1424389848539609</v>
      </c>
      <c r="S48" s="65">
        <f t="shared" si="23"/>
        <v>2.6080075174120751</v>
      </c>
      <c r="T48" s="65">
        <f t="shared" si="23"/>
        <v>2.6575251740904426</v>
      </c>
      <c r="U48" s="65">
        <f t="shared" si="23"/>
        <v>2.9834843315503354</v>
      </c>
      <c r="V48" s="65">
        <f t="shared" si="23"/>
        <v>3.1036795109473969</v>
      </c>
      <c r="W48" s="65">
        <f t="shared" si="23"/>
        <v>2.4366286203941327</v>
      </c>
      <c r="X48" s="65">
        <f t="shared" ref="X48:Y48" si="24">X17/X$36*100</f>
        <v>2.4255775408625446</v>
      </c>
      <c r="Y48" s="65">
        <f t="shared" si="24"/>
        <v>2.6715682842829844</v>
      </c>
      <c r="Z48" s="65">
        <f t="shared" si="23"/>
        <v>2.5545269704763998</v>
      </c>
    </row>
    <row r="49" spans="1:26" ht="15" x14ac:dyDescent="0.25">
      <c r="A49" s="60">
        <v>10</v>
      </c>
      <c r="B49" s="175" t="s">
        <v>282</v>
      </c>
      <c r="C49" s="130" t="s">
        <v>351</v>
      </c>
      <c r="D49" s="65">
        <f t="shared" ref="D49:Z49" si="25">D18/D$36*100</f>
        <v>5.4505048439441639</v>
      </c>
      <c r="E49" s="65">
        <f t="shared" si="25"/>
        <v>4.3656970415409004</v>
      </c>
      <c r="F49" s="65">
        <f t="shared" si="25"/>
        <v>3.8590851295468824</v>
      </c>
      <c r="G49" s="65">
        <f t="shared" si="25"/>
        <v>3.9923959278355259</v>
      </c>
      <c r="H49" s="65">
        <f t="shared" si="25"/>
        <v>4.2470566115666362</v>
      </c>
      <c r="I49" s="65">
        <f t="shared" si="25"/>
        <v>4.3677945795972217</v>
      </c>
      <c r="J49" s="65">
        <f t="shared" si="25"/>
        <v>4.0428586080999853</v>
      </c>
      <c r="K49" s="65">
        <f t="shared" si="25"/>
        <v>3.723225632628345</v>
      </c>
      <c r="L49" s="65">
        <f t="shared" si="25"/>
        <v>3.5836092148902416</v>
      </c>
      <c r="M49" s="65">
        <f t="shared" si="25"/>
        <v>3.2910838854049822</v>
      </c>
      <c r="N49" s="65">
        <f t="shared" si="25"/>
        <v>3.2058191163900061</v>
      </c>
      <c r="O49" s="65">
        <f t="shared" si="25"/>
        <v>2.9915691331276966</v>
      </c>
      <c r="P49" s="65">
        <f t="shared" si="25"/>
        <v>2.8629912732685834</v>
      </c>
      <c r="Q49" s="65">
        <f t="shared" si="25"/>
        <v>2.4231985623182717</v>
      </c>
      <c r="R49" s="65">
        <f t="shared" si="25"/>
        <v>2.0637993908566048</v>
      </c>
      <c r="S49" s="65">
        <f t="shared" si="25"/>
        <v>2.0883410543374428</v>
      </c>
      <c r="T49" s="65">
        <f t="shared" si="25"/>
        <v>1.970258902412491</v>
      </c>
      <c r="U49" s="65">
        <f t="shared" si="25"/>
        <v>2.052145202239041</v>
      </c>
      <c r="V49" s="65">
        <f t="shared" si="25"/>
        <v>2.2136161537758645</v>
      </c>
      <c r="W49" s="65">
        <f t="shared" si="25"/>
        <v>1.6603654216602042</v>
      </c>
      <c r="X49" s="65">
        <f t="shared" ref="X49:Y49" si="26">X18/X$36*100</f>
        <v>1.6046639012522341</v>
      </c>
      <c r="Y49" s="65">
        <f t="shared" si="26"/>
        <v>1.6891579246478754</v>
      </c>
      <c r="Z49" s="65">
        <f t="shared" si="25"/>
        <v>2.5657981288949228</v>
      </c>
    </row>
    <row r="50" spans="1:26" ht="15" x14ac:dyDescent="0.25">
      <c r="A50" s="60">
        <v>11</v>
      </c>
      <c r="B50" s="175" t="s">
        <v>283</v>
      </c>
      <c r="C50" s="130" t="s">
        <v>284</v>
      </c>
      <c r="D50" s="65">
        <f t="shared" ref="D50:Z50" si="27">D19/D$36*100</f>
        <v>0</v>
      </c>
      <c r="E50" s="65">
        <f t="shared" si="27"/>
        <v>0</v>
      </c>
      <c r="F50" s="65">
        <f t="shared" si="27"/>
        <v>0</v>
      </c>
      <c r="G50" s="65">
        <f t="shared" si="27"/>
        <v>0</v>
      </c>
      <c r="H50" s="65">
        <f t="shared" si="27"/>
        <v>0</v>
      </c>
      <c r="I50" s="65">
        <f t="shared" si="27"/>
        <v>0</v>
      </c>
      <c r="J50" s="65">
        <f t="shared" si="27"/>
        <v>0</v>
      </c>
      <c r="K50" s="65">
        <f t="shared" si="27"/>
        <v>0</v>
      </c>
      <c r="L50" s="65">
        <f t="shared" si="27"/>
        <v>0</v>
      </c>
      <c r="M50" s="65">
        <f t="shared" si="27"/>
        <v>0</v>
      </c>
      <c r="N50" s="65">
        <f t="shared" si="27"/>
        <v>0</v>
      </c>
      <c r="O50" s="65">
        <f t="shared" si="27"/>
        <v>0</v>
      </c>
      <c r="P50" s="65">
        <f t="shared" si="27"/>
        <v>1.1819751351595245</v>
      </c>
      <c r="Q50" s="65">
        <f t="shared" si="27"/>
        <v>2.3834152682356646</v>
      </c>
      <c r="R50" s="65">
        <f t="shared" si="27"/>
        <v>2.8811829838269607</v>
      </c>
      <c r="S50" s="65">
        <f t="shared" si="27"/>
        <v>3.2826833090465199</v>
      </c>
      <c r="T50" s="65">
        <f t="shared" si="27"/>
        <v>3.9203678829988169</v>
      </c>
      <c r="U50" s="65">
        <f t="shared" si="27"/>
        <v>3.8783969401424279</v>
      </c>
      <c r="V50" s="65">
        <f t="shared" si="27"/>
        <v>3.4513992099412243</v>
      </c>
      <c r="W50" s="65">
        <f t="shared" si="27"/>
        <v>2.9442221264788455</v>
      </c>
      <c r="X50" s="65">
        <f t="shared" ref="X50:Y50" si="28">X19/X$36*100</f>
        <v>4.5580293531161544</v>
      </c>
      <c r="Y50" s="65">
        <f t="shared" si="28"/>
        <v>5.0490946494346209</v>
      </c>
      <c r="Z50" s="65">
        <f t="shared" si="27"/>
        <v>2.3534530332583645</v>
      </c>
    </row>
    <row r="51" spans="1:26" ht="15" x14ac:dyDescent="0.25">
      <c r="A51" s="60">
        <v>12</v>
      </c>
      <c r="B51" s="175" t="s">
        <v>285</v>
      </c>
      <c r="C51" s="130" t="s">
        <v>352</v>
      </c>
      <c r="D51" s="65">
        <f t="shared" ref="D51:Z51" si="29">D20/D$36*100</f>
        <v>0</v>
      </c>
      <c r="E51" s="65">
        <f t="shared" si="29"/>
        <v>0.83506198163993595</v>
      </c>
      <c r="F51" s="65">
        <f t="shared" si="29"/>
        <v>1.0158561478377028</v>
      </c>
      <c r="G51" s="65">
        <f t="shared" si="29"/>
        <v>0.7692435093519483</v>
      </c>
      <c r="H51" s="65">
        <f t="shared" si="29"/>
        <v>1.5791497431073376</v>
      </c>
      <c r="I51" s="65">
        <f t="shared" si="29"/>
        <v>1.5603341727251352</v>
      </c>
      <c r="J51" s="65">
        <f t="shared" si="29"/>
        <v>2.4837633900798068</v>
      </c>
      <c r="K51" s="65">
        <f t="shared" si="29"/>
        <v>3.4568312008471809</v>
      </c>
      <c r="L51" s="65">
        <f t="shared" si="29"/>
        <v>3.094357092608008</v>
      </c>
      <c r="M51" s="65">
        <f t="shared" si="29"/>
        <v>3.0872668297543147</v>
      </c>
      <c r="N51" s="65">
        <f t="shared" si="29"/>
        <v>3.3556353933540164</v>
      </c>
      <c r="O51" s="65">
        <f t="shared" si="29"/>
        <v>2.9018321943832457</v>
      </c>
      <c r="P51" s="65">
        <f t="shared" si="29"/>
        <v>2.6808764761777857</v>
      </c>
      <c r="Q51" s="65">
        <f t="shared" si="29"/>
        <v>2.3617124289222589</v>
      </c>
      <c r="R51" s="65">
        <f t="shared" si="29"/>
        <v>2.8580328202047105</v>
      </c>
      <c r="S51" s="65">
        <f t="shared" si="29"/>
        <v>2.6533636821163644</v>
      </c>
      <c r="T51" s="65">
        <f t="shared" si="29"/>
        <v>3.0953398405458845</v>
      </c>
      <c r="U51" s="65">
        <f t="shared" si="29"/>
        <v>3.8054290767399133</v>
      </c>
      <c r="V51" s="65">
        <f t="shared" si="29"/>
        <v>4.0128198846145091</v>
      </c>
      <c r="W51" s="65">
        <f t="shared" si="29"/>
        <v>3.0300419369034852</v>
      </c>
      <c r="X51" s="65">
        <f t="shared" ref="X51:Y51" si="30">X20/X$36*100</f>
        <v>3.3708423290055953</v>
      </c>
      <c r="Y51" s="65">
        <f t="shared" si="30"/>
        <v>4.4831328614201356</v>
      </c>
      <c r="Z51" s="65">
        <f t="shared" si="29"/>
        <v>3.014677145127699</v>
      </c>
    </row>
    <row r="52" spans="1:26" ht="15" x14ac:dyDescent="0.25">
      <c r="A52" s="60">
        <v>13</v>
      </c>
      <c r="B52" s="175" t="s">
        <v>287</v>
      </c>
      <c r="C52" s="130" t="s">
        <v>353</v>
      </c>
      <c r="D52" s="65">
        <f t="shared" ref="D52:Z52" si="31">D21/D$36*100</f>
        <v>0</v>
      </c>
      <c r="E52" s="65">
        <f t="shared" si="31"/>
        <v>0.38284566674116732</v>
      </c>
      <c r="F52" s="65">
        <f t="shared" si="31"/>
        <v>0.43321253337838972</v>
      </c>
      <c r="G52" s="65">
        <f t="shared" si="31"/>
        <v>0.40603934123108543</v>
      </c>
      <c r="H52" s="65">
        <f t="shared" si="31"/>
        <v>0.50097642190231373</v>
      </c>
      <c r="I52" s="65">
        <f t="shared" si="31"/>
        <v>0.58466220187959339</v>
      </c>
      <c r="J52" s="65">
        <f t="shared" si="31"/>
        <v>0.54934308328846015</v>
      </c>
      <c r="K52" s="65">
        <f t="shared" si="31"/>
        <v>0.73715155295382395</v>
      </c>
      <c r="L52" s="65">
        <f t="shared" si="31"/>
        <v>0.79918851742741481</v>
      </c>
      <c r="M52" s="65">
        <f t="shared" si="31"/>
        <v>0.99702793429636716</v>
      </c>
      <c r="N52" s="65">
        <f t="shared" si="31"/>
        <v>1.1819231348976604</v>
      </c>
      <c r="O52" s="65">
        <f t="shared" si="31"/>
        <v>1.4693046691083944</v>
      </c>
      <c r="P52" s="65">
        <f t="shared" si="31"/>
        <v>1.8625219752898048</v>
      </c>
      <c r="Q52" s="65">
        <f t="shared" si="31"/>
        <v>2.3599773716005372</v>
      </c>
      <c r="R52" s="65">
        <f t="shared" si="31"/>
        <v>2.6019933520186478</v>
      </c>
      <c r="S52" s="65">
        <f t="shared" si="31"/>
        <v>2.6093875615934912</v>
      </c>
      <c r="T52" s="65">
        <f t="shared" si="31"/>
        <v>3.0569524619687289</v>
      </c>
      <c r="U52" s="65">
        <f t="shared" si="31"/>
        <v>2.921621428858693</v>
      </c>
      <c r="V52" s="65">
        <f t="shared" si="31"/>
        <v>2.97681948954753</v>
      </c>
      <c r="W52" s="65">
        <f t="shared" si="31"/>
        <v>1.9531274025734791</v>
      </c>
      <c r="X52" s="65">
        <f t="shared" ref="X52:Y52" si="32">X21/X$36*100</f>
        <v>1.8106297974283456</v>
      </c>
      <c r="Y52" s="65">
        <f t="shared" si="32"/>
        <v>1.5887474955435184</v>
      </c>
      <c r="Z52" s="65">
        <f t="shared" si="31"/>
        <v>1.8085186413985008</v>
      </c>
    </row>
    <row r="53" spans="1:26" ht="15" x14ac:dyDescent="0.25">
      <c r="A53" s="60">
        <v>14</v>
      </c>
      <c r="B53" s="175" t="s">
        <v>289</v>
      </c>
      <c r="C53" s="130" t="s">
        <v>354</v>
      </c>
      <c r="D53" s="65">
        <f t="shared" ref="D53:Z53" si="33">D22/D$36*100</f>
        <v>0</v>
      </c>
      <c r="E53" s="65">
        <f t="shared" si="33"/>
        <v>0</v>
      </c>
      <c r="F53" s="65">
        <f t="shared" si="33"/>
        <v>0</v>
      </c>
      <c r="G53" s="65">
        <f t="shared" si="33"/>
        <v>0</v>
      </c>
      <c r="H53" s="65">
        <f t="shared" si="33"/>
        <v>0</v>
      </c>
      <c r="I53" s="65">
        <f t="shared" si="33"/>
        <v>0</v>
      </c>
      <c r="J53" s="65">
        <f t="shared" si="33"/>
        <v>0</v>
      </c>
      <c r="K53" s="65">
        <f t="shared" si="33"/>
        <v>0</v>
      </c>
      <c r="L53" s="65">
        <f t="shared" si="33"/>
        <v>0</v>
      </c>
      <c r="M53" s="65">
        <f t="shared" si="33"/>
        <v>0</v>
      </c>
      <c r="N53" s="65">
        <f t="shared" si="33"/>
        <v>0</v>
      </c>
      <c r="O53" s="65">
        <f t="shared" si="33"/>
        <v>0</v>
      </c>
      <c r="P53" s="65">
        <f t="shared" si="33"/>
        <v>0.91907639694286047</v>
      </c>
      <c r="Q53" s="65">
        <f t="shared" si="33"/>
        <v>2.1376101849977229</v>
      </c>
      <c r="R53" s="65">
        <f t="shared" si="33"/>
        <v>1.9634292161062468</v>
      </c>
      <c r="S53" s="65">
        <f t="shared" si="33"/>
        <v>1.8506605197669244</v>
      </c>
      <c r="T53" s="65">
        <f t="shared" si="33"/>
        <v>1.6153286326218308</v>
      </c>
      <c r="U53" s="65">
        <f t="shared" si="33"/>
        <v>1.3881905282106604</v>
      </c>
      <c r="V53" s="65">
        <f t="shared" si="33"/>
        <v>1.2823917274768346</v>
      </c>
      <c r="W53" s="65">
        <f t="shared" si="33"/>
        <v>1.0064540795245336</v>
      </c>
      <c r="X53" s="65">
        <f t="shared" ref="X53:Y53" si="34">X22/X$36*100</f>
        <v>1.0365388738092622</v>
      </c>
      <c r="Y53" s="65">
        <f t="shared" si="34"/>
        <v>0.84455756981964925</v>
      </c>
      <c r="Z53" s="65">
        <f t="shared" si="33"/>
        <v>0.88805560538552475</v>
      </c>
    </row>
    <row r="54" spans="1:26" ht="15" x14ac:dyDescent="0.25">
      <c r="A54" s="60">
        <v>15</v>
      </c>
      <c r="B54" s="175" t="s">
        <v>291</v>
      </c>
      <c r="C54" s="130" t="s">
        <v>355</v>
      </c>
      <c r="D54" s="65">
        <f t="shared" ref="D54:Z54" si="35">D23/D$36*100</f>
        <v>1.2759640610316669</v>
      </c>
      <c r="E54" s="65">
        <f t="shared" si="35"/>
        <v>1.0244868232545907</v>
      </c>
      <c r="F54" s="65">
        <f t="shared" si="35"/>
        <v>1.2999904092311942</v>
      </c>
      <c r="G54" s="65">
        <f t="shared" si="35"/>
        <v>1.4564653353724821</v>
      </c>
      <c r="H54" s="65">
        <f t="shared" si="35"/>
        <v>1.4181348972496095</v>
      </c>
      <c r="I54" s="65">
        <f t="shared" si="35"/>
        <v>1.20164331723591</v>
      </c>
      <c r="J54" s="65">
        <f t="shared" si="35"/>
        <v>1.4313301385649513</v>
      </c>
      <c r="K54" s="65">
        <f t="shared" si="35"/>
        <v>1.5036937353317668</v>
      </c>
      <c r="L54" s="65">
        <f t="shared" si="35"/>
        <v>1.5030039410118414</v>
      </c>
      <c r="M54" s="65">
        <f t="shared" si="35"/>
        <v>1.4891529466935716</v>
      </c>
      <c r="N54" s="65">
        <f t="shared" si="35"/>
        <v>1.4077667982158693</v>
      </c>
      <c r="O54" s="65">
        <f t="shared" si="35"/>
        <v>1.5337991190261686</v>
      </c>
      <c r="P54" s="65">
        <f t="shared" si="35"/>
        <v>1.7590725971034074</v>
      </c>
      <c r="Q54" s="65">
        <f t="shared" si="35"/>
        <v>1.7107179000428383</v>
      </c>
      <c r="R54" s="65">
        <f t="shared" si="35"/>
        <v>1.8016258651338899</v>
      </c>
      <c r="S54" s="65">
        <f t="shared" si="35"/>
        <v>1.7934647587264194</v>
      </c>
      <c r="T54" s="65">
        <f t="shared" si="35"/>
        <v>1.7591762804087412</v>
      </c>
      <c r="U54" s="65">
        <f t="shared" si="35"/>
        <v>1.8074014446751334</v>
      </c>
      <c r="V54" s="65">
        <f t="shared" si="35"/>
        <v>1.7978777758244107</v>
      </c>
      <c r="W54" s="65">
        <f t="shared" si="35"/>
        <v>1.3744736690134132</v>
      </c>
      <c r="X54" s="65">
        <f t="shared" ref="X54:Y54" si="36">X23/X$36*100</f>
        <v>1.5117773935680177</v>
      </c>
      <c r="Y54" s="65">
        <f t="shared" si="36"/>
        <v>1.6550283653377791</v>
      </c>
      <c r="Z54" s="65">
        <f t="shared" si="35"/>
        <v>1.5842622808313105</v>
      </c>
    </row>
    <row r="55" spans="1:26" ht="15" x14ac:dyDescent="0.25">
      <c r="A55" s="60">
        <v>16</v>
      </c>
      <c r="B55" s="175" t="s">
        <v>292</v>
      </c>
      <c r="C55" s="130" t="s">
        <v>293</v>
      </c>
      <c r="D55" s="65">
        <f t="shared" ref="D55:Z55" si="37">D24/D$36*100</f>
        <v>0</v>
      </c>
      <c r="E55" s="65">
        <f t="shared" si="37"/>
        <v>0</v>
      </c>
      <c r="F55" s="65">
        <f t="shared" si="37"/>
        <v>0</v>
      </c>
      <c r="G55" s="65">
        <f t="shared" si="37"/>
        <v>0</v>
      </c>
      <c r="H55" s="65">
        <f t="shared" si="37"/>
        <v>0</v>
      </c>
      <c r="I55" s="65">
        <f t="shared" si="37"/>
        <v>0</v>
      </c>
      <c r="J55" s="65">
        <f t="shared" si="37"/>
        <v>0</v>
      </c>
      <c r="K55" s="65">
        <f t="shared" si="37"/>
        <v>0</v>
      </c>
      <c r="L55" s="65">
        <f t="shared" si="37"/>
        <v>0</v>
      </c>
      <c r="M55" s="65">
        <f t="shared" si="37"/>
        <v>0</v>
      </c>
      <c r="N55" s="65">
        <f t="shared" si="37"/>
        <v>0</v>
      </c>
      <c r="O55" s="65">
        <f t="shared" si="37"/>
        <v>0</v>
      </c>
      <c r="P55" s="65">
        <f t="shared" si="37"/>
        <v>0.59736230013141733</v>
      </c>
      <c r="Q55" s="65">
        <f t="shared" si="37"/>
        <v>1.2288923184371854</v>
      </c>
      <c r="R55" s="65">
        <f t="shared" si="37"/>
        <v>1.3936668458521186</v>
      </c>
      <c r="S55" s="65">
        <f t="shared" si="37"/>
        <v>2.0340951431306449</v>
      </c>
      <c r="T55" s="65">
        <f t="shared" si="37"/>
        <v>3.2448842257568908</v>
      </c>
      <c r="U55" s="65">
        <f t="shared" si="37"/>
        <v>2.4936957670592821</v>
      </c>
      <c r="V55" s="65">
        <f t="shared" si="37"/>
        <v>2.9043869399168738</v>
      </c>
      <c r="W55" s="65">
        <f t="shared" si="37"/>
        <v>2.2003573788889144</v>
      </c>
      <c r="X55" s="65">
        <f t="shared" ref="X55:Y55" si="38">X24/X$36*100</f>
        <v>2.5496551655506505</v>
      </c>
      <c r="Y55" s="65">
        <f t="shared" si="38"/>
        <v>2.3764328794276226</v>
      </c>
      <c r="Z55" s="65">
        <f t="shared" si="37"/>
        <v>1.4697033851012553</v>
      </c>
    </row>
    <row r="56" spans="1:26" ht="15" x14ac:dyDescent="0.25">
      <c r="A56" s="60">
        <v>17</v>
      </c>
      <c r="B56" s="175" t="s">
        <v>294</v>
      </c>
      <c r="C56" s="130" t="s">
        <v>356</v>
      </c>
      <c r="D56" s="65">
        <f t="shared" ref="D56:Z56" si="39">D25/D$36*100</f>
        <v>0.47467423772802192</v>
      </c>
      <c r="E56" s="65">
        <f t="shared" si="39"/>
        <v>0.43303231638167194</v>
      </c>
      <c r="F56" s="65">
        <f t="shared" si="39"/>
        <v>0.38348999540918705</v>
      </c>
      <c r="G56" s="65">
        <f t="shared" si="39"/>
        <v>0.33067756132697335</v>
      </c>
      <c r="H56" s="65">
        <f t="shared" si="39"/>
        <v>0.47079132523626777</v>
      </c>
      <c r="I56" s="65">
        <f t="shared" si="39"/>
        <v>0.45786546579516241</v>
      </c>
      <c r="J56" s="65">
        <f t="shared" si="39"/>
        <v>0.58488342591606379</v>
      </c>
      <c r="K56" s="65">
        <f t="shared" si="39"/>
        <v>0.70182802893235519</v>
      </c>
      <c r="L56" s="65">
        <f t="shared" si="39"/>
        <v>0.85860198895008433</v>
      </c>
      <c r="M56" s="65">
        <f t="shared" si="39"/>
        <v>0.99222419649387761</v>
      </c>
      <c r="N56" s="65">
        <f t="shared" si="39"/>
        <v>1.3149512273952628</v>
      </c>
      <c r="O56" s="65">
        <f t="shared" si="39"/>
        <v>1.1167367110400215</v>
      </c>
      <c r="P56" s="65">
        <f t="shared" si="39"/>
        <v>1.0732606864656067</v>
      </c>
      <c r="Q56" s="65">
        <f t="shared" si="39"/>
        <v>1.1907996239182408</v>
      </c>
      <c r="R56" s="65">
        <f t="shared" si="39"/>
        <v>1.3398605018033496</v>
      </c>
      <c r="S56" s="65">
        <f t="shared" si="39"/>
        <v>1.2166379438420272</v>
      </c>
      <c r="T56" s="65">
        <f t="shared" si="39"/>
        <v>1.291440826425363</v>
      </c>
      <c r="U56" s="65">
        <f t="shared" si="39"/>
        <v>1.2089798917923726</v>
      </c>
      <c r="V56" s="65">
        <f t="shared" si="39"/>
        <v>1.2521473888257366</v>
      </c>
      <c r="W56" s="65">
        <f t="shared" si="39"/>
        <v>1.0420064783411862</v>
      </c>
      <c r="X56" s="65">
        <f t="shared" ref="X56:Y56" si="40">X25/X$36*100</f>
        <v>1.0593164206549555</v>
      </c>
      <c r="Y56" s="65">
        <f t="shared" si="40"/>
        <v>1.2321801075418526</v>
      </c>
      <c r="Z56" s="65">
        <f t="shared" si="39"/>
        <v>1.0435356105025186</v>
      </c>
    </row>
    <row r="57" spans="1:26" ht="15" x14ac:dyDescent="0.25">
      <c r="A57" s="60">
        <v>18</v>
      </c>
      <c r="B57" s="175" t="s">
        <v>296</v>
      </c>
      <c r="C57" s="130" t="s">
        <v>357</v>
      </c>
      <c r="D57" s="65">
        <f t="shared" ref="D57:Z57" si="41">D26/D$36*100</f>
        <v>1.1374103587063717</v>
      </c>
      <c r="E57" s="65">
        <f t="shared" si="41"/>
        <v>1.2226934826606457</v>
      </c>
      <c r="F57" s="65">
        <f t="shared" si="41"/>
        <v>0.99570481819664902</v>
      </c>
      <c r="G57" s="65">
        <f t="shared" si="41"/>
        <v>1.1557679647263548</v>
      </c>
      <c r="H57" s="65">
        <f t="shared" si="41"/>
        <v>1.0395499812484377</v>
      </c>
      <c r="I57" s="65">
        <f t="shared" si="41"/>
        <v>1.0197522875888319</v>
      </c>
      <c r="J57" s="65">
        <f t="shared" si="41"/>
        <v>1.1300903074949817</v>
      </c>
      <c r="K57" s="65">
        <f t="shared" si="41"/>
        <v>1.3637252704836713</v>
      </c>
      <c r="L57" s="65">
        <f t="shared" si="41"/>
        <v>1.2379284768014627</v>
      </c>
      <c r="M57" s="65">
        <f t="shared" si="41"/>
        <v>1.0654584322595477</v>
      </c>
      <c r="N57" s="65">
        <f t="shared" si="41"/>
        <v>1.2178311835583597</v>
      </c>
      <c r="O57" s="65">
        <f t="shared" si="41"/>
        <v>1.1499522557308473</v>
      </c>
      <c r="P57" s="65">
        <f t="shared" si="41"/>
        <v>1.0404036838386477</v>
      </c>
      <c r="Q57" s="65">
        <f t="shared" si="41"/>
        <v>1.1318697193368645</v>
      </c>
      <c r="R57" s="65">
        <f t="shared" si="41"/>
        <v>0.96232946036961509</v>
      </c>
      <c r="S57" s="65">
        <f t="shared" si="41"/>
        <v>0.96962076999158631</v>
      </c>
      <c r="T57" s="65">
        <f t="shared" si="41"/>
        <v>0.95485347156112288</v>
      </c>
      <c r="U57" s="65">
        <f t="shared" si="41"/>
        <v>0.98335099782485191</v>
      </c>
      <c r="V57" s="65">
        <f t="shared" si="41"/>
        <v>1.0071590129975307</v>
      </c>
      <c r="W57" s="65">
        <f t="shared" si="41"/>
        <v>0.82116009898161435</v>
      </c>
      <c r="X57" s="65">
        <f t="shared" ref="X57:Y57" si="42">X26/X$36*100</f>
        <v>0.8183652118203294</v>
      </c>
      <c r="Y57" s="65">
        <f t="shared" si="42"/>
        <v>0.79692188941188591</v>
      </c>
      <c r="Z57" s="65">
        <f t="shared" si="41"/>
        <v>1.000680728719229</v>
      </c>
    </row>
    <row r="58" spans="1:26" ht="15" x14ac:dyDescent="0.25">
      <c r="A58" s="60">
        <v>19</v>
      </c>
      <c r="B58" s="175" t="s">
        <v>298</v>
      </c>
      <c r="C58" s="130" t="s">
        <v>299</v>
      </c>
      <c r="D58" s="65">
        <f t="shared" ref="D58:Z58" si="43">D27/D$36*100</f>
        <v>0</v>
      </c>
      <c r="E58" s="65">
        <f t="shared" si="43"/>
        <v>0</v>
      </c>
      <c r="F58" s="65">
        <f t="shared" si="43"/>
        <v>0</v>
      </c>
      <c r="G58" s="65">
        <f t="shared" si="43"/>
        <v>0</v>
      </c>
      <c r="H58" s="65">
        <f t="shared" si="43"/>
        <v>0</v>
      </c>
      <c r="I58" s="65">
        <f t="shared" si="43"/>
        <v>0</v>
      </c>
      <c r="J58" s="65">
        <f t="shared" si="43"/>
        <v>0</v>
      </c>
      <c r="K58" s="65">
        <f t="shared" si="43"/>
        <v>0</v>
      </c>
      <c r="L58" s="65">
        <f t="shared" si="43"/>
        <v>0</v>
      </c>
      <c r="M58" s="65">
        <f t="shared" si="43"/>
        <v>0</v>
      </c>
      <c r="N58" s="65">
        <f t="shared" si="43"/>
        <v>0</v>
      </c>
      <c r="O58" s="65">
        <f t="shared" si="43"/>
        <v>0</v>
      </c>
      <c r="P58" s="65">
        <f t="shared" si="43"/>
        <v>0.56016609246508353</v>
      </c>
      <c r="Q58" s="65">
        <f t="shared" si="43"/>
        <v>1.1102035594933399</v>
      </c>
      <c r="R58" s="65">
        <f t="shared" si="43"/>
        <v>1.1025297135971392</v>
      </c>
      <c r="S58" s="65">
        <f t="shared" si="43"/>
        <v>1.3161388207106415</v>
      </c>
      <c r="T58" s="65">
        <f t="shared" si="43"/>
        <v>1.4704930172398938</v>
      </c>
      <c r="U58" s="65">
        <f t="shared" si="43"/>
        <v>1.564723887190647</v>
      </c>
      <c r="V58" s="65">
        <f t="shared" si="43"/>
        <v>1.4809999478513132</v>
      </c>
      <c r="W58" s="65">
        <f t="shared" si="43"/>
        <v>1.0553263041973777</v>
      </c>
      <c r="X58" s="65">
        <f t="shared" ref="X58:Y58" si="44">X27/X$36*100</f>
        <v>0.9834422921925543</v>
      </c>
      <c r="Y58" s="65">
        <f t="shared" si="44"/>
        <v>1.1475466316000311</v>
      </c>
      <c r="Z58" s="65">
        <f t="shared" si="43"/>
        <v>0.78752558705636833</v>
      </c>
    </row>
    <row r="59" spans="1:26" ht="15" x14ac:dyDescent="0.25">
      <c r="A59" s="60">
        <v>20</v>
      </c>
      <c r="B59" s="175" t="s">
        <v>300</v>
      </c>
      <c r="C59" s="130" t="s">
        <v>358</v>
      </c>
      <c r="D59" s="65">
        <f t="shared" ref="D59:Z59" si="45">D28/D$36*100</f>
        <v>1.7652363268151259</v>
      </c>
      <c r="E59" s="65">
        <f t="shared" si="45"/>
        <v>1.5082500184668086</v>
      </c>
      <c r="F59" s="65">
        <f t="shared" si="45"/>
        <v>1.6360544671309663</v>
      </c>
      <c r="G59" s="65">
        <f t="shared" si="45"/>
        <v>1.7304725822370286</v>
      </c>
      <c r="H59" s="65">
        <f t="shared" si="45"/>
        <v>1.6141523693089548</v>
      </c>
      <c r="I59" s="65">
        <f t="shared" si="45"/>
        <v>1.4833171980659814</v>
      </c>
      <c r="J59" s="65">
        <f t="shared" si="45"/>
        <v>1.2795175151828206</v>
      </c>
      <c r="K59" s="65">
        <f t="shared" si="45"/>
        <v>1.3406020373338714</v>
      </c>
      <c r="L59" s="65">
        <f t="shared" si="45"/>
        <v>1.3491318351574457</v>
      </c>
      <c r="M59" s="65">
        <f t="shared" si="45"/>
        <v>1.2851363575284183</v>
      </c>
      <c r="N59" s="65">
        <f t="shared" si="45"/>
        <v>1.3345562357199821</v>
      </c>
      <c r="O59" s="65">
        <f t="shared" si="45"/>
        <v>1.2864067476311505</v>
      </c>
      <c r="P59" s="65">
        <f t="shared" si="45"/>
        <v>1.2202774171669599</v>
      </c>
      <c r="Q59" s="65">
        <f t="shared" si="45"/>
        <v>1.0934404660212707</v>
      </c>
      <c r="R59" s="65">
        <f t="shared" si="45"/>
        <v>1.0118842350567865</v>
      </c>
      <c r="S59" s="65">
        <f t="shared" si="45"/>
        <v>1.0319333330131693</v>
      </c>
      <c r="T59" s="65">
        <f t="shared" si="45"/>
        <v>1.0909840534119113</v>
      </c>
      <c r="U59" s="65">
        <f t="shared" si="45"/>
        <v>1.1569059309742666</v>
      </c>
      <c r="V59" s="65">
        <f t="shared" si="45"/>
        <v>1.1013472466290541</v>
      </c>
      <c r="W59" s="65">
        <f t="shared" si="45"/>
        <v>0.87135739502461373</v>
      </c>
      <c r="X59" s="65">
        <f t="shared" ref="X59:Y59" si="46">X28/X$36*100</f>
        <v>0.86200041988347276</v>
      </c>
      <c r="Y59" s="65">
        <f t="shared" si="46"/>
        <v>0.91846944402305419</v>
      </c>
      <c r="Z59" s="65">
        <f t="shared" si="45"/>
        <v>1.1450758748140075</v>
      </c>
    </row>
    <row r="60" spans="1:26" ht="15" x14ac:dyDescent="0.25">
      <c r="A60" s="60">
        <v>21</v>
      </c>
      <c r="B60" s="175" t="s">
        <v>302</v>
      </c>
      <c r="C60" s="130" t="s">
        <v>359</v>
      </c>
      <c r="D60" s="65">
        <f t="shared" ref="D60:Z60" si="47">D29/D$36*100</f>
        <v>0.82113336511016233</v>
      </c>
      <c r="E60" s="65">
        <f t="shared" si="47"/>
        <v>0.65354459172499535</v>
      </c>
      <c r="F60" s="65">
        <f t="shared" si="47"/>
        <v>0.73037118215377561</v>
      </c>
      <c r="G60" s="65">
        <f t="shared" si="47"/>
        <v>0.73875887674442242</v>
      </c>
      <c r="H60" s="65">
        <f t="shared" si="47"/>
        <v>0.78735528384842668</v>
      </c>
      <c r="I60" s="65">
        <f t="shared" si="47"/>
        <v>0.71458383778393386</v>
      </c>
      <c r="J60" s="65">
        <f t="shared" si="47"/>
        <v>0.76279005102585506</v>
      </c>
      <c r="K60" s="65">
        <f t="shared" si="47"/>
        <v>0.79624026028159256</v>
      </c>
      <c r="L60" s="65">
        <f t="shared" si="47"/>
        <v>0.93089636252469465</v>
      </c>
      <c r="M60" s="65">
        <f t="shared" si="47"/>
        <v>0.84623438541968998</v>
      </c>
      <c r="N60" s="65">
        <f t="shared" si="47"/>
        <v>0.78662178295658847</v>
      </c>
      <c r="O60" s="65">
        <f t="shared" si="47"/>
        <v>0.84322360521387452</v>
      </c>
      <c r="P60" s="65">
        <f t="shared" si="47"/>
        <v>1.0636547511613592</v>
      </c>
      <c r="Q60" s="65">
        <f t="shared" si="47"/>
        <v>0.94630280586398796</v>
      </c>
      <c r="R60" s="65">
        <f t="shared" si="47"/>
        <v>0.83860184201052546</v>
      </c>
      <c r="S60" s="65">
        <f t="shared" si="47"/>
        <v>0.9558117984331187</v>
      </c>
      <c r="T60" s="65">
        <f t="shared" si="47"/>
        <v>1.064093920014807</v>
      </c>
      <c r="U60" s="65">
        <f t="shared" si="47"/>
        <v>1.2515736766625625</v>
      </c>
      <c r="V60" s="65">
        <f t="shared" si="47"/>
        <v>1.3741602028556301</v>
      </c>
      <c r="W60" s="65">
        <f t="shared" si="47"/>
        <v>1.0668629686128477</v>
      </c>
      <c r="X60" s="65">
        <f t="shared" ref="X60:Y60" si="48">X29/X$36*100</f>
        <v>1.1210511036299231</v>
      </c>
      <c r="Y60" s="65">
        <f t="shared" si="48"/>
        <v>1.2292870881383913</v>
      </c>
      <c r="Z60" s="65">
        <f t="shared" si="47"/>
        <v>1.0048908894915376</v>
      </c>
    </row>
    <row r="61" spans="1:26" ht="15" x14ac:dyDescent="0.25">
      <c r="A61" s="60">
        <v>22</v>
      </c>
      <c r="B61" s="175" t="s">
        <v>304</v>
      </c>
      <c r="C61" s="130" t="s">
        <v>360</v>
      </c>
      <c r="D61" s="65">
        <f t="shared" ref="D61:Z61" si="49">D30/D$36*100</f>
        <v>0</v>
      </c>
      <c r="E61" s="65">
        <f t="shared" si="49"/>
        <v>0.96099160122713845</v>
      </c>
      <c r="F61" s="65">
        <f t="shared" si="49"/>
        <v>1.1874068666672295</v>
      </c>
      <c r="G61" s="65">
        <f t="shared" si="49"/>
        <v>1.2612160464740036</v>
      </c>
      <c r="H61" s="65">
        <f t="shared" si="49"/>
        <v>1.5467254308106655</v>
      </c>
      <c r="I61" s="65">
        <f t="shared" si="49"/>
        <v>1.4404577954917062</v>
      </c>
      <c r="J61" s="65">
        <f t="shared" si="49"/>
        <v>1.669591136809907</v>
      </c>
      <c r="K61" s="65">
        <f t="shared" si="49"/>
        <v>1.5608375667470167</v>
      </c>
      <c r="L61" s="65">
        <f t="shared" si="49"/>
        <v>1.3701374203646974</v>
      </c>
      <c r="M61" s="65">
        <f t="shared" si="49"/>
        <v>1.167633111522874</v>
      </c>
      <c r="N61" s="65">
        <f t="shared" si="49"/>
        <v>1.1123321534787318</v>
      </c>
      <c r="O61" s="65">
        <f t="shared" si="49"/>
        <v>0.94646324269175919</v>
      </c>
      <c r="P61" s="65">
        <f t="shared" si="49"/>
        <v>0.98949193377143674</v>
      </c>
      <c r="Q61" s="65">
        <f t="shared" si="49"/>
        <v>0.92970228706243108</v>
      </c>
      <c r="R61" s="65">
        <f t="shared" si="49"/>
        <v>0.93779108634632102</v>
      </c>
      <c r="S61" s="65">
        <f t="shared" si="49"/>
        <v>0.78748653375352029</v>
      </c>
      <c r="T61" s="65">
        <f t="shared" si="49"/>
        <v>0.88752237459677774</v>
      </c>
      <c r="U61" s="65">
        <f t="shared" si="49"/>
        <v>0.96322724733769238</v>
      </c>
      <c r="V61" s="65">
        <f t="shared" si="49"/>
        <v>0.76725971288450745</v>
      </c>
      <c r="W61" s="65">
        <f t="shared" si="49"/>
        <v>0.6112165452839976</v>
      </c>
      <c r="X61" s="65">
        <f t="shared" ref="X61:Y61" si="50">X30/X$36*100</f>
        <v>0.74254083600247767</v>
      </c>
      <c r="Y61" s="65">
        <f t="shared" si="50"/>
        <v>0.92143097694109055</v>
      </c>
      <c r="Z61" s="65">
        <f t="shared" si="49"/>
        <v>0.97496572603631237</v>
      </c>
    </row>
    <row r="62" spans="1:26" ht="15" x14ac:dyDescent="0.25">
      <c r="A62" s="60">
        <v>23</v>
      </c>
      <c r="B62" s="175" t="s">
        <v>306</v>
      </c>
      <c r="C62" s="130" t="s">
        <v>361</v>
      </c>
      <c r="D62" s="65">
        <f t="shared" ref="D62:Z62" si="51">D31/D$36*100</f>
        <v>0</v>
      </c>
      <c r="E62" s="65">
        <f t="shared" si="51"/>
        <v>0</v>
      </c>
      <c r="F62" s="65">
        <f t="shared" si="51"/>
        <v>0</v>
      </c>
      <c r="G62" s="65">
        <f t="shared" si="51"/>
        <v>0</v>
      </c>
      <c r="H62" s="65">
        <f t="shared" si="51"/>
        <v>0</v>
      </c>
      <c r="I62" s="65">
        <f t="shared" si="51"/>
        <v>0</v>
      </c>
      <c r="J62" s="65">
        <f t="shared" si="51"/>
        <v>0</v>
      </c>
      <c r="K62" s="65">
        <f t="shared" si="51"/>
        <v>0</v>
      </c>
      <c r="L62" s="65">
        <f t="shared" si="51"/>
        <v>0</v>
      </c>
      <c r="M62" s="65">
        <f t="shared" si="51"/>
        <v>0</v>
      </c>
      <c r="N62" s="65">
        <f t="shared" si="51"/>
        <v>0</v>
      </c>
      <c r="O62" s="65">
        <f t="shared" si="51"/>
        <v>0</v>
      </c>
      <c r="P62" s="65">
        <f t="shared" si="51"/>
        <v>0.45776184419068683</v>
      </c>
      <c r="Q62" s="65">
        <f t="shared" si="51"/>
        <v>0.92340543982439716</v>
      </c>
      <c r="R62" s="65">
        <f t="shared" si="51"/>
        <v>0.79079178705912301</v>
      </c>
      <c r="S62" s="65">
        <f t="shared" si="51"/>
        <v>0.76263196902661479</v>
      </c>
      <c r="T62" s="65">
        <f t="shared" si="51"/>
        <v>0.80011731214033166</v>
      </c>
      <c r="U62" s="65">
        <f t="shared" si="51"/>
        <v>0.77433994046219312</v>
      </c>
      <c r="V62" s="65">
        <f t="shared" si="51"/>
        <v>0.69607885480950427</v>
      </c>
      <c r="W62" s="65">
        <f t="shared" si="51"/>
        <v>0.31287557713174485</v>
      </c>
      <c r="X62" s="65">
        <f t="shared" ref="X62:Y62" si="52">X31/X$36*100</f>
        <v>0.30409172468929896</v>
      </c>
      <c r="Y62" s="65">
        <f t="shared" si="52"/>
        <v>0.28997510187708014</v>
      </c>
      <c r="Z62" s="65">
        <f t="shared" si="51"/>
        <v>0.37755321623684929</v>
      </c>
    </row>
    <row r="63" spans="1:26" ht="15" x14ac:dyDescent="0.25">
      <c r="A63" s="60">
        <v>24</v>
      </c>
      <c r="B63" s="175" t="s">
        <v>307</v>
      </c>
      <c r="C63" s="130" t="s">
        <v>362</v>
      </c>
      <c r="D63" s="65">
        <f t="shared" ref="D63:Z63" si="53">D32/D$36*100</f>
        <v>0</v>
      </c>
      <c r="E63" s="65">
        <f t="shared" si="53"/>
        <v>0</v>
      </c>
      <c r="F63" s="65">
        <f t="shared" si="53"/>
        <v>0</v>
      </c>
      <c r="G63" s="65">
        <f t="shared" si="53"/>
        <v>0</v>
      </c>
      <c r="H63" s="65">
        <f t="shared" si="53"/>
        <v>0</v>
      </c>
      <c r="I63" s="65">
        <f t="shared" si="53"/>
        <v>0</v>
      </c>
      <c r="J63" s="65">
        <f t="shared" si="53"/>
        <v>0</v>
      </c>
      <c r="K63" s="65">
        <f t="shared" si="53"/>
        <v>0</v>
      </c>
      <c r="L63" s="65">
        <f t="shared" si="53"/>
        <v>0</v>
      </c>
      <c r="M63" s="65">
        <f t="shared" si="53"/>
        <v>0</v>
      </c>
      <c r="N63" s="65">
        <f t="shared" si="53"/>
        <v>0</v>
      </c>
      <c r="O63" s="65">
        <f t="shared" si="53"/>
        <v>0</v>
      </c>
      <c r="P63" s="65">
        <f t="shared" si="53"/>
        <v>0.26720905143698892</v>
      </c>
      <c r="Q63" s="65">
        <f t="shared" si="53"/>
        <v>0.79796795733738102</v>
      </c>
      <c r="R63" s="65">
        <f t="shared" si="53"/>
        <v>1.365795244531155</v>
      </c>
      <c r="S63" s="65">
        <f t="shared" si="53"/>
        <v>1.2144965797351135</v>
      </c>
      <c r="T63" s="65">
        <f t="shared" si="53"/>
        <v>1.5209788371578974</v>
      </c>
      <c r="U63" s="65">
        <f t="shared" si="53"/>
        <v>1.2573196580996644</v>
      </c>
      <c r="V63" s="65">
        <f t="shared" si="53"/>
        <v>1.1987312022436323</v>
      </c>
      <c r="W63" s="65">
        <f t="shared" si="53"/>
        <v>0.97753439539750919</v>
      </c>
      <c r="X63" s="65">
        <f t="shared" ref="X63:Y63" si="54">X32/X$36*100</f>
        <v>1.0688963357227763</v>
      </c>
      <c r="Y63" s="65">
        <f t="shared" si="54"/>
        <v>1.0868048422681373</v>
      </c>
      <c r="Z63" s="65">
        <f t="shared" si="53"/>
        <v>0.7229030952078831</v>
      </c>
    </row>
    <row r="64" spans="1:26" ht="15" x14ac:dyDescent="0.25">
      <c r="A64" s="60">
        <v>25</v>
      </c>
      <c r="B64" s="175" t="s">
        <v>309</v>
      </c>
      <c r="C64" s="130" t="s">
        <v>363</v>
      </c>
      <c r="D64" s="65">
        <f t="shared" ref="D64:Z64" si="55">D33/D$36*100</f>
        <v>1.5748623746157985E-3</v>
      </c>
      <c r="E64" s="65">
        <f t="shared" si="55"/>
        <v>2.2114158411780183E-3</v>
      </c>
      <c r="F64" s="65">
        <f t="shared" si="55"/>
        <v>2.9850340565180104E-3</v>
      </c>
      <c r="G64" s="65">
        <f t="shared" si="55"/>
        <v>1.931989573025712E-3</v>
      </c>
      <c r="H64" s="65">
        <f t="shared" si="55"/>
        <v>1.3914431653818933E-2</v>
      </c>
      <c r="I64" s="65">
        <f t="shared" si="55"/>
        <v>2.184306967735665E-2</v>
      </c>
      <c r="J64" s="65">
        <f t="shared" si="55"/>
        <v>2.8644028313167098E-2</v>
      </c>
      <c r="K64" s="65">
        <f t="shared" si="55"/>
        <v>1.3364929346558224E-2</v>
      </c>
      <c r="L64" s="65">
        <f t="shared" si="55"/>
        <v>1.8612903252267828E-2</v>
      </c>
      <c r="M64" s="65">
        <f t="shared" si="55"/>
        <v>1.5377581788152862E-2</v>
      </c>
      <c r="N64" s="65">
        <f t="shared" si="55"/>
        <v>1.3626933510558853E-2</v>
      </c>
      <c r="O64" s="65">
        <f t="shared" si="55"/>
        <v>0.17529272262701345</v>
      </c>
      <c r="P64" s="65">
        <f t="shared" si="55"/>
        <v>0.66272517023949151</v>
      </c>
      <c r="Q64" s="65">
        <f t="shared" si="55"/>
        <v>0.79101256136327058</v>
      </c>
      <c r="R64" s="65">
        <f t="shared" si="55"/>
        <v>0.81942595069981816</v>
      </c>
      <c r="S64" s="65">
        <f t="shared" si="55"/>
        <v>0.57281745108339155</v>
      </c>
      <c r="T64" s="65">
        <f t="shared" si="55"/>
        <v>1.0657235335433692</v>
      </c>
      <c r="U64" s="65">
        <f t="shared" si="55"/>
        <v>1.4410909853453098</v>
      </c>
      <c r="V64" s="65">
        <f t="shared" si="55"/>
        <v>1.1110794001902962</v>
      </c>
      <c r="W64" s="65">
        <f t="shared" si="55"/>
        <v>0.41568991972348346</v>
      </c>
      <c r="X64" s="65">
        <f t="shared" ref="X64:Y64" si="56">X33/X$36*100</f>
        <v>0.11817946520017425</v>
      </c>
      <c r="Y64" s="65">
        <f t="shared" si="56"/>
        <v>9.4014118760294852E-3</v>
      </c>
      <c r="Z64" s="65">
        <f t="shared" si="55"/>
        <v>0.43646927386620948</v>
      </c>
    </row>
    <row r="65" spans="1:26" x14ac:dyDescent="0.2">
      <c r="A65" s="62"/>
      <c r="C65" s="8" t="s">
        <v>22</v>
      </c>
      <c r="D65" s="65">
        <f t="shared" ref="D65:Z65" si="57">D34/D$36*100</f>
        <v>30.117973396858332</v>
      </c>
      <c r="E65" s="65">
        <f t="shared" si="57"/>
        <v>25.21701966163646</v>
      </c>
      <c r="F65" s="65">
        <f t="shared" si="57"/>
        <v>25.302491120201854</v>
      </c>
      <c r="G65" s="65">
        <f t="shared" si="57"/>
        <v>25.19017850740256</v>
      </c>
      <c r="H65" s="65">
        <f t="shared" si="57"/>
        <v>28.563984786334316</v>
      </c>
      <c r="I65" s="65">
        <f t="shared" si="57"/>
        <v>28.043245139750216</v>
      </c>
      <c r="J65" s="65">
        <f t="shared" si="57"/>
        <v>31.779688465202483</v>
      </c>
      <c r="K65" s="65">
        <f t="shared" si="57"/>
        <v>35.766695543191553</v>
      </c>
      <c r="L65" s="65">
        <f t="shared" si="57"/>
        <v>37.839740911003958</v>
      </c>
      <c r="M65" s="65">
        <f t="shared" si="57"/>
        <v>39.693347178948947</v>
      </c>
      <c r="N65" s="65">
        <f t="shared" si="57"/>
        <v>42.366832991184197</v>
      </c>
      <c r="O65" s="65">
        <f t="shared" si="57"/>
        <v>45.907478639295483</v>
      </c>
      <c r="P65" s="65">
        <f t="shared" si="57"/>
        <v>61.367093323522823</v>
      </c>
      <c r="Q65" s="65">
        <f t="shared" si="57"/>
        <v>73.038991560921659</v>
      </c>
      <c r="R65" s="65">
        <f t="shared" si="57"/>
        <v>74.371469443366067</v>
      </c>
      <c r="S65" s="65">
        <f t="shared" si="57"/>
        <v>75.221774346562626</v>
      </c>
      <c r="T65" s="65">
        <f t="shared" si="57"/>
        <v>74.894160655011859</v>
      </c>
      <c r="U65" s="65">
        <f t="shared" si="57"/>
        <v>74.2385319444098</v>
      </c>
      <c r="V65" s="65">
        <f t="shared" si="57"/>
        <v>74.599697715242058</v>
      </c>
      <c r="W65" s="65">
        <f t="shared" si="57"/>
        <v>54.440456650949855</v>
      </c>
      <c r="X65" s="65">
        <f t="shared" ref="X65:Y65" si="58">X34/X$36*100</f>
        <v>54.145095450149405</v>
      </c>
      <c r="Y65" s="65">
        <f t="shared" si="58"/>
        <v>57.01309312918503</v>
      </c>
      <c r="Z65" s="65">
        <f t="shared" si="57"/>
        <v>55.517128016860276</v>
      </c>
    </row>
    <row r="66" spans="1:26" x14ac:dyDescent="0.2">
      <c r="A66" s="62"/>
      <c r="C66" s="8" t="s">
        <v>23</v>
      </c>
      <c r="D66" s="65">
        <f t="shared" ref="D66:Z66" si="59">D35/D$36*100</f>
        <v>69.882026603141654</v>
      </c>
      <c r="E66" s="65">
        <f t="shared" si="59"/>
        <v>74.782980338363529</v>
      </c>
      <c r="F66" s="65">
        <f t="shared" si="59"/>
        <v>74.69750887979815</v>
      </c>
      <c r="G66" s="65">
        <f t="shared" si="59"/>
        <v>74.809821492597436</v>
      </c>
      <c r="H66" s="65">
        <f t="shared" si="59"/>
        <v>71.436015213665669</v>
      </c>
      <c r="I66" s="65">
        <f t="shared" si="59"/>
        <v>71.956754860249788</v>
      </c>
      <c r="J66" s="65">
        <f t="shared" si="59"/>
        <v>68.220311534797517</v>
      </c>
      <c r="K66" s="65">
        <f t="shared" si="59"/>
        <v>64.233304456808455</v>
      </c>
      <c r="L66" s="65">
        <f t="shared" si="59"/>
        <v>62.16025908899605</v>
      </c>
      <c r="M66" s="65">
        <f t="shared" si="59"/>
        <v>60.306652821051053</v>
      </c>
      <c r="N66" s="65">
        <f t="shared" si="59"/>
        <v>57.633167008815811</v>
      </c>
      <c r="O66" s="65">
        <f t="shared" si="59"/>
        <v>54.092521360704517</v>
      </c>
      <c r="P66" s="65">
        <f t="shared" si="59"/>
        <v>38.632906676477177</v>
      </c>
      <c r="Q66" s="65">
        <f t="shared" si="59"/>
        <v>26.961008439078338</v>
      </c>
      <c r="R66" s="65">
        <f t="shared" si="59"/>
        <v>25.628530556633937</v>
      </c>
      <c r="S66" s="65">
        <f t="shared" si="59"/>
        <v>24.778225653437378</v>
      </c>
      <c r="T66" s="65">
        <f t="shared" si="59"/>
        <v>25.105839344988141</v>
      </c>
      <c r="U66" s="65">
        <f t="shared" si="59"/>
        <v>25.761468055590203</v>
      </c>
      <c r="V66" s="65">
        <f t="shared" si="59"/>
        <v>25.400302284757935</v>
      </c>
      <c r="W66" s="65">
        <f t="shared" si="59"/>
        <v>45.559543349050152</v>
      </c>
      <c r="X66" s="65">
        <f t="shared" ref="X66:Y66" si="60">X35/X$36*100</f>
        <v>45.854904549850602</v>
      </c>
      <c r="Y66" s="65">
        <f t="shared" si="60"/>
        <v>42.98690687081497</v>
      </c>
      <c r="Z66" s="65">
        <f t="shared" si="59"/>
        <v>44.482871983139724</v>
      </c>
    </row>
    <row r="67" spans="1:26" ht="13.5" thickBot="1" x14ac:dyDescent="0.25">
      <c r="A67" s="63"/>
      <c r="B67" s="29"/>
      <c r="C67" s="30" t="s">
        <v>7</v>
      </c>
      <c r="D67" s="66">
        <f t="shared" ref="D67:Z67" si="61">D36/D$36*100</f>
        <v>100</v>
      </c>
      <c r="E67" s="66">
        <f t="shared" si="61"/>
        <v>100</v>
      </c>
      <c r="F67" s="66">
        <f t="shared" si="61"/>
        <v>100</v>
      </c>
      <c r="G67" s="66">
        <f t="shared" si="61"/>
        <v>100</v>
      </c>
      <c r="H67" s="66">
        <f t="shared" si="61"/>
        <v>100</v>
      </c>
      <c r="I67" s="66">
        <f t="shared" si="61"/>
        <v>100</v>
      </c>
      <c r="J67" s="66">
        <f t="shared" si="61"/>
        <v>100</v>
      </c>
      <c r="K67" s="66">
        <f t="shared" si="61"/>
        <v>100</v>
      </c>
      <c r="L67" s="66">
        <f t="shared" si="61"/>
        <v>100</v>
      </c>
      <c r="M67" s="66">
        <f t="shared" si="61"/>
        <v>100</v>
      </c>
      <c r="N67" s="66">
        <f t="shared" si="61"/>
        <v>100</v>
      </c>
      <c r="O67" s="66">
        <f t="shared" si="61"/>
        <v>100</v>
      </c>
      <c r="P67" s="66">
        <f t="shared" si="61"/>
        <v>100</v>
      </c>
      <c r="Q67" s="66">
        <f t="shared" si="61"/>
        <v>100</v>
      </c>
      <c r="R67" s="66">
        <f t="shared" si="61"/>
        <v>100</v>
      </c>
      <c r="S67" s="66">
        <f t="shared" si="61"/>
        <v>100</v>
      </c>
      <c r="T67" s="66">
        <f t="shared" si="61"/>
        <v>100</v>
      </c>
      <c r="U67" s="66">
        <f t="shared" si="61"/>
        <v>100</v>
      </c>
      <c r="V67" s="66">
        <f t="shared" si="61"/>
        <v>100</v>
      </c>
      <c r="W67" s="66">
        <f t="shared" si="61"/>
        <v>100</v>
      </c>
      <c r="X67" s="66">
        <f t="shared" ref="X67:Y67" si="62">X36/X$36*100</f>
        <v>100</v>
      </c>
      <c r="Y67" s="66">
        <f t="shared" si="62"/>
        <v>100</v>
      </c>
      <c r="Z67" s="66">
        <f t="shared" si="61"/>
        <v>100</v>
      </c>
    </row>
    <row r="68" spans="1:26" ht="13.5" thickTop="1" x14ac:dyDescent="0.2">
      <c r="A68" s="62"/>
      <c r="D68" s="65"/>
      <c r="E68" s="65"/>
      <c r="F68" s="65"/>
      <c r="G68" s="65"/>
      <c r="H68" s="65"/>
      <c r="I68" s="65"/>
      <c r="J68" s="65"/>
      <c r="K68" s="65"/>
      <c r="L68" s="65"/>
      <c r="M68" s="65"/>
      <c r="N68" s="65"/>
      <c r="O68" s="65"/>
      <c r="P68" s="65"/>
      <c r="Q68" s="65"/>
      <c r="R68" s="65"/>
      <c r="S68" s="65"/>
      <c r="T68" s="65"/>
      <c r="U68" s="65"/>
      <c r="V68" s="65"/>
      <c r="W68" s="65"/>
      <c r="X68" s="65"/>
      <c r="Y68" s="65"/>
      <c r="Z68" s="65"/>
    </row>
    <row r="69" spans="1:26" ht="19.5" thickBot="1" x14ac:dyDescent="0.35">
      <c r="A69" s="67"/>
      <c r="B69" s="68"/>
      <c r="C69" s="68"/>
      <c r="D69" s="358" t="s">
        <v>9</v>
      </c>
      <c r="E69" s="358"/>
      <c r="F69" s="358"/>
      <c r="G69" s="358"/>
      <c r="H69" s="358"/>
      <c r="I69" s="358"/>
      <c r="J69" s="358"/>
      <c r="K69" s="358"/>
      <c r="L69" s="358"/>
      <c r="M69" s="358"/>
      <c r="N69" s="358"/>
      <c r="O69" s="358"/>
      <c r="P69" s="358"/>
      <c r="Q69" s="358"/>
      <c r="R69" s="358"/>
      <c r="S69" s="358"/>
      <c r="T69" s="358"/>
      <c r="U69" s="358"/>
      <c r="V69" s="358"/>
      <c r="W69" s="358"/>
      <c r="X69" s="358"/>
      <c r="Y69" s="358"/>
      <c r="Z69" s="358"/>
    </row>
    <row r="70" spans="1:26" ht="13.5" thickTop="1" x14ac:dyDescent="0.2">
      <c r="A70" s="62"/>
      <c r="D70" s="65"/>
      <c r="E70" s="65"/>
      <c r="F70" s="65"/>
      <c r="G70" s="65"/>
      <c r="H70" s="65"/>
      <c r="I70" s="65"/>
      <c r="J70" s="65"/>
      <c r="K70" s="65"/>
      <c r="L70" s="65"/>
      <c r="M70" s="65"/>
      <c r="N70" s="65"/>
      <c r="O70" s="65"/>
      <c r="P70" s="65"/>
      <c r="Q70" s="65"/>
      <c r="R70" s="65"/>
      <c r="S70" s="65"/>
      <c r="T70" s="65"/>
      <c r="U70" s="65"/>
      <c r="V70" s="65"/>
      <c r="W70" s="65"/>
      <c r="X70" s="65"/>
      <c r="Y70" s="65"/>
      <c r="Z70" s="65"/>
    </row>
    <row r="71" spans="1:26" ht="15" x14ac:dyDescent="0.25">
      <c r="A71" s="60">
        <v>1</v>
      </c>
      <c r="B71" s="175" t="s">
        <v>267</v>
      </c>
      <c r="C71" s="130" t="s">
        <v>342</v>
      </c>
      <c r="D71" s="69" t="s">
        <v>10</v>
      </c>
      <c r="E71" s="70">
        <f>IF(D9=0,"--",(E9/D9)*100-100)</f>
        <v>-5.188386253583289</v>
      </c>
      <c r="F71" s="70">
        <f t="shared" ref="F71:V85" si="63">IF(E9=0,"--",(F9/E9)*100-100)</f>
        <v>25.699864592690801</v>
      </c>
      <c r="G71" s="70">
        <f t="shared" si="63"/>
        <v>9.0048270031223012</v>
      </c>
      <c r="H71" s="70">
        <f t="shared" si="63"/>
        <v>52.427191573046485</v>
      </c>
      <c r="I71" s="70">
        <f t="shared" si="63"/>
        <v>34.93183545384656</v>
      </c>
      <c r="J71" s="70">
        <f t="shared" si="63"/>
        <v>-2.1973056373184647</v>
      </c>
      <c r="K71" s="70">
        <f t="shared" si="63"/>
        <v>-5.3119636314342955</v>
      </c>
      <c r="L71" s="70">
        <f t="shared" si="63"/>
        <v>39.316169735148151</v>
      </c>
      <c r="M71" s="70">
        <f t="shared" si="63"/>
        <v>65.104993421287986</v>
      </c>
      <c r="N71" s="70">
        <f t="shared" si="63"/>
        <v>52.370527753994168</v>
      </c>
      <c r="O71" s="70">
        <f t="shared" si="63"/>
        <v>55.693978297883149</v>
      </c>
      <c r="P71" s="70">
        <f t="shared" si="63"/>
        <v>-6.8097430018938212</v>
      </c>
      <c r="Q71" s="70">
        <f t="shared" si="63"/>
        <v>11.650849909066281</v>
      </c>
      <c r="R71" s="70">
        <f t="shared" si="63"/>
        <v>7.6183198718796916</v>
      </c>
      <c r="S71" s="70">
        <f t="shared" si="63"/>
        <v>14.954666573374226</v>
      </c>
      <c r="T71" s="70">
        <f t="shared" si="63"/>
        <v>-15.167834692556752</v>
      </c>
      <c r="U71" s="70">
        <f t="shared" si="63"/>
        <v>0.67295124092861158</v>
      </c>
      <c r="V71" s="70">
        <f t="shared" si="63"/>
        <v>-3.7456624063310358</v>
      </c>
      <c r="W71" s="70">
        <f t="shared" ref="W71:W98" si="64">IF(V9=0,"--",(W9/V9)*100-100)</f>
        <v>-1.0685930246649491</v>
      </c>
      <c r="X71" s="70">
        <f t="shared" ref="X71:X98" si="65">IF(W9=0,"--",(X9/W9)*100-100)</f>
        <v>-37.107573314279229</v>
      </c>
      <c r="Y71" s="70">
        <f t="shared" ref="Y71:Y98" si="66">IF(X9=0,"--",(Y9/X9)*100-100)</f>
        <v>-13.065403490237188</v>
      </c>
      <c r="Z71" s="93">
        <f>IFERROR((POWER(V9/D9,1/21)*100)-100,"--")</f>
        <v>13.500315257549488</v>
      </c>
    </row>
    <row r="72" spans="1:26" ht="15" x14ac:dyDescent="0.25">
      <c r="A72" s="60">
        <v>2</v>
      </c>
      <c r="B72" s="175" t="s">
        <v>269</v>
      </c>
      <c r="C72" s="130" t="s">
        <v>343</v>
      </c>
      <c r="D72" s="69" t="s">
        <v>10</v>
      </c>
      <c r="E72" s="70">
        <f t="shared" ref="E72:E98" si="67">IF(D10=0,"--",(E10/D10)*100-100)</f>
        <v>11.379485642842297</v>
      </c>
      <c r="F72" s="70">
        <f t="shared" si="63"/>
        <v>-19.1901485240097</v>
      </c>
      <c r="G72" s="70">
        <f t="shared" si="63"/>
        <v>53.69592791574334</v>
      </c>
      <c r="H72" s="70">
        <f t="shared" si="63"/>
        <v>582.34902122366805</v>
      </c>
      <c r="I72" s="70">
        <f t="shared" si="63"/>
        <v>52.382605877841655</v>
      </c>
      <c r="J72" s="70">
        <f t="shared" si="63"/>
        <v>-33.74454047953212</v>
      </c>
      <c r="K72" s="70">
        <f t="shared" si="63"/>
        <v>5.6727669430936629</v>
      </c>
      <c r="L72" s="70">
        <f t="shared" si="63"/>
        <v>-22.1081746349073</v>
      </c>
      <c r="M72" s="70">
        <f t="shared" si="63"/>
        <v>238.59521358283104</v>
      </c>
      <c r="N72" s="70">
        <f t="shared" si="63"/>
        <v>57.393337160610514</v>
      </c>
      <c r="O72" s="70">
        <f t="shared" si="63"/>
        <v>208.91652845078551</v>
      </c>
      <c r="P72" s="70">
        <f t="shared" si="63"/>
        <v>66.475524993438114</v>
      </c>
      <c r="Q72" s="70">
        <f t="shared" si="63"/>
        <v>-14.887912600547324</v>
      </c>
      <c r="R72" s="70">
        <f t="shared" si="63"/>
        <v>-61.096456693279848</v>
      </c>
      <c r="S72" s="70">
        <f t="shared" si="63"/>
        <v>40.776392418691842</v>
      </c>
      <c r="T72" s="70">
        <f t="shared" si="63"/>
        <v>-10.007062884372147</v>
      </c>
      <c r="U72" s="70">
        <f t="shared" si="63"/>
        <v>-20.118993504524525</v>
      </c>
      <c r="V72" s="70">
        <f t="shared" si="63"/>
        <v>14.679657066910607</v>
      </c>
      <c r="W72" s="70">
        <f t="shared" si="64"/>
        <v>23.974867005080753</v>
      </c>
      <c r="X72" s="70">
        <f t="shared" si="65"/>
        <v>67.349366837747226</v>
      </c>
      <c r="Y72" s="70">
        <f t="shared" si="66"/>
        <v>-14.885808233656036</v>
      </c>
      <c r="Z72" s="93">
        <f t="shared" ref="Z72:Z98" si="68">IFERROR((POWER(V10/D10,1/21)*100)-100,"--")</f>
        <v>23.392414983852959</v>
      </c>
    </row>
    <row r="73" spans="1:26" ht="15" x14ac:dyDescent="0.25">
      <c r="A73" s="60">
        <v>3</v>
      </c>
      <c r="B73" s="175" t="s">
        <v>270</v>
      </c>
      <c r="C73" s="130" t="s">
        <v>344</v>
      </c>
      <c r="D73" s="69" t="s">
        <v>10</v>
      </c>
      <c r="E73" s="70" t="str">
        <f t="shared" si="67"/>
        <v>--</v>
      </c>
      <c r="F73" s="70" t="str">
        <f t="shared" si="63"/>
        <v>--</v>
      </c>
      <c r="G73" s="70" t="str">
        <f t="shared" si="63"/>
        <v>--</v>
      </c>
      <c r="H73" s="70" t="str">
        <f t="shared" si="63"/>
        <v>--</v>
      </c>
      <c r="I73" s="70" t="str">
        <f t="shared" si="63"/>
        <v>--</v>
      </c>
      <c r="J73" s="70" t="str">
        <f t="shared" si="63"/>
        <v>--</v>
      </c>
      <c r="K73" s="70" t="str">
        <f t="shared" si="63"/>
        <v>--</v>
      </c>
      <c r="L73" s="70" t="str">
        <f t="shared" si="63"/>
        <v>--</v>
      </c>
      <c r="M73" s="70" t="str">
        <f t="shared" si="63"/>
        <v>--</v>
      </c>
      <c r="N73" s="70" t="str">
        <f t="shared" si="63"/>
        <v>--</v>
      </c>
      <c r="O73" s="70" t="str">
        <f t="shared" si="63"/>
        <v>--</v>
      </c>
      <c r="P73" s="70" t="str">
        <f t="shared" si="63"/>
        <v>--</v>
      </c>
      <c r="Q73" s="70">
        <f t="shared" si="63"/>
        <v>122.95252182877135</v>
      </c>
      <c r="R73" s="70">
        <f t="shared" si="63"/>
        <v>-14.63959024518708</v>
      </c>
      <c r="S73" s="70">
        <f t="shared" si="63"/>
        <v>15.72411146236918</v>
      </c>
      <c r="T73" s="70">
        <f t="shared" si="63"/>
        <v>-0.33515687003684036</v>
      </c>
      <c r="U73" s="70">
        <f t="shared" si="63"/>
        <v>21.944284088676483</v>
      </c>
      <c r="V73" s="70">
        <f t="shared" si="63"/>
        <v>26.597218486004024</v>
      </c>
      <c r="W73" s="70">
        <f t="shared" si="64"/>
        <v>-14.317201232524184</v>
      </c>
      <c r="X73" s="70">
        <f t="shared" si="65"/>
        <v>-17.451319449399676</v>
      </c>
      <c r="Y73" s="70">
        <f t="shared" si="66"/>
        <v>-4.4449931052059952</v>
      </c>
      <c r="Z73" s="93" t="str">
        <f t="shared" si="68"/>
        <v>--</v>
      </c>
    </row>
    <row r="74" spans="1:26" ht="15" x14ac:dyDescent="0.25">
      <c r="A74" s="60">
        <v>4</v>
      </c>
      <c r="B74" s="175" t="s">
        <v>272</v>
      </c>
      <c r="C74" s="130" t="s">
        <v>345</v>
      </c>
      <c r="D74" s="69" t="s">
        <v>10</v>
      </c>
      <c r="E74" s="70" t="str">
        <f t="shared" si="67"/>
        <v>--</v>
      </c>
      <c r="F74" s="70" t="str">
        <f t="shared" si="63"/>
        <v>--</v>
      </c>
      <c r="G74" s="70" t="str">
        <f t="shared" si="63"/>
        <v>--</v>
      </c>
      <c r="H74" s="70" t="str">
        <f t="shared" si="63"/>
        <v>--</v>
      </c>
      <c r="I74" s="70" t="str">
        <f t="shared" si="63"/>
        <v>--</v>
      </c>
      <c r="J74" s="70" t="str">
        <f t="shared" si="63"/>
        <v>--</v>
      </c>
      <c r="K74" s="70" t="str">
        <f t="shared" si="63"/>
        <v>--</v>
      </c>
      <c r="L74" s="70" t="str">
        <f t="shared" si="63"/>
        <v>--</v>
      </c>
      <c r="M74" s="70" t="str">
        <f t="shared" si="63"/>
        <v>--</v>
      </c>
      <c r="N74" s="70" t="str">
        <f t="shared" si="63"/>
        <v>--</v>
      </c>
      <c r="O74" s="70" t="str">
        <f t="shared" si="63"/>
        <v>--</v>
      </c>
      <c r="P74" s="70" t="str">
        <f t="shared" si="63"/>
        <v>--</v>
      </c>
      <c r="Q74" s="70">
        <f t="shared" si="63"/>
        <v>107.49386038684716</v>
      </c>
      <c r="R74" s="70">
        <f t="shared" si="63"/>
        <v>-19.793248595857406</v>
      </c>
      <c r="S74" s="70">
        <f t="shared" si="63"/>
        <v>29.862275808022019</v>
      </c>
      <c r="T74" s="70">
        <f t="shared" si="63"/>
        <v>7.0059243166818987</v>
      </c>
      <c r="U74" s="70">
        <f t="shared" si="63"/>
        <v>-27.41419855046135</v>
      </c>
      <c r="V74" s="70">
        <f t="shared" si="63"/>
        <v>9.3608532555936534</v>
      </c>
      <c r="W74" s="70">
        <f t="shared" si="64"/>
        <v>-24.986444111197557</v>
      </c>
      <c r="X74" s="70">
        <f t="shared" si="65"/>
        <v>-0.63626130654805024</v>
      </c>
      <c r="Y74" s="70">
        <f t="shared" si="66"/>
        <v>-7.8573393387709132</v>
      </c>
      <c r="Z74" s="93" t="str">
        <f t="shared" si="68"/>
        <v>--</v>
      </c>
    </row>
    <row r="75" spans="1:26" ht="15" x14ac:dyDescent="0.25">
      <c r="A75" s="60">
        <v>5</v>
      </c>
      <c r="B75" s="175" t="s">
        <v>274</v>
      </c>
      <c r="C75" s="130" t="s">
        <v>346</v>
      </c>
      <c r="D75" s="69" t="s">
        <v>10</v>
      </c>
      <c r="E75" s="70" t="str">
        <f t="shared" si="67"/>
        <v>--</v>
      </c>
      <c r="F75" s="70" t="str">
        <f t="shared" si="63"/>
        <v>--</v>
      </c>
      <c r="G75" s="70" t="str">
        <f t="shared" si="63"/>
        <v>--</v>
      </c>
      <c r="H75" s="70" t="str">
        <f t="shared" si="63"/>
        <v>--</v>
      </c>
      <c r="I75" s="70" t="str">
        <f t="shared" si="63"/>
        <v>--</v>
      </c>
      <c r="J75" s="70" t="str">
        <f t="shared" si="63"/>
        <v>--</v>
      </c>
      <c r="K75" s="70" t="str">
        <f t="shared" si="63"/>
        <v>--</v>
      </c>
      <c r="L75" s="70" t="str">
        <f t="shared" si="63"/>
        <v>--</v>
      </c>
      <c r="M75" s="70" t="str">
        <f t="shared" si="63"/>
        <v>--</v>
      </c>
      <c r="N75" s="70" t="str">
        <f t="shared" si="63"/>
        <v>--</v>
      </c>
      <c r="O75" s="70" t="str">
        <f t="shared" si="63"/>
        <v>--</v>
      </c>
      <c r="P75" s="70" t="str">
        <f t="shared" si="63"/>
        <v>--</v>
      </c>
      <c r="Q75" s="70">
        <f t="shared" si="63"/>
        <v>76.036269361832609</v>
      </c>
      <c r="R75" s="70">
        <f t="shared" si="63"/>
        <v>-6.4459643809933453</v>
      </c>
      <c r="S75" s="70">
        <f t="shared" si="63"/>
        <v>37.549895335731378</v>
      </c>
      <c r="T75" s="70">
        <f t="shared" si="63"/>
        <v>13.582166631279165</v>
      </c>
      <c r="U75" s="70">
        <f t="shared" si="63"/>
        <v>1.0253897444814015</v>
      </c>
      <c r="V75" s="70">
        <f t="shared" si="63"/>
        <v>11.167322315584101</v>
      </c>
      <c r="W75" s="70">
        <f t="shared" si="64"/>
        <v>6.3483275598088085</v>
      </c>
      <c r="X75" s="70">
        <f t="shared" si="65"/>
        <v>2.0977884164763481</v>
      </c>
      <c r="Y75" s="70">
        <f t="shared" si="66"/>
        <v>3.9301777154780808</v>
      </c>
      <c r="Z75" s="93" t="str">
        <f t="shared" si="68"/>
        <v>--</v>
      </c>
    </row>
    <row r="76" spans="1:26" ht="15" x14ac:dyDescent="0.25">
      <c r="A76" s="60">
        <v>6</v>
      </c>
      <c r="B76" s="175" t="s">
        <v>276</v>
      </c>
      <c r="C76" s="130" t="s">
        <v>347</v>
      </c>
      <c r="D76" s="69" t="s">
        <v>10</v>
      </c>
      <c r="E76" s="70" t="str">
        <f t="shared" si="67"/>
        <v>--</v>
      </c>
      <c r="F76" s="70" t="str">
        <f t="shared" si="63"/>
        <v>--</v>
      </c>
      <c r="G76" s="70" t="str">
        <f t="shared" si="63"/>
        <v>--</v>
      </c>
      <c r="H76" s="70" t="str">
        <f t="shared" si="63"/>
        <v>--</v>
      </c>
      <c r="I76" s="70" t="str">
        <f t="shared" si="63"/>
        <v>--</v>
      </c>
      <c r="J76" s="70" t="str">
        <f t="shared" si="63"/>
        <v>--</v>
      </c>
      <c r="K76" s="70" t="str">
        <f t="shared" si="63"/>
        <v>--</v>
      </c>
      <c r="L76" s="70" t="str">
        <f t="shared" si="63"/>
        <v>--</v>
      </c>
      <c r="M76" s="70" t="str">
        <f t="shared" si="63"/>
        <v>--</v>
      </c>
      <c r="N76" s="70" t="str">
        <f t="shared" si="63"/>
        <v>--</v>
      </c>
      <c r="O76" s="70" t="str">
        <f t="shared" si="63"/>
        <v>--</v>
      </c>
      <c r="P76" s="70" t="str">
        <f t="shared" si="63"/>
        <v>--</v>
      </c>
      <c r="Q76" s="70">
        <f t="shared" si="63"/>
        <v>106.15430567493149</v>
      </c>
      <c r="R76" s="70">
        <f t="shared" si="63"/>
        <v>-19.836701964009791</v>
      </c>
      <c r="S76" s="70">
        <f t="shared" si="63"/>
        <v>20.412881786606405</v>
      </c>
      <c r="T76" s="70">
        <f t="shared" si="63"/>
        <v>-2.2595675250140914</v>
      </c>
      <c r="U76" s="70">
        <f t="shared" si="63"/>
        <v>-6.7229156513377717</v>
      </c>
      <c r="V76" s="70">
        <f t="shared" si="63"/>
        <v>15.059582174432819</v>
      </c>
      <c r="W76" s="70">
        <f t="shared" si="64"/>
        <v>1.4955175310963114</v>
      </c>
      <c r="X76" s="70">
        <f t="shared" si="65"/>
        <v>4.1016201181949299</v>
      </c>
      <c r="Y76" s="70">
        <f t="shared" si="66"/>
        <v>8.8325347814875812</v>
      </c>
      <c r="Z76" s="93" t="str">
        <f t="shared" si="68"/>
        <v>--</v>
      </c>
    </row>
    <row r="77" spans="1:26" ht="15" x14ac:dyDescent="0.25">
      <c r="A77" s="60">
        <v>7</v>
      </c>
      <c r="B77" s="175" t="s">
        <v>277</v>
      </c>
      <c r="C77" s="130" t="s">
        <v>348</v>
      </c>
      <c r="D77" s="69" t="s">
        <v>10</v>
      </c>
      <c r="E77" s="70">
        <f t="shared" si="67"/>
        <v>17.645806796314048</v>
      </c>
      <c r="F77" s="70">
        <f t="shared" si="63"/>
        <v>18.497651362007829</v>
      </c>
      <c r="G77" s="70">
        <f t="shared" si="63"/>
        <v>13.201426748730881</v>
      </c>
      <c r="H77" s="70">
        <f t="shared" si="63"/>
        <v>57.444442167057133</v>
      </c>
      <c r="I77" s="70">
        <f t="shared" si="63"/>
        <v>36.882980648281404</v>
      </c>
      <c r="J77" s="70">
        <f t="shared" si="63"/>
        <v>68.719660803333056</v>
      </c>
      <c r="K77" s="70">
        <f t="shared" si="63"/>
        <v>23.086873603728094</v>
      </c>
      <c r="L77" s="70">
        <f t="shared" si="63"/>
        <v>15.198869817749667</v>
      </c>
      <c r="M77" s="70">
        <f t="shared" si="63"/>
        <v>14.80186111325115</v>
      </c>
      <c r="N77" s="70">
        <f t="shared" si="63"/>
        <v>-12.299546649251639</v>
      </c>
      <c r="O77" s="70">
        <f t="shared" si="63"/>
        <v>-0.12415930846955803</v>
      </c>
      <c r="P77" s="70">
        <f t="shared" si="63"/>
        <v>-16.125862136109689</v>
      </c>
      <c r="Q77" s="70">
        <f t="shared" si="63"/>
        <v>-29.865928357131395</v>
      </c>
      <c r="R77" s="70">
        <f t="shared" si="63"/>
        <v>19.650330328992482</v>
      </c>
      <c r="S77" s="70">
        <f t="shared" si="63"/>
        <v>61.265405133299197</v>
      </c>
      <c r="T77" s="70">
        <f t="shared" si="63"/>
        <v>-6.7845994580992794</v>
      </c>
      <c r="U77" s="70">
        <f t="shared" si="63"/>
        <v>12.345440184232004</v>
      </c>
      <c r="V77" s="70">
        <f t="shared" si="63"/>
        <v>-2.3922144283172031</v>
      </c>
      <c r="W77" s="70">
        <f t="shared" si="64"/>
        <v>0.4472035154808367</v>
      </c>
      <c r="X77" s="70">
        <f t="shared" si="65"/>
        <v>-2.520595625523157</v>
      </c>
      <c r="Y77" s="70">
        <f t="shared" si="66"/>
        <v>7.3592147619320656</v>
      </c>
      <c r="Z77" s="93">
        <f t="shared" si="68"/>
        <v>11.312120355179303</v>
      </c>
    </row>
    <row r="78" spans="1:26" ht="15" x14ac:dyDescent="0.25">
      <c r="A78" s="60">
        <v>8</v>
      </c>
      <c r="B78" s="175" t="s">
        <v>279</v>
      </c>
      <c r="C78" s="130" t="s">
        <v>349</v>
      </c>
      <c r="D78" s="69" t="s">
        <v>10</v>
      </c>
      <c r="E78" s="70">
        <f t="shared" si="67"/>
        <v>50.545086024811127</v>
      </c>
      <c r="F78" s="70">
        <f t="shared" si="63"/>
        <v>23.172906773538799</v>
      </c>
      <c r="G78" s="70">
        <f t="shared" si="63"/>
        <v>16.531558506125094</v>
      </c>
      <c r="H78" s="70">
        <f t="shared" si="63"/>
        <v>23.516456490676845</v>
      </c>
      <c r="I78" s="70">
        <f t="shared" si="63"/>
        <v>23.18521513895287</v>
      </c>
      <c r="J78" s="70">
        <f t="shared" si="63"/>
        <v>7.934219553793298E-2</v>
      </c>
      <c r="K78" s="70">
        <f t="shared" si="63"/>
        <v>8.1403578145198452</v>
      </c>
      <c r="L78" s="70">
        <f t="shared" si="63"/>
        <v>-4.3097964092341954</v>
      </c>
      <c r="M78" s="70">
        <f t="shared" si="63"/>
        <v>18.980025720372694</v>
      </c>
      <c r="N78" s="70">
        <f t="shared" si="63"/>
        <v>2.8767103755891839</v>
      </c>
      <c r="O78" s="70">
        <f t="shared" si="63"/>
        <v>1.4032413156155172</v>
      </c>
      <c r="P78" s="70">
        <f t="shared" si="63"/>
        <v>3.7633165074400381</v>
      </c>
      <c r="Q78" s="70">
        <f t="shared" si="63"/>
        <v>-3.8791853497951934</v>
      </c>
      <c r="R78" s="70">
        <f t="shared" si="63"/>
        <v>-31.400112534499229</v>
      </c>
      <c r="S78" s="70">
        <f t="shared" si="63"/>
        <v>30.337112140575897</v>
      </c>
      <c r="T78" s="70">
        <f t="shared" si="63"/>
        <v>5.142992790855601</v>
      </c>
      <c r="U78" s="70">
        <f t="shared" si="63"/>
        <v>6.3133851161094583</v>
      </c>
      <c r="V78" s="70">
        <f t="shared" si="63"/>
        <v>11.205332760699619</v>
      </c>
      <c r="W78" s="70">
        <f t="shared" si="64"/>
        <v>5.9809668260971165</v>
      </c>
      <c r="X78" s="70">
        <f t="shared" si="65"/>
        <v>3.9716259703075849</v>
      </c>
      <c r="Y78" s="70">
        <f t="shared" si="66"/>
        <v>-3.4745164041176793</v>
      </c>
      <c r="Z78" s="93">
        <f t="shared" si="68"/>
        <v>7.6311560761074873</v>
      </c>
    </row>
    <row r="79" spans="1:26" ht="15" x14ac:dyDescent="0.25">
      <c r="A79" s="60">
        <v>9</v>
      </c>
      <c r="B79" s="175" t="s">
        <v>281</v>
      </c>
      <c r="C79" s="130" t="s">
        <v>350</v>
      </c>
      <c r="D79" s="69" t="s">
        <v>10</v>
      </c>
      <c r="E79" s="70">
        <f t="shared" si="67"/>
        <v>22.166151167887833</v>
      </c>
      <c r="F79" s="70">
        <f t="shared" si="63"/>
        <v>14.59949257240001</v>
      </c>
      <c r="G79" s="70">
        <f t="shared" si="63"/>
        <v>20.086955559253454</v>
      </c>
      <c r="H79" s="70">
        <f t="shared" si="63"/>
        <v>10.98380337239881</v>
      </c>
      <c r="I79" s="70">
        <f t="shared" si="63"/>
        <v>15.338350854229901</v>
      </c>
      <c r="J79" s="70">
        <f t="shared" si="63"/>
        <v>7.6991246714219557</v>
      </c>
      <c r="K79" s="70">
        <f t="shared" si="63"/>
        <v>2.4898753104800875</v>
      </c>
      <c r="L79" s="70">
        <f t="shared" si="63"/>
        <v>-1.8387934397480876E-2</v>
      </c>
      <c r="M79" s="70">
        <f t="shared" si="63"/>
        <v>27.355730691097847</v>
      </c>
      <c r="N79" s="70">
        <f t="shared" si="63"/>
        <v>22.341332504205951</v>
      </c>
      <c r="O79" s="70">
        <f t="shared" si="63"/>
        <v>17.407352609121389</v>
      </c>
      <c r="P79" s="70">
        <f t="shared" si="63"/>
        <v>7.3844674417968008</v>
      </c>
      <c r="Q79" s="70">
        <f t="shared" si="63"/>
        <v>-3.5244664809225128</v>
      </c>
      <c r="R79" s="70">
        <f t="shared" si="63"/>
        <v>-26.347501032385736</v>
      </c>
      <c r="S79" s="70">
        <f t="shared" si="63"/>
        <v>55.435328497253096</v>
      </c>
      <c r="T79" s="70">
        <f t="shared" si="63"/>
        <v>8.0599680636364894</v>
      </c>
      <c r="U79" s="70">
        <f t="shared" si="63"/>
        <v>14.730224350224745</v>
      </c>
      <c r="V79" s="70">
        <f t="shared" si="63"/>
        <v>10.865380999078695</v>
      </c>
      <c r="W79" s="70">
        <f t="shared" si="64"/>
        <v>7.2776266414504676</v>
      </c>
      <c r="X79" s="70">
        <f t="shared" si="65"/>
        <v>1.738623523455999</v>
      </c>
      <c r="Y79" s="70">
        <f t="shared" si="66"/>
        <v>4.2257719584689113</v>
      </c>
      <c r="Z79" s="93">
        <f t="shared" si="68"/>
        <v>9.7704885524582181</v>
      </c>
    </row>
    <row r="80" spans="1:26" ht="15" x14ac:dyDescent="0.25">
      <c r="A80" s="60">
        <v>10</v>
      </c>
      <c r="B80" s="175" t="s">
        <v>282</v>
      </c>
      <c r="C80" s="130" t="s">
        <v>351</v>
      </c>
      <c r="D80" s="69" t="s">
        <v>10</v>
      </c>
      <c r="E80" s="70">
        <f t="shared" si="67"/>
        <v>34.472741468788115</v>
      </c>
      <c r="F80" s="70">
        <f t="shared" si="63"/>
        <v>7.1121447732597147</v>
      </c>
      <c r="G80" s="70">
        <f t="shared" si="63"/>
        <v>22.517399968223174</v>
      </c>
      <c r="H80" s="70">
        <f t="shared" si="63"/>
        <v>30.165147087733317</v>
      </c>
      <c r="I80" s="70">
        <f t="shared" si="63"/>
        <v>34.7999538603041</v>
      </c>
      <c r="J80" s="70">
        <f t="shared" si="63"/>
        <v>-6.971795702847345</v>
      </c>
      <c r="K80" s="70">
        <f t="shared" si="63"/>
        <v>-11.7510099376331</v>
      </c>
      <c r="L80" s="70">
        <f t="shared" si="63"/>
        <v>-4.0430868637968018</v>
      </c>
      <c r="M80" s="70">
        <f t="shared" si="63"/>
        <v>10.155278943123093</v>
      </c>
      <c r="N80" s="70">
        <f t="shared" si="63"/>
        <v>3.7985574802780206</v>
      </c>
      <c r="O80" s="70">
        <f t="shared" si="63"/>
        <v>10.874028146937491</v>
      </c>
      <c r="P80" s="70">
        <f t="shared" si="63"/>
        <v>3.1595227407023003</v>
      </c>
      <c r="Q80" s="70">
        <f t="shared" si="63"/>
        <v>-10.888674373768168</v>
      </c>
      <c r="R80" s="70">
        <f t="shared" si="63"/>
        <v>-27.305558343659229</v>
      </c>
      <c r="S80" s="70">
        <f t="shared" si="63"/>
        <v>29.206185506671687</v>
      </c>
      <c r="T80" s="70">
        <f t="shared" si="63"/>
        <v>5.0245531828224443E-2</v>
      </c>
      <c r="U80" s="70">
        <f t="shared" si="63"/>
        <v>6.4427917879217347</v>
      </c>
      <c r="V80" s="70">
        <f t="shared" si="63"/>
        <v>14.957437592403707</v>
      </c>
      <c r="W80" s="70">
        <f t="shared" si="64"/>
        <v>2.4939073311385727</v>
      </c>
      <c r="X80" s="70">
        <f t="shared" si="65"/>
        <v>-1.2265010718572995</v>
      </c>
      <c r="Y80" s="70">
        <f t="shared" si="66"/>
        <v>-0.38834027763365953</v>
      </c>
      <c r="Z80" s="93">
        <f t="shared" si="68"/>
        <v>5.8021057685054984</v>
      </c>
    </row>
    <row r="81" spans="1:26" ht="15" x14ac:dyDescent="0.25">
      <c r="A81" s="60">
        <v>11</v>
      </c>
      <c r="B81" s="175" t="s">
        <v>283</v>
      </c>
      <c r="C81" s="130" t="s">
        <v>284</v>
      </c>
      <c r="D81" s="69" t="s">
        <v>10</v>
      </c>
      <c r="E81" s="70" t="str">
        <f t="shared" si="67"/>
        <v>--</v>
      </c>
      <c r="F81" s="70" t="str">
        <f t="shared" si="63"/>
        <v>--</v>
      </c>
      <c r="G81" s="70" t="str">
        <f t="shared" si="63"/>
        <v>--</v>
      </c>
      <c r="H81" s="70" t="str">
        <f t="shared" si="63"/>
        <v>--</v>
      </c>
      <c r="I81" s="70" t="str">
        <f t="shared" si="63"/>
        <v>--</v>
      </c>
      <c r="J81" s="70" t="str">
        <f t="shared" si="63"/>
        <v>--</v>
      </c>
      <c r="K81" s="70" t="str">
        <f t="shared" si="63"/>
        <v>--</v>
      </c>
      <c r="L81" s="70" t="str">
        <f t="shared" si="63"/>
        <v>--</v>
      </c>
      <c r="M81" s="70" t="str">
        <f t="shared" si="63"/>
        <v>--</v>
      </c>
      <c r="N81" s="70" t="str">
        <f t="shared" si="63"/>
        <v>--</v>
      </c>
      <c r="O81" s="70" t="str">
        <f t="shared" si="63"/>
        <v>--</v>
      </c>
      <c r="P81" s="70" t="str">
        <f t="shared" si="63"/>
        <v>--</v>
      </c>
      <c r="Q81" s="70">
        <f t="shared" si="63"/>
        <v>112.30259493247127</v>
      </c>
      <c r="R81" s="70">
        <f t="shared" si="63"/>
        <v>3.1796028762036741</v>
      </c>
      <c r="S81" s="70">
        <f t="shared" si="63"/>
        <v>45.481411028494534</v>
      </c>
      <c r="T81" s="70">
        <f t="shared" si="63"/>
        <v>26.646771228581429</v>
      </c>
      <c r="U81" s="70">
        <f t="shared" si="63"/>
        <v>1.1013376040357485</v>
      </c>
      <c r="V81" s="70">
        <f t="shared" si="63"/>
        <v>-5.1612577277456353</v>
      </c>
      <c r="W81" s="70">
        <f t="shared" si="64"/>
        <v>16.566045101322331</v>
      </c>
      <c r="X81" s="70">
        <f t="shared" si="65"/>
        <v>58.221894881126929</v>
      </c>
      <c r="Y81" s="70">
        <f t="shared" si="66"/>
        <v>4.8239204489827472</v>
      </c>
      <c r="Z81" s="93" t="str">
        <f t="shared" si="68"/>
        <v>--</v>
      </c>
    </row>
    <row r="82" spans="1:26" ht="15" x14ac:dyDescent="0.25">
      <c r="A82" s="60">
        <v>12</v>
      </c>
      <c r="B82" s="175" t="s">
        <v>285</v>
      </c>
      <c r="C82" s="130" t="s">
        <v>352</v>
      </c>
      <c r="D82" s="69" t="s">
        <v>10</v>
      </c>
      <c r="E82" s="70" t="str">
        <f t="shared" si="67"/>
        <v>--</v>
      </c>
      <c r="F82" s="70">
        <f t="shared" si="63"/>
        <v>47.408135317900815</v>
      </c>
      <c r="G82" s="70">
        <f t="shared" si="63"/>
        <v>-10.323189381176306</v>
      </c>
      <c r="H82" s="70">
        <f t="shared" si="63"/>
        <v>151.18849330459398</v>
      </c>
      <c r="I82" s="70">
        <f t="shared" si="63"/>
        <v>29.511965563987872</v>
      </c>
      <c r="J82" s="70">
        <f t="shared" si="63"/>
        <v>59.98559890828011</v>
      </c>
      <c r="K82" s="70">
        <f t="shared" si="63"/>
        <v>33.366542635112012</v>
      </c>
      <c r="L82" s="70">
        <f t="shared" si="63"/>
        <v>-10.758422835741428</v>
      </c>
      <c r="M82" s="70">
        <f t="shared" si="63"/>
        <v>19.671502473780095</v>
      </c>
      <c r="N82" s="70">
        <f t="shared" si="63"/>
        <v>15.822212131608993</v>
      </c>
      <c r="O82" s="70">
        <f t="shared" si="63"/>
        <v>2.7465681982891113</v>
      </c>
      <c r="P82" s="70">
        <f t="shared" si="63"/>
        <v>-0.41524647876073573</v>
      </c>
      <c r="Q82" s="70">
        <f t="shared" si="63"/>
        <v>-7.2499532658740549</v>
      </c>
      <c r="R82" s="70">
        <f t="shared" si="63"/>
        <v>3.2911052368060894</v>
      </c>
      <c r="S82" s="70">
        <f t="shared" si="63"/>
        <v>18.543822618753737</v>
      </c>
      <c r="T82" s="70">
        <f t="shared" si="63"/>
        <v>23.71086505169113</v>
      </c>
      <c r="U82" s="70">
        <f t="shared" si="63"/>
        <v>25.639663120598087</v>
      </c>
      <c r="V82" s="70">
        <f t="shared" si="63"/>
        <v>12.379961928273104</v>
      </c>
      <c r="W82" s="70">
        <f t="shared" si="64"/>
        <v>3.1800318119410633</v>
      </c>
      <c r="X82" s="70">
        <f t="shared" si="65"/>
        <v>13.697217259361352</v>
      </c>
      <c r="Y82" s="70">
        <f t="shared" si="66"/>
        <v>25.854043967995239</v>
      </c>
      <c r="Z82" s="93" t="str">
        <f t="shared" si="68"/>
        <v>--</v>
      </c>
    </row>
    <row r="83" spans="1:26" ht="15" x14ac:dyDescent="0.25">
      <c r="A83" s="60">
        <v>13</v>
      </c>
      <c r="B83" s="175" t="s">
        <v>287</v>
      </c>
      <c r="C83" s="130" t="s">
        <v>353</v>
      </c>
      <c r="D83" s="69" t="s">
        <v>10</v>
      </c>
      <c r="E83" s="70" t="str">
        <f t="shared" si="67"/>
        <v>--</v>
      </c>
      <c r="F83" s="70">
        <f t="shared" si="63"/>
        <v>37.115082071565894</v>
      </c>
      <c r="G83" s="70">
        <f t="shared" si="63"/>
        <v>10.998121374825232</v>
      </c>
      <c r="H83" s="70">
        <f t="shared" si="63"/>
        <v>50.969577451776217</v>
      </c>
      <c r="I83" s="70">
        <f t="shared" si="63"/>
        <v>52.968962023606196</v>
      </c>
      <c r="J83" s="70">
        <f t="shared" si="63"/>
        <v>-5.5663158996239304</v>
      </c>
      <c r="K83" s="70">
        <f t="shared" si="63"/>
        <v>28.585519869735577</v>
      </c>
      <c r="L83" s="70">
        <f t="shared" si="63"/>
        <v>8.0854986222564094</v>
      </c>
      <c r="M83" s="70">
        <f t="shared" si="63"/>
        <v>49.639103674670565</v>
      </c>
      <c r="N83" s="70">
        <f t="shared" si="63"/>
        <v>26.320304245973844</v>
      </c>
      <c r="O83" s="70">
        <f t="shared" si="63"/>
        <v>47.704056203625555</v>
      </c>
      <c r="P83" s="70">
        <f t="shared" si="63"/>
        <v>36.640011660492348</v>
      </c>
      <c r="Q83" s="70">
        <f t="shared" si="63"/>
        <v>33.404463047196515</v>
      </c>
      <c r="R83" s="70">
        <f t="shared" si="63"/>
        <v>-5.8931857400995966</v>
      </c>
      <c r="S83" s="70">
        <f t="shared" si="63"/>
        <v>28.050643144255361</v>
      </c>
      <c r="T83" s="70">
        <f t="shared" si="63"/>
        <v>24.235692135757887</v>
      </c>
      <c r="U83" s="70">
        <f t="shared" si="63"/>
        <v>-2.3287547612846708</v>
      </c>
      <c r="V83" s="70">
        <f t="shared" si="63"/>
        <v>8.58539241135297</v>
      </c>
      <c r="W83" s="70">
        <f t="shared" si="64"/>
        <v>-10.344949848434496</v>
      </c>
      <c r="X83" s="70">
        <f t="shared" si="65"/>
        <v>-5.254383530590431</v>
      </c>
      <c r="Y83" s="70">
        <f t="shared" si="66"/>
        <v>-16.967288612648062</v>
      </c>
      <c r="Z83" s="93" t="str">
        <f t="shared" si="68"/>
        <v>--</v>
      </c>
    </row>
    <row r="84" spans="1:26" ht="15" x14ac:dyDescent="0.25">
      <c r="A84" s="60">
        <v>14</v>
      </c>
      <c r="B84" s="175" t="s">
        <v>289</v>
      </c>
      <c r="C84" s="130" t="s">
        <v>354</v>
      </c>
      <c r="D84" s="69" t="s">
        <v>10</v>
      </c>
      <c r="E84" s="70" t="str">
        <f t="shared" si="67"/>
        <v>--</v>
      </c>
      <c r="F84" s="70" t="str">
        <f t="shared" si="63"/>
        <v>--</v>
      </c>
      <c r="G84" s="70" t="str">
        <f t="shared" si="63"/>
        <v>--</v>
      </c>
      <c r="H84" s="70" t="str">
        <f t="shared" si="63"/>
        <v>--</v>
      </c>
      <c r="I84" s="70" t="str">
        <f t="shared" si="63"/>
        <v>--</v>
      </c>
      <c r="J84" s="70" t="str">
        <f t="shared" si="63"/>
        <v>--</v>
      </c>
      <c r="K84" s="70" t="str">
        <f t="shared" si="63"/>
        <v>--</v>
      </c>
      <c r="L84" s="70" t="str">
        <f t="shared" si="63"/>
        <v>--</v>
      </c>
      <c r="M84" s="70" t="str">
        <f t="shared" si="63"/>
        <v>--</v>
      </c>
      <c r="N84" s="70" t="str">
        <f t="shared" si="63"/>
        <v>--</v>
      </c>
      <c r="O84" s="70" t="str">
        <f t="shared" si="63"/>
        <v>--</v>
      </c>
      <c r="P84" s="70" t="str">
        <f t="shared" si="63"/>
        <v>--</v>
      </c>
      <c r="Q84" s="70">
        <f t="shared" si="63"/>
        <v>144.87295547758836</v>
      </c>
      <c r="R84" s="70">
        <f t="shared" si="63"/>
        <v>-21.601190671765551</v>
      </c>
      <c r="S84" s="70">
        <f t="shared" si="63"/>
        <v>20.354094572034825</v>
      </c>
      <c r="T84" s="70">
        <f t="shared" si="63"/>
        <v>-7.4384928294323061</v>
      </c>
      <c r="U84" s="70">
        <f t="shared" si="63"/>
        <v>-12.174697525556269</v>
      </c>
      <c r="V84" s="70">
        <f t="shared" si="63"/>
        <v>-1.5502818931275755</v>
      </c>
      <c r="W84" s="70">
        <f t="shared" si="64"/>
        <v>7.2432438161350774</v>
      </c>
      <c r="X84" s="70">
        <f t="shared" si="65"/>
        <v>5.2571642969270442</v>
      </c>
      <c r="Y84" s="70">
        <f t="shared" si="66"/>
        <v>-22.897640484713222</v>
      </c>
      <c r="Z84" s="93" t="str">
        <f t="shared" si="68"/>
        <v>--</v>
      </c>
    </row>
    <row r="85" spans="1:26" ht="15" x14ac:dyDescent="0.25">
      <c r="A85" s="60">
        <v>15</v>
      </c>
      <c r="B85" s="175" t="s">
        <v>291</v>
      </c>
      <c r="C85" s="130" t="s">
        <v>355</v>
      </c>
      <c r="D85" s="69" t="s">
        <v>10</v>
      </c>
      <c r="E85" s="70">
        <f t="shared" si="67"/>
        <v>34.798583681124597</v>
      </c>
      <c r="F85" s="70">
        <f t="shared" si="63"/>
        <v>53.759416533880682</v>
      </c>
      <c r="G85" s="70">
        <f t="shared" si="63"/>
        <v>32.680937400432185</v>
      </c>
      <c r="H85" s="70">
        <f t="shared" si="63"/>
        <v>19.140017337818676</v>
      </c>
      <c r="I85" s="70">
        <f t="shared" si="63"/>
        <v>11.064079077403235</v>
      </c>
      <c r="J85" s="70">
        <f t="shared" si="63"/>
        <v>19.716091779652118</v>
      </c>
      <c r="K85" s="70">
        <f t="shared" si="63"/>
        <v>0.66963995128269005</v>
      </c>
      <c r="L85" s="70">
        <f t="shared" si="63"/>
        <v>-0.35036581207475592</v>
      </c>
      <c r="M85" s="70">
        <f t="shared" si="63"/>
        <v>18.840971402699864</v>
      </c>
      <c r="N85" s="70">
        <f t="shared" si="63"/>
        <v>0.73552840437329792</v>
      </c>
      <c r="O85" s="70">
        <f t="shared" si="63"/>
        <v>29.451641712765934</v>
      </c>
      <c r="P85" s="70">
        <f t="shared" si="63"/>
        <v>23.62423659626343</v>
      </c>
      <c r="Q85" s="70">
        <f t="shared" si="63"/>
        <v>2.3902403179199467</v>
      </c>
      <c r="R85" s="70">
        <f t="shared" si="63"/>
        <v>-10.110505841809228</v>
      </c>
      <c r="S85" s="70">
        <f t="shared" si="63"/>
        <v>27.109379289586016</v>
      </c>
      <c r="T85" s="70">
        <f t="shared" si="63"/>
        <v>4.0190300844370483</v>
      </c>
      <c r="U85" s="70">
        <f t="shared" si="63"/>
        <v>4.9969619406853241</v>
      </c>
      <c r="V85" s="70">
        <f t="shared" si="63"/>
        <v>6.0103784482584501</v>
      </c>
      <c r="W85" s="70">
        <f t="shared" si="64"/>
        <v>4.4655139844597187</v>
      </c>
      <c r="X85" s="70">
        <f t="shared" si="65"/>
        <v>12.411685144667899</v>
      </c>
      <c r="Y85" s="70">
        <f t="shared" si="66"/>
        <v>3.5956688678554514</v>
      </c>
      <c r="Z85" s="93">
        <f t="shared" si="68"/>
        <v>12.258903060241622</v>
      </c>
    </row>
    <row r="86" spans="1:26" ht="15" x14ac:dyDescent="0.25">
      <c r="A86" s="60">
        <v>16</v>
      </c>
      <c r="B86" s="175" t="s">
        <v>292</v>
      </c>
      <c r="C86" s="130" t="s">
        <v>293</v>
      </c>
      <c r="D86" s="69" t="s">
        <v>10</v>
      </c>
      <c r="E86" s="70" t="str">
        <f t="shared" si="67"/>
        <v>--</v>
      </c>
      <c r="F86" s="70" t="str">
        <f t="shared" ref="F86:F98" si="69">IF(E24=0,"--",(F24/E24)*100-100)</f>
        <v>--</v>
      </c>
      <c r="G86" s="70" t="str">
        <f t="shared" ref="G86:G98" si="70">IF(F24=0,"--",(G24/F24)*100-100)</f>
        <v>--</v>
      </c>
      <c r="H86" s="70" t="str">
        <f t="shared" ref="H86:H98" si="71">IF(G24=0,"--",(H24/G24)*100-100)</f>
        <v>--</v>
      </c>
      <c r="I86" s="70" t="str">
        <f t="shared" ref="I86:I98" si="72">IF(H24=0,"--",(I24/H24)*100-100)</f>
        <v>--</v>
      </c>
      <c r="J86" s="70" t="str">
        <f t="shared" ref="J86:J98" si="73">IF(I24=0,"--",(J24/I24)*100-100)</f>
        <v>--</v>
      </c>
      <c r="K86" s="70" t="str">
        <f t="shared" ref="K86:K98" si="74">IF(J24=0,"--",(K24/J24)*100-100)</f>
        <v>--</v>
      </c>
      <c r="L86" s="70" t="str">
        <f t="shared" ref="L86:L98" si="75">IF(K24=0,"--",(L24/K24)*100-100)</f>
        <v>--</v>
      </c>
      <c r="M86" s="70" t="str">
        <f t="shared" ref="M86:M98" si="76">IF(L24=0,"--",(M24/L24)*100-100)</f>
        <v>--</v>
      </c>
      <c r="N86" s="70" t="str">
        <f t="shared" ref="N86:N98" si="77">IF(M24=0,"--",(N24/M24)*100-100)</f>
        <v>--</v>
      </c>
      <c r="O86" s="70" t="str">
        <f t="shared" ref="O86:O98" si="78">IF(N24=0,"--",(O24/N24)*100-100)</f>
        <v>--</v>
      </c>
      <c r="P86" s="70" t="str">
        <f t="shared" ref="P86:P98" si="79">IF(O24=0,"--",(P24/O24)*100-100)</f>
        <v>--</v>
      </c>
      <c r="Q86" s="70">
        <f t="shared" ref="Q86:Q98" si="80">IF(P24=0,"--",(Q24/P24)*100-100)</f>
        <v>116.59076980994132</v>
      </c>
      <c r="R86" s="70">
        <f t="shared" ref="R86:R98" si="81">IF(Q24=0,"--",(R24/Q24)*100-100)</f>
        <v>-3.201669487630042</v>
      </c>
      <c r="S86" s="70">
        <f t="shared" ref="S86:S98" si="82">IF(R24=0,"--",(S24/R24)*100-100)</f>
        <v>86.363841101058313</v>
      </c>
      <c r="T86" s="70">
        <f t="shared" ref="T86:T98" si="83">IF(S24=0,"--",(T24/S24)*100-100)</f>
        <v>69.170343033236549</v>
      </c>
      <c r="U86" s="70">
        <f t="shared" ref="U86:U98" si="84">IF(T24=0,"--",(U24/T24)*100-100)</f>
        <v>-21.462742727545688</v>
      </c>
      <c r="V86" s="70">
        <f t="shared" ref="V86:V98" si="85">IF(U24=0,"--",(V24/U24)*100-100)</f>
        <v>24.123454248309713</v>
      </c>
      <c r="W86" s="70">
        <f t="shared" si="64"/>
        <v>3.5226626673571673</v>
      </c>
      <c r="X86" s="70">
        <f t="shared" si="65"/>
        <v>18.426326786673755</v>
      </c>
      <c r="Y86" s="70">
        <f t="shared" si="66"/>
        <v>-11.80009661296458</v>
      </c>
      <c r="Z86" s="93" t="str">
        <f t="shared" si="68"/>
        <v>--</v>
      </c>
    </row>
    <row r="87" spans="1:26" ht="15" x14ac:dyDescent="0.25">
      <c r="A87" s="60">
        <v>17</v>
      </c>
      <c r="B87" s="175" t="s">
        <v>294</v>
      </c>
      <c r="C87" s="130" t="s">
        <v>356</v>
      </c>
      <c r="D87" s="69" t="s">
        <v>10</v>
      </c>
      <c r="E87" s="70">
        <f t="shared" si="67"/>
        <v>53.158830268855183</v>
      </c>
      <c r="F87" s="70">
        <f t="shared" si="69"/>
        <v>7.3103672859900541</v>
      </c>
      <c r="G87" s="70">
        <f t="shared" si="70"/>
        <v>2.1172743824362499</v>
      </c>
      <c r="H87" s="70">
        <f t="shared" si="71"/>
        <v>74.206354732137868</v>
      </c>
      <c r="I87" s="70">
        <f t="shared" si="72"/>
        <v>27.475001267266123</v>
      </c>
      <c r="J87" s="70">
        <f t="shared" si="73"/>
        <v>28.386605502901403</v>
      </c>
      <c r="K87" s="70">
        <f t="shared" si="74"/>
        <v>14.98477371894225</v>
      </c>
      <c r="L87" s="70">
        <f t="shared" si="75"/>
        <v>21.965264318736928</v>
      </c>
      <c r="M87" s="70">
        <f t="shared" si="76"/>
        <v>38.61330880909145</v>
      </c>
      <c r="N87" s="70">
        <f t="shared" si="77"/>
        <v>41.218335077921665</v>
      </c>
      <c r="O87" s="70">
        <f t="shared" si="78"/>
        <v>0.90459536775311733</v>
      </c>
      <c r="P87" s="70">
        <f t="shared" si="79"/>
        <v>3.5959486855323206</v>
      </c>
      <c r="Q87" s="70">
        <f t="shared" si="80"/>
        <v>16.814671835198311</v>
      </c>
      <c r="R87" s="70">
        <f t="shared" si="81"/>
        <v>-3.9618857911235921</v>
      </c>
      <c r="S87" s="70">
        <f t="shared" si="82"/>
        <v>15.944761385536424</v>
      </c>
      <c r="T87" s="70">
        <f t="shared" si="83"/>
        <v>12.566572174087682</v>
      </c>
      <c r="U87" s="70">
        <f t="shared" si="84"/>
        <v>-4.3299426022615251</v>
      </c>
      <c r="V87" s="70">
        <f t="shared" si="85"/>
        <v>10.377161301721927</v>
      </c>
      <c r="W87" s="70">
        <f t="shared" si="64"/>
        <v>13.71340178609934</v>
      </c>
      <c r="X87" s="70">
        <f t="shared" si="65"/>
        <v>3.8999458604857011</v>
      </c>
      <c r="Y87" s="70">
        <f t="shared" si="66"/>
        <v>10.070893760658151</v>
      </c>
      <c r="Z87" s="93">
        <f t="shared" si="68"/>
        <v>15.661620732379092</v>
      </c>
    </row>
    <row r="88" spans="1:26" ht="15" x14ac:dyDescent="0.25">
      <c r="A88" s="60">
        <v>18</v>
      </c>
      <c r="B88" s="175" t="s">
        <v>296</v>
      </c>
      <c r="C88" s="130" t="s">
        <v>357</v>
      </c>
      <c r="D88" s="69" t="s">
        <v>10</v>
      </c>
      <c r="E88" s="70">
        <f t="shared" si="67"/>
        <v>80.475316635870399</v>
      </c>
      <c r="F88" s="70">
        <f t="shared" si="69"/>
        <v>-1.3218582761601567</v>
      </c>
      <c r="G88" s="70">
        <f t="shared" si="70"/>
        <v>37.463871391052237</v>
      </c>
      <c r="H88" s="70">
        <f t="shared" si="71"/>
        <v>10.056320674469333</v>
      </c>
      <c r="I88" s="70">
        <f t="shared" si="72"/>
        <v>28.577477667512397</v>
      </c>
      <c r="J88" s="70">
        <f t="shared" si="73"/>
        <v>11.379881606738834</v>
      </c>
      <c r="K88" s="70">
        <f t="shared" si="74"/>
        <v>15.635898474845675</v>
      </c>
      <c r="L88" s="70">
        <f t="shared" si="75"/>
        <v>-9.5010282225770339</v>
      </c>
      <c r="M88" s="70">
        <f t="shared" si="76"/>
        <v>3.2352383111738447</v>
      </c>
      <c r="N88" s="70">
        <f t="shared" si="77"/>
        <v>21.798470680741303</v>
      </c>
      <c r="O88" s="70">
        <f t="shared" si="78"/>
        <v>12.19216169497075</v>
      </c>
      <c r="P88" s="70">
        <f t="shared" si="79"/>
        <v>-2.476244873226392</v>
      </c>
      <c r="Q88" s="70">
        <f t="shared" si="80"/>
        <v>14.54034479645567</v>
      </c>
      <c r="R88" s="70">
        <f t="shared" si="81"/>
        <v>-27.431178923783904</v>
      </c>
      <c r="S88" s="70">
        <f t="shared" si="82"/>
        <v>28.655242391683629</v>
      </c>
      <c r="T88" s="70">
        <f t="shared" si="83"/>
        <v>4.4314019149058907</v>
      </c>
      <c r="U88" s="70">
        <f t="shared" si="84"/>
        <v>5.2454428879151465</v>
      </c>
      <c r="V88" s="70">
        <f t="shared" si="85"/>
        <v>9.1521580940293887</v>
      </c>
      <c r="W88" s="70">
        <f t="shared" si="64"/>
        <v>11.410591451414248</v>
      </c>
      <c r="X88" s="70">
        <f t="shared" si="65"/>
        <v>1.854297331577186</v>
      </c>
      <c r="Y88" s="70">
        <f t="shared" si="66"/>
        <v>-7.8505811724031815</v>
      </c>
      <c r="Z88" s="93">
        <f t="shared" si="68"/>
        <v>9.8029698549958653</v>
      </c>
    </row>
    <row r="89" spans="1:26" ht="15" x14ac:dyDescent="0.25">
      <c r="A89" s="60">
        <v>19</v>
      </c>
      <c r="B89" s="175" t="s">
        <v>298</v>
      </c>
      <c r="C89" s="130" t="s">
        <v>299</v>
      </c>
      <c r="D89" s="69" t="s">
        <v>10</v>
      </c>
      <c r="E89" s="70" t="str">
        <f t="shared" si="67"/>
        <v>--</v>
      </c>
      <c r="F89" s="70" t="str">
        <f t="shared" si="69"/>
        <v>--</v>
      </c>
      <c r="G89" s="70" t="str">
        <f t="shared" si="70"/>
        <v>--</v>
      </c>
      <c r="H89" s="70" t="str">
        <f t="shared" si="71"/>
        <v>--</v>
      </c>
      <c r="I89" s="70" t="str">
        <f t="shared" si="72"/>
        <v>--</v>
      </c>
      <c r="J89" s="70" t="str">
        <f t="shared" si="73"/>
        <v>--</v>
      </c>
      <c r="K89" s="70" t="str">
        <f t="shared" si="74"/>
        <v>--</v>
      </c>
      <c r="L89" s="70" t="str">
        <f t="shared" si="75"/>
        <v>--</v>
      </c>
      <c r="M89" s="70" t="str">
        <f t="shared" si="76"/>
        <v>--</v>
      </c>
      <c r="N89" s="70" t="str">
        <f t="shared" si="77"/>
        <v>--</v>
      </c>
      <c r="O89" s="70" t="str">
        <f t="shared" si="78"/>
        <v>--</v>
      </c>
      <c r="P89" s="70" t="str">
        <f t="shared" si="79"/>
        <v>--</v>
      </c>
      <c r="Q89" s="70">
        <f t="shared" si="80"/>
        <v>108.66505512493941</v>
      </c>
      <c r="R89" s="70">
        <f t="shared" si="81"/>
        <v>-15.236200560456865</v>
      </c>
      <c r="S89" s="70">
        <f t="shared" si="82"/>
        <v>52.426597517863684</v>
      </c>
      <c r="T89" s="70">
        <f t="shared" si="83"/>
        <v>18.483412464836221</v>
      </c>
      <c r="U89" s="70">
        <f t="shared" si="84"/>
        <v>8.7442280458647872</v>
      </c>
      <c r="V89" s="70">
        <f t="shared" si="85"/>
        <v>0.86957166731535551</v>
      </c>
      <c r="W89" s="70">
        <f t="shared" si="64"/>
        <v>-2.6292747305339219</v>
      </c>
      <c r="X89" s="70">
        <f t="shared" si="65"/>
        <v>-4.7593932238453363</v>
      </c>
      <c r="Y89" s="70">
        <f t="shared" si="66"/>
        <v>10.419421059090553</v>
      </c>
      <c r="Z89" s="93" t="str">
        <f t="shared" si="68"/>
        <v>--</v>
      </c>
    </row>
    <row r="90" spans="1:26" ht="15" x14ac:dyDescent="0.25">
      <c r="A90" s="60">
        <v>20</v>
      </c>
      <c r="B90" s="175" t="s">
        <v>300</v>
      </c>
      <c r="C90" s="130" t="s">
        <v>358</v>
      </c>
      <c r="D90" s="69" t="s">
        <v>10</v>
      </c>
      <c r="E90" s="70">
        <f t="shared" si="67"/>
        <v>43.445813377974872</v>
      </c>
      <c r="F90" s="70">
        <f t="shared" si="69"/>
        <v>31.441458570832708</v>
      </c>
      <c r="G90" s="70">
        <f t="shared" si="70"/>
        <v>25.260889531558959</v>
      </c>
      <c r="H90" s="70">
        <f t="shared" si="71"/>
        <v>14.135323118322503</v>
      </c>
      <c r="I90" s="70">
        <f t="shared" si="72"/>
        <v>20.449525292179089</v>
      </c>
      <c r="J90" s="70">
        <f t="shared" si="73"/>
        <v>-13.303713966232607</v>
      </c>
      <c r="K90" s="70">
        <f t="shared" si="74"/>
        <v>0.39973829753141388</v>
      </c>
      <c r="L90" s="70">
        <f t="shared" si="75"/>
        <v>0.32969571009284948</v>
      </c>
      <c r="M90" s="70">
        <f t="shared" si="76"/>
        <v>14.256739640442674</v>
      </c>
      <c r="N90" s="70">
        <f t="shared" si="77"/>
        <v>10.657008252337135</v>
      </c>
      <c r="O90" s="70">
        <f t="shared" si="78"/>
        <v>14.527881511858752</v>
      </c>
      <c r="P90" s="70">
        <f t="shared" si="79"/>
        <v>2.2512458562399473</v>
      </c>
      <c r="Q90" s="70">
        <f t="shared" si="80"/>
        <v>-5.6589959674170274</v>
      </c>
      <c r="R90" s="70">
        <f t="shared" si="81"/>
        <v>-21.012491433575491</v>
      </c>
      <c r="S90" s="70">
        <f t="shared" si="82"/>
        <v>30.217744946077516</v>
      </c>
      <c r="T90" s="70">
        <f t="shared" si="83"/>
        <v>12.11482624343769</v>
      </c>
      <c r="U90" s="70">
        <f t="shared" si="84"/>
        <v>8.3705090692598674</v>
      </c>
      <c r="V90" s="70">
        <f t="shared" si="85"/>
        <v>1.4539753195282685</v>
      </c>
      <c r="W90" s="70">
        <f t="shared" si="64"/>
        <v>8.1107140731049725</v>
      </c>
      <c r="X90" s="70">
        <f t="shared" si="65"/>
        <v>1.1046644017978622</v>
      </c>
      <c r="Y90" s="70">
        <f t="shared" si="66"/>
        <v>0.82802011255151342</v>
      </c>
      <c r="Z90" s="93">
        <f t="shared" si="68"/>
        <v>7.9874188102757557</v>
      </c>
    </row>
    <row r="91" spans="1:26" ht="15" x14ac:dyDescent="0.25">
      <c r="A91" s="60">
        <v>21</v>
      </c>
      <c r="B91" s="175" t="s">
        <v>302</v>
      </c>
      <c r="C91" s="130" t="s">
        <v>359</v>
      </c>
      <c r="D91" s="69" t="s">
        <v>10</v>
      </c>
      <c r="E91" s="70">
        <f t="shared" si="67"/>
        <v>33.622293039395942</v>
      </c>
      <c r="F91" s="70">
        <f t="shared" si="69"/>
        <v>35.417987430753897</v>
      </c>
      <c r="G91" s="70">
        <f t="shared" si="70"/>
        <v>19.78642672968158</v>
      </c>
      <c r="H91" s="70">
        <f t="shared" si="71"/>
        <v>30.409221236636995</v>
      </c>
      <c r="I91" s="70">
        <f t="shared" si="72"/>
        <v>18.9591990591951</v>
      </c>
      <c r="J91" s="70">
        <f t="shared" si="73"/>
        <v>7.2852754954711969</v>
      </c>
      <c r="K91" s="70">
        <f t="shared" si="74"/>
        <v>2.7186645452047742E-2</v>
      </c>
      <c r="L91" s="70">
        <f t="shared" si="75"/>
        <v>16.55534120231053</v>
      </c>
      <c r="M91" s="70">
        <f t="shared" si="76"/>
        <v>9.0376146505332571</v>
      </c>
      <c r="N91" s="70">
        <f t="shared" si="77"/>
        <v>-0.94724570784367756</v>
      </c>
      <c r="O91" s="70">
        <f t="shared" si="78"/>
        <v>27.36396885997938</v>
      </c>
      <c r="P91" s="70">
        <f t="shared" si="79"/>
        <v>35.970993934553661</v>
      </c>
      <c r="Q91" s="70">
        <f t="shared" si="80"/>
        <v>-6.3315423107148945</v>
      </c>
      <c r="R91" s="70">
        <f t="shared" si="81"/>
        <v>-24.360541316900125</v>
      </c>
      <c r="S91" s="70">
        <f t="shared" si="82"/>
        <v>45.534491884803117</v>
      </c>
      <c r="T91" s="70">
        <f t="shared" si="83"/>
        <v>18.060294219709917</v>
      </c>
      <c r="U91" s="70">
        <f t="shared" si="84"/>
        <v>20.20095752530051</v>
      </c>
      <c r="V91" s="70">
        <f t="shared" si="85"/>
        <v>17.010219044347849</v>
      </c>
      <c r="W91" s="70">
        <f t="shared" si="64"/>
        <v>6.0884145270658081</v>
      </c>
      <c r="X91" s="70">
        <f t="shared" si="65"/>
        <v>7.3932055404689123</v>
      </c>
      <c r="Y91" s="70">
        <f t="shared" si="66"/>
        <v>3.7652444589472793</v>
      </c>
      <c r="Z91" s="93">
        <f t="shared" si="68"/>
        <v>13.182173506183915</v>
      </c>
    </row>
    <row r="92" spans="1:26" ht="15" x14ac:dyDescent="0.25">
      <c r="A92" s="60">
        <v>22</v>
      </c>
      <c r="B92" s="175" t="s">
        <v>304</v>
      </c>
      <c r="C92" s="130" t="s">
        <v>360</v>
      </c>
      <c r="D92" s="69" t="s">
        <v>10</v>
      </c>
      <c r="E92" s="70" t="str">
        <f t="shared" si="67"/>
        <v>--</v>
      </c>
      <c r="F92" s="70">
        <f t="shared" si="69"/>
        <v>49.722791259876914</v>
      </c>
      <c r="G92" s="70">
        <f t="shared" si="70"/>
        <v>25.787781722142583</v>
      </c>
      <c r="H92" s="70">
        <f t="shared" si="71"/>
        <v>50.059676512117932</v>
      </c>
      <c r="I92" s="70">
        <f t="shared" si="72"/>
        <v>22.068301208901048</v>
      </c>
      <c r="J92" s="70">
        <f t="shared" si="73"/>
        <v>16.492477676266532</v>
      </c>
      <c r="K92" s="70">
        <f t="shared" si="74"/>
        <v>-10.416810754360455</v>
      </c>
      <c r="L92" s="70">
        <f t="shared" si="75"/>
        <v>-12.485221443542798</v>
      </c>
      <c r="M92" s="70">
        <f t="shared" si="76"/>
        <v>2.2184477540642149</v>
      </c>
      <c r="N92" s="70">
        <f t="shared" si="77"/>
        <v>1.5124582601313534</v>
      </c>
      <c r="O92" s="70">
        <f t="shared" si="78"/>
        <v>1.0971837589357278</v>
      </c>
      <c r="P92" s="70">
        <f t="shared" si="79"/>
        <v>12.692976446043332</v>
      </c>
      <c r="Q92" s="70">
        <f t="shared" si="80"/>
        <v>-1.0773898628670935</v>
      </c>
      <c r="R92" s="70">
        <f t="shared" si="81"/>
        <v>-13.903612553588928</v>
      </c>
      <c r="S92" s="70">
        <f t="shared" si="82"/>
        <v>7.2226148817928078</v>
      </c>
      <c r="T92" s="70">
        <f t="shared" si="83"/>
        <v>19.517764428363193</v>
      </c>
      <c r="U92" s="70">
        <f t="shared" si="84"/>
        <v>10.912607977723837</v>
      </c>
      <c r="V92" s="70">
        <f t="shared" si="85"/>
        <v>-15.110010133225245</v>
      </c>
      <c r="W92" s="70">
        <f t="shared" si="64"/>
        <v>8.8552530803837328</v>
      </c>
      <c r="X92" s="70">
        <f t="shared" si="65"/>
        <v>24.161021431767864</v>
      </c>
      <c r="Y92" s="70">
        <f t="shared" si="66"/>
        <v>17.426595528192749</v>
      </c>
      <c r="Z92" s="93" t="str">
        <f t="shared" si="68"/>
        <v>--</v>
      </c>
    </row>
    <row r="93" spans="1:26" ht="15" x14ac:dyDescent="0.25">
      <c r="A93" s="60">
        <v>23</v>
      </c>
      <c r="B93" s="175" t="s">
        <v>306</v>
      </c>
      <c r="C93" s="130" t="s">
        <v>361</v>
      </c>
      <c r="D93" s="69" t="s">
        <v>10</v>
      </c>
      <c r="E93" s="70" t="str">
        <f t="shared" si="67"/>
        <v>--</v>
      </c>
      <c r="F93" s="70" t="str">
        <f t="shared" si="69"/>
        <v>--</v>
      </c>
      <c r="G93" s="70" t="str">
        <f t="shared" si="70"/>
        <v>--</v>
      </c>
      <c r="H93" s="70" t="str">
        <f t="shared" si="71"/>
        <v>--</v>
      </c>
      <c r="I93" s="70" t="str">
        <f t="shared" si="72"/>
        <v>--</v>
      </c>
      <c r="J93" s="70" t="str">
        <f t="shared" si="73"/>
        <v>--</v>
      </c>
      <c r="K93" s="70" t="str">
        <f t="shared" si="74"/>
        <v>--</v>
      </c>
      <c r="L93" s="70" t="str">
        <f t="shared" si="75"/>
        <v>--</v>
      </c>
      <c r="M93" s="70" t="str">
        <f t="shared" si="76"/>
        <v>--</v>
      </c>
      <c r="N93" s="70" t="str">
        <f t="shared" si="77"/>
        <v>--</v>
      </c>
      <c r="O93" s="70" t="str">
        <f t="shared" si="78"/>
        <v>--</v>
      </c>
      <c r="P93" s="70" t="str">
        <f t="shared" si="79"/>
        <v>--</v>
      </c>
      <c r="Q93" s="70">
        <f t="shared" si="80"/>
        <v>112.38153944528281</v>
      </c>
      <c r="R93" s="70">
        <f t="shared" si="81"/>
        <v>-26.90419564792164</v>
      </c>
      <c r="S93" s="70">
        <f t="shared" si="82"/>
        <v>23.140869350148279</v>
      </c>
      <c r="T93" s="70">
        <f t="shared" si="83"/>
        <v>11.258947501727562</v>
      </c>
      <c r="U93" s="70">
        <f t="shared" si="84"/>
        <v>-1.0970007077447548</v>
      </c>
      <c r="V93" s="70">
        <f t="shared" si="85"/>
        <v>-4.1990917672783752</v>
      </c>
      <c r="W93" s="70">
        <f t="shared" si="64"/>
        <v>-38.579986503979526</v>
      </c>
      <c r="X93" s="70">
        <f t="shared" si="65"/>
        <v>-0.66713221181234417</v>
      </c>
      <c r="Y93" s="70">
        <f t="shared" si="66"/>
        <v>-9.7639425589575239</v>
      </c>
      <c r="Z93" s="93" t="str">
        <f t="shared" si="68"/>
        <v>--</v>
      </c>
    </row>
    <row r="94" spans="1:26" ht="15" x14ac:dyDescent="0.25">
      <c r="A94" s="60">
        <v>24</v>
      </c>
      <c r="B94" s="175" t="s">
        <v>307</v>
      </c>
      <c r="C94" s="130" t="s">
        <v>362</v>
      </c>
      <c r="D94" s="69" t="s">
        <v>10</v>
      </c>
      <c r="E94" s="70" t="str">
        <f t="shared" si="67"/>
        <v>--</v>
      </c>
      <c r="F94" s="70" t="str">
        <f t="shared" si="69"/>
        <v>--</v>
      </c>
      <c r="G94" s="70" t="str">
        <f t="shared" si="70"/>
        <v>--</v>
      </c>
      <c r="H94" s="70" t="str">
        <f t="shared" si="71"/>
        <v>--</v>
      </c>
      <c r="I94" s="70" t="str">
        <f t="shared" si="72"/>
        <v>--</v>
      </c>
      <c r="J94" s="70" t="str">
        <f t="shared" si="73"/>
        <v>--</v>
      </c>
      <c r="K94" s="70" t="str">
        <f t="shared" si="74"/>
        <v>--</v>
      </c>
      <c r="L94" s="70" t="str">
        <f t="shared" si="75"/>
        <v>--</v>
      </c>
      <c r="M94" s="70" t="str">
        <f t="shared" si="76"/>
        <v>--</v>
      </c>
      <c r="N94" s="70" t="str">
        <f t="shared" si="77"/>
        <v>--</v>
      </c>
      <c r="O94" s="70" t="str">
        <f t="shared" si="78"/>
        <v>--</v>
      </c>
      <c r="P94" s="70" t="str">
        <f t="shared" si="79"/>
        <v>--</v>
      </c>
      <c r="Q94" s="70">
        <f t="shared" si="80"/>
        <v>214.41134832353868</v>
      </c>
      <c r="R94" s="70">
        <f t="shared" si="81"/>
        <v>46.090801486278622</v>
      </c>
      <c r="S94" s="70">
        <f t="shared" si="82"/>
        <v>13.542919957640805</v>
      </c>
      <c r="T94" s="70">
        <f t="shared" si="83"/>
        <v>32.807671339941351</v>
      </c>
      <c r="U94" s="70">
        <f t="shared" si="84"/>
        <v>-15.519980963459702</v>
      </c>
      <c r="V94" s="70">
        <f t="shared" si="85"/>
        <v>1.6059053941003896</v>
      </c>
      <c r="W94" s="70">
        <f t="shared" si="64"/>
        <v>11.431229502033517</v>
      </c>
      <c r="X94" s="70">
        <f t="shared" si="65"/>
        <v>11.754128678995585</v>
      </c>
      <c r="Y94" s="70">
        <f t="shared" si="66"/>
        <v>-3.78562111910216</v>
      </c>
      <c r="Z94" s="93" t="str">
        <f t="shared" si="68"/>
        <v>--</v>
      </c>
    </row>
    <row r="95" spans="1:26" ht="15" x14ac:dyDescent="0.25">
      <c r="A95" s="60">
        <v>25</v>
      </c>
      <c r="B95" s="175" t="s">
        <v>309</v>
      </c>
      <c r="C95" s="130" t="s">
        <v>363</v>
      </c>
      <c r="D95" s="69" t="s">
        <v>10</v>
      </c>
      <c r="E95" s="70">
        <f t="shared" si="67"/>
        <v>135.74647263056806</v>
      </c>
      <c r="F95" s="70">
        <f t="shared" si="69"/>
        <v>63.563661920131068</v>
      </c>
      <c r="G95" s="70">
        <f t="shared" si="70"/>
        <v>-23.351437450480518</v>
      </c>
      <c r="H95" s="70">
        <f t="shared" si="71"/>
        <v>781.25371567519505</v>
      </c>
      <c r="I95" s="70">
        <f t="shared" si="72"/>
        <v>105.76134388408755</v>
      </c>
      <c r="J95" s="70">
        <f t="shared" si="73"/>
        <v>31.797967601185746</v>
      </c>
      <c r="K95" s="70">
        <f t="shared" si="74"/>
        <v>-55.289295414514648</v>
      </c>
      <c r="L95" s="70">
        <f t="shared" si="75"/>
        <v>38.842502407227528</v>
      </c>
      <c r="M95" s="70">
        <f t="shared" si="76"/>
        <v>-0.90290286339222803</v>
      </c>
      <c r="N95" s="70">
        <f t="shared" si="77"/>
        <v>-5.5718791659916889</v>
      </c>
      <c r="O95" s="70">
        <f t="shared" si="78"/>
        <v>1428.3947824581767</v>
      </c>
      <c r="P95" s="70">
        <f t="shared" si="79"/>
        <v>307.52844034861585</v>
      </c>
      <c r="Q95" s="70">
        <f t="shared" si="80"/>
        <v>25.664856812657661</v>
      </c>
      <c r="R95" s="70">
        <f t="shared" si="81"/>
        <v>-11.580295040177219</v>
      </c>
      <c r="S95" s="70">
        <f t="shared" si="82"/>
        <v>-10.740204888857249</v>
      </c>
      <c r="T95" s="70">
        <f t="shared" si="83"/>
        <v>97.298871949406617</v>
      </c>
      <c r="U95" s="70">
        <f t="shared" si="84"/>
        <v>38.190540042163036</v>
      </c>
      <c r="V95" s="70">
        <f t="shared" si="85"/>
        <v>-17.83316848382988</v>
      </c>
      <c r="W95" s="70">
        <f t="shared" si="64"/>
        <v>-48.876440696460364</v>
      </c>
      <c r="X95" s="70">
        <f t="shared" si="65"/>
        <v>-70.944218361213927</v>
      </c>
      <c r="Y95" s="70">
        <f t="shared" si="66"/>
        <v>-92.472078818325912</v>
      </c>
      <c r="Z95" s="93">
        <f t="shared" si="68"/>
        <v>50.928848716024362</v>
      </c>
    </row>
    <row r="96" spans="1:26" x14ac:dyDescent="0.2">
      <c r="A96" s="62"/>
      <c r="C96" s="8" t="s">
        <v>22</v>
      </c>
      <c r="D96" s="69" t="s">
        <v>10</v>
      </c>
      <c r="E96" s="70">
        <f t="shared" si="67"/>
        <v>40.567657006360548</v>
      </c>
      <c r="F96" s="70">
        <f t="shared" si="69"/>
        <v>21.584293367223168</v>
      </c>
      <c r="G96" s="70">
        <f t="shared" si="70"/>
        <v>17.90072909798009</v>
      </c>
      <c r="H96" s="70">
        <f t="shared" si="71"/>
        <v>38.748346239853049</v>
      </c>
      <c r="I96" s="70">
        <f t="shared" si="72"/>
        <v>28.684151657542515</v>
      </c>
      <c r="J96" s="70">
        <f t="shared" si="73"/>
        <v>13.896310814511907</v>
      </c>
      <c r="K96" s="70">
        <f t="shared" si="74"/>
        <v>7.8470135555117793</v>
      </c>
      <c r="L96" s="70">
        <f t="shared" si="75"/>
        <v>5.4737327306854979</v>
      </c>
      <c r="M96" s="70">
        <f t="shared" si="76"/>
        <v>25.821997567376755</v>
      </c>
      <c r="N96" s="70">
        <f t="shared" si="77"/>
        <v>13.736414678954716</v>
      </c>
      <c r="O96" s="70">
        <f t="shared" si="78"/>
        <v>28.744070725606349</v>
      </c>
      <c r="P96" s="70">
        <f t="shared" si="79"/>
        <v>44.092194609323826</v>
      </c>
      <c r="Q96" s="70">
        <f t="shared" si="80"/>
        <v>25.309252978187757</v>
      </c>
      <c r="R96" s="70">
        <f t="shared" si="81"/>
        <v>-13.089085032177934</v>
      </c>
      <c r="S96" s="70">
        <f t="shared" si="82"/>
        <v>29.14766837473536</v>
      </c>
      <c r="T96" s="70">
        <f t="shared" si="83"/>
        <v>5.5846223959400589</v>
      </c>
      <c r="U96" s="70">
        <f t="shared" si="84"/>
        <v>1.3008025030792254</v>
      </c>
      <c r="V96" s="70">
        <f t="shared" si="85"/>
        <v>7.0903994469204434</v>
      </c>
      <c r="W96" s="70">
        <f t="shared" si="64"/>
        <v>-0.28020506784089605</v>
      </c>
      <c r="X96" s="70">
        <f t="shared" si="65"/>
        <v>1.6476634600758757</v>
      </c>
      <c r="Y96" s="70">
        <f t="shared" si="66"/>
        <v>-0.35867733172301541</v>
      </c>
      <c r="Z96" s="93">
        <f t="shared" si="68"/>
        <v>15.315308618811272</v>
      </c>
    </row>
    <row r="97" spans="1:26" x14ac:dyDescent="0.2">
      <c r="A97" s="62"/>
      <c r="C97" s="8" t="s">
        <v>23</v>
      </c>
      <c r="D97" s="69" t="s">
        <v>10</v>
      </c>
      <c r="E97" s="70">
        <f t="shared" si="67"/>
        <v>79.661355627608543</v>
      </c>
      <c r="F97" s="70">
        <f t="shared" si="69"/>
        <v>21.035090823587652</v>
      </c>
      <c r="G97" s="70">
        <f t="shared" si="70"/>
        <v>18.604461678230507</v>
      </c>
      <c r="H97" s="70">
        <f t="shared" si="71"/>
        <v>16.841969815514688</v>
      </c>
      <c r="I97" s="70">
        <f t="shared" si="72"/>
        <v>32.029183207700299</v>
      </c>
      <c r="J97" s="70">
        <f t="shared" si="73"/>
        <v>-4.713709697454064</v>
      </c>
      <c r="K97" s="70">
        <f t="shared" si="74"/>
        <v>-9.7752873957528692</v>
      </c>
      <c r="L97" s="70">
        <f t="shared" si="75"/>
        <v>-3.5221690233659189</v>
      </c>
      <c r="M97" s="70">
        <f t="shared" si="76"/>
        <v>16.369566335990271</v>
      </c>
      <c r="N97" s="70">
        <f t="shared" si="77"/>
        <v>1.8353396790524954</v>
      </c>
      <c r="O97" s="70">
        <f t="shared" si="78"/>
        <v>11.515320491384756</v>
      </c>
      <c r="P97" s="70">
        <f t="shared" si="79"/>
        <v>-23.014576485247645</v>
      </c>
      <c r="Q97" s="70">
        <f t="shared" si="80"/>
        <v>-26.524479166267895</v>
      </c>
      <c r="R97" s="70">
        <f t="shared" si="81"/>
        <v>-18.864614928277135</v>
      </c>
      <c r="S97" s="70">
        <f t="shared" si="82"/>
        <v>23.451353683987406</v>
      </c>
      <c r="T97" s="70">
        <f t="shared" si="83"/>
        <v>7.4486165793464352</v>
      </c>
      <c r="U97" s="70">
        <f t="shared" si="84"/>
        <v>4.8642201692033353</v>
      </c>
      <c r="V97" s="70">
        <f t="shared" si="85"/>
        <v>5.0778366226283964</v>
      </c>
      <c r="W97" s="70">
        <f t="shared" si="64"/>
        <v>145.09652976235944</v>
      </c>
      <c r="X97" s="70">
        <f t="shared" si="65"/>
        <v>2.8647244967554144</v>
      </c>
      <c r="Y97" s="70">
        <f t="shared" si="66"/>
        <v>-11.289626688587234</v>
      </c>
      <c r="Z97" s="93">
        <f t="shared" si="68"/>
        <v>5.244508736170971</v>
      </c>
    </row>
    <row r="98" spans="1:26" x14ac:dyDescent="0.2">
      <c r="A98" s="62"/>
      <c r="C98" s="8" t="s">
        <v>7</v>
      </c>
      <c r="D98" s="69" t="s">
        <v>10</v>
      </c>
      <c r="E98" s="70">
        <f t="shared" si="67"/>
        <v>67.887125877013091</v>
      </c>
      <c r="F98" s="70">
        <f t="shared" si="69"/>
        <v>21.173583336998433</v>
      </c>
      <c r="G98" s="70">
        <f t="shared" si="70"/>
        <v>18.426399804602681</v>
      </c>
      <c r="H98" s="70">
        <f t="shared" si="71"/>
        <v>22.360225141309087</v>
      </c>
      <c r="I98" s="70">
        <f t="shared" si="72"/>
        <v>31.073708904615103</v>
      </c>
      <c r="J98" s="70">
        <f t="shared" si="73"/>
        <v>0.50514397527436472</v>
      </c>
      <c r="K98" s="70">
        <f t="shared" si="74"/>
        <v>-4.1749750530405549</v>
      </c>
      <c r="L98" s="70">
        <f t="shared" si="75"/>
        <v>-0.30463223162972497</v>
      </c>
      <c r="M98" s="70">
        <f t="shared" si="76"/>
        <v>19.94634182373774</v>
      </c>
      <c r="N98" s="70">
        <f t="shared" si="77"/>
        <v>6.55927469679078</v>
      </c>
      <c r="O98" s="70">
        <f t="shared" si="78"/>
        <v>18.814596329585683</v>
      </c>
      <c r="P98" s="70">
        <f t="shared" si="79"/>
        <v>7.7924501205136636</v>
      </c>
      <c r="Q98" s="70">
        <f t="shared" si="80"/>
        <v>5.2843756118850678</v>
      </c>
      <c r="R98" s="70">
        <f t="shared" si="81"/>
        <v>-14.646226134866737</v>
      </c>
      <c r="S98" s="70">
        <f t="shared" si="82"/>
        <v>27.687786623614997</v>
      </c>
      <c r="T98" s="70">
        <f t="shared" si="83"/>
        <v>6.0464870808714295</v>
      </c>
      <c r="U98" s="70">
        <f t="shared" si="84"/>
        <v>2.1954284175272676</v>
      </c>
      <c r="V98" s="70">
        <f t="shared" si="85"/>
        <v>6.5719337178417732</v>
      </c>
      <c r="W98" s="70">
        <f t="shared" si="64"/>
        <v>36.645925030740955</v>
      </c>
      <c r="X98" s="70">
        <f t="shared" si="65"/>
        <v>2.2021509106662904</v>
      </c>
      <c r="Y98" s="70">
        <f t="shared" si="66"/>
        <v>-5.3710537257056075</v>
      </c>
      <c r="Z98" s="93">
        <f t="shared" si="68"/>
        <v>10.440733818103269</v>
      </c>
    </row>
    <row r="99" spans="1:26" ht="13.5" thickBot="1" x14ac:dyDescent="0.25">
      <c r="A99" s="71"/>
      <c r="B99" s="144"/>
      <c r="C99" s="144"/>
      <c r="D99" s="66"/>
      <c r="E99" s="66"/>
      <c r="F99" s="66"/>
      <c r="G99" s="66"/>
      <c r="H99" s="66"/>
      <c r="I99" s="66"/>
      <c r="J99" s="66"/>
      <c r="K99" s="66"/>
      <c r="L99" s="66"/>
      <c r="M99" s="66"/>
      <c r="N99" s="66"/>
      <c r="O99" s="66"/>
      <c r="P99" s="66"/>
      <c r="Q99" s="66"/>
      <c r="R99" s="66"/>
      <c r="S99" s="66"/>
      <c r="T99" s="66"/>
      <c r="U99" s="66"/>
      <c r="V99" s="66"/>
      <c r="W99" s="66"/>
      <c r="X99" s="66"/>
      <c r="Y99" s="66"/>
      <c r="Z99" s="66"/>
    </row>
    <row r="100" spans="1:26" ht="13.5" thickTop="1" x14ac:dyDescent="0.2">
      <c r="A100" s="354" t="s">
        <v>869</v>
      </c>
      <c r="B100" s="355"/>
      <c r="C100" s="355"/>
      <c r="D100" s="355"/>
      <c r="E100" s="355"/>
      <c r="F100" s="355"/>
      <c r="G100" s="355"/>
      <c r="H100" s="355"/>
      <c r="I100" s="355"/>
      <c r="J100" s="355"/>
      <c r="K100" s="355"/>
      <c r="L100" s="355"/>
      <c r="M100" s="355"/>
      <c r="N100" s="355"/>
      <c r="O100" s="355"/>
      <c r="P100" s="355"/>
      <c r="Q100" s="355"/>
      <c r="R100" s="355"/>
      <c r="S100" s="355"/>
      <c r="T100" s="355"/>
      <c r="U100" s="355"/>
      <c r="V100" s="355"/>
      <c r="W100" s="355"/>
      <c r="X100" s="355"/>
      <c r="Y100" s="355"/>
      <c r="Z100" s="355"/>
    </row>
    <row r="101" spans="1:26" x14ac:dyDescent="0.2">
      <c r="A101" s="62"/>
    </row>
    <row r="102" spans="1:26" x14ac:dyDescent="0.2">
      <c r="A102" s="62"/>
    </row>
    <row r="103" spans="1:26" x14ac:dyDescent="0.2">
      <c r="A103" s="62"/>
    </row>
    <row r="104" spans="1:26" x14ac:dyDescent="0.2">
      <c r="A104" s="62"/>
    </row>
    <row r="105" spans="1:26" x14ac:dyDescent="0.2">
      <c r="A105" s="62"/>
    </row>
    <row r="106" spans="1:26" x14ac:dyDescent="0.2">
      <c r="A106" s="62"/>
    </row>
    <row r="107" spans="1:26" x14ac:dyDescent="0.2">
      <c r="A107" s="62"/>
    </row>
    <row r="108" spans="1:26" x14ac:dyDescent="0.2">
      <c r="A108" s="62"/>
    </row>
    <row r="109" spans="1:26" x14ac:dyDescent="0.2">
      <c r="A109" s="62"/>
    </row>
    <row r="110" spans="1:26" x14ac:dyDescent="0.2">
      <c r="A110" s="62"/>
    </row>
    <row r="111" spans="1:26" x14ac:dyDescent="0.2">
      <c r="A111" s="62"/>
    </row>
    <row r="112" spans="1:26" x14ac:dyDescent="0.2">
      <c r="A112" s="62"/>
    </row>
    <row r="113" spans="1:1" x14ac:dyDescent="0.2">
      <c r="A113" s="62"/>
    </row>
    <row r="114" spans="1:1" x14ac:dyDescent="0.2">
      <c r="A114" s="62"/>
    </row>
    <row r="115" spans="1:1" x14ac:dyDescent="0.2">
      <c r="A115" s="62"/>
    </row>
    <row r="116" spans="1:1" x14ac:dyDescent="0.2">
      <c r="A116" s="62"/>
    </row>
    <row r="117" spans="1:1" x14ac:dyDescent="0.2">
      <c r="A117" s="62"/>
    </row>
    <row r="118" spans="1:1" x14ac:dyDescent="0.2">
      <c r="A118" s="62"/>
    </row>
    <row r="119" spans="1:1" x14ac:dyDescent="0.2">
      <c r="A119" s="62"/>
    </row>
    <row r="120" spans="1:1" x14ac:dyDescent="0.2">
      <c r="A120" s="62"/>
    </row>
    <row r="121" spans="1:1" x14ac:dyDescent="0.2">
      <c r="A121" s="62"/>
    </row>
    <row r="122" spans="1:1" x14ac:dyDescent="0.2">
      <c r="A122" s="62"/>
    </row>
    <row r="123" spans="1:1" x14ac:dyDescent="0.2">
      <c r="A123" s="62"/>
    </row>
    <row r="124" spans="1:1" x14ac:dyDescent="0.2">
      <c r="A124" s="62"/>
    </row>
    <row r="125" spans="1:1" x14ac:dyDescent="0.2">
      <c r="A125" s="62"/>
    </row>
    <row r="126" spans="1:1" x14ac:dyDescent="0.2">
      <c r="A126" s="62"/>
    </row>
    <row r="127" spans="1:1" x14ac:dyDescent="0.2">
      <c r="A127" s="62"/>
    </row>
    <row r="128" spans="1:1" x14ac:dyDescent="0.2">
      <c r="A128" s="62"/>
    </row>
    <row r="129" spans="1:1" x14ac:dyDescent="0.2">
      <c r="A129" s="62"/>
    </row>
    <row r="130" spans="1:1" x14ac:dyDescent="0.2">
      <c r="A130" s="62"/>
    </row>
    <row r="131" spans="1:1" x14ac:dyDescent="0.2">
      <c r="A131" s="62"/>
    </row>
    <row r="132" spans="1:1" x14ac:dyDescent="0.2">
      <c r="A132" s="62"/>
    </row>
    <row r="133" spans="1:1" x14ac:dyDescent="0.2">
      <c r="A133" s="62"/>
    </row>
    <row r="134" spans="1:1" x14ac:dyDescent="0.2">
      <c r="A134" s="62"/>
    </row>
    <row r="135" spans="1:1" x14ac:dyDescent="0.2">
      <c r="A135" s="62"/>
    </row>
    <row r="136" spans="1:1" x14ac:dyDescent="0.2">
      <c r="A136" s="62"/>
    </row>
    <row r="137" spans="1:1" x14ac:dyDescent="0.2">
      <c r="A137" s="62"/>
    </row>
    <row r="138" spans="1:1" x14ac:dyDescent="0.2">
      <c r="A138" s="62"/>
    </row>
    <row r="139" spans="1:1" x14ac:dyDescent="0.2">
      <c r="A139" s="62"/>
    </row>
    <row r="140" spans="1:1" x14ac:dyDescent="0.2">
      <c r="A140" s="62"/>
    </row>
    <row r="141" spans="1:1" x14ac:dyDescent="0.2">
      <c r="A141" s="62"/>
    </row>
    <row r="142" spans="1:1" x14ac:dyDescent="0.2">
      <c r="A142" s="62"/>
    </row>
    <row r="143" spans="1:1" x14ac:dyDescent="0.2">
      <c r="A143" s="62"/>
    </row>
    <row r="144" spans="1:1" x14ac:dyDescent="0.2">
      <c r="A144" s="62"/>
    </row>
    <row r="145" spans="1:1" x14ac:dyDescent="0.2">
      <c r="A145" s="62"/>
    </row>
    <row r="146" spans="1:1" x14ac:dyDescent="0.2">
      <c r="A146" s="62"/>
    </row>
    <row r="147" spans="1:1" x14ac:dyDescent="0.2">
      <c r="A147" s="62"/>
    </row>
    <row r="148" spans="1:1" x14ac:dyDescent="0.2">
      <c r="A148" s="62"/>
    </row>
    <row r="149" spans="1:1" x14ac:dyDescent="0.2">
      <c r="A149" s="62"/>
    </row>
    <row r="150" spans="1:1" x14ac:dyDescent="0.2">
      <c r="A150" s="62"/>
    </row>
    <row r="151" spans="1:1" x14ac:dyDescent="0.2">
      <c r="A151" s="62"/>
    </row>
    <row r="152" spans="1:1" x14ac:dyDescent="0.2">
      <c r="A152" s="62"/>
    </row>
    <row r="153" spans="1:1" x14ac:dyDescent="0.2">
      <c r="A153" s="62"/>
    </row>
    <row r="154" spans="1:1" x14ac:dyDescent="0.2">
      <c r="A154" s="62"/>
    </row>
    <row r="155" spans="1:1" x14ac:dyDescent="0.2">
      <c r="A155" s="62"/>
    </row>
    <row r="156" spans="1:1" x14ac:dyDescent="0.2">
      <c r="A156" s="62"/>
    </row>
    <row r="157" spans="1:1" x14ac:dyDescent="0.2">
      <c r="A157" s="62"/>
    </row>
    <row r="158" spans="1:1" x14ac:dyDescent="0.2">
      <c r="A158" s="62"/>
    </row>
    <row r="159" spans="1:1" x14ac:dyDescent="0.2">
      <c r="A159" s="62"/>
    </row>
    <row r="160" spans="1:1" x14ac:dyDescent="0.2">
      <c r="A160" s="62"/>
    </row>
    <row r="161" spans="1:1" x14ac:dyDescent="0.2">
      <c r="A161" s="62"/>
    </row>
    <row r="162" spans="1:1" x14ac:dyDescent="0.2">
      <c r="A162" s="62"/>
    </row>
    <row r="163" spans="1:1" x14ac:dyDescent="0.2">
      <c r="A163" s="62"/>
    </row>
    <row r="164" spans="1:1" x14ac:dyDescent="0.2">
      <c r="A164" s="62"/>
    </row>
  </sheetData>
  <mergeCells count="6">
    <mergeCell ref="A2:Z2"/>
    <mergeCell ref="A100:Z100"/>
    <mergeCell ref="A4:Z4"/>
    <mergeCell ref="D7:Z7"/>
    <mergeCell ref="D38:Z38"/>
    <mergeCell ref="D69:Z69"/>
  </mergeCells>
  <hyperlinks>
    <hyperlink ref="A1" location="INDICE!A1" display="ÍNDICE"/>
  </hyperlinks>
  <pageMargins left="0.75" right="0.75" top="1" bottom="1" header="0" footer="0"/>
  <pageSetup orientation="portrait"/>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4"/>
  <sheetViews>
    <sheetView topLeftCell="I56" zoomScale="80" zoomScaleNormal="80" workbookViewId="0"/>
  </sheetViews>
  <sheetFormatPr baseColWidth="10" defaultRowHeight="12.75" x14ac:dyDescent="0.2"/>
  <cols>
    <col min="1" max="1" width="14.42578125" style="4" customWidth="1"/>
    <col min="2" max="2" width="47.7109375" style="4" customWidth="1"/>
    <col min="3" max="3" width="11.42578125" style="4" bestFit="1" customWidth="1"/>
    <col min="4" max="7" width="11.42578125" style="4" customWidth="1"/>
    <col min="8" max="10" width="11.42578125" style="4" bestFit="1" customWidth="1"/>
    <col min="11" max="11" width="11.42578125" style="4" customWidth="1"/>
    <col min="12" max="16" width="11.42578125" style="4" bestFit="1" customWidth="1"/>
    <col min="17" max="24" width="11.42578125" style="4" customWidth="1"/>
    <col min="25" max="25" width="12" style="4" bestFit="1" customWidth="1"/>
    <col min="26" max="16384" width="11.42578125" style="4"/>
  </cols>
  <sheetData>
    <row r="1" spans="1:25" x14ac:dyDescent="0.2">
      <c r="A1" s="37" t="s">
        <v>4</v>
      </c>
    </row>
    <row r="2" spans="1:25" x14ac:dyDescent="0.2">
      <c r="A2" s="359" t="s">
        <v>261</v>
      </c>
      <c r="B2" s="359"/>
      <c r="C2" s="359"/>
      <c r="D2" s="359"/>
      <c r="E2" s="359"/>
      <c r="F2" s="359"/>
      <c r="G2" s="359"/>
      <c r="H2" s="359"/>
      <c r="I2" s="359"/>
      <c r="J2" s="359"/>
      <c r="K2" s="359"/>
      <c r="L2" s="359"/>
      <c r="M2" s="359"/>
      <c r="N2" s="359"/>
      <c r="O2" s="359"/>
      <c r="P2" s="359"/>
      <c r="Q2" s="359"/>
      <c r="R2" s="359"/>
      <c r="S2" s="359"/>
      <c r="T2" s="359"/>
      <c r="U2" s="359"/>
      <c r="V2" s="359"/>
      <c r="W2" s="359"/>
      <c r="X2" s="359"/>
      <c r="Y2" s="359"/>
    </row>
    <row r="3" spans="1:25" x14ac:dyDescent="0.2">
      <c r="A3" s="148"/>
      <c r="B3" s="148"/>
      <c r="C3" s="148"/>
      <c r="D3" s="148"/>
      <c r="E3" s="148"/>
      <c r="F3" s="148"/>
      <c r="G3" s="148"/>
      <c r="H3" s="148"/>
      <c r="I3" s="148"/>
      <c r="J3" s="148"/>
      <c r="K3" s="148"/>
      <c r="L3" s="148"/>
      <c r="M3" s="148"/>
      <c r="N3" s="148"/>
      <c r="O3" s="148"/>
      <c r="P3" s="148"/>
      <c r="Q3" s="148"/>
      <c r="R3" s="148"/>
      <c r="S3" s="148"/>
      <c r="T3" s="233"/>
      <c r="U3" s="241"/>
      <c r="V3" s="293"/>
      <c r="W3" s="299"/>
      <c r="X3" s="299"/>
    </row>
    <row r="4" spans="1:25" x14ac:dyDescent="0.2">
      <c r="A4" s="359" t="s">
        <v>859</v>
      </c>
      <c r="B4" s="359"/>
      <c r="C4" s="359"/>
      <c r="D4" s="359"/>
      <c r="E4" s="359"/>
      <c r="F4" s="359"/>
      <c r="G4" s="359"/>
      <c r="H4" s="359"/>
      <c r="I4" s="359"/>
      <c r="J4" s="359"/>
      <c r="K4" s="359"/>
      <c r="L4" s="359"/>
      <c r="M4" s="359"/>
      <c r="N4" s="359"/>
      <c r="O4" s="359"/>
      <c r="P4" s="359"/>
      <c r="Q4" s="359"/>
      <c r="R4" s="359"/>
      <c r="S4" s="359"/>
      <c r="T4" s="359"/>
      <c r="U4" s="359"/>
      <c r="V4" s="359"/>
      <c r="W4" s="359"/>
      <c r="X4" s="359"/>
      <c r="Y4" s="359"/>
    </row>
    <row r="5" spans="1:25" ht="13.5" thickBot="1" x14ac:dyDescent="0.25">
      <c r="A5" s="146"/>
      <c r="B5" s="146"/>
      <c r="C5" s="29"/>
      <c r="D5" s="29"/>
      <c r="E5" s="29"/>
      <c r="F5" s="29"/>
      <c r="G5" s="29"/>
      <c r="H5" s="29"/>
      <c r="I5" s="29"/>
      <c r="J5" s="29"/>
      <c r="K5" s="29"/>
      <c r="L5" s="29"/>
      <c r="M5" s="29"/>
      <c r="N5" s="29"/>
      <c r="O5" s="29"/>
      <c r="P5" s="29"/>
      <c r="Q5" s="29"/>
      <c r="R5" s="29"/>
      <c r="S5" s="29"/>
      <c r="T5" s="29"/>
      <c r="U5" s="29"/>
      <c r="V5" s="29"/>
      <c r="W5" s="29"/>
      <c r="X5" s="29"/>
      <c r="Y5" s="29"/>
    </row>
    <row r="6" spans="1:25" ht="13.5" thickTop="1" x14ac:dyDescent="0.2">
      <c r="C6" s="38">
        <v>1995</v>
      </c>
      <c r="D6" s="38">
        <v>1996</v>
      </c>
      <c r="E6" s="38">
        <v>1997</v>
      </c>
      <c r="F6" s="38">
        <v>1998</v>
      </c>
      <c r="G6" s="38">
        <v>1999</v>
      </c>
      <c r="H6" s="38">
        <v>2000</v>
      </c>
      <c r="I6" s="38">
        <v>2001</v>
      </c>
      <c r="J6" s="38">
        <v>2002</v>
      </c>
      <c r="K6" s="38">
        <v>2003</v>
      </c>
      <c r="L6" s="38">
        <v>2004</v>
      </c>
      <c r="M6" s="38">
        <v>2005</v>
      </c>
      <c r="N6" s="38">
        <v>2006</v>
      </c>
      <c r="O6" s="38">
        <v>2007</v>
      </c>
      <c r="P6" s="38">
        <v>2008</v>
      </c>
      <c r="Q6" s="38">
        <v>2009</v>
      </c>
      <c r="R6" s="38">
        <v>2010</v>
      </c>
      <c r="S6" s="38">
        <v>2011</v>
      </c>
      <c r="T6" s="38">
        <v>2012</v>
      </c>
      <c r="U6" s="38">
        <v>2013</v>
      </c>
      <c r="V6" s="38">
        <v>2014</v>
      </c>
      <c r="W6" s="38">
        <v>2015</v>
      </c>
      <c r="X6" s="38">
        <v>2016</v>
      </c>
      <c r="Y6" s="38" t="s">
        <v>806</v>
      </c>
    </row>
    <row r="7" spans="1:25" ht="13.5" thickBot="1" x14ac:dyDescent="0.25">
      <c r="C7" s="360" t="s">
        <v>6</v>
      </c>
      <c r="D7" s="360"/>
      <c r="E7" s="360"/>
      <c r="F7" s="360"/>
      <c r="G7" s="360"/>
      <c r="H7" s="360"/>
      <c r="I7" s="360"/>
      <c r="J7" s="360"/>
      <c r="K7" s="360"/>
      <c r="L7" s="360"/>
      <c r="M7" s="360"/>
      <c r="N7" s="360"/>
      <c r="O7" s="360"/>
      <c r="P7" s="360"/>
      <c r="Q7" s="360"/>
      <c r="R7" s="360"/>
      <c r="S7" s="360"/>
      <c r="T7" s="360"/>
      <c r="U7" s="360"/>
      <c r="V7" s="360"/>
      <c r="W7" s="360"/>
      <c r="X7" s="360"/>
      <c r="Y7" s="360"/>
    </row>
    <row r="8" spans="1:25" ht="13.5" thickTop="1" x14ac:dyDescent="0.2">
      <c r="C8" s="148"/>
      <c r="D8" s="148"/>
      <c r="E8" s="148"/>
      <c r="F8" s="148"/>
      <c r="G8" s="148"/>
      <c r="H8" s="148"/>
      <c r="I8" s="148"/>
      <c r="J8" s="148"/>
      <c r="K8" s="148"/>
    </row>
    <row r="9" spans="1:25" ht="15" x14ac:dyDescent="0.25">
      <c r="A9" s="6" t="s">
        <v>152</v>
      </c>
      <c r="B9" s="6" t="s">
        <v>104</v>
      </c>
      <c r="C9" s="162">
        <v>32.795845999999997</v>
      </c>
      <c r="D9" s="162">
        <v>82.562118999999996</v>
      </c>
      <c r="E9" s="162">
        <v>60.298771000000002</v>
      </c>
      <c r="F9" s="162">
        <v>89.781031999999996</v>
      </c>
      <c r="G9" s="162">
        <v>90.249155999999999</v>
      </c>
      <c r="H9" s="162">
        <v>104.466368</v>
      </c>
      <c r="I9" s="162">
        <v>188.91563500000001</v>
      </c>
      <c r="J9" s="162">
        <v>150.222532</v>
      </c>
      <c r="K9" s="162">
        <v>76.877367000000007</v>
      </c>
      <c r="L9" s="162">
        <v>56.092191999999997</v>
      </c>
      <c r="M9" s="162">
        <v>48.270868</v>
      </c>
      <c r="N9" s="162">
        <v>132.836579</v>
      </c>
      <c r="O9" s="162">
        <v>42.291542999999997</v>
      </c>
      <c r="P9" s="162">
        <v>56.170299</v>
      </c>
      <c r="Q9" s="173">
        <v>43.799272000000002</v>
      </c>
      <c r="R9" s="171">
        <v>41.444426999999997</v>
      </c>
      <c r="S9" s="155">
        <v>53.117127000000004</v>
      </c>
      <c r="T9" s="155">
        <v>76.157854999999998</v>
      </c>
      <c r="U9" s="155">
        <v>80.604132000000007</v>
      </c>
      <c r="V9" s="155">
        <v>98.308139999999995</v>
      </c>
      <c r="W9" s="155">
        <v>88.216176999999988</v>
      </c>
      <c r="X9" s="155">
        <v>67.819501000000002</v>
      </c>
      <c r="Y9" s="162">
        <f>SUM(C9:X9)</f>
        <v>1761.296938</v>
      </c>
    </row>
    <row r="10" spans="1:25" ht="15" x14ac:dyDescent="0.25">
      <c r="A10" s="7" t="s">
        <v>153</v>
      </c>
      <c r="B10" s="7" t="s">
        <v>105</v>
      </c>
      <c r="C10" s="162">
        <v>2598.2714660000001</v>
      </c>
      <c r="D10" s="162">
        <v>3706.6589359999998</v>
      </c>
      <c r="E10" s="162">
        <v>4765.3259520000001</v>
      </c>
      <c r="F10" s="162">
        <v>5571.9830480000001</v>
      </c>
      <c r="G10" s="162">
        <v>7272.832899</v>
      </c>
      <c r="H10" s="162">
        <v>11931.206397</v>
      </c>
      <c r="I10" s="162">
        <v>11155.085069999999</v>
      </c>
      <c r="J10" s="162">
        <v>9326.9403490000004</v>
      </c>
      <c r="K10" s="162">
        <v>7966.3257890000004</v>
      </c>
      <c r="L10" s="162">
        <v>9840.445721</v>
      </c>
      <c r="M10" s="162">
        <v>10935.010763</v>
      </c>
      <c r="N10" s="162">
        <v>11656.228359999999</v>
      </c>
      <c r="O10" s="162">
        <v>13511.909573999999</v>
      </c>
      <c r="P10" s="162">
        <v>16682.323436999999</v>
      </c>
      <c r="Q10" s="173">
        <v>14079.700654</v>
      </c>
      <c r="R10" s="171">
        <v>16345.531858</v>
      </c>
      <c r="S10" s="155">
        <v>14908.68622</v>
      </c>
      <c r="T10" s="155">
        <v>16125.447034000001</v>
      </c>
      <c r="U10" s="155">
        <v>17714.57127</v>
      </c>
      <c r="V10" s="155">
        <v>17073.702830999999</v>
      </c>
      <c r="W10" s="155">
        <v>32984.281402000001</v>
      </c>
      <c r="X10" s="155">
        <v>29711.709214000002</v>
      </c>
      <c r="Y10" s="162">
        <f t="shared" ref="Y10:Y34" si="0">SUM(C10:X10)</f>
        <v>285864.17824400001</v>
      </c>
    </row>
    <row r="11" spans="1:25" ht="15" x14ac:dyDescent="0.25">
      <c r="A11" s="7" t="s">
        <v>154</v>
      </c>
      <c r="B11" s="7" t="s">
        <v>106</v>
      </c>
      <c r="C11" s="162">
        <v>3100.1806019999999</v>
      </c>
      <c r="D11" s="162">
        <v>6583.7007229999999</v>
      </c>
      <c r="E11" s="162">
        <v>7794.3673479999998</v>
      </c>
      <c r="F11" s="162">
        <v>8971.7580830000006</v>
      </c>
      <c r="G11" s="162">
        <v>10263.626899999999</v>
      </c>
      <c r="H11" s="162">
        <v>11385.261688000001</v>
      </c>
      <c r="I11" s="162">
        <v>10371.734268</v>
      </c>
      <c r="J11" s="162">
        <v>10829.962474</v>
      </c>
      <c r="K11" s="162">
        <v>9699.1184159999993</v>
      </c>
      <c r="L11" s="162">
        <v>11710.59764</v>
      </c>
      <c r="M11" s="162">
        <v>13852.990492999999</v>
      </c>
      <c r="N11" s="162">
        <v>19498.782544000002</v>
      </c>
      <c r="O11" s="162">
        <v>23642.731995999999</v>
      </c>
      <c r="P11" s="162">
        <v>23387.502941999999</v>
      </c>
      <c r="Q11" s="173">
        <v>18079.996511000001</v>
      </c>
      <c r="R11" s="171">
        <v>19567.795644999998</v>
      </c>
      <c r="S11" s="42">
        <v>18340.326516000001</v>
      </c>
      <c r="T11" s="42">
        <v>17941.213584000001</v>
      </c>
      <c r="U11" s="42">
        <v>17790.305520000002</v>
      </c>
      <c r="V11" s="42">
        <v>18090.757521000003</v>
      </c>
      <c r="W11" s="42">
        <v>18477.760773999998</v>
      </c>
      <c r="X11" s="42">
        <v>15370.127227000001</v>
      </c>
      <c r="Y11" s="162">
        <f t="shared" si="0"/>
        <v>314750.59941500006</v>
      </c>
    </row>
    <row r="12" spans="1:25" ht="15" x14ac:dyDescent="0.25">
      <c r="A12" s="7" t="s">
        <v>155</v>
      </c>
      <c r="B12" s="7" t="s">
        <v>107</v>
      </c>
      <c r="C12" s="162">
        <v>423.47019899999998</v>
      </c>
      <c r="D12" s="162">
        <v>485.93746399999998</v>
      </c>
      <c r="E12" s="162">
        <v>407.00333699999999</v>
      </c>
      <c r="F12" s="162">
        <v>473.00628</v>
      </c>
      <c r="G12" s="162">
        <v>499.05442199999999</v>
      </c>
      <c r="H12" s="162">
        <v>566.19513500000005</v>
      </c>
      <c r="I12" s="162">
        <v>536.65313700000002</v>
      </c>
      <c r="J12" s="162">
        <v>509.27275400000002</v>
      </c>
      <c r="K12" s="162">
        <v>536.52734099999998</v>
      </c>
      <c r="L12" s="162">
        <v>601.96652400000005</v>
      </c>
      <c r="M12" s="162">
        <v>557.31303600000001</v>
      </c>
      <c r="N12" s="162">
        <v>508.04612700000001</v>
      </c>
      <c r="O12" s="162">
        <v>475.656361</v>
      </c>
      <c r="P12" s="162">
        <v>525.61661500000002</v>
      </c>
      <c r="Q12" s="173">
        <v>491.70525300000003</v>
      </c>
      <c r="R12" s="171">
        <v>567.93954099999996</v>
      </c>
      <c r="S12" s="163">
        <v>600.03860999999995</v>
      </c>
      <c r="T12" s="163">
        <v>299.49808400000001</v>
      </c>
      <c r="U12" s="163">
        <v>136.61319499999999</v>
      </c>
      <c r="V12" s="163">
        <v>113.426535</v>
      </c>
      <c r="W12" s="163">
        <v>227.13414399999996</v>
      </c>
      <c r="X12" s="163">
        <v>277.40998000000002</v>
      </c>
      <c r="Y12" s="162">
        <f t="shared" si="0"/>
        <v>9819.4840740000018</v>
      </c>
    </row>
    <row r="13" spans="1:25" ht="15" x14ac:dyDescent="0.25">
      <c r="A13" s="7" t="s">
        <v>156</v>
      </c>
      <c r="B13" s="7" t="s">
        <v>108</v>
      </c>
      <c r="C13" s="162">
        <v>1415.5310609999999</v>
      </c>
      <c r="D13" s="162">
        <v>1511.7324510000001</v>
      </c>
      <c r="E13" s="162">
        <v>1585.675751</v>
      </c>
      <c r="F13" s="162">
        <v>1587.3846189999999</v>
      </c>
      <c r="G13" s="162">
        <v>1962.0098499999999</v>
      </c>
      <c r="H13" s="162">
        <v>2217.8333699999998</v>
      </c>
      <c r="I13" s="162">
        <v>1617.0008600000001</v>
      </c>
      <c r="J13" s="162">
        <v>1456.541199</v>
      </c>
      <c r="K13" s="162">
        <v>1223.6877320000001</v>
      </c>
      <c r="L13" s="162">
        <v>1982.023817</v>
      </c>
      <c r="M13" s="162">
        <v>2463.3408199999999</v>
      </c>
      <c r="N13" s="162">
        <v>2166.7462890000002</v>
      </c>
      <c r="O13" s="162">
        <v>1557.640717</v>
      </c>
      <c r="P13" s="162">
        <v>1384.3638880000001</v>
      </c>
      <c r="Q13" s="173">
        <v>849.30104100000005</v>
      </c>
      <c r="R13" s="171">
        <v>1209.9315879999999</v>
      </c>
      <c r="S13" s="163">
        <v>1172.8598589999999</v>
      </c>
      <c r="T13" s="163">
        <v>1639.176698</v>
      </c>
      <c r="U13" s="163">
        <v>1730.5708999999999</v>
      </c>
      <c r="V13" s="163">
        <v>1862.5093509999999</v>
      </c>
      <c r="W13" s="163">
        <v>2071.2634719999996</v>
      </c>
      <c r="X13" s="163">
        <v>1826.705821</v>
      </c>
      <c r="Y13" s="162">
        <f t="shared" si="0"/>
        <v>36493.831154</v>
      </c>
    </row>
    <row r="14" spans="1:25" ht="15" x14ac:dyDescent="0.25">
      <c r="A14" s="7" t="s">
        <v>157</v>
      </c>
      <c r="B14" s="7" t="s">
        <v>109</v>
      </c>
      <c r="C14" s="162">
        <v>1411.4318760000001</v>
      </c>
      <c r="D14" s="162">
        <v>1648.9958429999999</v>
      </c>
      <c r="E14" s="162">
        <v>1594.5539140000001</v>
      </c>
      <c r="F14" s="162">
        <v>1553.697089</v>
      </c>
      <c r="G14" s="162">
        <v>2101.1224090000001</v>
      </c>
      <c r="H14" s="162">
        <v>3069.4955380000001</v>
      </c>
      <c r="I14" s="162">
        <v>2668.9866259999999</v>
      </c>
      <c r="J14" s="162">
        <v>2102.1166349999999</v>
      </c>
      <c r="K14" s="162">
        <v>1812.7133020000001</v>
      </c>
      <c r="L14" s="162">
        <v>2724.2988620000001</v>
      </c>
      <c r="M14" s="162">
        <v>3389.2599009999999</v>
      </c>
      <c r="N14" s="162">
        <v>2032.0488680000001</v>
      </c>
      <c r="O14" s="162">
        <v>1268.816022</v>
      </c>
      <c r="P14" s="162">
        <v>1131.2464339999999</v>
      </c>
      <c r="Q14" s="173">
        <v>645.22722099999999</v>
      </c>
      <c r="R14" s="171">
        <v>765.55257300000005</v>
      </c>
      <c r="S14" s="163">
        <v>771.39257999999995</v>
      </c>
      <c r="T14" s="163">
        <v>1144.3304029999999</v>
      </c>
      <c r="U14" s="163">
        <v>1076.0926529999999</v>
      </c>
      <c r="V14" s="163">
        <v>1011.4387410000001</v>
      </c>
      <c r="W14" s="163">
        <v>936.03290500000003</v>
      </c>
      <c r="X14" s="163">
        <v>816.88973799999997</v>
      </c>
      <c r="Y14" s="162">
        <f t="shared" si="0"/>
        <v>35675.740132999999</v>
      </c>
    </row>
    <row r="15" spans="1:25" ht="15" x14ac:dyDescent="0.25">
      <c r="A15" s="7" t="s">
        <v>158</v>
      </c>
      <c r="B15" s="7" t="s">
        <v>110</v>
      </c>
      <c r="C15" s="162">
        <v>427.34688899999998</v>
      </c>
      <c r="D15" s="162">
        <v>542.193354</v>
      </c>
      <c r="E15" s="162">
        <v>519.47882300000003</v>
      </c>
      <c r="F15" s="162">
        <v>559.79869199999996</v>
      </c>
      <c r="G15" s="162">
        <v>864.59799399999997</v>
      </c>
      <c r="H15" s="162">
        <v>678.000541</v>
      </c>
      <c r="I15" s="162">
        <v>535.87353299999995</v>
      </c>
      <c r="J15" s="162">
        <v>516.67267000000004</v>
      </c>
      <c r="K15" s="162">
        <v>609.54867300000001</v>
      </c>
      <c r="L15" s="162">
        <v>670.74872500000004</v>
      </c>
      <c r="M15" s="162">
        <v>654.91913599999998</v>
      </c>
      <c r="N15" s="162">
        <v>569.95382800000004</v>
      </c>
      <c r="O15" s="162">
        <v>561.19490599999995</v>
      </c>
      <c r="P15" s="162">
        <v>528.162104</v>
      </c>
      <c r="Q15" s="173">
        <v>552.63856699999997</v>
      </c>
      <c r="R15" s="171">
        <v>574.73916999999994</v>
      </c>
      <c r="S15" s="163">
        <v>581.07971199999997</v>
      </c>
      <c r="T15" s="163">
        <v>565.21653500000002</v>
      </c>
      <c r="U15" s="163">
        <v>635.65313600000002</v>
      </c>
      <c r="V15" s="163">
        <v>624.76096900000005</v>
      </c>
      <c r="W15" s="163">
        <v>699.69176700000003</v>
      </c>
      <c r="X15" s="163">
        <v>718.35674199999994</v>
      </c>
      <c r="Y15" s="162">
        <f t="shared" si="0"/>
        <v>13190.626466000003</v>
      </c>
    </row>
    <row r="16" spans="1:25" ht="15" x14ac:dyDescent="0.25">
      <c r="A16" s="7" t="s">
        <v>159</v>
      </c>
      <c r="B16" s="7" t="s">
        <v>111</v>
      </c>
      <c r="C16" s="162">
        <v>1032.1720929999999</v>
      </c>
      <c r="D16" s="162">
        <v>1029.2391379999999</v>
      </c>
      <c r="E16" s="162">
        <v>2030.2596189999999</v>
      </c>
      <c r="F16" s="162">
        <v>1441.9590209999999</v>
      </c>
      <c r="G16" s="162">
        <v>1699.1033669999999</v>
      </c>
      <c r="H16" s="162">
        <v>2503.4257080000002</v>
      </c>
      <c r="I16" s="162">
        <v>1189.6427249999999</v>
      </c>
      <c r="J16" s="162">
        <v>1476.7748019999999</v>
      </c>
      <c r="K16" s="162">
        <v>2093.434718</v>
      </c>
      <c r="L16" s="162">
        <v>1847.320328</v>
      </c>
      <c r="M16" s="162">
        <v>2095.4827019999998</v>
      </c>
      <c r="N16" s="162">
        <v>2499.965631</v>
      </c>
      <c r="O16" s="162">
        <v>2153.5905050000001</v>
      </c>
      <c r="P16" s="162">
        <v>1937.5832909999999</v>
      </c>
      <c r="Q16" s="173">
        <v>867.69189300000005</v>
      </c>
      <c r="R16" s="171">
        <v>677.51524700000004</v>
      </c>
      <c r="S16" s="163">
        <v>620.50210700000002</v>
      </c>
      <c r="T16" s="163">
        <v>630.87681099999998</v>
      </c>
      <c r="U16" s="163">
        <v>621.91168000000005</v>
      </c>
      <c r="V16" s="163">
        <v>2133.7436320000002</v>
      </c>
      <c r="W16" s="163">
        <v>2079.1404170000001</v>
      </c>
      <c r="X16" s="163">
        <v>692.08241199999998</v>
      </c>
      <c r="Y16" s="162">
        <f t="shared" si="0"/>
        <v>33353.417846999997</v>
      </c>
    </row>
    <row r="17" spans="1:28" ht="15" x14ac:dyDescent="0.25">
      <c r="A17" s="7" t="s">
        <v>160</v>
      </c>
      <c r="B17" s="7" t="s">
        <v>112</v>
      </c>
      <c r="C17" s="162">
        <v>629.55145300000004</v>
      </c>
      <c r="D17" s="162">
        <v>327.71293700000001</v>
      </c>
      <c r="E17" s="162">
        <v>293.45169199999998</v>
      </c>
      <c r="F17" s="162">
        <v>271.59927599999997</v>
      </c>
      <c r="G17" s="162">
        <v>205.887641</v>
      </c>
      <c r="H17" s="162">
        <v>276.113494</v>
      </c>
      <c r="I17" s="162">
        <v>239.548349</v>
      </c>
      <c r="J17" s="162">
        <v>216.170638</v>
      </c>
      <c r="K17" s="162">
        <v>362.909448</v>
      </c>
      <c r="L17" s="162">
        <v>375.557906</v>
      </c>
      <c r="M17" s="162">
        <v>138.875685</v>
      </c>
      <c r="N17" s="162">
        <v>123.52048499999999</v>
      </c>
      <c r="O17" s="162">
        <v>100.327878</v>
      </c>
      <c r="P17" s="162">
        <v>102.868842</v>
      </c>
      <c r="Q17" s="173">
        <v>56.684190999999998</v>
      </c>
      <c r="R17" s="171">
        <v>58.786653000000001</v>
      </c>
      <c r="S17" s="163">
        <v>54.856366000000001</v>
      </c>
      <c r="T17" s="163">
        <v>80.485328999999993</v>
      </c>
      <c r="U17" s="163">
        <v>76.951938999999996</v>
      </c>
      <c r="V17" s="163">
        <v>62.683681</v>
      </c>
      <c r="W17" s="163">
        <v>71.564657999999994</v>
      </c>
      <c r="X17" s="163">
        <v>64.768067000000002</v>
      </c>
      <c r="Y17" s="162">
        <f t="shared" si="0"/>
        <v>4190.8766079999996</v>
      </c>
    </row>
    <row r="18" spans="1:28" ht="15" x14ac:dyDescent="0.25">
      <c r="A18" s="7" t="s">
        <v>161</v>
      </c>
      <c r="B18" s="7" t="s">
        <v>113</v>
      </c>
      <c r="C18" s="162">
        <v>29.609525999999999</v>
      </c>
      <c r="D18" s="162">
        <v>23.932897000000001</v>
      </c>
      <c r="E18" s="162">
        <v>45.782501000000003</v>
      </c>
      <c r="F18" s="162">
        <v>34.114958000000001</v>
      </c>
      <c r="G18" s="162">
        <v>41.202174999999997</v>
      </c>
      <c r="H18" s="162">
        <v>64.167319000000006</v>
      </c>
      <c r="I18" s="162">
        <v>225.43207000000001</v>
      </c>
      <c r="J18" s="162">
        <v>35.876187999999999</v>
      </c>
      <c r="K18" s="162">
        <v>26.628319999999999</v>
      </c>
      <c r="L18" s="162">
        <v>76.226461999999998</v>
      </c>
      <c r="M18" s="162">
        <v>135.989633</v>
      </c>
      <c r="N18" s="162">
        <v>133.031826</v>
      </c>
      <c r="O18" s="162">
        <v>128.39692500000001</v>
      </c>
      <c r="P18" s="162">
        <v>158.648357</v>
      </c>
      <c r="Q18" s="173">
        <v>140.364541</v>
      </c>
      <c r="R18" s="171">
        <v>163.380088</v>
      </c>
      <c r="S18" s="163">
        <v>217.66081700000001</v>
      </c>
      <c r="T18" s="163">
        <v>248.674667</v>
      </c>
      <c r="U18" s="163">
        <v>237.863801</v>
      </c>
      <c r="V18" s="163">
        <v>238.26838899999998</v>
      </c>
      <c r="W18" s="163">
        <v>255.03274100000002</v>
      </c>
      <c r="X18" s="163">
        <v>293.77466500000003</v>
      </c>
      <c r="Y18" s="162">
        <f t="shared" si="0"/>
        <v>2954.0588659999999</v>
      </c>
    </row>
    <row r="19" spans="1:28" ht="15" x14ac:dyDescent="0.25">
      <c r="A19" s="7" t="s">
        <v>162</v>
      </c>
      <c r="B19" s="7" t="s">
        <v>114</v>
      </c>
      <c r="C19" s="162">
        <v>1047.8941179999999</v>
      </c>
      <c r="D19" s="162">
        <v>1480.154106</v>
      </c>
      <c r="E19" s="162">
        <v>1775.800414</v>
      </c>
      <c r="F19" s="162">
        <v>2012.565535</v>
      </c>
      <c r="G19" s="162">
        <v>2398.5449309999999</v>
      </c>
      <c r="H19" s="162">
        <v>3474.9263340000002</v>
      </c>
      <c r="I19" s="162">
        <v>2571.6384680000001</v>
      </c>
      <c r="J19" s="162">
        <v>2373.5940260000002</v>
      </c>
      <c r="K19" s="162">
        <v>2626.9965320000001</v>
      </c>
      <c r="L19" s="162">
        <v>2845.4690900000001</v>
      </c>
      <c r="M19" s="162">
        <v>3053.477261</v>
      </c>
      <c r="N19" s="162">
        <v>3155.2962309999998</v>
      </c>
      <c r="O19" s="162">
        <v>3094.79448</v>
      </c>
      <c r="P19" s="162">
        <v>3030.2389079999998</v>
      </c>
      <c r="Q19" s="173">
        <v>2186.1049520000001</v>
      </c>
      <c r="R19" s="171">
        <v>2925.6857199999999</v>
      </c>
      <c r="S19" s="163">
        <v>2906.6431670000002</v>
      </c>
      <c r="T19" s="163">
        <v>2906.0261350000001</v>
      </c>
      <c r="U19" s="163">
        <v>2956.5399609999999</v>
      </c>
      <c r="V19" s="163">
        <v>3106.5408040000002</v>
      </c>
      <c r="W19" s="163">
        <v>3106.6942779999999</v>
      </c>
      <c r="X19" s="163">
        <v>3046.5839890000002</v>
      </c>
      <c r="Y19" s="162">
        <f t="shared" si="0"/>
        <v>58082.209440000006</v>
      </c>
    </row>
    <row r="20" spans="1:28" ht="15" x14ac:dyDescent="0.25">
      <c r="A20" s="7" t="s">
        <v>163</v>
      </c>
      <c r="B20" s="7" t="s">
        <v>115</v>
      </c>
      <c r="C20" s="162">
        <v>180.17554799999999</v>
      </c>
      <c r="D20" s="162">
        <v>354.25499100000002</v>
      </c>
      <c r="E20" s="162">
        <v>236.69506100000001</v>
      </c>
      <c r="F20" s="162">
        <v>350.78972700000003</v>
      </c>
      <c r="G20" s="162">
        <v>553.15257899999995</v>
      </c>
      <c r="H20" s="162">
        <v>907.82162500000004</v>
      </c>
      <c r="I20" s="162">
        <v>1079.903198</v>
      </c>
      <c r="J20" s="162">
        <v>2061.921816</v>
      </c>
      <c r="K20" s="162">
        <v>1499.9553820000001</v>
      </c>
      <c r="L20" s="162">
        <v>1410.4922369999999</v>
      </c>
      <c r="M20" s="162">
        <v>1408.8119139999999</v>
      </c>
      <c r="N20" s="162">
        <v>1716.2792919999999</v>
      </c>
      <c r="O20" s="162">
        <v>1984.1815409999999</v>
      </c>
      <c r="P20" s="162">
        <v>2063.1682390000001</v>
      </c>
      <c r="Q20" s="173">
        <v>1717.3548129999999</v>
      </c>
      <c r="R20" s="171">
        <v>2122.4813210000002</v>
      </c>
      <c r="S20" s="163">
        <v>2369.6369519999998</v>
      </c>
      <c r="T20" s="163">
        <v>2753.984105</v>
      </c>
      <c r="U20" s="163">
        <v>3272.4698779999999</v>
      </c>
      <c r="V20" s="163">
        <v>3614.008648</v>
      </c>
      <c r="W20" s="163">
        <v>3509.097299</v>
      </c>
      <c r="X20" s="163">
        <v>3634.9647349999996</v>
      </c>
      <c r="Y20" s="162">
        <f t="shared" si="0"/>
        <v>38801.600900999998</v>
      </c>
    </row>
    <row r="21" spans="1:28" ht="15" x14ac:dyDescent="0.25">
      <c r="A21" s="7" t="s">
        <v>164</v>
      </c>
      <c r="B21" s="7" t="s">
        <v>116</v>
      </c>
      <c r="C21" s="162">
        <v>55.303359999999998</v>
      </c>
      <c r="D21" s="162">
        <v>80.038100999999997</v>
      </c>
      <c r="E21" s="162">
        <v>147.23375100000001</v>
      </c>
      <c r="F21" s="162">
        <v>152.04273599999999</v>
      </c>
      <c r="G21" s="162">
        <v>180.87226100000001</v>
      </c>
      <c r="H21" s="162">
        <v>204.263632</v>
      </c>
      <c r="I21" s="162">
        <v>224.70785000000001</v>
      </c>
      <c r="J21" s="162">
        <v>278.161475</v>
      </c>
      <c r="K21" s="162">
        <v>336.579161</v>
      </c>
      <c r="L21" s="162">
        <v>437.46948500000002</v>
      </c>
      <c r="M21" s="162">
        <v>508.59008</v>
      </c>
      <c r="N21" s="162">
        <v>587.47283900000002</v>
      </c>
      <c r="O21" s="162">
        <v>624.48827600000004</v>
      </c>
      <c r="P21" s="162">
        <v>585.99146499999995</v>
      </c>
      <c r="Q21" s="173">
        <v>494.621307</v>
      </c>
      <c r="R21" s="171">
        <v>634.93397500000003</v>
      </c>
      <c r="S21" s="163">
        <v>714.84621100000004</v>
      </c>
      <c r="T21" s="163">
        <v>992.48458400000004</v>
      </c>
      <c r="U21" s="163">
        <v>1137.3435260000001</v>
      </c>
      <c r="V21" s="163">
        <v>1237.115622</v>
      </c>
      <c r="W21" s="163">
        <v>1143.926778</v>
      </c>
      <c r="X21" s="163">
        <v>1123.374067</v>
      </c>
      <c r="Y21" s="162">
        <f t="shared" si="0"/>
        <v>11881.860541999999</v>
      </c>
    </row>
    <row r="22" spans="1:28" ht="15" x14ac:dyDescent="0.25">
      <c r="A22" s="7" t="s">
        <v>165</v>
      </c>
      <c r="B22" s="7" t="s">
        <v>117</v>
      </c>
      <c r="C22" s="162">
        <v>160.57622699999999</v>
      </c>
      <c r="D22" s="162">
        <v>204.492559</v>
      </c>
      <c r="E22" s="162">
        <v>290.67530299999999</v>
      </c>
      <c r="F22" s="162">
        <v>310.61015600000002</v>
      </c>
      <c r="G22" s="162">
        <v>335.63357300000001</v>
      </c>
      <c r="H22" s="162">
        <v>502.589673</v>
      </c>
      <c r="I22" s="162">
        <v>527.70010200000002</v>
      </c>
      <c r="J22" s="162">
        <v>571.99605399999996</v>
      </c>
      <c r="K22" s="162">
        <v>561.94671600000004</v>
      </c>
      <c r="L22" s="162">
        <v>554.91739500000006</v>
      </c>
      <c r="M22" s="162">
        <v>443.07761299999999</v>
      </c>
      <c r="N22" s="162">
        <v>271.45752499999998</v>
      </c>
      <c r="O22" s="162">
        <v>91.946849999999998</v>
      </c>
      <c r="P22" s="162">
        <v>25.857676999999999</v>
      </c>
      <c r="Q22" s="173">
        <v>3.988</v>
      </c>
      <c r="R22" s="171">
        <v>0.934971</v>
      </c>
      <c r="S22" s="163">
        <v>2.1155949999999999</v>
      </c>
      <c r="T22" s="163">
        <v>4.1893229999999999</v>
      </c>
      <c r="U22" s="163">
        <v>2.5284870000000002</v>
      </c>
      <c r="V22" s="163">
        <v>1.9754229999999999</v>
      </c>
      <c r="W22" s="163">
        <v>1.5922470000000002</v>
      </c>
      <c r="X22" s="163">
        <v>2.1116310000000005</v>
      </c>
      <c r="Y22" s="162">
        <f t="shared" si="0"/>
        <v>4872.9130999999988</v>
      </c>
    </row>
    <row r="23" spans="1:28" ht="15" x14ac:dyDescent="0.25">
      <c r="A23" s="7" t="s">
        <v>166</v>
      </c>
      <c r="B23" s="7" t="s">
        <v>118</v>
      </c>
      <c r="C23" s="162">
        <v>336.74357600000002</v>
      </c>
      <c r="D23" s="162">
        <v>1492.7102970000001</v>
      </c>
      <c r="E23" s="162">
        <v>1440.2088679999999</v>
      </c>
      <c r="F23" s="162">
        <v>1608.385904</v>
      </c>
      <c r="G23" s="162">
        <v>1747.4469059999999</v>
      </c>
      <c r="H23" s="162">
        <v>2380.8006420000002</v>
      </c>
      <c r="I23" s="162">
        <v>1329.7308230000001</v>
      </c>
      <c r="J23" s="162">
        <v>1116.669956</v>
      </c>
      <c r="K23" s="162">
        <v>1409.2293070000001</v>
      </c>
      <c r="L23" s="162">
        <v>1713.447815</v>
      </c>
      <c r="M23" s="162">
        <v>1440.7765609999999</v>
      </c>
      <c r="N23" s="162">
        <v>1567.1586850000001</v>
      </c>
      <c r="O23" s="162">
        <v>1483.280665</v>
      </c>
      <c r="P23" s="162">
        <v>1440.620735</v>
      </c>
      <c r="Q23" s="173">
        <v>1489.9015039999999</v>
      </c>
      <c r="R23" s="171">
        <v>1843.931922</v>
      </c>
      <c r="S23" s="163">
        <v>2319.0741670000002</v>
      </c>
      <c r="T23" s="163">
        <v>2369.3916629999999</v>
      </c>
      <c r="U23" s="163">
        <v>2410.9288700000002</v>
      </c>
      <c r="V23" s="163">
        <v>2400.1739680000001</v>
      </c>
      <c r="W23" s="163">
        <v>2961.9449050000003</v>
      </c>
      <c r="X23" s="163">
        <v>2911.903249</v>
      </c>
      <c r="Y23" s="162">
        <f t="shared" si="0"/>
        <v>39214.460987999999</v>
      </c>
    </row>
    <row r="24" spans="1:28" ht="15" x14ac:dyDescent="0.25">
      <c r="A24" s="7" t="s">
        <v>167</v>
      </c>
      <c r="B24" s="7" t="s">
        <v>119</v>
      </c>
      <c r="C24" s="162">
        <v>132.671775</v>
      </c>
      <c r="D24" s="162">
        <v>523.89077599999996</v>
      </c>
      <c r="E24" s="162">
        <v>692.17117499999995</v>
      </c>
      <c r="F24" s="162">
        <v>734.06098599999996</v>
      </c>
      <c r="G24" s="162">
        <v>1098.2629159999999</v>
      </c>
      <c r="H24" s="162">
        <v>1202.322997</v>
      </c>
      <c r="I24" s="162">
        <v>607.18528300000003</v>
      </c>
      <c r="J24" s="162">
        <v>632.24313600000005</v>
      </c>
      <c r="K24" s="162">
        <v>827.76033199999995</v>
      </c>
      <c r="L24" s="162">
        <v>749.39644499999997</v>
      </c>
      <c r="M24" s="162">
        <v>699.43342099999995</v>
      </c>
      <c r="N24" s="162">
        <v>830.50353700000005</v>
      </c>
      <c r="O24" s="162">
        <v>500.23629</v>
      </c>
      <c r="P24" s="162">
        <v>91.328263000000007</v>
      </c>
      <c r="Q24" s="173">
        <v>130.55421899999999</v>
      </c>
      <c r="R24" s="171">
        <v>122.45463100000001</v>
      </c>
      <c r="S24" s="163">
        <v>96.886397000000002</v>
      </c>
      <c r="T24" s="163">
        <v>122.321609</v>
      </c>
      <c r="U24" s="163">
        <v>119.47175300000001</v>
      </c>
      <c r="V24" s="163">
        <v>195.92736300000001</v>
      </c>
      <c r="W24" s="163">
        <v>190.34948100000003</v>
      </c>
      <c r="X24" s="163">
        <v>150.74035899999998</v>
      </c>
      <c r="Y24" s="162">
        <f t="shared" si="0"/>
        <v>10450.173144</v>
      </c>
    </row>
    <row r="25" spans="1:28" ht="15" x14ac:dyDescent="0.25">
      <c r="A25" s="7" t="s">
        <v>168</v>
      </c>
      <c r="B25" s="7" t="s">
        <v>120</v>
      </c>
      <c r="C25" s="162">
        <v>1106.392777</v>
      </c>
      <c r="D25" s="162">
        <v>3631.2524779999999</v>
      </c>
      <c r="E25" s="162">
        <v>5289.7686089999997</v>
      </c>
      <c r="F25" s="162">
        <v>6698.7820089999996</v>
      </c>
      <c r="G25" s="162">
        <v>9011.7095979999995</v>
      </c>
      <c r="H25" s="162">
        <v>11185.289307999999</v>
      </c>
      <c r="I25" s="162">
        <v>12403.123761000001</v>
      </c>
      <c r="J25" s="162">
        <v>11474.015085000001</v>
      </c>
      <c r="K25" s="162">
        <v>12868.541380000001</v>
      </c>
      <c r="L25" s="162">
        <v>13270.960965</v>
      </c>
      <c r="M25" s="162">
        <v>10558.311518</v>
      </c>
      <c r="N25" s="162">
        <v>10552.355398</v>
      </c>
      <c r="O25" s="162">
        <v>10955.849189</v>
      </c>
      <c r="P25" s="162">
        <v>9722.0232379999998</v>
      </c>
      <c r="Q25" s="173">
        <v>10089.8017</v>
      </c>
      <c r="R25" s="171">
        <v>15568.694415</v>
      </c>
      <c r="S25" s="163">
        <v>18165.131012999998</v>
      </c>
      <c r="T25" s="163">
        <v>20045.474730000002</v>
      </c>
      <c r="U25" s="163">
        <v>18949.825570000001</v>
      </c>
      <c r="V25" s="163">
        <v>21395.140921999999</v>
      </c>
      <c r="W25" s="163">
        <v>20263.587182000007</v>
      </c>
      <c r="X25" s="163">
        <v>22302.389618000001</v>
      </c>
      <c r="Y25" s="162">
        <f t="shared" si="0"/>
        <v>275508.42046300002</v>
      </c>
    </row>
    <row r="26" spans="1:28" ht="15" x14ac:dyDescent="0.25">
      <c r="A26" s="7" t="s">
        <v>169</v>
      </c>
      <c r="B26" s="7" t="s">
        <v>121</v>
      </c>
      <c r="C26" s="162">
        <v>77.790295999999998</v>
      </c>
      <c r="D26" s="162">
        <v>80.138743000000005</v>
      </c>
      <c r="E26" s="162">
        <v>95.132131999999999</v>
      </c>
      <c r="F26" s="162">
        <v>186.620947</v>
      </c>
      <c r="G26" s="162">
        <v>246.24068800000001</v>
      </c>
      <c r="H26" s="162">
        <v>318.85602</v>
      </c>
      <c r="I26" s="162">
        <v>226.45557600000001</v>
      </c>
      <c r="J26" s="162">
        <v>182.751284</v>
      </c>
      <c r="K26" s="162">
        <v>129.093885</v>
      </c>
      <c r="L26" s="162">
        <v>352.64938799999999</v>
      </c>
      <c r="M26" s="162">
        <v>309.92335100000003</v>
      </c>
      <c r="N26" s="162">
        <v>172.24824799999999</v>
      </c>
      <c r="O26" s="162">
        <v>124.645545</v>
      </c>
      <c r="P26" s="162">
        <v>103.146829</v>
      </c>
      <c r="Q26" s="173">
        <v>103.968296</v>
      </c>
      <c r="R26" s="171">
        <v>73.533501999999999</v>
      </c>
      <c r="S26" s="163">
        <v>62.111764999999998</v>
      </c>
      <c r="T26" s="163">
        <v>65.560799000000003</v>
      </c>
      <c r="U26" s="163">
        <v>59.817813000000001</v>
      </c>
      <c r="V26" s="163">
        <v>56.315125999999999</v>
      </c>
      <c r="W26" s="163">
        <v>46.663132999999995</v>
      </c>
      <c r="X26" s="163">
        <v>24.551613</v>
      </c>
      <c r="Y26" s="162">
        <f t="shared" si="0"/>
        <v>3098.2149789999994</v>
      </c>
    </row>
    <row r="27" spans="1:28" ht="15" x14ac:dyDescent="0.25">
      <c r="A27" s="7" t="s">
        <v>170</v>
      </c>
      <c r="B27" s="7" t="s">
        <v>122</v>
      </c>
      <c r="C27" s="162">
        <v>5.1268180000000001</v>
      </c>
      <c r="D27" s="162">
        <v>9.9814410000000002</v>
      </c>
      <c r="E27" s="162">
        <v>14.902950000000001</v>
      </c>
      <c r="F27" s="162">
        <v>24.408604</v>
      </c>
      <c r="G27" s="162">
        <v>47.315302000000003</v>
      </c>
      <c r="H27" s="162">
        <v>136.71197100000001</v>
      </c>
      <c r="I27" s="162">
        <v>118.361813</v>
      </c>
      <c r="J27" s="162">
        <v>65.090866000000005</v>
      </c>
      <c r="K27" s="162">
        <v>59.302816999999997</v>
      </c>
      <c r="L27" s="162">
        <v>104.651</v>
      </c>
      <c r="M27" s="162">
        <v>143.92487399999999</v>
      </c>
      <c r="N27" s="162">
        <v>245.42016599999999</v>
      </c>
      <c r="O27" s="162">
        <v>231.46731</v>
      </c>
      <c r="P27" s="162">
        <v>324.99170299999997</v>
      </c>
      <c r="Q27" s="173">
        <v>243.71594400000001</v>
      </c>
      <c r="R27" s="171">
        <v>313.09801299999998</v>
      </c>
      <c r="S27" s="163">
        <v>341.04526199999998</v>
      </c>
      <c r="T27" s="163">
        <v>373.63088499999998</v>
      </c>
      <c r="U27" s="163">
        <v>456.48315700000001</v>
      </c>
      <c r="V27" s="163">
        <v>435.14158800000001</v>
      </c>
      <c r="W27" s="163">
        <v>415.537868</v>
      </c>
      <c r="X27" s="163">
        <v>534.85461499999997</v>
      </c>
      <c r="Y27" s="162">
        <f t="shared" si="0"/>
        <v>4645.1649670000006</v>
      </c>
      <c r="Z27" s="319"/>
      <c r="AA27" s="319"/>
      <c r="AB27" s="319"/>
    </row>
    <row r="28" spans="1:28" ht="15" x14ac:dyDescent="0.25">
      <c r="A28" s="7" t="s">
        <v>171</v>
      </c>
      <c r="B28" s="7" t="s">
        <v>123</v>
      </c>
      <c r="C28" s="162">
        <v>57.816656999999999</v>
      </c>
      <c r="D28" s="162">
        <v>61.221541999999999</v>
      </c>
      <c r="E28" s="162">
        <v>81.273386000000002</v>
      </c>
      <c r="F28" s="162">
        <v>100.47101499999999</v>
      </c>
      <c r="G28" s="162">
        <v>98.425846000000007</v>
      </c>
      <c r="H28" s="162">
        <v>115.78812499999999</v>
      </c>
      <c r="I28" s="162">
        <v>151.17751200000001</v>
      </c>
      <c r="J28" s="162">
        <v>139.96055000000001</v>
      </c>
      <c r="K28" s="162">
        <v>152.22204099999999</v>
      </c>
      <c r="L28" s="162">
        <v>164.869258</v>
      </c>
      <c r="M28" s="162">
        <v>155.21665999999999</v>
      </c>
      <c r="N28" s="162">
        <v>172.64985999999999</v>
      </c>
      <c r="O28" s="162">
        <v>214.61096699999999</v>
      </c>
      <c r="P28" s="162">
        <v>324.439571</v>
      </c>
      <c r="Q28" s="173">
        <v>315.086567</v>
      </c>
      <c r="R28" s="171">
        <v>373.36995400000001</v>
      </c>
      <c r="S28" s="163">
        <v>411.69756699999999</v>
      </c>
      <c r="T28" s="163">
        <v>518.96118899999999</v>
      </c>
      <c r="U28" s="163">
        <v>706.61833799999999</v>
      </c>
      <c r="V28" s="163">
        <v>693.40532900000005</v>
      </c>
      <c r="W28" s="163">
        <v>707.90189499999997</v>
      </c>
      <c r="X28" s="163">
        <v>997.02038100000016</v>
      </c>
      <c r="Y28" s="162">
        <f t="shared" si="0"/>
        <v>6714.2042100000008</v>
      </c>
    </row>
    <row r="29" spans="1:28" ht="15" x14ac:dyDescent="0.25">
      <c r="A29" s="7" t="s">
        <v>172</v>
      </c>
      <c r="B29" s="7" t="s">
        <v>124</v>
      </c>
      <c r="C29" s="162">
        <v>312.15767099999999</v>
      </c>
      <c r="D29" s="162">
        <v>412.95502599999998</v>
      </c>
      <c r="E29" s="162">
        <v>462.09812899999997</v>
      </c>
      <c r="F29" s="162">
        <v>632.12599899999998</v>
      </c>
      <c r="G29" s="162">
        <v>602.48846900000001</v>
      </c>
      <c r="H29" s="162">
        <v>690.08089099999995</v>
      </c>
      <c r="I29" s="162">
        <v>697.36479299999996</v>
      </c>
      <c r="J29" s="162">
        <v>570.71940099999995</v>
      </c>
      <c r="K29" s="162">
        <v>476.09686199999999</v>
      </c>
      <c r="L29" s="162">
        <v>384.32741800000002</v>
      </c>
      <c r="M29" s="162">
        <v>320.07869899999997</v>
      </c>
      <c r="N29" s="162">
        <v>346.86919</v>
      </c>
      <c r="O29" s="162">
        <v>647.31342900000004</v>
      </c>
      <c r="P29" s="162">
        <v>858.10483399999998</v>
      </c>
      <c r="Q29" s="173">
        <v>579.88585799999998</v>
      </c>
      <c r="R29" s="171">
        <v>565.76502600000003</v>
      </c>
      <c r="S29" s="163">
        <v>530.66917799999999</v>
      </c>
      <c r="T29" s="163">
        <v>697.05777799999998</v>
      </c>
      <c r="U29" s="163">
        <v>772.54184699999996</v>
      </c>
      <c r="V29" s="163">
        <v>800.53853400000003</v>
      </c>
      <c r="W29" s="163">
        <v>982.72497599999997</v>
      </c>
      <c r="X29" s="163">
        <v>744.62341100000003</v>
      </c>
      <c r="Y29" s="162">
        <f t="shared" si="0"/>
        <v>13086.587418999999</v>
      </c>
    </row>
    <row r="30" spans="1:28" ht="15" x14ac:dyDescent="0.25">
      <c r="A30" s="7" t="s">
        <v>173</v>
      </c>
      <c r="B30" s="7" t="s">
        <v>125</v>
      </c>
      <c r="C30" s="162">
        <v>520.62519999999995</v>
      </c>
      <c r="D30" s="162">
        <v>762.61820499999999</v>
      </c>
      <c r="E30" s="162">
        <v>1015.2590709999999</v>
      </c>
      <c r="F30" s="162">
        <v>1176.8509220000001</v>
      </c>
      <c r="G30" s="162">
        <v>1332.026329</v>
      </c>
      <c r="H30" s="162">
        <v>1631.0441470000001</v>
      </c>
      <c r="I30" s="162">
        <v>1761.3290119999999</v>
      </c>
      <c r="J30" s="162">
        <v>2047.070455</v>
      </c>
      <c r="K30" s="162">
        <v>2429.4003210000001</v>
      </c>
      <c r="L30" s="162">
        <v>2717.2326349999998</v>
      </c>
      <c r="M30" s="162">
        <v>3377.7770220000002</v>
      </c>
      <c r="N30" s="162">
        <v>3620.850915</v>
      </c>
      <c r="O30" s="162">
        <v>4116.8620499999997</v>
      </c>
      <c r="P30" s="162">
        <v>4541.7923220000002</v>
      </c>
      <c r="Q30" s="173">
        <v>4586.8629380000002</v>
      </c>
      <c r="R30" s="171">
        <v>5279.4294069999996</v>
      </c>
      <c r="S30" s="163">
        <v>5488.5571129999998</v>
      </c>
      <c r="T30" s="163">
        <v>5603.0838880000001</v>
      </c>
      <c r="U30" s="163">
        <v>6090.6343530000004</v>
      </c>
      <c r="V30" s="163">
        <v>6826.2210020000002</v>
      </c>
      <c r="W30" s="163">
        <v>7475.3014859999994</v>
      </c>
      <c r="X30" s="163">
        <v>8098.7265930000012</v>
      </c>
      <c r="Y30" s="162">
        <f t="shared" si="0"/>
        <v>80499.555385999993</v>
      </c>
    </row>
    <row r="31" spans="1:28" ht="15" x14ac:dyDescent="0.25">
      <c r="A31" s="7" t="s">
        <v>174</v>
      </c>
      <c r="B31" s="7" t="s">
        <v>126</v>
      </c>
      <c r="C31" s="162">
        <v>25.25018</v>
      </c>
      <c r="D31" s="162">
        <v>22.237773000000001</v>
      </c>
      <c r="E31" s="162">
        <v>25.761236</v>
      </c>
      <c r="F31" s="162">
        <v>35.741117000000003</v>
      </c>
      <c r="G31" s="162">
        <v>54.310626999999997</v>
      </c>
      <c r="H31" s="162">
        <v>77.740139999999997</v>
      </c>
      <c r="I31" s="162">
        <v>116.746661</v>
      </c>
      <c r="J31" s="162">
        <v>104.60465499999999</v>
      </c>
      <c r="K31" s="162">
        <v>129.54223300000001</v>
      </c>
      <c r="L31" s="162">
        <v>196.456132</v>
      </c>
      <c r="M31" s="162">
        <v>113.478582</v>
      </c>
      <c r="N31" s="162">
        <v>171.00027299999999</v>
      </c>
      <c r="O31" s="162">
        <v>191.91040100000001</v>
      </c>
      <c r="P31" s="162">
        <v>114.60106500000001</v>
      </c>
      <c r="Q31" s="173">
        <v>121.35860700000001</v>
      </c>
      <c r="R31" s="171">
        <v>118.14855</v>
      </c>
      <c r="S31" s="163">
        <v>104.179012</v>
      </c>
      <c r="T31" s="163">
        <v>96.323124000000007</v>
      </c>
      <c r="U31" s="163">
        <v>100.440022</v>
      </c>
      <c r="V31" s="163">
        <v>108.368183</v>
      </c>
      <c r="W31" s="163">
        <v>109.72136299999998</v>
      </c>
      <c r="X31" s="163">
        <v>101.61060300000001</v>
      </c>
      <c r="Y31" s="162">
        <f t="shared" si="0"/>
        <v>2239.5305389999999</v>
      </c>
    </row>
    <row r="32" spans="1:28" ht="15" x14ac:dyDescent="0.25">
      <c r="A32" s="7" t="s">
        <v>175</v>
      </c>
      <c r="B32" s="7" t="s">
        <v>127</v>
      </c>
      <c r="C32" s="162">
        <v>4.7083279999999998</v>
      </c>
      <c r="D32" s="162">
        <v>5.4765439999999996</v>
      </c>
      <c r="E32" s="162">
        <v>7.0950860000000002</v>
      </c>
      <c r="F32" s="162">
        <v>6.4627400000000002</v>
      </c>
      <c r="G32" s="162">
        <v>7.0617340000000004</v>
      </c>
      <c r="H32" s="162">
        <v>5.3313790000000001</v>
      </c>
      <c r="I32" s="162">
        <v>6.7407190000000003</v>
      </c>
      <c r="J32" s="162">
        <v>14.730848</v>
      </c>
      <c r="K32" s="162">
        <v>12.288125000000001</v>
      </c>
      <c r="L32" s="162">
        <v>13.379678</v>
      </c>
      <c r="M32" s="162">
        <v>14.050774000000001</v>
      </c>
      <c r="N32" s="162">
        <v>13.616858000000001</v>
      </c>
      <c r="O32" s="162">
        <v>9.6085519999999995</v>
      </c>
      <c r="P32" s="162">
        <v>11.281475</v>
      </c>
      <c r="Q32" s="173">
        <v>9.3764420000000008</v>
      </c>
      <c r="R32" s="171">
        <v>11.32545</v>
      </c>
      <c r="S32" s="163">
        <v>11.611001999999999</v>
      </c>
      <c r="T32" s="163">
        <v>17.483319000000002</v>
      </c>
      <c r="U32" s="163">
        <v>20.074611999999998</v>
      </c>
      <c r="V32" s="163">
        <v>17.908455</v>
      </c>
      <c r="W32" s="163">
        <v>16.068919000000001</v>
      </c>
      <c r="X32" s="163">
        <v>17.419858999999999</v>
      </c>
      <c r="Y32" s="162">
        <f t="shared" si="0"/>
        <v>253.100898</v>
      </c>
    </row>
    <row r="33" spans="1:25" ht="15" x14ac:dyDescent="0.25">
      <c r="A33" s="7" t="s">
        <v>176</v>
      </c>
      <c r="B33" s="7" t="s">
        <v>128</v>
      </c>
      <c r="C33" s="162">
        <v>381.19788299999999</v>
      </c>
      <c r="D33" s="162">
        <v>578.99967500000002</v>
      </c>
      <c r="E33" s="162">
        <v>924.84820400000001</v>
      </c>
      <c r="F33" s="162">
        <v>1242.208701</v>
      </c>
      <c r="G33" s="162">
        <v>1471.3464690000001</v>
      </c>
      <c r="H33" s="162">
        <v>1770.3192469999999</v>
      </c>
      <c r="I33" s="162">
        <v>2098.2003599999998</v>
      </c>
      <c r="J33" s="162">
        <v>2158.2818360000001</v>
      </c>
      <c r="K33" s="162">
        <v>1989.542375</v>
      </c>
      <c r="L33" s="162">
        <v>2154.8234229999998</v>
      </c>
      <c r="M33" s="162">
        <v>3010.1566069999999</v>
      </c>
      <c r="N33" s="162">
        <v>3696.1189119999999</v>
      </c>
      <c r="O33" s="162">
        <v>3260.946739</v>
      </c>
      <c r="P33" s="162">
        <v>3377.3496599999999</v>
      </c>
      <c r="Q33" s="173">
        <v>2830.7302890000001</v>
      </c>
      <c r="R33" s="171">
        <v>3773.788258</v>
      </c>
      <c r="S33" s="163">
        <v>3967.0392999999999</v>
      </c>
      <c r="T33" s="163">
        <v>4376.4049219999997</v>
      </c>
      <c r="U33" s="163">
        <v>4806.9873129999996</v>
      </c>
      <c r="V33" s="163">
        <v>5517.4988800000001</v>
      </c>
      <c r="W33" s="163">
        <v>5560.3859310000007</v>
      </c>
      <c r="X33" s="163">
        <v>5683.1448810000002</v>
      </c>
      <c r="Y33" s="162">
        <f t="shared" si="0"/>
        <v>64630.319864999998</v>
      </c>
    </row>
    <row r="34" spans="1:25" ht="15" x14ac:dyDescent="0.25">
      <c r="B34" s="7" t="s">
        <v>177</v>
      </c>
      <c r="C34" s="174">
        <v>11040.985941000001</v>
      </c>
      <c r="D34" s="174">
        <v>19939.671502000001</v>
      </c>
      <c r="E34" s="174">
        <v>25048.521207999998</v>
      </c>
      <c r="F34" s="174">
        <v>29330.955402</v>
      </c>
      <c r="G34" s="174">
        <v>36049.918533999997</v>
      </c>
      <c r="H34" s="174">
        <v>46549.900783999998</v>
      </c>
      <c r="I34" s="174">
        <v>44875.990102000003</v>
      </c>
      <c r="J34" s="174">
        <v>43710.513424999997</v>
      </c>
      <c r="K34" s="174">
        <v>43717.221433999999</v>
      </c>
      <c r="L34" s="174">
        <v>48689.620027999998</v>
      </c>
      <c r="M34" s="174">
        <v>50166.242277999998</v>
      </c>
      <c r="N34" s="174">
        <v>58531.103755999997</v>
      </c>
      <c r="O34" s="174">
        <v>64668.472871999998</v>
      </c>
      <c r="P34" s="174">
        <v>66489.393014000001</v>
      </c>
      <c r="Q34" s="174">
        <v>56932.103926999996</v>
      </c>
      <c r="R34" s="174">
        <v>69261.008778000003</v>
      </c>
      <c r="S34" s="174">
        <v>70944.280851000003</v>
      </c>
      <c r="T34" s="174">
        <v>74583.585072999995</v>
      </c>
      <c r="U34" s="174">
        <v>76543.637969999996</v>
      </c>
      <c r="V34" s="174">
        <f>SUM(V9:V33)</f>
        <v>87715.879637000005</v>
      </c>
      <c r="W34" s="174">
        <f t="shared" ref="W34:X34" si="1">SUM(W9:W33)</f>
        <v>104381.61619799999</v>
      </c>
      <c r="X34" s="174">
        <f t="shared" si="1"/>
        <v>99213.662970999998</v>
      </c>
      <c r="Y34" s="162">
        <f t="shared" si="0"/>
        <v>1228384.285685</v>
      </c>
    </row>
    <row r="35" spans="1:25" x14ac:dyDescent="0.2">
      <c r="A35" s="13"/>
      <c r="B35" s="13"/>
      <c r="C35" s="28"/>
      <c r="D35" s="28"/>
      <c r="E35" s="28"/>
      <c r="F35" s="28"/>
      <c r="G35" s="28"/>
      <c r="H35" s="28"/>
      <c r="I35" s="28"/>
      <c r="J35" s="28"/>
      <c r="K35" s="28"/>
      <c r="L35" s="28"/>
      <c r="M35" s="28"/>
      <c r="N35" s="28"/>
      <c r="O35" s="28"/>
      <c r="P35" s="28"/>
      <c r="Q35" s="28"/>
      <c r="R35" s="28"/>
      <c r="S35" s="28"/>
      <c r="T35" s="28"/>
      <c r="U35" s="28"/>
      <c r="V35" s="28"/>
      <c r="W35" s="28"/>
      <c r="X35" s="28"/>
      <c r="Y35" s="28"/>
    </row>
    <row r="36" spans="1:25" x14ac:dyDescent="0.2">
      <c r="A36" s="13"/>
      <c r="B36" s="13"/>
      <c r="C36" s="361" t="s">
        <v>8</v>
      </c>
      <c r="D36" s="361"/>
      <c r="E36" s="361"/>
      <c r="F36" s="361"/>
      <c r="G36" s="361"/>
      <c r="H36" s="361"/>
      <c r="I36" s="361"/>
      <c r="J36" s="361"/>
      <c r="K36" s="361"/>
      <c r="L36" s="361"/>
      <c r="M36" s="361"/>
      <c r="N36" s="361"/>
      <c r="O36" s="361"/>
      <c r="P36" s="361"/>
      <c r="Q36" s="361"/>
      <c r="R36" s="361"/>
      <c r="S36" s="361"/>
      <c r="T36" s="361"/>
      <c r="U36" s="361"/>
      <c r="V36" s="361"/>
      <c r="W36" s="361"/>
      <c r="X36" s="361"/>
      <c r="Y36" s="361"/>
    </row>
    <row r="37" spans="1:25" x14ac:dyDescent="0.2">
      <c r="A37" s="43"/>
      <c r="B37" s="43"/>
      <c r="C37" s="44"/>
      <c r="D37" s="44"/>
      <c r="E37" s="44"/>
      <c r="F37" s="44"/>
      <c r="G37" s="44"/>
      <c r="H37" s="44"/>
      <c r="I37" s="44"/>
      <c r="J37" s="44"/>
      <c r="K37" s="44"/>
      <c r="L37" s="44"/>
      <c r="M37" s="44"/>
      <c r="N37" s="44"/>
      <c r="O37" s="44"/>
      <c r="P37" s="44"/>
      <c r="Q37" s="44"/>
      <c r="R37" s="44"/>
      <c r="S37" s="44"/>
      <c r="T37" s="44"/>
      <c r="U37" s="44"/>
      <c r="V37" s="44"/>
      <c r="W37" s="44"/>
      <c r="X37" s="44"/>
    </row>
    <row r="38" spans="1:25" x14ac:dyDescent="0.2">
      <c r="A38" s="6" t="s">
        <v>152</v>
      </c>
      <c r="B38" s="6" t="s">
        <v>104</v>
      </c>
      <c r="C38" s="44">
        <f>C9/C$34*100</f>
        <v>0.2970372951768257</v>
      </c>
      <c r="D38" s="44">
        <f t="shared" ref="D38:Y38" si="2">D9/D$34*100</f>
        <v>0.41405957461093978</v>
      </c>
      <c r="E38" s="44">
        <f t="shared" si="2"/>
        <v>0.24072786772235391</v>
      </c>
      <c r="F38" s="44">
        <f t="shared" si="2"/>
        <v>0.30609651397130444</v>
      </c>
      <c r="G38" s="44">
        <f t="shared" si="2"/>
        <v>0.25034496517622562</v>
      </c>
      <c r="H38" s="44">
        <f t="shared" si="2"/>
        <v>0.22441802504530126</v>
      </c>
      <c r="I38" s="44">
        <f t="shared" si="2"/>
        <v>0.42097262828209009</v>
      </c>
      <c r="J38" s="44">
        <f t="shared" si="2"/>
        <v>0.34367597227554186</v>
      </c>
      <c r="K38" s="44">
        <f t="shared" si="2"/>
        <v>0.17585144818972992</v>
      </c>
      <c r="L38" s="44">
        <f t="shared" si="2"/>
        <v>0.11520359363606245</v>
      </c>
      <c r="M38" s="44">
        <f t="shared" si="2"/>
        <v>9.6221813331170705E-2</v>
      </c>
      <c r="N38" s="44">
        <f t="shared" si="2"/>
        <v>0.22695040837391176</v>
      </c>
      <c r="O38" s="44">
        <f t="shared" si="2"/>
        <v>6.5397466681652985E-2</v>
      </c>
      <c r="P38" s="44">
        <f t="shared" si="2"/>
        <v>8.4480089911743952E-2</v>
      </c>
      <c r="Q38" s="44">
        <f t="shared" si="2"/>
        <v>7.6932466883993439E-2</v>
      </c>
      <c r="R38" s="44">
        <f t="shared" si="2"/>
        <v>5.983803547078044E-2</v>
      </c>
      <c r="S38" s="44">
        <f t="shared" si="2"/>
        <v>7.48716124299839E-2</v>
      </c>
      <c r="T38" s="44">
        <f t="shared" si="2"/>
        <v>0.10211074585038941</v>
      </c>
      <c r="U38" s="44">
        <f t="shared" si="2"/>
        <v>0.10530480930576026</v>
      </c>
      <c r="V38" s="44">
        <f t="shared" si="2"/>
        <v>0.11207564742762038</v>
      </c>
      <c r="W38" s="44">
        <f t="shared" ref="W38:X38" si="3">W9/W$34*100</f>
        <v>8.4513135754349683E-2</v>
      </c>
      <c r="X38" s="44">
        <f t="shared" si="3"/>
        <v>6.8357017540843681E-2</v>
      </c>
      <c r="Y38" s="44">
        <f t="shared" si="2"/>
        <v>0.1433832196101259</v>
      </c>
    </row>
    <row r="39" spans="1:25" x14ac:dyDescent="0.2">
      <c r="A39" s="7" t="s">
        <v>153</v>
      </c>
      <c r="B39" s="7" t="s">
        <v>105</v>
      </c>
      <c r="C39" s="44">
        <f t="shared" ref="C39:Y39" si="4">C10/C$34*100</f>
        <v>23.532965985868017</v>
      </c>
      <c r="D39" s="44">
        <f t="shared" si="4"/>
        <v>18.589368112850867</v>
      </c>
      <c r="E39" s="44">
        <f t="shared" si="4"/>
        <v>19.024380371317289</v>
      </c>
      <c r="F39" s="44">
        <f t="shared" si="4"/>
        <v>18.996936757198373</v>
      </c>
      <c r="G39" s="44">
        <f t="shared" si="4"/>
        <v>20.174339345984166</v>
      </c>
      <c r="H39" s="44">
        <f t="shared" si="4"/>
        <v>25.631002850818017</v>
      </c>
      <c r="I39" s="44">
        <f t="shared" si="4"/>
        <v>24.857579843130516</v>
      </c>
      <c r="J39" s="44">
        <f t="shared" si="4"/>
        <v>21.337979397115721</v>
      </c>
      <c r="K39" s="44">
        <f t="shared" si="4"/>
        <v>18.222397324648785</v>
      </c>
      <c r="L39" s="44">
        <f t="shared" si="4"/>
        <v>20.21056174876913</v>
      </c>
      <c r="M39" s="44">
        <f t="shared" si="4"/>
        <v>21.797548045163154</v>
      </c>
      <c r="N39" s="44">
        <f t="shared" si="4"/>
        <v>19.914588333395514</v>
      </c>
      <c r="O39" s="44">
        <f t="shared" si="4"/>
        <v>20.894121932869012</v>
      </c>
      <c r="P39" s="44">
        <f t="shared" si="4"/>
        <v>25.09020263350482</v>
      </c>
      <c r="Q39" s="44">
        <f t="shared" si="4"/>
        <v>24.730687402758562</v>
      </c>
      <c r="R39" s="44">
        <f t="shared" si="4"/>
        <v>23.599904399879286</v>
      </c>
      <c r="S39" s="44">
        <f t="shared" si="4"/>
        <v>21.014641407546037</v>
      </c>
      <c r="T39" s="44">
        <f t="shared" si="4"/>
        <v>21.620638131321972</v>
      </c>
      <c r="U39" s="44">
        <f t="shared" si="4"/>
        <v>23.14310077206277</v>
      </c>
      <c r="V39" s="44">
        <f t="shared" si="4"/>
        <v>19.464779811428841</v>
      </c>
      <c r="W39" s="44">
        <f t="shared" ref="W39:X39" si="5">W10/W$34*100</f>
        <v>31.599703667581263</v>
      </c>
      <c r="X39" s="44">
        <f t="shared" si="5"/>
        <v>29.947195098204055</v>
      </c>
      <c r="Y39" s="44">
        <f t="shared" si="4"/>
        <v>23.271559362597174</v>
      </c>
    </row>
    <row r="40" spans="1:25" x14ac:dyDescent="0.2">
      <c r="A40" s="7" t="s">
        <v>154</v>
      </c>
      <c r="B40" s="7" t="s">
        <v>106</v>
      </c>
      <c r="C40" s="44">
        <f t="shared" ref="C40:Y40" si="6">C11/C$34*100</f>
        <v>28.078838416845329</v>
      </c>
      <c r="D40" s="44">
        <f t="shared" si="6"/>
        <v>33.018100234698636</v>
      </c>
      <c r="E40" s="44">
        <f t="shared" si="6"/>
        <v>31.117075867579096</v>
      </c>
      <c r="F40" s="44">
        <f t="shared" si="6"/>
        <v>30.588018562764717</v>
      </c>
      <c r="G40" s="44">
        <f t="shared" si="6"/>
        <v>28.470596654247633</v>
      </c>
      <c r="H40" s="44">
        <f t="shared" si="6"/>
        <v>24.458186797926132</v>
      </c>
      <c r="I40" s="44">
        <f t="shared" si="6"/>
        <v>23.111989828916908</v>
      </c>
      <c r="J40" s="44">
        <f t="shared" si="6"/>
        <v>24.776562033713976</v>
      </c>
      <c r="K40" s="44">
        <f t="shared" si="6"/>
        <v>22.186035840916336</v>
      </c>
      <c r="L40" s="44">
        <f t="shared" si="6"/>
        <v>24.051528094213044</v>
      </c>
      <c r="M40" s="44">
        <f t="shared" si="6"/>
        <v>27.614168141661104</v>
      </c>
      <c r="N40" s="44">
        <f t="shared" si="6"/>
        <v>33.313539798061967</v>
      </c>
      <c r="O40" s="44">
        <f t="shared" si="6"/>
        <v>36.559904611937689</v>
      </c>
      <c r="P40" s="44">
        <f t="shared" si="6"/>
        <v>35.174787859885456</v>
      </c>
      <c r="Q40" s="44">
        <f t="shared" si="6"/>
        <v>31.75711990932691</v>
      </c>
      <c r="R40" s="44">
        <f t="shared" si="6"/>
        <v>28.252253309968385</v>
      </c>
      <c r="S40" s="44">
        <f t="shared" si="6"/>
        <v>25.851733636597267</v>
      </c>
      <c r="T40" s="44">
        <f t="shared" si="6"/>
        <v>24.055177243678649</v>
      </c>
      <c r="U40" s="44">
        <f t="shared" si="6"/>
        <v>23.242043351757875</v>
      </c>
      <c r="V40" s="44">
        <f t="shared" si="6"/>
        <v>20.624267345737273</v>
      </c>
      <c r="W40" s="44">
        <f t="shared" ref="W40:X40" si="7">W11/W$34*100</f>
        <v>17.702121740431568</v>
      </c>
      <c r="X40" s="44">
        <f t="shared" si="7"/>
        <v>15.491946135979944</v>
      </c>
      <c r="Y40" s="44">
        <f t="shared" si="6"/>
        <v>25.623137896092636</v>
      </c>
    </row>
    <row r="41" spans="1:25" x14ac:dyDescent="0.2">
      <c r="A41" s="7" t="s">
        <v>155</v>
      </c>
      <c r="B41" s="7" t="s">
        <v>107</v>
      </c>
      <c r="C41" s="44">
        <f t="shared" ref="C41:Y41" si="8">C12/C$34*100</f>
        <v>3.835438259435421</v>
      </c>
      <c r="D41" s="44">
        <f t="shared" si="8"/>
        <v>2.4370384635035696</v>
      </c>
      <c r="E41" s="44">
        <f t="shared" si="8"/>
        <v>1.6248597417000858</v>
      </c>
      <c r="F41" s="44">
        <f t="shared" si="8"/>
        <v>1.6126521400927396</v>
      </c>
      <c r="G41" s="44">
        <f t="shared" si="8"/>
        <v>1.3843427178048227</v>
      </c>
      <c r="H41" s="44">
        <f t="shared" si="8"/>
        <v>1.2163186719285362</v>
      </c>
      <c r="I41" s="44">
        <f t="shared" si="8"/>
        <v>1.195858042976266</v>
      </c>
      <c r="J41" s="44">
        <f t="shared" si="8"/>
        <v>1.1651035737061926</v>
      </c>
      <c r="K41" s="44">
        <f t="shared" si="8"/>
        <v>1.2272677068692406</v>
      </c>
      <c r="L41" s="44">
        <f t="shared" si="8"/>
        <v>1.2363344048563665</v>
      </c>
      <c r="M41" s="44">
        <f t="shared" si="8"/>
        <v>1.1109323933644621</v>
      </c>
      <c r="N41" s="44">
        <f t="shared" si="8"/>
        <v>0.86799341614657388</v>
      </c>
      <c r="O41" s="44">
        <f t="shared" si="8"/>
        <v>0.73553052960053522</v>
      </c>
      <c r="P41" s="44">
        <f t="shared" si="8"/>
        <v>0.79052701667666936</v>
      </c>
      <c r="Q41" s="44">
        <f t="shared" si="8"/>
        <v>0.86366956266095274</v>
      </c>
      <c r="R41" s="44">
        <f t="shared" si="8"/>
        <v>0.81999894460156875</v>
      </c>
      <c r="S41" s="44">
        <f t="shared" si="8"/>
        <v>0.84578855800966513</v>
      </c>
      <c r="T41" s="44">
        <f t="shared" si="8"/>
        <v>0.40156032149280707</v>
      </c>
      <c r="U41" s="44">
        <f t="shared" si="8"/>
        <v>0.17847753075643369</v>
      </c>
      <c r="V41" s="44">
        <f t="shared" si="8"/>
        <v>0.12931128943744277</v>
      </c>
      <c r="W41" s="44">
        <f t="shared" ref="W41:X41" si="9">W12/W$34*100</f>
        <v>0.21759975776687773</v>
      </c>
      <c r="X41" s="44">
        <f t="shared" si="9"/>
        <v>0.27960864632231802</v>
      </c>
      <c r="Y41" s="44">
        <f t="shared" si="8"/>
        <v>0.79938209796653614</v>
      </c>
    </row>
    <row r="42" spans="1:25" x14ac:dyDescent="0.2">
      <c r="A42" s="7" t="s">
        <v>156</v>
      </c>
      <c r="B42" s="7" t="s">
        <v>108</v>
      </c>
      <c r="C42" s="44">
        <f t="shared" ref="C42:Y42" si="10">C13/C$34*100</f>
        <v>12.820694352517153</v>
      </c>
      <c r="D42" s="44">
        <f t="shared" si="10"/>
        <v>7.5815313750197415</v>
      </c>
      <c r="E42" s="44">
        <f t="shared" si="10"/>
        <v>6.3304166255274446</v>
      </c>
      <c r="F42" s="44">
        <f t="shared" si="10"/>
        <v>5.4119772003463629</v>
      </c>
      <c r="G42" s="44">
        <f t="shared" si="10"/>
        <v>5.4424806762033509</v>
      </c>
      <c r="H42" s="44">
        <f t="shared" si="10"/>
        <v>4.7644212611561727</v>
      </c>
      <c r="I42" s="44">
        <f t="shared" si="10"/>
        <v>3.603265033985144</v>
      </c>
      <c r="J42" s="44">
        <f t="shared" si="10"/>
        <v>3.3322445445514695</v>
      </c>
      <c r="K42" s="44">
        <f t="shared" si="10"/>
        <v>2.7990976824714369</v>
      </c>
      <c r="L42" s="44">
        <f t="shared" si="10"/>
        <v>4.0707317408930184</v>
      </c>
      <c r="M42" s="44">
        <f t="shared" si="10"/>
        <v>4.9103554664294204</v>
      </c>
      <c r="N42" s="44">
        <f t="shared" si="10"/>
        <v>3.701871569059362</v>
      </c>
      <c r="O42" s="44">
        <f t="shared" si="10"/>
        <v>2.408655482066322</v>
      </c>
      <c r="P42" s="44">
        <f t="shared" si="10"/>
        <v>2.082082307035813</v>
      </c>
      <c r="Q42" s="44">
        <f t="shared" si="10"/>
        <v>1.4917787722881251</v>
      </c>
      <c r="R42" s="44">
        <f t="shared" si="10"/>
        <v>1.7469159189958572</v>
      </c>
      <c r="S42" s="44">
        <f t="shared" si="10"/>
        <v>1.653212697247981</v>
      </c>
      <c r="T42" s="44">
        <f t="shared" si="10"/>
        <v>2.197771394866078</v>
      </c>
      <c r="U42" s="44">
        <f t="shared" si="10"/>
        <v>2.260894498741056</v>
      </c>
      <c r="V42" s="44">
        <f t="shared" si="10"/>
        <v>2.1233434113728737</v>
      </c>
      <c r="W42" s="44">
        <f t="shared" ref="W42:X42" si="11">W13/W$34*100</f>
        <v>1.9843182616286086</v>
      </c>
      <c r="X42" s="44">
        <f t="shared" si="11"/>
        <v>1.8411837304444081</v>
      </c>
      <c r="Y42" s="44">
        <f t="shared" si="10"/>
        <v>2.9708806583804077</v>
      </c>
    </row>
    <row r="43" spans="1:25" x14ac:dyDescent="0.2">
      <c r="A43" s="7" t="s">
        <v>157</v>
      </c>
      <c r="B43" s="7" t="s">
        <v>109</v>
      </c>
      <c r="C43" s="44">
        <f t="shared" ref="C43:Y43" si="12">C14/C$34*100</f>
        <v>12.783567369275758</v>
      </c>
      <c r="D43" s="44">
        <f t="shared" si="12"/>
        <v>8.2699248221546746</v>
      </c>
      <c r="E43" s="44">
        <f t="shared" si="12"/>
        <v>6.3658604863696757</v>
      </c>
      <c r="F43" s="44">
        <f t="shared" si="12"/>
        <v>5.2971240374054016</v>
      </c>
      <c r="G43" s="44">
        <f t="shared" si="12"/>
        <v>5.8283693679317325</v>
      </c>
      <c r="H43" s="44">
        <f t="shared" si="12"/>
        <v>6.5939894313481293</v>
      </c>
      <c r="I43" s="44">
        <f t="shared" si="12"/>
        <v>5.9474712868364108</v>
      </c>
      <c r="J43" s="44">
        <f t="shared" si="12"/>
        <v>4.8091785483299887</v>
      </c>
      <c r="K43" s="44">
        <f t="shared" si="12"/>
        <v>4.1464513126403935</v>
      </c>
      <c r="L43" s="44">
        <f t="shared" si="12"/>
        <v>5.5952354124623165</v>
      </c>
      <c r="M43" s="44">
        <f t="shared" si="12"/>
        <v>6.7560569560266472</v>
      </c>
      <c r="N43" s="44">
        <f t="shared" si="12"/>
        <v>3.4717419245518597</v>
      </c>
      <c r="O43" s="44">
        <f t="shared" si="12"/>
        <v>1.9620318304274802</v>
      </c>
      <c r="P43" s="44">
        <f t="shared" si="12"/>
        <v>1.7013938354976481</v>
      </c>
      <c r="Q43" s="44">
        <f t="shared" si="12"/>
        <v>1.1333275542167369</v>
      </c>
      <c r="R43" s="44">
        <f t="shared" si="12"/>
        <v>1.1053153664766855</v>
      </c>
      <c r="S43" s="44">
        <f t="shared" si="12"/>
        <v>1.0873217273427711</v>
      </c>
      <c r="T43" s="44">
        <f t="shared" si="12"/>
        <v>1.5342925683714002</v>
      </c>
      <c r="U43" s="44">
        <f t="shared" si="12"/>
        <v>1.4058551194310316</v>
      </c>
      <c r="V43" s="44">
        <f t="shared" si="12"/>
        <v>1.1530851029319877</v>
      </c>
      <c r="W43" s="44">
        <f t="shared" ref="W43:X43" si="13">W14/W$34*100</f>
        <v>0.89674114953772388</v>
      </c>
      <c r="X43" s="44">
        <f t="shared" si="13"/>
        <v>0.82336415523613471</v>
      </c>
      <c r="Y43" s="44">
        <f t="shared" si="12"/>
        <v>2.9042817096203466</v>
      </c>
    </row>
    <row r="44" spans="1:25" x14ac:dyDescent="0.2">
      <c r="A44" s="7" t="s">
        <v>158</v>
      </c>
      <c r="B44" s="7" t="s">
        <v>110</v>
      </c>
      <c r="C44" s="44">
        <f t="shared" ref="C44:Y44" si="14">C15/C$34*100</f>
        <v>3.8705500693835182</v>
      </c>
      <c r="D44" s="44">
        <f t="shared" si="14"/>
        <v>2.7191689388945881</v>
      </c>
      <c r="E44" s="44">
        <f t="shared" si="14"/>
        <v>2.0738901857171865</v>
      </c>
      <c r="F44" s="44">
        <f t="shared" si="14"/>
        <v>1.9085593507868783</v>
      </c>
      <c r="G44" s="44">
        <f t="shared" si="14"/>
        <v>2.3983355002163624</v>
      </c>
      <c r="H44" s="44">
        <f t="shared" si="14"/>
        <v>1.4565026553892044</v>
      </c>
      <c r="I44" s="44">
        <f t="shared" si="14"/>
        <v>1.1941208021973369</v>
      </c>
      <c r="J44" s="44">
        <f t="shared" si="14"/>
        <v>1.1820329470312096</v>
      </c>
      <c r="K44" s="44">
        <f t="shared" si="14"/>
        <v>1.3942987523126034</v>
      </c>
      <c r="L44" s="44">
        <f t="shared" si="14"/>
        <v>1.3776010669507623</v>
      </c>
      <c r="M44" s="44">
        <f t="shared" si="14"/>
        <v>1.3054976937892147</v>
      </c>
      <c r="N44" s="44">
        <f t="shared" si="14"/>
        <v>0.97376230999500735</v>
      </c>
      <c r="O44" s="44">
        <f t="shared" si="14"/>
        <v>0.86780293561406296</v>
      </c>
      <c r="P44" s="44">
        <f t="shared" si="14"/>
        <v>0.79435543032975231</v>
      </c>
      <c r="Q44" s="44">
        <f t="shared" si="14"/>
        <v>0.97069760096800439</v>
      </c>
      <c r="R44" s="44">
        <f t="shared" si="14"/>
        <v>0.82981634275959248</v>
      </c>
      <c r="S44" s="44">
        <f t="shared" si="14"/>
        <v>0.81906491267478865</v>
      </c>
      <c r="T44" s="44">
        <f t="shared" si="14"/>
        <v>0.75782966781066419</v>
      </c>
      <c r="U44" s="44">
        <f t="shared" si="14"/>
        <v>0.83044542023091927</v>
      </c>
      <c r="V44" s="44">
        <f t="shared" si="14"/>
        <v>0.71225526277053441</v>
      </c>
      <c r="W44" s="44">
        <f t="shared" ref="W44:X44" si="15">W15/W$34*100</f>
        <v>0.67032087879609448</v>
      </c>
      <c r="X44" s="44">
        <f t="shared" si="15"/>
        <v>0.72405021696454708</v>
      </c>
      <c r="Y44" s="44">
        <f t="shared" si="14"/>
        <v>1.0738192127428869</v>
      </c>
    </row>
    <row r="45" spans="1:25" x14ac:dyDescent="0.2">
      <c r="A45" s="7" t="s">
        <v>159</v>
      </c>
      <c r="B45" s="7" t="s">
        <v>111</v>
      </c>
      <c r="C45" s="44">
        <f t="shared" ref="C45:Y45" si="16">C16/C$34*100</f>
        <v>9.3485500164174127</v>
      </c>
      <c r="D45" s="44">
        <f t="shared" si="16"/>
        <v>5.1617657687929537</v>
      </c>
      <c r="E45" s="44">
        <f t="shared" si="16"/>
        <v>8.1053073039360726</v>
      </c>
      <c r="F45" s="44">
        <f t="shared" si="16"/>
        <v>4.9161679230594597</v>
      </c>
      <c r="G45" s="44">
        <f t="shared" si="16"/>
        <v>4.7131961349580118</v>
      </c>
      <c r="H45" s="44">
        <f t="shared" si="16"/>
        <v>5.3779399436667985</v>
      </c>
      <c r="I45" s="44">
        <f t="shared" si="16"/>
        <v>2.6509559394589952</v>
      </c>
      <c r="J45" s="44">
        <f t="shared" si="16"/>
        <v>3.378534559045848</v>
      </c>
      <c r="K45" s="44">
        <f t="shared" si="16"/>
        <v>4.7885813629772054</v>
      </c>
      <c r="L45" s="44">
        <f t="shared" si="16"/>
        <v>3.7940742337641149</v>
      </c>
      <c r="M45" s="44">
        <f t="shared" si="16"/>
        <v>4.1770772671943917</v>
      </c>
      <c r="N45" s="44">
        <f t="shared" si="16"/>
        <v>4.2711745902173073</v>
      </c>
      <c r="O45" s="44">
        <f t="shared" si="16"/>
        <v>3.330201579466177</v>
      </c>
      <c r="P45" s="44">
        <f t="shared" si="16"/>
        <v>2.9141238973140009</v>
      </c>
      <c r="Q45" s="44">
        <f t="shared" si="16"/>
        <v>1.5240819030903547</v>
      </c>
      <c r="R45" s="44">
        <f t="shared" si="16"/>
        <v>0.97820586063309733</v>
      </c>
      <c r="S45" s="44">
        <f t="shared" si="16"/>
        <v>0.87463302123423192</v>
      </c>
      <c r="T45" s="44">
        <f t="shared" si="16"/>
        <v>0.84586549491086838</v>
      </c>
      <c r="U45" s="44">
        <f t="shared" si="16"/>
        <v>0.81249297328113401</v>
      </c>
      <c r="V45" s="44">
        <f t="shared" si="16"/>
        <v>2.4325625426435922</v>
      </c>
      <c r="W45" s="44">
        <f t="shared" ref="W45:X45" si="17">W16/W$34*100</f>
        <v>1.9918645569312783</v>
      </c>
      <c r="X45" s="44">
        <f t="shared" si="17"/>
        <v>0.69756764469254051</v>
      </c>
      <c r="Y45" s="44">
        <f t="shared" si="16"/>
        <v>2.715226679117007</v>
      </c>
    </row>
    <row r="46" spans="1:25" x14ac:dyDescent="0.2">
      <c r="A46" s="7" t="s">
        <v>160</v>
      </c>
      <c r="B46" s="7" t="s">
        <v>112</v>
      </c>
      <c r="C46" s="44">
        <f t="shared" ref="C46:Y46" si="18">C17/C$34*100</f>
        <v>5.7019495936698972</v>
      </c>
      <c r="D46" s="44">
        <f t="shared" si="18"/>
        <v>1.643522246427829</v>
      </c>
      <c r="E46" s="44">
        <f t="shared" si="18"/>
        <v>1.1715330001448443</v>
      </c>
      <c r="F46" s="44">
        <f t="shared" si="18"/>
        <v>0.92598168821149385</v>
      </c>
      <c r="G46" s="44">
        <f t="shared" si="18"/>
        <v>0.5711181865940137</v>
      </c>
      <c r="H46" s="44">
        <f t="shared" si="18"/>
        <v>0.59315592374990611</v>
      </c>
      <c r="I46" s="44">
        <f t="shared" si="18"/>
        <v>0.53380069933949814</v>
      </c>
      <c r="J46" s="44">
        <f t="shared" si="18"/>
        <v>0.49455067227913718</v>
      </c>
      <c r="K46" s="44">
        <f t="shared" si="18"/>
        <v>0.83012926278465649</v>
      </c>
      <c r="L46" s="44">
        <f t="shared" si="18"/>
        <v>0.77133053366205662</v>
      </c>
      <c r="M46" s="44">
        <f t="shared" si="18"/>
        <v>0.27683094984553552</v>
      </c>
      <c r="N46" s="44">
        <f t="shared" si="18"/>
        <v>0.21103392397130039</v>
      </c>
      <c r="O46" s="44">
        <f t="shared" si="18"/>
        <v>0.15514186982361805</v>
      </c>
      <c r="P46" s="44">
        <f t="shared" si="18"/>
        <v>0.15471466550813592</v>
      </c>
      <c r="Q46" s="44">
        <f t="shared" si="18"/>
        <v>9.9564546345735139E-2</v>
      </c>
      <c r="R46" s="44">
        <f t="shared" si="18"/>
        <v>8.4876980623292533E-2</v>
      </c>
      <c r="S46" s="44">
        <f t="shared" si="18"/>
        <v>7.7323168748741733E-2</v>
      </c>
      <c r="T46" s="44">
        <f t="shared" si="18"/>
        <v>0.10791292604294037</v>
      </c>
      <c r="U46" s="44">
        <f t="shared" si="18"/>
        <v>0.10053342255584982</v>
      </c>
      <c r="V46" s="44">
        <f t="shared" si="18"/>
        <v>7.1462181374008574E-2</v>
      </c>
      <c r="W46" s="44">
        <f t="shared" ref="W46:X46" si="19">W17/W$34*100</f>
        <v>6.856059582776533E-2</v>
      </c>
      <c r="X46" s="44">
        <f t="shared" si="19"/>
        <v>6.5281398811907199E-2</v>
      </c>
      <c r="Y46" s="44">
        <f t="shared" si="18"/>
        <v>0.34116983234305914</v>
      </c>
    </row>
    <row r="47" spans="1:25" x14ac:dyDescent="0.2">
      <c r="A47" s="7" t="s">
        <v>161</v>
      </c>
      <c r="B47" s="7" t="s">
        <v>113</v>
      </c>
      <c r="C47" s="44">
        <f t="shared" ref="C47:Y47" si="20">C18/C$34*100</f>
        <v>0.26817827826450624</v>
      </c>
      <c r="D47" s="44">
        <f t="shared" si="20"/>
        <v>0.1200265360319475</v>
      </c>
      <c r="E47" s="44">
        <f t="shared" si="20"/>
        <v>0.18277526493411508</v>
      </c>
      <c r="F47" s="44">
        <f t="shared" si="20"/>
        <v>0.11631042198398281</v>
      </c>
      <c r="G47" s="44">
        <f t="shared" si="20"/>
        <v>0.11429200585055613</v>
      </c>
      <c r="H47" s="44">
        <f t="shared" si="20"/>
        <v>0.13784630669300033</v>
      </c>
      <c r="I47" s="44">
        <f t="shared" si="20"/>
        <v>0.50234450423847721</v>
      </c>
      <c r="J47" s="44">
        <f t="shared" si="20"/>
        <v>8.2076793862322389E-2</v>
      </c>
      <c r="K47" s="44">
        <f t="shared" si="20"/>
        <v>6.0910366959622174E-2</v>
      </c>
      <c r="L47" s="44">
        <f t="shared" si="20"/>
        <v>0.15655587773362034</v>
      </c>
      <c r="M47" s="44">
        <f t="shared" si="20"/>
        <v>0.27107797360305214</v>
      </c>
      <c r="N47" s="44">
        <f t="shared" si="20"/>
        <v>0.22728398656989782</v>
      </c>
      <c r="O47" s="44">
        <f t="shared" si="20"/>
        <v>0.19854640027473572</v>
      </c>
      <c r="P47" s="44">
        <f t="shared" si="20"/>
        <v>0.2386070165606641</v>
      </c>
      <c r="Q47" s="44">
        <f t="shared" si="20"/>
        <v>0.24654725772997868</v>
      </c>
      <c r="R47" s="44">
        <f t="shared" si="20"/>
        <v>0.23589042504950619</v>
      </c>
      <c r="S47" s="44">
        <f t="shared" si="20"/>
        <v>0.30680530465470485</v>
      </c>
      <c r="T47" s="44">
        <f t="shared" si="20"/>
        <v>0.33341742255565388</v>
      </c>
      <c r="U47" s="44">
        <f t="shared" si="20"/>
        <v>0.31075580846213074</v>
      </c>
      <c r="V47" s="44">
        <f t="shared" si="20"/>
        <v>0.27163654971715573</v>
      </c>
      <c r="W47" s="44">
        <f t="shared" ref="W47:X47" si="21">W18/W$34*100</f>
        <v>0.24432725827528101</v>
      </c>
      <c r="X47" s="44">
        <f t="shared" si="21"/>
        <v>0.29610303279082628</v>
      </c>
      <c r="Y47" s="44">
        <f t="shared" si="20"/>
        <v>0.24048328364545049</v>
      </c>
    </row>
    <row r="48" spans="1:25" x14ac:dyDescent="0.2">
      <c r="A48" s="7" t="s">
        <v>162</v>
      </c>
      <c r="B48" s="7" t="s">
        <v>114</v>
      </c>
      <c r="C48" s="44">
        <f t="shared" ref="C48:Y48" si="22">C19/C$34*100</f>
        <v>9.490946946220733</v>
      </c>
      <c r="D48" s="44">
        <f t="shared" si="22"/>
        <v>7.4231619405140989</v>
      </c>
      <c r="E48" s="44">
        <f t="shared" si="22"/>
        <v>7.0894421241635808</v>
      </c>
      <c r="F48" s="44">
        <f t="shared" si="22"/>
        <v>6.8615751086743266</v>
      </c>
      <c r="G48" s="44">
        <f t="shared" si="22"/>
        <v>6.6533990326159671</v>
      </c>
      <c r="H48" s="44">
        <f t="shared" si="22"/>
        <v>7.4649489590198916</v>
      </c>
      <c r="I48" s="44">
        <f t="shared" si="22"/>
        <v>5.730544244605734</v>
      </c>
      <c r="J48" s="44">
        <f t="shared" si="22"/>
        <v>5.4302588553957269</v>
      </c>
      <c r="K48" s="44">
        <f t="shared" si="22"/>
        <v>6.009065640107031</v>
      </c>
      <c r="L48" s="44">
        <f t="shared" si="22"/>
        <v>5.844097958381381</v>
      </c>
      <c r="M48" s="44">
        <f t="shared" si="22"/>
        <v>6.0867171275833787</v>
      </c>
      <c r="N48" s="44">
        <f t="shared" si="22"/>
        <v>5.3908025451793264</v>
      </c>
      <c r="O48" s="44">
        <f t="shared" si="22"/>
        <v>4.7856309922852329</v>
      </c>
      <c r="P48" s="44">
        <f t="shared" si="22"/>
        <v>4.557477171376723</v>
      </c>
      <c r="Q48" s="44">
        <f t="shared" si="22"/>
        <v>3.8398457130674246</v>
      </c>
      <c r="R48" s="44">
        <f t="shared" si="22"/>
        <v>4.2241454053572953</v>
      </c>
      <c r="S48" s="44">
        <f t="shared" si="22"/>
        <v>4.0970789077482479</v>
      </c>
      <c r="T48" s="44">
        <f t="shared" si="22"/>
        <v>3.8963347392803334</v>
      </c>
      <c r="U48" s="44">
        <f t="shared" si="22"/>
        <v>3.8625547980339876</v>
      </c>
      <c r="V48" s="44">
        <f t="shared" si="22"/>
        <v>3.5415945400718645</v>
      </c>
      <c r="W48" s="44">
        <f t="shared" ref="W48:X48" si="23">W19/W$34*100</f>
        <v>2.9762848968605313</v>
      </c>
      <c r="X48" s="44">
        <f t="shared" si="23"/>
        <v>3.0707302782385044</v>
      </c>
      <c r="Y48" s="44">
        <f t="shared" si="22"/>
        <v>4.7283419461533454</v>
      </c>
    </row>
    <row r="49" spans="1:25" x14ac:dyDescent="0.2">
      <c r="A49" s="7" t="s">
        <v>163</v>
      </c>
      <c r="B49" s="7" t="s">
        <v>115</v>
      </c>
      <c r="C49" s="44">
        <f t="shared" ref="C49:Y49" si="24">C20/C$34*100</f>
        <v>1.631879154296624</v>
      </c>
      <c r="D49" s="44">
        <f t="shared" si="24"/>
        <v>1.7766340381508656</v>
      </c>
      <c r="E49" s="44">
        <f t="shared" si="24"/>
        <v>0.94494624666467064</v>
      </c>
      <c r="F49" s="44">
        <f t="shared" si="24"/>
        <v>1.1959710217147601</v>
      </c>
      <c r="G49" s="44">
        <f t="shared" si="24"/>
        <v>1.5344072927052568</v>
      </c>
      <c r="H49" s="44">
        <f t="shared" si="24"/>
        <v>1.9502117291558954</v>
      </c>
      <c r="I49" s="44">
        <f t="shared" si="24"/>
        <v>2.4064164279060032</v>
      </c>
      <c r="J49" s="44">
        <f t="shared" si="24"/>
        <v>4.7172216806327754</v>
      </c>
      <c r="K49" s="44">
        <f t="shared" si="24"/>
        <v>3.4310400633866602</v>
      </c>
      <c r="L49" s="44">
        <f t="shared" si="24"/>
        <v>2.8969054106170193</v>
      </c>
      <c r="M49" s="44">
        <f t="shared" si="24"/>
        <v>2.8082867084063481</v>
      </c>
      <c r="N49" s="44">
        <f t="shared" si="24"/>
        <v>2.9322517121062575</v>
      </c>
      <c r="O49" s="44">
        <f t="shared" si="24"/>
        <v>3.0682362716796212</v>
      </c>
      <c r="P49" s="44">
        <f t="shared" si="24"/>
        <v>3.1030035701567913</v>
      </c>
      <c r="Q49" s="44">
        <f t="shared" si="24"/>
        <v>3.0164963079566536</v>
      </c>
      <c r="R49" s="44">
        <f t="shared" si="24"/>
        <v>3.064467813056432</v>
      </c>
      <c r="S49" s="44">
        <f t="shared" si="24"/>
        <v>3.3401380965109868</v>
      </c>
      <c r="T49" s="44">
        <f t="shared" si="24"/>
        <v>3.6924801915924119</v>
      </c>
      <c r="U49" s="44">
        <f t="shared" si="24"/>
        <v>4.2752996392496918</v>
      </c>
      <c r="V49" s="44">
        <f t="shared" si="24"/>
        <v>4.1201304290124812</v>
      </c>
      <c r="W49" s="44">
        <f t="shared" ref="W49:X49" si="25">W20/W$34*100</f>
        <v>3.361796288288585</v>
      </c>
      <c r="X49" s="44">
        <f t="shared" si="25"/>
        <v>3.6637743493680848</v>
      </c>
      <c r="Y49" s="44">
        <f t="shared" si="24"/>
        <v>3.1587509994368377</v>
      </c>
    </row>
    <row r="50" spans="1:25" x14ac:dyDescent="0.2">
      <c r="A50" s="7" t="s">
        <v>164</v>
      </c>
      <c r="B50" s="7" t="s">
        <v>116</v>
      </c>
      <c r="C50" s="44">
        <f t="shared" ref="C50:Y50" si="26">C21/C$34*100</f>
        <v>0.50089149914261255</v>
      </c>
      <c r="D50" s="44">
        <f t="shared" si="26"/>
        <v>0.40140130188188894</v>
      </c>
      <c r="E50" s="44">
        <f t="shared" si="26"/>
        <v>0.58779418464422761</v>
      </c>
      <c r="F50" s="44">
        <f t="shared" si="26"/>
        <v>0.51836953115285356</v>
      </c>
      <c r="G50" s="44">
        <f t="shared" si="26"/>
        <v>0.50172723921529194</v>
      </c>
      <c r="H50" s="44">
        <f t="shared" si="26"/>
        <v>0.4388057301084709</v>
      </c>
      <c r="I50" s="44">
        <f t="shared" si="26"/>
        <v>0.50073067912096125</v>
      </c>
      <c r="J50" s="44">
        <f t="shared" si="26"/>
        <v>0.63637201488671369</v>
      </c>
      <c r="K50" s="44">
        <f t="shared" si="26"/>
        <v>0.76990062487876643</v>
      </c>
      <c r="L50" s="44">
        <f t="shared" si="26"/>
        <v>0.89848613472116623</v>
      </c>
      <c r="M50" s="44">
        <f t="shared" si="26"/>
        <v>1.0138094003166709</v>
      </c>
      <c r="N50" s="44">
        <f t="shared" si="26"/>
        <v>1.0036934233275558</v>
      </c>
      <c r="O50" s="44">
        <f t="shared" si="26"/>
        <v>0.9656765472660318</v>
      </c>
      <c r="P50" s="44">
        <f t="shared" si="26"/>
        <v>0.88133074831441705</v>
      </c>
      <c r="Q50" s="44">
        <f t="shared" si="26"/>
        <v>0.86879154797127789</v>
      </c>
      <c r="R50" s="44">
        <f t="shared" si="26"/>
        <v>0.91672643266737952</v>
      </c>
      <c r="S50" s="44">
        <f t="shared" si="26"/>
        <v>1.0076164032183912</v>
      </c>
      <c r="T50" s="44">
        <f t="shared" si="26"/>
        <v>1.3307010959966437</v>
      </c>
      <c r="U50" s="44">
        <f t="shared" si="26"/>
        <v>1.4858759737102685</v>
      </c>
      <c r="V50" s="44">
        <f t="shared" si="26"/>
        <v>1.4103667740888326</v>
      </c>
      <c r="W50" s="44">
        <f t="shared" ref="W50:X50" si="27">W21/W$34*100</f>
        <v>1.0959082831502645</v>
      </c>
      <c r="X50" s="44">
        <f t="shared" si="27"/>
        <v>1.1322775849213031</v>
      </c>
      <c r="Y50" s="44">
        <f t="shared" si="26"/>
        <v>0.96727552448085585</v>
      </c>
    </row>
    <row r="51" spans="1:25" x14ac:dyDescent="0.2">
      <c r="A51" s="7" t="s">
        <v>165</v>
      </c>
      <c r="B51" s="7" t="s">
        <v>117</v>
      </c>
      <c r="C51" s="44">
        <f t="shared" ref="C51:Y51" si="28">C22/C$34*100</f>
        <v>1.4543649259049445</v>
      </c>
      <c r="D51" s="44">
        <f t="shared" si="28"/>
        <v>1.0255563085855695</v>
      </c>
      <c r="E51" s="44">
        <f t="shared" si="28"/>
        <v>1.1604489565921523</v>
      </c>
      <c r="F51" s="44">
        <f t="shared" si="28"/>
        <v>1.0589841065280141</v>
      </c>
      <c r="G51" s="44">
        <f t="shared" si="28"/>
        <v>0.93102449783194852</v>
      </c>
      <c r="H51" s="44">
        <f t="shared" si="28"/>
        <v>1.0796793645857754</v>
      </c>
      <c r="I51" s="44">
        <f t="shared" si="28"/>
        <v>1.1759074302329027</v>
      </c>
      <c r="J51" s="44">
        <f t="shared" si="28"/>
        <v>1.3086006298723771</v>
      </c>
      <c r="K51" s="44">
        <f t="shared" si="28"/>
        <v>1.2854126990855821</v>
      </c>
      <c r="L51" s="44">
        <f t="shared" si="28"/>
        <v>1.1397036877282736</v>
      </c>
      <c r="M51" s="44">
        <f t="shared" si="28"/>
        <v>0.88321866035859753</v>
      </c>
      <c r="N51" s="44">
        <f t="shared" si="28"/>
        <v>0.46378336914955753</v>
      </c>
      <c r="O51" s="44">
        <f t="shared" si="28"/>
        <v>0.14218187923192929</v>
      </c>
      <c r="P51" s="44">
        <f t="shared" si="28"/>
        <v>3.8889927893544479E-2</v>
      </c>
      <c r="Q51" s="44">
        <f t="shared" si="28"/>
        <v>7.0048351016739688E-3</v>
      </c>
      <c r="R51" s="44">
        <f t="shared" si="28"/>
        <v>1.3499240286794427E-3</v>
      </c>
      <c r="S51" s="44">
        <f t="shared" si="28"/>
        <v>2.9820515122892803E-3</v>
      </c>
      <c r="T51" s="44">
        <f t="shared" si="28"/>
        <v>5.6169504266919135E-3</v>
      </c>
      <c r="U51" s="44">
        <f t="shared" si="28"/>
        <v>3.3033274443932214E-3</v>
      </c>
      <c r="V51" s="44">
        <f t="shared" si="28"/>
        <v>2.2520699879828073E-3</v>
      </c>
      <c r="W51" s="44">
        <f t="shared" ref="W51:X51" si="29">W22/W$34*100</f>
        <v>1.525409414029085E-3</v>
      </c>
      <c r="X51" s="44">
        <f t="shared" si="29"/>
        <v>2.1283671389264471E-3</v>
      </c>
      <c r="Y51" s="44">
        <f t="shared" si="28"/>
        <v>0.39669288811218001</v>
      </c>
    </row>
    <row r="52" spans="1:25" x14ac:dyDescent="0.2">
      <c r="A52" s="7" t="s">
        <v>166</v>
      </c>
      <c r="B52" s="7" t="s">
        <v>118</v>
      </c>
      <c r="C52" s="44">
        <f t="shared" ref="C52:Y52" si="30">C23/C$34*100</f>
        <v>3.0499411719158531</v>
      </c>
      <c r="D52" s="44">
        <f t="shared" si="30"/>
        <v>7.486132842510858</v>
      </c>
      <c r="E52" s="44">
        <f t="shared" si="30"/>
        <v>5.7496762225628952</v>
      </c>
      <c r="F52" s="44">
        <f t="shared" si="30"/>
        <v>5.4835782945220002</v>
      </c>
      <c r="G52" s="44">
        <f t="shared" si="30"/>
        <v>4.8472977944510989</v>
      </c>
      <c r="H52" s="44">
        <f t="shared" si="30"/>
        <v>5.1145128172181247</v>
      </c>
      <c r="I52" s="44">
        <f t="shared" si="30"/>
        <v>2.963123086482581</v>
      </c>
      <c r="J52" s="44">
        <f t="shared" si="30"/>
        <v>2.5546942108470554</v>
      </c>
      <c r="K52" s="44">
        <f t="shared" si="30"/>
        <v>3.2235106916104379</v>
      </c>
      <c r="L52" s="44">
        <f t="shared" si="30"/>
        <v>3.5191234066206425</v>
      </c>
      <c r="M52" s="44">
        <f t="shared" si="30"/>
        <v>2.8720041517477597</v>
      </c>
      <c r="N52" s="44">
        <f t="shared" si="30"/>
        <v>2.6774801506102666</v>
      </c>
      <c r="O52" s="44">
        <f t="shared" si="30"/>
        <v>2.2936689226230782</v>
      </c>
      <c r="P52" s="44">
        <f t="shared" si="30"/>
        <v>2.1666925650782569</v>
      </c>
      <c r="Q52" s="44">
        <f t="shared" si="30"/>
        <v>2.6169795268946938</v>
      </c>
      <c r="R52" s="44">
        <f t="shared" si="30"/>
        <v>2.6622943479069057</v>
      </c>
      <c r="S52" s="44">
        <f t="shared" si="30"/>
        <v>3.2688669744508534</v>
      </c>
      <c r="T52" s="44">
        <f t="shared" si="30"/>
        <v>3.1768272612276762</v>
      </c>
      <c r="U52" s="44">
        <f t="shared" si="30"/>
        <v>3.1497442948098753</v>
      </c>
      <c r="V52" s="44">
        <f t="shared" si="30"/>
        <v>2.7363049631751823</v>
      </c>
      <c r="W52" s="44">
        <f t="shared" ref="W52:X52" si="31">W23/W$34*100</f>
        <v>2.8376116531684366</v>
      </c>
      <c r="X52" s="44">
        <f t="shared" si="31"/>
        <v>2.934982100047193</v>
      </c>
      <c r="Y52" s="44">
        <f t="shared" si="30"/>
        <v>3.1923610099043502</v>
      </c>
    </row>
    <row r="53" spans="1:25" x14ac:dyDescent="0.2">
      <c r="A53" s="7" t="s">
        <v>167</v>
      </c>
      <c r="B53" s="7" t="s">
        <v>119</v>
      </c>
      <c r="C53" s="44">
        <f t="shared" ref="C53:Y53" si="32">C24/C$34*100</f>
        <v>1.2016297793418229</v>
      </c>
      <c r="D53" s="44">
        <f t="shared" si="32"/>
        <v>2.6273791719560293</v>
      </c>
      <c r="E53" s="44">
        <f t="shared" si="32"/>
        <v>2.7633215120856489</v>
      </c>
      <c r="F53" s="44">
        <f t="shared" si="32"/>
        <v>2.5026835162346819</v>
      </c>
      <c r="G53" s="44">
        <f t="shared" si="32"/>
        <v>3.0465059580209259</v>
      </c>
      <c r="H53" s="44">
        <f t="shared" si="32"/>
        <v>2.5828690861855912</v>
      </c>
      <c r="I53" s="44">
        <f t="shared" si="32"/>
        <v>1.3530292738275191</v>
      </c>
      <c r="J53" s="44">
        <f t="shared" si="32"/>
        <v>1.4464326461980928</v>
      </c>
      <c r="K53" s="44">
        <f t="shared" si="32"/>
        <v>1.893442229053079</v>
      </c>
      <c r="L53" s="44">
        <f t="shared" si="32"/>
        <v>1.5391297869423579</v>
      </c>
      <c r="M53" s="44">
        <f t="shared" si="32"/>
        <v>1.3942312384572022</v>
      </c>
      <c r="N53" s="44">
        <f t="shared" si="32"/>
        <v>1.4189097483316562</v>
      </c>
      <c r="O53" s="44">
        <f t="shared" si="32"/>
        <v>0.77353966745145009</v>
      </c>
      <c r="P53" s="44">
        <f t="shared" si="32"/>
        <v>0.13735764286608834</v>
      </c>
      <c r="Q53" s="44">
        <f t="shared" si="32"/>
        <v>0.22931564090341791</v>
      </c>
      <c r="R53" s="44">
        <f t="shared" si="32"/>
        <v>0.1768016856244467</v>
      </c>
      <c r="S53" s="44">
        <f t="shared" si="32"/>
        <v>0.13656688860302166</v>
      </c>
      <c r="T53" s="44">
        <f t="shared" si="32"/>
        <v>0.16400607302568732</v>
      </c>
      <c r="U53" s="44">
        <f t="shared" si="32"/>
        <v>0.15608319145586597</v>
      </c>
      <c r="V53" s="44">
        <f t="shared" si="32"/>
        <v>0.22336589886667982</v>
      </c>
      <c r="W53" s="44">
        <f t="shared" ref="W53:X53" si="33">W24/W$34*100</f>
        <v>0.18235920072259545</v>
      </c>
      <c r="X53" s="44">
        <f t="shared" si="33"/>
        <v>0.15193508080037441</v>
      </c>
      <c r="Y53" s="44">
        <f t="shared" si="32"/>
        <v>0.85072507567715527</v>
      </c>
    </row>
    <row r="54" spans="1:25" x14ac:dyDescent="0.2">
      <c r="A54" s="7" t="s">
        <v>168</v>
      </c>
      <c r="B54" s="7" t="s">
        <v>120</v>
      </c>
      <c r="C54" s="44">
        <f t="shared" ref="C54:Y54" si="34">C25/C$34*100</f>
        <v>10.02077878653464</v>
      </c>
      <c r="D54" s="44">
        <f t="shared" si="34"/>
        <v>18.211195092335274</v>
      </c>
      <c r="E54" s="44">
        <f t="shared" si="34"/>
        <v>21.118087431486988</v>
      </c>
      <c r="F54" s="44">
        <f t="shared" si="34"/>
        <v>22.838608279849034</v>
      </c>
      <c r="G54" s="44">
        <f t="shared" si="34"/>
        <v>24.99786397436856</v>
      </c>
      <c r="H54" s="44">
        <f t="shared" si="34"/>
        <v>24.028599673932231</v>
      </c>
      <c r="I54" s="44">
        <f t="shared" si="34"/>
        <v>27.638663197867196</v>
      </c>
      <c r="J54" s="44">
        <f t="shared" si="34"/>
        <v>26.250012150251933</v>
      </c>
      <c r="K54" s="44">
        <f t="shared" si="34"/>
        <v>29.435862934307639</v>
      </c>
      <c r="L54" s="44">
        <f t="shared" si="34"/>
        <v>27.256242618792783</v>
      </c>
      <c r="M54" s="44">
        <f t="shared" si="34"/>
        <v>21.046646187869371</v>
      </c>
      <c r="N54" s="44">
        <f t="shared" si="34"/>
        <v>18.028628747528586</v>
      </c>
      <c r="O54" s="44">
        <f t="shared" si="34"/>
        <v>16.94156163341788</v>
      </c>
      <c r="P54" s="44">
        <f t="shared" si="34"/>
        <v>14.621916064044878</v>
      </c>
      <c r="Q54" s="44">
        <f t="shared" si="34"/>
        <v>17.722516829761705</v>
      </c>
      <c r="R54" s="44">
        <f t="shared" si="34"/>
        <v>22.478295782410296</v>
      </c>
      <c r="S54" s="44">
        <f t="shared" si="34"/>
        <v>25.604785607949328</v>
      </c>
      <c r="T54" s="44">
        <f t="shared" si="34"/>
        <v>26.876523447324423</v>
      </c>
      <c r="U54" s="44">
        <f t="shared" si="34"/>
        <v>24.756891718978746</v>
      </c>
      <c r="V54" s="44">
        <f t="shared" si="34"/>
        <v>24.391411236529599</v>
      </c>
      <c r="W54" s="44">
        <f t="shared" ref="W54:X54" si="35">W25/W$34*100</f>
        <v>19.412984699875025</v>
      </c>
      <c r="X54" s="44">
        <f t="shared" si="35"/>
        <v>22.47915151012916</v>
      </c>
      <c r="Y54" s="44">
        <f t="shared" si="34"/>
        <v>22.428520429123257</v>
      </c>
    </row>
    <row r="55" spans="1:25" x14ac:dyDescent="0.2">
      <c r="A55" s="7" t="s">
        <v>169</v>
      </c>
      <c r="B55" s="7" t="s">
        <v>121</v>
      </c>
      <c r="C55" s="44">
        <f t="shared" ref="C55:Y55" si="36">C26/C$34*100</f>
        <v>0.70455932482560879</v>
      </c>
      <c r="D55" s="44">
        <f t="shared" si="36"/>
        <v>0.40190603436953254</v>
      </c>
      <c r="E55" s="44">
        <f t="shared" si="36"/>
        <v>0.37979141047902137</v>
      </c>
      <c r="F55" s="44">
        <f t="shared" si="36"/>
        <v>0.63625935276310441</v>
      </c>
      <c r="G55" s="44">
        <f t="shared" si="36"/>
        <v>0.6830547696460435</v>
      </c>
      <c r="H55" s="44">
        <f t="shared" si="36"/>
        <v>0.68497679829555358</v>
      </c>
      <c r="I55" s="44">
        <f t="shared" si="36"/>
        <v>0.50462524723194346</v>
      </c>
      <c r="J55" s="44">
        <f t="shared" si="36"/>
        <v>0.41809457194679478</v>
      </c>
      <c r="K55" s="44">
        <f t="shared" si="36"/>
        <v>0.29529297783687686</v>
      </c>
      <c r="L55" s="44">
        <f t="shared" si="36"/>
        <v>0.72428042732147324</v>
      </c>
      <c r="M55" s="44">
        <f t="shared" si="36"/>
        <v>0.61779263689422159</v>
      </c>
      <c r="N55" s="44">
        <f t="shared" si="36"/>
        <v>0.29428498173903461</v>
      </c>
      <c r="O55" s="44">
        <f t="shared" si="36"/>
        <v>0.19274545920809694</v>
      </c>
      <c r="P55" s="44">
        <f t="shared" si="36"/>
        <v>0.15513275775924351</v>
      </c>
      <c r="Q55" s="44">
        <f t="shared" si="36"/>
        <v>0.18261804645988697</v>
      </c>
      <c r="R55" s="44">
        <f t="shared" si="36"/>
        <v>0.1061686846573293</v>
      </c>
      <c r="S55" s="44">
        <f t="shared" si="36"/>
        <v>8.7550066411201763E-2</v>
      </c>
      <c r="T55" s="44">
        <f t="shared" si="36"/>
        <v>8.7902450567147211E-2</v>
      </c>
      <c r="U55" s="44">
        <f t="shared" si="36"/>
        <v>7.8148641201826075E-2</v>
      </c>
      <c r="V55" s="44">
        <f t="shared" si="36"/>
        <v>6.4201745719306855E-2</v>
      </c>
      <c r="W55" s="44">
        <f t="shared" ref="W55:X55" si="37">W26/W$34*100</f>
        <v>4.4704359541133533E-2</v>
      </c>
      <c r="X55" s="44">
        <f t="shared" si="37"/>
        <v>2.4746201546027385E-2</v>
      </c>
      <c r="Y55" s="44">
        <f t="shared" si="36"/>
        <v>0.25221870835577331</v>
      </c>
    </row>
    <row r="56" spans="1:25" x14ac:dyDescent="0.2">
      <c r="A56" s="7" t="s">
        <v>170</v>
      </c>
      <c r="B56" s="7" t="s">
        <v>122</v>
      </c>
      <c r="C56" s="44">
        <f t="shared" ref="C56:Y56" si="38">C27/C$34*100</f>
        <v>4.6434421956483861E-2</v>
      </c>
      <c r="D56" s="44">
        <f t="shared" si="38"/>
        <v>5.0058201806377982E-2</v>
      </c>
      <c r="E56" s="44">
        <f t="shared" si="38"/>
        <v>5.9496326654366702E-2</v>
      </c>
      <c r="F56" s="44">
        <f t="shared" si="38"/>
        <v>8.3217896128728361E-2</v>
      </c>
      <c r="G56" s="44">
        <f t="shared" si="38"/>
        <v>0.13124940062035151</v>
      </c>
      <c r="H56" s="44">
        <f t="shared" si="38"/>
        <v>0.29368907064779454</v>
      </c>
      <c r="I56" s="44">
        <f t="shared" si="38"/>
        <v>0.26375309543248371</v>
      </c>
      <c r="J56" s="44">
        <f t="shared" si="38"/>
        <v>0.14891352422955439</v>
      </c>
      <c r="K56" s="44">
        <f t="shared" si="38"/>
        <v>0.13565092898122449</v>
      </c>
      <c r="L56" s="44">
        <f t="shared" si="38"/>
        <v>0.21493492851211043</v>
      </c>
      <c r="M56" s="44">
        <f t="shared" si="38"/>
        <v>0.28689586356185398</v>
      </c>
      <c r="N56" s="44">
        <f t="shared" si="38"/>
        <v>0.41929871512946154</v>
      </c>
      <c r="O56" s="44">
        <f t="shared" si="38"/>
        <v>0.35792914185270663</v>
      </c>
      <c r="P56" s="44">
        <f t="shared" si="38"/>
        <v>0.48878729112712727</v>
      </c>
      <c r="Q56" s="44">
        <f t="shared" si="38"/>
        <v>0.42808174507743418</v>
      </c>
      <c r="R56" s="44">
        <f t="shared" si="38"/>
        <v>0.4520552306761263</v>
      </c>
      <c r="S56" s="44">
        <f t="shared" si="38"/>
        <v>0.48072269943263901</v>
      </c>
      <c r="T56" s="44">
        <f t="shared" si="38"/>
        <v>0.50095592030646174</v>
      </c>
      <c r="U56" s="44">
        <f t="shared" si="38"/>
        <v>0.59636982132847016</v>
      </c>
      <c r="V56" s="44">
        <f t="shared" si="38"/>
        <v>0.49608074364729976</v>
      </c>
      <c r="W56" s="44">
        <f t="shared" ref="W56:X56" si="39">W27/W$34*100</f>
        <v>0.39809487832778157</v>
      </c>
      <c r="X56" s="44">
        <f t="shared" si="39"/>
        <v>0.53909370845055593</v>
      </c>
      <c r="Y56" s="44">
        <f t="shared" si="38"/>
        <v>0.37815242519238645</v>
      </c>
    </row>
    <row r="57" spans="1:25" x14ac:dyDescent="0.2">
      <c r="A57" s="7" t="s">
        <v>171</v>
      </c>
      <c r="B57" s="7" t="s">
        <v>123</v>
      </c>
      <c r="C57" s="44">
        <f t="shared" ref="C57:Y57" si="40">C28/C$34*100</f>
        <v>0.52365483761102816</v>
      </c>
      <c r="D57" s="44">
        <f t="shared" si="40"/>
        <v>0.30703385456404997</v>
      </c>
      <c r="E57" s="44">
        <f t="shared" si="40"/>
        <v>0.32446380896147631</v>
      </c>
      <c r="F57" s="44">
        <f t="shared" si="40"/>
        <v>0.34254259236693374</v>
      </c>
      <c r="G57" s="44">
        <f t="shared" si="40"/>
        <v>0.27302654209099247</v>
      </c>
      <c r="H57" s="44">
        <f t="shared" si="40"/>
        <v>0.24873978902184551</v>
      </c>
      <c r="I57" s="44">
        <f t="shared" si="40"/>
        <v>0.33687838787820401</v>
      </c>
      <c r="J57" s="44">
        <f t="shared" si="40"/>
        <v>0.32019882411161593</v>
      </c>
      <c r="K57" s="44">
        <f t="shared" si="40"/>
        <v>0.3481969713693035</v>
      </c>
      <c r="L57" s="44">
        <f t="shared" si="40"/>
        <v>0.33861274313742529</v>
      </c>
      <c r="M57" s="44">
        <f t="shared" si="40"/>
        <v>0.30940459749776594</v>
      </c>
      <c r="N57" s="44">
        <f t="shared" si="40"/>
        <v>0.29497113315978041</v>
      </c>
      <c r="O57" s="44">
        <f t="shared" si="40"/>
        <v>0.331863360102511</v>
      </c>
      <c r="P57" s="44">
        <f t="shared" si="40"/>
        <v>0.48795688499019091</v>
      </c>
      <c r="Q57" s="44">
        <f t="shared" si="40"/>
        <v>0.55344268921453033</v>
      </c>
      <c r="R57" s="44">
        <f t="shared" si="40"/>
        <v>0.53907669060488317</v>
      </c>
      <c r="S57" s="44">
        <f t="shared" si="40"/>
        <v>0.58031114285965291</v>
      </c>
      <c r="T57" s="44">
        <f t="shared" si="40"/>
        <v>0.69581153613366475</v>
      </c>
      <c r="U57" s="44">
        <f t="shared" si="40"/>
        <v>0.92315750432053845</v>
      </c>
      <c r="V57" s="44">
        <f t="shared" si="40"/>
        <v>0.79051288303732659</v>
      </c>
      <c r="W57" s="44">
        <f t="shared" ref="W57:X57" si="41">W28/W$34*100</f>
        <v>0.67818637111078162</v>
      </c>
      <c r="X57" s="44">
        <f t="shared" si="41"/>
        <v>1.0049224584031613</v>
      </c>
      <c r="Y57" s="44">
        <f t="shared" si="40"/>
        <v>0.54658825322369464</v>
      </c>
    </row>
    <row r="58" spans="1:25" x14ac:dyDescent="0.2">
      <c r="A58" s="7" t="s">
        <v>172</v>
      </c>
      <c r="B58" s="7" t="s">
        <v>124</v>
      </c>
      <c r="C58" s="44">
        <f t="shared" ref="C58:Y58" si="42">C29/C$34*100</f>
        <v>2.8272626436450961</v>
      </c>
      <c r="D58" s="44">
        <f t="shared" si="42"/>
        <v>2.0710222129716604</v>
      </c>
      <c r="E58" s="44">
        <f t="shared" si="42"/>
        <v>1.8448120156986154</v>
      </c>
      <c r="F58" s="44">
        <f t="shared" si="42"/>
        <v>2.1551497056140798</v>
      </c>
      <c r="G58" s="44">
        <f t="shared" si="42"/>
        <v>1.6712616657698436</v>
      </c>
      <c r="H58" s="44">
        <f t="shared" si="42"/>
        <v>1.4824540533439603</v>
      </c>
      <c r="I58" s="44">
        <f t="shared" si="42"/>
        <v>1.5539819654450817</v>
      </c>
      <c r="J58" s="44">
        <f t="shared" si="42"/>
        <v>1.3056799297936867</v>
      </c>
      <c r="K58" s="44">
        <f t="shared" si="42"/>
        <v>1.0890373321615707</v>
      </c>
      <c r="L58" s="44">
        <f t="shared" si="42"/>
        <v>0.78934158405628219</v>
      </c>
      <c r="M58" s="44">
        <f t="shared" si="42"/>
        <v>0.63803602674934234</v>
      </c>
      <c r="N58" s="44">
        <f t="shared" si="42"/>
        <v>0.59262369533641779</v>
      </c>
      <c r="O58" s="44">
        <f t="shared" si="42"/>
        <v>1.0009721897735924</v>
      </c>
      <c r="P58" s="44">
        <f t="shared" si="42"/>
        <v>1.29058906255817</v>
      </c>
      <c r="Q58" s="44">
        <f t="shared" si="42"/>
        <v>1.0185568738923587</v>
      </c>
      <c r="R58" s="44">
        <f t="shared" si="42"/>
        <v>0.81685934984491448</v>
      </c>
      <c r="S58" s="44">
        <f t="shared" si="42"/>
        <v>0.74800839706097311</v>
      </c>
      <c r="T58" s="44">
        <f t="shared" si="42"/>
        <v>0.93459945283904289</v>
      </c>
      <c r="U58" s="44">
        <f t="shared" si="42"/>
        <v>1.0092828972968138</v>
      </c>
      <c r="V58" s="44">
        <f t="shared" si="42"/>
        <v>0.9126494966623121</v>
      </c>
      <c r="W58" s="44">
        <f t="shared" ref="W58:X58" si="43">W29/W$34*100</f>
        <v>0.94147323235145453</v>
      </c>
      <c r="X58" s="44">
        <f t="shared" si="43"/>
        <v>0.75052506751782</v>
      </c>
      <c r="Y58" s="44">
        <f t="shared" si="42"/>
        <v>1.0653496280850219</v>
      </c>
    </row>
    <row r="59" spans="1:25" x14ac:dyDescent="0.2">
      <c r="A59" s="7" t="s">
        <v>173</v>
      </c>
      <c r="B59" s="7" t="s">
        <v>125</v>
      </c>
      <c r="C59" s="44">
        <f t="shared" ref="C59:Y59" si="44">C30/C$34*100</f>
        <v>4.7153868574969495</v>
      </c>
      <c r="D59" s="44">
        <f t="shared" si="44"/>
        <v>3.8246277273098879</v>
      </c>
      <c r="E59" s="44">
        <f t="shared" si="44"/>
        <v>4.0531696964040593</v>
      </c>
      <c r="F59" s="44">
        <f t="shared" si="44"/>
        <v>4.0123170414004106</v>
      </c>
      <c r="G59" s="44">
        <f t="shared" si="44"/>
        <v>3.6949496231003054</v>
      </c>
      <c r="H59" s="44">
        <f t="shared" si="44"/>
        <v>3.5038617043854541</v>
      </c>
      <c r="I59" s="44">
        <f t="shared" si="44"/>
        <v>3.9248805608447226</v>
      </c>
      <c r="J59" s="44">
        <f t="shared" si="44"/>
        <v>4.6832450470123943</v>
      </c>
      <c r="K59" s="44">
        <f t="shared" si="44"/>
        <v>5.5570785180564872</v>
      </c>
      <c r="L59" s="44">
        <f t="shared" si="44"/>
        <v>5.5807226128226048</v>
      </c>
      <c r="M59" s="44">
        <f t="shared" si="44"/>
        <v>6.7331673025892496</v>
      </c>
      <c r="N59" s="44">
        <f t="shared" si="44"/>
        <v>6.1861996146430576</v>
      </c>
      <c r="O59" s="44">
        <f t="shared" si="44"/>
        <v>6.3661037089102326</v>
      </c>
      <c r="P59" s="44">
        <f t="shared" si="44"/>
        <v>6.8308524354308373</v>
      </c>
      <c r="Q59" s="44">
        <f t="shared" si="44"/>
        <v>8.056724803076678</v>
      </c>
      <c r="R59" s="44">
        <f t="shared" si="44"/>
        <v>7.6225130129449576</v>
      </c>
      <c r="S59" s="44">
        <f t="shared" si="44"/>
        <v>7.7364335041006136</v>
      </c>
      <c r="T59" s="44">
        <f t="shared" si="44"/>
        <v>7.5124893534091752</v>
      </c>
      <c r="U59" s="44">
        <f t="shared" si="44"/>
        <v>7.9570745714844682</v>
      </c>
      <c r="V59" s="44">
        <f t="shared" si="44"/>
        <v>7.7821952310680436</v>
      </c>
      <c r="W59" s="44">
        <f t="shared" ref="W59:X59" si="45">W30/W$34*100</f>
        <v>7.1615115364952837</v>
      </c>
      <c r="X59" s="44">
        <f t="shared" si="45"/>
        <v>8.1629146132496366</v>
      </c>
      <c r="Y59" s="44">
        <f t="shared" si="44"/>
        <v>6.5532876253875205</v>
      </c>
    </row>
    <row r="60" spans="1:25" x14ac:dyDescent="0.2">
      <c r="A60" s="7" t="s">
        <v>174</v>
      </c>
      <c r="B60" s="7" t="s">
        <v>126</v>
      </c>
      <c r="C60" s="44">
        <f t="shared" ref="C60:Y60" si="46">C31/C$34*100</f>
        <v>0.22869497466014391</v>
      </c>
      <c r="D60" s="44">
        <f t="shared" si="46"/>
        <v>0.11152527260927791</v>
      </c>
      <c r="E60" s="44">
        <f t="shared" si="46"/>
        <v>0.10284533680085026</v>
      </c>
      <c r="F60" s="44">
        <f t="shared" si="46"/>
        <v>0.12185459529069044</v>
      </c>
      <c r="G60" s="44">
        <f t="shared" si="46"/>
        <v>0.15065395209916399</v>
      </c>
      <c r="H60" s="44">
        <f t="shared" si="46"/>
        <v>0.16700387904311198</v>
      </c>
      <c r="I60" s="44">
        <f t="shared" si="46"/>
        <v>0.26015395032988237</v>
      </c>
      <c r="J60" s="44">
        <f t="shared" si="46"/>
        <v>0.23931234571171134</v>
      </c>
      <c r="K60" s="44">
        <f t="shared" si="46"/>
        <v>0.29631854164284038</v>
      </c>
      <c r="L60" s="44">
        <f t="shared" si="46"/>
        <v>0.4034866813235013</v>
      </c>
      <c r="M60" s="44">
        <f t="shared" si="46"/>
        <v>0.22620506708704613</v>
      </c>
      <c r="N60" s="44">
        <f t="shared" si="46"/>
        <v>0.29215282478330307</v>
      </c>
      <c r="O60" s="44">
        <f t="shared" si="46"/>
        <v>0.29676037252318188</v>
      </c>
      <c r="P60" s="44">
        <f t="shared" si="46"/>
        <v>0.17235992059044608</v>
      </c>
      <c r="Q60" s="44">
        <f t="shared" si="46"/>
        <v>0.21316374879735614</v>
      </c>
      <c r="R60" s="44">
        <f t="shared" si="46"/>
        <v>0.17058450646986331</v>
      </c>
      <c r="S60" s="44">
        <f t="shared" si="46"/>
        <v>0.14684624433476307</v>
      </c>
      <c r="T60" s="44">
        <f t="shared" si="46"/>
        <v>0.12914788677122729</v>
      </c>
      <c r="U60" s="44">
        <f t="shared" si="46"/>
        <v>0.13121929485421871</v>
      </c>
      <c r="V60" s="44">
        <f t="shared" si="46"/>
        <v>0.12354454341501982</v>
      </c>
      <c r="W60" s="44">
        <f t="shared" ref="W60:X60" si="47">W31/W$34*100</f>
        <v>0.10511560080835604</v>
      </c>
      <c r="X60" s="44">
        <f t="shared" si="47"/>
        <v>0.10241593743968574</v>
      </c>
      <c r="Y60" s="44">
        <f t="shared" si="46"/>
        <v>0.18231514071764121</v>
      </c>
    </row>
    <row r="61" spans="1:25" x14ac:dyDescent="0.2">
      <c r="A61" s="7" t="s">
        <v>175</v>
      </c>
      <c r="B61" s="7" t="s">
        <v>127</v>
      </c>
      <c r="C61" s="44">
        <f t="shared" ref="C61:Y61" si="48">C32/C$34*100</f>
        <v>4.264409016694716E-2</v>
      </c>
      <c r="D61" s="44">
        <f t="shared" si="48"/>
        <v>2.7465567822672943E-2</v>
      </c>
      <c r="E61" s="44">
        <f t="shared" si="48"/>
        <v>2.8325368755637244E-2</v>
      </c>
      <c r="F61" s="44">
        <f t="shared" si="48"/>
        <v>2.2033854374751541E-2</v>
      </c>
      <c r="G61" s="44">
        <f t="shared" si="48"/>
        <v>1.9588765487333407E-2</v>
      </c>
      <c r="H61" s="44">
        <f t="shared" si="48"/>
        <v>1.1453040522553566E-2</v>
      </c>
      <c r="I61" s="44">
        <f t="shared" si="48"/>
        <v>1.5020769424092516E-2</v>
      </c>
      <c r="J61" s="44">
        <f t="shared" si="48"/>
        <v>3.370092649512272E-2</v>
      </c>
      <c r="K61" s="44">
        <f t="shared" si="48"/>
        <v>2.8108202207112853E-2</v>
      </c>
      <c r="L61" s="44">
        <f t="shared" si="48"/>
        <v>2.7479528475074837E-2</v>
      </c>
      <c r="M61" s="44">
        <f t="shared" si="48"/>
        <v>2.8008424314774429E-2</v>
      </c>
      <c r="N61" s="44">
        <f t="shared" si="48"/>
        <v>2.3264310983720587E-2</v>
      </c>
      <c r="O61" s="44">
        <f t="shared" si="48"/>
        <v>1.4858170563295128E-2</v>
      </c>
      <c r="P61" s="44">
        <f t="shared" si="48"/>
        <v>1.6967330409565589E-2</v>
      </c>
      <c r="Q61" s="44">
        <f t="shared" si="48"/>
        <v>1.6469516060784874E-2</v>
      </c>
      <c r="R61" s="44">
        <f t="shared" si="48"/>
        <v>1.6351840956144729E-2</v>
      </c>
      <c r="S61" s="44">
        <f t="shared" si="48"/>
        <v>1.6366367888605265E-2</v>
      </c>
      <c r="T61" s="44">
        <f t="shared" si="48"/>
        <v>2.3441242443478543E-2</v>
      </c>
      <c r="U61" s="44">
        <f t="shared" si="48"/>
        <v>2.6226362546117692E-2</v>
      </c>
      <c r="V61" s="44">
        <f t="shared" si="48"/>
        <v>2.0416434372101899E-2</v>
      </c>
      <c r="W61" s="44">
        <f t="shared" ref="W61:X61" si="49">W32/W$34*100</f>
        <v>1.5394395665917934E-2</v>
      </c>
      <c r="X61" s="44">
        <f t="shared" si="49"/>
        <v>1.7557923453639442E-2</v>
      </c>
      <c r="Y61" s="44">
        <f t="shared" si="48"/>
        <v>2.0604374457530612E-2</v>
      </c>
    </row>
    <row r="62" spans="1:25" x14ac:dyDescent="0.2">
      <c r="A62" s="7" t="s">
        <v>176</v>
      </c>
      <c r="B62" s="7" t="s">
        <v>128</v>
      </c>
      <c r="C62" s="44">
        <f t="shared" ref="C62:Y62" si="50">C33/C$34*100</f>
        <v>3.4525710388276636</v>
      </c>
      <c r="D62" s="44">
        <f t="shared" si="50"/>
        <v>2.9037573409467896</v>
      </c>
      <c r="E62" s="44">
        <f t="shared" si="50"/>
        <v>3.6922267638882489</v>
      </c>
      <c r="F62" s="44">
        <f t="shared" si="50"/>
        <v>4.2351457154215204</v>
      </c>
      <c r="G62" s="44">
        <f t="shared" si="50"/>
        <v>4.0814141302769364</v>
      </c>
      <c r="H62" s="44">
        <f t="shared" si="50"/>
        <v>3.8030569715166593</v>
      </c>
      <c r="I62" s="44">
        <f t="shared" si="50"/>
        <v>4.6755522390278994</v>
      </c>
      <c r="J62" s="44">
        <f t="shared" si="50"/>
        <v>4.9376721225278084</v>
      </c>
      <c r="K62" s="44">
        <f t="shared" si="50"/>
        <v>4.5509351000351588</v>
      </c>
      <c r="L62" s="44">
        <f t="shared" si="50"/>
        <v>4.4256320377132186</v>
      </c>
      <c r="M62" s="44">
        <f t="shared" si="50"/>
        <v>6.0003629339406981</v>
      </c>
      <c r="N62" s="44">
        <f t="shared" si="50"/>
        <v>6.3147944850110784</v>
      </c>
      <c r="O62" s="44">
        <f t="shared" si="50"/>
        <v>5.0425602989798088</v>
      </c>
      <c r="P62" s="44">
        <f t="shared" si="50"/>
        <v>5.079531496533388</v>
      </c>
      <c r="Q62" s="44">
        <f t="shared" si="50"/>
        <v>4.9721160711531844</v>
      </c>
      <c r="R62" s="44">
        <f t="shared" si="50"/>
        <v>5.448647550162022</v>
      </c>
      <c r="S62" s="44">
        <f t="shared" si="50"/>
        <v>5.5917675849470285</v>
      </c>
      <c r="T62" s="44">
        <f t="shared" si="50"/>
        <v>5.8677856765889125</v>
      </c>
      <c r="U62" s="44">
        <f t="shared" si="50"/>
        <v>6.2800612049351754</v>
      </c>
      <c r="V62" s="44">
        <f t="shared" si="50"/>
        <v>6.290193865504631</v>
      </c>
      <c r="W62" s="44">
        <f t="shared" ref="W62:X62" si="51">W33/W$34*100</f>
        <v>5.3269781916890278</v>
      </c>
      <c r="X62" s="44">
        <f t="shared" si="51"/>
        <v>5.7281877423084104</v>
      </c>
      <c r="Y62" s="44">
        <f t="shared" si="50"/>
        <v>5.2614088781638344</v>
      </c>
    </row>
    <row r="63" spans="1:25" x14ac:dyDescent="0.2">
      <c r="B63" s="7" t="s">
        <v>177</v>
      </c>
      <c r="C63" s="44">
        <f t="shared" ref="C63:Y63" si="52">C34/C$34*100</f>
        <v>100</v>
      </c>
      <c r="D63" s="44">
        <f t="shared" si="52"/>
        <v>100</v>
      </c>
      <c r="E63" s="44">
        <f t="shared" si="52"/>
        <v>100</v>
      </c>
      <c r="F63" s="44">
        <f t="shared" si="52"/>
        <v>100</v>
      </c>
      <c r="G63" s="44">
        <f t="shared" si="52"/>
        <v>100</v>
      </c>
      <c r="H63" s="44">
        <f t="shared" si="52"/>
        <v>100</v>
      </c>
      <c r="I63" s="44">
        <f t="shared" si="52"/>
        <v>100</v>
      </c>
      <c r="J63" s="44">
        <f t="shared" si="52"/>
        <v>100</v>
      </c>
      <c r="K63" s="44">
        <f t="shared" si="52"/>
        <v>100</v>
      </c>
      <c r="L63" s="44">
        <f t="shared" si="52"/>
        <v>100</v>
      </c>
      <c r="M63" s="44">
        <f t="shared" si="52"/>
        <v>100</v>
      </c>
      <c r="N63" s="44">
        <f t="shared" si="52"/>
        <v>100</v>
      </c>
      <c r="O63" s="44">
        <f t="shared" si="52"/>
        <v>100</v>
      </c>
      <c r="P63" s="44">
        <f t="shared" si="52"/>
        <v>100</v>
      </c>
      <c r="Q63" s="44">
        <f t="shared" si="52"/>
        <v>100</v>
      </c>
      <c r="R63" s="44">
        <f t="shared" si="52"/>
        <v>100</v>
      </c>
      <c r="S63" s="44">
        <f t="shared" si="52"/>
        <v>100</v>
      </c>
      <c r="T63" s="44">
        <f t="shared" si="52"/>
        <v>100</v>
      </c>
      <c r="U63" s="44">
        <f t="shared" si="52"/>
        <v>100</v>
      </c>
      <c r="V63" s="44">
        <f t="shared" si="52"/>
        <v>100</v>
      </c>
      <c r="W63" s="44">
        <f t="shared" ref="W63:X63" si="53">W34/W$34*100</f>
        <v>100</v>
      </c>
      <c r="X63" s="44">
        <f t="shared" si="53"/>
        <v>100</v>
      </c>
      <c r="Y63" s="44">
        <f t="shared" si="52"/>
        <v>100</v>
      </c>
    </row>
    <row r="64" spans="1:25" x14ac:dyDescent="0.2">
      <c r="B64" s="7"/>
      <c r="C64" s="44"/>
      <c r="D64" s="44"/>
      <c r="E64" s="44"/>
      <c r="F64" s="44"/>
      <c r="G64" s="44"/>
      <c r="H64" s="44"/>
      <c r="I64" s="44"/>
      <c r="J64" s="44"/>
      <c r="K64" s="44"/>
      <c r="L64" s="44"/>
      <c r="M64" s="44"/>
      <c r="N64" s="44"/>
      <c r="O64" s="44"/>
      <c r="P64" s="44"/>
      <c r="Q64" s="44"/>
      <c r="R64" s="44"/>
      <c r="S64" s="44"/>
      <c r="T64" s="44"/>
      <c r="U64" s="44"/>
      <c r="V64" s="44"/>
      <c r="W64" s="44"/>
      <c r="X64" s="44"/>
      <c r="Y64" s="44"/>
    </row>
    <row r="65" spans="1:25" x14ac:dyDescent="0.2">
      <c r="A65" s="13"/>
      <c r="B65" s="13"/>
      <c r="C65" s="361" t="s">
        <v>56</v>
      </c>
      <c r="D65" s="361"/>
      <c r="E65" s="361"/>
      <c r="F65" s="361"/>
      <c r="G65" s="361"/>
      <c r="H65" s="361"/>
      <c r="I65" s="361"/>
      <c r="J65" s="361"/>
      <c r="K65" s="361"/>
      <c r="L65" s="361"/>
      <c r="M65" s="361"/>
      <c r="N65" s="361"/>
      <c r="O65" s="361"/>
      <c r="P65" s="361"/>
      <c r="Q65" s="361"/>
      <c r="R65" s="361"/>
      <c r="S65" s="361"/>
      <c r="T65" s="361"/>
      <c r="U65" s="361"/>
      <c r="V65" s="361"/>
      <c r="W65" s="361"/>
      <c r="X65" s="361"/>
      <c r="Y65" s="361"/>
    </row>
    <row r="66" spans="1:25" x14ac:dyDescent="0.2">
      <c r="A66" s="13"/>
      <c r="B66" s="13"/>
      <c r="C66" s="148"/>
      <c r="D66" s="148"/>
      <c r="E66" s="148"/>
      <c r="F66" s="148"/>
      <c r="G66" s="148"/>
      <c r="H66" s="148"/>
      <c r="I66" s="148"/>
      <c r="J66" s="148"/>
      <c r="K66" s="148"/>
      <c r="L66" s="148"/>
      <c r="M66" s="148"/>
      <c r="N66" s="148"/>
      <c r="O66" s="148"/>
      <c r="P66" s="148"/>
      <c r="Q66" s="148"/>
      <c r="R66" s="148"/>
      <c r="S66" s="148"/>
      <c r="T66" s="233"/>
      <c r="U66" s="241"/>
      <c r="V66" s="293"/>
      <c r="W66" s="299"/>
      <c r="X66" s="299"/>
      <c r="Y66" s="148"/>
    </row>
    <row r="67" spans="1:25" x14ac:dyDescent="0.2">
      <c r="A67" s="6" t="s">
        <v>152</v>
      </c>
      <c r="B67" s="6" t="s">
        <v>104</v>
      </c>
      <c r="C67" s="4" t="s">
        <v>10</v>
      </c>
      <c r="D67" s="45">
        <f t="shared" ref="D67:D82" si="54">D9/C9*100-100</f>
        <v>151.74566010585608</v>
      </c>
      <c r="E67" s="45">
        <f t="shared" ref="E67:E92" si="55">E9/D9*100-100</f>
        <v>-26.965572431589351</v>
      </c>
      <c r="F67" s="45">
        <f t="shared" ref="F67:F92" si="56">F9/E9*100-100</f>
        <v>48.893634996308606</v>
      </c>
      <c r="G67" s="45">
        <f t="shared" ref="G67:G92" si="57">G9/F9*100-100</f>
        <v>0.52140634783526707</v>
      </c>
      <c r="H67" s="45">
        <f t="shared" ref="H67:H92" si="58">H9/G9*100-100</f>
        <v>15.753290811938456</v>
      </c>
      <c r="I67" s="45">
        <f t="shared" ref="I67:I92" si="59">I9/H9*100-100</f>
        <v>80.838712608444496</v>
      </c>
      <c r="J67" s="45">
        <f t="shared" ref="J67:J92" si="60">J9/I9*100-100</f>
        <v>-20.481683794991341</v>
      </c>
      <c r="K67" s="45">
        <f t="shared" ref="K67:K92" si="61">K9/J9*100-100</f>
        <v>-48.82434347465265</v>
      </c>
      <c r="L67" s="45">
        <f t="shared" ref="L67:L92" si="62">L9/K9*100-100</f>
        <v>-27.036793546792524</v>
      </c>
      <c r="M67" s="45">
        <f t="shared" ref="M67:M92" si="63">M9/L9*100-100</f>
        <v>-13.943694694619879</v>
      </c>
      <c r="N67" s="45">
        <f t="shared" ref="N67:N92" si="64">N9/M9*100-100</f>
        <v>175.18995307894608</v>
      </c>
      <c r="O67" s="45">
        <f t="shared" ref="O67:O92" si="65">O9/N9*100-100</f>
        <v>-68.162727978714358</v>
      </c>
      <c r="P67" s="45">
        <f t="shared" ref="P67:P92" si="66">P9/O9*100-100</f>
        <v>32.816858916686982</v>
      </c>
      <c r="Q67" s="45">
        <f t="shared" ref="Q67:Q92" si="67">Q9/P9*100-100</f>
        <v>-22.024143043995551</v>
      </c>
      <c r="R67" s="45">
        <f t="shared" ref="R67:R92" si="68">R9/Q9*100-100</f>
        <v>-5.3764478094521877</v>
      </c>
      <c r="S67" s="45">
        <f t="shared" ref="S67:S92" si="69">S9/R9*100-100</f>
        <v>28.164703543856461</v>
      </c>
      <c r="T67" s="45">
        <f t="shared" ref="T67:T92" si="70">T9/S9*100-100</f>
        <v>43.377210518181812</v>
      </c>
      <c r="U67" s="45">
        <f t="shared" ref="U67:V92" si="71">U9/T9*100-100</f>
        <v>5.8382382224394576</v>
      </c>
      <c r="V67" s="45">
        <f t="shared" si="71"/>
        <v>21.964144468425005</v>
      </c>
      <c r="W67" s="45">
        <f t="shared" ref="W67:W92" si="72">W9/V9*100-100</f>
        <v>-10.265643312954566</v>
      </c>
      <c r="X67" s="45">
        <f t="shared" ref="X67:X92" si="73">X9/W9*100-100</f>
        <v>-23.121242263763023</v>
      </c>
      <c r="Y67" s="93">
        <f>IFERROR((POWER(U9/C9,1/21)*100)-100,"--")</f>
        <v>4.3751397226188686</v>
      </c>
    </row>
    <row r="68" spans="1:25" x14ac:dyDescent="0.2">
      <c r="A68" s="7" t="s">
        <v>153</v>
      </c>
      <c r="B68" s="7" t="s">
        <v>105</v>
      </c>
      <c r="C68" s="4" t="s">
        <v>10</v>
      </c>
      <c r="D68" s="45">
        <f t="shared" si="54"/>
        <v>42.658647662645706</v>
      </c>
      <c r="E68" s="45">
        <f t="shared" si="55"/>
        <v>28.561220071206463</v>
      </c>
      <c r="F68" s="45">
        <f t="shared" si="56"/>
        <v>16.927637356295591</v>
      </c>
      <c r="G68" s="45">
        <f t="shared" si="57"/>
        <v>30.525036353269229</v>
      </c>
      <c r="H68" s="45">
        <f t="shared" si="58"/>
        <v>64.051705335351727</v>
      </c>
      <c r="I68" s="45">
        <f t="shared" si="59"/>
        <v>-6.5049694152902333</v>
      </c>
      <c r="J68" s="45">
        <f t="shared" si="60"/>
        <v>-16.388442665637143</v>
      </c>
      <c r="K68" s="45">
        <f t="shared" si="61"/>
        <v>-14.588005381055964</v>
      </c>
      <c r="L68" s="45">
        <f t="shared" si="62"/>
        <v>23.525524584844476</v>
      </c>
      <c r="M68" s="45">
        <f t="shared" si="63"/>
        <v>11.123124633106258</v>
      </c>
      <c r="N68" s="45">
        <f t="shared" si="64"/>
        <v>6.595490508709247</v>
      </c>
      <c r="O68" s="45">
        <f t="shared" si="65"/>
        <v>15.920082866324364</v>
      </c>
      <c r="P68" s="45">
        <f t="shared" si="66"/>
        <v>23.463847546024127</v>
      </c>
      <c r="Q68" s="45">
        <f t="shared" si="67"/>
        <v>-15.601080945521048</v>
      </c>
      <c r="R68" s="45">
        <f t="shared" si="68"/>
        <v>16.092893305627797</v>
      </c>
      <c r="S68" s="45">
        <f t="shared" si="69"/>
        <v>-8.7904489770197642</v>
      </c>
      <c r="T68" s="45">
        <f t="shared" si="70"/>
        <v>8.1614221135576344</v>
      </c>
      <c r="U68" s="45">
        <f t="shared" si="71"/>
        <v>9.8547608177893125</v>
      </c>
      <c r="V68" s="45">
        <f t="shared" si="71"/>
        <v>-3.6177473856526632</v>
      </c>
      <c r="W68" s="45">
        <f t="shared" si="72"/>
        <v>93.187627361721667</v>
      </c>
      <c r="X68" s="45">
        <f t="shared" si="73"/>
        <v>-9.9216112914970722</v>
      </c>
      <c r="Y68" s="93">
        <f t="shared" ref="Y68:Y92" si="74">IFERROR((POWER(U10/C10,1/21)*100)-100,"--")</f>
        <v>9.5714564366604407</v>
      </c>
    </row>
    <row r="69" spans="1:25" x14ac:dyDescent="0.2">
      <c r="A69" s="7" t="s">
        <v>154</v>
      </c>
      <c r="B69" s="7" t="s">
        <v>106</v>
      </c>
      <c r="C69" s="4" t="s">
        <v>10</v>
      </c>
      <c r="D69" s="45">
        <f t="shared" si="54"/>
        <v>112.3650705624278</v>
      </c>
      <c r="E69" s="45">
        <f t="shared" si="55"/>
        <v>18.388846576372543</v>
      </c>
      <c r="F69" s="45">
        <f t="shared" si="56"/>
        <v>15.105661337633961</v>
      </c>
      <c r="G69" s="45">
        <f t="shared" si="57"/>
        <v>14.399282783247088</v>
      </c>
      <c r="H69" s="45">
        <f t="shared" si="58"/>
        <v>10.92824981781051</v>
      </c>
      <c r="I69" s="45">
        <f t="shared" si="59"/>
        <v>-8.9021003449420277</v>
      </c>
      <c r="J69" s="45">
        <f t="shared" si="60"/>
        <v>4.4180480733465544</v>
      </c>
      <c r="K69" s="45">
        <f t="shared" si="61"/>
        <v>-10.441809569653373</v>
      </c>
      <c r="L69" s="45">
        <f t="shared" si="62"/>
        <v>20.738784059815131</v>
      </c>
      <c r="M69" s="45">
        <f t="shared" si="63"/>
        <v>18.29447923035292</v>
      </c>
      <c r="N69" s="45">
        <f t="shared" si="64"/>
        <v>40.755041691920979</v>
      </c>
      <c r="O69" s="45">
        <f t="shared" si="65"/>
        <v>21.252349692340871</v>
      </c>
      <c r="P69" s="45">
        <f t="shared" si="66"/>
        <v>-1.0795243715623855</v>
      </c>
      <c r="Q69" s="45">
        <f t="shared" si="67"/>
        <v>-22.693771302401913</v>
      </c>
      <c r="R69" s="45">
        <f t="shared" si="68"/>
        <v>8.2289790990546265</v>
      </c>
      <c r="S69" s="45">
        <f t="shared" si="69"/>
        <v>-6.272904476665687</v>
      </c>
      <c r="T69" s="45">
        <f t="shared" si="70"/>
        <v>-2.1761495448394328</v>
      </c>
      <c r="U69" s="45">
        <f t="shared" si="71"/>
        <v>-0.84112517413302612</v>
      </c>
      <c r="V69" s="45">
        <f t="shared" si="71"/>
        <v>1.6888523958300254</v>
      </c>
      <c r="W69" s="45">
        <f t="shared" si="72"/>
        <v>2.1392318842964784</v>
      </c>
      <c r="X69" s="45">
        <f t="shared" si="73"/>
        <v>-16.818236717149944</v>
      </c>
      <c r="Y69" s="93">
        <f t="shared" si="74"/>
        <v>8.6758792262112223</v>
      </c>
    </row>
    <row r="70" spans="1:25" x14ac:dyDescent="0.2">
      <c r="A70" s="7" t="s">
        <v>155</v>
      </c>
      <c r="B70" s="7" t="s">
        <v>107</v>
      </c>
      <c r="C70" s="4" t="s">
        <v>10</v>
      </c>
      <c r="D70" s="45">
        <f t="shared" si="54"/>
        <v>14.751277692624612</v>
      </c>
      <c r="E70" s="45">
        <f t="shared" si="55"/>
        <v>-16.24368007155752</v>
      </c>
      <c r="F70" s="45">
        <f t="shared" si="56"/>
        <v>16.216806350165143</v>
      </c>
      <c r="G70" s="45">
        <f t="shared" si="57"/>
        <v>5.5069336500141048</v>
      </c>
      <c r="H70" s="45">
        <f t="shared" si="58"/>
        <v>13.453585428805212</v>
      </c>
      <c r="I70" s="45">
        <f t="shared" si="59"/>
        <v>-5.2176354358820163</v>
      </c>
      <c r="J70" s="45">
        <f t="shared" si="60"/>
        <v>-5.1020633463659379</v>
      </c>
      <c r="K70" s="45">
        <f t="shared" si="61"/>
        <v>5.3516679983237339</v>
      </c>
      <c r="L70" s="45">
        <f t="shared" si="62"/>
        <v>12.196803033007058</v>
      </c>
      <c r="M70" s="45">
        <f t="shared" si="63"/>
        <v>-7.4179354199437171</v>
      </c>
      <c r="N70" s="45">
        <f t="shared" si="64"/>
        <v>-8.8400783433316263</v>
      </c>
      <c r="O70" s="45">
        <f t="shared" si="65"/>
        <v>-6.3753592988220902</v>
      </c>
      <c r="P70" s="45">
        <f t="shared" si="66"/>
        <v>10.503434432153</v>
      </c>
      <c r="Q70" s="45">
        <f t="shared" si="67"/>
        <v>-6.451729460644998</v>
      </c>
      <c r="R70" s="45">
        <f t="shared" si="68"/>
        <v>15.504062145945767</v>
      </c>
      <c r="S70" s="45">
        <f t="shared" si="69"/>
        <v>5.6518461355026517</v>
      </c>
      <c r="T70" s="45">
        <f t="shared" si="70"/>
        <v>-50.086864576931134</v>
      </c>
      <c r="U70" s="45">
        <f t="shared" si="71"/>
        <v>-54.385953600958601</v>
      </c>
      <c r="V70" s="45">
        <f t="shared" si="71"/>
        <v>-16.972489370444777</v>
      </c>
      <c r="W70" s="45">
        <f t="shared" si="72"/>
        <v>100.24780268567665</v>
      </c>
      <c r="X70" s="45">
        <f t="shared" si="73"/>
        <v>22.134864936907078</v>
      </c>
      <c r="Y70" s="93">
        <f t="shared" si="74"/>
        <v>-5.2447408786948984</v>
      </c>
    </row>
    <row r="71" spans="1:25" x14ac:dyDescent="0.2">
      <c r="A71" s="7" t="s">
        <v>156</v>
      </c>
      <c r="B71" s="7" t="s">
        <v>108</v>
      </c>
      <c r="C71" s="4" t="s">
        <v>10</v>
      </c>
      <c r="D71" s="45">
        <f t="shared" si="54"/>
        <v>6.7961341612694071</v>
      </c>
      <c r="E71" s="45">
        <f t="shared" si="55"/>
        <v>4.8912954108438385</v>
      </c>
      <c r="F71" s="45">
        <f t="shared" si="56"/>
        <v>0.10776906936504815</v>
      </c>
      <c r="G71" s="45">
        <f t="shared" si="57"/>
        <v>23.600155029598398</v>
      </c>
      <c r="H71" s="45">
        <f t="shared" si="58"/>
        <v>13.038849932379293</v>
      </c>
      <c r="I71" s="45">
        <f t="shared" si="59"/>
        <v>-27.090967163146246</v>
      </c>
      <c r="J71" s="45">
        <f t="shared" si="60"/>
        <v>-9.9232885380159956</v>
      </c>
      <c r="K71" s="45">
        <f t="shared" si="61"/>
        <v>-15.986740859775708</v>
      </c>
      <c r="L71" s="45">
        <f t="shared" si="62"/>
        <v>61.97137269330733</v>
      </c>
      <c r="M71" s="45">
        <f t="shared" si="63"/>
        <v>24.284118024803718</v>
      </c>
      <c r="N71" s="45">
        <f t="shared" si="64"/>
        <v>-12.040336789450024</v>
      </c>
      <c r="O71" s="45">
        <f t="shared" si="65"/>
        <v>-28.11153179734373</v>
      </c>
      <c r="P71" s="45">
        <f t="shared" si="66"/>
        <v>-11.124313014475462</v>
      </c>
      <c r="Q71" s="45">
        <f t="shared" si="67"/>
        <v>-38.650448168870469</v>
      </c>
      <c r="R71" s="45">
        <f t="shared" si="68"/>
        <v>42.462039911711344</v>
      </c>
      <c r="S71" s="45">
        <f t="shared" si="69"/>
        <v>-3.0639524885269793</v>
      </c>
      <c r="T71" s="45">
        <f t="shared" si="70"/>
        <v>39.758956317047932</v>
      </c>
      <c r="U71" s="45">
        <f t="shared" si="71"/>
        <v>5.5756162292638862</v>
      </c>
      <c r="V71" s="45">
        <f t="shared" si="71"/>
        <v>7.6239841430362674</v>
      </c>
      <c r="W71" s="45">
        <f t="shared" si="72"/>
        <v>11.208218680240051</v>
      </c>
      <c r="X71" s="45">
        <f t="shared" si="73"/>
        <v>-11.807172496691408</v>
      </c>
      <c r="Y71" s="93">
        <f t="shared" si="74"/>
        <v>0.96148131694198469</v>
      </c>
    </row>
    <row r="72" spans="1:25" x14ac:dyDescent="0.2">
      <c r="A72" s="7" t="s">
        <v>157</v>
      </c>
      <c r="B72" s="7" t="s">
        <v>109</v>
      </c>
      <c r="C72" s="4" t="s">
        <v>10</v>
      </c>
      <c r="D72" s="45">
        <f t="shared" si="54"/>
        <v>16.831415744503133</v>
      </c>
      <c r="E72" s="45">
        <f t="shared" si="55"/>
        <v>-3.3015200875797319</v>
      </c>
      <c r="F72" s="45">
        <f t="shared" si="56"/>
        <v>-2.5622730370721172</v>
      </c>
      <c r="G72" s="45">
        <f t="shared" si="57"/>
        <v>35.233722446653815</v>
      </c>
      <c r="H72" s="45">
        <f t="shared" si="58"/>
        <v>46.088372807412213</v>
      </c>
      <c r="I72" s="45">
        <f t="shared" si="59"/>
        <v>-13.048036950754479</v>
      </c>
      <c r="J72" s="45">
        <f t="shared" si="60"/>
        <v>-21.239146928569141</v>
      </c>
      <c r="K72" s="45">
        <f t="shared" si="61"/>
        <v>-13.767234804266693</v>
      </c>
      <c r="L72" s="45">
        <f t="shared" si="62"/>
        <v>50.288457584231935</v>
      </c>
      <c r="M72" s="45">
        <f t="shared" si="63"/>
        <v>24.408520235251615</v>
      </c>
      <c r="N72" s="45">
        <f t="shared" si="64"/>
        <v>-40.044466126647748</v>
      </c>
      <c r="O72" s="45">
        <f t="shared" si="65"/>
        <v>-37.559768272265792</v>
      </c>
      <c r="P72" s="45">
        <f t="shared" si="66"/>
        <v>-10.842358987802896</v>
      </c>
      <c r="Q72" s="45">
        <f t="shared" si="67"/>
        <v>-42.963159784864345</v>
      </c>
      <c r="R72" s="45">
        <f t="shared" si="68"/>
        <v>18.648523819797134</v>
      </c>
      <c r="S72" s="45">
        <f t="shared" si="69"/>
        <v>0.76284858884537243</v>
      </c>
      <c r="T72" s="45">
        <f t="shared" si="70"/>
        <v>48.346047482074567</v>
      </c>
      <c r="U72" s="45">
        <f t="shared" si="71"/>
        <v>-5.9631160564384658</v>
      </c>
      <c r="V72" s="45">
        <f t="shared" si="71"/>
        <v>-6.0082105216268928</v>
      </c>
      <c r="W72" s="45">
        <f t="shared" si="72"/>
        <v>-7.4553043049791654</v>
      </c>
      <c r="X72" s="45">
        <f t="shared" si="73"/>
        <v>-12.728523363182418</v>
      </c>
      <c r="Y72" s="93">
        <f t="shared" si="74"/>
        <v>-1.2834457134085682</v>
      </c>
    </row>
    <row r="73" spans="1:25" x14ac:dyDescent="0.2">
      <c r="A73" s="7" t="s">
        <v>158</v>
      </c>
      <c r="B73" s="7" t="s">
        <v>110</v>
      </c>
      <c r="C73" s="4" t="s">
        <v>10</v>
      </c>
      <c r="D73" s="45">
        <f t="shared" si="54"/>
        <v>26.874295322177957</v>
      </c>
      <c r="E73" s="45">
        <f t="shared" si="55"/>
        <v>-4.1893783522842512</v>
      </c>
      <c r="F73" s="45">
        <f t="shared" si="56"/>
        <v>7.7616001297515709</v>
      </c>
      <c r="G73" s="45">
        <f t="shared" si="57"/>
        <v>54.44801968204672</v>
      </c>
      <c r="H73" s="45">
        <f t="shared" si="58"/>
        <v>-21.581990045653527</v>
      </c>
      <c r="I73" s="45">
        <f t="shared" si="59"/>
        <v>-20.962668818873411</v>
      </c>
      <c r="J73" s="45">
        <f t="shared" si="60"/>
        <v>-3.583095976490398</v>
      </c>
      <c r="K73" s="45">
        <f t="shared" si="61"/>
        <v>17.975791713542733</v>
      </c>
      <c r="L73" s="45">
        <f t="shared" si="62"/>
        <v>10.040223974041851</v>
      </c>
      <c r="M73" s="45">
        <f t="shared" si="63"/>
        <v>-2.3599879373606143</v>
      </c>
      <c r="N73" s="45">
        <f t="shared" si="64"/>
        <v>-12.973404399043233</v>
      </c>
      <c r="O73" s="45">
        <f t="shared" si="65"/>
        <v>-1.5367774668231675</v>
      </c>
      <c r="P73" s="45">
        <f t="shared" si="66"/>
        <v>-5.8861549965672566</v>
      </c>
      <c r="Q73" s="45">
        <f t="shared" si="67"/>
        <v>4.6342709585994726</v>
      </c>
      <c r="R73" s="45">
        <f t="shared" si="68"/>
        <v>3.9991061644454504</v>
      </c>
      <c r="S73" s="45">
        <f t="shared" si="69"/>
        <v>1.1032033887650385</v>
      </c>
      <c r="T73" s="45">
        <f t="shared" si="70"/>
        <v>-2.7299485203847524</v>
      </c>
      <c r="U73" s="45">
        <f t="shared" si="71"/>
        <v>12.461879056669844</v>
      </c>
      <c r="V73" s="45">
        <f t="shared" si="71"/>
        <v>-1.7135394105882256</v>
      </c>
      <c r="W73" s="45">
        <f t="shared" si="72"/>
        <v>11.993514594859406</v>
      </c>
      <c r="X73" s="45">
        <f t="shared" si="73"/>
        <v>2.6675996317675441</v>
      </c>
      <c r="Y73" s="93">
        <f t="shared" si="74"/>
        <v>1.9087352522187757</v>
      </c>
    </row>
    <row r="74" spans="1:25" x14ac:dyDescent="0.2">
      <c r="A74" s="7" t="s">
        <v>159</v>
      </c>
      <c r="B74" s="7" t="s">
        <v>111</v>
      </c>
      <c r="C74" s="4" t="s">
        <v>10</v>
      </c>
      <c r="D74" s="45">
        <f t="shared" si="54"/>
        <v>-0.28415368133771324</v>
      </c>
      <c r="E74" s="45">
        <f t="shared" si="55"/>
        <v>97.258299266112857</v>
      </c>
      <c r="F74" s="45">
        <f t="shared" si="56"/>
        <v>-28.976619171973994</v>
      </c>
      <c r="G74" s="45">
        <f t="shared" si="57"/>
        <v>17.832985698974312</v>
      </c>
      <c r="H74" s="45">
        <f t="shared" si="58"/>
        <v>47.338046443880671</v>
      </c>
      <c r="I74" s="45">
        <f t="shared" si="59"/>
        <v>-52.479407669324779</v>
      </c>
      <c r="J74" s="45">
        <f t="shared" si="60"/>
        <v>24.135992341734351</v>
      </c>
      <c r="K74" s="45">
        <f t="shared" si="61"/>
        <v>41.757207338915578</v>
      </c>
      <c r="L74" s="45">
        <f t="shared" si="62"/>
        <v>-11.756487454986399</v>
      </c>
      <c r="M74" s="45">
        <f t="shared" si="63"/>
        <v>13.433640621963633</v>
      </c>
      <c r="N74" s="45">
        <f t="shared" si="64"/>
        <v>19.302613598954935</v>
      </c>
      <c r="O74" s="45">
        <f t="shared" si="65"/>
        <v>-13.855195515685864</v>
      </c>
      <c r="P74" s="45">
        <f t="shared" si="66"/>
        <v>-10.030096877679171</v>
      </c>
      <c r="Q74" s="45">
        <f t="shared" si="67"/>
        <v>-55.2178274332569</v>
      </c>
      <c r="R74" s="45">
        <f t="shared" si="68"/>
        <v>-21.917531733813263</v>
      </c>
      <c r="S74" s="45">
        <f t="shared" si="69"/>
        <v>-8.4150342375984906</v>
      </c>
      <c r="T74" s="45">
        <f t="shared" si="70"/>
        <v>1.6719852975454899</v>
      </c>
      <c r="U74" s="45">
        <f t="shared" si="71"/>
        <v>-1.4210588887851827</v>
      </c>
      <c r="V74" s="45">
        <f t="shared" si="71"/>
        <v>243.09431718664621</v>
      </c>
      <c r="W74" s="45">
        <f t="shared" si="72"/>
        <v>-2.5590335306036422</v>
      </c>
      <c r="X74" s="45">
        <f t="shared" si="73"/>
        <v>-66.713050915598643</v>
      </c>
      <c r="Y74" s="93">
        <f t="shared" si="74"/>
        <v>-2.3836206759613532</v>
      </c>
    </row>
    <row r="75" spans="1:25" x14ac:dyDescent="0.2">
      <c r="A75" s="7" t="s">
        <v>160</v>
      </c>
      <c r="B75" s="7" t="s">
        <v>112</v>
      </c>
      <c r="C75" s="4" t="s">
        <v>10</v>
      </c>
      <c r="D75" s="45">
        <f t="shared" si="54"/>
        <v>-47.945011414341067</v>
      </c>
      <c r="E75" s="45">
        <f t="shared" si="55"/>
        <v>-10.454651352381617</v>
      </c>
      <c r="F75" s="45">
        <f t="shared" si="56"/>
        <v>-7.4466825701587709</v>
      </c>
      <c r="G75" s="45">
        <f t="shared" si="57"/>
        <v>-24.194333640270813</v>
      </c>
      <c r="H75" s="45">
        <f t="shared" si="58"/>
        <v>34.108823948301023</v>
      </c>
      <c r="I75" s="45">
        <f t="shared" si="59"/>
        <v>-13.242795370225551</v>
      </c>
      <c r="J75" s="45">
        <f t="shared" si="60"/>
        <v>-9.7590783228482962</v>
      </c>
      <c r="K75" s="45">
        <f t="shared" si="61"/>
        <v>67.881008890763439</v>
      </c>
      <c r="L75" s="45">
        <f t="shared" si="62"/>
        <v>3.4852931136694991</v>
      </c>
      <c r="M75" s="45">
        <f t="shared" si="63"/>
        <v>-63.021498740596343</v>
      </c>
      <c r="N75" s="45">
        <f t="shared" si="64"/>
        <v>-11.056795147401075</v>
      </c>
      <c r="O75" s="45">
        <f t="shared" si="65"/>
        <v>-18.776324429101777</v>
      </c>
      <c r="P75" s="45">
        <f t="shared" si="66"/>
        <v>2.5326599651594393</v>
      </c>
      <c r="Q75" s="45">
        <f t="shared" si="67"/>
        <v>-44.896637409411099</v>
      </c>
      <c r="R75" s="45">
        <f t="shared" si="68"/>
        <v>3.7090800149198486</v>
      </c>
      <c r="S75" s="45">
        <f t="shared" si="69"/>
        <v>-6.6856791455706741</v>
      </c>
      <c r="T75" s="45">
        <f t="shared" si="70"/>
        <v>46.720125427192869</v>
      </c>
      <c r="U75" s="45">
        <f t="shared" si="71"/>
        <v>-4.3901044375429024</v>
      </c>
      <c r="V75" s="45">
        <f t="shared" si="71"/>
        <v>-18.541778394953752</v>
      </c>
      <c r="W75" s="45">
        <f t="shared" si="72"/>
        <v>14.167925141473432</v>
      </c>
      <c r="X75" s="45">
        <f t="shared" si="73"/>
        <v>-9.4971333475805721</v>
      </c>
      <c r="Y75" s="93">
        <f t="shared" si="74"/>
        <v>-9.5241279072322129</v>
      </c>
    </row>
    <row r="76" spans="1:25" x14ac:dyDescent="0.2">
      <c r="A76" s="7" t="s">
        <v>161</v>
      </c>
      <c r="B76" s="7" t="s">
        <v>113</v>
      </c>
      <c r="C76" s="4" t="s">
        <v>10</v>
      </c>
      <c r="D76" s="45">
        <f t="shared" si="54"/>
        <v>-19.171630778554174</v>
      </c>
      <c r="E76" s="45">
        <f t="shared" si="55"/>
        <v>91.295274450059281</v>
      </c>
      <c r="F76" s="45">
        <f t="shared" si="56"/>
        <v>-25.48472177175293</v>
      </c>
      <c r="G76" s="45">
        <f t="shared" si="57"/>
        <v>20.774514803740914</v>
      </c>
      <c r="H76" s="45">
        <f t="shared" si="58"/>
        <v>55.737698313256544</v>
      </c>
      <c r="I76" s="45">
        <f t="shared" si="59"/>
        <v>251.31913490105455</v>
      </c>
      <c r="J76" s="45">
        <f t="shared" si="60"/>
        <v>-84.085588177405285</v>
      </c>
      <c r="K76" s="45">
        <f t="shared" si="61"/>
        <v>-25.777175657569856</v>
      </c>
      <c r="L76" s="45">
        <f t="shared" si="62"/>
        <v>186.26087563916911</v>
      </c>
      <c r="M76" s="45">
        <f t="shared" si="63"/>
        <v>78.402131532747774</v>
      </c>
      <c r="N76" s="45">
        <f t="shared" si="64"/>
        <v>-2.175023885828125</v>
      </c>
      <c r="O76" s="45">
        <f t="shared" si="65"/>
        <v>-3.4840542593168493</v>
      </c>
      <c r="P76" s="45">
        <f t="shared" si="66"/>
        <v>23.560869545746527</v>
      </c>
      <c r="Q76" s="45">
        <f t="shared" si="67"/>
        <v>-11.524743366866389</v>
      </c>
      <c r="R76" s="45">
        <f t="shared" si="68"/>
        <v>16.396980915571817</v>
      </c>
      <c r="S76" s="45">
        <f t="shared" si="69"/>
        <v>33.223589033689336</v>
      </c>
      <c r="T76" s="45">
        <f t="shared" si="70"/>
        <v>14.24870604983532</v>
      </c>
      <c r="U76" s="45">
        <f t="shared" si="71"/>
        <v>-4.3473933756187648</v>
      </c>
      <c r="V76" s="45">
        <f t="shared" si="71"/>
        <v>0.17009229580082774</v>
      </c>
      <c r="W76" s="45">
        <f t="shared" si="72"/>
        <v>7.0359110876432709</v>
      </c>
      <c r="X76" s="45">
        <f t="shared" si="73"/>
        <v>15.190960912740209</v>
      </c>
      <c r="Y76" s="93">
        <f t="shared" si="74"/>
        <v>10.430828016655738</v>
      </c>
    </row>
    <row r="77" spans="1:25" x14ac:dyDescent="0.2">
      <c r="A77" s="7" t="s">
        <v>162</v>
      </c>
      <c r="B77" s="7" t="s">
        <v>114</v>
      </c>
      <c r="C77" s="4" t="s">
        <v>10</v>
      </c>
      <c r="D77" s="45">
        <f t="shared" si="54"/>
        <v>41.250349684661558</v>
      </c>
      <c r="E77" s="45">
        <f t="shared" si="55"/>
        <v>19.974022083346512</v>
      </c>
      <c r="F77" s="45">
        <f t="shared" si="56"/>
        <v>13.332867766748919</v>
      </c>
      <c r="G77" s="45">
        <f t="shared" si="57"/>
        <v>19.178475894947681</v>
      </c>
      <c r="H77" s="45">
        <f t="shared" si="58"/>
        <v>44.876432752553683</v>
      </c>
      <c r="I77" s="45">
        <f t="shared" si="59"/>
        <v>-25.994446476804072</v>
      </c>
      <c r="J77" s="45">
        <f t="shared" si="60"/>
        <v>-7.7010996866142705</v>
      </c>
      <c r="K77" s="45">
        <f t="shared" si="61"/>
        <v>10.67589921546255</v>
      </c>
      <c r="L77" s="45">
        <f t="shared" si="62"/>
        <v>8.3164387671905757</v>
      </c>
      <c r="M77" s="45">
        <f t="shared" si="63"/>
        <v>7.3101539472354631</v>
      </c>
      <c r="N77" s="45">
        <f t="shared" si="64"/>
        <v>3.3345252411231172</v>
      </c>
      <c r="O77" s="45">
        <f t="shared" si="65"/>
        <v>-1.917466588575266</v>
      </c>
      <c r="P77" s="45">
        <f t="shared" si="66"/>
        <v>-2.0859405177690604</v>
      </c>
      <c r="Q77" s="45">
        <f t="shared" si="67"/>
        <v>-27.857010012360377</v>
      </c>
      <c r="R77" s="45">
        <f t="shared" si="68"/>
        <v>33.830981779871991</v>
      </c>
      <c r="S77" s="45">
        <f t="shared" si="69"/>
        <v>-0.65087486567080077</v>
      </c>
      <c r="T77" s="45">
        <f t="shared" si="70"/>
        <v>-2.1228336763371658E-2</v>
      </c>
      <c r="U77" s="45">
        <f t="shared" si="71"/>
        <v>1.7382440368176333</v>
      </c>
      <c r="V77" s="45">
        <f t="shared" si="71"/>
        <v>5.0735266554376324</v>
      </c>
      <c r="W77" s="45">
        <f t="shared" si="72"/>
        <v>4.9403503666241022E-3</v>
      </c>
      <c r="X77" s="45">
        <f t="shared" si="73"/>
        <v>-1.9348633505932469</v>
      </c>
      <c r="Y77" s="93">
        <f t="shared" si="74"/>
        <v>5.0632373180032886</v>
      </c>
    </row>
    <row r="78" spans="1:25" x14ac:dyDescent="0.2">
      <c r="A78" s="7" t="s">
        <v>163</v>
      </c>
      <c r="B78" s="7" t="s">
        <v>115</v>
      </c>
      <c r="C78" s="4" t="s">
        <v>10</v>
      </c>
      <c r="D78" s="45">
        <f t="shared" si="54"/>
        <v>96.616574741873421</v>
      </c>
      <c r="E78" s="45">
        <f t="shared" si="55"/>
        <v>-33.185116084927643</v>
      </c>
      <c r="F78" s="45">
        <f t="shared" si="56"/>
        <v>48.203230569310449</v>
      </c>
      <c r="G78" s="45">
        <f t="shared" si="57"/>
        <v>57.687793120577879</v>
      </c>
      <c r="H78" s="45">
        <f t="shared" si="58"/>
        <v>64.117760535651428</v>
      </c>
      <c r="I78" s="45">
        <f t="shared" si="59"/>
        <v>18.955438850666283</v>
      </c>
      <c r="J78" s="45">
        <f t="shared" si="60"/>
        <v>90.935800525335594</v>
      </c>
      <c r="K78" s="45">
        <f t="shared" si="61"/>
        <v>-27.254497704000229</v>
      </c>
      <c r="L78" s="45">
        <f t="shared" si="62"/>
        <v>-5.9643870793484837</v>
      </c>
      <c r="M78" s="45">
        <f t="shared" si="63"/>
        <v>-0.1191302550926423</v>
      </c>
      <c r="N78" s="45">
        <f t="shared" si="64"/>
        <v>21.824586727621906</v>
      </c>
      <c r="O78" s="45">
        <f t="shared" si="65"/>
        <v>15.609478611596515</v>
      </c>
      <c r="P78" s="45">
        <f t="shared" si="66"/>
        <v>3.980820119926733</v>
      </c>
      <c r="Q78" s="45">
        <f t="shared" si="67"/>
        <v>-16.761280997986532</v>
      </c>
      <c r="R78" s="45">
        <f t="shared" si="68"/>
        <v>23.59014601602891</v>
      </c>
      <c r="S78" s="45">
        <f t="shared" si="69"/>
        <v>11.644655175742756</v>
      </c>
      <c r="T78" s="45">
        <f t="shared" si="70"/>
        <v>16.219664057635796</v>
      </c>
      <c r="U78" s="45">
        <f t="shared" si="71"/>
        <v>18.826752560360177</v>
      </c>
      <c r="V78" s="45">
        <f t="shared" si="71"/>
        <v>10.436727692929423</v>
      </c>
      <c r="W78" s="45">
        <f t="shared" si="72"/>
        <v>-2.9029080784867034</v>
      </c>
      <c r="X78" s="45">
        <f t="shared" si="73"/>
        <v>3.5868893129828052</v>
      </c>
      <c r="Y78" s="93">
        <f t="shared" si="74"/>
        <v>14.805037069944163</v>
      </c>
    </row>
    <row r="79" spans="1:25" x14ac:dyDescent="0.2">
      <c r="A79" s="7" t="s">
        <v>164</v>
      </c>
      <c r="B79" s="7" t="s">
        <v>116</v>
      </c>
      <c r="C79" s="4" t="s">
        <v>10</v>
      </c>
      <c r="D79" s="45">
        <f t="shared" si="54"/>
        <v>44.725566403198656</v>
      </c>
      <c r="E79" s="45">
        <f t="shared" si="55"/>
        <v>83.954578082755887</v>
      </c>
      <c r="F79" s="45">
        <f t="shared" si="56"/>
        <v>3.2662246036236411</v>
      </c>
      <c r="G79" s="45">
        <f t="shared" si="57"/>
        <v>18.961461598533731</v>
      </c>
      <c r="H79" s="45">
        <f t="shared" si="58"/>
        <v>12.932536404794547</v>
      </c>
      <c r="I79" s="45">
        <f t="shared" si="59"/>
        <v>10.00874105675355</v>
      </c>
      <c r="J79" s="45">
        <f t="shared" si="60"/>
        <v>23.788054133400323</v>
      </c>
      <c r="K79" s="45">
        <f t="shared" si="61"/>
        <v>21.001357574768392</v>
      </c>
      <c r="L79" s="45">
        <f t="shared" si="62"/>
        <v>29.975214062643659</v>
      </c>
      <c r="M79" s="45">
        <f t="shared" si="63"/>
        <v>16.257269921352346</v>
      </c>
      <c r="N79" s="45">
        <f t="shared" si="64"/>
        <v>15.510086040215327</v>
      </c>
      <c r="O79" s="45">
        <f t="shared" si="65"/>
        <v>6.3007912098554044</v>
      </c>
      <c r="P79" s="45">
        <f t="shared" si="66"/>
        <v>-6.1645370264725443</v>
      </c>
      <c r="Q79" s="45">
        <f t="shared" si="67"/>
        <v>-15.592404234078728</v>
      </c>
      <c r="R79" s="45">
        <f t="shared" si="68"/>
        <v>28.367695854234597</v>
      </c>
      <c r="S79" s="45">
        <f t="shared" si="69"/>
        <v>12.585912732107289</v>
      </c>
      <c r="T79" s="45">
        <f t="shared" si="70"/>
        <v>38.838895517346458</v>
      </c>
      <c r="U79" s="45">
        <f t="shared" si="71"/>
        <v>14.59558610131522</v>
      </c>
      <c r="V79" s="45">
        <f t="shared" si="71"/>
        <v>8.7723799994620038</v>
      </c>
      <c r="W79" s="45">
        <f t="shared" si="72"/>
        <v>-7.5327513728542925</v>
      </c>
      <c r="X79" s="45">
        <f t="shared" si="73"/>
        <v>-1.7966806438375045</v>
      </c>
      <c r="Y79" s="93">
        <f t="shared" si="74"/>
        <v>15.486304119062268</v>
      </c>
    </row>
    <row r="80" spans="1:25" x14ac:dyDescent="0.2">
      <c r="A80" s="7" t="s">
        <v>165</v>
      </c>
      <c r="B80" s="7" t="s">
        <v>117</v>
      </c>
      <c r="C80" s="4" t="s">
        <v>10</v>
      </c>
      <c r="D80" s="45">
        <f t="shared" si="54"/>
        <v>27.349211536773765</v>
      </c>
      <c r="E80" s="45">
        <f t="shared" si="55"/>
        <v>42.144684589721436</v>
      </c>
      <c r="F80" s="45">
        <f t="shared" si="56"/>
        <v>6.8581172167901912</v>
      </c>
      <c r="G80" s="45">
        <f t="shared" si="57"/>
        <v>8.056213396963102</v>
      </c>
      <c r="H80" s="45">
        <f t="shared" si="58"/>
        <v>49.743563645225663</v>
      </c>
      <c r="I80" s="45">
        <f t="shared" si="59"/>
        <v>4.9962087064212284</v>
      </c>
      <c r="J80" s="45">
        <f t="shared" si="60"/>
        <v>8.3941526317915987</v>
      </c>
      <c r="K80" s="45">
        <f t="shared" si="61"/>
        <v>-1.7568893928068832</v>
      </c>
      <c r="L80" s="45">
        <f t="shared" si="62"/>
        <v>-1.2508874595861101</v>
      </c>
      <c r="M80" s="45">
        <f t="shared" si="63"/>
        <v>-20.154311796262945</v>
      </c>
      <c r="N80" s="45">
        <f t="shared" si="64"/>
        <v>-38.733640103816299</v>
      </c>
      <c r="O80" s="45">
        <f t="shared" si="65"/>
        <v>-66.128457849897501</v>
      </c>
      <c r="P80" s="45">
        <f t="shared" si="66"/>
        <v>-71.877582538172874</v>
      </c>
      <c r="Q80" s="45">
        <f t="shared" si="67"/>
        <v>-84.577114177735297</v>
      </c>
      <c r="R80" s="45">
        <f t="shared" si="68"/>
        <v>-76.555391173520562</v>
      </c>
      <c r="S80" s="45">
        <f t="shared" si="69"/>
        <v>126.2738630396023</v>
      </c>
      <c r="T80" s="45">
        <f t="shared" si="70"/>
        <v>98.021029544879809</v>
      </c>
      <c r="U80" s="45">
        <f t="shared" si="71"/>
        <v>-39.644496258703363</v>
      </c>
      <c r="V80" s="45">
        <f t="shared" si="71"/>
        <v>-21.873317916999383</v>
      </c>
      <c r="W80" s="45">
        <f t="shared" si="72"/>
        <v>-19.397162025550969</v>
      </c>
      <c r="X80" s="45">
        <f t="shared" si="73"/>
        <v>32.619562165920257</v>
      </c>
      <c r="Y80" s="93">
        <f t="shared" si="74"/>
        <v>-17.936241510489424</v>
      </c>
    </row>
    <row r="81" spans="1:26" x14ac:dyDescent="0.2">
      <c r="A81" s="7" t="s">
        <v>166</v>
      </c>
      <c r="B81" s="7" t="s">
        <v>118</v>
      </c>
      <c r="C81" s="4" t="s">
        <v>10</v>
      </c>
      <c r="D81" s="45">
        <f t="shared" si="54"/>
        <v>343.27803212495434</v>
      </c>
      <c r="E81" s="45">
        <f t="shared" si="55"/>
        <v>-3.5171881044510656</v>
      </c>
      <c r="F81" s="45">
        <f t="shared" si="56"/>
        <v>11.677267078180506</v>
      </c>
      <c r="G81" s="45">
        <f t="shared" si="57"/>
        <v>8.6459973103569325</v>
      </c>
      <c r="H81" s="45">
        <f t="shared" si="58"/>
        <v>36.244519580270463</v>
      </c>
      <c r="I81" s="45">
        <f t="shared" si="59"/>
        <v>-44.147745949742564</v>
      </c>
      <c r="J81" s="45">
        <f t="shared" si="60"/>
        <v>-16.022856905679177</v>
      </c>
      <c r="K81" s="45">
        <f t="shared" si="61"/>
        <v>26.199267691231782</v>
      </c>
      <c r="L81" s="45">
        <f t="shared" si="62"/>
        <v>21.587580281567327</v>
      </c>
      <c r="M81" s="45">
        <f t="shared" si="63"/>
        <v>-15.913601313851515</v>
      </c>
      <c r="N81" s="45">
        <f t="shared" si="64"/>
        <v>8.771805942781441</v>
      </c>
      <c r="O81" s="45">
        <f t="shared" si="65"/>
        <v>-5.3522352779482532</v>
      </c>
      <c r="P81" s="45">
        <f t="shared" si="66"/>
        <v>-2.8760524563299725</v>
      </c>
      <c r="Q81" s="45">
        <f t="shared" si="67"/>
        <v>3.4208010340764758</v>
      </c>
      <c r="R81" s="45">
        <f t="shared" si="68"/>
        <v>23.762001518188953</v>
      </c>
      <c r="S81" s="45">
        <f t="shared" si="69"/>
        <v>25.767884341664995</v>
      </c>
      <c r="T81" s="45">
        <f t="shared" si="70"/>
        <v>2.1697234489525385</v>
      </c>
      <c r="U81" s="45">
        <f t="shared" si="71"/>
        <v>1.7530747511539886</v>
      </c>
      <c r="V81" s="45">
        <f t="shared" si="71"/>
        <v>-0.44608956049376047</v>
      </c>
      <c r="W81" s="45">
        <f t="shared" si="72"/>
        <v>23.405425793702307</v>
      </c>
      <c r="X81" s="45">
        <f t="shared" si="73"/>
        <v>-1.6894863883364621</v>
      </c>
      <c r="Y81" s="93">
        <f t="shared" si="74"/>
        <v>9.826922244436247</v>
      </c>
    </row>
    <row r="82" spans="1:26" x14ac:dyDescent="0.2">
      <c r="A82" s="7" t="s">
        <v>167</v>
      </c>
      <c r="B82" s="7" t="s">
        <v>119</v>
      </c>
      <c r="C82" s="4" t="s">
        <v>10</v>
      </c>
      <c r="D82" s="45">
        <f t="shared" si="54"/>
        <v>294.8773399617213</v>
      </c>
      <c r="E82" s="45">
        <f t="shared" si="55"/>
        <v>32.121275408750478</v>
      </c>
      <c r="F82" s="45">
        <f t="shared" si="56"/>
        <v>6.0519438706761974</v>
      </c>
      <c r="G82" s="45">
        <f t="shared" si="57"/>
        <v>49.614669209514432</v>
      </c>
      <c r="H82" s="45">
        <f t="shared" si="58"/>
        <v>9.4749699260536744</v>
      </c>
      <c r="I82" s="45">
        <f t="shared" si="59"/>
        <v>-49.498987833133825</v>
      </c>
      <c r="J82" s="45">
        <f t="shared" si="60"/>
        <v>4.1268874100823751</v>
      </c>
      <c r="K82" s="45">
        <f t="shared" si="61"/>
        <v>30.924368311370614</v>
      </c>
      <c r="L82" s="45">
        <f t="shared" si="62"/>
        <v>-9.4669778159893809</v>
      </c>
      <c r="M82" s="45">
        <f t="shared" si="63"/>
        <v>-6.6671018168494243</v>
      </c>
      <c r="N82" s="45">
        <f t="shared" si="64"/>
        <v>18.739469985950265</v>
      </c>
      <c r="O82" s="45">
        <f t="shared" si="65"/>
        <v>-39.767109023161218</v>
      </c>
      <c r="P82" s="45">
        <f t="shared" si="66"/>
        <v>-81.742975304730493</v>
      </c>
      <c r="Q82" s="45">
        <f t="shared" si="67"/>
        <v>42.950511387696025</v>
      </c>
      <c r="R82" s="45">
        <f t="shared" si="68"/>
        <v>-6.2040032578341879</v>
      </c>
      <c r="S82" s="45">
        <f t="shared" si="69"/>
        <v>-20.879760766254734</v>
      </c>
      <c r="T82" s="45">
        <f t="shared" si="70"/>
        <v>26.252614182773243</v>
      </c>
      <c r="U82" s="45">
        <f t="shared" si="71"/>
        <v>-2.3298058481228736</v>
      </c>
      <c r="V82" s="45">
        <f t="shared" si="71"/>
        <v>63.994716809755005</v>
      </c>
      <c r="W82" s="45">
        <f t="shared" si="72"/>
        <v>-2.846913220589812</v>
      </c>
      <c r="X82" s="45">
        <f t="shared" si="73"/>
        <v>-20.808631466665275</v>
      </c>
      <c r="Y82" s="93">
        <f t="shared" si="74"/>
        <v>-0.49779617257414088</v>
      </c>
    </row>
    <row r="83" spans="1:26" x14ac:dyDescent="0.2">
      <c r="A83" s="7" t="s">
        <v>168</v>
      </c>
      <c r="B83" s="7" t="s">
        <v>120</v>
      </c>
      <c r="C83" s="4" t="s">
        <v>10</v>
      </c>
      <c r="D83" s="45">
        <f t="shared" ref="D83:D92" si="75">D25/C25*100-100</f>
        <v>228.20645194794145</v>
      </c>
      <c r="E83" s="45">
        <f t="shared" si="55"/>
        <v>45.673390684017335</v>
      </c>
      <c r="F83" s="45">
        <f t="shared" si="56"/>
        <v>26.636579104853624</v>
      </c>
      <c r="G83" s="45">
        <f t="shared" si="57"/>
        <v>34.527584057706576</v>
      </c>
      <c r="H83" s="45">
        <f t="shared" si="58"/>
        <v>24.11950458858982</v>
      </c>
      <c r="I83" s="45">
        <f t="shared" si="59"/>
        <v>10.887822562881539</v>
      </c>
      <c r="J83" s="45">
        <f t="shared" si="60"/>
        <v>-7.4909248178387173</v>
      </c>
      <c r="K83" s="45">
        <f t="shared" si="61"/>
        <v>12.153777772377737</v>
      </c>
      <c r="L83" s="45">
        <f t="shared" si="62"/>
        <v>3.1271577183210013</v>
      </c>
      <c r="M83" s="45">
        <f t="shared" si="63"/>
        <v>-20.440489985270631</v>
      </c>
      <c r="N83" s="45">
        <f t="shared" si="64"/>
        <v>-5.6411671410216968E-2</v>
      </c>
      <c r="O83" s="45">
        <f t="shared" si="65"/>
        <v>3.8237320084620592</v>
      </c>
      <c r="P83" s="45">
        <f t="shared" si="66"/>
        <v>-11.261801159501161</v>
      </c>
      <c r="Q83" s="45">
        <f t="shared" si="67"/>
        <v>3.7829416058427228</v>
      </c>
      <c r="R83" s="45">
        <f t="shared" si="68"/>
        <v>54.30129231380235</v>
      </c>
      <c r="S83" s="45">
        <f t="shared" si="69"/>
        <v>16.677291806167148</v>
      </c>
      <c r="T83" s="45">
        <f t="shared" si="70"/>
        <v>10.351390890901484</v>
      </c>
      <c r="U83" s="45">
        <f t="shared" si="71"/>
        <v>-5.4658179701788612</v>
      </c>
      <c r="V83" s="45">
        <f t="shared" si="71"/>
        <v>12.904157576369684</v>
      </c>
      <c r="W83" s="45">
        <f t="shared" si="72"/>
        <v>-5.2888351804986229</v>
      </c>
      <c r="X83" s="45">
        <f t="shared" si="73"/>
        <v>10.061409254384373</v>
      </c>
      <c r="Y83" s="93">
        <f t="shared" si="74"/>
        <v>14.484692791150607</v>
      </c>
    </row>
    <row r="84" spans="1:26" x14ac:dyDescent="0.2">
      <c r="A84" s="7" t="s">
        <v>169</v>
      </c>
      <c r="B84" s="7" t="s">
        <v>121</v>
      </c>
      <c r="C84" s="4" t="s">
        <v>10</v>
      </c>
      <c r="D84" s="45">
        <f t="shared" si="75"/>
        <v>3.0189459621030323</v>
      </c>
      <c r="E84" s="45">
        <f t="shared" si="55"/>
        <v>18.709288964015798</v>
      </c>
      <c r="F84" s="45">
        <f t="shared" si="56"/>
        <v>96.170256123346434</v>
      </c>
      <c r="G84" s="45">
        <f t="shared" si="57"/>
        <v>31.946971633361187</v>
      </c>
      <c r="H84" s="45">
        <f t="shared" si="58"/>
        <v>29.489574850440647</v>
      </c>
      <c r="I84" s="45">
        <f t="shared" si="59"/>
        <v>-28.978735919742078</v>
      </c>
      <c r="J84" s="45">
        <f t="shared" si="60"/>
        <v>-19.299278371489521</v>
      </c>
      <c r="K84" s="45">
        <f t="shared" si="61"/>
        <v>-29.360887554694287</v>
      </c>
      <c r="L84" s="45">
        <f t="shared" si="62"/>
        <v>173.17280597760305</v>
      </c>
      <c r="M84" s="45">
        <f t="shared" si="63"/>
        <v>-12.115726966751453</v>
      </c>
      <c r="N84" s="45">
        <f t="shared" si="64"/>
        <v>-44.422307178783704</v>
      </c>
      <c r="O84" s="45">
        <f t="shared" si="65"/>
        <v>-27.636102864744373</v>
      </c>
      <c r="P84" s="45">
        <f t="shared" si="66"/>
        <v>-17.247881582931825</v>
      </c>
      <c r="Q84" s="45">
        <f t="shared" si="67"/>
        <v>0.79640548135513711</v>
      </c>
      <c r="R84" s="45">
        <f t="shared" si="68"/>
        <v>-29.273148806824722</v>
      </c>
      <c r="S84" s="45">
        <f t="shared" si="69"/>
        <v>-15.532698279486269</v>
      </c>
      <c r="T84" s="45">
        <f t="shared" si="70"/>
        <v>5.5529479801451629</v>
      </c>
      <c r="U84" s="45">
        <f t="shared" si="71"/>
        <v>-8.759786469350388</v>
      </c>
      <c r="V84" s="45">
        <f t="shared" si="71"/>
        <v>-5.8555918786265266</v>
      </c>
      <c r="W84" s="45">
        <f t="shared" si="72"/>
        <v>-17.139254913502285</v>
      </c>
      <c r="X84" s="45">
        <f t="shared" si="73"/>
        <v>-47.385416662871727</v>
      </c>
      <c r="Y84" s="93">
        <f t="shared" si="74"/>
        <v>-1.2432225743533962</v>
      </c>
    </row>
    <row r="85" spans="1:26" x14ac:dyDescent="0.2">
      <c r="A85" s="7" t="s">
        <v>170</v>
      </c>
      <c r="B85" s="7" t="s">
        <v>122</v>
      </c>
      <c r="C85" s="4" t="s">
        <v>10</v>
      </c>
      <c r="D85" s="45">
        <f t="shared" si="75"/>
        <v>94.690761404052182</v>
      </c>
      <c r="E85" s="45">
        <f t="shared" si="55"/>
        <v>49.306598115442455</v>
      </c>
      <c r="F85" s="45">
        <f t="shared" si="56"/>
        <v>63.783707252590915</v>
      </c>
      <c r="G85" s="45">
        <f t="shared" si="57"/>
        <v>93.846817294426188</v>
      </c>
      <c r="H85" s="45">
        <f t="shared" si="58"/>
        <v>188.93817691367587</v>
      </c>
      <c r="I85" s="45">
        <f t="shared" si="59"/>
        <v>-13.422495386303808</v>
      </c>
      <c r="J85" s="45">
        <f t="shared" si="60"/>
        <v>-45.006869741003378</v>
      </c>
      <c r="K85" s="45">
        <f t="shared" si="61"/>
        <v>-8.8922599370547744</v>
      </c>
      <c r="L85" s="45">
        <f t="shared" si="62"/>
        <v>76.468851386941708</v>
      </c>
      <c r="M85" s="45">
        <f t="shared" si="63"/>
        <v>37.528426866441777</v>
      </c>
      <c r="N85" s="45">
        <f t="shared" si="64"/>
        <v>70.519632346525441</v>
      </c>
      <c r="O85" s="45">
        <f t="shared" si="65"/>
        <v>-5.6852931963219362</v>
      </c>
      <c r="P85" s="45">
        <f t="shared" si="66"/>
        <v>40.405011403122103</v>
      </c>
      <c r="Q85" s="45">
        <f t="shared" si="67"/>
        <v>-25.008564295562934</v>
      </c>
      <c r="R85" s="45">
        <f t="shared" si="68"/>
        <v>28.468416083602619</v>
      </c>
      <c r="S85" s="45">
        <f t="shared" si="69"/>
        <v>8.9260384415151179</v>
      </c>
      <c r="T85" s="45">
        <f t="shared" si="70"/>
        <v>9.5546329566073922</v>
      </c>
      <c r="U85" s="45">
        <f t="shared" si="71"/>
        <v>22.174899165522689</v>
      </c>
      <c r="V85" s="45">
        <f t="shared" si="71"/>
        <v>-4.6752149937483836</v>
      </c>
      <c r="W85" s="45">
        <f t="shared" si="72"/>
        <v>-4.5051359237122597</v>
      </c>
      <c r="X85" s="45">
        <f t="shared" si="73"/>
        <v>28.713808340567397</v>
      </c>
      <c r="Y85" s="93">
        <f t="shared" si="74"/>
        <v>23.83317075822147</v>
      </c>
    </row>
    <row r="86" spans="1:26" x14ac:dyDescent="0.2">
      <c r="A86" s="7" t="s">
        <v>171</v>
      </c>
      <c r="B86" s="7" t="s">
        <v>123</v>
      </c>
      <c r="C86" s="4" t="s">
        <v>10</v>
      </c>
      <c r="D86" s="45">
        <f t="shared" si="75"/>
        <v>5.8891073553422473</v>
      </c>
      <c r="E86" s="45">
        <f t="shared" si="55"/>
        <v>32.75292216586115</v>
      </c>
      <c r="F86" s="45">
        <f t="shared" si="56"/>
        <v>23.621052283954299</v>
      </c>
      <c r="G86" s="45">
        <f t="shared" si="57"/>
        <v>-2.035581107645811</v>
      </c>
      <c r="H86" s="45">
        <f t="shared" si="58"/>
        <v>17.639959122119194</v>
      </c>
      <c r="I86" s="45">
        <f t="shared" si="59"/>
        <v>30.56391750017545</v>
      </c>
      <c r="J86" s="45">
        <f t="shared" si="60"/>
        <v>-7.4197291988771497</v>
      </c>
      <c r="K86" s="45">
        <f t="shared" si="61"/>
        <v>8.7606764906253716</v>
      </c>
      <c r="L86" s="45">
        <f t="shared" si="62"/>
        <v>8.3084006211689285</v>
      </c>
      <c r="M86" s="45">
        <f t="shared" si="63"/>
        <v>-5.8546985151106838</v>
      </c>
      <c r="N86" s="45">
        <f t="shared" si="64"/>
        <v>11.231526306518887</v>
      </c>
      <c r="O86" s="45">
        <f t="shared" si="65"/>
        <v>24.304165088810393</v>
      </c>
      <c r="P86" s="45">
        <f t="shared" si="66"/>
        <v>51.175671744678368</v>
      </c>
      <c r="Q86" s="45">
        <f t="shared" si="67"/>
        <v>-2.8828185079803319</v>
      </c>
      <c r="R86" s="45">
        <f t="shared" si="68"/>
        <v>18.497579111330381</v>
      </c>
      <c r="S86" s="45">
        <f t="shared" si="69"/>
        <v>10.265317974675582</v>
      </c>
      <c r="T86" s="45">
        <f t="shared" si="70"/>
        <v>26.053984914610879</v>
      </c>
      <c r="U86" s="45">
        <f t="shared" si="71"/>
        <v>36.160150889433851</v>
      </c>
      <c r="V86" s="45">
        <f t="shared" si="71"/>
        <v>-1.8698933058258547</v>
      </c>
      <c r="W86" s="45">
        <f t="shared" si="72"/>
        <v>2.0906337741745062</v>
      </c>
      <c r="X86" s="45">
        <f t="shared" si="73"/>
        <v>40.841603623620784</v>
      </c>
      <c r="Y86" s="93">
        <f t="shared" si="74"/>
        <v>12.659595349805556</v>
      </c>
    </row>
    <row r="87" spans="1:26" x14ac:dyDescent="0.2">
      <c r="A87" s="7" t="s">
        <v>172</v>
      </c>
      <c r="B87" s="7" t="s">
        <v>124</v>
      </c>
      <c r="C87" s="4" t="s">
        <v>10</v>
      </c>
      <c r="D87" s="45">
        <f t="shared" si="75"/>
        <v>32.290526347500844</v>
      </c>
      <c r="E87" s="45">
        <f t="shared" si="55"/>
        <v>11.900352315847584</v>
      </c>
      <c r="F87" s="45">
        <f t="shared" si="56"/>
        <v>36.794754042382181</v>
      </c>
      <c r="G87" s="45">
        <f t="shared" si="57"/>
        <v>-4.6885478602186055</v>
      </c>
      <c r="H87" s="45">
        <f t="shared" si="58"/>
        <v>14.538439573023581</v>
      </c>
      <c r="I87" s="45">
        <f t="shared" si="59"/>
        <v>1.0555142295629878</v>
      </c>
      <c r="J87" s="45">
        <f t="shared" si="60"/>
        <v>-18.160565785832546</v>
      </c>
      <c r="K87" s="45">
        <f t="shared" si="61"/>
        <v>-16.579520309666137</v>
      </c>
      <c r="L87" s="45">
        <f t="shared" si="62"/>
        <v>-19.275372581640752</v>
      </c>
      <c r="M87" s="45">
        <f t="shared" si="63"/>
        <v>-16.71718331581539</v>
      </c>
      <c r="N87" s="45">
        <f t="shared" si="64"/>
        <v>8.3699699741656417</v>
      </c>
      <c r="O87" s="45">
        <f t="shared" si="65"/>
        <v>86.616006166474477</v>
      </c>
      <c r="P87" s="45">
        <f t="shared" si="66"/>
        <v>32.564040162991887</v>
      </c>
      <c r="Q87" s="45">
        <f t="shared" si="67"/>
        <v>-32.422492564585653</v>
      </c>
      <c r="R87" s="45">
        <f t="shared" si="68"/>
        <v>-2.4351054272477057</v>
      </c>
      <c r="S87" s="45">
        <f t="shared" si="69"/>
        <v>-6.2032551301606986</v>
      </c>
      <c r="T87" s="45">
        <f t="shared" si="70"/>
        <v>31.354487296038144</v>
      </c>
      <c r="U87" s="45">
        <f t="shared" si="71"/>
        <v>10.828954411294148</v>
      </c>
      <c r="V87" s="45">
        <f t="shared" si="71"/>
        <v>3.6239702883046618</v>
      </c>
      <c r="W87" s="45">
        <f t="shared" si="72"/>
        <v>22.757985313921196</v>
      </c>
      <c r="X87" s="45">
        <f t="shared" si="73"/>
        <v>-24.22870801240326</v>
      </c>
      <c r="Y87" s="93">
        <f t="shared" si="74"/>
        <v>4.4095877585946823</v>
      </c>
    </row>
    <row r="88" spans="1:26" x14ac:dyDescent="0.2">
      <c r="A88" s="7" t="s">
        <v>173</v>
      </c>
      <c r="B88" s="7" t="s">
        <v>125</v>
      </c>
      <c r="C88" s="4" t="s">
        <v>10</v>
      </c>
      <c r="D88" s="45">
        <f t="shared" si="75"/>
        <v>46.481231603848613</v>
      </c>
      <c r="E88" s="45">
        <f t="shared" si="55"/>
        <v>33.128092713181417</v>
      </c>
      <c r="F88" s="45">
        <f t="shared" si="56"/>
        <v>15.916316890509236</v>
      </c>
      <c r="G88" s="45">
        <f t="shared" si="57"/>
        <v>13.185646890286407</v>
      </c>
      <c r="H88" s="45">
        <f t="shared" si="58"/>
        <v>22.448341409623907</v>
      </c>
      <c r="I88" s="45">
        <f t="shared" si="59"/>
        <v>7.9878196577103324</v>
      </c>
      <c r="J88" s="45">
        <f t="shared" si="60"/>
        <v>16.223058897754655</v>
      </c>
      <c r="K88" s="45">
        <f t="shared" si="61"/>
        <v>18.676927560854281</v>
      </c>
      <c r="L88" s="45">
        <f t="shared" si="62"/>
        <v>11.847875029567831</v>
      </c>
      <c r="M88" s="45">
        <f t="shared" si="63"/>
        <v>24.309452878332621</v>
      </c>
      <c r="N88" s="45">
        <f t="shared" si="64"/>
        <v>7.196268179243944</v>
      </c>
      <c r="O88" s="45">
        <f t="shared" si="65"/>
        <v>13.698745036565512</v>
      </c>
      <c r="P88" s="45">
        <f t="shared" si="66"/>
        <v>10.321702958203332</v>
      </c>
      <c r="Q88" s="45">
        <f t="shared" si="67"/>
        <v>0.99235308011952839</v>
      </c>
      <c r="R88" s="45">
        <f t="shared" si="68"/>
        <v>15.098913535488762</v>
      </c>
      <c r="S88" s="45">
        <f t="shared" si="69"/>
        <v>3.9611800798532926</v>
      </c>
      <c r="T88" s="45">
        <f t="shared" si="70"/>
        <v>2.0866463196444869</v>
      </c>
      <c r="U88" s="45">
        <f t="shared" si="71"/>
        <v>8.7014664557169397</v>
      </c>
      <c r="V88" s="45">
        <f t="shared" si="71"/>
        <v>12.0773404930749</v>
      </c>
      <c r="W88" s="45">
        <f t="shared" si="72"/>
        <v>9.5086356537508152</v>
      </c>
      <c r="X88" s="45">
        <f t="shared" si="73"/>
        <v>8.3397988451378637</v>
      </c>
      <c r="Y88" s="93">
        <f t="shared" si="74"/>
        <v>12.425203656554572</v>
      </c>
    </row>
    <row r="89" spans="1:26" x14ac:dyDescent="0.2">
      <c r="A89" s="7" t="s">
        <v>174</v>
      </c>
      <c r="B89" s="7" t="s">
        <v>126</v>
      </c>
      <c r="C89" s="4" t="s">
        <v>10</v>
      </c>
      <c r="D89" s="45">
        <f t="shared" si="75"/>
        <v>-11.930239705221908</v>
      </c>
      <c r="E89" s="45">
        <f t="shared" si="55"/>
        <v>15.844495759534908</v>
      </c>
      <c r="F89" s="45">
        <f t="shared" si="56"/>
        <v>38.739915274251615</v>
      </c>
      <c r="G89" s="45">
        <f t="shared" si="57"/>
        <v>51.955595008404458</v>
      </c>
      <c r="H89" s="45">
        <f t="shared" si="58"/>
        <v>43.139831547148219</v>
      </c>
      <c r="I89" s="45">
        <f t="shared" si="59"/>
        <v>50.175521937573052</v>
      </c>
      <c r="J89" s="45">
        <f t="shared" si="60"/>
        <v>-10.400302583386107</v>
      </c>
      <c r="K89" s="45">
        <f t="shared" si="61"/>
        <v>23.839835808454239</v>
      </c>
      <c r="L89" s="45">
        <f t="shared" si="62"/>
        <v>51.654118854041968</v>
      </c>
      <c r="M89" s="45">
        <f t="shared" si="63"/>
        <v>-42.237190132604255</v>
      </c>
      <c r="N89" s="45">
        <f t="shared" si="64"/>
        <v>50.689469313248878</v>
      </c>
      <c r="O89" s="45">
        <f t="shared" si="65"/>
        <v>12.228125507144668</v>
      </c>
      <c r="P89" s="45">
        <f t="shared" si="66"/>
        <v>-40.284078193343987</v>
      </c>
      <c r="Q89" s="45">
        <f t="shared" si="67"/>
        <v>5.8965787098051834</v>
      </c>
      <c r="R89" s="45">
        <f t="shared" si="68"/>
        <v>-2.6451004006662657</v>
      </c>
      <c r="S89" s="45">
        <f t="shared" si="69"/>
        <v>-11.823706681123042</v>
      </c>
      <c r="T89" s="45">
        <f t="shared" si="70"/>
        <v>-7.5407587854643907</v>
      </c>
      <c r="U89" s="45">
        <f t="shared" si="71"/>
        <v>4.2740495003048125</v>
      </c>
      <c r="V89" s="45">
        <f t="shared" si="71"/>
        <v>7.893428179456194</v>
      </c>
      <c r="W89" s="45">
        <f t="shared" si="72"/>
        <v>1.2486875414345491</v>
      </c>
      <c r="X89" s="45">
        <f t="shared" si="73"/>
        <v>-7.3921429503204195</v>
      </c>
      <c r="Y89" s="93">
        <f t="shared" si="74"/>
        <v>6.7958548043345957</v>
      </c>
    </row>
    <row r="90" spans="1:26" x14ac:dyDescent="0.2">
      <c r="A90" s="7" t="s">
        <v>175</v>
      </c>
      <c r="B90" s="7" t="s">
        <v>127</v>
      </c>
      <c r="C90" s="4" t="s">
        <v>10</v>
      </c>
      <c r="D90" s="45">
        <f t="shared" si="75"/>
        <v>16.316110517364123</v>
      </c>
      <c r="E90" s="45">
        <f t="shared" si="55"/>
        <v>29.554076439447954</v>
      </c>
      <c r="F90" s="45">
        <f t="shared" si="56"/>
        <v>-8.912450109836584</v>
      </c>
      <c r="G90" s="45">
        <f t="shared" si="57"/>
        <v>9.268421753002599</v>
      </c>
      <c r="H90" s="45">
        <f t="shared" si="58"/>
        <v>-24.503259397762648</v>
      </c>
      <c r="I90" s="45">
        <f t="shared" si="59"/>
        <v>26.434811706314633</v>
      </c>
      <c r="J90" s="45">
        <f t="shared" si="60"/>
        <v>118.5352630780188</v>
      </c>
      <c r="K90" s="45">
        <f t="shared" si="61"/>
        <v>-16.5823651157082</v>
      </c>
      <c r="L90" s="45">
        <f t="shared" si="62"/>
        <v>8.8829906922333493</v>
      </c>
      <c r="M90" s="45">
        <f t="shared" si="63"/>
        <v>5.0157858806467459</v>
      </c>
      <c r="N90" s="45">
        <f t="shared" si="64"/>
        <v>-3.0881999810117122</v>
      </c>
      <c r="O90" s="45">
        <f t="shared" si="65"/>
        <v>-29.436350147736007</v>
      </c>
      <c r="P90" s="45">
        <f t="shared" si="66"/>
        <v>17.410771154696363</v>
      </c>
      <c r="Q90" s="45">
        <f t="shared" si="67"/>
        <v>-16.88638232146063</v>
      </c>
      <c r="R90" s="45">
        <f t="shared" si="68"/>
        <v>20.786221468655157</v>
      </c>
      <c r="S90" s="45">
        <f t="shared" si="69"/>
        <v>2.5213302782670866</v>
      </c>
      <c r="T90" s="45">
        <f t="shared" si="70"/>
        <v>50.575454211445333</v>
      </c>
      <c r="U90" s="45">
        <f t="shared" si="71"/>
        <v>14.821516440900012</v>
      </c>
      <c r="V90" s="45">
        <f t="shared" si="71"/>
        <v>-10.79052984934404</v>
      </c>
      <c r="W90" s="45">
        <f t="shared" si="72"/>
        <v>-10.271885542331816</v>
      </c>
      <c r="X90" s="45">
        <f t="shared" si="73"/>
        <v>8.4071616765259591</v>
      </c>
      <c r="Y90" s="93">
        <f t="shared" si="74"/>
        <v>7.1493510910666487</v>
      </c>
    </row>
    <row r="91" spans="1:26" x14ac:dyDescent="0.2">
      <c r="A91" s="7" t="s">
        <v>176</v>
      </c>
      <c r="B91" s="7" t="s">
        <v>128</v>
      </c>
      <c r="C91" s="4" t="s">
        <v>10</v>
      </c>
      <c r="D91" s="45">
        <f t="shared" si="75"/>
        <v>51.88953056174239</v>
      </c>
      <c r="E91" s="45">
        <f t="shared" si="55"/>
        <v>59.732076533548991</v>
      </c>
      <c r="F91" s="45">
        <f t="shared" si="56"/>
        <v>34.314874119602024</v>
      </c>
      <c r="G91" s="45">
        <f t="shared" si="57"/>
        <v>18.445996056503233</v>
      </c>
      <c r="H91" s="45">
        <f t="shared" si="58"/>
        <v>20.319672103008912</v>
      </c>
      <c r="I91" s="45">
        <f t="shared" si="59"/>
        <v>18.521016113654667</v>
      </c>
      <c r="J91" s="45">
        <f t="shared" si="60"/>
        <v>2.8634765842858059</v>
      </c>
      <c r="K91" s="45">
        <f t="shared" si="61"/>
        <v>-7.8182310662785994</v>
      </c>
      <c r="L91" s="45">
        <f t="shared" si="62"/>
        <v>8.3074907112747383</v>
      </c>
      <c r="M91" s="45">
        <f t="shared" si="63"/>
        <v>39.693887437383779</v>
      </c>
      <c r="N91" s="45">
        <f t="shared" si="64"/>
        <v>22.788259700668803</v>
      </c>
      <c r="O91" s="45">
        <f t="shared" si="65"/>
        <v>-11.77376008080121</v>
      </c>
      <c r="P91" s="45">
        <f t="shared" si="66"/>
        <v>3.5696050968221584</v>
      </c>
      <c r="Q91" s="45">
        <f t="shared" si="67"/>
        <v>-16.184861682340582</v>
      </c>
      <c r="R91" s="45">
        <f t="shared" si="68"/>
        <v>33.315006119256594</v>
      </c>
      <c r="S91" s="45">
        <f t="shared" si="69"/>
        <v>5.1208766573039668</v>
      </c>
      <c r="T91" s="45">
        <f t="shared" si="70"/>
        <v>10.319172335903005</v>
      </c>
      <c r="U91" s="45">
        <f t="shared" si="71"/>
        <v>9.8387237624078381</v>
      </c>
      <c r="V91" s="45">
        <f t="shared" si="71"/>
        <v>14.780808034972239</v>
      </c>
      <c r="W91" s="45">
        <f t="shared" si="72"/>
        <v>0.77729152162511639</v>
      </c>
      <c r="X91" s="45">
        <f t="shared" si="73"/>
        <v>2.2077415403056762</v>
      </c>
      <c r="Y91" s="93">
        <f t="shared" si="74"/>
        <v>12.827601753762607</v>
      </c>
    </row>
    <row r="92" spans="1:26" x14ac:dyDescent="0.2">
      <c r="B92" s="7" t="s">
        <v>177</v>
      </c>
      <c r="C92" s="4" t="s">
        <v>10</v>
      </c>
      <c r="D92" s="45">
        <f t="shared" si="75"/>
        <v>80.596838077252642</v>
      </c>
      <c r="E92" s="45">
        <f t="shared" si="55"/>
        <v>25.621533963022245</v>
      </c>
      <c r="F92" s="45">
        <f t="shared" si="56"/>
        <v>17.096554956035789</v>
      </c>
      <c r="G92" s="45">
        <f t="shared" si="57"/>
        <v>22.907413140527467</v>
      </c>
      <c r="H92" s="45">
        <f t="shared" si="58"/>
        <v>29.126230174687038</v>
      </c>
      <c r="I92" s="45">
        <f t="shared" si="59"/>
        <v>-3.5959489790692345</v>
      </c>
      <c r="J92" s="45">
        <f t="shared" si="60"/>
        <v>-2.5971052100487526</v>
      </c>
      <c r="K92" s="45">
        <f t="shared" si="61"/>
        <v>1.5346442936461813E-2</v>
      </c>
      <c r="L92" s="45">
        <f t="shared" si="62"/>
        <v>11.374004181640046</v>
      </c>
      <c r="M92" s="45">
        <f t="shared" si="63"/>
        <v>3.0327249404510326</v>
      </c>
      <c r="N92" s="45">
        <f t="shared" si="64"/>
        <v>16.674283538411146</v>
      </c>
      <c r="O92" s="45">
        <f t="shared" si="65"/>
        <v>10.485654160196603</v>
      </c>
      <c r="P92" s="45">
        <f t="shared" si="66"/>
        <v>2.8157772421875507</v>
      </c>
      <c r="Q92" s="45">
        <f t="shared" si="67"/>
        <v>-14.374156017618674</v>
      </c>
      <c r="R92" s="45">
        <f t="shared" si="68"/>
        <v>21.65545272454446</v>
      </c>
      <c r="S92" s="45">
        <f t="shared" si="69"/>
        <v>2.4303314414540864</v>
      </c>
      <c r="T92" s="45">
        <f t="shared" si="70"/>
        <v>5.1298063471013364</v>
      </c>
      <c r="U92" s="45">
        <f t="shared" si="71"/>
        <v>2.6279950140256148</v>
      </c>
      <c r="V92" s="45">
        <f t="shared" si="71"/>
        <v>14.595911513088495</v>
      </c>
      <c r="W92" s="45">
        <f t="shared" si="72"/>
        <v>18.999680137700054</v>
      </c>
      <c r="X92" s="45">
        <f t="shared" si="73"/>
        <v>-4.9510185943058929</v>
      </c>
      <c r="Y92" s="93">
        <f t="shared" si="74"/>
        <v>9.6586553799009636</v>
      </c>
    </row>
    <row r="93" spans="1:26" ht="13.5" thickBot="1" x14ac:dyDescent="0.25">
      <c r="A93" s="30"/>
      <c r="B93" s="30"/>
      <c r="C93" s="30"/>
      <c r="D93" s="30"/>
      <c r="E93" s="30"/>
      <c r="F93" s="30"/>
      <c r="G93" s="30"/>
      <c r="H93" s="30"/>
      <c r="I93" s="30"/>
      <c r="J93" s="30"/>
      <c r="K93" s="30"/>
      <c r="L93" s="30"/>
      <c r="M93" s="30"/>
      <c r="N93" s="30"/>
      <c r="O93" s="30"/>
      <c r="P93" s="30"/>
      <c r="Q93" s="30"/>
      <c r="R93" s="30"/>
      <c r="S93" s="30"/>
      <c r="T93" s="30"/>
      <c r="U93" s="30"/>
      <c r="V93" s="30"/>
      <c r="W93" s="30"/>
      <c r="X93" s="30"/>
      <c r="Y93" s="30"/>
    </row>
    <row r="94" spans="1:26" ht="13.5" thickTop="1" x14ac:dyDescent="0.2">
      <c r="A94" s="354" t="s">
        <v>869</v>
      </c>
      <c r="B94" s="355"/>
      <c r="C94" s="355"/>
      <c r="D94" s="355"/>
      <c r="E94" s="355"/>
      <c r="F94" s="355"/>
      <c r="G94" s="355"/>
      <c r="H94" s="355"/>
      <c r="I94" s="355"/>
      <c r="J94" s="355"/>
      <c r="K94" s="355"/>
      <c r="L94" s="355"/>
      <c r="M94" s="355"/>
      <c r="N94" s="355"/>
      <c r="O94" s="355"/>
      <c r="P94" s="355"/>
      <c r="Q94" s="355"/>
      <c r="R94" s="355"/>
      <c r="S94" s="355"/>
      <c r="T94" s="355"/>
      <c r="U94" s="355"/>
      <c r="V94" s="355"/>
      <c r="W94" s="355"/>
      <c r="X94" s="355"/>
      <c r="Y94" s="355"/>
      <c r="Z94" s="355"/>
    </row>
  </sheetData>
  <mergeCells count="6">
    <mergeCell ref="A94:Z94"/>
    <mergeCell ref="A2:Y2"/>
    <mergeCell ref="A4:Y4"/>
    <mergeCell ref="C7:Y7"/>
    <mergeCell ref="C36:Y36"/>
    <mergeCell ref="C65:Y65"/>
  </mergeCells>
  <hyperlinks>
    <hyperlink ref="A1" location="INDICE!A1" display="ÍNDICE"/>
  </hyperlinks>
  <pageMargins left="0.75" right="0.75" top="1" bottom="1" header="0.5" footer="0.5"/>
  <pageSetup paperSize="0" orientation="portrait" horizontalDpi="4294967292" verticalDpi="4294967292"/>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4"/>
  <sheetViews>
    <sheetView topLeftCell="G43" zoomScale="66" zoomScaleNormal="66" workbookViewId="0"/>
  </sheetViews>
  <sheetFormatPr baseColWidth="10" defaultRowHeight="12.75" x14ac:dyDescent="0.2"/>
  <cols>
    <col min="1" max="1" width="14.42578125" style="4" customWidth="1"/>
    <col min="2" max="2" width="47.7109375" style="4" customWidth="1"/>
    <col min="3" max="3" width="11.42578125" style="4" bestFit="1" customWidth="1"/>
    <col min="4" max="7" width="11.42578125" style="4" customWidth="1"/>
    <col min="8" max="10" width="11.42578125" style="4" bestFit="1" customWidth="1"/>
    <col min="11" max="11" width="11.42578125" style="4" customWidth="1"/>
    <col min="12" max="16" width="11.42578125" style="4" bestFit="1" customWidth="1"/>
    <col min="17" max="24" width="11.42578125" style="4" customWidth="1"/>
    <col min="25" max="25" width="12" style="4" bestFit="1" customWidth="1"/>
    <col min="26" max="16384" width="11.42578125" style="4"/>
  </cols>
  <sheetData>
    <row r="1" spans="1:28" x14ac:dyDescent="0.2">
      <c r="A1" s="37" t="s">
        <v>4</v>
      </c>
    </row>
    <row r="2" spans="1:28" ht="18.75" x14ac:dyDescent="0.3">
      <c r="A2" s="362" t="s">
        <v>262</v>
      </c>
      <c r="B2" s="362"/>
      <c r="C2" s="362"/>
      <c r="D2" s="362"/>
      <c r="E2" s="362"/>
      <c r="F2" s="362"/>
      <c r="G2" s="362"/>
      <c r="H2" s="362"/>
      <c r="I2" s="362"/>
      <c r="J2" s="362"/>
      <c r="K2" s="362"/>
      <c r="L2" s="362"/>
      <c r="M2" s="362"/>
      <c r="N2" s="362"/>
      <c r="O2" s="362"/>
      <c r="P2" s="362"/>
      <c r="Q2" s="362"/>
      <c r="R2" s="362"/>
      <c r="S2" s="362"/>
      <c r="T2" s="362"/>
      <c r="U2" s="362"/>
      <c r="V2" s="362"/>
      <c r="W2" s="362"/>
      <c r="X2" s="362"/>
      <c r="Y2" s="362"/>
    </row>
    <row r="3" spans="1:28" ht="18.75" x14ac:dyDescent="0.3">
      <c r="A3" s="150"/>
      <c r="B3" s="150"/>
      <c r="C3" s="150"/>
      <c r="D3" s="150"/>
      <c r="E3" s="150"/>
      <c r="F3" s="150"/>
      <c r="G3" s="150"/>
      <c r="H3" s="150"/>
      <c r="I3" s="150"/>
      <c r="J3" s="150"/>
      <c r="K3" s="150"/>
      <c r="L3" s="150"/>
      <c r="M3" s="150"/>
      <c r="N3" s="150"/>
      <c r="O3" s="150"/>
      <c r="P3" s="150"/>
      <c r="Q3" s="150"/>
      <c r="R3" s="150"/>
      <c r="S3" s="150"/>
      <c r="T3" s="236"/>
      <c r="U3" s="242"/>
      <c r="V3" s="294"/>
      <c r="W3" s="300"/>
      <c r="X3" s="300"/>
      <c r="Y3" s="41"/>
    </row>
    <row r="4" spans="1:28" ht="18.75" x14ac:dyDescent="0.3">
      <c r="A4" s="362" t="s">
        <v>860</v>
      </c>
      <c r="B4" s="362"/>
      <c r="C4" s="362"/>
      <c r="D4" s="362"/>
      <c r="E4" s="362"/>
      <c r="F4" s="362"/>
      <c r="G4" s="362"/>
      <c r="H4" s="362"/>
      <c r="I4" s="362"/>
      <c r="J4" s="362"/>
      <c r="K4" s="362"/>
      <c r="L4" s="362"/>
      <c r="M4" s="362"/>
      <c r="N4" s="362"/>
      <c r="O4" s="362"/>
      <c r="P4" s="362"/>
      <c r="Q4" s="362"/>
      <c r="R4" s="362"/>
      <c r="S4" s="362"/>
      <c r="T4" s="362"/>
      <c r="U4" s="362"/>
      <c r="V4" s="362"/>
      <c r="W4" s="362"/>
      <c r="X4" s="362"/>
      <c r="Y4" s="362"/>
    </row>
    <row r="5" spans="1:28" ht="13.5" thickBot="1" x14ac:dyDescent="0.25">
      <c r="A5" s="146"/>
      <c r="B5" s="146"/>
      <c r="C5" s="29"/>
      <c r="D5" s="29"/>
      <c r="E5" s="29"/>
      <c r="F5" s="29"/>
      <c r="G5" s="29"/>
      <c r="H5" s="29"/>
      <c r="I5" s="29"/>
      <c r="J5" s="29"/>
      <c r="K5" s="29"/>
      <c r="L5" s="29"/>
      <c r="M5" s="29"/>
      <c r="N5" s="29"/>
      <c r="O5" s="29"/>
      <c r="P5" s="29"/>
      <c r="Q5" s="29"/>
      <c r="R5" s="29"/>
      <c r="S5" s="29"/>
      <c r="T5" s="29"/>
      <c r="U5" s="29"/>
      <c r="V5" s="29"/>
      <c r="W5" s="29"/>
      <c r="X5" s="29"/>
      <c r="Y5" s="29"/>
    </row>
    <row r="6" spans="1:28" ht="13.5" thickTop="1" x14ac:dyDescent="0.2">
      <c r="C6" s="38">
        <v>1995</v>
      </c>
      <c r="D6" s="38">
        <v>1996</v>
      </c>
      <c r="E6" s="38">
        <v>1997</v>
      </c>
      <c r="F6" s="38">
        <v>1998</v>
      </c>
      <c r="G6" s="38">
        <v>1999</v>
      </c>
      <c r="H6" s="38">
        <v>2000</v>
      </c>
      <c r="I6" s="38">
        <v>2001</v>
      </c>
      <c r="J6" s="38">
        <v>2002</v>
      </c>
      <c r="K6" s="38">
        <v>2003</v>
      </c>
      <c r="L6" s="38">
        <v>2004</v>
      </c>
      <c r="M6" s="38">
        <v>2005</v>
      </c>
      <c r="N6" s="38">
        <v>2006</v>
      </c>
      <c r="O6" s="38">
        <v>2007</v>
      </c>
      <c r="P6" s="38">
        <v>2008</v>
      </c>
      <c r="Q6" s="38">
        <v>2009</v>
      </c>
      <c r="R6" s="38">
        <v>2010</v>
      </c>
      <c r="S6" s="38">
        <v>2011</v>
      </c>
      <c r="T6" s="38">
        <v>2012</v>
      </c>
      <c r="U6" s="38">
        <v>2013</v>
      </c>
      <c r="V6" s="38">
        <v>2014</v>
      </c>
      <c r="W6" s="38">
        <v>2015</v>
      </c>
      <c r="X6" s="38">
        <v>2016</v>
      </c>
      <c r="Y6" s="38" t="s">
        <v>806</v>
      </c>
    </row>
    <row r="7" spans="1:28" ht="13.5" thickBot="1" x14ac:dyDescent="0.25">
      <c r="A7" s="26"/>
      <c r="B7" s="26"/>
      <c r="C7" s="360" t="s">
        <v>6</v>
      </c>
      <c r="D7" s="360"/>
      <c r="E7" s="360"/>
      <c r="F7" s="360"/>
      <c r="G7" s="360"/>
      <c r="H7" s="360"/>
      <c r="I7" s="360"/>
      <c r="J7" s="360"/>
      <c r="K7" s="360"/>
      <c r="L7" s="360"/>
      <c r="M7" s="360"/>
      <c r="N7" s="360"/>
      <c r="O7" s="360"/>
      <c r="P7" s="360"/>
      <c r="Q7" s="360"/>
      <c r="R7" s="360"/>
      <c r="S7" s="360"/>
      <c r="T7" s="360"/>
      <c r="U7" s="360"/>
      <c r="V7" s="360"/>
      <c r="W7" s="360"/>
      <c r="X7" s="360"/>
      <c r="Y7" s="360"/>
    </row>
    <row r="8" spans="1:28" ht="13.5" thickTop="1" x14ac:dyDescent="0.2">
      <c r="C8" s="148"/>
      <c r="D8" s="148"/>
      <c r="E8" s="148"/>
      <c r="F8" s="148"/>
      <c r="G8" s="148"/>
      <c r="H8" s="148"/>
      <c r="I8" s="148"/>
      <c r="J8" s="148"/>
      <c r="K8" s="148"/>
    </row>
    <row r="9" spans="1:28" x14ac:dyDescent="0.2">
      <c r="A9" s="46" t="s">
        <v>152</v>
      </c>
      <c r="B9" s="46" t="s">
        <v>104</v>
      </c>
      <c r="C9" s="281">
        <v>34.067166999999998</v>
      </c>
      <c r="D9" s="281">
        <v>37.199922000000001</v>
      </c>
      <c r="E9" s="281">
        <v>79.948950999999994</v>
      </c>
      <c r="F9" s="281">
        <v>75.135093999999995</v>
      </c>
      <c r="G9" s="281">
        <v>59.249088999999998</v>
      </c>
      <c r="H9" s="281">
        <v>87.972318999999999</v>
      </c>
      <c r="I9" s="281">
        <v>80.970063999999994</v>
      </c>
      <c r="J9" s="281">
        <v>51.934168999999997</v>
      </c>
      <c r="K9" s="281">
        <v>36.312294999999999</v>
      </c>
      <c r="L9" s="281">
        <v>29.871191</v>
      </c>
      <c r="M9" s="281">
        <v>24.783383000000001</v>
      </c>
      <c r="N9" s="281">
        <v>60.146610000000003</v>
      </c>
      <c r="O9" s="281">
        <v>67.245000000000005</v>
      </c>
      <c r="P9" s="281">
        <v>44.962924000000001</v>
      </c>
      <c r="Q9" s="282">
        <v>22.991564</v>
      </c>
      <c r="R9" s="283">
        <v>28.998915</v>
      </c>
      <c r="S9" s="155">
        <v>32.284111000000003</v>
      </c>
      <c r="T9" s="155">
        <v>31.618490999999999</v>
      </c>
      <c r="U9" s="155">
        <v>30.493210999999999</v>
      </c>
      <c r="V9" s="155">
        <v>32.166646</v>
      </c>
      <c r="W9" s="155">
        <v>31.322785999999997</v>
      </c>
      <c r="X9" s="155">
        <v>41.302244999999999</v>
      </c>
      <c r="Y9" s="47">
        <f>SUM(C9:X9)</f>
        <v>1020.9761469999999</v>
      </c>
    </row>
    <row r="10" spans="1:28" x14ac:dyDescent="0.2">
      <c r="A10" s="48" t="s">
        <v>153</v>
      </c>
      <c r="B10" s="48" t="s">
        <v>105</v>
      </c>
      <c r="C10" s="281">
        <v>1094.832218</v>
      </c>
      <c r="D10" s="281">
        <v>1716.496607</v>
      </c>
      <c r="E10" s="281">
        <v>2420.2347850000001</v>
      </c>
      <c r="F10" s="281">
        <v>3164.709515</v>
      </c>
      <c r="G10" s="281">
        <v>3678.5258269999999</v>
      </c>
      <c r="H10" s="281">
        <v>4524.3187600000001</v>
      </c>
      <c r="I10" s="281">
        <v>4248.7716810000002</v>
      </c>
      <c r="J10" s="281">
        <v>2970.210959</v>
      </c>
      <c r="K10" s="281">
        <v>2547.1694550000002</v>
      </c>
      <c r="L10" s="281">
        <v>2940.7415999999998</v>
      </c>
      <c r="M10" s="281">
        <v>2939.6084900000001</v>
      </c>
      <c r="N10" s="281">
        <v>3529.6790369999999</v>
      </c>
      <c r="O10" s="281">
        <v>3936.33124</v>
      </c>
      <c r="P10" s="281">
        <v>4824.8243620000003</v>
      </c>
      <c r="Q10" s="282">
        <v>3649.1097329999998</v>
      </c>
      <c r="R10" s="283">
        <v>4452.8278710000004</v>
      </c>
      <c r="S10" s="155">
        <v>4549.2338529999997</v>
      </c>
      <c r="T10" s="155">
        <v>3871.2294299999999</v>
      </c>
      <c r="U10" s="155">
        <v>3811.3670590000002</v>
      </c>
      <c r="V10" s="155">
        <v>3864.7996800000001</v>
      </c>
      <c r="W10" s="155">
        <v>6352.5122789999996</v>
      </c>
      <c r="X10" s="155">
        <v>4931.3193079999992</v>
      </c>
      <c r="Y10" s="47">
        <f t="shared" ref="Y10:Y34" si="0">SUM(C10:X10)</f>
        <v>80018.853749000002</v>
      </c>
    </row>
    <row r="11" spans="1:28" x14ac:dyDescent="0.2">
      <c r="A11" s="48" t="s">
        <v>154</v>
      </c>
      <c r="B11" s="48" t="s">
        <v>106</v>
      </c>
      <c r="C11" s="281">
        <v>1232.0927320000001</v>
      </c>
      <c r="D11" s="281">
        <v>1631.0738120000001</v>
      </c>
      <c r="E11" s="281">
        <v>1964.5575819999999</v>
      </c>
      <c r="F11" s="281">
        <v>2481.0911630000001</v>
      </c>
      <c r="G11" s="281">
        <v>2486.251581</v>
      </c>
      <c r="H11" s="281">
        <v>2814.6622040000002</v>
      </c>
      <c r="I11" s="281">
        <v>2616.0945419999998</v>
      </c>
      <c r="J11" s="281">
        <v>2088.9065449999998</v>
      </c>
      <c r="K11" s="281">
        <v>1863.7819589999999</v>
      </c>
      <c r="L11" s="281">
        <v>1720.0604149999999</v>
      </c>
      <c r="M11" s="281">
        <v>1732.3887609999999</v>
      </c>
      <c r="N11" s="281">
        <v>1956.4995449999999</v>
      </c>
      <c r="O11" s="281">
        <v>1828.3168310000001</v>
      </c>
      <c r="P11" s="281">
        <v>2097.955215</v>
      </c>
      <c r="Q11" s="282">
        <v>1568.4669349999999</v>
      </c>
      <c r="R11" s="283">
        <v>1862.882848</v>
      </c>
      <c r="S11" s="42">
        <v>2034.467893</v>
      </c>
      <c r="T11" s="42">
        <v>2344.7872269999998</v>
      </c>
      <c r="U11" s="42">
        <v>2540.19974</v>
      </c>
      <c r="V11" s="42">
        <v>2847.6837020000003</v>
      </c>
      <c r="W11" s="42">
        <v>3555.3966619999997</v>
      </c>
      <c r="X11" s="42">
        <v>2093.9762329999994</v>
      </c>
      <c r="Y11" s="47">
        <f t="shared" si="0"/>
        <v>47361.594127000004</v>
      </c>
    </row>
    <row r="12" spans="1:28" ht="15" x14ac:dyDescent="0.25">
      <c r="A12" s="48" t="s">
        <v>155</v>
      </c>
      <c r="B12" s="48" t="s">
        <v>107</v>
      </c>
      <c r="C12" s="281">
        <v>157.27613299999999</v>
      </c>
      <c r="D12" s="281">
        <v>329.91630400000003</v>
      </c>
      <c r="E12" s="281">
        <v>330.33942000000002</v>
      </c>
      <c r="F12" s="281">
        <v>323.53467799999999</v>
      </c>
      <c r="G12" s="281">
        <v>406.30266799999998</v>
      </c>
      <c r="H12" s="281">
        <v>624.17302500000005</v>
      </c>
      <c r="I12" s="281">
        <v>607.49104199999999</v>
      </c>
      <c r="J12" s="281">
        <v>431.25717800000001</v>
      </c>
      <c r="K12" s="281">
        <v>393.389385</v>
      </c>
      <c r="L12" s="281">
        <v>371.82794999999999</v>
      </c>
      <c r="M12" s="281">
        <v>374.15038299999998</v>
      </c>
      <c r="N12" s="281">
        <v>357.89774299999999</v>
      </c>
      <c r="O12" s="281">
        <v>362.55263500000001</v>
      </c>
      <c r="P12" s="281">
        <v>438.36658399999999</v>
      </c>
      <c r="Q12" s="282">
        <v>476.22238800000002</v>
      </c>
      <c r="R12" s="283">
        <v>531.95732599999997</v>
      </c>
      <c r="S12" s="42">
        <v>485.02211499999999</v>
      </c>
      <c r="T12" s="42">
        <v>240.20993300000001</v>
      </c>
      <c r="U12" s="42">
        <v>79.601500000000001</v>
      </c>
      <c r="V12" s="42">
        <v>76.842146999999997</v>
      </c>
      <c r="W12" s="42">
        <v>208.34808900000002</v>
      </c>
      <c r="X12" s="42">
        <v>182.90563099999997</v>
      </c>
      <c r="Y12" s="47">
        <f t="shared" si="0"/>
        <v>7789.5842570000004</v>
      </c>
      <c r="AB12" s="172"/>
    </row>
    <row r="13" spans="1:28" ht="15" x14ac:dyDescent="0.25">
      <c r="A13" s="48" t="s">
        <v>156</v>
      </c>
      <c r="B13" s="48" t="s">
        <v>108</v>
      </c>
      <c r="C13" s="281">
        <v>464.82493199999999</v>
      </c>
      <c r="D13" s="281">
        <v>494.09594399999997</v>
      </c>
      <c r="E13" s="281">
        <v>699.67039199999999</v>
      </c>
      <c r="F13" s="281">
        <v>797.25132599999995</v>
      </c>
      <c r="G13" s="281">
        <v>994.08278800000005</v>
      </c>
      <c r="H13" s="281">
        <v>1187.138594</v>
      </c>
      <c r="I13" s="281">
        <v>1126.6235300000001</v>
      </c>
      <c r="J13" s="281">
        <v>905.987618</v>
      </c>
      <c r="K13" s="281">
        <v>916.31879300000003</v>
      </c>
      <c r="L13" s="281">
        <v>855.028415</v>
      </c>
      <c r="M13" s="281">
        <v>897.54529300000002</v>
      </c>
      <c r="N13" s="281">
        <v>905.73144200000002</v>
      </c>
      <c r="O13" s="281">
        <v>777.55868999999996</v>
      </c>
      <c r="P13" s="281">
        <v>829.19083000000001</v>
      </c>
      <c r="Q13" s="282">
        <v>521.64873899999998</v>
      </c>
      <c r="R13" s="283">
        <v>582.93739200000005</v>
      </c>
      <c r="S13" s="42">
        <v>574.10751900000002</v>
      </c>
      <c r="T13" s="42">
        <v>556.10347999999999</v>
      </c>
      <c r="U13" s="42">
        <v>547.48466900000005</v>
      </c>
      <c r="V13" s="42">
        <v>524.31677300000001</v>
      </c>
      <c r="W13" s="42">
        <v>623.114013</v>
      </c>
      <c r="X13" s="42">
        <v>600.90326100000004</v>
      </c>
      <c r="Y13" s="47">
        <f t="shared" si="0"/>
        <v>16381.664432999998</v>
      </c>
      <c r="AB13" s="172"/>
    </row>
    <row r="14" spans="1:28" ht="15" x14ac:dyDescent="0.25">
      <c r="A14" s="48" t="s">
        <v>157</v>
      </c>
      <c r="B14" s="48" t="s">
        <v>109</v>
      </c>
      <c r="C14" s="281">
        <v>469.59245900000002</v>
      </c>
      <c r="D14" s="281">
        <v>464.89877799999999</v>
      </c>
      <c r="E14" s="281">
        <v>654.90635499999996</v>
      </c>
      <c r="F14" s="281">
        <v>762.25640599999997</v>
      </c>
      <c r="G14" s="281">
        <v>936.23346800000002</v>
      </c>
      <c r="H14" s="281">
        <v>1131.0372709999999</v>
      </c>
      <c r="I14" s="281">
        <v>1157.497269</v>
      </c>
      <c r="J14" s="281">
        <v>913.77597600000001</v>
      </c>
      <c r="K14" s="281">
        <v>913.55956200000003</v>
      </c>
      <c r="L14" s="281">
        <v>878.65094599999998</v>
      </c>
      <c r="M14" s="281">
        <v>912.94805799999995</v>
      </c>
      <c r="N14" s="281">
        <v>911.58837300000005</v>
      </c>
      <c r="O14" s="281">
        <v>783.64140199999997</v>
      </c>
      <c r="P14" s="281">
        <v>858.90340500000002</v>
      </c>
      <c r="Q14" s="282">
        <v>519.730774</v>
      </c>
      <c r="R14" s="283">
        <v>573.36758099999997</v>
      </c>
      <c r="S14" s="42">
        <v>533.65207299999997</v>
      </c>
      <c r="T14" s="42">
        <v>488.23363799999998</v>
      </c>
      <c r="U14" s="42">
        <v>482.72878800000001</v>
      </c>
      <c r="V14" s="42">
        <v>519.73728100000005</v>
      </c>
      <c r="W14" s="42">
        <v>549.29449799999998</v>
      </c>
      <c r="X14" s="42">
        <v>405.06519900000001</v>
      </c>
      <c r="Y14" s="47">
        <f t="shared" si="0"/>
        <v>15821.299559999999</v>
      </c>
      <c r="AB14" s="172"/>
    </row>
    <row r="15" spans="1:28" ht="15" x14ac:dyDescent="0.25">
      <c r="A15" s="48" t="s">
        <v>158</v>
      </c>
      <c r="B15" s="48" t="s">
        <v>110</v>
      </c>
      <c r="C15" s="281">
        <v>78.596148999999997</v>
      </c>
      <c r="D15" s="281">
        <v>108.550391</v>
      </c>
      <c r="E15" s="281">
        <v>149.93396899999999</v>
      </c>
      <c r="F15" s="281">
        <v>201.46608599999999</v>
      </c>
      <c r="G15" s="281">
        <v>191.23948999999999</v>
      </c>
      <c r="H15" s="281">
        <v>191.95536000000001</v>
      </c>
      <c r="I15" s="281">
        <v>203.349827</v>
      </c>
      <c r="J15" s="281">
        <v>177.201244</v>
      </c>
      <c r="K15" s="281">
        <v>219.53582800000001</v>
      </c>
      <c r="L15" s="281">
        <v>212.919814</v>
      </c>
      <c r="M15" s="281">
        <v>170.11114599999999</v>
      </c>
      <c r="N15" s="281">
        <v>173.99189999999999</v>
      </c>
      <c r="O15" s="281">
        <v>171.43917200000001</v>
      </c>
      <c r="P15" s="281">
        <v>148.06568200000001</v>
      </c>
      <c r="Q15" s="282">
        <v>108.618831</v>
      </c>
      <c r="R15" s="283">
        <v>136.00705300000001</v>
      </c>
      <c r="S15" s="42">
        <v>222.23533499999999</v>
      </c>
      <c r="T15" s="42">
        <v>264.83067399999999</v>
      </c>
      <c r="U15" s="42">
        <v>223.33332999999999</v>
      </c>
      <c r="V15" s="42">
        <v>219.251597</v>
      </c>
      <c r="W15" s="42">
        <v>247.21454399999999</v>
      </c>
      <c r="X15" s="42">
        <v>193.56230399999998</v>
      </c>
      <c r="Y15" s="47">
        <f t="shared" si="0"/>
        <v>4013.4097259999994</v>
      </c>
      <c r="AB15" s="172"/>
    </row>
    <row r="16" spans="1:28" ht="15" x14ac:dyDescent="0.25">
      <c r="A16" s="48" t="s">
        <v>159</v>
      </c>
      <c r="B16" s="48" t="s">
        <v>111</v>
      </c>
      <c r="C16" s="281">
        <v>811.34176100000002</v>
      </c>
      <c r="D16" s="281">
        <v>1202.54466</v>
      </c>
      <c r="E16" s="281">
        <v>1442.2426949999999</v>
      </c>
      <c r="F16" s="281">
        <v>1672.4309249999999</v>
      </c>
      <c r="G16" s="281">
        <v>1727.6610250000001</v>
      </c>
      <c r="H16" s="281">
        <v>2230.3422970000001</v>
      </c>
      <c r="I16" s="281">
        <v>1588.2649730000001</v>
      </c>
      <c r="J16" s="281">
        <v>1041.170353</v>
      </c>
      <c r="K16" s="281">
        <v>947.22200999999995</v>
      </c>
      <c r="L16" s="281">
        <v>778.28230299999996</v>
      </c>
      <c r="M16" s="281">
        <v>639.48632199999997</v>
      </c>
      <c r="N16" s="281">
        <v>656.47089000000005</v>
      </c>
      <c r="O16" s="281">
        <v>554.02690199999995</v>
      </c>
      <c r="P16" s="281">
        <v>366.39625699999999</v>
      </c>
      <c r="Q16" s="282">
        <v>288.58289000000002</v>
      </c>
      <c r="R16" s="283">
        <v>316.33292299999999</v>
      </c>
      <c r="S16" s="42">
        <v>329.18243100000001</v>
      </c>
      <c r="T16" s="42">
        <v>386.539108</v>
      </c>
      <c r="U16" s="42">
        <v>421.92889200000002</v>
      </c>
      <c r="V16" s="42">
        <v>458.32495799999998</v>
      </c>
      <c r="W16" s="42">
        <v>440.32715699999994</v>
      </c>
      <c r="X16" s="42">
        <v>418.84689600000002</v>
      </c>
      <c r="Y16" s="47">
        <f t="shared" si="0"/>
        <v>18717.948628000002</v>
      </c>
      <c r="AB16" s="172"/>
    </row>
    <row r="17" spans="1:28" ht="15" x14ac:dyDescent="0.25">
      <c r="A17" s="48" t="s">
        <v>160</v>
      </c>
      <c r="B17" s="48" t="s">
        <v>112</v>
      </c>
      <c r="C17" s="281">
        <v>521.41697899999997</v>
      </c>
      <c r="D17" s="281">
        <v>702.80876999999998</v>
      </c>
      <c r="E17" s="281">
        <v>781.15777400000002</v>
      </c>
      <c r="F17" s="281">
        <v>981.72131400000001</v>
      </c>
      <c r="G17" s="281">
        <v>1206.3260969999999</v>
      </c>
      <c r="H17" s="281">
        <v>1633.280248</v>
      </c>
      <c r="I17" s="281">
        <v>1211.342576</v>
      </c>
      <c r="J17" s="281">
        <v>976.34492799999998</v>
      </c>
      <c r="K17" s="281">
        <v>1010.008088</v>
      </c>
      <c r="L17" s="281">
        <v>807.72866299999998</v>
      </c>
      <c r="M17" s="281">
        <v>532.52295100000003</v>
      </c>
      <c r="N17" s="281">
        <v>561.97416099999998</v>
      </c>
      <c r="O17" s="281">
        <v>552.246849</v>
      </c>
      <c r="P17" s="281">
        <v>342.04145699999998</v>
      </c>
      <c r="Q17" s="282">
        <v>224.82244700000001</v>
      </c>
      <c r="R17" s="283">
        <v>277.121039</v>
      </c>
      <c r="S17" s="42">
        <v>267.592062</v>
      </c>
      <c r="T17" s="42">
        <v>240.468412</v>
      </c>
      <c r="U17" s="42">
        <v>251.024171</v>
      </c>
      <c r="V17" s="42">
        <v>252.10663</v>
      </c>
      <c r="W17" s="42">
        <v>249.674824</v>
      </c>
      <c r="X17" s="42">
        <v>215.219168</v>
      </c>
      <c r="Y17" s="47">
        <f t="shared" si="0"/>
        <v>13798.949607999999</v>
      </c>
      <c r="AB17" s="172"/>
    </row>
    <row r="18" spans="1:28" ht="15" x14ac:dyDescent="0.25">
      <c r="A18" s="48" t="s">
        <v>161</v>
      </c>
      <c r="B18" s="48" t="s">
        <v>113</v>
      </c>
      <c r="C18" s="281">
        <v>69.230188999999996</v>
      </c>
      <c r="D18" s="281">
        <v>64.174806000000004</v>
      </c>
      <c r="E18" s="281">
        <v>69.280435999999995</v>
      </c>
      <c r="F18" s="281">
        <v>79.544850999999994</v>
      </c>
      <c r="G18" s="281">
        <v>81.272619000000006</v>
      </c>
      <c r="H18" s="281">
        <v>89.763211999999996</v>
      </c>
      <c r="I18" s="281">
        <v>82.612954000000002</v>
      </c>
      <c r="J18" s="281">
        <v>55.151198000000001</v>
      </c>
      <c r="K18" s="281">
        <v>49.978202000000003</v>
      </c>
      <c r="L18" s="281">
        <v>63.646608999999998</v>
      </c>
      <c r="M18" s="281">
        <v>69.482557</v>
      </c>
      <c r="N18" s="281">
        <v>74.368741</v>
      </c>
      <c r="O18" s="281">
        <v>85.706518000000003</v>
      </c>
      <c r="P18" s="281">
        <v>94.387991999999997</v>
      </c>
      <c r="Q18" s="282">
        <v>72.903261000000001</v>
      </c>
      <c r="R18" s="283">
        <v>87.996358999999998</v>
      </c>
      <c r="S18" s="42">
        <v>114.285765</v>
      </c>
      <c r="T18" s="42">
        <v>99.067864999999998</v>
      </c>
      <c r="U18" s="42">
        <v>106.72494399999999</v>
      </c>
      <c r="V18" s="42">
        <v>118.437956</v>
      </c>
      <c r="W18" s="42">
        <v>116.083786</v>
      </c>
      <c r="X18" s="42">
        <v>107.40195199999999</v>
      </c>
      <c r="Y18" s="47">
        <f t="shared" si="0"/>
        <v>1851.502772</v>
      </c>
      <c r="AB18" s="172"/>
    </row>
    <row r="19" spans="1:28" ht="15" x14ac:dyDescent="0.25">
      <c r="A19" s="48" t="s">
        <v>162</v>
      </c>
      <c r="B19" s="48" t="s">
        <v>114</v>
      </c>
      <c r="C19" s="281">
        <v>968.30520200000001</v>
      </c>
      <c r="D19" s="281">
        <v>1407.8107090000001</v>
      </c>
      <c r="E19" s="281">
        <v>1744.593222</v>
      </c>
      <c r="F19" s="281">
        <v>2050.4850200000001</v>
      </c>
      <c r="G19" s="281">
        <v>2487.080543</v>
      </c>
      <c r="H19" s="281">
        <v>3031.5279860000001</v>
      </c>
      <c r="I19" s="281">
        <v>2714.7029320000001</v>
      </c>
      <c r="J19" s="281">
        <v>2816.4590619999999</v>
      </c>
      <c r="K19" s="281">
        <v>2725.6387300000001</v>
      </c>
      <c r="L19" s="281">
        <v>2709.2052739999999</v>
      </c>
      <c r="M19" s="281">
        <v>2648.5143090000001</v>
      </c>
      <c r="N19" s="281">
        <v>2670.979304</v>
      </c>
      <c r="O19" s="281">
        <v>2591.3536469999999</v>
      </c>
      <c r="P19" s="281">
        <v>2362.136767</v>
      </c>
      <c r="Q19" s="282">
        <v>1674.090001</v>
      </c>
      <c r="R19" s="283">
        <v>2179.74692</v>
      </c>
      <c r="S19" s="42">
        <v>2317.64752</v>
      </c>
      <c r="T19" s="42">
        <v>2408.1219030000002</v>
      </c>
      <c r="U19" s="42">
        <v>2608.3656769999998</v>
      </c>
      <c r="V19" s="42">
        <v>2693.4944959999998</v>
      </c>
      <c r="W19" s="42">
        <v>2726.6836549999998</v>
      </c>
      <c r="X19" s="42">
        <v>2609.6754610000003</v>
      </c>
      <c r="Y19" s="47">
        <f t="shared" si="0"/>
        <v>52146.618339999994</v>
      </c>
      <c r="AB19" s="172"/>
    </row>
    <row r="20" spans="1:28" ht="15" x14ac:dyDescent="0.25">
      <c r="A20" s="48" t="s">
        <v>163</v>
      </c>
      <c r="B20" s="48" t="s">
        <v>115</v>
      </c>
      <c r="C20" s="281">
        <v>95.008601999999996</v>
      </c>
      <c r="D20" s="281">
        <v>129.532614</v>
      </c>
      <c r="E20" s="281">
        <v>171.92950300000001</v>
      </c>
      <c r="F20" s="281">
        <v>194.55748500000001</v>
      </c>
      <c r="G20" s="281">
        <v>243.62697</v>
      </c>
      <c r="H20" s="281">
        <v>284.63088299999998</v>
      </c>
      <c r="I20" s="281">
        <v>281.63419599999997</v>
      </c>
      <c r="J20" s="281">
        <v>297.39329900000001</v>
      </c>
      <c r="K20" s="281">
        <v>328.28720900000002</v>
      </c>
      <c r="L20" s="281">
        <v>339.15635800000001</v>
      </c>
      <c r="M20" s="281">
        <v>307.09788800000001</v>
      </c>
      <c r="N20" s="281">
        <v>374.129863</v>
      </c>
      <c r="O20" s="281">
        <v>504.96865600000001</v>
      </c>
      <c r="P20" s="281">
        <v>482.032872</v>
      </c>
      <c r="Q20" s="282">
        <v>352.72043400000001</v>
      </c>
      <c r="R20" s="283">
        <v>468.86078400000002</v>
      </c>
      <c r="S20" s="42">
        <v>566.92467799999997</v>
      </c>
      <c r="T20" s="42">
        <v>714.57864300000006</v>
      </c>
      <c r="U20" s="42">
        <v>884.43982400000004</v>
      </c>
      <c r="V20" s="42">
        <v>839.95702000000006</v>
      </c>
      <c r="W20" s="42">
        <v>843.51036700000009</v>
      </c>
      <c r="X20" s="42">
        <v>864.38679499999989</v>
      </c>
      <c r="Y20" s="47">
        <f t="shared" si="0"/>
        <v>9569.3649430000005</v>
      </c>
      <c r="AB20" s="172"/>
    </row>
    <row r="21" spans="1:28" ht="15" x14ac:dyDescent="0.25">
      <c r="A21" s="48" t="s">
        <v>164</v>
      </c>
      <c r="B21" s="48" t="s">
        <v>116</v>
      </c>
      <c r="C21" s="281">
        <v>377.141391</v>
      </c>
      <c r="D21" s="281">
        <v>470.98357399999998</v>
      </c>
      <c r="E21" s="281">
        <v>533.17090599999995</v>
      </c>
      <c r="F21" s="281">
        <v>644.74835599999994</v>
      </c>
      <c r="G21" s="281">
        <v>717.42071499999997</v>
      </c>
      <c r="H21" s="281">
        <v>837.85892999999999</v>
      </c>
      <c r="I21" s="281">
        <v>900.398011</v>
      </c>
      <c r="J21" s="281">
        <v>887.39401199999998</v>
      </c>
      <c r="K21" s="281">
        <v>855.55995199999995</v>
      </c>
      <c r="L21" s="281">
        <v>1012.866598</v>
      </c>
      <c r="M21" s="281">
        <v>1209.7747830000001</v>
      </c>
      <c r="N21" s="281">
        <v>1430.514156</v>
      </c>
      <c r="O21" s="281">
        <v>1489.4212640000001</v>
      </c>
      <c r="P21" s="281">
        <v>1400.358575</v>
      </c>
      <c r="Q21" s="282">
        <v>969.58559500000001</v>
      </c>
      <c r="R21" s="283">
        <v>1456.149447</v>
      </c>
      <c r="S21" s="42">
        <v>1547.6736109999999</v>
      </c>
      <c r="T21" s="42">
        <v>1721.1967910000001</v>
      </c>
      <c r="U21" s="42">
        <v>1912.764799</v>
      </c>
      <c r="V21" s="42">
        <v>1997.2823539999999</v>
      </c>
      <c r="W21" s="42">
        <v>2006.566104</v>
      </c>
      <c r="X21" s="42">
        <v>2005.722724</v>
      </c>
      <c r="Y21" s="47">
        <f t="shared" si="0"/>
        <v>26384.552647999997</v>
      </c>
      <c r="AB21" s="172"/>
    </row>
    <row r="22" spans="1:28" ht="15" x14ac:dyDescent="0.25">
      <c r="A22" s="48" t="s">
        <v>165</v>
      </c>
      <c r="B22" s="48" t="s">
        <v>117</v>
      </c>
      <c r="C22" s="281">
        <v>1127.8146609999999</v>
      </c>
      <c r="D22" s="281">
        <v>1507.5145990000001</v>
      </c>
      <c r="E22" s="281">
        <v>1786.9975770000001</v>
      </c>
      <c r="F22" s="281">
        <v>2356.696504</v>
      </c>
      <c r="G22" s="281">
        <v>2655.7851730000002</v>
      </c>
      <c r="H22" s="281">
        <v>2826.436921</v>
      </c>
      <c r="I22" s="281">
        <v>2294.8732</v>
      </c>
      <c r="J22" s="281">
        <v>1864.5349040000001</v>
      </c>
      <c r="K22" s="281">
        <v>1174.5380789999999</v>
      </c>
      <c r="L22" s="281">
        <v>927.42828599999996</v>
      </c>
      <c r="M22" s="281">
        <v>639.49917400000004</v>
      </c>
      <c r="N22" s="281">
        <v>328.29808800000001</v>
      </c>
      <c r="O22" s="281">
        <v>79.869574</v>
      </c>
      <c r="P22" s="281">
        <v>26.354482999999998</v>
      </c>
      <c r="Q22" s="282">
        <v>7.4545260000000004</v>
      </c>
      <c r="R22" s="283">
        <v>2.5443280000000001</v>
      </c>
      <c r="S22" s="42">
        <v>4.1243080000000001</v>
      </c>
      <c r="T22" s="42">
        <v>6.6469009999999997</v>
      </c>
      <c r="U22" s="42">
        <v>2.7195550000000002</v>
      </c>
      <c r="V22" s="42">
        <v>2.5615790000000001</v>
      </c>
      <c r="W22" s="42">
        <v>2.8165839999999998</v>
      </c>
      <c r="X22" s="42">
        <v>2.3457429999999997</v>
      </c>
      <c r="Y22" s="47">
        <f t="shared" si="0"/>
        <v>19627.854746999998</v>
      </c>
      <c r="AB22" s="172"/>
    </row>
    <row r="23" spans="1:28" ht="15" x14ac:dyDescent="0.25">
      <c r="A23" s="48" t="s">
        <v>166</v>
      </c>
      <c r="B23" s="48" t="s">
        <v>118</v>
      </c>
      <c r="C23" s="281">
        <v>682.39658099999997</v>
      </c>
      <c r="D23" s="281">
        <v>2998.3865959999998</v>
      </c>
      <c r="E23" s="281">
        <v>3347.3463139999999</v>
      </c>
      <c r="F23" s="281">
        <v>4035.7469000000001</v>
      </c>
      <c r="G23" s="281">
        <v>5550.5068570000003</v>
      </c>
      <c r="H23" s="281">
        <v>8300.372867</v>
      </c>
      <c r="I23" s="281">
        <v>5121.5053029999999</v>
      </c>
      <c r="J23" s="281">
        <v>3749.3327210000002</v>
      </c>
      <c r="K23" s="281">
        <v>3575.8084210000002</v>
      </c>
      <c r="L23" s="281">
        <v>2788.9383170000001</v>
      </c>
      <c r="M23" s="281">
        <v>1730.6989510000001</v>
      </c>
      <c r="N23" s="281">
        <v>1884.3221619999999</v>
      </c>
      <c r="O23" s="281">
        <v>1659.182828</v>
      </c>
      <c r="P23" s="281">
        <v>1528.9276970000001</v>
      </c>
      <c r="Q23" s="282">
        <v>1150.8127509999999</v>
      </c>
      <c r="R23" s="283">
        <v>1227.1414010000001</v>
      </c>
      <c r="S23" s="42">
        <v>1397.9312849999999</v>
      </c>
      <c r="T23" s="42">
        <v>1805.094709</v>
      </c>
      <c r="U23" s="42">
        <v>1402.468744</v>
      </c>
      <c r="V23" s="42">
        <v>1239.8509199999999</v>
      </c>
      <c r="W23" s="42">
        <v>1289.990209</v>
      </c>
      <c r="X23" s="42">
        <v>1330.1861740000002</v>
      </c>
      <c r="Y23" s="47">
        <f t="shared" si="0"/>
        <v>57796.948707999982</v>
      </c>
      <c r="AB23" s="172"/>
    </row>
    <row r="24" spans="1:28" ht="15" x14ac:dyDescent="0.25">
      <c r="A24" s="48" t="s">
        <v>167</v>
      </c>
      <c r="B24" s="48" t="s">
        <v>119</v>
      </c>
      <c r="C24" s="281">
        <v>109.121307</v>
      </c>
      <c r="D24" s="281">
        <v>297.68065100000001</v>
      </c>
      <c r="E24" s="281">
        <v>324.90022499999998</v>
      </c>
      <c r="F24" s="281">
        <v>353.77528000000001</v>
      </c>
      <c r="G24" s="281">
        <v>397.67612500000001</v>
      </c>
      <c r="H24" s="281">
        <v>498.84126099999997</v>
      </c>
      <c r="I24" s="281">
        <v>388.67274099999997</v>
      </c>
      <c r="J24" s="281">
        <v>309.75762400000002</v>
      </c>
      <c r="K24" s="281">
        <v>292.29800499999999</v>
      </c>
      <c r="L24" s="281">
        <v>339.48566699999998</v>
      </c>
      <c r="M24" s="281">
        <v>309.04062499999998</v>
      </c>
      <c r="N24" s="281">
        <v>382.70966700000002</v>
      </c>
      <c r="O24" s="281">
        <v>278.65645699999999</v>
      </c>
      <c r="P24" s="281">
        <v>125.599236</v>
      </c>
      <c r="Q24" s="282">
        <v>120.851947</v>
      </c>
      <c r="R24" s="283">
        <v>112.502318</v>
      </c>
      <c r="S24" s="42">
        <v>109.714702</v>
      </c>
      <c r="T24" s="42">
        <v>103.55586099999999</v>
      </c>
      <c r="U24" s="42">
        <v>107.449494</v>
      </c>
      <c r="V24" s="42">
        <v>117.69252</v>
      </c>
      <c r="W24" s="42">
        <v>126.047223</v>
      </c>
      <c r="X24" s="42">
        <v>126.539366</v>
      </c>
      <c r="Y24" s="47">
        <f t="shared" si="0"/>
        <v>5332.5683019999997</v>
      </c>
      <c r="AB24" s="172"/>
    </row>
    <row r="25" spans="1:28" ht="15" x14ac:dyDescent="0.25">
      <c r="A25" s="48" t="s">
        <v>168</v>
      </c>
      <c r="B25" s="48" t="s">
        <v>120</v>
      </c>
      <c r="C25" s="281">
        <v>712.68018099999995</v>
      </c>
      <c r="D25" s="281">
        <v>1654.416737</v>
      </c>
      <c r="E25" s="281">
        <v>2142.3644119999999</v>
      </c>
      <c r="F25" s="281">
        <v>2456.3644949999998</v>
      </c>
      <c r="G25" s="281">
        <v>3468.0685229999999</v>
      </c>
      <c r="H25" s="281">
        <v>4752.140077</v>
      </c>
      <c r="I25" s="281">
        <v>4571.4083259999998</v>
      </c>
      <c r="J25" s="281">
        <v>3478.5961940000002</v>
      </c>
      <c r="K25" s="281">
        <v>3031.894808</v>
      </c>
      <c r="L25" s="281">
        <v>3128.581005</v>
      </c>
      <c r="M25" s="281">
        <v>2910.3624220000002</v>
      </c>
      <c r="N25" s="281">
        <v>2808.4077379999999</v>
      </c>
      <c r="O25" s="281">
        <v>2628.9802359999999</v>
      </c>
      <c r="P25" s="281">
        <v>2552.6550459999999</v>
      </c>
      <c r="Q25" s="282">
        <v>1909.3814640000001</v>
      </c>
      <c r="R25" s="283">
        <v>2087.7844890000001</v>
      </c>
      <c r="S25" s="42">
        <v>2101.0225099999998</v>
      </c>
      <c r="T25" s="42">
        <v>2391.4104769999999</v>
      </c>
      <c r="U25" s="42">
        <v>2067.9785080000001</v>
      </c>
      <c r="V25" s="42">
        <v>2101.17821</v>
      </c>
      <c r="W25" s="42">
        <v>3115.2834460000004</v>
      </c>
      <c r="X25" s="42">
        <v>3174.3551550000011</v>
      </c>
      <c r="Y25" s="47">
        <f t="shared" si="0"/>
        <v>59245.314459000001</v>
      </c>
      <c r="AB25" s="172"/>
    </row>
    <row r="26" spans="1:28" ht="15" x14ac:dyDescent="0.25">
      <c r="A26" s="48" t="s">
        <v>169</v>
      </c>
      <c r="B26" s="48" t="s">
        <v>121</v>
      </c>
      <c r="C26" s="281">
        <v>140.29353499999999</v>
      </c>
      <c r="D26" s="281">
        <v>175.25687099999999</v>
      </c>
      <c r="E26" s="281">
        <v>227.448421</v>
      </c>
      <c r="F26" s="281">
        <v>261.457671</v>
      </c>
      <c r="G26" s="281">
        <v>339.34196300000002</v>
      </c>
      <c r="H26" s="281">
        <v>442.697991</v>
      </c>
      <c r="I26" s="281">
        <v>380.05454800000001</v>
      </c>
      <c r="J26" s="281">
        <v>380.82487700000001</v>
      </c>
      <c r="K26" s="281">
        <v>410.88656500000002</v>
      </c>
      <c r="L26" s="281">
        <v>439.053246</v>
      </c>
      <c r="M26" s="281">
        <v>310.53161</v>
      </c>
      <c r="N26" s="281">
        <v>544.45491300000003</v>
      </c>
      <c r="O26" s="281">
        <v>448.93056300000001</v>
      </c>
      <c r="P26" s="281">
        <v>328.91356400000001</v>
      </c>
      <c r="Q26" s="282">
        <v>286.853972</v>
      </c>
      <c r="R26" s="283">
        <v>281.49792200000002</v>
      </c>
      <c r="S26" s="42">
        <v>246.10829699999999</v>
      </c>
      <c r="T26" s="42">
        <v>189.38882699999999</v>
      </c>
      <c r="U26" s="42">
        <v>200.51935700000001</v>
      </c>
      <c r="V26" s="42">
        <v>218.33616800000001</v>
      </c>
      <c r="W26" s="42">
        <v>175.510401</v>
      </c>
      <c r="X26" s="42">
        <v>136.65520900000001</v>
      </c>
      <c r="Y26" s="47">
        <f t="shared" si="0"/>
        <v>6565.0164910000003</v>
      </c>
      <c r="AB26" s="172"/>
    </row>
    <row r="27" spans="1:28" x14ac:dyDescent="0.2">
      <c r="A27" s="48" t="s">
        <v>170</v>
      </c>
      <c r="B27" s="48" t="s">
        <v>122</v>
      </c>
      <c r="C27" s="281">
        <v>25.369821000000002</v>
      </c>
      <c r="D27" s="281">
        <v>86.673513999999997</v>
      </c>
      <c r="E27" s="281">
        <v>51.200313000000001</v>
      </c>
      <c r="F27" s="281">
        <v>65.315673000000004</v>
      </c>
      <c r="G27" s="281">
        <v>79.988832000000002</v>
      </c>
      <c r="H27" s="281">
        <v>123.718333</v>
      </c>
      <c r="I27" s="281">
        <v>111.49361399999999</v>
      </c>
      <c r="J27" s="281">
        <v>69.050577000000004</v>
      </c>
      <c r="K27" s="281">
        <v>65.329123999999993</v>
      </c>
      <c r="L27" s="281">
        <v>84.186089999999993</v>
      </c>
      <c r="M27" s="281">
        <v>142.408593</v>
      </c>
      <c r="N27" s="281">
        <v>171.86313100000001</v>
      </c>
      <c r="O27" s="281">
        <v>146.36318399999999</v>
      </c>
      <c r="P27" s="281">
        <v>160.120589</v>
      </c>
      <c r="Q27" s="282">
        <v>130.625497</v>
      </c>
      <c r="R27" s="283">
        <v>157.43862799999999</v>
      </c>
      <c r="S27" s="42">
        <v>163.18087800000001</v>
      </c>
      <c r="T27" s="42">
        <v>185.16114099999999</v>
      </c>
      <c r="U27" s="42">
        <v>230.743405</v>
      </c>
      <c r="V27" s="42">
        <v>264.63141000000002</v>
      </c>
      <c r="W27" s="42">
        <v>268.25353100000001</v>
      </c>
      <c r="X27" s="42">
        <v>297.93733200000003</v>
      </c>
      <c r="Y27" s="47">
        <f t="shared" si="0"/>
        <v>3081.05321</v>
      </c>
      <c r="Z27" s="319"/>
      <c r="AA27" s="319"/>
      <c r="AB27" s="319"/>
    </row>
    <row r="28" spans="1:28" ht="15" x14ac:dyDescent="0.25">
      <c r="A28" s="48" t="s">
        <v>171</v>
      </c>
      <c r="B28" s="48" t="s">
        <v>123</v>
      </c>
      <c r="C28" s="281">
        <v>54.868074</v>
      </c>
      <c r="D28" s="281">
        <v>73.313299000000001</v>
      </c>
      <c r="E28" s="281">
        <v>114.721749</v>
      </c>
      <c r="F28" s="281">
        <v>132.97669300000001</v>
      </c>
      <c r="G28" s="281">
        <v>176.15698</v>
      </c>
      <c r="H28" s="281">
        <v>380.10681899999997</v>
      </c>
      <c r="I28" s="281">
        <v>298.51503700000001</v>
      </c>
      <c r="J28" s="281">
        <v>350.30036100000001</v>
      </c>
      <c r="K28" s="281">
        <v>368.03447399999999</v>
      </c>
      <c r="L28" s="281">
        <v>306.41307399999999</v>
      </c>
      <c r="M28" s="281">
        <v>205.677672</v>
      </c>
      <c r="N28" s="281">
        <v>147.87887799999999</v>
      </c>
      <c r="O28" s="281">
        <v>112.93696799999999</v>
      </c>
      <c r="P28" s="281">
        <v>197.085567</v>
      </c>
      <c r="Q28" s="282">
        <v>164.31888599999999</v>
      </c>
      <c r="R28" s="283">
        <v>188.04575700000001</v>
      </c>
      <c r="S28" s="42">
        <v>193.515412</v>
      </c>
      <c r="T28" s="42">
        <v>197.11153300000001</v>
      </c>
      <c r="U28" s="42">
        <v>169.97441900000001</v>
      </c>
      <c r="V28" s="42">
        <v>189.71926999999999</v>
      </c>
      <c r="W28" s="42">
        <v>141.59437299999996</v>
      </c>
      <c r="X28" s="42">
        <v>173.32649499999997</v>
      </c>
      <c r="Y28" s="47">
        <f t="shared" si="0"/>
        <v>4336.5917900000004</v>
      </c>
      <c r="AB28" s="172"/>
    </row>
    <row r="29" spans="1:28" ht="15" x14ac:dyDescent="0.25">
      <c r="A29" s="48" t="s">
        <v>172</v>
      </c>
      <c r="B29" s="48" t="s">
        <v>124</v>
      </c>
      <c r="C29" s="281">
        <v>196.463256</v>
      </c>
      <c r="D29" s="281">
        <v>200.455735</v>
      </c>
      <c r="E29" s="281">
        <v>317.939798</v>
      </c>
      <c r="F29" s="281">
        <v>320.397582</v>
      </c>
      <c r="G29" s="281">
        <v>262.23361199999999</v>
      </c>
      <c r="H29" s="281">
        <v>316.09325999999999</v>
      </c>
      <c r="I29" s="281">
        <v>412.59579300000001</v>
      </c>
      <c r="J29" s="281">
        <v>330.32001400000001</v>
      </c>
      <c r="K29" s="281">
        <v>178.43920700000001</v>
      </c>
      <c r="L29" s="281">
        <v>171.47038699999999</v>
      </c>
      <c r="M29" s="281">
        <v>184.97842</v>
      </c>
      <c r="N29" s="281">
        <v>179.96704199999999</v>
      </c>
      <c r="O29" s="281">
        <v>284.876439</v>
      </c>
      <c r="P29" s="281">
        <v>378.43525599999998</v>
      </c>
      <c r="Q29" s="282">
        <v>279.93120099999999</v>
      </c>
      <c r="R29" s="283">
        <v>310.717761</v>
      </c>
      <c r="S29" s="42">
        <v>326.435833</v>
      </c>
      <c r="T29" s="42">
        <v>345.77810599999998</v>
      </c>
      <c r="U29" s="42">
        <v>349.57529399999999</v>
      </c>
      <c r="V29" s="42">
        <v>344.01171199999999</v>
      </c>
      <c r="W29" s="42">
        <v>337.854805</v>
      </c>
      <c r="X29" s="42">
        <v>330.58222799999999</v>
      </c>
      <c r="Y29" s="47">
        <f t="shared" si="0"/>
        <v>6359.5527409999995</v>
      </c>
      <c r="AB29" s="172"/>
    </row>
    <row r="30" spans="1:28" ht="15" x14ac:dyDescent="0.25">
      <c r="A30" s="48" t="s">
        <v>173</v>
      </c>
      <c r="B30" s="48" t="s">
        <v>125</v>
      </c>
      <c r="C30" s="281">
        <v>175.57748900000001</v>
      </c>
      <c r="D30" s="281">
        <v>225.656274</v>
      </c>
      <c r="E30" s="281">
        <v>289.014771</v>
      </c>
      <c r="F30" s="281">
        <v>324.76930900000002</v>
      </c>
      <c r="G30" s="281">
        <v>476.64606199999997</v>
      </c>
      <c r="H30" s="281">
        <v>611.58457999999996</v>
      </c>
      <c r="I30" s="281">
        <v>634.88975300000004</v>
      </c>
      <c r="J30" s="281">
        <v>770.88079100000004</v>
      </c>
      <c r="K30" s="281">
        <v>951.27586899999994</v>
      </c>
      <c r="L30" s="281">
        <v>969.69656599999996</v>
      </c>
      <c r="M30" s="281">
        <v>1081.961691</v>
      </c>
      <c r="N30" s="281">
        <v>1251.637248</v>
      </c>
      <c r="O30" s="281">
        <v>1261.257169</v>
      </c>
      <c r="P30" s="281">
        <v>1486.028196</v>
      </c>
      <c r="Q30" s="282">
        <v>1543.7578739999999</v>
      </c>
      <c r="R30" s="283">
        <v>1711.2587799999999</v>
      </c>
      <c r="S30" s="42">
        <v>1832.183499</v>
      </c>
      <c r="T30" s="42">
        <v>1872.3171669999999</v>
      </c>
      <c r="U30" s="42">
        <v>1976.7558739999999</v>
      </c>
      <c r="V30" s="42">
        <v>2151.8217719999998</v>
      </c>
      <c r="W30" s="42">
        <v>2309.5234599999994</v>
      </c>
      <c r="X30" s="42">
        <v>2488.7394830000003</v>
      </c>
      <c r="Y30" s="47">
        <f t="shared" si="0"/>
        <v>26397.233676999997</v>
      </c>
      <c r="AB30" s="172"/>
    </row>
    <row r="31" spans="1:28" ht="15" x14ac:dyDescent="0.25">
      <c r="A31" s="48" t="s">
        <v>174</v>
      </c>
      <c r="B31" s="48" t="s">
        <v>126</v>
      </c>
      <c r="C31" s="281">
        <v>30.536968999999999</v>
      </c>
      <c r="D31" s="281">
        <v>36.408340000000003</v>
      </c>
      <c r="E31" s="281">
        <v>41.493834</v>
      </c>
      <c r="F31" s="281">
        <v>45.314808999999997</v>
      </c>
      <c r="G31" s="281">
        <v>39.865962000000003</v>
      </c>
      <c r="H31" s="281">
        <v>41.882846000000001</v>
      </c>
      <c r="I31" s="281">
        <v>41.612910999999997</v>
      </c>
      <c r="J31" s="281">
        <v>34.321998000000001</v>
      </c>
      <c r="K31" s="281">
        <v>128.924496</v>
      </c>
      <c r="L31" s="281">
        <v>35.640524999999997</v>
      </c>
      <c r="M31" s="281">
        <v>22.901574</v>
      </c>
      <c r="N31" s="281">
        <v>32.929637999999997</v>
      </c>
      <c r="O31" s="281">
        <v>28.909645000000001</v>
      </c>
      <c r="P31" s="281">
        <v>22.674046000000001</v>
      </c>
      <c r="Q31" s="282">
        <v>15.099468999999999</v>
      </c>
      <c r="R31" s="283">
        <v>15.62707</v>
      </c>
      <c r="S31" s="42">
        <v>14.197271000000001</v>
      </c>
      <c r="T31" s="42">
        <v>14.584630000000001</v>
      </c>
      <c r="U31" s="42">
        <v>13.172133000000001</v>
      </c>
      <c r="V31" s="42">
        <v>14.050968999999998</v>
      </c>
      <c r="W31" s="42">
        <v>11.476068</v>
      </c>
      <c r="X31" s="42">
        <v>10.659155000000002</v>
      </c>
      <c r="Y31" s="47">
        <f t="shared" si="0"/>
        <v>692.284358</v>
      </c>
      <c r="AB31" s="172"/>
    </row>
    <row r="32" spans="1:28" ht="15" x14ac:dyDescent="0.25">
      <c r="A32" s="48" t="s">
        <v>175</v>
      </c>
      <c r="B32" s="48" t="s">
        <v>127</v>
      </c>
      <c r="C32" s="281">
        <v>16.545231999999999</v>
      </c>
      <c r="D32" s="281">
        <v>22.678093000000001</v>
      </c>
      <c r="E32" s="281">
        <v>24.081394</v>
      </c>
      <c r="F32" s="281">
        <v>29.415972</v>
      </c>
      <c r="G32" s="281">
        <v>33.951878999999998</v>
      </c>
      <c r="H32" s="281">
        <v>34.892780000000002</v>
      </c>
      <c r="I32" s="281">
        <v>28.547495999999999</v>
      </c>
      <c r="J32" s="281">
        <v>28.141703</v>
      </c>
      <c r="K32" s="281">
        <v>26.601526</v>
      </c>
      <c r="L32" s="281">
        <v>23.897563999999999</v>
      </c>
      <c r="M32" s="281">
        <v>26.470828000000001</v>
      </c>
      <c r="N32" s="281">
        <v>28.568028000000002</v>
      </c>
      <c r="O32" s="281">
        <v>31.039926999999999</v>
      </c>
      <c r="P32" s="281">
        <v>27.815297000000001</v>
      </c>
      <c r="Q32" s="282">
        <v>21.499179999999999</v>
      </c>
      <c r="R32" s="283">
        <v>21.317882000000001</v>
      </c>
      <c r="S32" s="42">
        <v>28.480018999999999</v>
      </c>
      <c r="T32" s="42">
        <v>28.894981000000001</v>
      </c>
      <c r="U32" s="42">
        <v>26.379673</v>
      </c>
      <c r="V32" s="42">
        <v>28.066739000000002</v>
      </c>
      <c r="W32" s="42">
        <v>25.312182</v>
      </c>
      <c r="X32" s="42">
        <v>21.450593999999999</v>
      </c>
      <c r="Y32" s="47">
        <f t="shared" si="0"/>
        <v>584.04896900000006</v>
      </c>
      <c r="AB32" s="172"/>
    </row>
    <row r="33" spans="1:28" ht="15" x14ac:dyDescent="0.25">
      <c r="A33" s="48" t="s">
        <v>176</v>
      </c>
      <c r="B33" s="48" t="s">
        <v>128</v>
      </c>
      <c r="C33" s="281">
        <v>854.69205399999998</v>
      </c>
      <c r="D33" s="281">
        <v>1176.0249960000001</v>
      </c>
      <c r="E33" s="281">
        <v>1349.351928</v>
      </c>
      <c r="F33" s="281">
        <v>1574.445766</v>
      </c>
      <c r="G33" s="281">
        <v>1729.6612359999999</v>
      </c>
      <c r="H33" s="281">
        <v>1964.227089</v>
      </c>
      <c r="I33" s="281">
        <v>1814.3851810000001</v>
      </c>
      <c r="J33" s="281">
        <v>1878.1250319999999</v>
      </c>
      <c r="K33" s="281">
        <v>1833.2150569999999</v>
      </c>
      <c r="L33" s="281">
        <v>1829.1643019999999</v>
      </c>
      <c r="M33" s="281">
        <v>1928.286063</v>
      </c>
      <c r="N33" s="281">
        <v>2058.261567</v>
      </c>
      <c r="O33" s="281">
        <v>2132.645258</v>
      </c>
      <c r="P33" s="281">
        <v>2208.4908569999998</v>
      </c>
      <c r="Q33" s="282">
        <v>1765.640985</v>
      </c>
      <c r="R33" s="283">
        <v>6190.3265760000004</v>
      </c>
      <c r="S33" s="42">
        <v>2310.201697</v>
      </c>
      <c r="T33" s="42">
        <v>2618.3092630000001</v>
      </c>
      <c r="U33" s="42">
        <v>2811.343562</v>
      </c>
      <c r="V33" s="42">
        <v>2894.6125959999999</v>
      </c>
      <c r="W33" s="42">
        <v>2938.7040079999997</v>
      </c>
      <c r="X33" s="42">
        <v>2790.5579169999996</v>
      </c>
      <c r="Y33" s="47">
        <f t="shared" si="0"/>
        <v>48650.672989999999</v>
      </c>
      <c r="AB33" s="172"/>
    </row>
    <row r="34" spans="1:28" ht="15.75" thickBot="1" x14ac:dyDescent="0.3">
      <c r="A34" s="49"/>
      <c r="B34" s="50" t="s">
        <v>177</v>
      </c>
      <c r="C34" s="284">
        <f>SUM(C9:C33)</f>
        <v>10500.085073999999</v>
      </c>
      <c r="D34" s="284">
        <f t="shared" ref="D34:T34" si="1">SUM(D9:D33)</f>
        <v>17214.552596000001</v>
      </c>
      <c r="E34" s="284">
        <f t="shared" si="1"/>
        <v>21058.826725999999</v>
      </c>
      <c r="F34" s="284">
        <f t="shared" si="1"/>
        <v>25385.608873000005</v>
      </c>
      <c r="G34" s="284">
        <f t="shared" si="1"/>
        <v>30425.156083999998</v>
      </c>
      <c r="H34" s="284">
        <f t="shared" si="1"/>
        <v>38961.655913000002</v>
      </c>
      <c r="I34" s="284">
        <f t="shared" si="1"/>
        <v>32918.307499999995</v>
      </c>
      <c r="J34" s="284">
        <f t="shared" si="1"/>
        <v>26857.373337000005</v>
      </c>
      <c r="K34" s="284">
        <f t="shared" si="1"/>
        <v>24844.007099000006</v>
      </c>
      <c r="L34" s="284">
        <f t="shared" si="1"/>
        <v>23763.941165</v>
      </c>
      <c r="M34" s="284">
        <f t="shared" si="1"/>
        <v>21951.231947</v>
      </c>
      <c r="N34" s="284">
        <f t="shared" si="1"/>
        <v>23483.269865000002</v>
      </c>
      <c r="O34" s="284">
        <f t="shared" si="1"/>
        <v>22798.45705400001</v>
      </c>
      <c r="P34" s="284">
        <f t="shared" si="1"/>
        <v>23332.722755999996</v>
      </c>
      <c r="Q34" s="284">
        <f t="shared" si="1"/>
        <v>17845.721344000001</v>
      </c>
      <c r="R34" s="284">
        <f t="shared" si="1"/>
        <v>25261.389370000001</v>
      </c>
      <c r="S34" s="284">
        <f t="shared" si="1"/>
        <v>22301.404676999995</v>
      </c>
      <c r="T34" s="284">
        <f t="shared" si="1"/>
        <v>23125.239191000004</v>
      </c>
      <c r="U34" s="285">
        <f>SUM(U9:U33)</f>
        <v>23259.536622</v>
      </c>
      <c r="V34" s="285">
        <f>SUM(V9:V33)</f>
        <v>24010.935105000004</v>
      </c>
      <c r="W34" s="285">
        <f t="shared" ref="W34:X34" si="2">SUM(W9:W33)</f>
        <v>28692.415053999997</v>
      </c>
      <c r="X34" s="285">
        <f t="shared" si="2"/>
        <v>25553.622028000005</v>
      </c>
      <c r="Y34" s="47">
        <f t="shared" si="0"/>
        <v>533545.4593799999</v>
      </c>
      <c r="AB34" s="172"/>
    </row>
    <row r="35" spans="1:28" ht="15.75" thickTop="1" x14ac:dyDescent="0.25">
      <c r="A35" s="147"/>
      <c r="B35" s="147"/>
      <c r="C35" s="52"/>
      <c r="D35" s="52"/>
      <c r="E35" s="52"/>
      <c r="F35" s="52"/>
      <c r="G35" s="52"/>
      <c r="H35" s="52"/>
      <c r="I35" s="52"/>
      <c r="J35" s="52"/>
      <c r="K35" s="52"/>
      <c r="L35" s="52"/>
      <c r="M35" s="52"/>
      <c r="N35" s="52"/>
      <c r="O35" s="52"/>
      <c r="P35" s="52"/>
      <c r="Q35" s="52"/>
      <c r="R35" s="52"/>
      <c r="S35" s="52"/>
      <c r="T35" s="52"/>
      <c r="U35" s="52"/>
      <c r="V35" s="52"/>
      <c r="W35" s="52"/>
      <c r="X35" s="52"/>
      <c r="Y35" s="52"/>
      <c r="AB35" s="172"/>
    </row>
    <row r="36" spans="1:28" ht="19.5" thickBot="1" x14ac:dyDescent="0.35">
      <c r="A36" s="30"/>
      <c r="B36" s="30"/>
      <c r="C36" s="363" t="s">
        <v>8</v>
      </c>
      <c r="D36" s="363"/>
      <c r="E36" s="363"/>
      <c r="F36" s="363"/>
      <c r="G36" s="363"/>
      <c r="H36" s="363"/>
      <c r="I36" s="363"/>
      <c r="J36" s="363"/>
      <c r="K36" s="363"/>
      <c r="L36" s="363"/>
      <c r="M36" s="363"/>
      <c r="N36" s="363"/>
      <c r="O36" s="363"/>
      <c r="P36" s="363"/>
      <c r="Q36" s="363"/>
      <c r="R36" s="363"/>
      <c r="S36" s="363"/>
      <c r="T36" s="363"/>
      <c r="U36" s="363"/>
      <c r="V36" s="363"/>
      <c r="W36" s="363"/>
      <c r="X36" s="363"/>
      <c r="Y36" s="363"/>
      <c r="AB36" s="172"/>
    </row>
    <row r="37" spans="1:28" ht="13.5" thickTop="1" x14ac:dyDescent="0.2">
      <c r="A37" s="43"/>
      <c r="B37" s="43"/>
      <c r="C37" s="44"/>
      <c r="D37" s="44"/>
      <c r="E37" s="44"/>
      <c r="F37" s="44"/>
      <c r="G37" s="44"/>
      <c r="H37" s="44"/>
      <c r="I37" s="44"/>
      <c r="J37" s="44"/>
      <c r="K37" s="44"/>
      <c r="L37" s="44"/>
      <c r="M37" s="44"/>
      <c r="N37" s="44"/>
      <c r="O37" s="44"/>
      <c r="P37" s="44"/>
      <c r="Q37" s="44"/>
      <c r="R37" s="44"/>
      <c r="S37" s="44"/>
      <c r="T37" s="44"/>
      <c r="U37" s="44"/>
      <c r="V37" s="44"/>
      <c r="W37" s="44"/>
      <c r="X37" s="44"/>
    </row>
    <row r="38" spans="1:28" x14ac:dyDescent="0.2">
      <c r="A38" s="6" t="s">
        <v>152</v>
      </c>
      <c r="B38" s="6" t="s">
        <v>104</v>
      </c>
      <c r="C38" s="28">
        <f t="shared" ref="C38:C63" si="3">C9/C$34*100</f>
        <v>0.32444658076491317</v>
      </c>
      <c r="D38" s="28">
        <f t="shared" ref="D38:U52" si="4">D9/D$34*100</f>
        <v>0.21609578170880742</v>
      </c>
      <c r="E38" s="28">
        <f t="shared" si="4"/>
        <v>0.37964579907622342</v>
      </c>
      <c r="F38" s="28">
        <f t="shared" si="4"/>
        <v>0.29597515023527077</v>
      </c>
      <c r="G38" s="28">
        <f t="shared" si="4"/>
        <v>0.19473717352976191</v>
      </c>
      <c r="H38" s="28">
        <f t="shared" si="4"/>
        <v>0.22579204332700609</v>
      </c>
      <c r="I38" s="28">
        <f t="shared" si="4"/>
        <v>0.24597274328274624</v>
      </c>
      <c r="J38" s="28">
        <f t="shared" si="4"/>
        <v>0.19337024640623734</v>
      </c>
      <c r="K38" s="28">
        <f t="shared" si="4"/>
        <v>0.14616118428601479</v>
      </c>
      <c r="L38" s="28">
        <f t="shared" si="4"/>
        <v>0.12569965054447652</v>
      </c>
      <c r="M38" s="28">
        <f t="shared" si="4"/>
        <v>0.11290201415500536</v>
      </c>
      <c r="N38" s="28">
        <f t="shared" si="4"/>
        <v>0.25612536220794307</v>
      </c>
      <c r="O38" s="28">
        <f t="shared" si="4"/>
        <v>0.29495417098062704</v>
      </c>
      <c r="P38" s="28">
        <f t="shared" si="4"/>
        <v>0.1927032882968526</v>
      </c>
      <c r="Q38" s="28">
        <f t="shared" si="4"/>
        <v>0.12883516197976558</v>
      </c>
      <c r="R38" s="28">
        <f t="shared" si="4"/>
        <v>0.11479540802470123</v>
      </c>
      <c r="S38" s="28">
        <f t="shared" si="4"/>
        <v>0.14476267960508976</v>
      </c>
      <c r="T38" s="28">
        <f t="shared" si="4"/>
        <v>0.13672719550639476</v>
      </c>
      <c r="U38" s="28">
        <f t="shared" si="4"/>
        <v>0.13109982152936803</v>
      </c>
      <c r="V38" s="28">
        <f t="shared" ref="V38:X63" si="5">V9/V$34*100</f>
        <v>0.13396665252450604</v>
      </c>
      <c r="W38" s="28">
        <f t="shared" si="5"/>
        <v>0.10916747837729783</v>
      </c>
      <c r="X38" s="28">
        <f t="shared" si="5"/>
        <v>0.16162970930204598</v>
      </c>
      <c r="Y38" s="28">
        <f t="shared" ref="Y38:Y63" si="6">Y9/Y$34*100</f>
        <v>0.19135691796279419</v>
      </c>
    </row>
    <row r="39" spans="1:28" x14ac:dyDescent="0.2">
      <c r="A39" s="7" t="s">
        <v>153</v>
      </c>
      <c r="B39" s="7" t="s">
        <v>105</v>
      </c>
      <c r="C39" s="28">
        <f t="shared" si="3"/>
        <v>10.426889023127929</v>
      </c>
      <c r="D39" s="28">
        <f t="shared" ref="D39:R39" si="7">D10/D$34*100</f>
        <v>9.9711949957900607</v>
      </c>
      <c r="E39" s="28">
        <f t="shared" si="7"/>
        <v>11.492733268049969</v>
      </c>
      <c r="F39" s="28">
        <f t="shared" si="7"/>
        <v>12.466549574731562</v>
      </c>
      <c r="G39" s="28">
        <f t="shared" si="7"/>
        <v>12.090409057702306</v>
      </c>
      <c r="H39" s="28">
        <f t="shared" si="7"/>
        <v>11.612234269771911</v>
      </c>
      <c r="I39" s="28">
        <f t="shared" si="7"/>
        <v>12.907017412726947</v>
      </c>
      <c r="J39" s="28">
        <f t="shared" si="7"/>
        <v>11.059201217224377</v>
      </c>
      <c r="K39" s="28">
        <f t="shared" si="7"/>
        <v>10.252651453728356</v>
      </c>
      <c r="L39" s="28">
        <f t="shared" si="7"/>
        <v>12.374805927945916</v>
      </c>
      <c r="M39" s="28">
        <f t="shared" si="7"/>
        <v>13.391542201811349</v>
      </c>
      <c r="N39" s="28">
        <f t="shared" si="7"/>
        <v>15.030611398205295</v>
      </c>
      <c r="O39" s="28">
        <f t="shared" si="7"/>
        <v>17.265779130037078</v>
      </c>
      <c r="P39" s="28">
        <f t="shared" si="7"/>
        <v>20.678359797333552</v>
      </c>
      <c r="Q39" s="28">
        <f t="shared" si="7"/>
        <v>20.448093202054203</v>
      </c>
      <c r="R39" s="28">
        <f t="shared" si="7"/>
        <v>17.627010952485868</v>
      </c>
      <c r="S39" s="28">
        <f t="shared" si="4"/>
        <v>20.39886688254996</v>
      </c>
      <c r="T39" s="28">
        <f t="shared" si="4"/>
        <v>16.740278437883678</v>
      </c>
      <c r="U39" s="28">
        <f t="shared" si="4"/>
        <v>16.386255328040473</v>
      </c>
      <c r="V39" s="28">
        <f t="shared" si="5"/>
        <v>16.095998190404504</v>
      </c>
      <c r="W39" s="28">
        <f t="shared" si="5"/>
        <v>22.140040380164507</v>
      </c>
      <c r="X39" s="28">
        <f t="shared" si="5"/>
        <v>19.297926934180129</v>
      </c>
      <c r="Y39" s="28">
        <f t="shared" si="6"/>
        <v>14.997569999374551</v>
      </c>
    </row>
    <row r="40" spans="1:28" x14ac:dyDescent="0.2">
      <c r="A40" s="7" t="s">
        <v>154</v>
      </c>
      <c r="B40" s="7" t="s">
        <v>106</v>
      </c>
      <c r="C40" s="28">
        <f t="shared" si="3"/>
        <v>11.734121422033731</v>
      </c>
      <c r="D40" s="28">
        <f t="shared" si="4"/>
        <v>9.4749706848553181</v>
      </c>
      <c r="E40" s="28">
        <f t="shared" si="4"/>
        <v>9.328903302929433</v>
      </c>
      <c r="F40" s="28">
        <f t="shared" si="4"/>
        <v>9.7736129765982298</v>
      </c>
      <c r="G40" s="28">
        <f t="shared" si="4"/>
        <v>8.1716970461409453</v>
      </c>
      <c r="H40" s="28">
        <f t="shared" si="4"/>
        <v>7.2241852612348962</v>
      </c>
      <c r="I40" s="28">
        <f t="shared" si="4"/>
        <v>7.9472328338873437</v>
      </c>
      <c r="J40" s="28">
        <f t="shared" si="4"/>
        <v>7.7777767720949171</v>
      </c>
      <c r="K40" s="28">
        <f t="shared" si="4"/>
        <v>7.5019377976068071</v>
      </c>
      <c r="L40" s="28">
        <f t="shared" si="4"/>
        <v>7.2381108969135921</v>
      </c>
      <c r="M40" s="28">
        <f t="shared" si="4"/>
        <v>7.8919887739455987</v>
      </c>
      <c r="N40" s="28">
        <f t="shared" si="4"/>
        <v>8.3314613179828552</v>
      </c>
      <c r="O40" s="28">
        <f t="shared" si="4"/>
        <v>8.0194761718719914</v>
      </c>
      <c r="P40" s="28">
        <f t="shared" si="4"/>
        <v>8.9914719209549254</v>
      </c>
      <c r="Q40" s="28">
        <f t="shared" si="4"/>
        <v>8.7890363452713096</v>
      </c>
      <c r="R40" s="28">
        <f t="shared" si="4"/>
        <v>7.37442751352516</v>
      </c>
      <c r="S40" s="28">
        <f t="shared" si="4"/>
        <v>9.1225997755118922</v>
      </c>
      <c r="T40" s="28">
        <f t="shared" si="4"/>
        <v>10.139515564070601</v>
      </c>
      <c r="U40" s="28">
        <f t="shared" si="4"/>
        <v>10.921110687980583</v>
      </c>
      <c r="V40" s="28">
        <f t="shared" si="5"/>
        <v>11.859945018996793</v>
      </c>
      <c r="W40" s="28">
        <f t="shared" si="5"/>
        <v>12.391416530496423</v>
      </c>
      <c r="X40" s="28">
        <f t="shared" si="5"/>
        <v>8.1944400316540467</v>
      </c>
      <c r="Y40" s="28">
        <f t="shared" si="6"/>
        <v>8.8767682855057881</v>
      </c>
    </row>
    <row r="41" spans="1:28" x14ac:dyDescent="0.2">
      <c r="A41" s="7" t="s">
        <v>155</v>
      </c>
      <c r="B41" s="7" t="s">
        <v>107</v>
      </c>
      <c r="C41" s="28">
        <f t="shared" si="3"/>
        <v>1.4978557972777049</v>
      </c>
      <c r="D41" s="28">
        <f t="shared" si="4"/>
        <v>1.9164965348948997</v>
      </c>
      <c r="E41" s="28">
        <f t="shared" si="4"/>
        <v>1.5686506389843213</v>
      </c>
      <c r="F41" s="28">
        <f t="shared" si="4"/>
        <v>1.2744806698101683</v>
      </c>
      <c r="G41" s="28">
        <f t="shared" si="4"/>
        <v>1.3354168730581031</v>
      </c>
      <c r="H41" s="28">
        <f t="shared" si="4"/>
        <v>1.6020187293726846</v>
      </c>
      <c r="I41" s="28">
        <f t="shared" si="4"/>
        <v>1.8454504138768375</v>
      </c>
      <c r="J41" s="28">
        <f t="shared" si="4"/>
        <v>1.6057310318052564</v>
      </c>
      <c r="K41" s="28">
        <f t="shared" si="4"/>
        <v>1.5834377418763268</v>
      </c>
      <c r="L41" s="28">
        <f t="shared" si="4"/>
        <v>1.5646729110221647</v>
      </c>
      <c r="M41" s="28">
        <f t="shared" si="4"/>
        <v>1.7044618903547863</v>
      </c>
      <c r="N41" s="28">
        <f t="shared" si="4"/>
        <v>1.5240541247342172</v>
      </c>
      <c r="O41" s="28">
        <f t="shared" si="4"/>
        <v>1.5902507531157239</v>
      </c>
      <c r="P41" s="28">
        <f t="shared" si="4"/>
        <v>1.8787630941497144</v>
      </c>
      <c r="Q41" s="28">
        <f t="shared" si="4"/>
        <v>2.6685521914198951</v>
      </c>
      <c r="R41" s="28">
        <f t="shared" si="4"/>
        <v>2.1058118308874314</v>
      </c>
      <c r="S41" s="28">
        <f t="shared" si="4"/>
        <v>2.174850068974425</v>
      </c>
      <c r="T41" s="28">
        <f t="shared" si="4"/>
        <v>1.0387349121711404</v>
      </c>
      <c r="U41" s="28">
        <f t="shared" si="4"/>
        <v>0.34223166735277533</v>
      </c>
      <c r="V41" s="28">
        <f t="shared" si="5"/>
        <v>0.32002979752337296</v>
      </c>
      <c r="W41" s="28">
        <f t="shared" si="5"/>
        <v>0.72614343758753863</v>
      </c>
      <c r="X41" s="28">
        <f t="shared" si="5"/>
        <v>0.715771841657452</v>
      </c>
      <c r="Y41" s="28">
        <f t="shared" si="6"/>
        <v>1.4599663665120106</v>
      </c>
    </row>
    <row r="42" spans="1:28" x14ac:dyDescent="0.2">
      <c r="A42" s="7" t="s">
        <v>156</v>
      </c>
      <c r="B42" s="7" t="s">
        <v>108</v>
      </c>
      <c r="C42" s="28">
        <f t="shared" si="3"/>
        <v>4.4268682465343625</v>
      </c>
      <c r="D42" s="28">
        <f t="shared" si="4"/>
        <v>2.8702223961069357</v>
      </c>
      <c r="E42" s="28">
        <f t="shared" si="4"/>
        <v>3.3224566643884361</v>
      </c>
      <c r="F42" s="28">
        <f t="shared" si="4"/>
        <v>3.1405641282370507</v>
      </c>
      <c r="G42" s="28">
        <f t="shared" si="4"/>
        <v>3.2673054667508148</v>
      </c>
      <c r="H42" s="28">
        <f t="shared" si="4"/>
        <v>3.0469408093199082</v>
      </c>
      <c r="I42" s="28">
        <f t="shared" si="4"/>
        <v>3.4224831577382897</v>
      </c>
      <c r="J42" s="28">
        <f t="shared" si="4"/>
        <v>3.3733292032392019</v>
      </c>
      <c r="K42" s="28">
        <f t="shared" si="4"/>
        <v>3.6882890483350521</v>
      </c>
      <c r="L42" s="28">
        <f t="shared" si="4"/>
        <v>3.5980076245067578</v>
      </c>
      <c r="M42" s="28">
        <f t="shared" si="4"/>
        <v>4.0888151296796096</v>
      </c>
      <c r="N42" s="28">
        <f t="shared" si="4"/>
        <v>3.8569221714303201</v>
      </c>
      <c r="O42" s="28">
        <f t="shared" si="4"/>
        <v>3.4105759357235823</v>
      </c>
      <c r="P42" s="28">
        <f t="shared" si="4"/>
        <v>3.5537679792932613</v>
      </c>
      <c r="Q42" s="28">
        <f t="shared" si="4"/>
        <v>2.92310256864672</v>
      </c>
      <c r="R42" s="28">
        <f t="shared" si="4"/>
        <v>2.3076220530145766</v>
      </c>
      <c r="S42" s="28">
        <f t="shared" si="4"/>
        <v>2.5743110235208264</v>
      </c>
      <c r="T42" s="28">
        <f t="shared" si="4"/>
        <v>2.4047469321589854</v>
      </c>
      <c r="U42" s="28">
        <f t="shared" si="4"/>
        <v>2.3538072915956652</v>
      </c>
      <c r="V42" s="28">
        <f t="shared" si="5"/>
        <v>2.1836582819751031</v>
      </c>
      <c r="W42" s="28">
        <f t="shared" si="5"/>
        <v>2.1717029111257471</v>
      </c>
      <c r="X42" s="28">
        <f t="shared" si="5"/>
        <v>2.3515385033932534</v>
      </c>
      <c r="Y42" s="28">
        <f t="shared" si="6"/>
        <v>3.0703408950450286</v>
      </c>
    </row>
    <row r="43" spans="1:28" x14ac:dyDescent="0.2">
      <c r="A43" s="7" t="s">
        <v>157</v>
      </c>
      <c r="B43" s="7" t="s">
        <v>109</v>
      </c>
      <c r="C43" s="28">
        <f t="shared" si="3"/>
        <v>4.4722728977005239</v>
      </c>
      <c r="D43" s="28">
        <f t="shared" si="4"/>
        <v>2.7006149326705393</v>
      </c>
      <c r="E43" s="28">
        <f t="shared" si="4"/>
        <v>3.1098900405093723</v>
      </c>
      <c r="F43" s="28">
        <f t="shared" si="4"/>
        <v>3.0027107477052941</v>
      </c>
      <c r="G43" s="28">
        <f t="shared" si="4"/>
        <v>3.077168989421708</v>
      </c>
      <c r="H43" s="28">
        <f t="shared" si="4"/>
        <v>2.9029496937336701</v>
      </c>
      <c r="I43" s="28">
        <f t="shared" si="4"/>
        <v>3.5162721200049547</v>
      </c>
      <c r="J43" s="28">
        <f t="shared" si="4"/>
        <v>3.4023281596980981</v>
      </c>
      <c r="K43" s="28">
        <f t="shared" si="4"/>
        <v>3.6771828246529989</v>
      </c>
      <c r="L43" s="28">
        <f t="shared" si="4"/>
        <v>3.697412562584923</v>
      </c>
      <c r="M43" s="28">
        <f t="shared" si="4"/>
        <v>4.1589832415978343</v>
      </c>
      <c r="N43" s="28">
        <f t="shared" si="4"/>
        <v>3.881863037986256</v>
      </c>
      <c r="O43" s="28">
        <f t="shared" si="4"/>
        <v>3.4372563026694363</v>
      </c>
      <c r="P43" s="28">
        <f t="shared" si="4"/>
        <v>3.6811109186952198</v>
      </c>
      <c r="Q43" s="28">
        <f t="shared" si="4"/>
        <v>2.9123550905088029</v>
      </c>
      <c r="R43" s="28">
        <f t="shared" si="4"/>
        <v>2.269738899163328</v>
      </c>
      <c r="S43" s="28">
        <f t="shared" si="4"/>
        <v>2.3929078940501398</v>
      </c>
      <c r="T43" s="28">
        <f t="shared" si="4"/>
        <v>2.1112587591743188</v>
      </c>
      <c r="U43" s="28">
        <f t="shared" si="4"/>
        <v>2.075401569020991</v>
      </c>
      <c r="V43" s="28">
        <f t="shared" si="5"/>
        <v>2.1645857553118399</v>
      </c>
      <c r="W43" s="28">
        <f t="shared" si="5"/>
        <v>1.9144240628270957</v>
      </c>
      <c r="X43" s="28">
        <f t="shared" si="5"/>
        <v>1.58515766788816</v>
      </c>
      <c r="Y43" s="28">
        <f t="shared" si="6"/>
        <v>2.965314254268971</v>
      </c>
    </row>
    <row r="44" spans="1:28" x14ac:dyDescent="0.2">
      <c r="A44" s="7" t="s">
        <v>158</v>
      </c>
      <c r="B44" s="7" t="s">
        <v>110</v>
      </c>
      <c r="C44" s="28">
        <f t="shared" si="3"/>
        <v>0.74852868758766034</v>
      </c>
      <c r="D44" s="28">
        <f t="shared" si="4"/>
        <v>0.63057340813622387</v>
      </c>
      <c r="E44" s="28">
        <f t="shared" si="4"/>
        <v>0.71197683969205183</v>
      </c>
      <c r="F44" s="28">
        <f t="shared" si="4"/>
        <v>0.79362321781565859</v>
      </c>
      <c r="G44" s="28">
        <f t="shared" si="4"/>
        <v>0.62855713696919757</v>
      </c>
      <c r="H44" s="28">
        <f t="shared" si="4"/>
        <v>0.49267762240041729</v>
      </c>
      <c r="I44" s="28">
        <f t="shared" si="4"/>
        <v>0.61774083312150851</v>
      </c>
      <c r="J44" s="28">
        <f t="shared" si="4"/>
        <v>0.65978620387228659</v>
      </c>
      <c r="K44" s="28">
        <f t="shared" si="4"/>
        <v>0.88365708126382125</v>
      </c>
      <c r="L44" s="28">
        <f t="shared" si="4"/>
        <v>0.89597854380144859</v>
      </c>
      <c r="M44" s="28">
        <f t="shared" si="4"/>
        <v>0.77495033723266038</v>
      </c>
      <c r="N44" s="28">
        <f t="shared" si="4"/>
        <v>0.74091853902901939</v>
      </c>
      <c r="O44" s="28">
        <f t="shared" si="4"/>
        <v>0.75197708158026799</v>
      </c>
      <c r="P44" s="28">
        <f t="shared" si="4"/>
        <v>0.63458381410684273</v>
      </c>
      <c r="Q44" s="28">
        <f t="shared" si="4"/>
        <v>0.6086547520620077</v>
      </c>
      <c r="R44" s="28">
        <f t="shared" si="4"/>
        <v>0.53839894159392387</v>
      </c>
      <c r="S44" s="28">
        <f t="shared" si="4"/>
        <v>0.9965082389146408</v>
      </c>
      <c r="T44" s="28">
        <f t="shared" si="4"/>
        <v>1.1452018801304686</v>
      </c>
      <c r="U44" s="28">
        <f t="shared" si="4"/>
        <v>0.9601796184914555</v>
      </c>
      <c r="V44" s="28">
        <f t="shared" si="5"/>
        <v>0.9131322709474291</v>
      </c>
      <c r="W44" s="28">
        <f t="shared" si="5"/>
        <v>0.86160242536131826</v>
      </c>
      <c r="X44" s="28">
        <f t="shared" si="5"/>
        <v>0.75747502169323366</v>
      </c>
      <c r="Y44" s="28">
        <f t="shared" si="6"/>
        <v>0.75221514033007308</v>
      </c>
    </row>
    <row r="45" spans="1:28" x14ac:dyDescent="0.2">
      <c r="A45" s="7" t="s">
        <v>159</v>
      </c>
      <c r="B45" s="7" t="s">
        <v>111</v>
      </c>
      <c r="C45" s="28">
        <f t="shared" si="3"/>
        <v>7.7270017841000227</v>
      </c>
      <c r="D45" s="28">
        <f t="shared" si="4"/>
        <v>6.9856283124048488</v>
      </c>
      <c r="E45" s="28">
        <f t="shared" si="4"/>
        <v>6.8486374562328018</v>
      </c>
      <c r="F45" s="28">
        <f t="shared" si="4"/>
        <v>6.5881064085044985</v>
      </c>
      <c r="G45" s="28">
        <f t="shared" si="4"/>
        <v>5.67839658810672</v>
      </c>
      <c r="H45" s="28">
        <f t="shared" si="4"/>
        <v>5.7244545816540127</v>
      </c>
      <c r="I45" s="28">
        <f t="shared" si="4"/>
        <v>4.8248682682121498</v>
      </c>
      <c r="J45" s="28">
        <f t="shared" si="4"/>
        <v>3.8766648545099298</v>
      </c>
      <c r="K45" s="28">
        <f t="shared" si="4"/>
        <v>3.8126780684993706</v>
      </c>
      <c r="L45" s="28">
        <f t="shared" si="4"/>
        <v>3.2750556719365616</v>
      </c>
      <c r="M45" s="28">
        <f t="shared" si="4"/>
        <v>2.9132138166277106</v>
      </c>
      <c r="N45" s="28">
        <f t="shared" si="4"/>
        <v>2.7954833111994306</v>
      </c>
      <c r="O45" s="28">
        <f t="shared" si="4"/>
        <v>2.4301070054334901</v>
      </c>
      <c r="P45" s="28">
        <f t="shared" si="4"/>
        <v>1.5703107641210943</v>
      </c>
      <c r="Q45" s="28">
        <f t="shared" si="4"/>
        <v>1.6170984878514081</v>
      </c>
      <c r="R45" s="28">
        <f t="shared" si="4"/>
        <v>1.2522388153981414</v>
      </c>
      <c r="S45" s="28">
        <f t="shared" si="4"/>
        <v>1.4760614219941679</v>
      </c>
      <c r="T45" s="28">
        <f t="shared" si="4"/>
        <v>1.6715031780100906</v>
      </c>
      <c r="U45" s="28">
        <f t="shared" si="4"/>
        <v>1.8140038593929648</v>
      </c>
      <c r="V45" s="28">
        <f t="shared" si="5"/>
        <v>1.908817611624626</v>
      </c>
      <c r="W45" s="28">
        <f t="shared" si="5"/>
        <v>1.5346465474282693</v>
      </c>
      <c r="X45" s="28">
        <f t="shared" si="5"/>
        <v>1.6390901279711139</v>
      </c>
      <c r="Y45" s="28">
        <f t="shared" si="6"/>
        <v>3.508220021167638</v>
      </c>
    </row>
    <row r="46" spans="1:28" x14ac:dyDescent="0.2">
      <c r="A46" s="7" t="s">
        <v>160</v>
      </c>
      <c r="B46" s="7" t="s">
        <v>112</v>
      </c>
      <c r="C46" s="28">
        <f t="shared" si="3"/>
        <v>4.9658357558560864</v>
      </c>
      <c r="D46" s="28">
        <f t="shared" si="4"/>
        <v>4.0826432524497074</v>
      </c>
      <c r="E46" s="28">
        <f t="shared" si="4"/>
        <v>3.7094078609591006</v>
      </c>
      <c r="F46" s="28">
        <f t="shared" si="4"/>
        <v>3.8672356409152489</v>
      </c>
      <c r="G46" s="28">
        <f t="shared" si="4"/>
        <v>3.9648969874451474</v>
      </c>
      <c r="H46" s="28">
        <f t="shared" si="4"/>
        <v>4.192019588815878</v>
      </c>
      <c r="I46" s="28">
        <f t="shared" si="4"/>
        <v>3.6798446457188003</v>
      </c>
      <c r="J46" s="28">
        <f t="shared" si="4"/>
        <v>3.6352956625692823</v>
      </c>
      <c r="K46" s="28">
        <f t="shared" si="4"/>
        <v>4.0653992891535351</v>
      </c>
      <c r="L46" s="28">
        <f t="shared" si="4"/>
        <v>3.3989676097567463</v>
      </c>
      <c r="M46" s="28">
        <f t="shared" si="4"/>
        <v>2.4259365136578506</v>
      </c>
      <c r="N46" s="28">
        <f t="shared" si="4"/>
        <v>2.3930830937542433</v>
      </c>
      <c r="O46" s="28">
        <f t="shared" si="4"/>
        <v>2.4222992270571564</v>
      </c>
      <c r="P46" s="28">
        <f t="shared" si="4"/>
        <v>1.46593031844963</v>
      </c>
      <c r="Q46" s="28">
        <f t="shared" si="4"/>
        <v>1.2598114845920123</v>
      </c>
      <c r="R46" s="28">
        <f t="shared" si="4"/>
        <v>1.0970142415409037</v>
      </c>
      <c r="S46" s="28">
        <f t="shared" si="4"/>
        <v>1.1998888225905093</v>
      </c>
      <c r="T46" s="28">
        <f t="shared" si="4"/>
        <v>1.0398526476369883</v>
      </c>
      <c r="U46" s="28">
        <f t="shared" si="4"/>
        <v>1.0792311776433634</v>
      </c>
      <c r="V46" s="28">
        <f t="shared" si="5"/>
        <v>1.0499658963615359</v>
      </c>
      <c r="W46" s="28">
        <f t="shared" si="5"/>
        <v>0.87017709568924184</v>
      </c>
      <c r="X46" s="28">
        <f t="shared" si="5"/>
        <v>0.84222568434399148</v>
      </c>
      <c r="Y46" s="28">
        <f t="shared" si="6"/>
        <v>2.5862743961938879</v>
      </c>
    </row>
    <row r="47" spans="1:28" x14ac:dyDescent="0.2">
      <c r="A47" s="7" t="s">
        <v>161</v>
      </c>
      <c r="B47" s="7" t="s">
        <v>113</v>
      </c>
      <c r="C47" s="28">
        <f t="shared" si="3"/>
        <v>0.6593297912549847</v>
      </c>
      <c r="D47" s="28">
        <f t="shared" si="4"/>
        <v>0.3727939232932011</v>
      </c>
      <c r="E47" s="28">
        <f t="shared" si="4"/>
        <v>0.32898526067676803</v>
      </c>
      <c r="F47" s="28">
        <f t="shared" si="4"/>
        <v>0.31334624037559905</v>
      </c>
      <c r="G47" s="28">
        <f t="shared" si="4"/>
        <v>0.26712309634703801</v>
      </c>
      <c r="H47" s="28">
        <f t="shared" si="4"/>
        <v>0.23038859590680144</v>
      </c>
      <c r="I47" s="28">
        <f t="shared" si="4"/>
        <v>0.25096355272821974</v>
      </c>
      <c r="J47" s="28">
        <f t="shared" si="4"/>
        <v>0.20534844308107031</v>
      </c>
      <c r="K47" s="28">
        <f t="shared" si="4"/>
        <v>0.20116803944244432</v>
      </c>
      <c r="L47" s="28">
        <f t="shared" si="4"/>
        <v>0.2678285077297699</v>
      </c>
      <c r="M47" s="28">
        <f t="shared" si="4"/>
        <v>0.31653146924856734</v>
      </c>
      <c r="N47" s="28">
        <f t="shared" si="4"/>
        <v>0.31668818451403508</v>
      </c>
      <c r="O47" s="28">
        <f t="shared" si="4"/>
        <v>0.37593122112166233</v>
      </c>
      <c r="P47" s="28">
        <f t="shared" si="4"/>
        <v>0.40453055130794019</v>
      </c>
      <c r="Q47" s="28">
        <f t="shared" si="4"/>
        <v>0.40851955264061757</v>
      </c>
      <c r="R47" s="28">
        <f t="shared" si="4"/>
        <v>0.34834330650278084</v>
      </c>
      <c r="S47" s="28">
        <f t="shared" si="4"/>
        <v>0.51245993987932881</v>
      </c>
      <c r="T47" s="28">
        <f t="shared" si="4"/>
        <v>0.42839714729764056</v>
      </c>
      <c r="U47" s="28">
        <f t="shared" si="4"/>
        <v>0.45884380989367757</v>
      </c>
      <c r="V47" s="28">
        <f t="shared" si="5"/>
        <v>0.49326673651846509</v>
      </c>
      <c r="W47" s="28">
        <f t="shared" si="5"/>
        <v>0.40458004591640961</v>
      </c>
      <c r="X47" s="28">
        <f t="shared" si="5"/>
        <v>0.42030030765233939</v>
      </c>
      <c r="Y47" s="28">
        <f t="shared" si="6"/>
        <v>0.34701874778421254</v>
      </c>
    </row>
    <row r="48" spans="1:28" x14ac:dyDescent="0.2">
      <c r="A48" s="7" t="s">
        <v>162</v>
      </c>
      <c r="B48" s="7" t="s">
        <v>114</v>
      </c>
      <c r="C48" s="28">
        <f t="shared" si="3"/>
        <v>9.2218795864586749</v>
      </c>
      <c r="D48" s="28">
        <f t="shared" si="4"/>
        <v>8.1780267082115223</v>
      </c>
      <c r="E48" s="28">
        <f t="shared" si="4"/>
        <v>8.2843799642743683</v>
      </c>
      <c r="F48" s="28">
        <f t="shared" si="4"/>
        <v>8.0773521338733172</v>
      </c>
      <c r="G48" s="28">
        <f t="shared" si="4"/>
        <v>8.1744216402160301</v>
      </c>
      <c r="H48" s="28">
        <f t="shared" si="4"/>
        <v>7.7807986210064959</v>
      </c>
      <c r="I48" s="28">
        <f t="shared" si="4"/>
        <v>8.246787694051406</v>
      </c>
      <c r="J48" s="28">
        <f t="shared" si="4"/>
        <v>10.486725662482826</v>
      </c>
      <c r="K48" s="28">
        <f t="shared" si="4"/>
        <v>10.971010912767408</v>
      </c>
      <c r="L48" s="28">
        <f t="shared" si="4"/>
        <v>11.400488055365878</v>
      </c>
      <c r="M48" s="28">
        <f t="shared" si="4"/>
        <v>12.065447239565811</v>
      </c>
      <c r="N48" s="28">
        <f t="shared" si="4"/>
        <v>11.373966740385196</v>
      </c>
      <c r="O48" s="28">
        <f t="shared" si="4"/>
        <v>11.366355367217031</v>
      </c>
      <c r="P48" s="28">
        <f t="shared" si="4"/>
        <v>10.12370820028956</v>
      </c>
      <c r="Q48" s="28">
        <f t="shared" si="4"/>
        <v>9.3809040762751472</v>
      </c>
      <c r="R48" s="28">
        <f t="shared" si="4"/>
        <v>8.6287689409064345</v>
      </c>
      <c r="S48" s="28">
        <f t="shared" si="4"/>
        <v>10.392383590035694</v>
      </c>
      <c r="T48" s="28">
        <f t="shared" si="4"/>
        <v>10.413392411254302</v>
      </c>
      <c r="U48" s="28">
        <f t="shared" si="4"/>
        <v>11.21417730451638</v>
      </c>
      <c r="V48" s="28">
        <f t="shared" si="5"/>
        <v>11.217782582066578</v>
      </c>
      <c r="W48" s="28">
        <f t="shared" si="5"/>
        <v>9.5031514421783534</v>
      </c>
      <c r="X48" s="28">
        <f t="shared" si="5"/>
        <v>10.212546221981709</v>
      </c>
      <c r="Y48" s="28">
        <f t="shared" si="6"/>
        <v>9.7736036214414312</v>
      </c>
    </row>
    <row r="49" spans="1:25" x14ac:dyDescent="0.2">
      <c r="A49" s="7" t="s">
        <v>163</v>
      </c>
      <c r="B49" s="7" t="s">
        <v>115</v>
      </c>
      <c r="C49" s="28">
        <f t="shared" si="3"/>
        <v>0.90483649732760252</v>
      </c>
      <c r="D49" s="28">
        <f t="shared" si="4"/>
        <v>0.75245995083310147</v>
      </c>
      <c r="E49" s="28">
        <f t="shared" si="4"/>
        <v>0.81642489031798515</v>
      </c>
      <c r="F49" s="28">
        <f t="shared" si="4"/>
        <v>0.76640858201723217</v>
      </c>
      <c r="G49" s="28">
        <f t="shared" si="4"/>
        <v>0.80074189045202215</v>
      </c>
      <c r="H49" s="28">
        <f t="shared" si="4"/>
        <v>0.73054103150946825</v>
      </c>
      <c r="I49" s="28">
        <f t="shared" si="4"/>
        <v>0.85555490968057835</v>
      </c>
      <c r="J49" s="28">
        <f t="shared" si="4"/>
        <v>1.10730597243587</v>
      </c>
      <c r="K49" s="28">
        <f t="shared" si="4"/>
        <v>1.3213939590816406</v>
      </c>
      <c r="L49" s="28">
        <f t="shared" si="4"/>
        <v>1.4271890156819449</v>
      </c>
      <c r="M49" s="28">
        <f t="shared" si="4"/>
        <v>1.3990006972796349</v>
      </c>
      <c r="N49" s="28">
        <f t="shared" si="4"/>
        <v>1.5931761852194681</v>
      </c>
      <c r="O49" s="28">
        <f t="shared" si="4"/>
        <v>2.2149246977720485</v>
      </c>
      <c r="P49" s="28">
        <f t="shared" si="4"/>
        <v>2.0659092256005382</v>
      </c>
      <c r="Q49" s="28">
        <f t="shared" si="4"/>
        <v>1.9764986082705474</v>
      </c>
      <c r="R49" s="28">
        <f t="shared" si="4"/>
        <v>1.8560372002215015</v>
      </c>
      <c r="S49" s="28">
        <f t="shared" si="4"/>
        <v>2.542103002976686</v>
      </c>
      <c r="T49" s="28">
        <f t="shared" si="4"/>
        <v>3.0900378460868132</v>
      </c>
      <c r="U49" s="28">
        <f t="shared" si="4"/>
        <v>3.802482561769756</v>
      </c>
      <c r="V49" s="28">
        <f t="shared" si="5"/>
        <v>3.4982270216751723</v>
      </c>
      <c r="W49" s="28">
        <f t="shared" si="5"/>
        <v>2.9398374637077009</v>
      </c>
      <c r="X49" s="28">
        <f t="shared" si="5"/>
        <v>3.3826390405746034</v>
      </c>
      <c r="Y49" s="28">
        <f t="shared" si="6"/>
        <v>1.7935425697596536</v>
      </c>
    </row>
    <row r="50" spans="1:25" x14ac:dyDescent="0.2">
      <c r="A50" s="7" t="s">
        <v>164</v>
      </c>
      <c r="B50" s="7" t="s">
        <v>116</v>
      </c>
      <c r="C50" s="28">
        <f t="shared" si="3"/>
        <v>3.5917936696900332</v>
      </c>
      <c r="D50" s="28">
        <f t="shared" si="4"/>
        <v>2.7359617473267264</v>
      </c>
      <c r="E50" s="28">
        <f t="shared" si="4"/>
        <v>2.5318167670838356</v>
      </c>
      <c r="F50" s="28">
        <f t="shared" si="4"/>
        <v>2.5398183641194865</v>
      </c>
      <c r="G50" s="28">
        <f t="shared" si="4"/>
        <v>2.3579853231296246</v>
      </c>
      <c r="H50" s="28">
        <f t="shared" si="4"/>
        <v>2.1504705340833286</v>
      </c>
      <c r="I50" s="28">
        <f t="shared" si="4"/>
        <v>2.7352500155118853</v>
      </c>
      <c r="J50" s="28">
        <f t="shared" si="4"/>
        <v>3.3040982856558183</v>
      </c>
      <c r="K50" s="28">
        <f t="shared" si="4"/>
        <v>3.4437276909103645</v>
      </c>
      <c r="L50" s="28">
        <f t="shared" si="4"/>
        <v>4.2621995693701251</v>
      </c>
      <c r="M50" s="28">
        <f t="shared" si="4"/>
        <v>5.5111931117166106</v>
      </c>
      <c r="N50" s="28">
        <f t="shared" si="4"/>
        <v>6.0916310387084156</v>
      </c>
      <c r="O50" s="28">
        <f t="shared" si="4"/>
        <v>6.5329915111017556</v>
      </c>
      <c r="P50" s="28">
        <f t="shared" si="4"/>
        <v>6.0016937999226796</v>
      </c>
      <c r="Q50" s="28">
        <f t="shared" si="4"/>
        <v>5.4331544032877623</v>
      </c>
      <c r="R50" s="28">
        <f t="shared" si="4"/>
        <v>5.7643284210222356</v>
      </c>
      <c r="S50" s="28">
        <f t="shared" si="4"/>
        <v>6.9398032698637815</v>
      </c>
      <c r="T50" s="28">
        <f t="shared" si="4"/>
        <v>7.4429361650445722</v>
      </c>
      <c r="U50" s="28">
        <f t="shared" si="4"/>
        <v>8.223572249460954</v>
      </c>
      <c r="V50" s="28">
        <f t="shared" si="5"/>
        <v>8.3182197830524665</v>
      </c>
      <c r="W50" s="28">
        <f t="shared" si="5"/>
        <v>6.993367760167911</v>
      </c>
      <c r="X50" s="28">
        <f t="shared" si="5"/>
        <v>7.8490740835184107</v>
      </c>
      <c r="Y50" s="28">
        <f t="shared" si="6"/>
        <v>4.9451367609162773</v>
      </c>
    </row>
    <row r="51" spans="1:25" x14ac:dyDescent="0.2">
      <c r="A51" s="7" t="s">
        <v>165</v>
      </c>
      <c r="B51" s="7" t="s">
        <v>117</v>
      </c>
      <c r="C51" s="28">
        <f t="shared" si="3"/>
        <v>10.74100498283258</v>
      </c>
      <c r="D51" s="28">
        <f t="shared" si="4"/>
        <v>8.757210450826868</v>
      </c>
      <c r="E51" s="28">
        <f t="shared" si="4"/>
        <v>8.4857413959995558</v>
      </c>
      <c r="F51" s="28">
        <f t="shared" si="4"/>
        <v>9.2835925889749671</v>
      </c>
      <c r="G51" s="28">
        <f t="shared" si="4"/>
        <v>8.7289122385032769</v>
      </c>
      <c r="H51" s="28">
        <f t="shared" si="4"/>
        <v>7.2544065563109879</v>
      </c>
      <c r="I51" s="28">
        <f t="shared" si="4"/>
        <v>6.9714191715354756</v>
      </c>
      <c r="J51" s="28">
        <f t="shared" si="4"/>
        <v>6.9423576185364615</v>
      </c>
      <c r="K51" s="28">
        <f t="shared" si="4"/>
        <v>4.7276515190147252</v>
      </c>
      <c r="L51" s="28">
        <f t="shared" si="4"/>
        <v>3.9026703506821274</v>
      </c>
      <c r="M51" s="28">
        <f t="shared" si="4"/>
        <v>2.9132723645945449</v>
      </c>
      <c r="N51" s="28">
        <f t="shared" si="4"/>
        <v>1.3980084114661686</v>
      </c>
      <c r="O51" s="28">
        <f t="shared" si="4"/>
        <v>0.3503288569521279</v>
      </c>
      <c r="P51" s="28">
        <f t="shared" si="4"/>
        <v>0.11295073993549663</v>
      </c>
      <c r="Q51" s="28">
        <f t="shared" si="4"/>
        <v>4.1772063209461259E-2</v>
      </c>
      <c r="R51" s="28">
        <f t="shared" si="4"/>
        <v>1.0072003414909558E-2</v>
      </c>
      <c r="S51" s="28">
        <f t="shared" si="4"/>
        <v>1.8493489803597458E-2</v>
      </c>
      <c r="T51" s="28">
        <f t="shared" si="4"/>
        <v>2.8743058374881045E-2</v>
      </c>
      <c r="U51" s="28">
        <f t="shared" si="4"/>
        <v>1.1692214871674241E-2</v>
      </c>
      <c r="V51" s="28">
        <f t="shared" si="5"/>
        <v>1.0668385003741818E-2</v>
      </c>
      <c r="W51" s="28">
        <f t="shared" si="5"/>
        <v>9.8164758689678194E-3</v>
      </c>
      <c r="X51" s="28">
        <f t="shared" si="5"/>
        <v>9.1796888810114132E-3</v>
      </c>
      <c r="Y51" s="28">
        <f t="shared" si="6"/>
        <v>3.6787595886971487</v>
      </c>
    </row>
    <row r="52" spans="1:25" x14ac:dyDescent="0.2">
      <c r="A52" s="7" t="s">
        <v>166</v>
      </c>
      <c r="B52" s="7" t="s">
        <v>118</v>
      </c>
      <c r="C52" s="28">
        <f t="shared" si="3"/>
        <v>6.4989624006926414</v>
      </c>
      <c r="D52" s="28">
        <f t="shared" si="4"/>
        <v>17.417743384726183</v>
      </c>
      <c r="E52" s="28">
        <f t="shared" si="4"/>
        <v>15.895217514028184</v>
      </c>
      <c r="F52" s="28">
        <f t="shared" si="4"/>
        <v>15.897774680883856</v>
      </c>
      <c r="G52" s="28">
        <f t="shared" si="4"/>
        <v>18.243149983111852</v>
      </c>
      <c r="H52" s="28">
        <f t="shared" si="4"/>
        <v>21.303953008399947</v>
      </c>
      <c r="I52" s="28">
        <f t="shared" si="4"/>
        <v>15.558227904031824</v>
      </c>
      <c r="J52" s="28">
        <f t="shared" si="4"/>
        <v>13.960161606104421</v>
      </c>
      <c r="K52" s="28">
        <f t="shared" si="4"/>
        <v>14.393042180155913</v>
      </c>
      <c r="L52" s="28">
        <f t="shared" si="4"/>
        <v>11.736009181455151</v>
      </c>
      <c r="M52" s="28">
        <f t="shared" si="4"/>
        <v>7.884290754972997</v>
      </c>
      <c r="N52" s="28">
        <f t="shared" si="4"/>
        <v>8.0241047044663762</v>
      </c>
      <c r="O52" s="28">
        <f t="shared" si="4"/>
        <v>7.2776101648900609</v>
      </c>
      <c r="P52" s="28">
        <f t="shared" si="4"/>
        <v>6.5527187417800921</v>
      </c>
      <c r="Q52" s="28">
        <f t="shared" si="4"/>
        <v>6.448676009316487</v>
      </c>
      <c r="R52" s="28">
        <f t="shared" si="4"/>
        <v>4.8577747764631365</v>
      </c>
      <c r="S52" s="28">
        <f t="shared" si="4"/>
        <v>6.2683553132494918</v>
      </c>
      <c r="T52" s="28">
        <f t="shared" si="4"/>
        <v>7.8057342200486977</v>
      </c>
      <c r="U52" s="28">
        <f t="shared" si="4"/>
        <v>6.0296504044430401</v>
      </c>
      <c r="V52" s="28">
        <f t="shared" si="5"/>
        <v>5.1636927698905613</v>
      </c>
      <c r="W52" s="28">
        <f t="shared" si="5"/>
        <v>4.4959276051604551</v>
      </c>
      <c r="X52" s="28">
        <f t="shared" si="5"/>
        <v>5.2054701777402368</v>
      </c>
      <c r="Y52" s="28">
        <f t="shared" si="6"/>
        <v>10.832619356401651</v>
      </c>
    </row>
    <row r="53" spans="1:25" x14ac:dyDescent="0.2">
      <c r="A53" s="7" t="s">
        <v>167</v>
      </c>
      <c r="B53" s="7" t="s">
        <v>119</v>
      </c>
      <c r="C53" s="28">
        <f t="shared" si="3"/>
        <v>1.0392421226205393</v>
      </c>
      <c r="D53" s="28">
        <f t="shared" ref="D53:U63" si="8">D24/D$34*100</f>
        <v>1.7292383832802576</v>
      </c>
      <c r="E53" s="28">
        <f t="shared" si="8"/>
        <v>1.5428220632959873</v>
      </c>
      <c r="F53" s="28">
        <f t="shared" si="8"/>
        <v>1.3936056518079953</v>
      </c>
      <c r="G53" s="28">
        <f t="shared" si="8"/>
        <v>1.3070635493276244</v>
      </c>
      <c r="H53" s="28">
        <f t="shared" si="8"/>
        <v>1.2803389622707382</v>
      </c>
      <c r="I53" s="28">
        <f t="shared" si="8"/>
        <v>1.1807190907369707</v>
      </c>
      <c r="J53" s="28">
        <f t="shared" si="8"/>
        <v>1.1533429576795697</v>
      </c>
      <c r="K53" s="28">
        <f t="shared" si="8"/>
        <v>1.1765332534129136</v>
      </c>
      <c r="L53" s="28">
        <f t="shared" si="8"/>
        <v>1.428574766461723</v>
      </c>
      <c r="M53" s="28">
        <f t="shared" si="8"/>
        <v>1.4078509385995328</v>
      </c>
      <c r="N53" s="28">
        <f t="shared" si="8"/>
        <v>1.6297120000754204</v>
      </c>
      <c r="O53" s="28">
        <f t="shared" si="8"/>
        <v>1.2222601570798381</v>
      </c>
      <c r="P53" s="28">
        <f t="shared" si="8"/>
        <v>0.53829652592817201</v>
      </c>
      <c r="Q53" s="28">
        <f t="shared" si="8"/>
        <v>0.67720404611513352</v>
      </c>
      <c r="R53" s="28">
        <f t="shared" si="8"/>
        <v>0.44535285194410512</v>
      </c>
      <c r="S53" s="28">
        <f t="shared" si="8"/>
        <v>0.49196319061082083</v>
      </c>
      <c r="T53" s="28">
        <f t="shared" si="8"/>
        <v>0.44780449683003659</v>
      </c>
      <c r="U53" s="28">
        <f t="shared" si="8"/>
        <v>0.46195887625022186</v>
      </c>
      <c r="V53" s="28">
        <f t="shared" si="5"/>
        <v>0.49016216771787396</v>
      </c>
      <c r="W53" s="28">
        <f t="shared" si="5"/>
        <v>0.43930503153106942</v>
      </c>
      <c r="X53" s="28">
        <f t="shared" si="5"/>
        <v>0.49519150694702441</v>
      </c>
      <c r="Y53" s="28">
        <f t="shared" si="6"/>
        <v>0.99945903544875947</v>
      </c>
    </row>
    <row r="54" spans="1:25" x14ac:dyDescent="0.2">
      <c r="A54" s="7" t="s">
        <v>168</v>
      </c>
      <c r="B54" s="7" t="s">
        <v>120</v>
      </c>
      <c r="C54" s="28">
        <f t="shared" si="3"/>
        <v>6.7873753019841487</v>
      </c>
      <c r="D54" s="28">
        <f t="shared" si="8"/>
        <v>9.610570636523093</v>
      </c>
      <c r="E54" s="28">
        <f t="shared" si="8"/>
        <v>10.173237283703742</v>
      </c>
      <c r="F54" s="28">
        <f t="shared" si="8"/>
        <v>9.6762087026897188</v>
      </c>
      <c r="G54" s="28">
        <f t="shared" si="8"/>
        <v>11.398687695882652</v>
      </c>
      <c r="H54" s="28">
        <f t="shared" si="8"/>
        <v>12.196966390780107</v>
      </c>
      <c r="I54" s="28">
        <f t="shared" si="8"/>
        <v>13.887130515443422</v>
      </c>
      <c r="J54" s="28">
        <f t="shared" si="8"/>
        <v>12.952108720206526</v>
      </c>
      <c r="K54" s="28">
        <f t="shared" si="8"/>
        <v>12.203727023254782</v>
      </c>
      <c r="L54" s="28">
        <f t="shared" si="8"/>
        <v>13.165244701109746</v>
      </c>
      <c r="M54" s="28">
        <f t="shared" si="8"/>
        <v>13.258310189728324</v>
      </c>
      <c r="N54" s="28">
        <f t="shared" si="8"/>
        <v>11.959185216304627</v>
      </c>
      <c r="O54" s="28">
        <f t="shared" si="8"/>
        <v>11.531395435107934</v>
      </c>
      <c r="P54" s="28">
        <f t="shared" si="8"/>
        <v>10.940236476874892</v>
      </c>
      <c r="Q54" s="28">
        <f t="shared" si="8"/>
        <v>10.69937957224667</v>
      </c>
      <c r="R54" s="28">
        <f t="shared" si="8"/>
        <v>8.264725500329833</v>
      </c>
      <c r="S54" s="28">
        <f t="shared" si="8"/>
        <v>9.4210321745644912</v>
      </c>
      <c r="T54" s="28">
        <f t="shared" si="8"/>
        <v>10.341127532772507</v>
      </c>
      <c r="U54" s="28">
        <f t="shared" si="8"/>
        <v>8.890884378341422</v>
      </c>
      <c r="V54" s="28">
        <f t="shared" si="5"/>
        <v>8.7509220311975824</v>
      </c>
      <c r="W54" s="28">
        <f t="shared" si="5"/>
        <v>10.857515619152108</v>
      </c>
      <c r="X54" s="28">
        <f t="shared" si="5"/>
        <v>12.422329607606109</v>
      </c>
      <c r="Y54" s="28">
        <f t="shared" si="6"/>
        <v>11.10407996496593</v>
      </c>
    </row>
    <row r="55" spans="1:25" x14ac:dyDescent="0.2">
      <c r="A55" s="7" t="s">
        <v>169</v>
      </c>
      <c r="B55" s="7" t="s">
        <v>121</v>
      </c>
      <c r="C55" s="28">
        <f t="shared" si="3"/>
        <v>1.3361180791514795</v>
      </c>
      <c r="D55" s="28">
        <f t="shared" si="8"/>
        <v>1.0180739233427591</v>
      </c>
      <c r="E55" s="28">
        <f t="shared" si="8"/>
        <v>1.0800621704113451</v>
      </c>
      <c r="F55" s="28">
        <f t="shared" si="8"/>
        <v>1.0299444551754871</v>
      </c>
      <c r="G55" s="28">
        <f t="shared" si="8"/>
        <v>1.115333515670782</v>
      </c>
      <c r="H55" s="28">
        <f t="shared" si="8"/>
        <v>1.1362401844226768</v>
      </c>
      <c r="I55" s="28">
        <f t="shared" si="8"/>
        <v>1.1545385436356352</v>
      </c>
      <c r="J55" s="28">
        <f t="shared" si="8"/>
        <v>1.4179527991121805</v>
      </c>
      <c r="K55" s="28">
        <f t="shared" si="8"/>
        <v>1.6538659136695326</v>
      </c>
      <c r="L55" s="28">
        <f t="shared" si="8"/>
        <v>1.8475607347767982</v>
      </c>
      <c r="M55" s="28">
        <f t="shared" si="8"/>
        <v>1.4146431997518905</v>
      </c>
      <c r="N55" s="28">
        <f t="shared" si="8"/>
        <v>2.3184799907761908</v>
      </c>
      <c r="O55" s="28">
        <f t="shared" si="8"/>
        <v>1.9691269542349783</v>
      </c>
      <c r="P55" s="28">
        <f t="shared" si="8"/>
        <v>1.4096664475877343</v>
      </c>
      <c r="Q55" s="28">
        <f t="shared" si="8"/>
        <v>1.6074103504728579</v>
      </c>
      <c r="R55" s="28">
        <f t="shared" si="8"/>
        <v>1.1143406163332497</v>
      </c>
      <c r="S55" s="28">
        <f t="shared" si="8"/>
        <v>1.1035551372861179</v>
      </c>
      <c r="T55" s="28">
        <f t="shared" si="8"/>
        <v>0.81897024041899336</v>
      </c>
      <c r="U55" s="28">
        <f t="shared" si="8"/>
        <v>0.86209523542416178</v>
      </c>
      <c r="V55" s="28">
        <f t="shared" si="5"/>
        <v>0.90931972055738053</v>
      </c>
      <c r="W55" s="28">
        <f t="shared" si="5"/>
        <v>0.61169615966339563</v>
      </c>
      <c r="X55" s="28">
        <f t="shared" si="5"/>
        <v>0.53477823554822124</v>
      </c>
      <c r="Y55" s="28">
        <f t="shared" si="6"/>
        <v>1.2304511969099687</v>
      </c>
    </row>
    <row r="56" spans="1:25" x14ac:dyDescent="0.2">
      <c r="A56" s="7" t="s">
        <v>170</v>
      </c>
      <c r="B56" s="7" t="s">
        <v>122</v>
      </c>
      <c r="C56" s="28">
        <f t="shared" si="3"/>
        <v>0.24161538522025888</v>
      </c>
      <c r="D56" s="28">
        <f t="shared" si="8"/>
        <v>0.50348978584630533</v>
      </c>
      <c r="E56" s="28">
        <f t="shared" si="8"/>
        <v>0.24312994102746577</v>
      </c>
      <c r="F56" s="28">
        <f t="shared" si="8"/>
        <v>0.25729409653620483</v>
      </c>
      <c r="G56" s="28">
        <f t="shared" si="8"/>
        <v>0.26290360443562222</v>
      </c>
      <c r="H56" s="28">
        <f t="shared" si="8"/>
        <v>0.31753869310960153</v>
      </c>
      <c r="I56" s="28">
        <f t="shared" si="8"/>
        <v>0.33869789326197891</v>
      </c>
      <c r="J56" s="28">
        <f t="shared" si="8"/>
        <v>0.25710100587116097</v>
      </c>
      <c r="K56" s="28">
        <f t="shared" si="8"/>
        <v>0.26295727472493574</v>
      </c>
      <c r="L56" s="28">
        <f t="shared" si="8"/>
        <v>0.35425979813479308</v>
      </c>
      <c r="M56" s="28">
        <f t="shared" si="8"/>
        <v>0.64874988949976675</v>
      </c>
      <c r="N56" s="28">
        <f t="shared" si="8"/>
        <v>0.73185349394697674</v>
      </c>
      <c r="O56" s="28">
        <f t="shared" si="8"/>
        <v>0.64198723472087094</v>
      </c>
      <c r="P56" s="28">
        <f t="shared" si="8"/>
        <v>0.68624905320501051</v>
      </c>
      <c r="Q56" s="28">
        <f t="shared" si="8"/>
        <v>0.73197095528961753</v>
      </c>
      <c r="R56" s="28">
        <f t="shared" si="8"/>
        <v>0.62323819839842798</v>
      </c>
      <c r="S56" s="28">
        <f t="shared" si="8"/>
        <v>0.73170672593683117</v>
      </c>
      <c r="T56" s="28">
        <f t="shared" si="8"/>
        <v>0.80068854410838675</v>
      </c>
      <c r="U56" s="28">
        <f t="shared" si="8"/>
        <v>0.99203784129453243</v>
      </c>
      <c r="V56" s="28">
        <f t="shared" si="5"/>
        <v>1.1021287127834247</v>
      </c>
      <c r="W56" s="28">
        <f t="shared" si="5"/>
        <v>0.93492837913831484</v>
      </c>
      <c r="X56" s="28">
        <f t="shared" si="5"/>
        <v>1.1659299479093006</v>
      </c>
      <c r="Y56" s="28">
        <f t="shared" si="6"/>
        <v>0.57746779694841766</v>
      </c>
    </row>
    <row r="57" spans="1:25" x14ac:dyDescent="0.2">
      <c r="A57" s="7" t="s">
        <v>171</v>
      </c>
      <c r="B57" s="7" t="s">
        <v>123</v>
      </c>
      <c r="C57" s="28">
        <f t="shared" si="3"/>
        <v>0.5225488518741882</v>
      </c>
      <c r="D57" s="28">
        <f t="shared" si="8"/>
        <v>0.42587978160428747</v>
      </c>
      <c r="E57" s="28">
        <f t="shared" si="8"/>
        <v>0.54476799915144525</v>
      </c>
      <c r="F57" s="28">
        <f t="shared" si="8"/>
        <v>0.523827077243884</v>
      </c>
      <c r="G57" s="28">
        <f t="shared" si="8"/>
        <v>0.57898463861172289</v>
      </c>
      <c r="H57" s="28">
        <f t="shared" si="8"/>
        <v>0.97559205350194833</v>
      </c>
      <c r="I57" s="28">
        <f t="shared" si="8"/>
        <v>0.90683592101446919</v>
      </c>
      <c r="J57" s="28">
        <f t="shared" si="8"/>
        <v>1.3042986616915715</v>
      </c>
      <c r="K57" s="28">
        <f t="shared" si="8"/>
        <v>1.4813812946254299</v>
      </c>
      <c r="L57" s="28">
        <f t="shared" si="8"/>
        <v>1.2894034363765012</v>
      </c>
      <c r="M57" s="28">
        <f t="shared" si="8"/>
        <v>0.9369755305606402</v>
      </c>
      <c r="N57" s="28">
        <f t="shared" si="8"/>
        <v>0.62972013203494304</v>
      </c>
      <c r="O57" s="28">
        <f t="shared" si="8"/>
        <v>0.49537110223073233</v>
      </c>
      <c r="P57" s="28">
        <f t="shared" si="8"/>
        <v>0.8446745331053126</v>
      </c>
      <c r="Q57" s="28">
        <f t="shared" si="8"/>
        <v>0.92077469345472251</v>
      </c>
      <c r="R57" s="28">
        <f t="shared" si="8"/>
        <v>0.74439989917308336</v>
      </c>
      <c r="S57" s="28">
        <f t="shared" si="8"/>
        <v>0.86772745843932131</v>
      </c>
      <c r="T57" s="28">
        <f t="shared" si="8"/>
        <v>0.85236538040528842</v>
      </c>
      <c r="U57" s="28">
        <f t="shared" si="8"/>
        <v>0.7307730233938966</v>
      </c>
      <c r="V57" s="28">
        <f t="shared" si="5"/>
        <v>0.79013694872921925</v>
      </c>
      <c r="W57" s="28">
        <f t="shared" si="5"/>
        <v>0.49349060625783869</v>
      </c>
      <c r="X57" s="28">
        <f t="shared" si="5"/>
        <v>0.67828542979183148</v>
      </c>
      <c r="Y57" s="28">
        <f t="shared" si="6"/>
        <v>0.81278768542783308</v>
      </c>
    </row>
    <row r="58" spans="1:25" x14ac:dyDescent="0.2">
      <c r="A58" s="7" t="s">
        <v>172</v>
      </c>
      <c r="B58" s="7" t="s">
        <v>124</v>
      </c>
      <c r="C58" s="28">
        <f t="shared" si="3"/>
        <v>1.871063468680616</v>
      </c>
      <c r="D58" s="28">
        <f t="shared" si="8"/>
        <v>1.1644550962455928</v>
      </c>
      <c r="E58" s="28">
        <f t="shared" si="8"/>
        <v>1.5097697613298651</v>
      </c>
      <c r="F58" s="28">
        <f t="shared" si="8"/>
        <v>1.2621228964918509</v>
      </c>
      <c r="G58" s="28">
        <f t="shared" si="8"/>
        <v>0.86189734335628787</v>
      </c>
      <c r="H58" s="28">
        <f t="shared" si="8"/>
        <v>0.81129318709098253</v>
      </c>
      <c r="I58" s="28">
        <f t="shared" si="8"/>
        <v>1.2533930944049905</v>
      </c>
      <c r="J58" s="28">
        <f t="shared" si="8"/>
        <v>1.2299043910780931</v>
      </c>
      <c r="K58" s="28">
        <f t="shared" si="8"/>
        <v>0.71823843186384517</v>
      </c>
      <c r="L58" s="28">
        <f t="shared" si="8"/>
        <v>0.72155702545058042</v>
      </c>
      <c r="M58" s="28">
        <f t="shared" si="8"/>
        <v>0.84267899153277537</v>
      </c>
      <c r="N58" s="28">
        <f t="shared" si="8"/>
        <v>0.76636278948625869</v>
      </c>
      <c r="O58" s="28">
        <f t="shared" si="8"/>
        <v>1.2495426261753015</v>
      </c>
      <c r="P58" s="28">
        <f t="shared" si="8"/>
        <v>1.6219078242923259</v>
      </c>
      <c r="Q58" s="28">
        <f t="shared" si="8"/>
        <v>1.56861802111528</v>
      </c>
      <c r="R58" s="28">
        <f t="shared" si="8"/>
        <v>1.2300105764135172</v>
      </c>
      <c r="S58" s="28">
        <f t="shared" si="8"/>
        <v>1.4637456148072214</v>
      </c>
      <c r="T58" s="28">
        <f t="shared" si="8"/>
        <v>1.4952412087247582</v>
      </c>
      <c r="U58" s="28">
        <f t="shared" si="8"/>
        <v>1.502933182552548</v>
      </c>
      <c r="V58" s="28">
        <f t="shared" si="5"/>
        <v>1.4327293397597143</v>
      </c>
      <c r="W58" s="28">
        <f t="shared" si="5"/>
        <v>1.1775056382118654</v>
      </c>
      <c r="X58" s="28">
        <f t="shared" si="5"/>
        <v>1.2936805108793163</v>
      </c>
      <c r="Y58" s="28">
        <f t="shared" si="6"/>
        <v>1.1919420602679369</v>
      </c>
    </row>
    <row r="59" spans="1:25" x14ac:dyDescent="0.2">
      <c r="A59" s="7" t="s">
        <v>173</v>
      </c>
      <c r="B59" s="7" t="s">
        <v>125</v>
      </c>
      <c r="C59" s="28">
        <f t="shared" si="3"/>
        <v>1.6721530136432876</v>
      </c>
      <c r="D59" s="28">
        <f t="shared" si="8"/>
        <v>1.3108459992880315</v>
      </c>
      <c r="E59" s="28">
        <f t="shared" si="8"/>
        <v>1.3724163020116014</v>
      </c>
      <c r="F59" s="28">
        <f t="shared" si="8"/>
        <v>1.2793441773438134</v>
      </c>
      <c r="G59" s="28">
        <f t="shared" si="8"/>
        <v>1.5666182966622773</v>
      </c>
      <c r="H59" s="28">
        <f t="shared" si="8"/>
        <v>1.5697088988354262</v>
      </c>
      <c r="I59" s="28">
        <f t="shared" si="8"/>
        <v>1.9286828552774169</v>
      </c>
      <c r="J59" s="28">
        <f t="shared" si="8"/>
        <v>2.8702761857132089</v>
      </c>
      <c r="K59" s="28">
        <f t="shared" si="8"/>
        <v>3.8289953195122441</v>
      </c>
      <c r="L59" s="28">
        <f t="shared" si="8"/>
        <v>4.0805376484780567</v>
      </c>
      <c r="M59" s="28">
        <f t="shared" si="8"/>
        <v>4.9289338002182967</v>
      </c>
      <c r="N59" s="28">
        <f t="shared" si="8"/>
        <v>5.3299104221659883</v>
      </c>
      <c r="O59" s="28">
        <f t="shared" si="8"/>
        <v>5.5322040698307307</v>
      </c>
      <c r="P59" s="28">
        <f t="shared" si="8"/>
        <v>6.3688589263242692</v>
      </c>
      <c r="Q59" s="28">
        <f t="shared" si="8"/>
        <v>8.6505770444467593</v>
      </c>
      <c r="R59" s="28">
        <f t="shared" si="8"/>
        <v>6.7742068931183246</v>
      </c>
      <c r="S59" s="28">
        <f t="shared" si="8"/>
        <v>8.215552004621383</v>
      </c>
      <c r="T59" s="28">
        <f t="shared" si="8"/>
        <v>8.0964229236110032</v>
      </c>
      <c r="U59" s="28">
        <f t="shared" si="8"/>
        <v>8.4986898325837164</v>
      </c>
      <c r="V59" s="28">
        <f t="shared" si="5"/>
        <v>8.9618407720901594</v>
      </c>
      <c r="W59" s="28">
        <f t="shared" si="5"/>
        <v>8.0492473556283297</v>
      </c>
      <c r="X59" s="28">
        <f t="shared" si="5"/>
        <v>9.7392826749687416</v>
      </c>
      <c r="Y59" s="28">
        <f t="shared" si="6"/>
        <v>4.9475135085348834</v>
      </c>
    </row>
    <row r="60" spans="1:25" x14ac:dyDescent="0.2">
      <c r="A60" s="7" t="s">
        <v>174</v>
      </c>
      <c r="B60" s="7" t="s">
        <v>126</v>
      </c>
      <c r="C60" s="28">
        <f t="shared" si="3"/>
        <v>0.29082591983578054</v>
      </c>
      <c r="D60" s="28">
        <f t="shared" si="8"/>
        <v>0.21149745133928077</v>
      </c>
      <c r="E60" s="28">
        <f t="shared" si="8"/>
        <v>0.1970377293088707</v>
      </c>
      <c r="F60" s="28">
        <f t="shared" si="8"/>
        <v>0.17850589767888758</v>
      </c>
      <c r="G60" s="28">
        <f t="shared" si="8"/>
        <v>0.1310296055341019</v>
      </c>
      <c r="H60" s="28">
        <f t="shared" si="8"/>
        <v>0.10749760249801217</v>
      </c>
      <c r="I60" s="28">
        <f t="shared" si="8"/>
        <v>0.12641266869507189</v>
      </c>
      <c r="J60" s="28">
        <f t="shared" si="8"/>
        <v>0.12779357671852581</v>
      </c>
      <c r="K60" s="28">
        <f t="shared" si="8"/>
        <v>0.51893599726587314</v>
      </c>
      <c r="L60" s="28">
        <f t="shared" si="8"/>
        <v>0.14997733226377474</v>
      </c>
      <c r="M60" s="28">
        <f t="shared" si="8"/>
        <v>0.10432933356676538</v>
      </c>
      <c r="N60" s="28">
        <f t="shared" si="8"/>
        <v>0.14022594889598008</v>
      </c>
      <c r="O60" s="28">
        <f t="shared" si="8"/>
        <v>0.12680526989841961</v>
      </c>
      <c r="P60" s="28">
        <f t="shared" si="8"/>
        <v>9.7177025746681814E-2</v>
      </c>
      <c r="Q60" s="28">
        <f t="shared" si="8"/>
        <v>8.461114408847735E-2</v>
      </c>
      <c r="R60" s="28">
        <f t="shared" si="8"/>
        <v>6.1861482641008034E-2</v>
      </c>
      <c r="S60" s="28">
        <f t="shared" si="8"/>
        <v>6.3660882377700651E-2</v>
      </c>
      <c r="T60" s="28">
        <f t="shared" si="8"/>
        <v>6.3068017932874476E-2</v>
      </c>
      <c r="U60" s="28">
        <f t="shared" si="8"/>
        <v>5.6631106689980906E-2</v>
      </c>
      <c r="V60" s="28">
        <f t="shared" si="5"/>
        <v>5.8519041172511624E-2</v>
      </c>
      <c r="W60" s="28">
        <f t="shared" si="5"/>
        <v>3.9996870177716623E-2</v>
      </c>
      <c r="X60" s="28">
        <f t="shared" si="5"/>
        <v>4.171289294457118E-2</v>
      </c>
      <c r="Y60" s="28">
        <f t="shared" si="6"/>
        <v>0.1297517101550186</v>
      </c>
    </row>
    <row r="61" spans="1:25" x14ac:dyDescent="0.2">
      <c r="A61" s="7" t="s">
        <v>175</v>
      </c>
      <c r="B61" s="7" t="s">
        <v>127</v>
      </c>
      <c r="C61" s="28">
        <f t="shared" si="3"/>
        <v>0.15757236139894537</v>
      </c>
      <c r="D61" s="28">
        <f t="shared" si="8"/>
        <v>0.13173791693703105</v>
      </c>
      <c r="E61" s="28">
        <f t="shared" si="8"/>
        <v>0.11435297091014204</v>
      </c>
      <c r="F61" s="28">
        <f t="shared" si="8"/>
        <v>0.11587656670818192</v>
      </c>
      <c r="G61" s="28">
        <f t="shared" si="8"/>
        <v>0.11159147025002325</v>
      </c>
      <c r="H61" s="28">
        <f t="shared" si="8"/>
        <v>8.9556717193731039E-2</v>
      </c>
      <c r="I61" s="28">
        <f t="shared" si="8"/>
        <v>8.672224718722249E-2</v>
      </c>
      <c r="J61" s="28">
        <f t="shared" si="8"/>
        <v>0.10478203749445089</v>
      </c>
      <c r="K61" s="28">
        <f t="shared" si="8"/>
        <v>0.10707421670745995</v>
      </c>
      <c r="L61" s="28">
        <f t="shared" si="8"/>
        <v>0.10056229239953178</v>
      </c>
      <c r="M61" s="28">
        <f t="shared" si="8"/>
        <v>0.12058925924482193</v>
      </c>
      <c r="N61" s="28">
        <f t="shared" si="8"/>
        <v>0.1216526836519408</v>
      </c>
      <c r="O61" s="28">
        <f t="shared" si="8"/>
        <v>0.13614924433912082</v>
      </c>
      <c r="P61" s="28">
        <f t="shared" si="8"/>
        <v>0.11921153519405409</v>
      </c>
      <c r="Q61" s="28">
        <f t="shared" si="8"/>
        <v>0.1204724627577374</v>
      </c>
      <c r="R61" s="28">
        <f t="shared" si="8"/>
        <v>8.438919050634941E-2</v>
      </c>
      <c r="S61" s="28">
        <f t="shared" si="8"/>
        <v>0.12770504554527978</v>
      </c>
      <c r="T61" s="28">
        <f t="shared" si="8"/>
        <v>0.12494997678227472</v>
      </c>
      <c r="U61" s="28">
        <f t="shared" si="8"/>
        <v>0.11341443911246633</v>
      </c>
      <c r="V61" s="28">
        <f t="shared" si="5"/>
        <v>0.11689148663833347</v>
      </c>
      <c r="W61" s="28">
        <f t="shared" si="5"/>
        <v>8.8219070971759281E-2</v>
      </c>
      <c r="X61" s="28">
        <f t="shared" si="5"/>
        <v>8.3943458099583007E-2</v>
      </c>
      <c r="Y61" s="28">
        <f t="shared" si="6"/>
        <v>0.10946564322348225</v>
      </c>
    </row>
    <row r="62" spans="1:25" x14ac:dyDescent="0.2">
      <c r="A62" s="7" t="s">
        <v>176</v>
      </c>
      <c r="B62" s="7" t="s">
        <v>128</v>
      </c>
      <c r="C62" s="28">
        <f t="shared" si="3"/>
        <v>8.139858372351318</v>
      </c>
      <c r="D62" s="28">
        <f t="shared" si="8"/>
        <v>6.8315745613584111</v>
      </c>
      <c r="E62" s="28">
        <f t="shared" si="8"/>
        <v>6.4075361156471304</v>
      </c>
      <c r="F62" s="28">
        <f t="shared" si="8"/>
        <v>6.2021193735265179</v>
      </c>
      <c r="G62" s="28">
        <f t="shared" si="8"/>
        <v>5.6849707893843648</v>
      </c>
      <c r="H62" s="28">
        <f t="shared" si="8"/>
        <v>5.0414363634493604</v>
      </c>
      <c r="I62" s="28">
        <f t="shared" si="8"/>
        <v>5.5117814942338708</v>
      </c>
      <c r="J62" s="28">
        <f t="shared" si="8"/>
        <v>6.9929587247186413</v>
      </c>
      <c r="K62" s="28">
        <f t="shared" si="8"/>
        <v>7.3789024841881821</v>
      </c>
      <c r="L62" s="28">
        <f t="shared" si="8"/>
        <v>7.6972261852509094</v>
      </c>
      <c r="M62" s="28">
        <f t="shared" si="8"/>
        <v>8.7844093108566152</v>
      </c>
      <c r="N62" s="28">
        <f t="shared" si="8"/>
        <v>8.7647997013724215</v>
      </c>
      <c r="O62" s="28">
        <f t="shared" si="8"/>
        <v>9.3543403088579868</v>
      </c>
      <c r="P62" s="28">
        <f t="shared" si="8"/>
        <v>9.4652084975041664</v>
      </c>
      <c r="Q62" s="28">
        <f t="shared" si="8"/>
        <v>9.8939177126265889</v>
      </c>
      <c r="R62" s="28">
        <f t="shared" si="8"/>
        <v>24.505091486977069</v>
      </c>
      <c r="S62" s="28">
        <f t="shared" si="8"/>
        <v>10.358996352290625</v>
      </c>
      <c r="T62" s="28">
        <f t="shared" si="8"/>
        <v>11.322301323564284</v>
      </c>
      <c r="U62" s="28">
        <f t="shared" si="8"/>
        <v>12.086842518353933</v>
      </c>
      <c r="V62" s="28">
        <f t="shared" si="5"/>
        <v>12.055393025477088</v>
      </c>
      <c r="W62" s="28">
        <f t="shared" si="5"/>
        <v>10.24209360721037</v>
      </c>
      <c r="X62" s="28">
        <f t="shared" si="5"/>
        <v>10.920400692873546</v>
      </c>
      <c r="Y62" s="28">
        <f t="shared" si="6"/>
        <v>9.1183744767566637</v>
      </c>
    </row>
    <row r="63" spans="1:25" ht="13.5" thickBot="1" x14ac:dyDescent="0.25">
      <c r="A63" s="29"/>
      <c r="B63" s="53" t="s">
        <v>177</v>
      </c>
      <c r="C63" s="286">
        <f t="shared" si="3"/>
        <v>100</v>
      </c>
      <c r="D63" s="286">
        <f t="shared" si="8"/>
        <v>100</v>
      </c>
      <c r="E63" s="286">
        <f t="shared" si="8"/>
        <v>100</v>
      </c>
      <c r="F63" s="286">
        <f t="shared" si="8"/>
        <v>100</v>
      </c>
      <c r="G63" s="286">
        <f t="shared" si="8"/>
        <v>100</v>
      </c>
      <c r="H63" s="286">
        <f t="shared" si="8"/>
        <v>100</v>
      </c>
      <c r="I63" s="286">
        <f t="shared" si="8"/>
        <v>100</v>
      </c>
      <c r="J63" s="286">
        <f t="shared" si="8"/>
        <v>100</v>
      </c>
      <c r="K63" s="286">
        <f t="shared" si="8"/>
        <v>100</v>
      </c>
      <c r="L63" s="286">
        <f t="shared" si="8"/>
        <v>100</v>
      </c>
      <c r="M63" s="286">
        <f t="shared" si="8"/>
        <v>100</v>
      </c>
      <c r="N63" s="286">
        <f t="shared" si="8"/>
        <v>100</v>
      </c>
      <c r="O63" s="286">
        <f t="shared" si="8"/>
        <v>100</v>
      </c>
      <c r="P63" s="286">
        <f t="shared" si="8"/>
        <v>100</v>
      </c>
      <c r="Q63" s="286">
        <f t="shared" si="8"/>
        <v>100</v>
      </c>
      <c r="R63" s="286">
        <f t="shared" si="8"/>
        <v>100</v>
      </c>
      <c r="S63" s="286">
        <f t="shared" si="8"/>
        <v>100</v>
      </c>
      <c r="T63" s="286">
        <f t="shared" si="8"/>
        <v>100</v>
      </c>
      <c r="U63" s="286">
        <f t="shared" si="8"/>
        <v>100</v>
      </c>
      <c r="V63" s="286">
        <f t="shared" si="5"/>
        <v>100</v>
      </c>
      <c r="W63" s="286">
        <f t="shared" si="5"/>
        <v>100</v>
      </c>
      <c r="X63" s="286">
        <f t="shared" si="5"/>
        <v>100</v>
      </c>
      <c r="Y63" s="286">
        <f t="shared" si="6"/>
        <v>100</v>
      </c>
    </row>
    <row r="64" spans="1:25" ht="13.5" thickTop="1" x14ac:dyDescent="0.2">
      <c r="B64" s="7"/>
      <c r="C64" s="28"/>
      <c r="D64" s="28"/>
      <c r="E64" s="28"/>
      <c r="F64" s="28"/>
      <c r="G64" s="28"/>
      <c r="H64" s="28"/>
      <c r="I64" s="28"/>
      <c r="J64" s="28"/>
      <c r="K64" s="28"/>
      <c r="L64" s="28"/>
      <c r="M64" s="28"/>
      <c r="N64" s="28"/>
      <c r="O64" s="28"/>
      <c r="P64" s="28"/>
      <c r="Q64" s="28"/>
      <c r="R64" s="28"/>
      <c r="S64" s="28"/>
      <c r="T64" s="28"/>
      <c r="U64" s="28"/>
      <c r="V64" s="28"/>
      <c r="W64" s="28"/>
      <c r="X64" s="28"/>
      <c r="Y64" s="28"/>
    </row>
    <row r="65" spans="1:25" ht="19.5" thickBot="1" x14ac:dyDescent="0.35">
      <c r="A65" s="55"/>
      <c r="B65" s="55"/>
      <c r="C65" s="364" t="s">
        <v>56</v>
      </c>
      <c r="D65" s="364"/>
      <c r="E65" s="364"/>
      <c r="F65" s="364"/>
      <c r="G65" s="364"/>
      <c r="H65" s="364"/>
      <c r="I65" s="364"/>
      <c r="J65" s="364"/>
      <c r="K65" s="364"/>
      <c r="L65" s="364"/>
      <c r="M65" s="364"/>
      <c r="N65" s="364"/>
      <c r="O65" s="364"/>
      <c r="P65" s="364"/>
      <c r="Q65" s="364"/>
      <c r="R65" s="364"/>
      <c r="S65" s="364"/>
      <c r="T65" s="364"/>
      <c r="U65" s="364"/>
      <c r="V65" s="364"/>
      <c r="W65" s="364"/>
      <c r="X65" s="364"/>
      <c r="Y65" s="364"/>
    </row>
    <row r="66" spans="1:25" ht="13.5" thickTop="1" x14ac:dyDescent="0.2">
      <c r="A66" s="13"/>
      <c r="B66" s="13"/>
      <c r="C66" s="56"/>
      <c r="D66" s="56"/>
      <c r="E66" s="56"/>
      <c r="F66" s="56"/>
      <c r="G66" s="56"/>
      <c r="H66" s="56"/>
      <c r="I66" s="56"/>
      <c r="J66" s="56"/>
      <c r="K66" s="56"/>
      <c r="L66" s="56"/>
      <c r="M66" s="56"/>
      <c r="N66" s="56"/>
      <c r="O66" s="56"/>
      <c r="P66" s="56"/>
      <c r="Q66" s="56"/>
      <c r="R66" s="56"/>
      <c r="S66" s="56"/>
      <c r="T66" s="56"/>
      <c r="U66" s="56"/>
      <c r="V66" s="56"/>
      <c r="W66" s="56"/>
      <c r="X66" s="56"/>
      <c r="Y66" s="56"/>
    </row>
    <row r="67" spans="1:25" x14ac:dyDescent="0.2">
      <c r="A67" s="6" t="s">
        <v>152</v>
      </c>
      <c r="B67" s="6" t="s">
        <v>104</v>
      </c>
      <c r="C67" s="19" t="s">
        <v>10</v>
      </c>
      <c r="D67" s="28">
        <f t="shared" ref="D67:D82" si="9">D9/C9*100-100</f>
        <v>9.1958189537744772</v>
      </c>
      <c r="E67" s="28">
        <f t="shared" ref="E67:E92" si="10">E9/D9*100-100</f>
        <v>114.91698557862566</v>
      </c>
      <c r="F67" s="28">
        <f t="shared" ref="F67:F92" si="11">F9/E9*100-100</f>
        <v>-6.0211634296490075</v>
      </c>
      <c r="G67" s="28">
        <f t="shared" ref="G67:G92" si="12">G9/F9*100-100</f>
        <v>-21.143255640300382</v>
      </c>
      <c r="H67" s="28">
        <f t="shared" ref="H67:H92" si="13">H9/G9*100-100</f>
        <v>48.478770703124241</v>
      </c>
      <c r="I67" s="28">
        <f t="shared" ref="I67:I92" si="14">I9/H9*100-100</f>
        <v>-7.9596117046772434</v>
      </c>
      <c r="J67" s="28">
        <f t="shared" ref="J67:J92" si="15">J9/I9*100-100</f>
        <v>-35.860037111987467</v>
      </c>
      <c r="K67" s="28">
        <f t="shared" ref="K67:K92" si="16">K9/J9*100-100</f>
        <v>-30.080146271330534</v>
      </c>
      <c r="L67" s="28">
        <f t="shared" ref="L67:L92" si="17">L9/K9*100-100</f>
        <v>-17.738080173671193</v>
      </c>
      <c r="M67" s="28">
        <f t="shared" ref="M67:M92" si="18">M9/L9*100-100</f>
        <v>-17.032491272276346</v>
      </c>
      <c r="N67" s="28">
        <f t="shared" ref="N67:N92" si="19">N9/M9*100-100</f>
        <v>142.68926481909273</v>
      </c>
      <c r="O67" s="28">
        <f t="shared" ref="O67:O92" si="20">O9/N9*100-100</f>
        <v>11.801812271714056</v>
      </c>
      <c r="P67" s="28">
        <f t="shared" ref="P67:P92" si="21">P9/O9*100-100</f>
        <v>-33.135662131013461</v>
      </c>
      <c r="Q67" s="28">
        <f t="shared" ref="Q67:Q92" si="22">Q9/P9*100-100</f>
        <v>-48.865505277192376</v>
      </c>
      <c r="R67" s="28">
        <f t="shared" ref="R67:R92" si="23">R9/Q9*100-100</f>
        <v>26.12850087101512</v>
      </c>
      <c r="S67" s="28">
        <f t="shared" ref="S67:S92" si="24">S9/R9*100-100</f>
        <v>11.328685918076616</v>
      </c>
      <c r="T67" s="28">
        <f t="shared" ref="T67:T92" si="25">T9/S9*100-100</f>
        <v>-2.0617572526621615</v>
      </c>
      <c r="U67" s="28">
        <f t="shared" ref="U67:V92" si="26">U9/T9*100-100</f>
        <v>-3.5589301209852096</v>
      </c>
      <c r="V67" s="28">
        <f t="shared" si="26"/>
        <v>5.4878936823019302</v>
      </c>
      <c r="W67" s="28">
        <f t="shared" ref="W67:W92" si="27">W9/V9*100-100</f>
        <v>-2.6234006492315132</v>
      </c>
      <c r="X67" s="28">
        <f t="shared" ref="X67:X92" si="28">X9/W9*100-100</f>
        <v>31.860061873167979</v>
      </c>
      <c r="Y67" s="18">
        <f>IFERROR((POWER(U9/C9,1/21)*100)-100,"--")</f>
        <v>-0.52637172252444486</v>
      </c>
    </row>
    <row r="68" spans="1:25" x14ac:dyDescent="0.2">
      <c r="A68" s="7" t="s">
        <v>153</v>
      </c>
      <c r="B68" s="7" t="s">
        <v>105</v>
      </c>
      <c r="C68" s="19" t="s">
        <v>10</v>
      </c>
      <c r="D68" s="28">
        <f t="shared" si="9"/>
        <v>56.781703970644401</v>
      </c>
      <c r="E68" s="28">
        <f t="shared" si="10"/>
        <v>40.998518443328322</v>
      </c>
      <c r="F68" s="28">
        <f t="shared" si="11"/>
        <v>30.760434260926445</v>
      </c>
      <c r="G68" s="28">
        <f t="shared" si="12"/>
        <v>16.235812783594454</v>
      </c>
      <c r="H68" s="28">
        <f t="shared" si="13"/>
        <v>22.992714276789016</v>
      </c>
      <c r="I68" s="28">
        <f t="shared" si="14"/>
        <v>-6.0903551145896699</v>
      </c>
      <c r="J68" s="28">
        <f t="shared" si="15"/>
        <v>-30.092478909082615</v>
      </c>
      <c r="K68" s="28">
        <f t="shared" si="16"/>
        <v>-14.242810017185718</v>
      </c>
      <c r="L68" s="28">
        <f t="shared" si="17"/>
        <v>15.451353039250378</v>
      </c>
      <c r="M68" s="28">
        <f t="shared" si="18"/>
        <v>-3.853143710415452E-2</v>
      </c>
      <c r="N68" s="28">
        <f t="shared" si="19"/>
        <v>20.073099836502365</v>
      </c>
      <c r="O68" s="28">
        <f t="shared" si="20"/>
        <v>11.520939970384063</v>
      </c>
      <c r="P68" s="28">
        <f t="shared" si="21"/>
        <v>22.571604568522048</v>
      </c>
      <c r="Q68" s="28">
        <f t="shared" si="22"/>
        <v>-24.368029606628824</v>
      </c>
      <c r="R68" s="28">
        <f t="shared" si="23"/>
        <v>22.025047115786506</v>
      </c>
      <c r="S68" s="28">
        <f t="shared" si="24"/>
        <v>2.1650507226624143</v>
      </c>
      <c r="T68" s="28">
        <f t="shared" si="25"/>
        <v>-14.903705654807979</v>
      </c>
      <c r="U68" s="28">
        <f t="shared" si="26"/>
        <v>-1.5463400473270212</v>
      </c>
      <c r="V68" s="28">
        <f t="shared" si="26"/>
        <v>1.4019279742114179</v>
      </c>
      <c r="W68" s="28">
        <f t="shared" si="27"/>
        <v>64.368474564767098</v>
      </c>
      <c r="X68" s="28">
        <f t="shared" si="28"/>
        <v>-22.372140478943265</v>
      </c>
      <c r="Y68" s="18">
        <f t="shared" ref="Y68:Y92" si="29">IFERROR((POWER(U10/C10,1/21)*100)-100,"--")</f>
        <v>6.1198969022011198</v>
      </c>
    </row>
    <row r="69" spans="1:25" x14ac:dyDescent="0.2">
      <c r="A69" s="7" t="s">
        <v>154</v>
      </c>
      <c r="B69" s="7" t="s">
        <v>106</v>
      </c>
      <c r="C69" s="19" t="s">
        <v>10</v>
      </c>
      <c r="D69" s="28">
        <f t="shared" si="9"/>
        <v>32.382390516365774</v>
      </c>
      <c r="E69" s="28">
        <f t="shared" si="10"/>
        <v>20.445657795896224</v>
      </c>
      <c r="F69" s="28">
        <f t="shared" si="11"/>
        <v>26.292615993171736</v>
      </c>
      <c r="G69" s="28">
        <f t="shared" si="12"/>
        <v>0.20798985853305396</v>
      </c>
      <c r="H69" s="28">
        <f t="shared" si="13"/>
        <v>13.209066431962185</v>
      </c>
      <c r="I69" s="28">
        <f t="shared" si="14"/>
        <v>-7.0547599537099046</v>
      </c>
      <c r="J69" s="28">
        <f t="shared" si="15"/>
        <v>-20.151718087258644</v>
      </c>
      <c r="K69" s="28">
        <f t="shared" si="16"/>
        <v>-10.777149726437372</v>
      </c>
      <c r="L69" s="28">
        <f t="shared" si="17"/>
        <v>-7.7112852877443316</v>
      </c>
      <c r="M69" s="28">
        <f t="shared" si="18"/>
        <v>0.71673912686374308</v>
      </c>
      <c r="N69" s="28">
        <f t="shared" si="19"/>
        <v>12.936518005960451</v>
      </c>
      <c r="O69" s="28">
        <f t="shared" si="20"/>
        <v>-6.5516352573442447</v>
      </c>
      <c r="P69" s="28">
        <f t="shared" si="21"/>
        <v>14.747902520402917</v>
      </c>
      <c r="Q69" s="28">
        <f t="shared" si="22"/>
        <v>-25.238302334304123</v>
      </c>
      <c r="R69" s="28">
        <f t="shared" si="23"/>
        <v>18.77093526361142</v>
      </c>
      <c r="S69" s="28">
        <f t="shared" si="24"/>
        <v>9.2107265459132179</v>
      </c>
      <c r="T69" s="28">
        <f t="shared" si="25"/>
        <v>15.253095665344077</v>
      </c>
      <c r="U69" s="28">
        <f t="shared" si="26"/>
        <v>8.3339123801871722</v>
      </c>
      <c r="V69" s="28">
        <f t="shared" si="26"/>
        <v>12.104715907104222</v>
      </c>
      <c r="W69" s="28">
        <f t="shared" si="27"/>
        <v>24.852231991318234</v>
      </c>
      <c r="X69" s="28">
        <f t="shared" si="28"/>
        <v>-41.104286467375893</v>
      </c>
      <c r="Y69" s="18">
        <f t="shared" si="29"/>
        <v>3.5054147831254738</v>
      </c>
    </row>
    <row r="70" spans="1:25" x14ac:dyDescent="0.2">
      <c r="A70" s="7" t="s">
        <v>155</v>
      </c>
      <c r="B70" s="7" t="s">
        <v>107</v>
      </c>
      <c r="C70" s="19" t="s">
        <v>10</v>
      </c>
      <c r="D70" s="28">
        <f t="shared" si="9"/>
        <v>109.76882995972446</v>
      </c>
      <c r="E70" s="28">
        <f t="shared" si="10"/>
        <v>0.12824949687846754</v>
      </c>
      <c r="F70" s="28">
        <f t="shared" si="11"/>
        <v>-2.059924304522923</v>
      </c>
      <c r="G70" s="28">
        <f t="shared" si="12"/>
        <v>25.582416856099741</v>
      </c>
      <c r="H70" s="28">
        <f t="shared" si="13"/>
        <v>53.62267446395407</v>
      </c>
      <c r="I70" s="28">
        <f t="shared" si="14"/>
        <v>-2.6726536283749311</v>
      </c>
      <c r="J70" s="28">
        <f t="shared" si="15"/>
        <v>-29.010117321203239</v>
      </c>
      <c r="K70" s="28">
        <f t="shared" si="16"/>
        <v>-8.7807913541557383</v>
      </c>
      <c r="L70" s="28">
        <f t="shared" si="17"/>
        <v>-5.4809397055795017</v>
      </c>
      <c r="M70" s="28">
        <f t="shared" si="18"/>
        <v>0.62459882319228655</v>
      </c>
      <c r="N70" s="28">
        <f t="shared" si="19"/>
        <v>-4.343879022569368</v>
      </c>
      <c r="O70" s="28">
        <f t="shared" si="20"/>
        <v>1.300620663595538</v>
      </c>
      <c r="P70" s="28">
        <f t="shared" si="21"/>
        <v>20.911156527658378</v>
      </c>
      <c r="Q70" s="28">
        <f t="shared" si="22"/>
        <v>8.6356500202579412</v>
      </c>
      <c r="R70" s="28">
        <f t="shared" si="23"/>
        <v>11.703552668758604</v>
      </c>
      <c r="S70" s="28">
        <f t="shared" si="24"/>
        <v>-8.8231158226402471</v>
      </c>
      <c r="T70" s="28">
        <f t="shared" si="25"/>
        <v>-50.474437026443624</v>
      </c>
      <c r="U70" s="28">
        <f t="shared" si="26"/>
        <v>-66.861695099011584</v>
      </c>
      <c r="V70" s="28">
        <f t="shared" si="26"/>
        <v>-3.4664585466354367</v>
      </c>
      <c r="W70" s="28">
        <f t="shared" si="27"/>
        <v>171.13777677242672</v>
      </c>
      <c r="X70" s="28">
        <f t="shared" si="28"/>
        <v>-12.21151493258958</v>
      </c>
      <c r="Y70" s="18">
        <f t="shared" si="29"/>
        <v>-3.1907026356714141</v>
      </c>
    </row>
    <row r="71" spans="1:25" x14ac:dyDescent="0.2">
      <c r="A71" s="7" t="s">
        <v>156</v>
      </c>
      <c r="B71" s="7" t="s">
        <v>108</v>
      </c>
      <c r="C71" s="19" t="s">
        <v>10</v>
      </c>
      <c r="D71" s="28">
        <f t="shared" si="9"/>
        <v>6.2972121297486723</v>
      </c>
      <c r="E71" s="28">
        <f t="shared" si="10"/>
        <v>41.606180033730453</v>
      </c>
      <c r="F71" s="28">
        <f t="shared" si="11"/>
        <v>13.946700491507997</v>
      </c>
      <c r="G71" s="28">
        <f t="shared" si="12"/>
        <v>24.68875943895263</v>
      </c>
      <c r="H71" s="28">
        <f t="shared" si="13"/>
        <v>19.420495790738897</v>
      </c>
      <c r="I71" s="28">
        <f t="shared" si="14"/>
        <v>-5.0975567895655445</v>
      </c>
      <c r="J71" s="28">
        <f t="shared" si="15"/>
        <v>-19.583818917753305</v>
      </c>
      <c r="K71" s="28">
        <f t="shared" si="16"/>
        <v>1.1403218757896951</v>
      </c>
      <c r="L71" s="28">
        <f t="shared" si="17"/>
        <v>-6.6887614297789497</v>
      </c>
      <c r="M71" s="28">
        <f t="shared" si="18"/>
        <v>4.9725690110544463</v>
      </c>
      <c r="N71" s="28">
        <f t="shared" si="19"/>
        <v>0.91205971039502742</v>
      </c>
      <c r="O71" s="28">
        <f t="shared" si="20"/>
        <v>-14.151297620514768</v>
      </c>
      <c r="P71" s="28">
        <f t="shared" si="21"/>
        <v>6.6402884649131835</v>
      </c>
      <c r="Q71" s="28">
        <f t="shared" si="22"/>
        <v>-37.089422588042851</v>
      </c>
      <c r="R71" s="28">
        <f t="shared" si="23"/>
        <v>11.749027346925132</v>
      </c>
      <c r="S71" s="28">
        <f t="shared" si="24"/>
        <v>-1.5147206408745859</v>
      </c>
      <c r="T71" s="28">
        <f t="shared" si="25"/>
        <v>-3.1360047385131082</v>
      </c>
      <c r="U71" s="28">
        <f t="shared" si="26"/>
        <v>-1.5498574114299686</v>
      </c>
      <c r="V71" s="28">
        <f t="shared" si="26"/>
        <v>-4.2316976733461757</v>
      </c>
      <c r="W71" s="28">
        <f t="shared" si="27"/>
        <v>18.843043955032897</v>
      </c>
      <c r="X71" s="28">
        <f t="shared" si="28"/>
        <v>-3.5644764098733219</v>
      </c>
      <c r="Y71" s="18">
        <f t="shared" si="29"/>
        <v>0.78244338095187516</v>
      </c>
    </row>
    <row r="72" spans="1:25" x14ac:dyDescent="0.2">
      <c r="A72" s="7" t="s">
        <v>157</v>
      </c>
      <c r="B72" s="7" t="s">
        <v>109</v>
      </c>
      <c r="C72" s="19" t="s">
        <v>10</v>
      </c>
      <c r="D72" s="28">
        <f t="shared" si="9"/>
        <v>-0.9995222261437533</v>
      </c>
      <c r="E72" s="28">
        <f t="shared" si="10"/>
        <v>40.870741329416859</v>
      </c>
      <c r="F72" s="28">
        <f t="shared" si="11"/>
        <v>16.391664270840693</v>
      </c>
      <c r="G72" s="28">
        <f t="shared" si="12"/>
        <v>22.823955381753791</v>
      </c>
      <c r="H72" s="28">
        <f t="shared" si="13"/>
        <v>20.807182146152442</v>
      </c>
      <c r="I72" s="28">
        <f t="shared" si="14"/>
        <v>2.3394452754510411</v>
      </c>
      <c r="J72" s="28">
        <f t="shared" si="15"/>
        <v>-21.055884927534976</v>
      </c>
      <c r="K72" s="28">
        <f t="shared" si="16"/>
        <v>-2.3683485414807137E-2</v>
      </c>
      <c r="L72" s="28">
        <f t="shared" si="17"/>
        <v>-3.8211647551011083</v>
      </c>
      <c r="M72" s="28">
        <f t="shared" si="18"/>
        <v>3.9033830392074691</v>
      </c>
      <c r="N72" s="28">
        <f t="shared" si="19"/>
        <v>-0.14893344567472866</v>
      </c>
      <c r="O72" s="28">
        <f t="shared" si="20"/>
        <v>-14.035608043017461</v>
      </c>
      <c r="P72" s="28">
        <f t="shared" si="21"/>
        <v>9.6041381693102466</v>
      </c>
      <c r="Q72" s="28">
        <f t="shared" si="22"/>
        <v>-39.489030899813471</v>
      </c>
      <c r="R72" s="28">
        <f t="shared" si="23"/>
        <v>10.320113736424602</v>
      </c>
      <c r="S72" s="28">
        <f t="shared" si="24"/>
        <v>-6.9267097261991921</v>
      </c>
      <c r="T72" s="28">
        <f t="shared" si="25"/>
        <v>-8.5108701526584412</v>
      </c>
      <c r="U72" s="28">
        <f t="shared" si="26"/>
        <v>-1.1275032221356298</v>
      </c>
      <c r="V72" s="28">
        <f t="shared" si="26"/>
        <v>7.6665187409539897</v>
      </c>
      <c r="W72" s="28">
        <f t="shared" si="27"/>
        <v>5.686953405214723</v>
      </c>
      <c r="X72" s="28">
        <f t="shared" si="28"/>
        <v>-26.257189818056389</v>
      </c>
      <c r="Y72" s="18">
        <f t="shared" si="29"/>
        <v>0.13146620008855336</v>
      </c>
    </row>
    <row r="73" spans="1:25" x14ac:dyDescent="0.2">
      <c r="A73" s="7" t="s">
        <v>158</v>
      </c>
      <c r="B73" s="7" t="s">
        <v>110</v>
      </c>
      <c r="C73" s="19" t="s">
        <v>10</v>
      </c>
      <c r="D73" s="28">
        <f t="shared" si="9"/>
        <v>38.111589920264407</v>
      </c>
      <c r="E73" s="28">
        <f t="shared" si="10"/>
        <v>38.123840567280837</v>
      </c>
      <c r="F73" s="28">
        <f t="shared" si="11"/>
        <v>34.369874514560479</v>
      </c>
      <c r="G73" s="28">
        <f t="shared" si="12"/>
        <v>-5.0760880915709095</v>
      </c>
      <c r="H73" s="28">
        <f t="shared" si="13"/>
        <v>0.37433168222736413</v>
      </c>
      <c r="I73" s="28">
        <f t="shared" si="14"/>
        <v>5.9359983487827606</v>
      </c>
      <c r="J73" s="28">
        <f t="shared" si="15"/>
        <v>-12.858915783587065</v>
      </c>
      <c r="K73" s="28">
        <f t="shared" si="16"/>
        <v>23.890681038334023</v>
      </c>
      <c r="L73" s="28">
        <f t="shared" si="17"/>
        <v>-3.0136374824431869</v>
      </c>
      <c r="M73" s="28">
        <f t="shared" si="18"/>
        <v>-20.105535128825551</v>
      </c>
      <c r="N73" s="28">
        <f t="shared" si="19"/>
        <v>2.2813049534097019</v>
      </c>
      <c r="O73" s="28">
        <f t="shared" si="20"/>
        <v>-1.4671533559895522</v>
      </c>
      <c r="P73" s="28">
        <f t="shared" si="21"/>
        <v>-13.633692771218008</v>
      </c>
      <c r="Q73" s="28">
        <f t="shared" si="22"/>
        <v>-26.641454297289499</v>
      </c>
      <c r="R73" s="28">
        <f t="shared" si="23"/>
        <v>25.214985051717235</v>
      </c>
      <c r="S73" s="28">
        <f t="shared" si="24"/>
        <v>63.399860593994305</v>
      </c>
      <c r="T73" s="28">
        <f t="shared" si="25"/>
        <v>19.166771566726766</v>
      </c>
      <c r="U73" s="28">
        <f t="shared" si="26"/>
        <v>-15.669387300656865</v>
      </c>
      <c r="V73" s="28">
        <f t="shared" si="26"/>
        <v>-1.8276416690692656</v>
      </c>
      <c r="W73" s="28">
        <f t="shared" si="27"/>
        <v>12.753816794319619</v>
      </c>
      <c r="X73" s="28">
        <f t="shared" si="28"/>
        <v>-21.70270370500532</v>
      </c>
      <c r="Y73" s="18">
        <f t="shared" si="29"/>
        <v>5.0987927366291217</v>
      </c>
    </row>
    <row r="74" spans="1:25" x14ac:dyDescent="0.2">
      <c r="A74" s="7" t="s">
        <v>159</v>
      </c>
      <c r="B74" s="7" t="s">
        <v>111</v>
      </c>
      <c r="C74" s="19" t="s">
        <v>10</v>
      </c>
      <c r="D74" s="28">
        <f t="shared" si="9"/>
        <v>48.216783334045601</v>
      </c>
      <c r="E74" s="28">
        <f t="shared" si="10"/>
        <v>19.932568242413538</v>
      </c>
      <c r="F74" s="28">
        <f t="shared" si="11"/>
        <v>15.960436533880312</v>
      </c>
      <c r="G74" s="28">
        <f t="shared" si="12"/>
        <v>3.3023845215012386</v>
      </c>
      <c r="H74" s="28">
        <f t="shared" si="13"/>
        <v>29.096059048967646</v>
      </c>
      <c r="I74" s="28">
        <f t="shared" si="14"/>
        <v>-28.78828621345022</v>
      </c>
      <c r="J74" s="28">
        <f t="shared" si="15"/>
        <v>-34.44605461307998</v>
      </c>
      <c r="K74" s="28">
        <f t="shared" si="16"/>
        <v>-9.0233401987772481</v>
      </c>
      <c r="L74" s="28">
        <f t="shared" si="17"/>
        <v>-17.835280981277037</v>
      </c>
      <c r="M74" s="28">
        <f t="shared" si="18"/>
        <v>-17.833629322546727</v>
      </c>
      <c r="N74" s="28">
        <f t="shared" si="19"/>
        <v>2.6559704900146528</v>
      </c>
      <c r="O74" s="28">
        <f t="shared" si="20"/>
        <v>-15.605259815861757</v>
      </c>
      <c r="P74" s="28">
        <f t="shared" si="21"/>
        <v>-33.866702920501851</v>
      </c>
      <c r="Q74" s="28">
        <f t="shared" si="22"/>
        <v>-21.237489606778368</v>
      </c>
      <c r="R74" s="28">
        <f t="shared" si="23"/>
        <v>9.6159661440773334</v>
      </c>
      <c r="S74" s="28">
        <f t="shared" si="24"/>
        <v>4.0620204429369551</v>
      </c>
      <c r="T74" s="28">
        <f t="shared" si="25"/>
        <v>17.42397880280555</v>
      </c>
      <c r="U74" s="28">
        <f t="shared" si="26"/>
        <v>9.1555506978610879</v>
      </c>
      <c r="V74" s="28">
        <f t="shared" si="26"/>
        <v>8.6261137101746357</v>
      </c>
      <c r="W74" s="28">
        <f t="shared" si="27"/>
        <v>-3.926864702838202</v>
      </c>
      <c r="X74" s="28">
        <f t="shared" si="28"/>
        <v>-4.8782503323999862</v>
      </c>
      <c r="Y74" s="18">
        <f t="shared" si="29"/>
        <v>-3.0656108531338049</v>
      </c>
    </row>
    <row r="75" spans="1:25" x14ac:dyDescent="0.2">
      <c r="A75" s="7" t="s">
        <v>160</v>
      </c>
      <c r="B75" s="7" t="s">
        <v>112</v>
      </c>
      <c r="C75" s="19" t="s">
        <v>10</v>
      </c>
      <c r="D75" s="28">
        <f t="shared" si="9"/>
        <v>34.788240181185216</v>
      </c>
      <c r="E75" s="28">
        <f t="shared" si="10"/>
        <v>11.147983255815092</v>
      </c>
      <c r="F75" s="28">
        <f t="shared" si="11"/>
        <v>25.675164054630528</v>
      </c>
      <c r="G75" s="28">
        <f t="shared" si="12"/>
        <v>22.878670331079306</v>
      </c>
      <c r="H75" s="28">
        <f t="shared" si="13"/>
        <v>35.392929993124426</v>
      </c>
      <c r="I75" s="28">
        <f t="shared" si="14"/>
        <v>-25.833758322656209</v>
      </c>
      <c r="J75" s="28">
        <f t="shared" si="15"/>
        <v>-19.399767882013251</v>
      </c>
      <c r="K75" s="28">
        <f t="shared" si="16"/>
        <v>3.4478757490918213</v>
      </c>
      <c r="L75" s="28">
        <f t="shared" si="17"/>
        <v>-20.02750546290676</v>
      </c>
      <c r="M75" s="28">
        <f t="shared" si="18"/>
        <v>-34.071554546282073</v>
      </c>
      <c r="N75" s="28">
        <f t="shared" si="19"/>
        <v>5.530505294597134</v>
      </c>
      <c r="O75" s="28">
        <f t="shared" si="20"/>
        <v>-1.7309180163534279</v>
      </c>
      <c r="P75" s="28">
        <f t="shared" si="21"/>
        <v>-38.063665257780407</v>
      </c>
      <c r="Q75" s="28">
        <f t="shared" si="22"/>
        <v>-34.270410092423376</v>
      </c>
      <c r="R75" s="28">
        <f t="shared" si="23"/>
        <v>23.262175417919877</v>
      </c>
      <c r="S75" s="28">
        <f t="shared" si="24"/>
        <v>-3.4385613717333001</v>
      </c>
      <c r="T75" s="28">
        <f t="shared" si="25"/>
        <v>-10.136193800846002</v>
      </c>
      <c r="U75" s="28">
        <f t="shared" si="26"/>
        <v>4.3896655332842585</v>
      </c>
      <c r="V75" s="28">
        <f t="shared" si="26"/>
        <v>0.43121704005149297</v>
      </c>
      <c r="W75" s="28">
        <f t="shared" si="27"/>
        <v>-0.9645942274505046</v>
      </c>
      <c r="X75" s="28">
        <f t="shared" si="28"/>
        <v>-13.800212391458416</v>
      </c>
      <c r="Y75" s="18">
        <f t="shared" si="29"/>
        <v>-3.4210679643413897</v>
      </c>
    </row>
    <row r="76" spans="1:25" x14ac:dyDescent="0.2">
      <c r="A76" s="7" t="s">
        <v>161</v>
      </c>
      <c r="B76" s="7" t="s">
        <v>113</v>
      </c>
      <c r="C76" s="19" t="s">
        <v>10</v>
      </c>
      <c r="D76" s="28">
        <f t="shared" si="9"/>
        <v>-7.3022810901180577</v>
      </c>
      <c r="E76" s="28">
        <f t="shared" si="10"/>
        <v>7.9558168044948872</v>
      </c>
      <c r="F76" s="28">
        <f t="shared" si="11"/>
        <v>14.815748272715837</v>
      </c>
      <c r="G76" s="28">
        <f t="shared" si="12"/>
        <v>2.1720676804083894</v>
      </c>
      <c r="H76" s="28">
        <f t="shared" si="13"/>
        <v>10.447052284607679</v>
      </c>
      <c r="I76" s="28">
        <f t="shared" si="14"/>
        <v>-7.9656886609627833</v>
      </c>
      <c r="J76" s="28">
        <f t="shared" si="15"/>
        <v>-33.241464770767067</v>
      </c>
      <c r="K76" s="28">
        <f t="shared" si="16"/>
        <v>-9.3796620700786804</v>
      </c>
      <c r="L76" s="28">
        <f t="shared" si="17"/>
        <v>27.348736955363037</v>
      </c>
      <c r="M76" s="28">
        <f t="shared" si="18"/>
        <v>9.1692991845017389</v>
      </c>
      <c r="N76" s="28">
        <f t="shared" si="19"/>
        <v>7.0322455173893417</v>
      </c>
      <c r="O76" s="28">
        <f t="shared" si="20"/>
        <v>15.245352882873206</v>
      </c>
      <c r="P76" s="28">
        <f t="shared" si="21"/>
        <v>10.129304284651951</v>
      </c>
      <c r="Q76" s="28">
        <f t="shared" si="22"/>
        <v>-22.762144362600694</v>
      </c>
      <c r="R76" s="28">
        <f t="shared" si="23"/>
        <v>20.70291204120484</v>
      </c>
      <c r="S76" s="28">
        <f t="shared" si="24"/>
        <v>29.875561101340566</v>
      </c>
      <c r="T76" s="28">
        <f t="shared" si="25"/>
        <v>-13.315656591177387</v>
      </c>
      <c r="U76" s="28">
        <f t="shared" si="26"/>
        <v>7.7291248781832422</v>
      </c>
      <c r="V76" s="28">
        <f t="shared" si="26"/>
        <v>10.974952584655369</v>
      </c>
      <c r="W76" s="28">
        <f t="shared" si="27"/>
        <v>-1.9876820569243847</v>
      </c>
      <c r="X76" s="28">
        <f t="shared" si="28"/>
        <v>-7.4789376700721988</v>
      </c>
      <c r="Y76" s="18">
        <f t="shared" si="29"/>
        <v>2.0824235899550985</v>
      </c>
    </row>
    <row r="77" spans="1:25" x14ac:dyDescent="0.2">
      <c r="A77" s="7" t="s">
        <v>162</v>
      </c>
      <c r="B77" s="7" t="s">
        <v>114</v>
      </c>
      <c r="C77" s="19" t="s">
        <v>10</v>
      </c>
      <c r="D77" s="28">
        <f t="shared" si="9"/>
        <v>45.389150661611353</v>
      </c>
      <c r="E77" s="28">
        <f t="shared" si="10"/>
        <v>23.922428693501274</v>
      </c>
      <c r="F77" s="28">
        <f t="shared" si="11"/>
        <v>17.533703223340851</v>
      </c>
      <c r="G77" s="28">
        <f t="shared" si="12"/>
        <v>21.292304929884338</v>
      </c>
      <c r="H77" s="28">
        <f t="shared" si="13"/>
        <v>21.891025786534016</v>
      </c>
      <c r="I77" s="28">
        <f t="shared" si="14"/>
        <v>-10.451002117187784</v>
      </c>
      <c r="J77" s="28">
        <f t="shared" si="15"/>
        <v>3.7483338895218736</v>
      </c>
      <c r="K77" s="28">
        <f t="shared" si="16"/>
        <v>-3.2246281590014405</v>
      </c>
      <c r="L77" s="28">
        <f t="shared" si="17"/>
        <v>-0.60292128296842407</v>
      </c>
      <c r="M77" s="28">
        <f t="shared" si="18"/>
        <v>-2.2401759505802517</v>
      </c>
      <c r="N77" s="28">
        <f t="shared" si="19"/>
        <v>0.84821119990405691</v>
      </c>
      <c r="O77" s="28">
        <f t="shared" si="20"/>
        <v>-2.9811409201394525</v>
      </c>
      <c r="P77" s="28">
        <f t="shared" si="21"/>
        <v>-8.8454495690066608</v>
      </c>
      <c r="Q77" s="28">
        <f t="shared" si="22"/>
        <v>-29.128151071194935</v>
      </c>
      <c r="R77" s="28">
        <f t="shared" si="23"/>
        <v>30.204882574888501</v>
      </c>
      <c r="S77" s="28">
        <f t="shared" si="24"/>
        <v>6.3264500449437406</v>
      </c>
      <c r="T77" s="28">
        <f t="shared" si="25"/>
        <v>3.9037162562148353</v>
      </c>
      <c r="U77" s="28">
        <f t="shared" si="26"/>
        <v>8.315350387807996</v>
      </c>
      <c r="V77" s="28">
        <f t="shared" si="26"/>
        <v>3.2636842199944311</v>
      </c>
      <c r="W77" s="28">
        <f t="shared" si="27"/>
        <v>1.2321970232086272</v>
      </c>
      <c r="X77" s="28">
        <f t="shared" si="28"/>
        <v>-4.2912273224449109</v>
      </c>
      <c r="Y77" s="18">
        <f t="shared" si="29"/>
        <v>4.8318265732437311</v>
      </c>
    </row>
    <row r="78" spans="1:25" x14ac:dyDescent="0.2">
      <c r="A78" s="7" t="s">
        <v>163</v>
      </c>
      <c r="B78" s="7" t="s">
        <v>115</v>
      </c>
      <c r="C78" s="19" t="s">
        <v>10</v>
      </c>
      <c r="D78" s="28">
        <f t="shared" si="9"/>
        <v>36.337774973259798</v>
      </c>
      <c r="E78" s="28">
        <f t="shared" si="10"/>
        <v>32.73066735146719</v>
      </c>
      <c r="F78" s="28">
        <f t="shared" si="11"/>
        <v>13.161197819550495</v>
      </c>
      <c r="G78" s="28">
        <f t="shared" si="12"/>
        <v>25.221072836133757</v>
      </c>
      <c r="H78" s="28">
        <f t="shared" si="13"/>
        <v>16.830613211665352</v>
      </c>
      <c r="I78" s="28">
        <f t="shared" si="14"/>
        <v>-1.0528326963030281</v>
      </c>
      <c r="J78" s="28">
        <f t="shared" si="15"/>
        <v>5.5955928732461331</v>
      </c>
      <c r="K78" s="28">
        <f t="shared" si="16"/>
        <v>10.388233394593072</v>
      </c>
      <c r="L78" s="28">
        <f t="shared" si="17"/>
        <v>3.3108658217627891</v>
      </c>
      <c r="M78" s="28">
        <f t="shared" si="18"/>
        <v>-9.4524160446374452</v>
      </c>
      <c r="N78" s="28">
        <f t="shared" si="19"/>
        <v>21.827559751892522</v>
      </c>
      <c r="O78" s="28">
        <f t="shared" si="20"/>
        <v>34.971491436383957</v>
      </c>
      <c r="P78" s="28">
        <f t="shared" si="21"/>
        <v>-4.5420213170617103</v>
      </c>
      <c r="Q78" s="28">
        <f t="shared" si="22"/>
        <v>-26.826477095528872</v>
      </c>
      <c r="R78" s="28">
        <f t="shared" si="23"/>
        <v>32.927026280535841</v>
      </c>
      <c r="S78" s="28">
        <f t="shared" si="24"/>
        <v>20.915354268571093</v>
      </c>
      <c r="T78" s="28">
        <f t="shared" si="25"/>
        <v>26.044723528510787</v>
      </c>
      <c r="U78" s="28">
        <f t="shared" si="26"/>
        <v>23.770816923225624</v>
      </c>
      <c r="V78" s="28">
        <f t="shared" si="26"/>
        <v>-5.0294890384763988</v>
      </c>
      <c r="W78" s="28">
        <f t="shared" si="27"/>
        <v>0.42303914550294053</v>
      </c>
      <c r="X78" s="28">
        <f t="shared" si="28"/>
        <v>2.474946226713044</v>
      </c>
      <c r="Y78" s="18">
        <f t="shared" si="29"/>
        <v>11.208594133385105</v>
      </c>
    </row>
    <row r="79" spans="1:25" x14ac:dyDescent="0.2">
      <c r="A79" s="7" t="s">
        <v>164</v>
      </c>
      <c r="B79" s="7" t="s">
        <v>116</v>
      </c>
      <c r="C79" s="19" t="s">
        <v>10</v>
      </c>
      <c r="D79" s="28">
        <f t="shared" si="9"/>
        <v>24.882493738270156</v>
      </c>
      <c r="E79" s="28">
        <f t="shared" si="10"/>
        <v>13.203715677778604</v>
      </c>
      <c r="F79" s="28">
        <f t="shared" si="11"/>
        <v>20.92714526324886</v>
      </c>
      <c r="G79" s="28">
        <f t="shared" si="12"/>
        <v>11.271429903421108</v>
      </c>
      <c r="H79" s="28">
        <f t="shared" si="13"/>
        <v>16.787669003953994</v>
      </c>
      <c r="I79" s="28">
        <f t="shared" si="14"/>
        <v>7.464154019340711</v>
      </c>
      <c r="J79" s="28">
        <f t="shared" si="15"/>
        <v>-1.4442500806457303</v>
      </c>
      <c r="K79" s="28">
        <f t="shared" si="16"/>
        <v>-3.5873647522426637</v>
      </c>
      <c r="L79" s="28">
        <f t="shared" si="17"/>
        <v>18.386396608708949</v>
      </c>
      <c r="M79" s="28">
        <f t="shared" si="18"/>
        <v>19.440683046396614</v>
      </c>
      <c r="N79" s="28">
        <f t="shared" si="19"/>
        <v>18.246319571367692</v>
      </c>
      <c r="O79" s="28">
        <f t="shared" si="20"/>
        <v>4.1178975931783839</v>
      </c>
      <c r="P79" s="28">
        <f t="shared" si="21"/>
        <v>-5.9796842674860642</v>
      </c>
      <c r="Q79" s="28">
        <f t="shared" si="22"/>
        <v>-30.761619751569697</v>
      </c>
      <c r="R79" s="28">
        <f t="shared" si="23"/>
        <v>50.182660974867304</v>
      </c>
      <c r="S79" s="28">
        <f t="shared" si="24"/>
        <v>6.2853551322332066</v>
      </c>
      <c r="T79" s="28">
        <f t="shared" si="25"/>
        <v>11.211871725840268</v>
      </c>
      <c r="U79" s="28">
        <f t="shared" si="26"/>
        <v>11.129930580959353</v>
      </c>
      <c r="V79" s="28">
        <f t="shared" si="26"/>
        <v>4.4186067750821252</v>
      </c>
      <c r="W79" s="28">
        <f t="shared" si="27"/>
        <v>0.46481910689328743</v>
      </c>
      <c r="X79" s="28">
        <f t="shared" si="28"/>
        <v>-4.2031010008528824E-2</v>
      </c>
      <c r="Y79" s="18">
        <f t="shared" si="29"/>
        <v>8.0385936981045347</v>
      </c>
    </row>
    <row r="80" spans="1:25" x14ac:dyDescent="0.2">
      <c r="A80" s="7" t="s">
        <v>165</v>
      </c>
      <c r="B80" s="7" t="s">
        <v>117</v>
      </c>
      <c r="C80" s="19" t="s">
        <v>10</v>
      </c>
      <c r="D80" s="28">
        <f t="shared" si="9"/>
        <v>33.66687374531304</v>
      </c>
      <c r="E80" s="28">
        <f t="shared" si="10"/>
        <v>18.539321488852806</v>
      </c>
      <c r="F80" s="28">
        <f t="shared" si="11"/>
        <v>31.880229404474449</v>
      </c>
      <c r="G80" s="28">
        <f t="shared" si="12"/>
        <v>12.691013394909348</v>
      </c>
      <c r="H80" s="28">
        <f t="shared" si="13"/>
        <v>6.4256608454225983</v>
      </c>
      <c r="I80" s="28">
        <f t="shared" si="14"/>
        <v>-18.806848900485335</v>
      </c>
      <c r="J80" s="28">
        <f t="shared" si="15"/>
        <v>-18.752160075772366</v>
      </c>
      <c r="K80" s="28">
        <f t="shared" si="16"/>
        <v>-37.006377489621947</v>
      </c>
      <c r="L80" s="28">
        <f t="shared" si="17"/>
        <v>-21.038891579435969</v>
      </c>
      <c r="M80" s="28">
        <f t="shared" si="18"/>
        <v>-31.045970491350744</v>
      </c>
      <c r="N80" s="28">
        <f t="shared" si="19"/>
        <v>-48.663250658084515</v>
      </c>
      <c r="O80" s="28">
        <f t="shared" si="20"/>
        <v>-75.671629863406338</v>
      </c>
      <c r="P80" s="28">
        <f t="shared" si="21"/>
        <v>-67.003100579953013</v>
      </c>
      <c r="Q80" s="28">
        <f t="shared" si="22"/>
        <v>-71.71439105824993</v>
      </c>
      <c r="R80" s="28">
        <f t="shared" si="23"/>
        <v>-65.868681657291148</v>
      </c>
      <c r="S80" s="28">
        <f t="shared" si="24"/>
        <v>62.098125713351436</v>
      </c>
      <c r="T80" s="28">
        <f t="shared" si="25"/>
        <v>61.164030426437591</v>
      </c>
      <c r="U80" s="28">
        <f t="shared" si="26"/>
        <v>-59.085369257041734</v>
      </c>
      <c r="V80" s="28">
        <f t="shared" si="26"/>
        <v>-5.8088915282095854</v>
      </c>
      <c r="W80" s="28">
        <f t="shared" si="27"/>
        <v>9.9549926041710961</v>
      </c>
      <c r="X80" s="28">
        <f t="shared" si="28"/>
        <v>-16.716739142166546</v>
      </c>
      <c r="Y80" s="18">
        <f t="shared" si="29"/>
        <v>-24.95086007118303</v>
      </c>
    </row>
    <row r="81" spans="1:26" x14ac:dyDescent="0.2">
      <c r="A81" s="7" t="s">
        <v>166</v>
      </c>
      <c r="B81" s="7" t="s">
        <v>118</v>
      </c>
      <c r="C81" s="19" t="s">
        <v>10</v>
      </c>
      <c r="D81" s="28">
        <f t="shared" si="9"/>
        <v>339.3906240863771</v>
      </c>
      <c r="E81" s="28">
        <f t="shared" si="10"/>
        <v>11.638249666188145</v>
      </c>
      <c r="F81" s="28">
        <f t="shared" si="11"/>
        <v>20.565562132630902</v>
      </c>
      <c r="G81" s="28">
        <f t="shared" si="12"/>
        <v>37.533571716303641</v>
      </c>
      <c r="H81" s="28">
        <f t="shared" si="13"/>
        <v>49.542610807371886</v>
      </c>
      <c r="I81" s="28">
        <f t="shared" si="14"/>
        <v>-38.297888720617642</v>
      </c>
      <c r="J81" s="28">
        <f t="shared" si="15"/>
        <v>-26.792368665443504</v>
      </c>
      <c r="K81" s="28">
        <f t="shared" si="16"/>
        <v>-4.6281382025151032</v>
      </c>
      <c r="L81" s="28">
        <f t="shared" si="17"/>
        <v>-22.005376445194074</v>
      </c>
      <c r="M81" s="28">
        <f t="shared" si="18"/>
        <v>-37.944165331642225</v>
      </c>
      <c r="N81" s="28">
        <f t="shared" si="19"/>
        <v>8.8763681812620234</v>
      </c>
      <c r="O81" s="28">
        <f t="shared" si="20"/>
        <v>-11.948027706739879</v>
      </c>
      <c r="P81" s="28">
        <f t="shared" si="21"/>
        <v>-7.850559251328022</v>
      </c>
      <c r="Q81" s="28">
        <f t="shared" si="22"/>
        <v>-24.730727734341002</v>
      </c>
      <c r="R81" s="28">
        <f t="shared" si="23"/>
        <v>6.6325863989319203</v>
      </c>
      <c r="S81" s="28">
        <f t="shared" si="24"/>
        <v>13.917702056244124</v>
      </c>
      <c r="T81" s="28">
        <f t="shared" si="25"/>
        <v>29.126140059166062</v>
      </c>
      <c r="U81" s="28">
        <f t="shared" si="26"/>
        <v>-22.304977295238416</v>
      </c>
      <c r="V81" s="28">
        <f t="shared" si="26"/>
        <v>-11.59511216885987</v>
      </c>
      <c r="W81" s="28">
        <f t="shared" si="27"/>
        <v>4.0439772388119195</v>
      </c>
      <c r="X81" s="28">
        <f t="shared" si="28"/>
        <v>3.1159899291917981</v>
      </c>
      <c r="Y81" s="18">
        <f t="shared" si="29"/>
        <v>3.489889057753004</v>
      </c>
    </row>
    <row r="82" spans="1:26" x14ac:dyDescent="0.2">
      <c r="A82" s="7" t="s">
        <v>167</v>
      </c>
      <c r="B82" s="7" t="s">
        <v>119</v>
      </c>
      <c r="C82" s="19" t="s">
        <v>10</v>
      </c>
      <c r="D82" s="28">
        <f t="shared" si="9"/>
        <v>172.79791562613889</v>
      </c>
      <c r="E82" s="28">
        <f t="shared" si="10"/>
        <v>9.1438841955502141</v>
      </c>
      <c r="F82" s="28">
        <f t="shared" si="11"/>
        <v>8.8873607274356345</v>
      </c>
      <c r="G82" s="28">
        <f t="shared" si="12"/>
        <v>12.409246061511141</v>
      </c>
      <c r="H82" s="28">
        <f t="shared" si="13"/>
        <v>25.439077088170677</v>
      </c>
      <c r="I82" s="28">
        <f t="shared" si="14"/>
        <v>-22.084885235666178</v>
      </c>
      <c r="J82" s="28">
        <f t="shared" si="15"/>
        <v>-20.303743657700963</v>
      </c>
      <c r="K82" s="28">
        <f t="shared" si="16"/>
        <v>-5.6365421372163098</v>
      </c>
      <c r="L82" s="28">
        <f t="shared" si="17"/>
        <v>16.143682540700198</v>
      </c>
      <c r="M82" s="28">
        <f t="shared" si="18"/>
        <v>-8.9679903923602211</v>
      </c>
      <c r="N82" s="28">
        <f t="shared" si="19"/>
        <v>23.837979877241082</v>
      </c>
      <c r="O82" s="28">
        <f t="shared" si="20"/>
        <v>-27.188550217624893</v>
      </c>
      <c r="P82" s="28">
        <f t="shared" si="21"/>
        <v>-54.926852457612348</v>
      </c>
      <c r="Q82" s="28">
        <f t="shared" si="22"/>
        <v>-3.7797116855073938</v>
      </c>
      <c r="R82" s="28">
        <f t="shared" si="23"/>
        <v>-6.9089735062356823</v>
      </c>
      <c r="S82" s="28">
        <f t="shared" si="24"/>
        <v>-2.4778298345817262</v>
      </c>
      <c r="T82" s="28">
        <f t="shared" si="25"/>
        <v>-5.6135056539642392</v>
      </c>
      <c r="U82" s="28">
        <f t="shared" si="26"/>
        <v>3.7599349398485629</v>
      </c>
      <c r="V82" s="28">
        <f t="shared" si="26"/>
        <v>9.5328750454608979</v>
      </c>
      <c r="W82" s="28">
        <f t="shared" si="27"/>
        <v>7.0987544493057015</v>
      </c>
      <c r="X82" s="28">
        <f t="shared" si="28"/>
        <v>0.39044334994989072</v>
      </c>
      <c r="Y82" s="18">
        <f t="shared" si="29"/>
        <v>-7.3493255478979336E-2</v>
      </c>
    </row>
    <row r="83" spans="1:26" x14ac:dyDescent="0.2">
      <c r="A83" s="7" t="s">
        <v>168</v>
      </c>
      <c r="B83" s="7" t="s">
        <v>120</v>
      </c>
      <c r="C83" s="19" t="s">
        <v>10</v>
      </c>
      <c r="D83" s="28">
        <f t="shared" ref="D83:D92" si="30">D25/C25*100-100</f>
        <v>132.14013538002399</v>
      </c>
      <c r="E83" s="28">
        <f t="shared" si="10"/>
        <v>29.493637490926801</v>
      </c>
      <c r="F83" s="28">
        <f t="shared" si="11"/>
        <v>14.656707385596718</v>
      </c>
      <c r="G83" s="28">
        <f t="shared" si="12"/>
        <v>41.187048178694681</v>
      </c>
      <c r="H83" s="28">
        <f t="shared" si="13"/>
        <v>37.025553142451571</v>
      </c>
      <c r="I83" s="28">
        <f t="shared" si="14"/>
        <v>-3.8031654806374178</v>
      </c>
      <c r="J83" s="28">
        <f t="shared" si="15"/>
        <v>-23.905371256918855</v>
      </c>
      <c r="K83" s="28">
        <f t="shared" si="16"/>
        <v>-12.841426859791483</v>
      </c>
      <c r="L83" s="28">
        <f t="shared" si="17"/>
        <v>3.1889693779903752</v>
      </c>
      <c r="M83" s="28">
        <f t="shared" si="18"/>
        <v>-6.9750018507192237</v>
      </c>
      <c r="N83" s="28">
        <f t="shared" si="19"/>
        <v>-3.5031610918731246</v>
      </c>
      <c r="O83" s="28">
        <f t="shared" si="20"/>
        <v>-6.3889405933548176</v>
      </c>
      <c r="P83" s="28">
        <f t="shared" si="21"/>
        <v>-2.9032241838428234</v>
      </c>
      <c r="Q83" s="28">
        <f t="shared" si="22"/>
        <v>-25.200176694771471</v>
      </c>
      <c r="R83" s="28">
        <f t="shared" si="23"/>
        <v>9.3434983194117933</v>
      </c>
      <c r="S83" s="28">
        <f t="shared" si="24"/>
        <v>0.63407028214585637</v>
      </c>
      <c r="T83" s="28">
        <f t="shared" si="25"/>
        <v>13.821268721199957</v>
      </c>
      <c r="U83" s="28">
        <f t="shared" si="26"/>
        <v>-13.524736640183249</v>
      </c>
      <c r="V83" s="28">
        <f t="shared" si="26"/>
        <v>1.6054181352256052</v>
      </c>
      <c r="W83" s="28">
        <f t="shared" si="27"/>
        <v>48.263647089696406</v>
      </c>
      <c r="X83" s="28">
        <f t="shared" si="28"/>
        <v>1.8961905079888766</v>
      </c>
      <c r="Y83" s="18">
        <f t="shared" si="29"/>
        <v>5.2037004826557336</v>
      </c>
    </row>
    <row r="84" spans="1:26" x14ac:dyDescent="0.2">
      <c r="A84" s="7" t="s">
        <v>169</v>
      </c>
      <c r="B84" s="7" t="s">
        <v>121</v>
      </c>
      <c r="C84" s="19" t="s">
        <v>10</v>
      </c>
      <c r="D84" s="28">
        <f t="shared" si="30"/>
        <v>24.921558929996309</v>
      </c>
      <c r="E84" s="28">
        <f t="shared" si="10"/>
        <v>29.780030707041448</v>
      </c>
      <c r="F84" s="28">
        <f t="shared" si="11"/>
        <v>14.952510925542995</v>
      </c>
      <c r="G84" s="28">
        <f t="shared" si="12"/>
        <v>29.788489931129249</v>
      </c>
      <c r="H84" s="28">
        <f t="shared" si="13"/>
        <v>30.457779841392608</v>
      </c>
      <c r="I84" s="28">
        <f t="shared" si="14"/>
        <v>-14.150378875335804</v>
      </c>
      <c r="J84" s="28">
        <f t="shared" si="15"/>
        <v>0.20268906241322782</v>
      </c>
      <c r="K84" s="28">
        <f t="shared" si="16"/>
        <v>7.893835149850247</v>
      </c>
      <c r="L84" s="28">
        <f t="shared" si="17"/>
        <v>6.8550990466188466</v>
      </c>
      <c r="M84" s="28">
        <f t="shared" si="18"/>
        <v>-29.272448654211743</v>
      </c>
      <c r="N84" s="28">
        <f t="shared" si="19"/>
        <v>75.329948857702448</v>
      </c>
      <c r="O84" s="28">
        <f t="shared" si="20"/>
        <v>-17.544951421900393</v>
      </c>
      <c r="P84" s="28">
        <f t="shared" si="21"/>
        <v>-26.733978234402372</v>
      </c>
      <c r="Q84" s="28">
        <f t="shared" si="22"/>
        <v>-12.787430073878014</v>
      </c>
      <c r="R84" s="28">
        <f t="shared" si="23"/>
        <v>-1.867169543672901</v>
      </c>
      <c r="S84" s="28">
        <f t="shared" si="24"/>
        <v>-12.571895646178163</v>
      </c>
      <c r="T84" s="28">
        <f t="shared" si="25"/>
        <v>-23.046549300205015</v>
      </c>
      <c r="U84" s="28">
        <f t="shared" si="26"/>
        <v>5.8770784825653948</v>
      </c>
      <c r="V84" s="28">
        <f t="shared" si="26"/>
        <v>8.885332202616226</v>
      </c>
      <c r="W84" s="28">
        <f t="shared" si="27"/>
        <v>-19.614600454103424</v>
      </c>
      <c r="X84" s="28">
        <f t="shared" si="28"/>
        <v>-22.138398510068924</v>
      </c>
      <c r="Y84" s="18">
        <f t="shared" si="29"/>
        <v>1.715374429962921</v>
      </c>
    </row>
    <row r="85" spans="1:26" x14ac:dyDescent="0.2">
      <c r="A85" s="7" t="s">
        <v>170</v>
      </c>
      <c r="B85" s="7" t="s">
        <v>122</v>
      </c>
      <c r="C85" s="19" t="s">
        <v>10</v>
      </c>
      <c r="D85" s="28">
        <f t="shared" si="30"/>
        <v>241.64022678756777</v>
      </c>
      <c r="E85" s="28">
        <f t="shared" si="10"/>
        <v>-40.927382960381642</v>
      </c>
      <c r="F85" s="28">
        <f t="shared" si="11"/>
        <v>27.568893963597446</v>
      </c>
      <c r="G85" s="28">
        <f t="shared" si="12"/>
        <v>22.464989375520929</v>
      </c>
      <c r="H85" s="28">
        <f t="shared" si="13"/>
        <v>54.669508113332625</v>
      </c>
      <c r="I85" s="28">
        <f t="shared" si="14"/>
        <v>-9.8810893289356017</v>
      </c>
      <c r="J85" s="28">
        <f t="shared" si="15"/>
        <v>-38.067684307013309</v>
      </c>
      <c r="K85" s="28">
        <f t="shared" si="16"/>
        <v>-5.3894596709887139</v>
      </c>
      <c r="L85" s="28">
        <f t="shared" si="17"/>
        <v>28.864562763768276</v>
      </c>
      <c r="M85" s="28">
        <f t="shared" si="18"/>
        <v>69.15929104202371</v>
      </c>
      <c r="N85" s="28">
        <f t="shared" si="19"/>
        <v>20.683118468841272</v>
      </c>
      <c r="O85" s="28">
        <f t="shared" si="20"/>
        <v>-14.837357408553217</v>
      </c>
      <c r="P85" s="28">
        <f t="shared" si="21"/>
        <v>9.3994983055301731</v>
      </c>
      <c r="Q85" s="28">
        <f t="shared" si="22"/>
        <v>-18.420549277394926</v>
      </c>
      <c r="R85" s="28">
        <f t="shared" si="23"/>
        <v>20.526720751921815</v>
      </c>
      <c r="S85" s="28">
        <f t="shared" si="24"/>
        <v>3.6472942332805474</v>
      </c>
      <c r="T85" s="28">
        <f t="shared" si="25"/>
        <v>13.469876660425854</v>
      </c>
      <c r="U85" s="28">
        <f t="shared" si="26"/>
        <v>24.617618877170358</v>
      </c>
      <c r="V85" s="28">
        <f t="shared" si="26"/>
        <v>14.686445751288105</v>
      </c>
      <c r="W85" s="28">
        <f t="shared" si="27"/>
        <v>1.368741904069509</v>
      </c>
      <c r="X85" s="28">
        <f t="shared" si="28"/>
        <v>11.065576989553222</v>
      </c>
      <c r="Y85" s="18">
        <f t="shared" si="29"/>
        <v>11.085585712492076</v>
      </c>
    </row>
    <row r="86" spans="1:26" x14ac:dyDescent="0.2">
      <c r="A86" s="7" t="s">
        <v>171</v>
      </c>
      <c r="B86" s="7" t="s">
        <v>123</v>
      </c>
      <c r="C86" s="19" t="s">
        <v>10</v>
      </c>
      <c r="D86" s="28">
        <f t="shared" si="30"/>
        <v>33.617409278845855</v>
      </c>
      <c r="E86" s="28">
        <f t="shared" si="10"/>
        <v>56.481498670520892</v>
      </c>
      <c r="F86" s="28">
        <f t="shared" si="11"/>
        <v>15.912365492266005</v>
      </c>
      <c r="G86" s="28">
        <f t="shared" si="12"/>
        <v>32.472071628371737</v>
      </c>
      <c r="H86" s="28">
        <f t="shared" si="13"/>
        <v>115.77732486104156</v>
      </c>
      <c r="I86" s="28">
        <f t="shared" si="14"/>
        <v>-21.465487573902209</v>
      </c>
      <c r="J86" s="28">
        <f t="shared" si="15"/>
        <v>17.347643361764725</v>
      </c>
      <c r="K86" s="28">
        <f t="shared" si="16"/>
        <v>5.0625448827327943</v>
      </c>
      <c r="L86" s="28">
        <f t="shared" si="17"/>
        <v>-16.743377143522693</v>
      </c>
      <c r="M86" s="28">
        <f t="shared" si="18"/>
        <v>-32.875686629481095</v>
      </c>
      <c r="N86" s="28">
        <f t="shared" si="19"/>
        <v>-28.10163759535358</v>
      </c>
      <c r="O86" s="28">
        <f t="shared" si="20"/>
        <v>-23.628736214782478</v>
      </c>
      <c r="P86" s="28">
        <f t="shared" si="21"/>
        <v>74.509348435846078</v>
      </c>
      <c r="Q86" s="28">
        <f t="shared" si="22"/>
        <v>-16.625611656281265</v>
      </c>
      <c r="R86" s="28">
        <f t="shared" si="23"/>
        <v>14.439527663302215</v>
      </c>
      <c r="S86" s="28">
        <f t="shared" si="24"/>
        <v>2.9086830180379906</v>
      </c>
      <c r="T86" s="28">
        <f t="shared" si="25"/>
        <v>1.8583124531704129</v>
      </c>
      <c r="U86" s="28">
        <f t="shared" si="26"/>
        <v>-13.767390262243055</v>
      </c>
      <c r="V86" s="28">
        <f t="shared" si="26"/>
        <v>11.616366225084732</v>
      </c>
      <c r="W86" s="28">
        <f t="shared" si="27"/>
        <v>-25.366372641007956</v>
      </c>
      <c r="X86" s="28">
        <f t="shared" si="28"/>
        <v>22.410581245343693</v>
      </c>
      <c r="Y86" s="18">
        <f t="shared" si="29"/>
        <v>5.5319572446534124</v>
      </c>
    </row>
    <row r="87" spans="1:26" x14ac:dyDescent="0.2">
      <c r="A87" s="7" t="s">
        <v>172</v>
      </c>
      <c r="B87" s="7" t="s">
        <v>124</v>
      </c>
      <c r="C87" s="19" t="s">
        <v>10</v>
      </c>
      <c r="D87" s="28">
        <f t="shared" si="30"/>
        <v>2.0321759301393314</v>
      </c>
      <c r="E87" s="28">
        <f t="shared" si="10"/>
        <v>58.60848181769407</v>
      </c>
      <c r="F87" s="28">
        <f t="shared" si="11"/>
        <v>0.77303439690805931</v>
      </c>
      <c r="G87" s="28">
        <f t="shared" si="12"/>
        <v>-18.153685691672919</v>
      </c>
      <c r="H87" s="28">
        <f t="shared" si="13"/>
        <v>20.538804156043881</v>
      </c>
      <c r="I87" s="28">
        <f t="shared" si="14"/>
        <v>30.529766120289935</v>
      </c>
      <c r="J87" s="28">
        <f t="shared" si="15"/>
        <v>-19.941012583228158</v>
      </c>
      <c r="K87" s="28">
        <f t="shared" si="16"/>
        <v>-45.979898450839855</v>
      </c>
      <c r="L87" s="28">
        <f t="shared" si="17"/>
        <v>-3.9054309404098717</v>
      </c>
      <c r="M87" s="28">
        <f t="shared" si="18"/>
        <v>7.8777643395649477</v>
      </c>
      <c r="N87" s="28">
        <f t="shared" si="19"/>
        <v>-2.7091689938750818</v>
      </c>
      <c r="O87" s="28">
        <f t="shared" si="20"/>
        <v>58.293671904659078</v>
      </c>
      <c r="P87" s="28">
        <f t="shared" si="21"/>
        <v>32.84189360426538</v>
      </c>
      <c r="Q87" s="28">
        <f t="shared" si="22"/>
        <v>-26.029301825937694</v>
      </c>
      <c r="R87" s="28">
        <f t="shared" si="23"/>
        <v>10.99790230243039</v>
      </c>
      <c r="S87" s="28">
        <f t="shared" si="24"/>
        <v>5.0586332591396399</v>
      </c>
      <c r="T87" s="28">
        <f t="shared" si="25"/>
        <v>5.9252909897302715</v>
      </c>
      <c r="U87" s="28">
        <f t="shared" si="26"/>
        <v>1.0981574408878316</v>
      </c>
      <c r="V87" s="28">
        <f t="shared" si="26"/>
        <v>-1.5915260876530937</v>
      </c>
      <c r="W87" s="28">
        <f t="shared" si="27"/>
        <v>-1.7897376121891995</v>
      </c>
      <c r="X87" s="28">
        <f t="shared" si="28"/>
        <v>-2.1525746836721851</v>
      </c>
      <c r="Y87" s="18">
        <f t="shared" si="29"/>
        <v>2.7820117835015026</v>
      </c>
    </row>
    <row r="88" spans="1:26" x14ac:dyDescent="0.2">
      <c r="A88" s="7" t="s">
        <v>173</v>
      </c>
      <c r="B88" s="7" t="s">
        <v>125</v>
      </c>
      <c r="C88" s="19" t="s">
        <v>10</v>
      </c>
      <c r="D88" s="28">
        <f t="shared" si="30"/>
        <v>28.522326686196067</v>
      </c>
      <c r="E88" s="28">
        <f t="shared" si="10"/>
        <v>28.077436482000934</v>
      </c>
      <c r="F88" s="28">
        <f t="shared" si="11"/>
        <v>12.371180156740166</v>
      </c>
      <c r="G88" s="28">
        <f t="shared" si="12"/>
        <v>46.764502922903944</v>
      </c>
      <c r="H88" s="28">
        <f t="shared" si="13"/>
        <v>28.310003744455571</v>
      </c>
      <c r="I88" s="28">
        <f t="shared" si="14"/>
        <v>3.8106214188722731</v>
      </c>
      <c r="J88" s="28">
        <f t="shared" si="15"/>
        <v>21.419630314934366</v>
      </c>
      <c r="K88" s="28">
        <f t="shared" si="16"/>
        <v>23.401163981007784</v>
      </c>
      <c r="L88" s="28">
        <f t="shared" si="17"/>
        <v>1.9364200859382805</v>
      </c>
      <c r="M88" s="28">
        <f t="shared" si="18"/>
        <v>11.577345835418782</v>
      </c>
      <c r="N88" s="28">
        <f t="shared" si="19"/>
        <v>15.68221485209682</v>
      </c>
      <c r="O88" s="28">
        <f t="shared" si="20"/>
        <v>0.76858698599548347</v>
      </c>
      <c r="P88" s="28">
        <f t="shared" si="21"/>
        <v>17.821189248677328</v>
      </c>
      <c r="Q88" s="28">
        <f t="shared" si="22"/>
        <v>3.8848305944256794</v>
      </c>
      <c r="R88" s="28">
        <f t="shared" si="23"/>
        <v>10.850205775209545</v>
      </c>
      <c r="S88" s="28">
        <f t="shared" si="24"/>
        <v>7.0664192004905431</v>
      </c>
      <c r="T88" s="28">
        <f t="shared" si="25"/>
        <v>2.1904829959392629</v>
      </c>
      <c r="U88" s="28">
        <f t="shared" si="26"/>
        <v>5.5780456880252416</v>
      </c>
      <c r="V88" s="28">
        <f t="shared" si="26"/>
        <v>8.8562224755528831</v>
      </c>
      <c r="W88" s="28">
        <f t="shared" si="27"/>
        <v>7.3287523182472825</v>
      </c>
      <c r="X88" s="28">
        <f t="shared" si="28"/>
        <v>7.759870211493805</v>
      </c>
      <c r="Y88" s="18">
        <f t="shared" si="29"/>
        <v>12.220106466044015</v>
      </c>
    </row>
    <row r="89" spans="1:26" x14ac:dyDescent="0.2">
      <c r="A89" s="7" t="s">
        <v>174</v>
      </c>
      <c r="B89" s="7" t="s">
        <v>126</v>
      </c>
      <c r="C89" s="19" t="s">
        <v>10</v>
      </c>
      <c r="D89" s="28">
        <f t="shared" si="30"/>
        <v>19.227091595108874</v>
      </c>
      <c r="E89" s="28">
        <f t="shared" si="10"/>
        <v>13.967937016628596</v>
      </c>
      <c r="F89" s="28">
        <f t="shared" si="11"/>
        <v>9.2085368635734994</v>
      </c>
      <c r="G89" s="28">
        <f t="shared" si="12"/>
        <v>-12.024428923445299</v>
      </c>
      <c r="H89" s="28">
        <f t="shared" si="13"/>
        <v>5.0591630022624372</v>
      </c>
      <c r="I89" s="28">
        <f t="shared" si="14"/>
        <v>-0.64450013735934419</v>
      </c>
      <c r="J89" s="28">
        <f t="shared" si="15"/>
        <v>-17.520795408905656</v>
      </c>
      <c r="K89" s="28">
        <f t="shared" si="16"/>
        <v>275.63225777240592</v>
      </c>
      <c r="L89" s="28">
        <f t="shared" si="17"/>
        <v>-72.355505659684724</v>
      </c>
      <c r="M89" s="28">
        <f t="shared" si="18"/>
        <v>-35.742882575382922</v>
      </c>
      <c r="N89" s="28">
        <f t="shared" si="19"/>
        <v>43.787662804312021</v>
      </c>
      <c r="O89" s="28">
        <f t="shared" si="20"/>
        <v>-12.207826274919867</v>
      </c>
      <c r="P89" s="28">
        <f t="shared" si="21"/>
        <v>-21.569268664488959</v>
      </c>
      <c r="Q89" s="28">
        <f t="shared" si="22"/>
        <v>-33.406375730207145</v>
      </c>
      <c r="R89" s="28">
        <f t="shared" si="23"/>
        <v>3.4941692320438591</v>
      </c>
      <c r="S89" s="28">
        <f t="shared" si="24"/>
        <v>-9.1495014740447118</v>
      </c>
      <c r="T89" s="28">
        <f t="shared" si="25"/>
        <v>2.728404634947097</v>
      </c>
      <c r="U89" s="28">
        <f t="shared" si="26"/>
        <v>-9.6848325943133347</v>
      </c>
      <c r="V89" s="28">
        <f t="shared" si="26"/>
        <v>6.6719338470086598</v>
      </c>
      <c r="W89" s="28">
        <f t="shared" si="27"/>
        <v>-18.325433640911157</v>
      </c>
      <c r="X89" s="28">
        <f t="shared" si="28"/>
        <v>-7.1184050146792259</v>
      </c>
      <c r="Y89" s="18">
        <f t="shared" si="29"/>
        <v>-3.9248743981242598</v>
      </c>
    </row>
    <row r="90" spans="1:26" x14ac:dyDescent="0.2">
      <c r="A90" s="7" t="s">
        <v>175</v>
      </c>
      <c r="B90" s="7" t="s">
        <v>127</v>
      </c>
      <c r="C90" s="19" t="s">
        <v>10</v>
      </c>
      <c r="D90" s="28">
        <f t="shared" si="30"/>
        <v>37.067240882448829</v>
      </c>
      <c r="E90" s="28">
        <f t="shared" si="10"/>
        <v>6.1879144776414847</v>
      </c>
      <c r="F90" s="28">
        <f t="shared" si="11"/>
        <v>22.152280719297224</v>
      </c>
      <c r="G90" s="28">
        <f t="shared" si="12"/>
        <v>15.419878017289363</v>
      </c>
      <c r="H90" s="28">
        <f t="shared" si="13"/>
        <v>2.7712781375075082</v>
      </c>
      <c r="I90" s="28">
        <f t="shared" si="14"/>
        <v>-18.185091586282326</v>
      </c>
      <c r="J90" s="28">
        <f t="shared" si="15"/>
        <v>-1.4214661769284476</v>
      </c>
      <c r="K90" s="28">
        <f t="shared" si="16"/>
        <v>-5.4729345981655797</v>
      </c>
      <c r="L90" s="28">
        <f t="shared" si="17"/>
        <v>-10.164687544616797</v>
      </c>
      <c r="M90" s="28">
        <f t="shared" si="18"/>
        <v>10.767892493142824</v>
      </c>
      <c r="N90" s="28">
        <f t="shared" si="19"/>
        <v>7.9226837936463568</v>
      </c>
      <c r="O90" s="28">
        <f t="shared" si="20"/>
        <v>8.652676341538168</v>
      </c>
      <c r="P90" s="28">
        <f t="shared" si="21"/>
        <v>-10.388652009394221</v>
      </c>
      <c r="Q90" s="28">
        <f t="shared" si="22"/>
        <v>-22.70735056325303</v>
      </c>
      <c r="R90" s="28">
        <f t="shared" si="23"/>
        <v>-0.84327867388429922</v>
      </c>
      <c r="S90" s="28">
        <f t="shared" si="24"/>
        <v>33.59685075656202</v>
      </c>
      <c r="T90" s="28">
        <f t="shared" si="25"/>
        <v>1.4570285223475423</v>
      </c>
      <c r="U90" s="28">
        <f t="shared" si="26"/>
        <v>-8.704999667589334</v>
      </c>
      <c r="V90" s="28">
        <f t="shared" si="26"/>
        <v>6.3953256736730708</v>
      </c>
      <c r="W90" s="28">
        <f t="shared" si="27"/>
        <v>-9.8143108110992188</v>
      </c>
      <c r="X90" s="28">
        <f t="shared" si="28"/>
        <v>-15.255847954949132</v>
      </c>
      <c r="Y90" s="18">
        <f t="shared" si="29"/>
        <v>2.2462655095921065</v>
      </c>
    </row>
    <row r="91" spans="1:26" x14ac:dyDescent="0.2">
      <c r="A91" s="7" t="s">
        <v>176</v>
      </c>
      <c r="B91" s="7" t="s">
        <v>128</v>
      </c>
      <c r="C91" s="19" t="s">
        <v>10</v>
      </c>
      <c r="D91" s="28">
        <f t="shared" si="30"/>
        <v>37.596341336759423</v>
      </c>
      <c r="E91" s="28">
        <f t="shared" si="10"/>
        <v>14.738371428288929</v>
      </c>
      <c r="F91" s="28">
        <f t="shared" si="11"/>
        <v>16.681625699652173</v>
      </c>
      <c r="G91" s="28">
        <f t="shared" si="12"/>
        <v>9.8584196008438312</v>
      </c>
      <c r="H91" s="28">
        <f t="shared" si="13"/>
        <v>13.561375379057168</v>
      </c>
      <c r="I91" s="28">
        <f t="shared" si="14"/>
        <v>-7.6285429948064376</v>
      </c>
      <c r="J91" s="28">
        <f t="shared" si="15"/>
        <v>3.5130275350281153</v>
      </c>
      <c r="K91" s="28">
        <f t="shared" si="16"/>
        <v>-2.3912132704059559</v>
      </c>
      <c r="L91" s="28">
        <f t="shared" si="17"/>
        <v>-0.22096452811318557</v>
      </c>
      <c r="M91" s="28">
        <f t="shared" si="18"/>
        <v>5.4189643265846001</v>
      </c>
      <c r="N91" s="28">
        <f t="shared" si="19"/>
        <v>6.7404679468452855</v>
      </c>
      <c r="O91" s="28">
        <f t="shared" si="20"/>
        <v>3.6139085620889801</v>
      </c>
      <c r="P91" s="28">
        <f t="shared" si="21"/>
        <v>3.556409520781159</v>
      </c>
      <c r="Q91" s="28">
        <f t="shared" si="22"/>
        <v>-20.052148760152178</v>
      </c>
      <c r="R91" s="28">
        <f t="shared" si="23"/>
        <v>250.59939300174324</v>
      </c>
      <c r="S91" s="28">
        <f t="shared" si="24"/>
        <v>-62.680455245177363</v>
      </c>
      <c r="T91" s="28">
        <f t="shared" si="25"/>
        <v>13.336825368975582</v>
      </c>
      <c r="U91" s="28">
        <f t="shared" si="26"/>
        <v>7.3724789400479551</v>
      </c>
      <c r="V91" s="28">
        <f t="shared" si="26"/>
        <v>2.9618946302230711</v>
      </c>
      <c r="W91" s="28">
        <f t="shared" si="27"/>
        <v>1.5232232479375227</v>
      </c>
      <c r="X91" s="28">
        <f t="shared" si="28"/>
        <v>-5.0412049187908536</v>
      </c>
      <c r="Y91" s="18">
        <f t="shared" si="29"/>
        <v>5.8337079512050138</v>
      </c>
    </row>
    <row r="92" spans="1:26" x14ac:dyDescent="0.2">
      <c r="B92" s="7" t="s">
        <v>177</v>
      </c>
      <c r="C92" s="19" t="s">
        <v>10</v>
      </c>
      <c r="D92" s="28">
        <f t="shared" si="30"/>
        <v>63.946791618157164</v>
      </c>
      <c r="E92" s="28">
        <f t="shared" si="10"/>
        <v>22.331536695837556</v>
      </c>
      <c r="F92" s="28">
        <f t="shared" si="11"/>
        <v>20.54616908765388</v>
      </c>
      <c r="G92" s="28">
        <f t="shared" si="12"/>
        <v>19.851984784812586</v>
      </c>
      <c r="H92" s="28">
        <f t="shared" si="13"/>
        <v>28.057373988260935</v>
      </c>
      <c r="I92" s="28">
        <f t="shared" si="14"/>
        <v>-15.511015308216329</v>
      </c>
      <c r="J92" s="28">
        <f t="shared" si="15"/>
        <v>-18.412046740252336</v>
      </c>
      <c r="K92" s="28">
        <f t="shared" si="16"/>
        <v>-7.4965120852912577</v>
      </c>
      <c r="L92" s="28">
        <f t="shared" si="17"/>
        <v>-4.3473902164658398</v>
      </c>
      <c r="M92" s="28">
        <f t="shared" si="18"/>
        <v>-7.6279822669725945</v>
      </c>
      <c r="N92" s="28">
        <f t="shared" si="19"/>
        <v>6.979279895082982</v>
      </c>
      <c r="O92" s="28">
        <f t="shared" si="20"/>
        <v>-2.9161731519367891</v>
      </c>
      <c r="P92" s="28">
        <f t="shared" si="21"/>
        <v>2.3434292098563247</v>
      </c>
      <c r="Q92" s="28">
        <f t="shared" si="22"/>
        <v>-23.516335703208981</v>
      </c>
      <c r="R92" s="28">
        <f t="shared" si="23"/>
        <v>41.554319285015936</v>
      </c>
      <c r="S92" s="28">
        <f t="shared" si="24"/>
        <v>-11.717426344392734</v>
      </c>
      <c r="T92" s="28">
        <f t="shared" si="25"/>
        <v>3.6940924840023683</v>
      </c>
      <c r="U92" s="28">
        <f t="shared" si="26"/>
        <v>0.58073964074829121</v>
      </c>
      <c r="V92" s="28">
        <f t="shared" si="26"/>
        <v>3.2304963560163742</v>
      </c>
      <c r="W92" s="28">
        <f t="shared" si="27"/>
        <v>19.497282919335902</v>
      </c>
      <c r="X92" s="28">
        <f t="shared" si="28"/>
        <v>-10.939452186554149</v>
      </c>
      <c r="Y92" s="18">
        <f t="shared" si="29"/>
        <v>3.8599266294538666</v>
      </c>
    </row>
    <row r="93" spans="1:26" ht="13.5" thickBot="1" x14ac:dyDescent="0.25">
      <c r="A93" s="30"/>
      <c r="B93" s="30"/>
      <c r="C93" s="30"/>
      <c r="D93" s="30"/>
      <c r="E93" s="30"/>
      <c r="F93" s="30"/>
      <c r="G93" s="30"/>
      <c r="H93" s="30"/>
      <c r="I93" s="30"/>
      <c r="J93" s="30"/>
      <c r="K93" s="30"/>
      <c r="L93" s="30"/>
      <c r="M93" s="30"/>
      <c r="N93" s="30"/>
      <c r="O93" s="30"/>
      <c r="P93" s="30"/>
      <c r="Q93" s="30"/>
      <c r="R93" s="30"/>
      <c r="S93" s="30"/>
      <c r="T93" s="30"/>
      <c r="U93" s="30"/>
      <c r="V93" s="30"/>
      <c r="W93" s="30"/>
      <c r="X93" s="30"/>
      <c r="Y93" s="30"/>
    </row>
    <row r="94" spans="1:26" ht="13.5" thickTop="1" x14ac:dyDescent="0.2">
      <c r="A94" s="354" t="s">
        <v>869</v>
      </c>
      <c r="B94" s="355"/>
      <c r="C94" s="355"/>
      <c r="D94" s="355"/>
      <c r="E94" s="355"/>
      <c r="F94" s="355"/>
      <c r="G94" s="355"/>
      <c r="H94" s="355"/>
      <c r="I94" s="355"/>
      <c r="J94" s="355"/>
      <c r="K94" s="355"/>
      <c r="L94" s="355"/>
      <c r="M94" s="355"/>
      <c r="N94" s="355"/>
      <c r="O94" s="355"/>
      <c r="P94" s="355"/>
      <c r="Q94" s="355"/>
      <c r="R94" s="355"/>
      <c r="S94" s="355"/>
      <c r="T94" s="355"/>
      <c r="U94" s="355"/>
      <c r="V94" s="355"/>
      <c r="W94" s="355"/>
      <c r="X94" s="355"/>
      <c r="Y94" s="355"/>
      <c r="Z94" s="355"/>
    </row>
  </sheetData>
  <mergeCells count="6">
    <mergeCell ref="A94:Z94"/>
    <mergeCell ref="A2:Y2"/>
    <mergeCell ref="A4:Y4"/>
    <mergeCell ref="C7:Y7"/>
    <mergeCell ref="C36:Y36"/>
    <mergeCell ref="C65:Y65"/>
  </mergeCells>
  <hyperlinks>
    <hyperlink ref="A1" location="INDICE!A1" display="ÍNDICE"/>
  </hyperlinks>
  <pageMargins left="0.75" right="0.75" top="1" bottom="1" header="0" footer="0"/>
  <pageSetup orientation="portrait" verticalDpi="0"/>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7"/>
  <sheetViews>
    <sheetView topLeftCell="G1" zoomScale="70" workbookViewId="0"/>
  </sheetViews>
  <sheetFormatPr baseColWidth="10" defaultRowHeight="12.75" x14ac:dyDescent="0.2"/>
  <cols>
    <col min="1" max="1" width="7.28515625" style="4" customWidth="1"/>
    <col min="2" max="2" width="49.140625" style="4" bestFit="1" customWidth="1"/>
    <col min="3" max="16384" width="11.42578125" style="4"/>
  </cols>
  <sheetData>
    <row r="1" spans="1:25" x14ac:dyDescent="0.2">
      <c r="A1" s="37" t="s">
        <v>4</v>
      </c>
      <c r="B1" s="13"/>
      <c r="C1" s="13"/>
      <c r="D1" s="13"/>
      <c r="E1" s="13"/>
      <c r="F1" s="13"/>
      <c r="G1" s="13"/>
      <c r="H1" s="13"/>
      <c r="I1" s="13"/>
      <c r="J1" s="13"/>
      <c r="K1" s="13"/>
      <c r="L1" s="13"/>
      <c r="M1" s="13"/>
      <c r="N1" s="13"/>
      <c r="O1" s="13"/>
      <c r="P1" s="13"/>
      <c r="Q1" s="13"/>
      <c r="R1" s="13"/>
      <c r="S1" s="13"/>
      <c r="T1" s="13"/>
      <c r="U1" s="13"/>
      <c r="V1" s="13"/>
      <c r="W1" s="13"/>
      <c r="X1" s="13"/>
      <c r="Y1" s="13"/>
    </row>
    <row r="2" spans="1:25" x14ac:dyDescent="0.2">
      <c r="A2" s="359" t="s">
        <v>263</v>
      </c>
      <c r="B2" s="359"/>
      <c r="C2" s="359"/>
      <c r="D2" s="359"/>
      <c r="E2" s="359"/>
      <c r="F2" s="359"/>
      <c r="G2" s="359"/>
      <c r="H2" s="359"/>
      <c r="I2" s="359"/>
      <c r="J2" s="359"/>
      <c r="K2" s="359"/>
      <c r="L2" s="359"/>
      <c r="M2" s="359"/>
      <c r="N2" s="359"/>
      <c r="O2" s="359"/>
      <c r="P2" s="359"/>
      <c r="Q2" s="359"/>
      <c r="R2" s="359"/>
      <c r="S2" s="359"/>
      <c r="T2" s="359"/>
      <c r="U2" s="359"/>
      <c r="V2" s="359"/>
      <c r="W2" s="359"/>
      <c r="X2" s="359"/>
      <c r="Y2" s="359"/>
    </row>
    <row r="3" spans="1:25" x14ac:dyDescent="0.2">
      <c r="A3" s="359" t="s">
        <v>861</v>
      </c>
      <c r="B3" s="359"/>
      <c r="C3" s="359"/>
      <c r="D3" s="359"/>
      <c r="E3" s="359"/>
      <c r="F3" s="359"/>
      <c r="G3" s="359"/>
      <c r="H3" s="359"/>
      <c r="I3" s="359"/>
      <c r="J3" s="359"/>
      <c r="K3" s="359"/>
      <c r="L3" s="359"/>
      <c r="M3" s="359"/>
      <c r="N3" s="359"/>
      <c r="O3" s="359"/>
      <c r="P3" s="359"/>
      <c r="Q3" s="359"/>
      <c r="R3" s="359"/>
      <c r="S3" s="359"/>
      <c r="T3" s="359"/>
      <c r="U3" s="359"/>
      <c r="V3" s="359"/>
      <c r="W3" s="359"/>
      <c r="X3" s="359"/>
      <c r="Y3" s="359"/>
    </row>
    <row r="4" spans="1:25" ht="13.5" thickBot="1" x14ac:dyDescent="0.25">
      <c r="A4" s="146"/>
      <c r="B4" s="146"/>
      <c r="C4" s="29"/>
      <c r="D4" s="29"/>
      <c r="E4" s="29"/>
      <c r="F4" s="29"/>
      <c r="G4" s="29"/>
      <c r="H4" s="29"/>
      <c r="I4" s="29"/>
      <c r="J4" s="29"/>
      <c r="K4" s="29"/>
      <c r="L4" s="29"/>
      <c r="M4" s="29"/>
      <c r="N4" s="29"/>
      <c r="O4" s="29"/>
      <c r="P4" s="29"/>
      <c r="Q4" s="29"/>
      <c r="R4" s="29"/>
      <c r="S4" s="29"/>
      <c r="T4" s="29"/>
      <c r="U4" s="29"/>
      <c r="V4" s="29"/>
      <c r="W4" s="29"/>
      <c r="X4" s="29"/>
      <c r="Y4" s="29"/>
    </row>
    <row r="5" spans="1:25" ht="13.5" thickTop="1" x14ac:dyDescent="0.2">
      <c r="C5" s="38">
        <v>1995</v>
      </c>
      <c r="D5" s="38">
        <v>1996</v>
      </c>
      <c r="E5" s="38">
        <v>1997</v>
      </c>
      <c r="F5" s="38">
        <v>1998</v>
      </c>
      <c r="G5" s="38">
        <v>1999</v>
      </c>
      <c r="H5" s="38">
        <v>2000</v>
      </c>
      <c r="I5" s="38">
        <v>2001</v>
      </c>
      <c r="J5" s="38">
        <v>2002</v>
      </c>
      <c r="K5" s="38">
        <v>2003</v>
      </c>
      <c r="L5" s="38">
        <v>2004</v>
      </c>
      <c r="M5" s="38">
        <v>2005</v>
      </c>
      <c r="N5" s="38">
        <v>2006</v>
      </c>
      <c r="O5" s="38">
        <v>2007</v>
      </c>
      <c r="P5" s="38">
        <v>2008</v>
      </c>
      <c r="Q5" s="38">
        <v>2009</v>
      </c>
      <c r="R5" s="38">
        <v>2010</v>
      </c>
      <c r="S5" s="38">
        <v>2011</v>
      </c>
      <c r="T5" s="38">
        <v>2012</v>
      </c>
      <c r="U5" s="38">
        <v>2013</v>
      </c>
      <c r="V5" s="38">
        <v>2014</v>
      </c>
      <c r="W5" s="38">
        <v>2015</v>
      </c>
      <c r="X5" s="38">
        <v>2016</v>
      </c>
      <c r="Y5" s="38" t="s">
        <v>806</v>
      </c>
    </row>
    <row r="6" spans="1:25" ht="13.5" thickBot="1" x14ac:dyDescent="0.25">
      <c r="C6" s="360" t="s">
        <v>6</v>
      </c>
      <c r="D6" s="360"/>
      <c r="E6" s="360"/>
      <c r="F6" s="360"/>
      <c r="G6" s="360"/>
      <c r="H6" s="360"/>
      <c r="I6" s="360"/>
      <c r="J6" s="360"/>
      <c r="K6" s="360"/>
      <c r="L6" s="360"/>
      <c r="M6" s="360"/>
      <c r="N6" s="360"/>
      <c r="O6" s="360"/>
      <c r="P6" s="360"/>
      <c r="Q6" s="360"/>
      <c r="R6" s="360"/>
      <c r="S6" s="360"/>
      <c r="T6" s="360"/>
      <c r="U6" s="360"/>
      <c r="V6" s="360"/>
      <c r="W6" s="360"/>
      <c r="X6" s="360"/>
      <c r="Y6" s="360"/>
    </row>
    <row r="7" spans="1:25" ht="13.5" thickTop="1" x14ac:dyDescent="0.2">
      <c r="C7" s="148"/>
      <c r="D7" s="148"/>
      <c r="E7" s="148"/>
      <c r="F7" s="148"/>
      <c r="G7" s="148"/>
      <c r="H7" s="148"/>
      <c r="I7" s="148"/>
      <c r="J7" s="148"/>
      <c r="K7" s="148"/>
    </row>
    <row r="8" spans="1:25" x14ac:dyDescent="0.2">
      <c r="A8" s="6" t="s">
        <v>152</v>
      </c>
      <c r="B8" s="6" t="s">
        <v>104</v>
      </c>
      <c r="C8" s="19">
        <f>'A58'!C9-'A59'!C9</f>
        <v>-1.2713210000000004</v>
      </c>
      <c r="D8" s="19">
        <f>'A58'!D9-'A59'!D9</f>
        <v>45.362196999999995</v>
      </c>
      <c r="E8" s="19">
        <f>'A58'!E9-'A59'!E9</f>
        <v>-19.650179999999992</v>
      </c>
      <c r="F8" s="19">
        <f>'A58'!F9-'A59'!F9</f>
        <v>14.645938000000001</v>
      </c>
      <c r="G8" s="19">
        <f>'A58'!G9-'A59'!G9</f>
        <v>31.000067000000001</v>
      </c>
      <c r="H8" s="19">
        <f>'A58'!H9-'A59'!H9</f>
        <v>16.494049000000004</v>
      </c>
      <c r="I8" s="19">
        <f>'A58'!I9-'A59'!I9</f>
        <v>107.94557100000002</v>
      </c>
      <c r="J8" s="19">
        <f>'A58'!J9-'A59'!J9</f>
        <v>98.288363000000004</v>
      </c>
      <c r="K8" s="19">
        <f>'A58'!K9-'A59'!K9</f>
        <v>40.565072000000008</v>
      </c>
      <c r="L8" s="19">
        <f>'A58'!L9-'A59'!L9</f>
        <v>26.221000999999998</v>
      </c>
      <c r="M8" s="19">
        <f>'A58'!M9-'A59'!M9</f>
        <v>23.487485</v>
      </c>
      <c r="N8" s="19">
        <f>'A58'!N9-'A59'!N9</f>
        <v>72.689968999999991</v>
      </c>
      <c r="O8" s="19">
        <f>'A58'!O9-'A59'!O9</f>
        <v>-24.953457000000007</v>
      </c>
      <c r="P8" s="19">
        <f>'A58'!P9-'A59'!P9</f>
        <v>11.207374999999999</v>
      </c>
      <c r="Q8" s="19">
        <f>'A58'!Q9-'A59'!Q9</f>
        <v>20.807708000000002</v>
      </c>
      <c r="R8" s="19">
        <f>'A58'!R9-'A59'!R9</f>
        <v>12.445511999999997</v>
      </c>
      <c r="S8" s="19">
        <f>'A58'!S9-'A59'!S9</f>
        <v>20.833016000000001</v>
      </c>
      <c r="T8" s="19">
        <f>'A58'!T9-'A59'!T9</f>
        <v>44.539363999999999</v>
      </c>
      <c r="U8" s="19">
        <f>'A58'!U9-'A59'!U9</f>
        <v>50.110921000000005</v>
      </c>
      <c r="V8" s="19">
        <f>'A58'!V9-'A59'!V9</f>
        <v>66.141493999999994</v>
      </c>
      <c r="W8" s="19">
        <f>'A58'!W9-'A59'!W9</f>
        <v>56.893390999999994</v>
      </c>
      <c r="X8" s="19">
        <f>'A58'!X9-'A59'!X9</f>
        <v>26.517256000000003</v>
      </c>
      <c r="Y8" s="19">
        <f>'A58'!Y9-'A59'!Y9</f>
        <v>740.3207910000001</v>
      </c>
    </row>
    <row r="9" spans="1:25" x14ac:dyDescent="0.2">
      <c r="A9" s="7" t="s">
        <v>153</v>
      </c>
      <c r="B9" s="7" t="s">
        <v>105</v>
      </c>
      <c r="C9" s="19">
        <f>'A58'!C10-'A59'!C10</f>
        <v>1503.4392480000001</v>
      </c>
      <c r="D9" s="19">
        <f>'A58'!D10-'A59'!D10</f>
        <v>1990.1623289999998</v>
      </c>
      <c r="E9" s="19">
        <f>'A58'!E10-'A59'!E10</f>
        <v>2345.091167</v>
      </c>
      <c r="F9" s="19">
        <f>'A58'!F10-'A59'!F10</f>
        <v>2407.273533</v>
      </c>
      <c r="G9" s="19">
        <f>'A58'!G10-'A59'!G10</f>
        <v>3594.3070720000001</v>
      </c>
      <c r="H9" s="19">
        <f>'A58'!H10-'A59'!H10</f>
        <v>7406.8876369999998</v>
      </c>
      <c r="I9" s="19">
        <f>'A58'!I10-'A59'!I10</f>
        <v>6906.313388999999</v>
      </c>
      <c r="J9" s="19">
        <f>'A58'!J10-'A59'!J10</f>
        <v>6356.7293900000004</v>
      </c>
      <c r="K9" s="19">
        <f>'A58'!K10-'A59'!K10</f>
        <v>5419.1563340000002</v>
      </c>
      <c r="L9" s="19">
        <f>'A58'!L10-'A59'!L10</f>
        <v>6899.7041210000007</v>
      </c>
      <c r="M9" s="19">
        <f>'A58'!M10-'A59'!M10</f>
        <v>7995.4022729999997</v>
      </c>
      <c r="N9" s="19">
        <f>'A58'!N10-'A59'!N10</f>
        <v>8126.5493229999993</v>
      </c>
      <c r="O9" s="19">
        <f>'A58'!O10-'A59'!O10</f>
        <v>9575.5783339999998</v>
      </c>
      <c r="P9" s="19">
        <f>'A58'!P10-'A59'!P10</f>
        <v>11857.499075</v>
      </c>
      <c r="Q9" s="19">
        <f>'A58'!Q10-'A59'!Q10</f>
        <v>10430.590921000001</v>
      </c>
      <c r="R9" s="19">
        <f>'A58'!R10-'A59'!R10</f>
        <v>11892.703987000001</v>
      </c>
      <c r="S9" s="19">
        <f>'A58'!S10-'A59'!S10</f>
        <v>10359.452367</v>
      </c>
      <c r="T9" s="19">
        <f>'A58'!T10-'A59'!T10</f>
        <v>12254.217604000001</v>
      </c>
      <c r="U9" s="19">
        <f>'A58'!U10-'A59'!U10</f>
        <v>13903.204211</v>
      </c>
      <c r="V9" s="19">
        <f>'A58'!V10-'A59'!V10</f>
        <v>13208.903150999999</v>
      </c>
      <c r="W9" s="19">
        <f>'A58'!W10-'A59'!W10</f>
        <v>26631.769123000002</v>
      </c>
      <c r="X9" s="19">
        <f>'A58'!X10-'A59'!X10</f>
        <v>24780.389906000004</v>
      </c>
      <c r="Y9" s="19">
        <f>'A58'!Y10-'A59'!Y10</f>
        <v>205845.32449500001</v>
      </c>
    </row>
    <row r="10" spans="1:25" x14ac:dyDescent="0.2">
      <c r="A10" s="7" t="s">
        <v>154</v>
      </c>
      <c r="B10" s="7" t="s">
        <v>106</v>
      </c>
      <c r="C10" s="19">
        <f>'A58'!C11-'A59'!C11</f>
        <v>1868.0878699999998</v>
      </c>
      <c r="D10" s="19">
        <f>'A58'!D11-'A59'!D11</f>
        <v>4952.6269109999994</v>
      </c>
      <c r="E10" s="19">
        <f>'A58'!E11-'A59'!E11</f>
        <v>5829.8097660000003</v>
      </c>
      <c r="F10" s="19">
        <f>'A58'!F11-'A59'!F11</f>
        <v>6490.6669200000006</v>
      </c>
      <c r="G10" s="19">
        <f>'A58'!G11-'A59'!G11</f>
        <v>7777.3753189999989</v>
      </c>
      <c r="H10" s="19">
        <f>'A58'!H11-'A59'!H11</f>
        <v>8570.5994840000003</v>
      </c>
      <c r="I10" s="19">
        <f>'A58'!I11-'A59'!I11</f>
        <v>7755.6397260000003</v>
      </c>
      <c r="J10" s="19">
        <f>'A58'!J11-'A59'!J11</f>
        <v>8741.0559290000001</v>
      </c>
      <c r="K10" s="19">
        <f>'A58'!K11-'A59'!K11</f>
        <v>7835.3364569999994</v>
      </c>
      <c r="L10" s="19">
        <f>'A58'!L11-'A59'!L11</f>
        <v>9990.537225</v>
      </c>
      <c r="M10" s="19">
        <f>'A58'!M11-'A59'!M11</f>
        <v>12120.601731999999</v>
      </c>
      <c r="N10" s="19">
        <f>'A58'!N11-'A59'!N11</f>
        <v>17542.282999000003</v>
      </c>
      <c r="O10" s="19">
        <f>'A58'!O11-'A59'!O11</f>
        <v>21814.415164999999</v>
      </c>
      <c r="P10" s="19">
        <f>'A58'!P11-'A59'!P11</f>
        <v>21289.547726999997</v>
      </c>
      <c r="Q10" s="19">
        <f>'A58'!Q11-'A59'!Q11</f>
        <v>16511.529576000001</v>
      </c>
      <c r="R10" s="19">
        <f>'A58'!R11-'A59'!R11</f>
        <v>17704.912796999997</v>
      </c>
      <c r="S10" s="19">
        <f>'A58'!S11-'A59'!S11</f>
        <v>16305.858623</v>
      </c>
      <c r="T10" s="19">
        <f>'A58'!T11-'A59'!T11</f>
        <v>15596.426357</v>
      </c>
      <c r="U10" s="19">
        <f>'A58'!U11-'A59'!U11</f>
        <v>15250.105780000002</v>
      </c>
      <c r="V10" s="19">
        <f>'A58'!V11-'A59'!V11</f>
        <v>15243.073819000003</v>
      </c>
      <c r="W10" s="19">
        <f>'A58'!W11-'A59'!W11</f>
        <v>14922.364111999999</v>
      </c>
      <c r="X10" s="19">
        <f>'A58'!X11-'A59'!X11</f>
        <v>13276.150994000001</v>
      </c>
      <c r="Y10" s="19">
        <f>'A58'!Y11-'A59'!Y11</f>
        <v>267389.00528800004</v>
      </c>
    </row>
    <row r="11" spans="1:25" x14ac:dyDescent="0.2">
      <c r="A11" s="7" t="s">
        <v>155</v>
      </c>
      <c r="B11" s="7" t="s">
        <v>107</v>
      </c>
      <c r="C11" s="19">
        <f>'A58'!C12-'A59'!C12</f>
        <v>266.19406600000002</v>
      </c>
      <c r="D11" s="19">
        <f>'A58'!D12-'A59'!D12</f>
        <v>156.02115999999995</v>
      </c>
      <c r="E11" s="19">
        <f>'A58'!E12-'A59'!E12</f>
        <v>76.663916999999969</v>
      </c>
      <c r="F11" s="19">
        <f>'A58'!F12-'A59'!F12</f>
        <v>149.47160200000002</v>
      </c>
      <c r="G11" s="19">
        <f>'A58'!G12-'A59'!G12</f>
        <v>92.751754000000005</v>
      </c>
      <c r="H11" s="19">
        <f>'A58'!H12-'A59'!H12</f>
        <v>-57.977890000000002</v>
      </c>
      <c r="I11" s="19">
        <f>'A58'!I12-'A59'!I12</f>
        <v>-70.837904999999978</v>
      </c>
      <c r="J11" s="19">
        <f>'A58'!J12-'A59'!J12</f>
        <v>78.01557600000001</v>
      </c>
      <c r="K11" s="19">
        <f>'A58'!K12-'A59'!K12</f>
        <v>143.13795599999997</v>
      </c>
      <c r="L11" s="19">
        <f>'A58'!L12-'A59'!L12</f>
        <v>230.13857400000006</v>
      </c>
      <c r="M11" s="19">
        <f>'A58'!M12-'A59'!M12</f>
        <v>183.16265300000003</v>
      </c>
      <c r="N11" s="19">
        <f>'A58'!N12-'A59'!N12</f>
        <v>150.14838400000002</v>
      </c>
      <c r="O11" s="19">
        <f>'A58'!O12-'A59'!O12</f>
        <v>113.10372599999999</v>
      </c>
      <c r="P11" s="19">
        <f>'A58'!P12-'A59'!P12</f>
        <v>87.250031000000035</v>
      </c>
      <c r="Q11" s="19">
        <f>'A58'!Q12-'A59'!Q12</f>
        <v>15.482865000000004</v>
      </c>
      <c r="R11" s="19">
        <f>'A58'!R12-'A59'!R12</f>
        <v>35.982214999999997</v>
      </c>
      <c r="S11" s="19">
        <f>'A58'!S12-'A59'!S12</f>
        <v>115.01649499999996</v>
      </c>
      <c r="T11" s="19">
        <f>'A58'!T12-'A59'!T12</f>
        <v>59.288150999999999</v>
      </c>
      <c r="U11" s="19">
        <f>'A58'!U12-'A59'!U12</f>
        <v>57.011694999999989</v>
      </c>
      <c r="V11" s="19">
        <f>'A58'!V12-'A59'!V12</f>
        <v>36.584388000000004</v>
      </c>
      <c r="W11" s="19">
        <f>'A58'!W12-'A59'!W12</f>
        <v>18.786054999999948</v>
      </c>
      <c r="X11" s="19">
        <f>'A58'!X12-'A59'!X12</f>
        <v>94.504349000000047</v>
      </c>
      <c r="Y11" s="19">
        <f>'A58'!Y12-'A59'!Y12</f>
        <v>2029.8998170000013</v>
      </c>
    </row>
    <row r="12" spans="1:25" x14ac:dyDescent="0.2">
      <c r="A12" s="7" t="s">
        <v>156</v>
      </c>
      <c r="B12" s="7" t="s">
        <v>108</v>
      </c>
      <c r="C12" s="19">
        <f>'A58'!C13-'A59'!C13</f>
        <v>950.70612899999992</v>
      </c>
      <c r="D12" s="19">
        <f>'A58'!D13-'A59'!D13</f>
        <v>1017.6365070000002</v>
      </c>
      <c r="E12" s="19">
        <f>'A58'!E13-'A59'!E13</f>
        <v>886.005359</v>
      </c>
      <c r="F12" s="19">
        <f>'A58'!F13-'A59'!F13</f>
        <v>790.13329299999998</v>
      </c>
      <c r="G12" s="19">
        <f>'A58'!G13-'A59'!G13</f>
        <v>967.92706199999986</v>
      </c>
      <c r="H12" s="19">
        <f>'A58'!H13-'A59'!H13</f>
        <v>1030.6947759999998</v>
      </c>
      <c r="I12" s="19">
        <f>'A58'!I13-'A59'!I13</f>
        <v>490.37733000000003</v>
      </c>
      <c r="J12" s="19">
        <f>'A58'!J13-'A59'!J13</f>
        <v>550.55358100000001</v>
      </c>
      <c r="K12" s="19">
        <f>'A58'!K13-'A59'!K13</f>
        <v>307.36893900000007</v>
      </c>
      <c r="L12" s="19">
        <f>'A58'!L13-'A59'!L13</f>
        <v>1126.995402</v>
      </c>
      <c r="M12" s="19">
        <f>'A58'!M13-'A59'!M13</f>
        <v>1565.7955269999998</v>
      </c>
      <c r="N12" s="19">
        <f>'A58'!N13-'A59'!N13</f>
        <v>1261.0148470000001</v>
      </c>
      <c r="O12" s="19">
        <f>'A58'!O13-'A59'!O13</f>
        <v>780.08202700000004</v>
      </c>
      <c r="P12" s="19">
        <f>'A58'!P13-'A59'!P13</f>
        <v>555.17305800000008</v>
      </c>
      <c r="Q12" s="19">
        <f>'A58'!Q13-'A59'!Q13</f>
        <v>327.65230200000008</v>
      </c>
      <c r="R12" s="19">
        <f>'A58'!R13-'A59'!R13</f>
        <v>626.99419599999987</v>
      </c>
      <c r="S12" s="19">
        <f>'A58'!S13-'A59'!S13</f>
        <v>598.75233999999989</v>
      </c>
      <c r="T12" s="19">
        <f>'A58'!T13-'A59'!T13</f>
        <v>1083.073218</v>
      </c>
      <c r="U12" s="19">
        <f>'A58'!U13-'A59'!U13</f>
        <v>1183.0862309999998</v>
      </c>
      <c r="V12" s="19">
        <f>'A58'!V13-'A59'!V13</f>
        <v>1338.1925779999999</v>
      </c>
      <c r="W12" s="19">
        <f>'A58'!W13-'A59'!W13</f>
        <v>1448.1494589999998</v>
      </c>
      <c r="X12" s="19">
        <f>'A58'!X13-'A59'!X13</f>
        <v>1225.8025600000001</v>
      </c>
      <c r="Y12" s="19">
        <f>'A58'!Y13-'A59'!Y13</f>
        <v>20112.166721000001</v>
      </c>
    </row>
    <row r="13" spans="1:25" x14ac:dyDescent="0.2">
      <c r="A13" s="7" t="s">
        <v>157</v>
      </c>
      <c r="B13" s="7" t="s">
        <v>109</v>
      </c>
      <c r="C13" s="19">
        <f>'A58'!C14-'A59'!C14</f>
        <v>941.83941700000014</v>
      </c>
      <c r="D13" s="19">
        <f>'A58'!D14-'A59'!D14</f>
        <v>1184.0970649999999</v>
      </c>
      <c r="E13" s="19">
        <f>'A58'!E14-'A59'!E14</f>
        <v>939.64755900000011</v>
      </c>
      <c r="F13" s="19">
        <f>'A58'!F14-'A59'!F14</f>
        <v>791.44068300000004</v>
      </c>
      <c r="G13" s="19">
        <f>'A58'!G14-'A59'!G14</f>
        <v>1164.8889410000002</v>
      </c>
      <c r="H13" s="19">
        <f>'A58'!H14-'A59'!H14</f>
        <v>1938.4582670000002</v>
      </c>
      <c r="I13" s="19">
        <f>'A58'!I14-'A59'!I14</f>
        <v>1511.4893569999999</v>
      </c>
      <c r="J13" s="19">
        <f>'A58'!J14-'A59'!J14</f>
        <v>1188.340659</v>
      </c>
      <c r="K13" s="19">
        <f>'A58'!K14-'A59'!K14</f>
        <v>899.15374000000008</v>
      </c>
      <c r="L13" s="19">
        <f>'A58'!L14-'A59'!L14</f>
        <v>1845.6479160000001</v>
      </c>
      <c r="M13" s="19">
        <f>'A58'!M14-'A59'!M14</f>
        <v>2476.311843</v>
      </c>
      <c r="N13" s="19">
        <f>'A58'!N14-'A59'!N14</f>
        <v>1120.460495</v>
      </c>
      <c r="O13" s="19">
        <f>'A58'!O14-'A59'!O14</f>
        <v>485.17462</v>
      </c>
      <c r="P13" s="19">
        <f>'A58'!P14-'A59'!P14</f>
        <v>272.34302899999989</v>
      </c>
      <c r="Q13" s="19">
        <f>'A58'!Q14-'A59'!Q14</f>
        <v>125.49644699999999</v>
      </c>
      <c r="R13" s="19">
        <f>'A58'!R14-'A59'!R14</f>
        <v>192.18499200000008</v>
      </c>
      <c r="S13" s="19">
        <f>'A58'!S14-'A59'!S14</f>
        <v>237.74050699999998</v>
      </c>
      <c r="T13" s="19">
        <f>'A58'!T14-'A59'!T14</f>
        <v>656.096765</v>
      </c>
      <c r="U13" s="19">
        <f>'A58'!U14-'A59'!U14</f>
        <v>593.36386499999992</v>
      </c>
      <c r="V13" s="19">
        <f>'A58'!V14-'A59'!V14</f>
        <v>491.70146</v>
      </c>
      <c r="W13" s="19">
        <f>'A58'!W14-'A59'!W14</f>
        <v>386.73840700000005</v>
      </c>
      <c r="X13" s="19">
        <f>'A58'!X14-'A59'!X14</f>
        <v>411.82453899999996</v>
      </c>
      <c r="Y13" s="19">
        <f>'A58'!Y14-'A59'!Y14</f>
        <v>19854.440573</v>
      </c>
    </row>
    <row r="14" spans="1:25" x14ac:dyDescent="0.2">
      <c r="A14" s="7" t="s">
        <v>158</v>
      </c>
      <c r="B14" s="7" t="s">
        <v>110</v>
      </c>
      <c r="C14" s="19">
        <f>'A58'!C15-'A59'!C15</f>
        <v>348.75073999999995</v>
      </c>
      <c r="D14" s="19">
        <f>'A58'!D15-'A59'!D15</f>
        <v>433.64296300000001</v>
      </c>
      <c r="E14" s="19">
        <f>'A58'!E15-'A59'!E15</f>
        <v>369.54485400000004</v>
      </c>
      <c r="F14" s="19">
        <f>'A58'!F15-'A59'!F15</f>
        <v>358.33260599999994</v>
      </c>
      <c r="G14" s="19">
        <f>'A58'!G15-'A59'!G15</f>
        <v>673.35850400000004</v>
      </c>
      <c r="H14" s="19">
        <f>'A58'!H15-'A59'!H15</f>
        <v>486.04518099999996</v>
      </c>
      <c r="I14" s="19">
        <f>'A58'!I15-'A59'!I15</f>
        <v>332.52370599999995</v>
      </c>
      <c r="J14" s="19">
        <f>'A58'!J15-'A59'!J15</f>
        <v>339.47142600000006</v>
      </c>
      <c r="K14" s="19">
        <f>'A58'!K15-'A59'!K15</f>
        <v>390.01284499999997</v>
      </c>
      <c r="L14" s="19">
        <f>'A58'!L15-'A59'!L15</f>
        <v>457.82891100000006</v>
      </c>
      <c r="M14" s="19">
        <f>'A58'!M15-'A59'!M15</f>
        <v>484.80799000000002</v>
      </c>
      <c r="N14" s="19">
        <f>'A58'!N15-'A59'!N15</f>
        <v>395.96192800000006</v>
      </c>
      <c r="O14" s="19">
        <f>'A58'!O15-'A59'!O15</f>
        <v>389.75573399999996</v>
      </c>
      <c r="P14" s="19">
        <f>'A58'!P15-'A59'!P15</f>
        <v>380.09642199999996</v>
      </c>
      <c r="Q14" s="19">
        <f>'A58'!Q15-'A59'!Q15</f>
        <v>444.01973599999997</v>
      </c>
      <c r="R14" s="19">
        <f>'A58'!R15-'A59'!R15</f>
        <v>438.7321169999999</v>
      </c>
      <c r="S14" s="19">
        <f>'A58'!S15-'A59'!S15</f>
        <v>358.84437700000001</v>
      </c>
      <c r="T14" s="19">
        <f>'A58'!T15-'A59'!T15</f>
        <v>300.38586100000003</v>
      </c>
      <c r="U14" s="19">
        <f>'A58'!U15-'A59'!U15</f>
        <v>412.31980600000003</v>
      </c>
      <c r="V14" s="19">
        <f>'A58'!V15-'A59'!V15</f>
        <v>405.50937200000004</v>
      </c>
      <c r="W14" s="19">
        <f>'A58'!W15-'A59'!W15</f>
        <v>452.47722300000004</v>
      </c>
      <c r="X14" s="19">
        <f>'A58'!X15-'A59'!X15</f>
        <v>524.7944379999999</v>
      </c>
      <c r="Y14" s="19">
        <f>'A58'!Y15-'A59'!Y15</f>
        <v>9177.2167400000035</v>
      </c>
    </row>
    <row r="15" spans="1:25" x14ac:dyDescent="0.2">
      <c r="A15" s="7" t="s">
        <v>159</v>
      </c>
      <c r="B15" s="7" t="s">
        <v>111</v>
      </c>
      <c r="C15" s="19">
        <f>'A58'!C16-'A59'!C16</f>
        <v>220.83033199999988</v>
      </c>
      <c r="D15" s="19">
        <f>'A58'!D16-'A59'!D16</f>
        <v>-173.30552200000011</v>
      </c>
      <c r="E15" s="19">
        <f>'A58'!E16-'A59'!E16</f>
        <v>588.01692400000002</v>
      </c>
      <c r="F15" s="19">
        <f>'A58'!F16-'A59'!F16</f>
        <v>-230.47190399999999</v>
      </c>
      <c r="G15" s="19">
        <f>'A58'!G16-'A59'!G16</f>
        <v>-28.557658000000174</v>
      </c>
      <c r="H15" s="19">
        <f>'A58'!H16-'A59'!H16</f>
        <v>273.08341100000007</v>
      </c>
      <c r="I15" s="19">
        <f>'A58'!I16-'A59'!I16</f>
        <v>-398.62224800000013</v>
      </c>
      <c r="J15" s="19">
        <f>'A58'!J16-'A59'!J16</f>
        <v>435.60444899999993</v>
      </c>
      <c r="K15" s="19">
        <f>'A58'!K16-'A59'!K16</f>
        <v>1146.212708</v>
      </c>
      <c r="L15" s="19">
        <f>'A58'!L16-'A59'!L16</f>
        <v>1069.0380250000001</v>
      </c>
      <c r="M15" s="19">
        <f>'A58'!M16-'A59'!M16</f>
        <v>1455.9963799999998</v>
      </c>
      <c r="N15" s="19">
        <f>'A58'!N16-'A59'!N16</f>
        <v>1843.494741</v>
      </c>
      <c r="O15" s="19">
        <f>'A58'!O16-'A59'!O16</f>
        <v>1599.5636030000001</v>
      </c>
      <c r="P15" s="19">
        <f>'A58'!P16-'A59'!P16</f>
        <v>1571.187034</v>
      </c>
      <c r="Q15" s="19">
        <f>'A58'!Q16-'A59'!Q16</f>
        <v>579.10900300000003</v>
      </c>
      <c r="R15" s="19">
        <f>'A58'!R16-'A59'!R16</f>
        <v>361.18232400000005</v>
      </c>
      <c r="S15" s="19">
        <f>'A58'!S16-'A59'!S16</f>
        <v>291.31967600000002</v>
      </c>
      <c r="T15" s="19">
        <f>'A58'!T16-'A59'!T16</f>
        <v>244.33770299999998</v>
      </c>
      <c r="U15" s="19">
        <f>'A58'!U16-'A59'!U16</f>
        <v>199.98278800000003</v>
      </c>
      <c r="V15" s="19">
        <f>'A58'!V16-'A59'!V16</f>
        <v>1675.4186740000002</v>
      </c>
      <c r="W15" s="19">
        <f>'A58'!W16-'A59'!W16</f>
        <v>1638.8132600000001</v>
      </c>
      <c r="X15" s="19">
        <f>'A58'!X16-'A59'!X16</f>
        <v>273.23551599999996</v>
      </c>
      <c r="Y15" s="19">
        <f>'A58'!Y16-'A59'!Y16</f>
        <v>14635.469218999995</v>
      </c>
    </row>
    <row r="16" spans="1:25" x14ac:dyDescent="0.2">
      <c r="A16" s="7" t="s">
        <v>160</v>
      </c>
      <c r="B16" s="7" t="s">
        <v>112</v>
      </c>
      <c r="C16" s="19">
        <f>'A58'!C17-'A59'!C17</f>
        <v>108.13447400000007</v>
      </c>
      <c r="D16" s="19">
        <f>'A58'!D17-'A59'!D17</f>
        <v>-375.09583299999997</v>
      </c>
      <c r="E16" s="19">
        <f>'A58'!E17-'A59'!E17</f>
        <v>-487.70608200000004</v>
      </c>
      <c r="F16" s="19">
        <f>'A58'!F17-'A59'!F17</f>
        <v>-710.12203799999997</v>
      </c>
      <c r="G16" s="19">
        <f>'A58'!G17-'A59'!G17</f>
        <v>-1000.4384559999999</v>
      </c>
      <c r="H16" s="19">
        <f>'A58'!H17-'A59'!H17</f>
        <v>-1357.1667540000001</v>
      </c>
      <c r="I16" s="19">
        <f>'A58'!I17-'A59'!I17</f>
        <v>-971.79422699999998</v>
      </c>
      <c r="J16" s="19">
        <f>'A58'!J17-'A59'!J17</f>
        <v>-760.17428999999993</v>
      </c>
      <c r="K16" s="19">
        <f>'A58'!K17-'A59'!K17</f>
        <v>-647.09864000000005</v>
      </c>
      <c r="L16" s="19">
        <f>'A58'!L17-'A59'!L17</f>
        <v>-432.17075699999998</v>
      </c>
      <c r="M16" s="19">
        <f>'A58'!M17-'A59'!M17</f>
        <v>-393.64726600000006</v>
      </c>
      <c r="N16" s="19">
        <f>'A58'!N17-'A59'!N17</f>
        <v>-438.45367599999997</v>
      </c>
      <c r="O16" s="19">
        <f>'A58'!O17-'A59'!O17</f>
        <v>-451.918971</v>
      </c>
      <c r="P16" s="19">
        <f>'A58'!P17-'A59'!P17</f>
        <v>-239.17261499999998</v>
      </c>
      <c r="Q16" s="19">
        <f>'A58'!Q17-'A59'!Q17</f>
        <v>-168.13825600000001</v>
      </c>
      <c r="R16" s="19">
        <f>'A58'!R17-'A59'!R17</f>
        <v>-218.33438599999999</v>
      </c>
      <c r="S16" s="19">
        <f>'A58'!S17-'A59'!S17</f>
        <v>-212.73569599999999</v>
      </c>
      <c r="T16" s="19">
        <f>'A58'!T17-'A59'!T17</f>
        <v>-159.98308300000002</v>
      </c>
      <c r="U16" s="19">
        <f>'A58'!U17-'A59'!U17</f>
        <v>-174.07223199999999</v>
      </c>
      <c r="V16" s="19">
        <f>'A58'!V17-'A59'!V17</f>
        <v>-189.42294899999999</v>
      </c>
      <c r="W16" s="19">
        <f>'A58'!W17-'A59'!W17</f>
        <v>-178.11016599999999</v>
      </c>
      <c r="X16" s="19">
        <f>'A58'!X17-'A59'!X17</f>
        <v>-150.45110099999999</v>
      </c>
      <c r="Y16" s="19">
        <f>'A58'!Y17-'A59'!Y17</f>
        <v>-9608.0730000000003</v>
      </c>
    </row>
    <row r="17" spans="1:25" x14ac:dyDescent="0.2">
      <c r="A17" s="7" t="s">
        <v>161</v>
      </c>
      <c r="B17" s="7" t="s">
        <v>113</v>
      </c>
      <c r="C17" s="19">
        <f>'A58'!C18-'A59'!C18</f>
        <v>-39.620662999999993</v>
      </c>
      <c r="D17" s="19">
        <f>'A58'!D18-'A59'!D18</f>
        <v>-40.241909000000007</v>
      </c>
      <c r="E17" s="19">
        <f>'A58'!E18-'A59'!E18</f>
        <v>-23.497934999999991</v>
      </c>
      <c r="F17" s="19">
        <f>'A58'!F18-'A59'!F18</f>
        <v>-45.429892999999993</v>
      </c>
      <c r="G17" s="19">
        <f>'A58'!G18-'A59'!G18</f>
        <v>-40.070444000000009</v>
      </c>
      <c r="H17" s="19">
        <f>'A58'!H18-'A59'!H18</f>
        <v>-25.59589299999999</v>
      </c>
      <c r="I17" s="19">
        <f>'A58'!I18-'A59'!I18</f>
        <v>142.81911600000001</v>
      </c>
      <c r="J17" s="19">
        <f>'A58'!J18-'A59'!J18</f>
        <v>-19.275010000000002</v>
      </c>
      <c r="K17" s="19">
        <f>'A58'!K18-'A59'!K18</f>
        <v>-23.349882000000004</v>
      </c>
      <c r="L17" s="19">
        <f>'A58'!L18-'A59'!L18</f>
        <v>12.579853</v>
      </c>
      <c r="M17" s="19">
        <f>'A58'!M18-'A59'!M18</f>
        <v>66.507075999999998</v>
      </c>
      <c r="N17" s="19">
        <f>'A58'!N18-'A59'!N18</f>
        <v>58.663084999999995</v>
      </c>
      <c r="O17" s="19">
        <f>'A58'!O18-'A59'!O18</f>
        <v>42.690407000000008</v>
      </c>
      <c r="P17" s="19">
        <f>'A58'!P18-'A59'!P18</f>
        <v>64.260365000000007</v>
      </c>
      <c r="Q17" s="19">
        <f>'A58'!Q18-'A59'!Q18</f>
        <v>67.461280000000002</v>
      </c>
      <c r="R17" s="19">
        <f>'A58'!R18-'A59'!R18</f>
        <v>75.383729000000002</v>
      </c>
      <c r="S17" s="19">
        <f>'A58'!S18-'A59'!S18</f>
        <v>103.37505200000001</v>
      </c>
      <c r="T17" s="19">
        <f>'A58'!T18-'A59'!T18</f>
        <v>149.60680200000002</v>
      </c>
      <c r="U17" s="19">
        <f>'A58'!U18-'A59'!U18</f>
        <v>131.138857</v>
      </c>
      <c r="V17" s="19">
        <f>'A58'!V18-'A59'!V18</f>
        <v>119.83043299999999</v>
      </c>
      <c r="W17" s="19">
        <f>'A58'!W18-'A59'!W18</f>
        <v>138.94895500000001</v>
      </c>
      <c r="X17" s="19">
        <f>'A58'!X18-'A59'!X18</f>
        <v>186.37271300000003</v>
      </c>
      <c r="Y17" s="19">
        <f>'A58'!Y18-'A59'!Y18</f>
        <v>1102.5560939999998</v>
      </c>
    </row>
    <row r="18" spans="1:25" x14ac:dyDescent="0.2">
      <c r="A18" s="7" t="s">
        <v>162</v>
      </c>
      <c r="B18" s="7" t="s">
        <v>114</v>
      </c>
      <c r="C18" s="19">
        <f>'A58'!C19-'A59'!C19</f>
        <v>79.588915999999926</v>
      </c>
      <c r="D18" s="19">
        <f>'A58'!D19-'A59'!D19</f>
        <v>72.343396999999868</v>
      </c>
      <c r="E18" s="19">
        <f>'A58'!E19-'A59'!E19</f>
        <v>31.207192000000077</v>
      </c>
      <c r="F18" s="19">
        <f>'A58'!F19-'A59'!F19</f>
        <v>-37.919485000000122</v>
      </c>
      <c r="G18" s="19">
        <f>'A58'!G19-'A59'!G19</f>
        <v>-88.535612000000128</v>
      </c>
      <c r="H18" s="19">
        <f>'A58'!H19-'A59'!H19</f>
        <v>443.39834800000017</v>
      </c>
      <c r="I18" s="19">
        <f>'A58'!I19-'A59'!I19</f>
        <v>-143.06446400000004</v>
      </c>
      <c r="J18" s="19">
        <f>'A58'!J19-'A59'!J19</f>
        <v>-442.86503599999969</v>
      </c>
      <c r="K18" s="19">
        <f>'A58'!K19-'A59'!K19</f>
        <v>-98.642198000000008</v>
      </c>
      <c r="L18" s="19">
        <f>'A58'!L19-'A59'!L19</f>
        <v>136.26381600000013</v>
      </c>
      <c r="M18" s="19">
        <f>'A58'!M19-'A59'!M19</f>
        <v>404.96295199999986</v>
      </c>
      <c r="N18" s="19">
        <f>'A58'!N19-'A59'!N19</f>
        <v>484.31692699999985</v>
      </c>
      <c r="O18" s="19">
        <f>'A58'!O19-'A59'!O19</f>
        <v>503.44083300000011</v>
      </c>
      <c r="P18" s="19">
        <f>'A58'!P19-'A59'!P19</f>
        <v>668.10214099999985</v>
      </c>
      <c r="Q18" s="19">
        <f>'A58'!Q19-'A59'!Q19</f>
        <v>512.01495100000011</v>
      </c>
      <c r="R18" s="19">
        <f>'A58'!R19-'A59'!R19</f>
        <v>745.9387999999999</v>
      </c>
      <c r="S18" s="19">
        <f>'A58'!S19-'A59'!S19</f>
        <v>588.99564700000019</v>
      </c>
      <c r="T18" s="19">
        <f>'A58'!T19-'A59'!T19</f>
        <v>497.90423199999987</v>
      </c>
      <c r="U18" s="19">
        <f>'A58'!U19-'A59'!U19</f>
        <v>348.17428400000017</v>
      </c>
      <c r="V18" s="19">
        <f>'A58'!V19-'A59'!V19</f>
        <v>413.04630800000041</v>
      </c>
      <c r="W18" s="19">
        <f>'A58'!W19-'A59'!W19</f>
        <v>380.01062300000012</v>
      </c>
      <c r="X18" s="19">
        <f>'A58'!X19-'A59'!X19</f>
        <v>436.90852799999993</v>
      </c>
      <c r="Y18" s="19">
        <f>'A58'!Y19-'A59'!Y19</f>
        <v>5935.5911000000124</v>
      </c>
    </row>
    <row r="19" spans="1:25" x14ac:dyDescent="0.2">
      <c r="A19" s="7" t="s">
        <v>163</v>
      </c>
      <c r="B19" s="7" t="s">
        <v>115</v>
      </c>
      <c r="C19" s="19">
        <f>'A58'!C20-'A59'!C20</f>
        <v>85.166945999999996</v>
      </c>
      <c r="D19" s="19">
        <f>'A58'!D20-'A59'!D20</f>
        <v>224.72237700000002</v>
      </c>
      <c r="E19" s="19">
        <f>'A58'!E20-'A59'!E20</f>
        <v>64.765557999999999</v>
      </c>
      <c r="F19" s="19">
        <f>'A58'!F20-'A59'!F20</f>
        <v>156.23224200000001</v>
      </c>
      <c r="G19" s="19">
        <f>'A58'!G20-'A59'!G20</f>
        <v>309.52560899999992</v>
      </c>
      <c r="H19" s="19">
        <f>'A58'!H20-'A59'!H20</f>
        <v>623.190742</v>
      </c>
      <c r="I19" s="19">
        <f>'A58'!I20-'A59'!I20</f>
        <v>798.269002</v>
      </c>
      <c r="J19" s="19">
        <f>'A58'!J20-'A59'!J20</f>
        <v>1764.528517</v>
      </c>
      <c r="K19" s="19">
        <f>'A58'!K20-'A59'!K20</f>
        <v>1171.668173</v>
      </c>
      <c r="L19" s="19">
        <f>'A58'!L20-'A59'!L20</f>
        <v>1071.335879</v>
      </c>
      <c r="M19" s="19">
        <f>'A58'!M20-'A59'!M20</f>
        <v>1101.7140259999999</v>
      </c>
      <c r="N19" s="19">
        <f>'A58'!N20-'A59'!N20</f>
        <v>1342.1494290000001</v>
      </c>
      <c r="O19" s="19">
        <f>'A58'!O20-'A59'!O20</f>
        <v>1479.2128849999999</v>
      </c>
      <c r="P19" s="19">
        <f>'A58'!P20-'A59'!P20</f>
        <v>1581.1353670000001</v>
      </c>
      <c r="Q19" s="19">
        <f>'A58'!Q20-'A59'!Q20</f>
        <v>1364.6343789999999</v>
      </c>
      <c r="R19" s="19">
        <f>'A58'!R20-'A59'!R20</f>
        <v>1653.6205370000002</v>
      </c>
      <c r="S19" s="19">
        <f>'A58'!S20-'A59'!S20</f>
        <v>1802.712274</v>
      </c>
      <c r="T19" s="19">
        <f>'A58'!T20-'A59'!T20</f>
        <v>2039.4054619999999</v>
      </c>
      <c r="U19" s="19">
        <f>'A58'!U20-'A59'!U20</f>
        <v>2388.0300539999998</v>
      </c>
      <c r="V19" s="19">
        <f>'A58'!V20-'A59'!V20</f>
        <v>2774.0516280000002</v>
      </c>
      <c r="W19" s="19">
        <f>'A58'!W20-'A59'!W20</f>
        <v>2665.5869320000002</v>
      </c>
      <c r="X19" s="19">
        <f>'A58'!X20-'A59'!X20</f>
        <v>2770.5779399999997</v>
      </c>
      <c r="Y19" s="19">
        <f>'A58'!Y20-'A59'!Y20</f>
        <v>29232.235957999997</v>
      </c>
    </row>
    <row r="20" spans="1:25" x14ac:dyDescent="0.2">
      <c r="A20" s="7" t="s">
        <v>164</v>
      </c>
      <c r="B20" s="7" t="s">
        <v>116</v>
      </c>
      <c r="C20" s="19">
        <f>'A58'!C21-'A59'!C21</f>
        <v>-321.838031</v>
      </c>
      <c r="D20" s="19">
        <f>'A58'!D21-'A59'!D21</f>
        <v>-390.94547299999999</v>
      </c>
      <c r="E20" s="19">
        <f>'A58'!E21-'A59'!E21</f>
        <v>-385.93715499999996</v>
      </c>
      <c r="F20" s="19">
        <f>'A58'!F21-'A59'!F21</f>
        <v>-492.70561999999995</v>
      </c>
      <c r="G20" s="19">
        <f>'A58'!G21-'A59'!G21</f>
        <v>-536.54845399999999</v>
      </c>
      <c r="H20" s="19">
        <f>'A58'!H21-'A59'!H21</f>
        <v>-633.59529799999996</v>
      </c>
      <c r="I20" s="19">
        <f>'A58'!I21-'A59'!I21</f>
        <v>-675.69016099999999</v>
      </c>
      <c r="J20" s="19">
        <f>'A58'!J21-'A59'!J21</f>
        <v>-609.23253699999998</v>
      </c>
      <c r="K20" s="19">
        <f>'A58'!K21-'A59'!K21</f>
        <v>-518.98079099999995</v>
      </c>
      <c r="L20" s="19">
        <f>'A58'!L21-'A59'!L21</f>
        <v>-575.39711299999999</v>
      </c>
      <c r="M20" s="19">
        <f>'A58'!M21-'A59'!M21</f>
        <v>-701.18470300000013</v>
      </c>
      <c r="N20" s="19">
        <f>'A58'!N21-'A59'!N21</f>
        <v>-843.04131699999994</v>
      </c>
      <c r="O20" s="19">
        <f>'A58'!O21-'A59'!O21</f>
        <v>-864.93298800000002</v>
      </c>
      <c r="P20" s="19">
        <f>'A58'!P21-'A59'!P21</f>
        <v>-814.36711000000003</v>
      </c>
      <c r="Q20" s="19">
        <f>'A58'!Q21-'A59'!Q21</f>
        <v>-474.96428800000001</v>
      </c>
      <c r="R20" s="19">
        <f>'A58'!R21-'A59'!R21</f>
        <v>-821.21547199999998</v>
      </c>
      <c r="S20" s="19">
        <f>'A58'!S21-'A59'!S21</f>
        <v>-832.8273999999999</v>
      </c>
      <c r="T20" s="19">
        <f>'A58'!T21-'A59'!T21</f>
        <v>-728.71220700000003</v>
      </c>
      <c r="U20" s="19">
        <f>'A58'!U21-'A59'!U21</f>
        <v>-775.42127299999993</v>
      </c>
      <c r="V20" s="19">
        <f>'A58'!V21-'A59'!V21</f>
        <v>-760.16673199999991</v>
      </c>
      <c r="W20" s="19">
        <f>'A58'!W21-'A59'!W21</f>
        <v>-862.63932599999998</v>
      </c>
      <c r="X20" s="19">
        <f>'A58'!X21-'A59'!X21</f>
        <v>-882.348657</v>
      </c>
      <c r="Y20" s="19">
        <f>'A58'!Y21-'A59'!Y21</f>
        <v>-14502.692105999999</v>
      </c>
    </row>
    <row r="21" spans="1:25" x14ac:dyDescent="0.2">
      <c r="A21" s="7" t="s">
        <v>165</v>
      </c>
      <c r="B21" s="7" t="s">
        <v>117</v>
      </c>
      <c r="C21" s="19">
        <f>'A58'!C22-'A59'!C22</f>
        <v>-967.23843399999987</v>
      </c>
      <c r="D21" s="19">
        <f>'A58'!D22-'A59'!D22</f>
        <v>-1303.0220400000001</v>
      </c>
      <c r="E21" s="19">
        <f>'A58'!E22-'A59'!E22</f>
        <v>-1496.3222740000001</v>
      </c>
      <c r="F21" s="19">
        <f>'A58'!F22-'A59'!F22</f>
        <v>-2046.086348</v>
      </c>
      <c r="G21" s="19">
        <f>'A58'!G22-'A59'!G22</f>
        <v>-2320.1516000000001</v>
      </c>
      <c r="H21" s="19">
        <f>'A58'!H22-'A59'!H22</f>
        <v>-2323.847248</v>
      </c>
      <c r="I21" s="19">
        <f>'A58'!I22-'A59'!I22</f>
        <v>-1767.173098</v>
      </c>
      <c r="J21" s="19">
        <f>'A58'!J22-'A59'!J22</f>
        <v>-1292.5388500000001</v>
      </c>
      <c r="K21" s="19">
        <f>'A58'!K22-'A59'!K22</f>
        <v>-612.59136299999989</v>
      </c>
      <c r="L21" s="19">
        <f>'A58'!L22-'A59'!L22</f>
        <v>-372.5108909999999</v>
      </c>
      <c r="M21" s="19">
        <f>'A58'!M22-'A59'!M22</f>
        <v>-196.42156100000005</v>
      </c>
      <c r="N21" s="19">
        <f>'A58'!N22-'A59'!N22</f>
        <v>-56.840563000000031</v>
      </c>
      <c r="O21" s="19">
        <f>'A58'!O22-'A59'!O22</f>
        <v>12.077275999999998</v>
      </c>
      <c r="P21" s="19">
        <f>'A58'!P22-'A59'!P22</f>
        <v>-0.49680599999999941</v>
      </c>
      <c r="Q21" s="19">
        <f>'A58'!Q22-'A59'!Q22</f>
        <v>-3.4665260000000004</v>
      </c>
      <c r="R21" s="19">
        <f>'A58'!R22-'A59'!R22</f>
        <v>-1.6093570000000001</v>
      </c>
      <c r="S21" s="19">
        <f>'A58'!S22-'A59'!S22</f>
        <v>-2.0087130000000002</v>
      </c>
      <c r="T21" s="19">
        <f>'A58'!T22-'A59'!T22</f>
        <v>-2.4575779999999998</v>
      </c>
      <c r="U21" s="19">
        <f>'A58'!U22-'A59'!U22</f>
        <v>-0.19106800000000002</v>
      </c>
      <c r="V21" s="19">
        <f>'A58'!V22-'A59'!V22</f>
        <v>-0.58615600000000012</v>
      </c>
      <c r="W21" s="19">
        <f>'A58'!W22-'A59'!W22</f>
        <v>-1.2243369999999996</v>
      </c>
      <c r="X21" s="19">
        <f>'A58'!X22-'A59'!X22</f>
        <v>-0.23411199999999921</v>
      </c>
      <c r="Y21" s="19">
        <f>'A58'!Y22-'A59'!Y22</f>
        <v>-14754.941647</v>
      </c>
    </row>
    <row r="22" spans="1:25" x14ac:dyDescent="0.2">
      <c r="A22" s="7" t="s">
        <v>166</v>
      </c>
      <c r="B22" s="7" t="s">
        <v>118</v>
      </c>
      <c r="C22" s="19">
        <f>'A58'!C23-'A59'!C23</f>
        <v>-345.65300499999995</v>
      </c>
      <c r="D22" s="19">
        <f>'A58'!D23-'A59'!D23</f>
        <v>-1505.6762989999997</v>
      </c>
      <c r="E22" s="19">
        <f>'A58'!E23-'A59'!E23</f>
        <v>-1907.137446</v>
      </c>
      <c r="F22" s="19">
        <f>'A58'!F23-'A59'!F23</f>
        <v>-2427.3609960000003</v>
      </c>
      <c r="G22" s="19">
        <f>'A58'!G23-'A59'!G23</f>
        <v>-3803.0599510000002</v>
      </c>
      <c r="H22" s="19">
        <f>'A58'!H23-'A59'!H23</f>
        <v>-5919.5722249999999</v>
      </c>
      <c r="I22" s="19">
        <f>'A58'!I23-'A59'!I23</f>
        <v>-3791.77448</v>
      </c>
      <c r="J22" s="19">
        <f>'A58'!J23-'A59'!J23</f>
        <v>-2632.662765</v>
      </c>
      <c r="K22" s="19">
        <f>'A58'!K23-'A59'!K23</f>
        <v>-2166.5791140000001</v>
      </c>
      <c r="L22" s="19">
        <f>'A58'!L23-'A59'!L23</f>
        <v>-1075.4905020000001</v>
      </c>
      <c r="M22" s="19">
        <f>'A58'!M23-'A59'!M23</f>
        <v>-289.92239000000018</v>
      </c>
      <c r="N22" s="19">
        <f>'A58'!N23-'A59'!N23</f>
        <v>-317.16347699999983</v>
      </c>
      <c r="O22" s="19">
        <f>'A58'!O23-'A59'!O23</f>
        <v>-175.90216299999997</v>
      </c>
      <c r="P22" s="19">
        <f>'A58'!P23-'A59'!P23</f>
        <v>-88.306962000000112</v>
      </c>
      <c r="Q22" s="19">
        <f>'A58'!Q23-'A59'!Q23</f>
        <v>339.088753</v>
      </c>
      <c r="R22" s="19">
        <f>'A58'!R23-'A59'!R23</f>
        <v>616.7905209999999</v>
      </c>
      <c r="S22" s="19">
        <f>'A58'!S23-'A59'!S23</f>
        <v>921.14288200000033</v>
      </c>
      <c r="T22" s="19">
        <f>'A58'!T23-'A59'!T23</f>
        <v>564.29695399999991</v>
      </c>
      <c r="U22" s="19">
        <f>'A58'!U23-'A59'!U23</f>
        <v>1008.4601260000002</v>
      </c>
      <c r="V22" s="19">
        <f>'A58'!V23-'A59'!V23</f>
        <v>1160.3230480000002</v>
      </c>
      <c r="W22" s="19">
        <f>'A58'!W23-'A59'!W23</f>
        <v>1671.9546960000002</v>
      </c>
      <c r="X22" s="19">
        <f>'A58'!X23-'A59'!X23</f>
        <v>1581.7170749999998</v>
      </c>
      <c r="Y22" s="19">
        <f>'A58'!Y23-'A59'!Y23</f>
        <v>-18582.487719999983</v>
      </c>
    </row>
    <row r="23" spans="1:25" x14ac:dyDescent="0.2">
      <c r="A23" s="7" t="s">
        <v>167</v>
      </c>
      <c r="B23" s="7" t="s">
        <v>119</v>
      </c>
      <c r="C23" s="19">
        <f>'A58'!C24-'A59'!C24</f>
        <v>23.550467999999995</v>
      </c>
      <c r="D23" s="19">
        <f>'A58'!D24-'A59'!D24</f>
        <v>226.21012499999995</v>
      </c>
      <c r="E23" s="19">
        <f>'A58'!E24-'A59'!E24</f>
        <v>367.27094999999997</v>
      </c>
      <c r="F23" s="19">
        <f>'A58'!F24-'A59'!F24</f>
        <v>380.28570599999995</v>
      </c>
      <c r="G23" s="19">
        <f>'A58'!G24-'A59'!G24</f>
        <v>700.58679099999995</v>
      </c>
      <c r="H23" s="19">
        <f>'A58'!H24-'A59'!H24</f>
        <v>703.48173599999996</v>
      </c>
      <c r="I23" s="19">
        <f>'A58'!I24-'A59'!I24</f>
        <v>218.51254200000005</v>
      </c>
      <c r="J23" s="19">
        <f>'A58'!J24-'A59'!J24</f>
        <v>322.48551200000003</v>
      </c>
      <c r="K23" s="19">
        <f>'A58'!K24-'A59'!K24</f>
        <v>535.46232699999996</v>
      </c>
      <c r="L23" s="19">
        <f>'A58'!L24-'A59'!L24</f>
        <v>409.91077799999999</v>
      </c>
      <c r="M23" s="19">
        <f>'A58'!M24-'A59'!M24</f>
        <v>390.39279599999998</v>
      </c>
      <c r="N23" s="19">
        <f>'A58'!N24-'A59'!N24</f>
        <v>447.79387000000003</v>
      </c>
      <c r="O23" s="19">
        <f>'A58'!O24-'A59'!O24</f>
        <v>221.57983300000001</v>
      </c>
      <c r="P23" s="19">
        <f>'A58'!P24-'A59'!P24</f>
        <v>-34.270972999999998</v>
      </c>
      <c r="Q23" s="19">
        <f>'A58'!Q24-'A59'!Q24</f>
        <v>9.7022719999999936</v>
      </c>
      <c r="R23" s="19">
        <f>'A58'!R24-'A59'!R24</f>
        <v>9.9523130000000037</v>
      </c>
      <c r="S23" s="19">
        <f>'A58'!S24-'A59'!S24</f>
        <v>-12.828305</v>
      </c>
      <c r="T23" s="19">
        <f>'A58'!T24-'A59'!T24</f>
        <v>18.765748000000002</v>
      </c>
      <c r="U23" s="19">
        <f>'A58'!U24-'A59'!U24</f>
        <v>12.022259000000005</v>
      </c>
      <c r="V23" s="19">
        <f>'A58'!V24-'A59'!V24</f>
        <v>78.234843000000012</v>
      </c>
      <c r="W23" s="19">
        <f>'A58'!W24-'A59'!W24</f>
        <v>64.302258000000023</v>
      </c>
      <c r="X23" s="19">
        <f>'A58'!X24-'A59'!X24</f>
        <v>24.200992999999983</v>
      </c>
      <c r="Y23" s="19">
        <f>'A58'!Y24-'A59'!Y24</f>
        <v>5117.6048420000006</v>
      </c>
    </row>
    <row r="24" spans="1:25" x14ac:dyDescent="0.2">
      <c r="A24" s="7" t="s">
        <v>168</v>
      </c>
      <c r="B24" s="7" t="s">
        <v>120</v>
      </c>
      <c r="C24" s="19">
        <f>'A58'!C25-'A59'!C25</f>
        <v>393.71259600000008</v>
      </c>
      <c r="D24" s="19">
        <f>'A58'!D25-'A59'!D25</f>
        <v>1976.8357409999999</v>
      </c>
      <c r="E24" s="19">
        <f>'A58'!E25-'A59'!E25</f>
        <v>3147.4041969999998</v>
      </c>
      <c r="F24" s="19">
        <f>'A58'!F25-'A59'!F25</f>
        <v>4242.4175139999998</v>
      </c>
      <c r="G24" s="19">
        <f>'A58'!G25-'A59'!G25</f>
        <v>5543.6410749999995</v>
      </c>
      <c r="H24" s="19">
        <f>'A58'!H25-'A59'!H25</f>
        <v>6433.1492309999994</v>
      </c>
      <c r="I24" s="19">
        <f>'A58'!I25-'A59'!I25</f>
        <v>7831.715435000001</v>
      </c>
      <c r="J24" s="19">
        <f>'A58'!J25-'A59'!J25</f>
        <v>7995.4188910000012</v>
      </c>
      <c r="K24" s="19">
        <f>'A58'!K25-'A59'!K25</f>
        <v>9836.6465720000015</v>
      </c>
      <c r="L24" s="19">
        <f>'A58'!L25-'A59'!L25</f>
        <v>10142.37996</v>
      </c>
      <c r="M24" s="19">
        <f>'A58'!M25-'A59'!M25</f>
        <v>7647.9490960000003</v>
      </c>
      <c r="N24" s="19">
        <f>'A58'!N25-'A59'!N25</f>
        <v>7743.9476599999998</v>
      </c>
      <c r="O24" s="19">
        <f>'A58'!O25-'A59'!O25</f>
        <v>8326.8689530000011</v>
      </c>
      <c r="P24" s="19">
        <f>'A58'!P25-'A59'!P25</f>
        <v>7169.3681919999999</v>
      </c>
      <c r="Q24" s="19">
        <f>'A58'!Q25-'A59'!Q25</f>
        <v>8180.4202359999999</v>
      </c>
      <c r="R24" s="19">
        <f>'A58'!R25-'A59'!R25</f>
        <v>13480.909926</v>
      </c>
      <c r="S24" s="19">
        <f>'A58'!S25-'A59'!S25</f>
        <v>16064.108502999999</v>
      </c>
      <c r="T24" s="19">
        <f>'A58'!T25-'A59'!T25</f>
        <v>17654.064253</v>
      </c>
      <c r="U24" s="19">
        <f>'A58'!U25-'A59'!U25</f>
        <v>16881.847062000001</v>
      </c>
      <c r="V24" s="19">
        <f>'A58'!V25-'A59'!V25</f>
        <v>19293.962712</v>
      </c>
      <c r="W24" s="19">
        <f>'A58'!W25-'A59'!W25</f>
        <v>17148.303736000005</v>
      </c>
      <c r="X24" s="19">
        <f>'A58'!X25-'A59'!X25</f>
        <v>19128.034463</v>
      </c>
      <c r="Y24" s="19">
        <f>'A58'!Y25-'A59'!Y25</f>
        <v>216263.106004</v>
      </c>
    </row>
    <row r="25" spans="1:25" x14ac:dyDescent="0.2">
      <c r="A25" s="7" t="s">
        <v>169</v>
      </c>
      <c r="B25" s="7" t="s">
        <v>121</v>
      </c>
      <c r="C25" s="19">
        <f>'A58'!C26-'A59'!C26</f>
        <v>-62.503238999999994</v>
      </c>
      <c r="D25" s="19">
        <f>'A58'!D26-'A59'!D26</f>
        <v>-95.118127999999984</v>
      </c>
      <c r="E25" s="19">
        <f>'A58'!E26-'A59'!E26</f>
        <v>-132.31628899999998</v>
      </c>
      <c r="F25" s="19">
        <f>'A58'!F26-'A59'!F26</f>
        <v>-74.836724000000004</v>
      </c>
      <c r="G25" s="19">
        <f>'A58'!G26-'A59'!G26</f>
        <v>-93.101275000000015</v>
      </c>
      <c r="H25" s="19">
        <f>'A58'!H26-'A59'!H26</f>
        <v>-123.841971</v>
      </c>
      <c r="I25" s="19">
        <f>'A58'!I26-'A59'!I26</f>
        <v>-153.598972</v>
      </c>
      <c r="J25" s="19">
        <f>'A58'!J26-'A59'!J26</f>
        <v>-198.07359300000002</v>
      </c>
      <c r="K25" s="19">
        <f>'A58'!K26-'A59'!K26</f>
        <v>-281.79268000000002</v>
      </c>
      <c r="L25" s="19">
        <f>'A58'!L26-'A59'!L26</f>
        <v>-86.403858000000014</v>
      </c>
      <c r="M25" s="19">
        <f>'A58'!M26-'A59'!M26</f>
        <v>-0.60825899999997546</v>
      </c>
      <c r="N25" s="19">
        <f>'A58'!N26-'A59'!N26</f>
        <v>-372.20666500000004</v>
      </c>
      <c r="O25" s="19">
        <f>'A58'!O26-'A59'!O26</f>
        <v>-324.28501800000004</v>
      </c>
      <c r="P25" s="19">
        <f>'A58'!P26-'A59'!P26</f>
        <v>-225.76673500000001</v>
      </c>
      <c r="Q25" s="19">
        <f>'A58'!Q26-'A59'!Q26</f>
        <v>-182.88567599999999</v>
      </c>
      <c r="R25" s="19">
        <f>'A58'!R26-'A59'!R26</f>
        <v>-207.96442000000002</v>
      </c>
      <c r="S25" s="19">
        <f>'A58'!S26-'A59'!S26</f>
        <v>-183.996532</v>
      </c>
      <c r="T25" s="19">
        <f>'A58'!T26-'A59'!T26</f>
        <v>-123.82802799999999</v>
      </c>
      <c r="U25" s="19">
        <f>'A58'!U26-'A59'!U26</f>
        <v>-140.70154400000001</v>
      </c>
      <c r="V25" s="19">
        <f>'A58'!V26-'A59'!V26</f>
        <v>-162.02104200000002</v>
      </c>
      <c r="W25" s="19">
        <f>'A58'!W26-'A59'!W26</f>
        <v>-128.84726800000001</v>
      </c>
      <c r="X25" s="19">
        <f>'A58'!X26-'A59'!X26</f>
        <v>-112.10359600000001</v>
      </c>
      <c r="Y25" s="19">
        <f>'A58'!Y26-'A59'!Y26</f>
        <v>-3466.8015120000009</v>
      </c>
    </row>
    <row r="26" spans="1:25" x14ac:dyDescent="0.2">
      <c r="A26" s="7" t="s">
        <v>170</v>
      </c>
      <c r="B26" s="7" t="s">
        <v>122</v>
      </c>
      <c r="C26" s="19">
        <f>'A58'!C27-'A59'!C27</f>
        <v>-20.243003000000002</v>
      </c>
      <c r="D26" s="19">
        <f>'A58'!D27-'A59'!D27</f>
        <v>-76.692072999999993</v>
      </c>
      <c r="E26" s="19">
        <f>'A58'!E27-'A59'!E27</f>
        <v>-36.297363000000004</v>
      </c>
      <c r="F26" s="19">
        <f>'A58'!F27-'A59'!F27</f>
        <v>-40.907069000000007</v>
      </c>
      <c r="G26" s="19">
        <f>'A58'!G27-'A59'!G27</f>
        <v>-32.67353</v>
      </c>
      <c r="H26" s="19">
        <f>'A58'!H27-'A59'!H27</f>
        <v>12.993638000000004</v>
      </c>
      <c r="I26" s="19">
        <f>'A58'!I27-'A59'!I27</f>
        <v>6.8681990000000042</v>
      </c>
      <c r="J26" s="19">
        <f>'A58'!J27-'A59'!J27</f>
        <v>-3.9597109999999986</v>
      </c>
      <c r="K26" s="19">
        <f>'A58'!K27-'A59'!K27</f>
        <v>-6.0263069999999956</v>
      </c>
      <c r="L26" s="19">
        <f>'A58'!L27-'A59'!L27</f>
        <v>20.464910000000003</v>
      </c>
      <c r="M26" s="19">
        <f>'A58'!M27-'A59'!M27</f>
        <v>1.5162809999999922</v>
      </c>
      <c r="N26" s="19">
        <f>'A58'!N27-'A59'!N27</f>
        <v>73.557034999999985</v>
      </c>
      <c r="O26" s="19">
        <f>'A58'!O27-'A59'!O27</f>
        <v>85.104126000000008</v>
      </c>
      <c r="P26" s="19">
        <f>'A58'!P27-'A59'!P27</f>
        <v>164.87111399999998</v>
      </c>
      <c r="Q26" s="19">
        <f>'A58'!Q27-'A59'!Q27</f>
        <v>113.09044700000001</v>
      </c>
      <c r="R26" s="19">
        <f>'A58'!R27-'A59'!R27</f>
        <v>155.65938499999999</v>
      </c>
      <c r="S26" s="19">
        <f>'A58'!S27-'A59'!S27</f>
        <v>177.86438399999997</v>
      </c>
      <c r="T26" s="19">
        <f>'A58'!T27-'A59'!T27</f>
        <v>188.46974399999999</v>
      </c>
      <c r="U26" s="19">
        <f>'A58'!U27-'A59'!U27</f>
        <v>225.73975200000001</v>
      </c>
      <c r="V26" s="19">
        <f>'A58'!V27-'A59'!V27</f>
        <v>170.510178</v>
      </c>
      <c r="W26" s="19">
        <f>'A58'!W27-'A59'!W27</f>
        <v>147.28433699999999</v>
      </c>
      <c r="X26" s="19">
        <f>'A58'!X27-'A59'!X27</f>
        <v>236.91728299999994</v>
      </c>
      <c r="Y26" s="19">
        <f>'A58'!Y27-'A59'!Y27</f>
        <v>1564.1117570000006</v>
      </c>
    </row>
    <row r="27" spans="1:25" x14ac:dyDescent="0.2">
      <c r="A27" s="7" t="s">
        <v>171</v>
      </c>
      <c r="B27" s="7" t="s">
        <v>123</v>
      </c>
      <c r="C27" s="19">
        <f>'A58'!C28-'A59'!C28</f>
        <v>2.9485829999999993</v>
      </c>
      <c r="D27" s="19">
        <f>'A58'!D28-'A59'!D28</f>
        <v>-12.091757000000001</v>
      </c>
      <c r="E27" s="19">
        <f>'A58'!E28-'A59'!E28</f>
        <v>-33.448363000000001</v>
      </c>
      <c r="F27" s="19">
        <f>'A58'!F28-'A59'!F28</f>
        <v>-32.505678000000017</v>
      </c>
      <c r="G27" s="19">
        <f>'A58'!G28-'A59'!G28</f>
        <v>-77.731133999999997</v>
      </c>
      <c r="H27" s="19">
        <f>'A58'!H28-'A59'!H28</f>
        <v>-264.31869399999999</v>
      </c>
      <c r="I27" s="19">
        <f>'A58'!I28-'A59'!I28</f>
        <v>-147.337525</v>
      </c>
      <c r="J27" s="19">
        <f>'A58'!J28-'A59'!J28</f>
        <v>-210.339811</v>
      </c>
      <c r="K27" s="19">
        <f>'A58'!K28-'A59'!K28</f>
        <v>-215.812433</v>
      </c>
      <c r="L27" s="19">
        <f>'A58'!L28-'A59'!L28</f>
        <v>-141.54381599999999</v>
      </c>
      <c r="M27" s="19">
        <f>'A58'!M28-'A59'!M28</f>
        <v>-50.461012000000011</v>
      </c>
      <c r="N27" s="19">
        <f>'A58'!N28-'A59'!N28</f>
        <v>24.770982000000004</v>
      </c>
      <c r="O27" s="19">
        <f>'A58'!O28-'A59'!O28</f>
        <v>101.67399899999999</v>
      </c>
      <c r="P27" s="19">
        <f>'A58'!P28-'A59'!P28</f>
        <v>127.354004</v>
      </c>
      <c r="Q27" s="19">
        <f>'A58'!Q28-'A59'!Q28</f>
        <v>150.76768100000001</v>
      </c>
      <c r="R27" s="19">
        <f>'A58'!R28-'A59'!R28</f>
        <v>185.324197</v>
      </c>
      <c r="S27" s="19">
        <f>'A58'!S28-'A59'!S28</f>
        <v>218.18215499999999</v>
      </c>
      <c r="T27" s="19">
        <f>'A58'!T28-'A59'!T28</f>
        <v>321.84965599999998</v>
      </c>
      <c r="U27" s="19">
        <f>'A58'!U28-'A59'!U28</f>
        <v>536.64391899999998</v>
      </c>
      <c r="V27" s="19">
        <f>'A58'!V28-'A59'!V28</f>
        <v>503.68605900000006</v>
      </c>
      <c r="W27" s="19">
        <f>'A58'!W28-'A59'!W28</f>
        <v>566.30752200000006</v>
      </c>
      <c r="X27" s="19">
        <f>'A58'!X28-'A59'!X28</f>
        <v>823.69388600000025</v>
      </c>
      <c r="Y27" s="19">
        <f>'A58'!Y28-'A59'!Y28</f>
        <v>2377.6124200000004</v>
      </c>
    </row>
    <row r="28" spans="1:25" x14ac:dyDescent="0.2">
      <c r="A28" s="7" t="s">
        <v>172</v>
      </c>
      <c r="B28" s="7" t="s">
        <v>124</v>
      </c>
      <c r="C28" s="19">
        <f>'A58'!C29-'A59'!C29</f>
        <v>115.69441499999999</v>
      </c>
      <c r="D28" s="19">
        <f>'A58'!D29-'A59'!D29</f>
        <v>212.49929099999997</v>
      </c>
      <c r="E28" s="19">
        <f>'A58'!E29-'A59'!E29</f>
        <v>144.15833099999998</v>
      </c>
      <c r="F28" s="19">
        <f>'A58'!F29-'A59'!F29</f>
        <v>311.72841699999998</v>
      </c>
      <c r="G28" s="19">
        <f>'A58'!G29-'A59'!G29</f>
        <v>340.25485700000002</v>
      </c>
      <c r="H28" s="19">
        <f>'A58'!H29-'A59'!H29</f>
        <v>373.98763099999996</v>
      </c>
      <c r="I28" s="19">
        <f>'A58'!I29-'A59'!I29</f>
        <v>284.76899999999995</v>
      </c>
      <c r="J28" s="19">
        <f>'A58'!J29-'A59'!J29</f>
        <v>240.39938699999993</v>
      </c>
      <c r="K28" s="19">
        <f>'A58'!K29-'A59'!K29</f>
        <v>297.65765499999998</v>
      </c>
      <c r="L28" s="19">
        <f>'A58'!L29-'A59'!L29</f>
        <v>212.85703100000003</v>
      </c>
      <c r="M28" s="19">
        <f>'A58'!M29-'A59'!M29</f>
        <v>135.10027899999997</v>
      </c>
      <c r="N28" s="19">
        <f>'A58'!N29-'A59'!N29</f>
        <v>166.90214800000001</v>
      </c>
      <c r="O28" s="19">
        <f>'A58'!O29-'A59'!O29</f>
        <v>362.43699000000004</v>
      </c>
      <c r="P28" s="19">
        <f>'A58'!P29-'A59'!P29</f>
        <v>479.669578</v>
      </c>
      <c r="Q28" s="19">
        <f>'A58'!Q29-'A59'!Q29</f>
        <v>299.954657</v>
      </c>
      <c r="R28" s="19">
        <f>'A58'!R29-'A59'!R29</f>
        <v>255.04726500000004</v>
      </c>
      <c r="S28" s="19">
        <f>'A58'!S29-'A59'!S29</f>
        <v>204.23334499999999</v>
      </c>
      <c r="T28" s="19">
        <f>'A58'!T29-'A59'!T29</f>
        <v>351.27967200000001</v>
      </c>
      <c r="U28" s="19">
        <f>'A58'!U29-'A59'!U29</f>
        <v>422.96655299999998</v>
      </c>
      <c r="V28" s="19">
        <f>'A58'!V29-'A59'!V29</f>
        <v>456.52682200000004</v>
      </c>
      <c r="W28" s="19">
        <f>'A58'!W29-'A59'!W29</f>
        <v>644.87017100000003</v>
      </c>
      <c r="X28" s="19">
        <f>'A58'!X29-'A59'!X29</f>
        <v>414.04118300000005</v>
      </c>
      <c r="Y28" s="19">
        <f>'A58'!Y29-'A59'!Y29</f>
        <v>6727.034678</v>
      </c>
    </row>
    <row r="29" spans="1:25" x14ac:dyDescent="0.2">
      <c r="A29" s="7" t="s">
        <v>173</v>
      </c>
      <c r="B29" s="7" t="s">
        <v>125</v>
      </c>
      <c r="C29" s="19">
        <f>'A58'!C30-'A59'!C30</f>
        <v>345.04771099999994</v>
      </c>
      <c r="D29" s="19">
        <f>'A58'!D30-'A59'!D30</f>
        <v>536.96193100000005</v>
      </c>
      <c r="E29" s="19">
        <f>'A58'!E30-'A59'!E30</f>
        <v>726.24429999999995</v>
      </c>
      <c r="F29" s="19">
        <f>'A58'!F30-'A59'!F30</f>
        <v>852.08161300000006</v>
      </c>
      <c r="G29" s="19">
        <f>'A58'!G30-'A59'!G30</f>
        <v>855.380267</v>
      </c>
      <c r="H29" s="19">
        <f>'A58'!H30-'A59'!H30</f>
        <v>1019.4595670000001</v>
      </c>
      <c r="I29" s="19">
        <f>'A58'!I30-'A59'!I30</f>
        <v>1126.4392589999998</v>
      </c>
      <c r="J29" s="19">
        <f>'A58'!J30-'A59'!J30</f>
        <v>1276.189664</v>
      </c>
      <c r="K29" s="19">
        <f>'A58'!K30-'A59'!K30</f>
        <v>1478.124452</v>
      </c>
      <c r="L29" s="19">
        <f>'A58'!L30-'A59'!L30</f>
        <v>1747.5360689999998</v>
      </c>
      <c r="M29" s="19">
        <f>'A58'!M30-'A59'!M30</f>
        <v>2295.8153310000002</v>
      </c>
      <c r="N29" s="19">
        <f>'A58'!N30-'A59'!N30</f>
        <v>2369.213667</v>
      </c>
      <c r="O29" s="19">
        <f>'A58'!O30-'A59'!O30</f>
        <v>2855.6048809999998</v>
      </c>
      <c r="P29" s="19">
        <f>'A58'!P30-'A59'!P30</f>
        <v>3055.764126</v>
      </c>
      <c r="Q29" s="19">
        <f>'A58'!Q30-'A59'!Q30</f>
        <v>3043.1050640000003</v>
      </c>
      <c r="R29" s="19">
        <f>'A58'!R30-'A59'!R30</f>
        <v>3568.1706269999995</v>
      </c>
      <c r="S29" s="19">
        <f>'A58'!S30-'A59'!S30</f>
        <v>3656.3736140000001</v>
      </c>
      <c r="T29" s="19">
        <f>'A58'!T30-'A59'!T30</f>
        <v>3730.766721</v>
      </c>
      <c r="U29" s="19">
        <f>'A58'!U30-'A59'!U30</f>
        <v>4113.8784790000009</v>
      </c>
      <c r="V29" s="19">
        <f>'A58'!V30-'A59'!V30</f>
        <v>4674.3992300000009</v>
      </c>
      <c r="W29" s="19">
        <f>'A58'!W30-'A59'!W30</f>
        <v>5165.778026</v>
      </c>
      <c r="X29" s="19">
        <f>'A58'!X30-'A59'!X30</f>
        <v>5609.9871100000009</v>
      </c>
      <c r="Y29" s="19">
        <f>'A58'!Y30-'A59'!Y30</f>
        <v>54102.321708999996</v>
      </c>
    </row>
    <row r="30" spans="1:25" x14ac:dyDescent="0.2">
      <c r="A30" s="7" t="s">
        <v>174</v>
      </c>
      <c r="B30" s="7" t="s">
        <v>126</v>
      </c>
      <c r="C30" s="19">
        <f>'A58'!C31-'A59'!C31</f>
        <v>-5.2867889999999989</v>
      </c>
      <c r="D30" s="19">
        <f>'A58'!D31-'A59'!D31</f>
        <v>-14.170567000000002</v>
      </c>
      <c r="E30" s="19">
        <f>'A58'!E31-'A59'!E31</f>
        <v>-15.732597999999999</v>
      </c>
      <c r="F30" s="19">
        <f>'A58'!F31-'A59'!F31</f>
        <v>-9.5736919999999941</v>
      </c>
      <c r="G30" s="19">
        <f>'A58'!G31-'A59'!G31</f>
        <v>14.444664999999993</v>
      </c>
      <c r="H30" s="19">
        <f>'A58'!H31-'A59'!H31</f>
        <v>35.857293999999996</v>
      </c>
      <c r="I30" s="19">
        <f>'A58'!I31-'A59'!I31</f>
        <v>75.133750000000006</v>
      </c>
      <c r="J30" s="19">
        <f>'A58'!J31-'A59'!J31</f>
        <v>70.282657</v>
      </c>
      <c r="K30" s="19">
        <f>'A58'!K31-'A59'!K31</f>
        <v>0.61773700000000531</v>
      </c>
      <c r="L30" s="19">
        <f>'A58'!L31-'A59'!L31</f>
        <v>160.815607</v>
      </c>
      <c r="M30" s="19">
        <f>'A58'!M31-'A59'!M31</f>
        <v>90.577008000000006</v>
      </c>
      <c r="N30" s="19">
        <f>'A58'!N31-'A59'!N31</f>
        <v>138.07063499999998</v>
      </c>
      <c r="O30" s="19">
        <f>'A58'!O31-'A59'!O31</f>
        <v>163.000756</v>
      </c>
      <c r="P30" s="19">
        <f>'A58'!P31-'A59'!P31</f>
        <v>91.927019000000001</v>
      </c>
      <c r="Q30" s="19">
        <f>'A58'!Q31-'A59'!Q31</f>
        <v>106.25913800000001</v>
      </c>
      <c r="R30" s="19">
        <f>'A58'!R31-'A59'!R31</f>
        <v>102.52148</v>
      </c>
      <c r="S30" s="19">
        <f>'A58'!S31-'A59'!S31</f>
        <v>89.981741</v>
      </c>
      <c r="T30" s="19">
        <f>'A58'!T31-'A59'!T31</f>
        <v>81.738494000000003</v>
      </c>
      <c r="U30" s="19">
        <f>'A58'!U31-'A59'!U31</f>
        <v>87.267888999999997</v>
      </c>
      <c r="V30" s="19">
        <f>'A58'!V31-'A59'!V31</f>
        <v>94.317214000000007</v>
      </c>
      <c r="W30" s="19">
        <f>'A58'!W31-'A59'!W31</f>
        <v>98.245294999999984</v>
      </c>
      <c r="X30" s="19">
        <f>'A58'!X31-'A59'!X31</f>
        <v>90.951448000000013</v>
      </c>
      <c r="Y30" s="19">
        <f>'A58'!Y31-'A59'!Y31</f>
        <v>1547.246181</v>
      </c>
    </row>
    <row r="31" spans="1:25" x14ac:dyDescent="0.2">
      <c r="A31" s="7" t="s">
        <v>175</v>
      </c>
      <c r="B31" s="7" t="s">
        <v>127</v>
      </c>
      <c r="C31" s="19">
        <f>'A58'!C32-'A59'!C32</f>
        <v>-11.836903999999999</v>
      </c>
      <c r="D31" s="19">
        <f>'A58'!D32-'A59'!D32</f>
        <v>-17.201549</v>
      </c>
      <c r="E31" s="19">
        <f>'A58'!E32-'A59'!E32</f>
        <v>-16.986308000000001</v>
      </c>
      <c r="F31" s="19">
        <f>'A58'!F32-'A59'!F32</f>
        <v>-22.953232</v>
      </c>
      <c r="G31" s="19">
        <f>'A58'!G32-'A59'!G32</f>
        <v>-26.890144999999997</v>
      </c>
      <c r="H31" s="19">
        <f>'A58'!H32-'A59'!H32</f>
        <v>-29.561401000000004</v>
      </c>
      <c r="I31" s="19">
        <f>'A58'!I32-'A59'!I32</f>
        <v>-21.806776999999997</v>
      </c>
      <c r="J31" s="19">
        <f>'A58'!J32-'A59'!J32</f>
        <v>-13.410855</v>
      </c>
      <c r="K31" s="19">
        <f>'A58'!K32-'A59'!K32</f>
        <v>-14.313400999999999</v>
      </c>
      <c r="L31" s="19">
        <f>'A58'!L32-'A59'!L32</f>
        <v>-10.517885999999999</v>
      </c>
      <c r="M31" s="19">
        <f>'A58'!M32-'A59'!M32</f>
        <v>-12.420054</v>
      </c>
      <c r="N31" s="19">
        <f>'A58'!N32-'A59'!N32</f>
        <v>-14.951170000000001</v>
      </c>
      <c r="O31" s="19">
        <f>'A58'!O32-'A59'!O32</f>
        <v>-21.431374999999999</v>
      </c>
      <c r="P31" s="19">
        <f>'A58'!P32-'A59'!P32</f>
        <v>-16.533822000000001</v>
      </c>
      <c r="Q31" s="19">
        <f>'A58'!Q32-'A59'!Q32</f>
        <v>-12.122737999999998</v>
      </c>
      <c r="R31" s="19">
        <f>'A58'!R32-'A59'!R32</f>
        <v>-9.9924320000000009</v>
      </c>
      <c r="S31" s="19">
        <f>'A58'!S32-'A59'!S32</f>
        <v>-16.869016999999999</v>
      </c>
      <c r="T31" s="19">
        <f>'A58'!T32-'A59'!T32</f>
        <v>-11.411662</v>
      </c>
      <c r="U31" s="19">
        <f>'A58'!U32-'A59'!U32</f>
        <v>-6.305061000000002</v>
      </c>
      <c r="V31" s="19">
        <f>'A58'!V32-'A59'!V32</f>
        <v>-10.158284000000002</v>
      </c>
      <c r="W31" s="19">
        <f>'A58'!W32-'A59'!W32</f>
        <v>-9.2432629999999989</v>
      </c>
      <c r="X31" s="19">
        <f>'A58'!X32-'A59'!X32</f>
        <v>-4.030735</v>
      </c>
      <c r="Y31" s="19">
        <f>'A58'!Y32-'A59'!Y32</f>
        <v>-330.94807100000003</v>
      </c>
    </row>
    <row r="32" spans="1:25" x14ac:dyDescent="0.2">
      <c r="A32" s="7" t="s">
        <v>176</v>
      </c>
      <c r="B32" s="7" t="s">
        <v>128</v>
      </c>
      <c r="C32" s="19">
        <f>'A58'!C33-'A59'!C33</f>
        <v>-473.49417099999999</v>
      </c>
      <c r="D32" s="19">
        <f>'A58'!D33-'A59'!D33</f>
        <v>-597.02532100000008</v>
      </c>
      <c r="E32" s="19">
        <f>'A58'!E33-'A59'!E33</f>
        <v>-424.50372400000003</v>
      </c>
      <c r="F32" s="19">
        <f>'A58'!F33-'A59'!F33</f>
        <v>-332.23706500000003</v>
      </c>
      <c r="G32" s="19">
        <f>'A58'!G33-'A59'!G33</f>
        <v>-258.31476699999985</v>
      </c>
      <c r="H32" s="19">
        <f>'A58'!H33-'A59'!H33</f>
        <v>-193.90784200000007</v>
      </c>
      <c r="I32" s="19">
        <f>'A58'!I33-'A59'!I33</f>
        <v>283.81517899999972</v>
      </c>
      <c r="J32" s="19">
        <f>'A58'!J33-'A59'!J33</f>
        <v>280.15680400000019</v>
      </c>
      <c r="K32" s="19">
        <f>'A58'!K33-'A59'!K33</f>
        <v>156.3273180000001</v>
      </c>
      <c r="L32" s="19">
        <f>'A58'!L33-'A59'!L33</f>
        <v>325.65912099999991</v>
      </c>
      <c r="M32" s="19">
        <f>'A58'!M33-'A59'!M33</f>
        <v>1081.8705439999999</v>
      </c>
      <c r="N32" s="19">
        <f>'A58'!N33-'A59'!N33</f>
        <v>1637.8573449999999</v>
      </c>
      <c r="O32" s="19">
        <f>'A58'!O33-'A59'!O33</f>
        <v>1128.301481</v>
      </c>
      <c r="P32" s="19">
        <f>'A58'!P33-'A59'!P33</f>
        <v>1168.8588030000001</v>
      </c>
      <c r="Q32" s="19">
        <f>'A58'!Q33-'A59'!Q33</f>
        <v>1065.0893040000001</v>
      </c>
      <c r="R32" s="19">
        <f>'A58'!R33-'A59'!R33</f>
        <v>-2416.5383180000003</v>
      </c>
      <c r="S32" s="19">
        <f>'A58'!S33-'A59'!S33</f>
        <v>1656.8376029999999</v>
      </c>
      <c r="T32" s="19">
        <f>'A58'!T33-'A59'!T33</f>
        <v>1758.0956589999996</v>
      </c>
      <c r="U32" s="19">
        <f>'A58'!U33-'A59'!U33</f>
        <v>1995.6437509999996</v>
      </c>
      <c r="V32" s="19">
        <f>'A58'!V33-'A59'!V33</f>
        <v>2622.8862840000002</v>
      </c>
      <c r="W32" s="19">
        <f>'A58'!W33-'A59'!W33</f>
        <v>2621.681923000001</v>
      </c>
      <c r="X32" s="19">
        <f>'A58'!X33-'A59'!X33</f>
        <v>2892.5869640000005</v>
      </c>
      <c r="Y32" s="19">
        <f>'A58'!Y33-'A59'!Y33</f>
        <v>15979.646874999999</v>
      </c>
    </row>
    <row r="33" spans="1:26" x14ac:dyDescent="0.2">
      <c r="B33" s="7" t="s">
        <v>177</v>
      </c>
      <c r="C33" s="19">
        <f>'A58'!C34-'A59'!C34</f>
        <v>540.90086700000211</v>
      </c>
      <c r="D33" s="19">
        <f>'A58'!D34-'A59'!D34</f>
        <v>2725.1189059999997</v>
      </c>
      <c r="E33" s="19">
        <f>'A58'!E34-'A59'!E34</f>
        <v>3989.694481999999</v>
      </c>
      <c r="F33" s="19">
        <f>'A58'!F34-'A59'!F34</f>
        <v>3945.3465289999949</v>
      </c>
      <c r="G33" s="19">
        <f>'A58'!G34-'A59'!G34</f>
        <v>5624.7624499999984</v>
      </c>
      <c r="H33" s="19">
        <f>'A58'!H34-'A59'!H34</f>
        <v>7588.2448709999953</v>
      </c>
      <c r="I33" s="19">
        <f>'A58'!I34-'A59'!I34</f>
        <v>11957.682602000008</v>
      </c>
      <c r="J33" s="19">
        <f>'A58'!J34-'A59'!J34</f>
        <v>16853.140087999993</v>
      </c>
      <c r="K33" s="19">
        <f>'A58'!K34-'A59'!K34</f>
        <v>18873.214334999993</v>
      </c>
      <c r="L33" s="19">
        <f>'A58'!L34-'A59'!L34</f>
        <v>24925.678862999997</v>
      </c>
      <c r="M33" s="19">
        <f>'A58'!M34-'A59'!M34</f>
        <v>28215.010330999998</v>
      </c>
      <c r="N33" s="19">
        <f>'A58'!N34-'A59'!N34</f>
        <v>35047.833890999995</v>
      </c>
      <c r="O33" s="19">
        <f>'A58'!O34-'A59'!O34</f>
        <v>41870.015817999985</v>
      </c>
      <c r="P33" s="19">
        <f>'A58'!P34-'A59'!P34</f>
        <v>43156.670258000006</v>
      </c>
      <c r="Q33" s="19">
        <f>'A58'!Q34-'A59'!Q34</f>
        <v>39086.382582999999</v>
      </c>
      <c r="R33" s="19">
        <f>'A58'!R34-'A59'!R34</f>
        <v>43999.619407999999</v>
      </c>
      <c r="S33" s="19">
        <f>'A58'!S34-'A59'!S34</f>
        <v>48642.876174000005</v>
      </c>
      <c r="T33" s="19">
        <f>'A58'!T34-'A59'!T34</f>
        <v>51458.345881999994</v>
      </c>
      <c r="U33" s="19">
        <f>'A58'!U34-'A59'!U34</f>
        <v>53284.101347999997</v>
      </c>
      <c r="V33" s="19">
        <f>'A58'!V34-'A59'!V34</f>
        <v>63704.944532000001</v>
      </c>
      <c r="W33" s="19">
        <f>'A58'!W34-'A59'!W34</f>
        <v>75689.201143999991</v>
      </c>
      <c r="X33" s="19">
        <f>'A58'!X34-'A59'!X34</f>
        <v>73660.040943</v>
      </c>
      <c r="Y33" s="19">
        <f>'A58'!Y34-'A59'!Y34</f>
        <v>694838.82630500011</v>
      </c>
    </row>
    <row r="34" spans="1:26" x14ac:dyDescent="0.2">
      <c r="I34" s="28"/>
      <c r="J34" s="28"/>
      <c r="K34" s="28"/>
      <c r="L34" s="28"/>
      <c r="M34" s="28"/>
      <c r="N34" s="28"/>
      <c r="O34" s="28"/>
      <c r="P34" s="28"/>
      <c r="Q34" s="28"/>
      <c r="R34" s="28"/>
      <c r="S34" s="28"/>
      <c r="T34" s="28"/>
      <c r="U34" s="28"/>
      <c r="V34" s="28"/>
      <c r="W34" s="28"/>
      <c r="X34" s="28"/>
      <c r="Y34" s="28"/>
    </row>
    <row r="35" spans="1:26" ht="13.5" thickBot="1" x14ac:dyDescent="0.25">
      <c r="A35" s="30"/>
      <c r="B35" s="30"/>
      <c r="C35" s="30"/>
      <c r="D35" s="30"/>
      <c r="E35" s="30"/>
      <c r="F35" s="30"/>
      <c r="G35" s="30"/>
      <c r="H35" s="30"/>
      <c r="I35" s="30"/>
      <c r="J35" s="30"/>
      <c r="K35" s="30"/>
      <c r="L35" s="30"/>
      <c r="M35" s="30"/>
      <c r="N35" s="30"/>
      <c r="O35" s="30"/>
      <c r="P35" s="30"/>
      <c r="Q35" s="30"/>
      <c r="R35" s="30"/>
      <c r="S35" s="30"/>
      <c r="T35" s="30"/>
      <c r="U35" s="30"/>
      <c r="V35" s="30"/>
      <c r="W35" s="30"/>
      <c r="X35" s="30"/>
      <c r="Y35" s="30"/>
    </row>
    <row r="36" spans="1:26" ht="13.5" thickTop="1" x14ac:dyDescent="0.2">
      <c r="A36" s="354" t="s">
        <v>869</v>
      </c>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row>
    <row r="37" spans="1:26" x14ac:dyDescent="0.2">
      <c r="A37" s="39"/>
      <c r="B37" s="39"/>
    </row>
  </sheetData>
  <mergeCells count="4">
    <mergeCell ref="A2:Y2"/>
    <mergeCell ref="A3:Y3"/>
    <mergeCell ref="C6:Y6"/>
    <mergeCell ref="A36:Z36"/>
  </mergeCells>
  <hyperlinks>
    <hyperlink ref="A1" location="INDICE!A1" display="ÍNDICE"/>
  </hyperlinks>
  <pageMargins left="0.75" right="0.75" top="1" bottom="1" header="0.5" footer="0.5"/>
  <pageSetup orientation="portrait" horizontalDpi="4294967292" verticalDpi="4294967292"/>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
  <sheetViews>
    <sheetView topLeftCell="G28" zoomScale="65" zoomScaleNormal="65" workbookViewId="0"/>
  </sheetViews>
  <sheetFormatPr baseColWidth="10" defaultRowHeight="12.75" x14ac:dyDescent="0.2"/>
  <cols>
    <col min="1" max="1" width="14.42578125" style="4" customWidth="1"/>
    <col min="2" max="2" width="47.7109375" style="4" customWidth="1"/>
    <col min="3" max="3" width="11.42578125" style="4" bestFit="1" customWidth="1"/>
    <col min="4" max="7" width="11.42578125" style="4" customWidth="1"/>
    <col min="8" max="10" width="11.42578125" style="4" bestFit="1" customWidth="1"/>
    <col min="11" max="11" width="11.42578125" style="4" customWidth="1"/>
    <col min="12" max="16" width="11.42578125" style="4" bestFit="1" customWidth="1"/>
    <col min="17" max="24" width="11.42578125" style="4" customWidth="1"/>
    <col min="25" max="25" width="12" style="4" bestFit="1" customWidth="1"/>
    <col min="26" max="16384" width="11.42578125" style="4"/>
  </cols>
  <sheetData>
    <row r="1" spans="1:25" x14ac:dyDescent="0.2">
      <c r="A1" s="37" t="s">
        <v>4</v>
      </c>
    </row>
    <row r="2" spans="1:25" ht="18.75" x14ac:dyDescent="0.3">
      <c r="A2" s="362" t="s">
        <v>264</v>
      </c>
      <c r="B2" s="362"/>
      <c r="C2" s="362"/>
      <c r="D2" s="362"/>
      <c r="E2" s="362"/>
      <c r="F2" s="362"/>
      <c r="G2" s="362"/>
      <c r="H2" s="362"/>
      <c r="I2" s="362"/>
      <c r="J2" s="362"/>
      <c r="K2" s="362"/>
      <c r="L2" s="362"/>
      <c r="M2" s="362"/>
      <c r="N2" s="362"/>
      <c r="O2" s="362"/>
      <c r="P2" s="362"/>
      <c r="Q2" s="362"/>
      <c r="R2" s="362"/>
      <c r="S2" s="362"/>
      <c r="T2" s="362"/>
      <c r="U2" s="362"/>
      <c r="V2" s="362"/>
      <c r="W2" s="362"/>
      <c r="X2" s="362"/>
      <c r="Y2" s="362"/>
    </row>
    <row r="3" spans="1:25" ht="18.75" x14ac:dyDescent="0.3">
      <c r="A3" s="150"/>
      <c r="B3" s="150"/>
      <c r="C3" s="150"/>
      <c r="D3" s="150"/>
      <c r="E3" s="150"/>
      <c r="F3" s="150"/>
      <c r="G3" s="150"/>
      <c r="H3" s="150"/>
      <c r="I3" s="150"/>
      <c r="J3" s="150"/>
      <c r="K3" s="150"/>
      <c r="L3" s="150"/>
      <c r="M3" s="150"/>
      <c r="N3" s="150"/>
      <c r="O3" s="150"/>
      <c r="P3" s="150"/>
      <c r="Q3" s="150"/>
      <c r="R3" s="150"/>
      <c r="S3" s="150"/>
      <c r="T3" s="236"/>
      <c r="U3" s="242"/>
      <c r="V3" s="294"/>
      <c r="W3" s="300"/>
      <c r="X3" s="300"/>
      <c r="Y3" s="41"/>
    </row>
    <row r="4" spans="1:25" ht="18.75" x14ac:dyDescent="0.3">
      <c r="A4" s="362" t="s">
        <v>862</v>
      </c>
      <c r="B4" s="362"/>
      <c r="C4" s="362"/>
      <c r="D4" s="362"/>
      <c r="E4" s="362"/>
      <c r="F4" s="362"/>
      <c r="G4" s="362"/>
      <c r="H4" s="362"/>
      <c r="I4" s="362"/>
      <c r="J4" s="362"/>
      <c r="K4" s="362"/>
      <c r="L4" s="362"/>
      <c r="M4" s="362"/>
      <c r="N4" s="362"/>
      <c r="O4" s="362"/>
      <c r="P4" s="362"/>
      <c r="Q4" s="362"/>
      <c r="R4" s="362"/>
      <c r="S4" s="362"/>
      <c r="T4" s="362"/>
      <c r="U4" s="362"/>
      <c r="V4" s="362"/>
      <c r="W4" s="362"/>
      <c r="X4" s="362"/>
      <c r="Y4" s="362"/>
    </row>
    <row r="5" spans="1:25" ht="13.5" thickBot="1" x14ac:dyDescent="0.25">
      <c r="A5" s="146"/>
      <c r="B5" s="146"/>
      <c r="C5" s="29"/>
      <c r="D5" s="29"/>
      <c r="E5" s="29"/>
      <c r="F5" s="29"/>
      <c r="G5" s="29"/>
      <c r="H5" s="29"/>
      <c r="I5" s="29"/>
      <c r="J5" s="29"/>
      <c r="K5" s="29"/>
      <c r="L5" s="29"/>
      <c r="M5" s="29"/>
      <c r="N5" s="29"/>
      <c r="O5" s="29"/>
      <c r="P5" s="29"/>
      <c r="Q5" s="29"/>
      <c r="R5" s="29"/>
      <c r="S5" s="29"/>
      <c r="T5" s="29"/>
      <c r="U5" s="29"/>
      <c r="V5" s="29"/>
      <c r="W5" s="29"/>
      <c r="X5" s="29"/>
      <c r="Y5" s="29"/>
    </row>
    <row r="6" spans="1:25" ht="13.5" thickTop="1" x14ac:dyDescent="0.2">
      <c r="C6" s="38">
        <v>1995</v>
      </c>
      <c r="D6" s="38">
        <v>1996</v>
      </c>
      <c r="E6" s="38">
        <v>1997</v>
      </c>
      <c r="F6" s="38">
        <v>1998</v>
      </c>
      <c r="G6" s="38">
        <v>1999</v>
      </c>
      <c r="H6" s="38">
        <v>2000</v>
      </c>
      <c r="I6" s="38">
        <v>2001</v>
      </c>
      <c r="J6" s="38">
        <v>2002</v>
      </c>
      <c r="K6" s="38">
        <v>2003</v>
      </c>
      <c r="L6" s="38">
        <v>2004</v>
      </c>
      <c r="M6" s="38">
        <v>2005</v>
      </c>
      <c r="N6" s="38">
        <v>2006</v>
      </c>
      <c r="O6" s="38">
        <v>2007</v>
      </c>
      <c r="P6" s="38">
        <v>2008</v>
      </c>
      <c r="Q6" s="38">
        <v>2009</v>
      </c>
      <c r="R6" s="38">
        <v>2010</v>
      </c>
      <c r="S6" s="38">
        <v>2011</v>
      </c>
      <c r="T6" s="38">
        <v>2012</v>
      </c>
      <c r="U6" s="38">
        <v>2013</v>
      </c>
      <c r="V6" s="38">
        <v>2014</v>
      </c>
      <c r="W6" s="38">
        <v>2015</v>
      </c>
      <c r="X6" s="38">
        <v>2016</v>
      </c>
      <c r="Y6" s="38" t="s">
        <v>806</v>
      </c>
    </row>
    <row r="7" spans="1:25" ht="13.5" thickBot="1" x14ac:dyDescent="0.25">
      <c r="C7" s="360" t="s">
        <v>6</v>
      </c>
      <c r="D7" s="360"/>
      <c r="E7" s="360"/>
      <c r="F7" s="360"/>
      <c r="G7" s="360"/>
      <c r="H7" s="360"/>
      <c r="I7" s="360"/>
      <c r="J7" s="360"/>
      <c r="K7" s="360"/>
      <c r="L7" s="360"/>
      <c r="M7" s="360"/>
      <c r="N7" s="360"/>
      <c r="O7" s="360"/>
      <c r="P7" s="360"/>
      <c r="Q7" s="360"/>
      <c r="R7" s="360"/>
      <c r="S7" s="360"/>
      <c r="T7" s="360"/>
      <c r="U7" s="360"/>
      <c r="V7" s="360"/>
      <c r="W7" s="360"/>
      <c r="X7" s="360"/>
      <c r="Y7" s="360"/>
    </row>
    <row r="8" spans="1:25" ht="13.5" thickTop="1" x14ac:dyDescent="0.2">
      <c r="C8" s="148"/>
      <c r="D8" s="148"/>
      <c r="E8" s="148"/>
      <c r="F8" s="148"/>
      <c r="G8" s="148"/>
      <c r="H8" s="148"/>
      <c r="I8" s="148"/>
      <c r="J8" s="148"/>
      <c r="K8" s="148"/>
    </row>
    <row r="9" spans="1:25" ht="15" x14ac:dyDescent="0.25">
      <c r="A9" s="6" t="s">
        <v>152</v>
      </c>
      <c r="B9" s="6" t="s">
        <v>104</v>
      </c>
      <c r="C9" s="168">
        <v>0</v>
      </c>
      <c r="D9" s="168">
        <v>0</v>
      </c>
      <c r="E9" s="168">
        <v>0</v>
      </c>
      <c r="F9" s="168">
        <v>2.1349E-2</v>
      </c>
      <c r="G9" s="168">
        <v>8.1460000000000005E-3</v>
      </c>
      <c r="H9" s="168">
        <v>1.1951E-2</v>
      </c>
      <c r="I9" s="168">
        <v>2.4750000000000001E-2</v>
      </c>
      <c r="J9" s="168">
        <v>6.8000000000000005E-4</v>
      </c>
      <c r="K9" s="168">
        <v>1.248E-3</v>
      </c>
      <c r="L9" s="168">
        <v>2.9E-5</v>
      </c>
      <c r="M9" s="168">
        <v>8.5749999999999993E-3</v>
      </c>
      <c r="N9" s="168">
        <v>2.3249999999999998E-3</v>
      </c>
      <c r="O9" s="168">
        <v>3.3300000000000002E-4</v>
      </c>
      <c r="P9" s="168">
        <v>0.122914</v>
      </c>
      <c r="Q9" s="169">
        <v>8.2869999999999992E-3</v>
      </c>
      <c r="R9" s="167">
        <v>0.499081</v>
      </c>
      <c r="S9" s="155">
        <v>0.203703</v>
      </c>
      <c r="T9" s="155">
        <v>4.0514000000000001E-2</v>
      </c>
      <c r="U9" s="155">
        <v>6.3174999999999995E-2</v>
      </c>
      <c r="V9" s="155">
        <v>5.8305999999999997E-2</v>
      </c>
      <c r="W9" s="155">
        <v>0.2397</v>
      </c>
      <c r="X9" s="155">
        <v>0.37645800000000001</v>
      </c>
      <c r="Y9" s="162">
        <f>SUM(C9:X9)</f>
        <v>1.691524</v>
      </c>
    </row>
    <row r="10" spans="1:25" ht="15" x14ac:dyDescent="0.25">
      <c r="A10" s="7" t="s">
        <v>153</v>
      </c>
      <c r="B10" s="7" t="s">
        <v>105</v>
      </c>
      <c r="C10" s="168">
        <v>1.56E-3</v>
      </c>
      <c r="D10" s="168">
        <v>0.147566</v>
      </c>
      <c r="E10" s="168">
        <v>0.64254500000000003</v>
      </c>
      <c r="F10" s="168">
        <v>1.7639370000000001</v>
      </c>
      <c r="G10" s="168">
        <v>0.29434300000000002</v>
      </c>
      <c r="H10" s="168">
        <v>16.810265999999999</v>
      </c>
      <c r="I10" s="168">
        <v>0.524308</v>
      </c>
      <c r="J10" s="168">
        <v>1.050729</v>
      </c>
      <c r="K10" s="168">
        <v>0.43595400000000001</v>
      </c>
      <c r="L10" s="168">
        <v>5.1213090000000001</v>
      </c>
      <c r="M10" s="168">
        <v>10.223665</v>
      </c>
      <c r="N10" s="168">
        <v>38.251055999999998</v>
      </c>
      <c r="O10" s="168">
        <v>122.70546299999999</v>
      </c>
      <c r="P10" s="168">
        <v>220.96804900000001</v>
      </c>
      <c r="Q10" s="169">
        <v>217.73526100000001</v>
      </c>
      <c r="R10" s="167">
        <v>246.850157</v>
      </c>
      <c r="S10" s="155">
        <v>255.99436299999999</v>
      </c>
      <c r="T10" s="155">
        <v>634.70794799999999</v>
      </c>
      <c r="U10" s="155">
        <v>532.33722299999999</v>
      </c>
      <c r="V10" s="155">
        <v>271.90648599999997</v>
      </c>
      <c r="W10" s="155">
        <v>253.98815699999997</v>
      </c>
      <c r="X10" s="155">
        <v>517.23144899999988</v>
      </c>
      <c r="Y10" s="162">
        <f t="shared" ref="Y10:Y33" si="0">SUM(C10:X10)</f>
        <v>3349.6917939999994</v>
      </c>
    </row>
    <row r="11" spans="1:25" ht="15" x14ac:dyDescent="0.25">
      <c r="A11" s="7" t="s">
        <v>154</v>
      </c>
      <c r="B11" s="7" t="s">
        <v>106</v>
      </c>
      <c r="C11" s="168">
        <v>8.9999999999999998E-4</v>
      </c>
      <c r="D11" s="168">
        <v>3.0300000000000001E-3</v>
      </c>
      <c r="E11" s="168">
        <v>0</v>
      </c>
      <c r="F11" s="168">
        <v>1.317E-3</v>
      </c>
      <c r="G11" s="168">
        <v>6.5110000000000003E-3</v>
      </c>
      <c r="H11" s="168">
        <v>2.2945120000000001</v>
      </c>
      <c r="I11" s="168">
        <v>0.284914</v>
      </c>
      <c r="J11" s="168">
        <v>0.78152600000000005</v>
      </c>
      <c r="K11" s="168">
        <v>0.247419</v>
      </c>
      <c r="L11" s="168">
        <v>0.89319700000000002</v>
      </c>
      <c r="M11" s="168">
        <v>8.1149880000000003</v>
      </c>
      <c r="N11" s="168">
        <v>13.528449999999999</v>
      </c>
      <c r="O11" s="168">
        <v>17.696493</v>
      </c>
      <c r="P11" s="168">
        <v>10.530723</v>
      </c>
      <c r="Q11" s="169">
        <v>5.5834640000000002</v>
      </c>
      <c r="R11" s="167">
        <v>4.5668040000000003</v>
      </c>
      <c r="S11" s="42">
        <v>28.683163</v>
      </c>
      <c r="T11" s="42">
        <v>24.538271000000002</v>
      </c>
      <c r="U11" s="42">
        <v>27.348291</v>
      </c>
      <c r="V11" s="42">
        <v>32.136113999999999</v>
      </c>
      <c r="W11" s="42">
        <v>31.505875</v>
      </c>
      <c r="X11" s="42">
        <v>29.764774999999997</v>
      </c>
      <c r="Y11" s="162">
        <f t="shared" si="0"/>
        <v>238.51073699999998</v>
      </c>
    </row>
    <row r="12" spans="1:25" ht="15" x14ac:dyDescent="0.25">
      <c r="A12" s="7" t="s">
        <v>155</v>
      </c>
      <c r="B12" s="7" t="s">
        <v>107</v>
      </c>
      <c r="C12" s="168">
        <v>0</v>
      </c>
      <c r="D12" s="168">
        <v>7.3249999999999999E-3</v>
      </c>
      <c r="E12" s="168">
        <v>1.1999999999999999E-3</v>
      </c>
      <c r="F12" s="168">
        <v>2.7E-4</v>
      </c>
      <c r="G12" s="168">
        <v>0.35285699999999998</v>
      </c>
      <c r="H12" s="168">
        <v>2.2237E-2</v>
      </c>
      <c r="I12" s="168">
        <v>1.0366999999999999E-2</v>
      </c>
      <c r="J12" s="168">
        <v>6.613E-3</v>
      </c>
      <c r="K12" s="168">
        <v>3.9934999999999998E-2</v>
      </c>
      <c r="L12" s="168">
        <v>1.567E-3</v>
      </c>
      <c r="M12" s="168">
        <v>1.3899E-2</v>
      </c>
      <c r="N12" s="168">
        <v>6.548E-3</v>
      </c>
      <c r="O12" s="168">
        <v>4.0794999999999998E-2</v>
      </c>
      <c r="P12" s="168">
        <v>0.42619299999999999</v>
      </c>
      <c r="Q12" s="169">
        <v>0.39650800000000003</v>
      </c>
      <c r="R12" s="167">
        <v>0.71613099999999996</v>
      </c>
      <c r="S12" s="163">
        <v>1.1574230000000001</v>
      </c>
      <c r="T12" s="163">
        <v>7.2421699999999998</v>
      </c>
      <c r="U12" s="163">
        <v>0.89985499999999996</v>
      </c>
      <c r="V12" s="163">
        <v>0.895505</v>
      </c>
      <c r="W12" s="163">
        <v>2.1325859999999994</v>
      </c>
      <c r="X12" s="163">
        <v>6.0285700000000002</v>
      </c>
      <c r="Y12" s="162">
        <f t="shared" si="0"/>
        <v>20.398554000000001</v>
      </c>
    </row>
    <row r="13" spans="1:25" ht="15" x14ac:dyDescent="0.25">
      <c r="A13" s="7" t="s">
        <v>156</v>
      </c>
      <c r="B13" s="7" t="s">
        <v>108</v>
      </c>
      <c r="C13" s="168">
        <v>0</v>
      </c>
      <c r="D13" s="168">
        <v>1.088E-3</v>
      </c>
      <c r="E13" s="168">
        <v>2.7789999999999998E-3</v>
      </c>
      <c r="F13" s="168">
        <v>3.9109999999999999E-2</v>
      </c>
      <c r="G13" s="168">
        <v>8.5539000000000004E-2</v>
      </c>
      <c r="H13" s="168">
        <v>2.3018700000000001</v>
      </c>
      <c r="I13" s="168">
        <v>0.118322</v>
      </c>
      <c r="J13" s="168">
        <v>0.79593199999999997</v>
      </c>
      <c r="K13" s="168">
        <v>0.234073</v>
      </c>
      <c r="L13" s="168">
        <v>0.35337800000000003</v>
      </c>
      <c r="M13" s="168">
        <v>4.211417</v>
      </c>
      <c r="N13" s="168">
        <v>6.7607949999999999</v>
      </c>
      <c r="O13" s="168">
        <v>8.0901270000000007</v>
      </c>
      <c r="P13" s="168">
        <v>13.706521</v>
      </c>
      <c r="Q13" s="169">
        <v>17.246458000000001</v>
      </c>
      <c r="R13" s="167">
        <v>19.973886</v>
      </c>
      <c r="S13" s="163">
        <v>15.447725</v>
      </c>
      <c r="T13" s="163">
        <v>30.110171999999999</v>
      </c>
      <c r="U13" s="163">
        <v>28.392674</v>
      </c>
      <c r="V13" s="163">
        <v>23.4833</v>
      </c>
      <c r="W13" s="163">
        <v>26.287789</v>
      </c>
      <c r="X13" s="163">
        <v>25.055585000000001</v>
      </c>
      <c r="Y13" s="162">
        <f t="shared" si="0"/>
        <v>222.69854000000001</v>
      </c>
    </row>
    <row r="14" spans="1:25" ht="15" x14ac:dyDescent="0.25">
      <c r="A14" s="7" t="s">
        <v>157</v>
      </c>
      <c r="B14" s="7" t="s">
        <v>109</v>
      </c>
      <c r="C14" s="168">
        <v>0</v>
      </c>
      <c r="D14" s="168">
        <v>1.088E-3</v>
      </c>
      <c r="E14" s="168">
        <v>2.7789999999999998E-3</v>
      </c>
      <c r="F14" s="168">
        <v>3.9109999999999999E-2</v>
      </c>
      <c r="G14" s="168">
        <v>0.172731</v>
      </c>
      <c r="H14" s="168">
        <v>2.3018700000000001</v>
      </c>
      <c r="I14" s="168">
        <v>0.118322</v>
      </c>
      <c r="J14" s="168">
        <v>0.66238200000000003</v>
      </c>
      <c r="K14" s="168">
        <v>0.234073</v>
      </c>
      <c r="L14" s="168">
        <v>0.35798000000000002</v>
      </c>
      <c r="M14" s="168">
        <v>4.2097290000000003</v>
      </c>
      <c r="N14" s="168">
        <v>6.7329330000000001</v>
      </c>
      <c r="O14" s="168">
        <v>7.5984369999999997</v>
      </c>
      <c r="P14" s="168">
        <v>3.978526</v>
      </c>
      <c r="Q14" s="169">
        <v>3.0910570000000002</v>
      </c>
      <c r="R14" s="167">
        <v>1.6014349999999999</v>
      </c>
      <c r="S14" s="163">
        <v>3.507593</v>
      </c>
      <c r="T14" s="163">
        <v>18.720115</v>
      </c>
      <c r="U14" s="163">
        <v>20.308751999999998</v>
      </c>
      <c r="V14" s="163">
        <v>17.742529000000001</v>
      </c>
      <c r="W14" s="163">
        <v>19.489977</v>
      </c>
      <c r="X14" s="163">
        <v>22.562457999999999</v>
      </c>
      <c r="Y14" s="162">
        <f t="shared" si="0"/>
        <v>133.433876</v>
      </c>
    </row>
    <row r="15" spans="1:25" ht="15" x14ac:dyDescent="0.25">
      <c r="A15" s="7" t="s">
        <v>158</v>
      </c>
      <c r="B15" s="7" t="s">
        <v>110</v>
      </c>
      <c r="C15" s="168">
        <v>4.8999999999999998E-5</v>
      </c>
      <c r="D15" s="168">
        <v>0</v>
      </c>
      <c r="E15" s="168">
        <v>5.5999999999999999E-5</v>
      </c>
      <c r="F15" s="168">
        <v>0</v>
      </c>
      <c r="G15" s="168">
        <v>0</v>
      </c>
      <c r="H15" s="168">
        <v>0</v>
      </c>
      <c r="I15" s="168">
        <v>4.1460000000000004E-3</v>
      </c>
      <c r="J15" s="168">
        <v>6.6699999999999995E-4</v>
      </c>
      <c r="K15" s="168">
        <v>7.9999999999999996E-6</v>
      </c>
      <c r="L15" s="168">
        <v>1.0000000000000001E-5</v>
      </c>
      <c r="M15" s="168">
        <v>6.0049999999999999E-3</v>
      </c>
      <c r="N15" s="168">
        <v>1.1079840000000001</v>
      </c>
      <c r="O15" s="168">
        <v>1.806762</v>
      </c>
      <c r="P15" s="168">
        <v>1.2960000000000001E-3</v>
      </c>
      <c r="Q15" s="169">
        <v>5.2315E-2</v>
      </c>
      <c r="R15" s="167">
        <v>9.5160999999999996E-2</v>
      </c>
      <c r="S15" s="163">
        <v>1.9958E-2</v>
      </c>
      <c r="T15" s="163">
        <v>0.141482</v>
      </c>
      <c r="U15" s="163">
        <v>0.88428099999999998</v>
      </c>
      <c r="V15" s="163">
        <v>0.90719399999999994</v>
      </c>
      <c r="W15" s="163">
        <v>1.141662</v>
      </c>
      <c r="X15" s="163">
        <v>0.78254600000000007</v>
      </c>
      <c r="Y15" s="162">
        <f t="shared" si="0"/>
        <v>6.9515819999999993</v>
      </c>
    </row>
    <row r="16" spans="1:25" ht="15" x14ac:dyDescent="0.25">
      <c r="A16" s="7" t="s">
        <v>159</v>
      </c>
      <c r="B16" s="7" t="s">
        <v>111</v>
      </c>
      <c r="C16" s="168">
        <v>3.2399999999999998E-2</v>
      </c>
      <c r="D16" s="168">
        <v>3.1266000000000002E-2</v>
      </c>
      <c r="E16" s="168">
        <v>0.29987900000000001</v>
      </c>
      <c r="F16" s="168">
        <v>0.31775799999999998</v>
      </c>
      <c r="G16" s="168">
        <v>6.3867999999999994E-2</v>
      </c>
      <c r="H16" s="168">
        <v>5.3645999999999999E-2</v>
      </c>
      <c r="I16" s="168">
        <v>2.7878E-2</v>
      </c>
      <c r="J16" s="168">
        <v>0.28552499999999997</v>
      </c>
      <c r="K16" s="168">
        <v>9.7917000000000004E-2</v>
      </c>
      <c r="L16" s="168">
        <v>0.56711800000000001</v>
      </c>
      <c r="M16" s="168">
        <v>1.5481529999999999</v>
      </c>
      <c r="N16" s="168">
        <v>4.3337120000000002</v>
      </c>
      <c r="O16" s="168">
        <v>2.059717</v>
      </c>
      <c r="P16" s="168">
        <v>5.0562999999999997E-2</v>
      </c>
      <c r="Q16" s="169">
        <v>0.14446700000000001</v>
      </c>
      <c r="R16" s="167">
        <v>0.33706599999999998</v>
      </c>
      <c r="S16" s="163">
        <v>0.494452</v>
      </c>
      <c r="T16" s="163">
        <v>1.778629</v>
      </c>
      <c r="U16" s="163">
        <v>2.0149400000000002</v>
      </c>
      <c r="V16" s="163">
        <v>2.8449070000000001</v>
      </c>
      <c r="W16" s="163">
        <v>1.5283440000000001</v>
      </c>
      <c r="X16" s="163">
        <v>1.6483219999999998</v>
      </c>
      <c r="Y16" s="162">
        <f t="shared" si="0"/>
        <v>20.560527000000004</v>
      </c>
    </row>
    <row r="17" spans="1:25" ht="15" x14ac:dyDescent="0.25">
      <c r="A17" s="7" t="s">
        <v>160</v>
      </c>
      <c r="B17" s="7" t="s">
        <v>112</v>
      </c>
      <c r="C17" s="168">
        <v>0</v>
      </c>
      <c r="D17" s="168">
        <v>0</v>
      </c>
      <c r="E17" s="168">
        <v>0</v>
      </c>
      <c r="F17" s="168">
        <v>4.9151E-2</v>
      </c>
      <c r="G17" s="168">
        <v>0.16200999999999999</v>
      </c>
      <c r="H17" s="168">
        <v>3.6929999999999998E-2</v>
      </c>
      <c r="I17" s="168">
        <v>8.6816000000000004E-2</v>
      </c>
      <c r="J17" s="168">
        <v>0.55237800000000004</v>
      </c>
      <c r="K17" s="168">
        <v>9.2999999999999997E-5</v>
      </c>
      <c r="L17" s="168">
        <v>6.8900000000000005E-4</v>
      </c>
      <c r="M17" s="168">
        <v>3.4973999999999998E-2</v>
      </c>
      <c r="N17" s="168">
        <v>0.62434299999999998</v>
      </c>
      <c r="O17" s="168">
        <v>0.35414899999999999</v>
      </c>
      <c r="P17" s="168">
        <v>0.86229500000000003</v>
      </c>
      <c r="Q17" s="169">
        <v>6.2770000000000006E-2</v>
      </c>
      <c r="R17" s="167">
        <v>1.0467000000000001E-2</v>
      </c>
      <c r="S17" s="163">
        <v>0.31036799999999998</v>
      </c>
      <c r="T17" s="163">
        <v>2.8838900000000001</v>
      </c>
      <c r="U17" s="163">
        <v>2.4275920000000002</v>
      </c>
      <c r="V17" s="163">
        <v>2.994456</v>
      </c>
      <c r="W17" s="163">
        <v>2.0222880000000001</v>
      </c>
      <c r="X17" s="163">
        <v>1.0127710000000001</v>
      </c>
      <c r="Y17" s="162">
        <f t="shared" si="0"/>
        <v>14.488430000000001</v>
      </c>
    </row>
    <row r="18" spans="1:25" ht="15" x14ac:dyDescent="0.25">
      <c r="A18" s="7" t="s">
        <v>161</v>
      </c>
      <c r="B18" s="7" t="s">
        <v>113</v>
      </c>
      <c r="C18" s="168">
        <v>0</v>
      </c>
      <c r="D18" s="168">
        <v>0</v>
      </c>
      <c r="E18" s="168">
        <v>0</v>
      </c>
      <c r="F18" s="168">
        <v>0</v>
      </c>
      <c r="G18" s="168">
        <v>0</v>
      </c>
      <c r="H18" s="168">
        <v>0</v>
      </c>
      <c r="I18" s="168">
        <v>0</v>
      </c>
      <c r="J18" s="168">
        <v>4.1045999999999999E-2</v>
      </c>
      <c r="K18" s="168">
        <v>0</v>
      </c>
      <c r="L18" s="168">
        <v>1.1597E-2</v>
      </c>
      <c r="M18" s="168">
        <v>8.0000000000000007E-5</v>
      </c>
      <c r="N18" s="168">
        <v>3.1100000000000002E-4</v>
      </c>
      <c r="O18" s="168">
        <v>6.7999999999999996E-3</v>
      </c>
      <c r="P18" s="168">
        <v>8.5000000000000006E-5</v>
      </c>
      <c r="Q18" s="169">
        <v>2.9793E-2</v>
      </c>
      <c r="R18" s="167">
        <v>4.6E-5</v>
      </c>
      <c r="S18" s="163">
        <v>2.581E-3</v>
      </c>
      <c r="T18" s="163">
        <v>3.5314999999999999E-2</v>
      </c>
      <c r="U18" s="163">
        <v>0.106308</v>
      </c>
      <c r="V18" s="163">
        <v>3.1560999999999999E-2</v>
      </c>
      <c r="W18" s="163">
        <v>9.6749999999999996E-3</v>
      </c>
      <c r="X18" s="163">
        <v>0.14418800000000001</v>
      </c>
      <c r="Y18" s="162">
        <f t="shared" si="0"/>
        <v>0.41938600000000004</v>
      </c>
    </row>
    <row r="19" spans="1:25" ht="15" x14ac:dyDescent="0.25">
      <c r="A19" s="7" t="s">
        <v>162</v>
      </c>
      <c r="B19" s="7" t="s">
        <v>114</v>
      </c>
      <c r="C19" s="168">
        <v>3.156E-3</v>
      </c>
      <c r="D19" s="168">
        <v>1.3776E-2</v>
      </c>
      <c r="E19" s="168">
        <v>6.6610000000000003E-3</v>
      </c>
      <c r="F19" s="168">
        <v>0.19989699999999999</v>
      </c>
      <c r="G19" s="168">
        <v>0.34115600000000001</v>
      </c>
      <c r="H19" s="168">
        <v>2.8615999999999999E-2</v>
      </c>
      <c r="I19" s="168">
        <v>8.7453000000000003E-2</v>
      </c>
      <c r="J19" s="168">
        <v>0.73178399999999999</v>
      </c>
      <c r="K19" s="168">
        <v>0.33773399999999998</v>
      </c>
      <c r="L19" s="168">
        <v>1.2274160000000001</v>
      </c>
      <c r="M19" s="168">
        <v>5.5025950000000003</v>
      </c>
      <c r="N19" s="168">
        <v>10.659276</v>
      </c>
      <c r="O19" s="168">
        <v>12.846727</v>
      </c>
      <c r="P19" s="168">
        <v>17.283996999999999</v>
      </c>
      <c r="Q19" s="169">
        <v>17.774290000000001</v>
      </c>
      <c r="R19" s="167">
        <v>16.106369000000001</v>
      </c>
      <c r="S19" s="163">
        <v>8.2767409999999995</v>
      </c>
      <c r="T19" s="163">
        <v>29.239362</v>
      </c>
      <c r="U19" s="163">
        <v>15.883293</v>
      </c>
      <c r="V19" s="163">
        <v>20.835059000000001</v>
      </c>
      <c r="W19" s="163">
        <v>27.693974000000001</v>
      </c>
      <c r="X19" s="163">
        <v>30.939616999999998</v>
      </c>
      <c r="Y19" s="162">
        <f t="shared" si="0"/>
        <v>216.01894899999999</v>
      </c>
    </row>
    <row r="20" spans="1:25" ht="15" x14ac:dyDescent="0.25">
      <c r="A20" s="7" t="s">
        <v>163</v>
      </c>
      <c r="B20" s="7" t="s">
        <v>115</v>
      </c>
      <c r="C20" s="168">
        <v>1.6310000000000001E-3</v>
      </c>
      <c r="D20" s="168">
        <v>6.9420000000000003E-3</v>
      </c>
      <c r="E20" s="168">
        <v>0</v>
      </c>
      <c r="F20" s="168">
        <v>1.07E-4</v>
      </c>
      <c r="G20" s="168">
        <v>8.9499999999999996E-4</v>
      </c>
      <c r="H20" s="168">
        <v>0</v>
      </c>
      <c r="I20" s="168">
        <v>4.0763000000000001E-2</v>
      </c>
      <c r="J20" s="168">
        <v>0.24041999999999999</v>
      </c>
      <c r="K20" s="168">
        <v>2.16E-3</v>
      </c>
      <c r="L20" s="168">
        <v>2.7424E-2</v>
      </c>
      <c r="M20" s="168">
        <v>0.55800300000000003</v>
      </c>
      <c r="N20" s="168">
        <v>2.9836800000000001</v>
      </c>
      <c r="O20" s="168">
        <v>3.0123920000000002</v>
      </c>
      <c r="P20" s="168">
        <v>2.8288410000000002</v>
      </c>
      <c r="Q20" s="169">
        <v>1.764227</v>
      </c>
      <c r="R20" s="167">
        <v>2.2347579999999998</v>
      </c>
      <c r="S20" s="163">
        <v>2.8888850000000001</v>
      </c>
      <c r="T20" s="163">
        <v>2.7420300000000002</v>
      </c>
      <c r="U20" s="163">
        <v>3.3915060000000001</v>
      </c>
      <c r="V20" s="163">
        <v>9.3765560000000008</v>
      </c>
      <c r="W20" s="163">
        <v>24.949397999999999</v>
      </c>
      <c r="X20" s="163">
        <v>33.342936000000002</v>
      </c>
      <c r="Y20" s="162">
        <f t="shared" si="0"/>
        <v>90.393553999999995</v>
      </c>
    </row>
    <row r="21" spans="1:25" ht="15" x14ac:dyDescent="0.25">
      <c r="A21" s="7" t="s">
        <v>164</v>
      </c>
      <c r="B21" s="7" t="s">
        <v>116</v>
      </c>
      <c r="C21" s="168">
        <v>8.1460000000000005E-3</v>
      </c>
      <c r="D21" s="168">
        <v>0</v>
      </c>
      <c r="E21" s="168">
        <v>1.1561E-2</v>
      </c>
      <c r="F21" s="168">
        <v>1.5450999999999999E-2</v>
      </c>
      <c r="G21" s="168">
        <v>0.143679</v>
      </c>
      <c r="H21" s="168">
        <v>4.3605999999999999E-2</v>
      </c>
      <c r="I21" s="168">
        <v>7.1209999999999996E-2</v>
      </c>
      <c r="J21" s="168">
        <v>0.59189499999999995</v>
      </c>
      <c r="K21" s="168">
        <v>0.79632099999999995</v>
      </c>
      <c r="L21" s="168">
        <v>0.70436399999999999</v>
      </c>
      <c r="M21" s="168">
        <v>2.390838</v>
      </c>
      <c r="N21" s="168">
        <v>2.561353</v>
      </c>
      <c r="O21" s="168">
        <v>2.90394</v>
      </c>
      <c r="P21" s="168">
        <v>2.6551559999999998</v>
      </c>
      <c r="Q21" s="169">
        <v>3.093035</v>
      </c>
      <c r="R21" s="167">
        <v>4.141629</v>
      </c>
      <c r="S21" s="163">
        <v>2.6160809999999999</v>
      </c>
      <c r="T21" s="163">
        <v>5.3803169999999998</v>
      </c>
      <c r="U21" s="163">
        <v>5.5132479999999999</v>
      </c>
      <c r="V21" s="163">
        <v>6.2393450000000001</v>
      </c>
      <c r="W21" s="163">
        <v>5.9608979999999994</v>
      </c>
      <c r="X21" s="163">
        <v>6.3222959999999997</v>
      </c>
      <c r="Y21" s="162">
        <f t="shared" si="0"/>
        <v>52.164369000000001</v>
      </c>
    </row>
    <row r="22" spans="1:25" ht="15" x14ac:dyDescent="0.25">
      <c r="A22" s="7" t="s">
        <v>165</v>
      </c>
      <c r="B22" s="7" t="s">
        <v>117</v>
      </c>
      <c r="C22" s="168">
        <v>0</v>
      </c>
      <c r="D22" s="168">
        <v>0</v>
      </c>
      <c r="E22" s="168">
        <v>0</v>
      </c>
      <c r="F22" s="168">
        <v>0</v>
      </c>
      <c r="G22" s="168">
        <v>0</v>
      </c>
      <c r="H22" s="168">
        <v>0.21110300000000001</v>
      </c>
      <c r="I22" s="168">
        <v>1.343E-3</v>
      </c>
      <c r="J22" s="168">
        <v>0.24951400000000001</v>
      </c>
      <c r="K22" s="168">
        <v>3.0109999999999998E-3</v>
      </c>
      <c r="L22" s="168">
        <v>1.7336000000000001E-2</v>
      </c>
      <c r="M22" s="168">
        <v>2.8693E-2</v>
      </c>
      <c r="N22" s="168">
        <v>3.1710000000000002E-3</v>
      </c>
      <c r="O22" s="168">
        <v>6.4000000000000005E-4</v>
      </c>
      <c r="P22" s="168">
        <v>0.29873499999999997</v>
      </c>
      <c r="Q22" s="169">
        <v>4.3000000000000002E-5</v>
      </c>
      <c r="R22" s="167">
        <v>8.4099999999999995E-4</v>
      </c>
      <c r="S22" s="163">
        <v>0</v>
      </c>
      <c r="T22" s="163">
        <v>1.9000000000000001E-5</v>
      </c>
      <c r="U22" s="163">
        <v>3.0488999999999999E-2</v>
      </c>
      <c r="V22" s="163">
        <v>7.6439999999999998E-3</v>
      </c>
      <c r="W22" s="163">
        <v>2.2586999999999999E-2</v>
      </c>
      <c r="X22" s="163">
        <v>5.0000000000000002E-5</v>
      </c>
      <c r="Y22" s="162">
        <f t="shared" si="0"/>
        <v>0.87521899999999997</v>
      </c>
    </row>
    <row r="23" spans="1:25" ht="15" x14ac:dyDescent="0.25">
      <c r="A23" s="7" t="s">
        <v>166</v>
      </c>
      <c r="B23" s="7" t="s">
        <v>118</v>
      </c>
      <c r="C23" s="168">
        <v>5.7567E-2</v>
      </c>
      <c r="D23" s="168">
        <v>0.14274700000000001</v>
      </c>
      <c r="E23" s="168">
        <v>8.1582000000000002E-2</v>
      </c>
      <c r="F23" s="168">
        <v>0.12228899999999999</v>
      </c>
      <c r="G23" s="168">
        <v>0.18066299999999999</v>
      </c>
      <c r="H23" s="168">
        <v>6.6600000000000001E-3</v>
      </c>
      <c r="I23" s="168">
        <v>1.8638490000000001</v>
      </c>
      <c r="J23" s="168">
        <v>0.788883</v>
      </c>
      <c r="K23" s="168">
        <v>4.9706E-2</v>
      </c>
      <c r="L23" s="168">
        <v>0.287435</v>
      </c>
      <c r="M23" s="168">
        <v>0.42342600000000002</v>
      </c>
      <c r="N23" s="168">
        <v>2.0493540000000001</v>
      </c>
      <c r="O23" s="168">
        <v>4.1801069999999996</v>
      </c>
      <c r="P23" s="168">
        <v>6.7761490000000002</v>
      </c>
      <c r="Q23" s="169">
        <v>0.63091900000000001</v>
      </c>
      <c r="R23" s="167">
        <v>1.4018999999999999</v>
      </c>
      <c r="S23" s="163">
        <v>4.4981989999999996</v>
      </c>
      <c r="T23" s="163">
        <v>31.801231999999999</v>
      </c>
      <c r="U23" s="163">
        <v>22.392150000000001</v>
      </c>
      <c r="V23" s="163">
        <v>29.434776999999997</v>
      </c>
      <c r="W23" s="163">
        <v>28.031987999999998</v>
      </c>
      <c r="X23" s="163">
        <v>29.563913999999997</v>
      </c>
      <c r="Y23" s="162">
        <f t="shared" si="0"/>
        <v>164.76549599999998</v>
      </c>
    </row>
    <row r="24" spans="1:25" ht="15" x14ac:dyDescent="0.25">
      <c r="A24" s="7" t="s">
        <v>167</v>
      </c>
      <c r="B24" s="7" t="s">
        <v>119</v>
      </c>
      <c r="C24" s="168">
        <v>0</v>
      </c>
      <c r="D24" s="168">
        <v>0</v>
      </c>
      <c r="E24" s="168">
        <v>0.17632100000000001</v>
      </c>
      <c r="F24" s="168">
        <v>7.3607000000000006E-2</v>
      </c>
      <c r="G24" s="168">
        <v>6.7062999999999998E-2</v>
      </c>
      <c r="H24" s="168">
        <v>6.2774999999999997E-2</v>
      </c>
      <c r="I24" s="168">
        <v>1.325E-2</v>
      </c>
      <c r="J24" s="168">
        <v>0.222329</v>
      </c>
      <c r="K24" s="168">
        <v>7.0699999999999995E-4</v>
      </c>
      <c r="L24" s="168">
        <v>2.9430000000000001E-2</v>
      </c>
      <c r="M24" s="168">
        <v>0.36555799999999999</v>
      </c>
      <c r="N24" s="168">
        <v>5.1520580000000002</v>
      </c>
      <c r="O24" s="168">
        <v>5.9667159999999999</v>
      </c>
      <c r="P24" s="168">
        <v>6.9049999999999997E-3</v>
      </c>
      <c r="Q24" s="169">
        <v>0.63204700000000003</v>
      </c>
      <c r="R24" s="167">
        <v>0.62371699999999997</v>
      </c>
      <c r="S24" s="163">
        <v>1.4072990000000001</v>
      </c>
      <c r="T24" s="163">
        <v>6.1684400000000004</v>
      </c>
      <c r="U24" s="163">
        <v>0.90653499999999998</v>
      </c>
      <c r="V24" s="163">
        <v>0.423259</v>
      </c>
      <c r="W24" s="163">
        <v>0.49695299999999998</v>
      </c>
      <c r="X24" s="163">
        <v>0.18632700000000002</v>
      </c>
      <c r="Y24" s="162">
        <f t="shared" si="0"/>
        <v>22.981296</v>
      </c>
    </row>
    <row r="25" spans="1:25" ht="15" x14ac:dyDescent="0.25">
      <c r="A25" s="7" t="s">
        <v>168</v>
      </c>
      <c r="B25" s="7" t="s">
        <v>120</v>
      </c>
      <c r="C25" s="168">
        <v>4.4039999999999999E-3</v>
      </c>
      <c r="D25" s="168">
        <v>7.7912999999999996E-2</v>
      </c>
      <c r="E25" s="168">
        <v>2.726254</v>
      </c>
      <c r="F25" s="168">
        <v>72.918059999999997</v>
      </c>
      <c r="G25" s="168">
        <v>110.607191</v>
      </c>
      <c r="H25" s="168">
        <v>155.16947300000001</v>
      </c>
      <c r="I25" s="168">
        <v>199.285065</v>
      </c>
      <c r="J25" s="168">
        <v>319.858273</v>
      </c>
      <c r="K25" s="168">
        <v>294.11223000000001</v>
      </c>
      <c r="L25" s="168">
        <v>228.88998599999999</v>
      </c>
      <c r="M25" s="168">
        <v>239.760684</v>
      </c>
      <c r="N25" s="168">
        <v>332.523076</v>
      </c>
      <c r="O25" s="168">
        <v>289.561263</v>
      </c>
      <c r="P25" s="168">
        <v>74.830557999999996</v>
      </c>
      <c r="Q25" s="169">
        <v>65.718631000000002</v>
      </c>
      <c r="R25" s="167">
        <v>98.737869000000003</v>
      </c>
      <c r="S25" s="163">
        <v>73.892725999999996</v>
      </c>
      <c r="T25" s="163">
        <v>171.515435</v>
      </c>
      <c r="U25" s="163">
        <v>114.943781</v>
      </c>
      <c r="V25" s="163">
        <v>129.727329</v>
      </c>
      <c r="W25" s="163">
        <v>208.345733</v>
      </c>
      <c r="X25" s="163">
        <v>298.01238699999999</v>
      </c>
      <c r="Y25" s="162">
        <f t="shared" si="0"/>
        <v>3481.2183210000003</v>
      </c>
    </row>
    <row r="26" spans="1:25" ht="15" x14ac:dyDescent="0.25">
      <c r="A26" s="7" t="s">
        <v>169</v>
      </c>
      <c r="B26" s="7" t="s">
        <v>121</v>
      </c>
      <c r="C26" s="168">
        <v>1.6465E-2</v>
      </c>
      <c r="D26" s="168">
        <v>0.41523300000000002</v>
      </c>
      <c r="E26" s="168">
        <v>0.45805899999999999</v>
      </c>
      <c r="F26" s="168">
        <v>2.0000000000000001E-4</v>
      </c>
      <c r="G26" s="168">
        <v>5.0500000000000002E-4</v>
      </c>
      <c r="H26" s="168">
        <v>0</v>
      </c>
      <c r="I26" s="168">
        <v>1.025136</v>
      </c>
      <c r="J26" s="168">
        <v>1.5182439999999999</v>
      </c>
      <c r="K26" s="168">
        <v>1.125119</v>
      </c>
      <c r="L26" s="168">
        <v>15.334543</v>
      </c>
      <c r="M26" s="168">
        <v>9.5498270000000005</v>
      </c>
      <c r="N26" s="168">
        <v>11.214560000000001</v>
      </c>
      <c r="O26" s="168">
        <v>8.0058190000000007</v>
      </c>
      <c r="P26" s="168">
        <v>3.1570010000000002</v>
      </c>
      <c r="Q26" s="169">
        <v>7.9972000000000001E-2</v>
      </c>
      <c r="R26" s="167">
        <v>3.1280000000000002E-2</v>
      </c>
      <c r="S26" s="163">
        <v>1.204E-3</v>
      </c>
      <c r="T26" s="163">
        <v>0</v>
      </c>
      <c r="U26" s="163">
        <v>1.8467000000000001E-2</v>
      </c>
      <c r="V26" s="163">
        <v>0</v>
      </c>
      <c r="W26" s="163">
        <v>1.4873000000000001E-2</v>
      </c>
      <c r="X26" s="163">
        <v>3.7588000000000003E-2</v>
      </c>
      <c r="Y26" s="162">
        <f t="shared" si="0"/>
        <v>52.004095000000007</v>
      </c>
    </row>
    <row r="27" spans="1:25" ht="15" x14ac:dyDescent="0.25">
      <c r="A27" s="7" t="s">
        <v>170</v>
      </c>
      <c r="B27" s="7" t="s">
        <v>122</v>
      </c>
      <c r="C27" s="168">
        <v>0</v>
      </c>
      <c r="D27" s="168">
        <v>0</v>
      </c>
      <c r="E27" s="168">
        <v>2.7299999999999998E-3</v>
      </c>
      <c r="F27" s="168">
        <v>0</v>
      </c>
      <c r="G27" s="168">
        <v>0</v>
      </c>
      <c r="H27" s="168">
        <v>2.1999999999999999E-5</v>
      </c>
      <c r="I27" s="168">
        <v>4.3220000000000003E-3</v>
      </c>
      <c r="J27" s="168">
        <v>9.4799999999999995E-4</v>
      </c>
      <c r="K27" s="168">
        <v>0</v>
      </c>
      <c r="L27" s="168">
        <v>2.0497999999999999E-2</v>
      </c>
      <c r="M27" s="168">
        <v>7.6083999999999999E-2</v>
      </c>
      <c r="N27" s="168">
        <v>5.3739000000000002E-2</v>
      </c>
      <c r="O27" s="168">
        <v>3.9489999999999997E-2</v>
      </c>
      <c r="P27" s="168">
        <v>0.24951799999999999</v>
      </c>
      <c r="Q27" s="169">
        <v>0.23366400000000001</v>
      </c>
      <c r="R27" s="167">
        <v>0.116176</v>
      </c>
      <c r="S27" s="163">
        <v>0.16472800000000001</v>
      </c>
      <c r="T27" s="163">
        <v>0.84062000000000003</v>
      </c>
      <c r="U27" s="163">
        <v>2.5878109999999999</v>
      </c>
      <c r="V27" s="163">
        <v>3.7513519999999998</v>
      </c>
      <c r="W27" s="163">
        <v>1.68574</v>
      </c>
      <c r="X27" s="163">
        <v>1.479044</v>
      </c>
      <c r="Y27" s="162">
        <f t="shared" si="0"/>
        <v>11.306485999999998</v>
      </c>
    </row>
    <row r="28" spans="1:25" ht="15" x14ac:dyDescent="0.25">
      <c r="A28" s="7" t="s">
        <v>171</v>
      </c>
      <c r="B28" s="7" t="s">
        <v>123</v>
      </c>
      <c r="C28" s="168">
        <v>7.7999999999999996E-3</v>
      </c>
      <c r="D28" s="168">
        <v>1.7899999999999999E-4</v>
      </c>
      <c r="E28" s="168">
        <v>1.8140000000000001E-3</v>
      </c>
      <c r="F28" s="168">
        <v>6.7000000000000002E-3</v>
      </c>
      <c r="G28" s="168">
        <v>2.4390000000000002E-3</v>
      </c>
      <c r="H28" s="168">
        <v>5.6880000000000003E-3</v>
      </c>
      <c r="I28" s="168">
        <v>0.33279300000000001</v>
      </c>
      <c r="J28" s="168">
        <v>0.31893700000000003</v>
      </c>
      <c r="K28" s="168">
        <v>0.19822999999999999</v>
      </c>
      <c r="L28" s="168">
        <v>3.4311000000000001E-2</v>
      </c>
      <c r="M28" s="168">
        <v>7.0823999999999998E-2</v>
      </c>
      <c r="N28" s="168">
        <v>6.9080000000000001E-3</v>
      </c>
      <c r="O28" s="168">
        <v>4.7025999999999998E-2</v>
      </c>
      <c r="P28" s="168">
        <v>0.62581100000000001</v>
      </c>
      <c r="Q28" s="169">
        <v>2.946682</v>
      </c>
      <c r="R28" s="167">
        <v>0.10827299999999999</v>
      </c>
      <c r="S28" s="163">
        <v>1.6398809999999999</v>
      </c>
      <c r="T28" s="163">
        <v>14.336588000000001</v>
      </c>
      <c r="U28" s="163">
        <v>9.4376289999999994</v>
      </c>
      <c r="V28" s="163">
        <v>5.9037939999999995</v>
      </c>
      <c r="W28" s="163">
        <v>18.126635</v>
      </c>
      <c r="X28" s="163">
        <v>10.950227999999999</v>
      </c>
      <c r="Y28" s="162">
        <f t="shared" si="0"/>
        <v>65.109169999999992</v>
      </c>
    </row>
    <row r="29" spans="1:25" ht="15" x14ac:dyDescent="0.25">
      <c r="A29" s="7" t="s">
        <v>172</v>
      </c>
      <c r="B29" s="7" t="s">
        <v>124</v>
      </c>
      <c r="C29" s="168">
        <v>6.5362000000000003E-2</v>
      </c>
      <c r="D29" s="168">
        <v>0.10602499999999999</v>
      </c>
      <c r="E29" s="168">
        <v>1.4774039999999999</v>
      </c>
      <c r="F29" s="168">
        <v>1.603E-3</v>
      </c>
      <c r="G29" s="168">
        <v>0</v>
      </c>
      <c r="H29" s="168">
        <v>0</v>
      </c>
      <c r="I29" s="168">
        <v>0.102271</v>
      </c>
      <c r="J29" s="168">
        <v>3.2280999999999997E-2</v>
      </c>
      <c r="K29" s="168">
        <v>0.51649199999999995</v>
      </c>
      <c r="L29" s="168">
        <v>0.249444</v>
      </c>
      <c r="M29" s="168">
        <v>4.3941000000000001E-2</v>
      </c>
      <c r="N29" s="168">
        <v>0.51807899999999996</v>
      </c>
      <c r="O29" s="168">
        <v>0.31297700000000001</v>
      </c>
      <c r="P29" s="168">
        <v>12.206621999999999</v>
      </c>
      <c r="Q29" s="169">
        <v>22.462005000000001</v>
      </c>
      <c r="R29" s="167">
        <v>38.876381000000002</v>
      </c>
      <c r="S29" s="163">
        <v>21.983256000000001</v>
      </c>
      <c r="T29" s="163">
        <v>19.571505999999999</v>
      </c>
      <c r="U29" s="163">
        <v>16.25104</v>
      </c>
      <c r="V29" s="163">
        <v>17.674671999999997</v>
      </c>
      <c r="W29" s="163">
        <v>10.744729</v>
      </c>
      <c r="X29" s="163">
        <v>6.3486030000000007</v>
      </c>
      <c r="Y29" s="162">
        <f t="shared" si="0"/>
        <v>169.544693</v>
      </c>
    </row>
    <row r="30" spans="1:25" ht="15" x14ac:dyDescent="0.25">
      <c r="A30" s="7" t="s">
        <v>173</v>
      </c>
      <c r="B30" s="7" t="s">
        <v>125</v>
      </c>
      <c r="C30" s="168">
        <v>0</v>
      </c>
      <c r="D30" s="168">
        <v>1.1752E-2</v>
      </c>
      <c r="E30" s="168">
        <v>0</v>
      </c>
      <c r="F30" s="168">
        <v>0</v>
      </c>
      <c r="G30" s="168">
        <v>4.7070000000000002E-3</v>
      </c>
      <c r="H30" s="168">
        <v>6.6992999999999997E-2</v>
      </c>
      <c r="I30" s="168">
        <v>0</v>
      </c>
      <c r="J30" s="168">
        <v>0</v>
      </c>
      <c r="K30" s="168">
        <v>1.088E-3</v>
      </c>
      <c r="L30" s="168">
        <v>9.0065000000000006E-2</v>
      </c>
      <c r="M30" s="168">
        <v>0.76352100000000001</v>
      </c>
      <c r="N30" s="168">
        <v>1.1651849999999999</v>
      </c>
      <c r="O30" s="168">
        <v>0.33395399999999997</v>
      </c>
      <c r="P30" s="168">
        <v>0.11010499999999999</v>
      </c>
      <c r="Q30" s="169">
        <v>0.134769</v>
      </c>
      <c r="R30" s="167">
        <v>0.35328500000000002</v>
      </c>
      <c r="S30" s="163">
        <v>0.39220300000000002</v>
      </c>
      <c r="T30" s="163">
        <v>0.87762300000000004</v>
      </c>
      <c r="U30" s="163">
        <v>0.81496900000000005</v>
      </c>
      <c r="V30" s="163">
        <v>4.3417589999999997</v>
      </c>
      <c r="W30" s="163">
        <v>12.220245</v>
      </c>
      <c r="X30" s="163">
        <v>14.023769000000001</v>
      </c>
      <c r="Y30" s="162">
        <f t="shared" si="0"/>
        <v>35.705992000000002</v>
      </c>
    </row>
    <row r="31" spans="1:25" ht="15" x14ac:dyDescent="0.25">
      <c r="A31" s="7" t="s">
        <v>174</v>
      </c>
      <c r="B31" s="7" t="s">
        <v>126</v>
      </c>
      <c r="C31" s="168">
        <v>0</v>
      </c>
      <c r="D31" s="168">
        <v>0</v>
      </c>
      <c r="E31" s="168">
        <v>0</v>
      </c>
      <c r="F31" s="168">
        <v>0</v>
      </c>
      <c r="G31" s="168">
        <v>3.2200000000000002E-4</v>
      </c>
      <c r="H31" s="168">
        <v>0</v>
      </c>
      <c r="I31" s="168">
        <v>4.3999999999999999E-5</v>
      </c>
      <c r="J31" s="168">
        <v>0.190215</v>
      </c>
      <c r="K31" s="168">
        <v>0</v>
      </c>
      <c r="L31" s="168">
        <v>1.1950000000000001E-3</v>
      </c>
      <c r="M31" s="168">
        <v>1.1651E-2</v>
      </c>
      <c r="N31" s="168">
        <v>7.3899999999999997E-4</v>
      </c>
      <c r="O31" s="168">
        <v>4.3090000000000003E-3</v>
      </c>
      <c r="P31" s="168">
        <v>3.7260000000000001E-3</v>
      </c>
      <c r="Q31" s="169">
        <v>3.1100000000000002E-4</v>
      </c>
      <c r="R31" s="167">
        <v>7.5139999999999998E-3</v>
      </c>
      <c r="S31" s="163">
        <v>6.2451E-2</v>
      </c>
      <c r="T31" s="163">
        <v>2.7699000000000001E-2</v>
      </c>
      <c r="U31" s="163">
        <v>1.4890000000000001E-3</v>
      </c>
      <c r="V31" s="163">
        <v>0</v>
      </c>
      <c r="W31" s="163">
        <v>2.5479999999999999E-2</v>
      </c>
      <c r="X31" s="163">
        <v>1.7840039999999999</v>
      </c>
      <c r="Y31" s="162">
        <f t="shared" si="0"/>
        <v>2.121149</v>
      </c>
    </row>
    <row r="32" spans="1:25" ht="15" x14ac:dyDescent="0.25">
      <c r="A32" s="7" t="s">
        <v>175</v>
      </c>
      <c r="B32" s="7" t="s">
        <v>127</v>
      </c>
      <c r="C32" s="168">
        <v>4.3200000000000001E-3</v>
      </c>
      <c r="D32" s="168">
        <v>5.0000000000000001E-4</v>
      </c>
      <c r="E32" s="168">
        <v>0</v>
      </c>
      <c r="F32" s="168">
        <v>4.6999999999999997E-5</v>
      </c>
      <c r="G32" s="168">
        <v>0</v>
      </c>
      <c r="H32" s="168">
        <v>6.2E-4</v>
      </c>
      <c r="I32" s="168">
        <v>1.3566999999999999E-2</v>
      </c>
      <c r="J32" s="168">
        <v>2.9127E-2</v>
      </c>
      <c r="K32" s="168">
        <v>6.1910000000000003E-3</v>
      </c>
      <c r="L32" s="168">
        <v>4.0418000000000003E-2</v>
      </c>
      <c r="M32" s="168">
        <v>1.7942E-2</v>
      </c>
      <c r="N32" s="168">
        <v>2.9485000000000001E-2</v>
      </c>
      <c r="O32" s="168">
        <v>2.1399999999999999E-2</v>
      </c>
      <c r="P32" s="168">
        <v>1.2604000000000001E-2</v>
      </c>
      <c r="Q32" s="169">
        <v>1.66E-4</v>
      </c>
      <c r="R32" s="167">
        <v>3.1020000000000002E-3</v>
      </c>
      <c r="S32" s="163">
        <v>2.1789999999999999E-3</v>
      </c>
      <c r="T32" s="163">
        <v>3.7524000000000002E-2</v>
      </c>
      <c r="U32" s="163">
        <v>7.5950000000000002E-3</v>
      </c>
      <c r="V32" s="163">
        <v>3.7742999999999999E-2</v>
      </c>
      <c r="W32" s="163">
        <v>1.1956999999999999E-2</v>
      </c>
      <c r="X32" s="163">
        <v>3.3272999999999997E-2</v>
      </c>
      <c r="Y32" s="162">
        <f t="shared" si="0"/>
        <v>0.30975999999999998</v>
      </c>
    </row>
    <row r="33" spans="1:25" ht="15" x14ac:dyDescent="0.25">
      <c r="A33" s="7" t="s">
        <v>176</v>
      </c>
      <c r="B33" s="7" t="s">
        <v>128</v>
      </c>
      <c r="C33" s="168">
        <v>1.1514999999999999E-2</v>
      </c>
      <c r="D33" s="168">
        <v>0.12534100000000001</v>
      </c>
      <c r="E33" s="168">
        <v>1.4217E-2</v>
      </c>
      <c r="F33" s="168">
        <v>5.0762000000000002E-2</v>
      </c>
      <c r="G33" s="168">
        <v>1.2362E-2</v>
      </c>
      <c r="H33" s="168">
        <v>0.57857099999999995</v>
      </c>
      <c r="I33" s="168">
        <v>15.717382000000001</v>
      </c>
      <c r="J33" s="168">
        <v>2.2888359999999999</v>
      </c>
      <c r="K33" s="168">
        <v>1.690631</v>
      </c>
      <c r="L33" s="168">
        <v>1.98369</v>
      </c>
      <c r="M33" s="168">
        <v>3.9334739999999999</v>
      </c>
      <c r="N33" s="168">
        <v>12.877454999999999</v>
      </c>
      <c r="O33" s="168">
        <v>11.020201999999999</v>
      </c>
      <c r="P33" s="168">
        <v>13.874662000000001</v>
      </c>
      <c r="Q33" s="169">
        <v>20.447348999999999</v>
      </c>
      <c r="R33" s="167">
        <v>31.214904000000001</v>
      </c>
      <c r="S33" s="163">
        <v>34.981391000000002</v>
      </c>
      <c r="T33" s="163">
        <v>57.006535999999997</v>
      </c>
      <c r="U33" s="163">
        <v>63.703871999999997</v>
      </c>
      <c r="V33" s="163">
        <v>63.983972000000001</v>
      </c>
      <c r="W33" s="163">
        <v>65.368010000000012</v>
      </c>
      <c r="X33" s="163">
        <v>81.841582000000002</v>
      </c>
      <c r="Y33" s="162">
        <f t="shared" si="0"/>
        <v>482.72671600000001</v>
      </c>
    </row>
    <row r="34" spans="1:25" ht="15" x14ac:dyDescent="0.25">
      <c r="B34" s="7" t="s">
        <v>177</v>
      </c>
      <c r="C34" s="170">
        <f>SUM(C9:C33)</f>
        <v>0.21527499999999999</v>
      </c>
      <c r="D34" s="170">
        <f t="shared" ref="D34:T34" si="1">SUM(D9:D33)</f>
        <v>1.091771</v>
      </c>
      <c r="E34" s="170">
        <f t="shared" si="1"/>
        <v>5.9058409999999997</v>
      </c>
      <c r="F34" s="170">
        <f t="shared" si="1"/>
        <v>75.620725000000007</v>
      </c>
      <c r="G34" s="170">
        <f t="shared" si="1"/>
        <v>112.506987</v>
      </c>
      <c r="H34" s="170">
        <f t="shared" si="1"/>
        <v>180.00740900000002</v>
      </c>
      <c r="I34" s="170">
        <f t="shared" si="1"/>
        <v>219.75827100000004</v>
      </c>
      <c r="J34" s="170">
        <f t="shared" si="1"/>
        <v>331.23916400000002</v>
      </c>
      <c r="K34" s="170">
        <f t="shared" si="1"/>
        <v>300.13034000000005</v>
      </c>
      <c r="L34" s="170">
        <f t="shared" si="1"/>
        <v>256.24442900000003</v>
      </c>
      <c r="M34" s="170">
        <f t="shared" si="1"/>
        <v>291.86854599999998</v>
      </c>
      <c r="N34" s="170">
        <f t="shared" si="1"/>
        <v>453.14657500000004</v>
      </c>
      <c r="O34" s="170">
        <f t="shared" si="1"/>
        <v>498.61603799999995</v>
      </c>
      <c r="P34" s="170">
        <f t="shared" si="1"/>
        <v>385.56755499999997</v>
      </c>
      <c r="Q34" s="170">
        <f t="shared" si="1"/>
        <v>380.26848999999993</v>
      </c>
      <c r="R34" s="170">
        <f t="shared" si="1"/>
        <v>468.60823199999993</v>
      </c>
      <c r="S34" s="170">
        <f t="shared" si="1"/>
        <v>458.62855300000001</v>
      </c>
      <c r="T34" s="170">
        <f t="shared" si="1"/>
        <v>1059.7434369999999</v>
      </c>
      <c r="U34" s="170">
        <f>SUM(U9:U33)</f>
        <v>870.66696500000023</v>
      </c>
      <c r="V34" s="170">
        <f>SUM(V9:V33)</f>
        <v>644.737619</v>
      </c>
      <c r="W34" s="170">
        <f t="shared" ref="W34:X34" si="2">SUM(W9:W33)</f>
        <v>742.045253</v>
      </c>
      <c r="X34" s="170">
        <f t="shared" si="2"/>
        <v>1119.4727399999999</v>
      </c>
      <c r="Y34" s="162">
        <f>SUM(C34:X34)</f>
        <v>8856.0902150000002</v>
      </c>
    </row>
    <row r="35" spans="1:25" x14ac:dyDescent="0.2">
      <c r="A35" s="13"/>
      <c r="B35" s="13"/>
      <c r="C35" s="28"/>
      <c r="D35" s="28"/>
      <c r="E35" s="28"/>
      <c r="F35" s="28"/>
      <c r="G35" s="28"/>
      <c r="H35" s="28"/>
      <c r="I35" s="28"/>
      <c r="J35" s="28"/>
      <c r="K35" s="28"/>
      <c r="L35" s="28"/>
      <c r="M35" s="28"/>
      <c r="N35" s="28"/>
      <c r="O35" s="28"/>
      <c r="P35" s="28"/>
      <c r="Q35" s="28"/>
      <c r="R35" s="28"/>
      <c r="S35" s="28"/>
      <c r="T35" s="28"/>
      <c r="U35" s="28"/>
      <c r="V35" s="28"/>
      <c r="W35" s="28"/>
      <c r="X35" s="28"/>
      <c r="Y35" s="28"/>
    </row>
    <row r="36" spans="1:25" x14ac:dyDescent="0.2">
      <c r="A36" s="13"/>
      <c r="B36" s="13"/>
      <c r="C36" s="361" t="s">
        <v>8</v>
      </c>
      <c r="D36" s="361"/>
      <c r="E36" s="361"/>
      <c r="F36" s="361"/>
      <c r="G36" s="361"/>
      <c r="H36" s="361"/>
      <c r="I36" s="361"/>
      <c r="J36" s="361"/>
      <c r="K36" s="361"/>
      <c r="L36" s="361"/>
      <c r="M36" s="361"/>
      <c r="N36" s="361"/>
      <c r="O36" s="361"/>
      <c r="P36" s="361"/>
      <c r="Q36" s="361"/>
      <c r="R36" s="361"/>
      <c r="S36" s="361"/>
      <c r="T36" s="361"/>
      <c r="U36" s="361"/>
      <c r="V36" s="361"/>
      <c r="W36" s="361"/>
      <c r="X36" s="361"/>
      <c r="Y36" s="361"/>
    </row>
    <row r="37" spans="1:25" x14ac:dyDescent="0.2">
      <c r="A37" s="43"/>
      <c r="B37" s="43"/>
      <c r="C37" s="44"/>
      <c r="D37" s="44"/>
      <c r="E37" s="44"/>
      <c r="F37" s="44"/>
      <c r="G37" s="44"/>
      <c r="H37" s="44"/>
      <c r="I37" s="44"/>
      <c r="J37" s="44"/>
      <c r="K37" s="44"/>
      <c r="L37" s="44"/>
      <c r="M37" s="44"/>
      <c r="N37" s="44"/>
      <c r="O37" s="44"/>
      <c r="P37" s="44"/>
      <c r="Q37" s="44"/>
      <c r="R37" s="44"/>
      <c r="S37" s="44"/>
      <c r="T37" s="44"/>
      <c r="U37" s="44"/>
      <c r="V37" s="44"/>
      <c r="W37" s="44"/>
      <c r="X37" s="44"/>
    </row>
    <row r="38" spans="1:25" x14ac:dyDescent="0.2">
      <c r="A38" s="6" t="s">
        <v>152</v>
      </c>
      <c r="B38" s="6" t="s">
        <v>104</v>
      </c>
      <c r="C38" s="44">
        <f>C9/C$34*100</f>
        <v>0</v>
      </c>
      <c r="D38" s="44">
        <f t="shared" ref="D38:Y38" si="3">D9/D$34*100</f>
        <v>0</v>
      </c>
      <c r="E38" s="44">
        <f t="shared" si="3"/>
        <v>0</v>
      </c>
      <c r="F38" s="44">
        <f t="shared" si="3"/>
        <v>2.8231678551085035E-2</v>
      </c>
      <c r="G38" s="44">
        <f t="shared" si="3"/>
        <v>7.2404392093443938E-3</v>
      </c>
      <c r="H38" s="44">
        <f t="shared" si="3"/>
        <v>6.6391711687822791E-3</v>
      </c>
      <c r="I38" s="44">
        <f t="shared" si="3"/>
        <v>1.1262374739014942E-2</v>
      </c>
      <c r="J38" s="44">
        <f t="shared" si="3"/>
        <v>2.0528973439867758E-4</v>
      </c>
      <c r="K38" s="44">
        <f t="shared" si="3"/>
        <v>4.1581934035725936E-4</v>
      </c>
      <c r="L38" s="44">
        <f t="shared" si="3"/>
        <v>1.1317319214772078E-5</v>
      </c>
      <c r="M38" s="44">
        <f t="shared" si="3"/>
        <v>2.9379664638477351E-3</v>
      </c>
      <c r="N38" s="44">
        <f t="shared" si="3"/>
        <v>5.1307901863762286E-4</v>
      </c>
      <c r="O38" s="44">
        <f t="shared" si="3"/>
        <v>6.6784855404109568E-5</v>
      </c>
      <c r="P38" s="44">
        <f t="shared" si="3"/>
        <v>3.1878719670798028E-2</v>
      </c>
      <c r="Q38" s="44">
        <f t="shared" si="3"/>
        <v>2.1792497190603411E-3</v>
      </c>
      <c r="R38" s="44">
        <f t="shared" si="3"/>
        <v>0.10650282387698218</v>
      </c>
      <c r="S38" s="44">
        <f t="shared" si="3"/>
        <v>4.4415682073767435E-2</v>
      </c>
      <c r="T38" s="44">
        <f t="shared" si="3"/>
        <v>3.8230007929740081E-3</v>
      </c>
      <c r="U38" s="44">
        <f t="shared" si="3"/>
        <v>7.2559316638365831E-3</v>
      </c>
      <c r="V38" s="44">
        <f t="shared" si="3"/>
        <v>9.0433686947620166E-3</v>
      </c>
      <c r="W38" s="44">
        <f t="shared" ref="W38:X38" si="4">W9/W$34*100</f>
        <v>3.2302612142712545E-2</v>
      </c>
      <c r="X38" s="44">
        <f t="shared" si="4"/>
        <v>3.3628152481854988E-2</v>
      </c>
      <c r="Y38" s="44">
        <f t="shared" si="3"/>
        <v>1.9100121599201665E-2</v>
      </c>
    </row>
    <row r="39" spans="1:25" x14ac:dyDescent="0.2">
      <c r="A39" s="7" t="s">
        <v>153</v>
      </c>
      <c r="B39" s="7" t="s">
        <v>105</v>
      </c>
      <c r="C39" s="44">
        <f t="shared" ref="C39:Y39" si="5">C10/C$34*100</f>
        <v>0.72465451167111838</v>
      </c>
      <c r="D39" s="44">
        <f t="shared" si="5"/>
        <v>13.516204405502618</v>
      </c>
      <c r="E39" s="44">
        <f t="shared" si="5"/>
        <v>10.879822196364582</v>
      </c>
      <c r="F39" s="44">
        <f t="shared" si="5"/>
        <v>2.3326105376535335</v>
      </c>
      <c r="G39" s="44">
        <f t="shared" si="5"/>
        <v>0.26162197375350571</v>
      </c>
      <c r="H39" s="44">
        <f t="shared" si="5"/>
        <v>9.3386522773626481</v>
      </c>
      <c r="I39" s="44">
        <f t="shared" si="5"/>
        <v>0.2385839666530685</v>
      </c>
      <c r="J39" s="44">
        <f t="shared" si="5"/>
        <v>0.31721158431615892</v>
      </c>
      <c r="K39" s="44">
        <f t="shared" si="5"/>
        <v>0.14525489159143321</v>
      </c>
      <c r="L39" s="44">
        <f t="shared" si="5"/>
        <v>1.9986030603615579</v>
      </c>
      <c r="M39" s="44">
        <f t="shared" si="5"/>
        <v>3.5028320591969515</v>
      </c>
      <c r="N39" s="44">
        <f t="shared" si="5"/>
        <v>8.4412104405732276</v>
      </c>
      <c r="O39" s="44">
        <f t="shared" si="5"/>
        <v>24.609209020268217</v>
      </c>
      <c r="P39" s="44">
        <f t="shared" si="5"/>
        <v>57.309814099892307</v>
      </c>
      <c r="Q39" s="44">
        <f t="shared" si="5"/>
        <v>57.258296894386397</v>
      </c>
      <c r="R39" s="44">
        <f t="shared" si="5"/>
        <v>52.677298464530608</v>
      </c>
      <c r="S39" s="44">
        <f t="shared" si="5"/>
        <v>55.817362727522976</v>
      </c>
      <c r="T39" s="44">
        <f t="shared" si="5"/>
        <v>59.892604741839982</v>
      </c>
      <c r="U39" s="44">
        <f t="shared" si="5"/>
        <v>61.14131400402907</v>
      </c>
      <c r="V39" s="44">
        <f t="shared" si="5"/>
        <v>42.173200071950504</v>
      </c>
      <c r="W39" s="44">
        <f t="shared" ref="W39:X39" si="6">W10/W$34*100</f>
        <v>34.22812233797822</v>
      </c>
      <c r="X39" s="44">
        <f t="shared" si="6"/>
        <v>46.203130323655749</v>
      </c>
      <c r="Y39" s="44">
        <f t="shared" si="5"/>
        <v>37.823596109335696</v>
      </c>
    </row>
    <row r="40" spans="1:25" x14ac:dyDescent="0.2">
      <c r="A40" s="7" t="s">
        <v>154</v>
      </c>
      <c r="B40" s="7" t="s">
        <v>106</v>
      </c>
      <c r="C40" s="44">
        <f t="shared" ref="C40:Y40" si="7">C11/C$34*100</f>
        <v>0.41806991057949133</v>
      </c>
      <c r="D40" s="44">
        <f t="shared" si="7"/>
        <v>0.27753072759763725</v>
      </c>
      <c r="E40" s="44">
        <f t="shared" si="7"/>
        <v>0</v>
      </c>
      <c r="F40" s="44">
        <f t="shared" si="7"/>
        <v>1.7415860532942523E-3</v>
      </c>
      <c r="G40" s="44">
        <f t="shared" si="7"/>
        <v>5.7871961320944453E-3</v>
      </c>
      <c r="H40" s="44">
        <f t="shared" si="7"/>
        <v>1.2746764217910607</v>
      </c>
      <c r="I40" s="44">
        <f t="shared" si="7"/>
        <v>0.12964881763198799</v>
      </c>
      <c r="J40" s="44">
        <f t="shared" si="7"/>
        <v>0.23594009553773659</v>
      </c>
      <c r="K40" s="44">
        <f t="shared" si="7"/>
        <v>8.2437183791548685E-2</v>
      </c>
      <c r="L40" s="44">
        <f t="shared" si="7"/>
        <v>0.34857226105781985</v>
      </c>
      <c r="M40" s="44">
        <f t="shared" si="7"/>
        <v>2.7803571543471493</v>
      </c>
      <c r="N40" s="44">
        <f t="shared" si="7"/>
        <v>2.9854468170701716</v>
      </c>
      <c r="O40" s="44">
        <f t="shared" si="7"/>
        <v>3.549122300795307</v>
      </c>
      <c r="P40" s="44">
        <f t="shared" si="7"/>
        <v>2.7312264383863938</v>
      </c>
      <c r="Q40" s="44">
        <f t="shared" si="7"/>
        <v>1.4682952037388113</v>
      </c>
      <c r="R40" s="44">
        <f t="shared" si="7"/>
        <v>0.97454626021166468</v>
      </c>
      <c r="S40" s="44">
        <f t="shared" si="7"/>
        <v>6.2541162804575752</v>
      </c>
      <c r="T40" s="44">
        <f t="shared" si="7"/>
        <v>2.3154916693293952</v>
      </c>
      <c r="U40" s="44">
        <f t="shared" si="7"/>
        <v>3.1410736940042274</v>
      </c>
      <c r="V40" s="44">
        <f t="shared" si="7"/>
        <v>4.9843708592409586</v>
      </c>
      <c r="W40" s="44">
        <f t="shared" ref="W40:X40" si="8">W11/W$34*100</f>
        <v>4.2458158545756506</v>
      </c>
      <c r="X40" s="44">
        <f t="shared" si="8"/>
        <v>2.6588208838385827</v>
      </c>
      <c r="Y40" s="44">
        <f t="shared" si="7"/>
        <v>2.69318323560009</v>
      </c>
    </row>
    <row r="41" spans="1:25" x14ac:dyDescent="0.2">
      <c r="A41" s="7" t="s">
        <v>155</v>
      </c>
      <c r="B41" s="7" t="s">
        <v>107</v>
      </c>
      <c r="C41" s="44">
        <f t="shared" ref="C41:Y41" si="9">C12/C$34*100</f>
        <v>0</v>
      </c>
      <c r="D41" s="44">
        <f t="shared" si="9"/>
        <v>0.67092824410979957</v>
      </c>
      <c r="E41" s="44">
        <f t="shared" si="9"/>
        <v>2.0318867372149031E-2</v>
      </c>
      <c r="F41" s="44">
        <f t="shared" si="9"/>
        <v>3.5704497675736378E-4</v>
      </c>
      <c r="G41" s="44">
        <f t="shared" si="9"/>
        <v>0.31363118807901236</v>
      </c>
      <c r="H41" s="44">
        <f t="shared" si="9"/>
        <v>1.2353380410025231E-2</v>
      </c>
      <c r="I41" s="44">
        <f t="shared" si="9"/>
        <v>4.7174561179542576E-3</v>
      </c>
      <c r="J41" s="44">
        <f t="shared" si="9"/>
        <v>1.9964426670271394E-3</v>
      </c>
      <c r="K41" s="44">
        <f t="shared" si="9"/>
        <v>1.3305885702858294E-2</v>
      </c>
      <c r="L41" s="44">
        <f t="shared" si="9"/>
        <v>6.1152548998440854E-4</v>
      </c>
      <c r="M41" s="44">
        <f t="shared" si="9"/>
        <v>4.762075321401711E-3</v>
      </c>
      <c r="N41" s="44">
        <f t="shared" si="9"/>
        <v>1.4450070598017871E-3</v>
      </c>
      <c r="O41" s="44">
        <f t="shared" si="9"/>
        <v>8.1816461748067566E-3</v>
      </c>
      <c r="P41" s="44">
        <f t="shared" si="9"/>
        <v>0.11053653101075894</v>
      </c>
      <c r="Q41" s="44">
        <f t="shared" si="9"/>
        <v>0.10427053790336405</v>
      </c>
      <c r="R41" s="44">
        <f t="shared" si="9"/>
        <v>0.15282083222131704</v>
      </c>
      <c r="S41" s="44">
        <f t="shared" si="9"/>
        <v>0.25236610159333017</v>
      </c>
      <c r="T41" s="44">
        <f t="shared" si="9"/>
        <v>0.6833889927642931</v>
      </c>
      <c r="U41" s="44">
        <f t="shared" si="9"/>
        <v>0.10335237653124919</v>
      </c>
      <c r="V41" s="44">
        <f t="shared" si="9"/>
        <v>0.1388944856962038</v>
      </c>
      <c r="W41" s="44">
        <f t="shared" ref="W41:X41" si="10">W12/W$34*100</f>
        <v>0.2873929846432155</v>
      </c>
      <c r="X41" s="44">
        <f t="shared" si="10"/>
        <v>0.53851869586391188</v>
      </c>
      <c r="Y41" s="44">
        <f t="shared" si="9"/>
        <v>0.23033362922895653</v>
      </c>
    </row>
    <row r="42" spans="1:25" x14ac:dyDescent="0.2">
      <c r="A42" s="7" t="s">
        <v>156</v>
      </c>
      <c r="B42" s="7" t="s">
        <v>108</v>
      </c>
      <c r="C42" s="44">
        <f t="shared" ref="C42:Y42" si="11">C13/C$34*100</f>
        <v>0</v>
      </c>
      <c r="D42" s="44">
        <f t="shared" si="11"/>
        <v>9.9654597896445304E-2</v>
      </c>
      <c r="E42" s="44">
        <f t="shared" si="11"/>
        <v>4.7055110356001795E-2</v>
      </c>
      <c r="F42" s="44">
        <f t="shared" si="11"/>
        <v>5.171862607770554E-2</v>
      </c>
      <c r="G42" s="44">
        <f t="shared" si="11"/>
        <v>7.6029944700234497E-2</v>
      </c>
      <c r="H42" s="44">
        <f t="shared" si="11"/>
        <v>1.2787640313182886</v>
      </c>
      <c r="I42" s="44">
        <f t="shared" si="11"/>
        <v>5.3841887025039427E-2</v>
      </c>
      <c r="J42" s="44">
        <f t="shared" si="11"/>
        <v>0.24028921894030619</v>
      </c>
      <c r="K42" s="44">
        <f t="shared" si="11"/>
        <v>7.7990449082888449E-2</v>
      </c>
      <c r="L42" s="44">
        <f t="shared" si="11"/>
        <v>0.13790660791302509</v>
      </c>
      <c r="M42" s="44">
        <f t="shared" si="11"/>
        <v>1.4429156747846341</v>
      </c>
      <c r="N42" s="44">
        <f t="shared" si="11"/>
        <v>1.491966479058128</v>
      </c>
      <c r="O42" s="44">
        <f t="shared" si="11"/>
        <v>1.622516402089738</v>
      </c>
      <c r="P42" s="44">
        <f t="shared" si="11"/>
        <v>3.5548948095490043</v>
      </c>
      <c r="Q42" s="44">
        <f t="shared" si="11"/>
        <v>4.535337124566909</v>
      </c>
      <c r="R42" s="44">
        <f t="shared" si="11"/>
        <v>4.2623847888357203</v>
      </c>
      <c r="S42" s="44">
        <f t="shared" si="11"/>
        <v>3.3682431891675093</v>
      </c>
      <c r="T42" s="44">
        <f t="shared" si="11"/>
        <v>2.8412699667419599</v>
      </c>
      <c r="U42" s="44">
        <f t="shared" si="11"/>
        <v>3.2610257585688909</v>
      </c>
      <c r="V42" s="44">
        <f t="shared" si="11"/>
        <v>3.6423033662008173</v>
      </c>
      <c r="W42" s="44">
        <f t="shared" ref="W42:X42" si="12">W13/W$34*100</f>
        <v>3.5426126497975186</v>
      </c>
      <c r="X42" s="44">
        <f t="shared" si="12"/>
        <v>2.2381594571029932</v>
      </c>
      <c r="Y42" s="44">
        <f t="shared" si="11"/>
        <v>2.5146372111567294</v>
      </c>
    </row>
    <row r="43" spans="1:25" x14ac:dyDescent="0.2">
      <c r="A43" s="7" t="s">
        <v>157</v>
      </c>
      <c r="B43" s="7" t="s">
        <v>109</v>
      </c>
      <c r="C43" s="44">
        <f t="shared" ref="C43:Y43" si="13">C14/C$34*100</f>
        <v>0</v>
      </c>
      <c r="D43" s="44">
        <f t="shared" si="13"/>
        <v>9.9654597896445304E-2</v>
      </c>
      <c r="E43" s="44">
        <f t="shared" si="13"/>
        <v>4.7055110356001795E-2</v>
      </c>
      <c r="F43" s="44">
        <f t="shared" si="13"/>
        <v>5.171862607770554E-2</v>
      </c>
      <c r="G43" s="44">
        <f t="shared" si="13"/>
        <v>0.15352913148407396</v>
      </c>
      <c r="H43" s="44">
        <f t="shared" si="13"/>
        <v>1.2787640313182886</v>
      </c>
      <c r="I43" s="44">
        <f t="shared" si="13"/>
        <v>5.3841887025039427E-2</v>
      </c>
      <c r="J43" s="44">
        <f t="shared" si="13"/>
        <v>0.19997091889774241</v>
      </c>
      <c r="K43" s="44">
        <f t="shared" si="13"/>
        <v>7.7990449082888449E-2</v>
      </c>
      <c r="L43" s="44">
        <f t="shared" si="13"/>
        <v>0.13970254939669341</v>
      </c>
      <c r="M43" s="44">
        <f t="shared" si="13"/>
        <v>1.442337332231751</v>
      </c>
      <c r="N43" s="44">
        <f t="shared" si="13"/>
        <v>1.4858179166420931</v>
      </c>
      <c r="O43" s="44">
        <f t="shared" si="13"/>
        <v>1.5239054544811896</v>
      </c>
      <c r="P43" s="44">
        <f t="shared" si="13"/>
        <v>1.0318622374748312</v>
      </c>
      <c r="Q43" s="44">
        <f t="shared" si="13"/>
        <v>0.81286172304205395</v>
      </c>
      <c r="R43" s="44">
        <f t="shared" si="13"/>
        <v>0.34174282281921164</v>
      </c>
      <c r="S43" s="44">
        <f t="shared" si="13"/>
        <v>0.76480039828658464</v>
      </c>
      <c r="T43" s="44">
        <f t="shared" si="13"/>
        <v>1.7664761437913961</v>
      </c>
      <c r="U43" s="44">
        <f t="shared" si="13"/>
        <v>2.3325511149949274</v>
      </c>
      <c r="V43" s="44">
        <f t="shared" si="13"/>
        <v>2.7518991411605533</v>
      </c>
      <c r="W43" s="44">
        <f t="shared" ref="W43:X43" si="14">W14/W$34*100</f>
        <v>2.6265213504438387</v>
      </c>
      <c r="X43" s="44">
        <f t="shared" si="14"/>
        <v>2.0154539895272485</v>
      </c>
      <c r="Y43" s="44">
        <f t="shared" si="13"/>
        <v>1.5066905684180634</v>
      </c>
    </row>
    <row r="44" spans="1:25" x14ac:dyDescent="0.2">
      <c r="A44" s="7" t="s">
        <v>158</v>
      </c>
      <c r="B44" s="7" t="s">
        <v>110</v>
      </c>
      <c r="C44" s="44">
        <f t="shared" ref="C44:Y44" si="15">C15/C$34*100</f>
        <v>2.2761584020438971E-2</v>
      </c>
      <c r="D44" s="44">
        <f t="shared" si="15"/>
        <v>0</v>
      </c>
      <c r="E44" s="44">
        <f t="shared" si="15"/>
        <v>9.4821381070028809E-4</v>
      </c>
      <c r="F44" s="44">
        <f t="shared" si="15"/>
        <v>0</v>
      </c>
      <c r="G44" s="44">
        <f t="shared" si="15"/>
        <v>0</v>
      </c>
      <c r="H44" s="44">
        <f t="shared" si="15"/>
        <v>0</v>
      </c>
      <c r="I44" s="44">
        <f t="shared" si="15"/>
        <v>1.8866184108265029E-3</v>
      </c>
      <c r="J44" s="44">
        <f t="shared" si="15"/>
        <v>2.0136507771164399E-4</v>
      </c>
      <c r="K44" s="44">
        <f t="shared" si="15"/>
        <v>2.6655085920337136E-6</v>
      </c>
      <c r="L44" s="44">
        <f t="shared" si="15"/>
        <v>3.9025238671627859E-6</v>
      </c>
      <c r="M44" s="44">
        <f t="shared" si="15"/>
        <v>2.0574330746828745E-3</v>
      </c>
      <c r="N44" s="44">
        <f t="shared" si="15"/>
        <v>0.24450896489728516</v>
      </c>
      <c r="O44" s="44">
        <f t="shared" si="15"/>
        <v>0.36235537213105051</v>
      </c>
      <c r="P44" s="44">
        <f t="shared" si="15"/>
        <v>3.3612786739797135E-4</v>
      </c>
      <c r="Q44" s="44">
        <f t="shared" si="15"/>
        <v>1.3757384946620217E-2</v>
      </c>
      <c r="R44" s="44">
        <f t="shared" si="15"/>
        <v>2.030715499679912E-2</v>
      </c>
      <c r="S44" s="44">
        <f t="shared" si="15"/>
        <v>4.3516697487432704E-3</v>
      </c>
      <c r="T44" s="44">
        <f t="shared" si="15"/>
        <v>1.3350589874896297E-2</v>
      </c>
      <c r="U44" s="44">
        <f t="shared" si="15"/>
        <v>0.10156363288688687</v>
      </c>
      <c r="V44" s="44">
        <f t="shared" si="15"/>
        <v>0.14070747126669522</v>
      </c>
      <c r="W44" s="44">
        <f t="shared" ref="W44:X44" si="16">W15/W$34*100</f>
        <v>0.15385342004202537</v>
      </c>
      <c r="X44" s="44">
        <f t="shared" si="16"/>
        <v>6.9903086697760963E-2</v>
      </c>
      <c r="Y44" s="44">
        <f t="shared" si="15"/>
        <v>7.8494932088945521E-2</v>
      </c>
    </row>
    <row r="45" spans="1:25" x14ac:dyDescent="0.2">
      <c r="A45" s="7" t="s">
        <v>159</v>
      </c>
      <c r="B45" s="7" t="s">
        <v>111</v>
      </c>
      <c r="C45" s="44">
        <f t="shared" ref="C45:Y45" si="17">C16/C$34*100</f>
        <v>15.050516780861688</v>
      </c>
      <c r="D45" s="44">
        <f t="shared" si="17"/>
        <v>2.8637873693292826</v>
      </c>
      <c r="E45" s="44">
        <f t="shared" si="17"/>
        <v>5.077668023910566</v>
      </c>
      <c r="F45" s="44">
        <f t="shared" si="17"/>
        <v>0.42019962120172738</v>
      </c>
      <c r="G45" s="44">
        <f t="shared" si="17"/>
        <v>5.6768029882446322E-2</v>
      </c>
      <c r="H45" s="44">
        <f t="shared" si="17"/>
        <v>2.9802106645510352E-2</v>
      </c>
      <c r="I45" s="44">
        <f t="shared" si="17"/>
        <v>1.2685756887848829E-2</v>
      </c>
      <c r="J45" s="44">
        <f t="shared" si="17"/>
        <v>8.6199046197327059E-2</v>
      </c>
      <c r="K45" s="44">
        <f t="shared" si="17"/>
        <v>3.2624825600770645E-2</v>
      </c>
      <c r="L45" s="44">
        <f t="shared" si="17"/>
        <v>0.22131915304976246</v>
      </c>
      <c r="M45" s="44">
        <f t="shared" si="17"/>
        <v>0.53042817433297518</v>
      </c>
      <c r="N45" s="44">
        <f t="shared" si="17"/>
        <v>0.95635987097552266</v>
      </c>
      <c r="O45" s="44">
        <f t="shared" si="17"/>
        <v>0.41308679284800703</v>
      </c>
      <c r="P45" s="44">
        <f t="shared" si="17"/>
        <v>1.3113914629046005E-2</v>
      </c>
      <c r="Q45" s="44">
        <f t="shared" si="17"/>
        <v>3.7990789086942242E-2</v>
      </c>
      <c r="R45" s="44">
        <f t="shared" si="17"/>
        <v>7.1929167475658015E-2</v>
      </c>
      <c r="S45" s="44">
        <f t="shared" si="17"/>
        <v>0.10781099361687582</v>
      </c>
      <c r="T45" s="44">
        <f t="shared" si="17"/>
        <v>0.16783581175412368</v>
      </c>
      <c r="U45" s="44">
        <f t="shared" si="17"/>
        <v>0.23142488241758427</v>
      </c>
      <c r="V45" s="44">
        <f t="shared" si="17"/>
        <v>0.44125034993498652</v>
      </c>
      <c r="W45" s="44">
        <f t="shared" ref="W45:X45" si="18">W16/W$34*100</f>
        <v>0.20596371903480126</v>
      </c>
      <c r="X45" s="44">
        <f t="shared" si="18"/>
        <v>0.14724092343686726</v>
      </c>
      <c r="Y45" s="44">
        <f t="shared" si="17"/>
        <v>0.23216257401235163</v>
      </c>
    </row>
    <row r="46" spans="1:25" x14ac:dyDescent="0.2">
      <c r="A46" s="7" t="s">
        <v>160</v>
      </c>
      <c r="B46" s="7" t="s">
        <v>112</v>
      </c>
      <c r="C46" s="44">
        <f t="shared" ref="C46:Y46" si="19">C17/C$34*100</f>
        <v>0</v>
      </c>
      <c r="D46" s="44">
        <f t="shared" si="19"/>
        <v>0</v>
      </c>
      <c r="E46" s="44">
        <f t="shared" si="19"/>
        <v>0</v>
      </c>
      <c r="F46" s="44">
        <f t="shared" si="19"/>
        <v>6.4996732046671071E-2</v>
      </c>
      <c r="G46" s="44">
        <f t="shared" si="19"/>
        <v>0.14399994553227169</v>
      </c>
      <c r="H46" s="44">
        <f t="shared" si="19"/>
        <v>2.0515822212629032E-2</v>
      </c>
      <c r="I46" s="44">
        <f t="shared" si="19"/>
        <v>3.9505225266356407E-2</v>
      </c>
      <c r="J46" s="44">
        <f t="shared" si="19"/>
        <v>0.16676107780540106</v>
      </c>
      <c r="K46" s="44">
        <f t="shared" si="19"/>
        <v>3.098653738239192E-5</v>
      </c>
      <c r="L46" s="44">
        <f t="shared" si="19"/>
        <v>2.6888389444751592E-4</v>
      </c>
      <c r="M46" s="44">
        <f t="shared" si="19"/>
        <v>1.1982791732549351E-2</v>
      </c>
      <c r="N46" s="44">
        <f t="shared" si="19"/>
        <v>0.13777948117559974</v>
      </c>
      <c r="O46" s="44">
        <f t="shared" si="19"/>
        <v>7.1026395665195197E-2</v>
      </c>
      <c r="P46" s="44">
        <f t="shared" si="19"/>
        <v>0.22364303967433155</v>
      </c>
      <c r="Q46" s="44">
        <f t="shared" si="19"/>
        <v>1.6506758159215353E-2</v>
      </c>
      <c r="R46" s="44">
        <f t="shared" si="19"/>
        <v>2.2336355371580419E-3</v>
      </c>
      <c r="S46" s="44">
        <f t="shared" si="19"/>
        <v>6.7673065265956081E-2</v>
      </c>
      <c r="T46" s="44">
        <f t="shared" si="19"/>
        <v>0.27213096107147683</v>
      </c>
      <c r="U46" s="44">
        <f t="shared" si="19"/>
        <v>0.27881981257896921</v>
      </c>
      <c r="V46" s="44">
        <f t="shared" si="19"/>
        <v>0.46444567708713147</v>
      </c>
      <c r="W46" s="44">
        <f t="shared" ref="W46:X46" si="20">W17/W$34*100</f>
        <v>0.27252893160142622</v>
      </c>
      <c r="X46" s="44">
        <f t="shared" si="20"/>
        <v>9.0468571838560372E-2</v>
      </c>
      <c r="Y46" s="44">
        <f t="shared" si="19"/>
        <v>0.16359849152688424</v>
      </c>
    </row>
    <row r="47" spans="1:25" x14ac:dyDescent="0.2">
      <c r="A47" s="7" t="s">
        <v>161</v>
      </c>
      <c r="B47" s="7" t="s">
        <v>113</v>
      </c>
      <c r="C47" s="44">
        <f t="shared" ref="C47:Y47" si="21">C18/C$34*100</f>
        <v>0</v>
      </c>
      <c r="D47" s="44">
        <f t="shared" si="21"/>
        <v>0</v>
      </c>
      <c r="E47" s="44">
        <f t="shared" si="21"/>
        <v>0</v>
      </c>
      <c r="F47" s="44">
        <f t="shared" si="21"/>
        <v>0</v>
      </c>
      <c r="G47" s="44">
        <f t="shared" si="21"/>
        <v>0</v>
      </c>
      <c r="H47" s="44">
        <f t="shared" si="21"/>
        <v>0</v>
      </c>
      <c r="I47" s="44">
        <f t="shared" si="21"/>
        <v>0</v>
      </c>
      <c r="J47" s="44">
        <f t="shared" si="21"/>
        <v>1.2391650644306057E-2</v>
      </c>
      <c r="K47" s="44">
        <f t="shared" si="21"/>
        <v>0</v>
      </c>
      <c r="L47" s="44">
        <f t="shared" si="21"/>
        <v>4.5257569287486827E-3</v>
      </c>
      <c r="M47" s="44">
        <f t="shared" si="21"/>
        <v>2.7409599662719401E-5</v>
      </c>
      <c r="N47" s="44">
        <f t="shared" si="21"/>
        <v>6.8631214966150851E-5</v>
      </c>
      <c r="O47" s="44">
        <f t="shared" si="21"/>
        <v>1.3637748250689041E-3</v>
      </c>
      <c r="P47" s="44">
        <f t="shared" si="21"/>
        <v>2.2045423401873122E-5</v>
      </c>
      <c r="Q47" s="44">
        <f t="shared" si="21"/>
        <v>7.8347275105544525E-3</v>
      </c>
      <c r="R47" s="44">
        <f t="shared" si="21"/>
        <v>9.8163021600525386E-6</v>
      </c>
      <c r="S47" s="44">
        <f t="shared" si="21"/>
        <v>5.6276478712828854E-4</v>
      </c>
      <c r="T47" s="44">
        <f t="shared" si="21"/>
        <v>3.332410352072792E-3</v>
      </c>
      <c r="U47" s="44">
        <f t="shared" si="21"/>
        <v>1.2209949874462042E-2</v>
      </c>
      <c r="V47" s="44">
        <f t="shared" si="21"/>
        <v>4.8951696116246012E-3</v>
      </c>
      <c r="W47" s="44">
        <f t="shared" ref="W47:X47" si="22">W18/W$34*100</f>
        <v>1.3038288380506627E-3</v>
      </c>
      <c r="X47" s="44">
        <f t="shared" si="22"/>
        <v>1.2879992057689587E-2</v>
      </c>
      <c r="Y47" s="44">
        <f t="shared" si="21"/>
        <v>4.7355660321714557E-3</v>
      </c>
    </row>
    <row r="48" spans="1:25" x14ac:dyDescent="0.2">
      <c r="A48" s="7" t="s">
        <v>162</v>
      </c>
      <c r="B48" s="7" t="s">
        <v>114</v>
      </c>
      <c r="C48" s="44">
        <f t="shared" ref="C48:Y48" si="23">C19/C$34*100</f>
        <v>1.4660318197654165</v>
      </c>
      <c r="D48" s="44">
        <f t="shared" si="23"/>
        <v>1.261803070424109</v>
      </c>
      <c r="E48" s="44">
        <f t="shared" si="23"/>
        <v>0.11278664630490391</v>
      </c>
      <c r="F48" s="44">
        <f t="shared" si="23"/>
        <v>0.26434155451432129</v>
      </c>
      <c r="G48" s="44">
        <f t="shared" si="23"/>
        <v>0.30323094511454657</v>
      </c>
      <c r="H48" s="44">
        <f t="shared" si="23"/>
        <v>1.589712343451374E-2</v>
      </c>
      <c r="I48" s="44">
        <f t="shared" si="23"/>
        <v>3.9795089214184794E-2</v>
      </c>
      <c r="J48" s="44">
        <f t="shared" si="23"/>
        <v>0.22092315146647329</v>
      </c>
      <c r="K48" s="44">
        <f t="shared" si="23"/>
        <v>0.11252910985273928</v>
      </c>
      <c r="L48" s="44">
        <f t="shared" si="23"/>
        <v>0.47900202349374782</v>
      </c>
      <c r="M48" s="44">
        <f t="shared" si="23"/>
        <v>1.885299075701018</v>
      </c>
      <c r="N48" s="44">
        <f t="shared" si="23"/>
        <v>2.3522799438570177</v>
      </c>
      <c r="O48" s="44">
        <f t="shared" si="23"/>
        <v>2.5764768922254362</v>
      </c>
      <c r="P48" s="44">
        <f t="shared" si="23"/>
        <v>4.4827415522553506</v>
      </c>
      <c r="Q48" s="44">
        <f t="shared" si="23"/>
        <v>4.6741422093637057</v>
      </c>
      <c r="R48" s="44">
        <f t="shared" si="23"/>
        <v>3.4370648870718097</v>
      </c>
      <c r="S48" s="44">
        <f t="shared" si="23"/>
        <v>1.804671982557527</v>
      </c>
      <c r="T48" s="44">
        <f t="shared" si="23"/>
        <v>2.7590981910464056</v>
      </c>
      <c r="U48" s="44">
        <f t="shared" si="23"/>
        <v>1.8242673305056425</v>
      </c>
      <c r="V48" s="44">
        <f t="shared" si="23"/>
        <v>3.2315562774692075</v>
      </c>
      <c r="W48" s="44">
        <f t="shared" ref="W48:X48" si="24">W19/W$34*100</f>
        <v>3.7321138957545492</v>
      </c>
      <c r="X48" s="44">
        <f t="shared" si="24"/>
        <v>2.7637668961907909</v>
      </c>
      <c r="Y48" s="44">
        <f t="shared" si="23"/>
        <v>2.4392135102024817</v>
      </c>
    </row>
    <row r="49" spans="1:25" x14ac:dyDescent="0.2">
      <c r="A49" s="7" t="s">
        <v>163</v>
      </c>
      <c r="B49" s="7" t="s">
        <v>115</v>
      </c>
      <c r="C49" s="44">
        <f t="shared" ref="C49:Y49" si="25">C20/C$34*100</f>
        <v>0.7576355823946116</v>
      </c>
      <c r="D49" s="44">
        <f t="shared" si="25"/>
        <v>0.63584762738706191</v>
      </c>
      <c r="E49" s="44">
        <f t="shared" si="25"/>
        <v>0</v>
      </c>
      <c r="F49" s="44">
        <f t="shared" si="25"/>
        <v>1.4149560190014046E-4</v>
      </c>
      <c r="G49" s="44">
        <f t="shared" si="25"/>
        <v>7.9550614932030847E-4</v>
      </c>
      <c r="H49" s="44">
        <f t="shared" si="25"/>
        <v>0</v>
      </c>
      <c r="I49" s="44">
        <f t="shared" si="25"/>
        <v>1.8549017433796607E-2</v>
      </c>
      <c r="J49" s="44">
        <f t="shared" si="25"/>
        <v>7.2581996976661844E-2</v>
      </c>
      <c r="K49" s="44">
        <f t="shared" si="25"/>
        <v>7.1968731984910271E-4</v>
      </c>
      <c r="L49" s="44">
        <f t="shared" si="25"/>
        <v>1.0702281453307224E-2</v>
      </c>
      <c r="M49" s="44">
        <f t="shared" si="25"/>
        <v>0.19118298550745513</v>
      </c>
      <c r="N49" s="44">
        <f t="shared" si="25"/>
        <v>0.65843595971127</v>
      </c>
      <c r="O49" s="44">
        <f t="shared" si="25"/>
        <v>0.6041506430645539</v>
      </c>
      <c r="P49" s="44">
        <f t="shared" si="25"/>
        <v>0.73368232448915482</v>
      </c>
      <c r="Q49" s="44">
        <f t="shared" si="25"/>
        <v>0.46394246338948575</v>
      </c>
      <c r="R49" s="44">
        <f t="shared" si="25"/>
        <v>0.47689260396944977</v>
      </c>
      <c r="S49" s="44">
        <f t="shared" si="25"/>
        <v>0.62989645566180008</v>
      </c>
      <c r="T49" s="44">
        <f t="shared" si="25"/>
        <v>0.25874470218587448</v>
      </c>
      <c r="U49" s="44">
        <f t="shared" si="25"/>
        <v>0.38952965213283353</v>
      </c>
      <c r="V49" s="44">
        <f t="shared" si="25"/>
        <v>1.4543212190011827</v>
      </c>
      <c r="W49" s="44">
        <f t="shared" ref="W49:X49" si="26">W20/W$34*100</f>
        <v>3.3622475043311137</v>
      </c>
      <c r="X49" s="44">
        <f t="shared" si="26"/>
        <v>2.9784500156743436</v>
      </c>
      <c r="Y49" s="44">
        <f t="shared" si="25"/>
        <v>1.020693689941143</v>
      </c>
    </row>
    <row r="50" spans="1:25" x14ac:dyDescent="0.2">
      <c r="A50" s="7" t="s">
        <v>164</v>
      </c>
      <c r="B50" s="7" t="s">
        <v>116</v>
      </c>
      <c r="C50" s="44">
        <f t="shared" ref="C50:Y50" si="27">C21/C$34*100</f>
        <v>3.7839972128672636</v>
      </c>
      <c r="D50" s="44">
        <f t="shared" si="27"/>
        <v>0</v>
      </c>
      <c r="E50" s="44">
        <f t="shared" si="27"/>
        <v>0.19575535474117911</v>
      </c>
      <c r="F50" s="44">
        <f t="shared" si="27"/>
        <v>2.0432229392140844E-2</v>
      </c>
      <c r="G50" s="44">
        <f t="shared" si="27"/>
        <v>0.12770673522703085</v>
      </c>
      <c r="H50" s="44">
        <f t="shared" si="27"/>
        <v>2.4224558445813747E-2</v>
      </c>
      <c r="I50" s="44">
        <f t="shared" si="27"/>
        <v>3.2403786067282982E-2</v>
      </c>
      <c r="J50" s="44">
        <f t="shared" si="27"/>
        <v>0.17869112844397828</v>
      </c>
      <c r="K50" s="44">
        <f t="shared" si="27"/>
        <v>0.26532505843960985</v>
      </c>
      <c r="L50" s="44">
        <f t="shared" si="27"/>
        <v>0.27487973211702482</v>
      </c>
      <c r="M50" s="44">
        <f t="shared" si="27"/>
        <v>0.81914890548020902</v>
      </c>
      <c r="N50" s="44">
        <f t="shared" si="27"/>
        <v>0.56523719725786292</v>
      </c>
      <c r="O50" s="44">
        <f t="shared" si="27"/>
        <v>0.5824000390456755</v>
      </c>
      <c r="P50" s="44">
        <f t="shared" si="27"/>
        <v>0.68863574374145664</v>
      </c>
      <c r="Q50" s="44">
        <f t="shared" si="27"/>
        <v>0.81338188183827709</v>
      </c>
      <c r="R50" s="44">
        <f t="shared" si="27"/>
        <v>0.88381481953991803</v>
      </c>
      <c r="S50" s="44">
        <f t="shared" si="27"/>
        <v>0.57041389658092223</v>
      </c>
      <c r="T50" s="44">
        <f t="shared" si="27"/>
        <v>0.50769995945726254</v>
      </c>
      <c r="U50" s="44">
        <f t="shared" si="27"/>
        <v>0.63322122253713831</v>
      </c>
      <c r="V50" s="44">
        <f t="shared" si="27"/>
        <v>0.96773397675745054</v>
      </c>
      <c r="W50" s="44">
        <f t="shared" ref="W50:X50" si="28">W21/W$34*100</f>
        <v>0.80330653365152638</v>
      </c>
      <c r="X50" s="44">
        <f t="shared" si="28"/>
        <v>0.56475658353235114</v>
      </c>
      <c r="Y50" s="44">
        <f t="shared" si="27"/>
        <v>0.58902255660908487</v>
      </c>
    </row>
    <row r="51" spans="1:25" x14ac:dyDescent="0.2">
      <c r="A51" s="7" t="s">
        <v>165</v>
      </c>
      <c r="B51" s="7" t="s">
        <v>117</v>
      </c>
      <c r="C51" s="44">
        <f t="shared" ref="C51:Y51" si="29">C22/C$34*100</f>
        <v>0</v>
      </c>
      <c r="D51" s="44">
        <f t="shared" si="29"/>
        <v>0</v>
      </c>
      <c r="E51" s="44">
        <f t="shared" si="29"/>
        <v>0</v>
      </c>
      <c r="F51" s="44">
        <f t="shared" si="29"/>
        <v>0</v>
      </c>
      <c r="G51" s="44">
        <f t="shared" si="29"/>
        <v>0</v>
      </c>
      <c r="H51" s="44">
        <f t="shared" si="29"/>
        <v>0.1172746172908916</v>
      </c>
      <c r="I51" s="44">
        <f t="shared" si="29"/>
        <v>6.1112603129281071E-4</v>
      </c>
      <c r="J51" s="44">
        <f t="shared" si="29"/>
        <v>7.5327445277575927E-2</v>
      </c>
      <c r="K51" s="44">
        <f t="shared" si="29"/>
        <v>1.003230796326689E-3</v>
      </c>
      <c r="L51" s="44">
        <f t="shared" si="29"/>
        <v>6.7654153761134064E-3</v>
      </c>
      <c r="M51" s="44">
        <f t="shared" si="29"/>
        <v>9.8307955390300947E-3</v>
      </c>
      <c r="N51" s="44">
        <f t="shared" si="29"/>
        <v>6.9977357767737728E-4</v>
      </c>
      <c r="O51" s="44">
        <f t="shared" si="29"/>
        <v>1.2835527765354393E-4</v>
      </c>
      <c r="P51" s="44">
        <f t="shared" si="29"/>
        <v>7.7479288940689006E-2</v>
      </c>
      <c r="Q51" s="44">
        <f t="shared" si="29"/>
        <v>1.1307799917894856E-5</v>
      </c>
      <c r="R51" s="44">
        <f t="shared" si="29"/>
        <v>1.7946761123052571E-4</v>
      </c>
      <c r="S51" s="44">
        <f t="shared" si="29"/>
        <v>0</v>
      </c>
      <c r="T51" s="44">
        <f t="shared" si="29"/>
        <v>1.7928867815201202E-6</v>
      </c>
      <c r="U51" s="44">
        <f t="shared" si="29"/>
        <v>3.5017981875538362E-3</v>
      </c>
      <c r="V51" s="44">
        <f t="shared" si="29"/>
        <v>1.1855985713779174E-3</v>
      </c>
      <c r="W51" s="44">
        <f t="shared" ref="W51:X51" si="30">W22/W$34*100</f>
        <v>3.0438844408320741E-3</v>
      </c>
      <c r="X51" s="44">
        <f t="shared" si="30"/>
        <v>4.4663883463566974E-6</v>
      </c>
      <c r="Y51" s="44">
        <f t="shared" si="29"/>
        <v>9.8826793624753068E-3</v>
      </c>
    </row>
    <row r="52" spans="1:25" x14ac:dyDescent="0.2">
      <c r="A52" s="7" t="s">
        <v>166</v>
      </c>
      <c r="B52" s="7" t="s">
        <v>118</v>
      </c>
      <c r="C52" s="44">
        <f t="shared" ref="C52:Y52" si="31">C23/C$34*100</f>
        <v>26.741145047032866</v>
      </c>
      <c r="D52" s="44">
        <f t="shared" si="31"/>
        <v>13.074811476032977</v>
      </c>
      <c r="E52" s="44">
        <f t="shared" si="31"/>
        <v>1.381378198295552</v>
      </c>
      <c r="F52" s="44">
        <f t="shared" si="31"/>
        <v>0.16171360430622686</v>
      </c>
      <c r="G52" s="44">
        <f t="shared" si="31"/>
        <v>0.1605793602845306</v>
      </c>
      <c r="H52" s="44">
        <f t="shared" si="31"/>
        <v>3.699847710157308E-3</v>
      </c>
      <c r="I52" s="44">
        <f t="shared" si="31"/>
        <v>0.84813599575508125</v>
      </c>
      <c r="J52" s="44">
        <f t="shared" si="31"/>
        <v>0.23816114932592933</v>
      </c>
      <c r="K52" s="44">
        <f t="shared" si="31"/>
        <v>1.6561471259453474E-2</v>
      </c>
      <c r="L52" s="44">
        <f t="shared" si="31"/>
        <v>0.11217219477579353</v>
      </c>
      <c r="M52" s="44">
        <f t="shared" si="31"/>
        <v>0.14507421433483278</v>
      </c>
      <c r="N52" s="44">
        <f t="shared" si="31"/>
        <v>0.45224969426283312</v>
      </c>
      <c r="O52" s="44">
        <f t="shared" si="31"/>
        <v>0.83834186657269127</v>
      </c>
      <c r="P52" s="44">
        <f t="shared" si="31"/>
        <v>1.7574479263432838</v>
      </c>
      <c r="Q52" s="44">
        <f t="shared" si="31"/>
        <v>0.16591408875344893</v>
      </c>
      <c r="R52" s="44">
        <f t="shared" si="31"/>
        <v>0.2991624782212533</v>
      </c>
      <c r="S52" s="44">
        <f t="shared" si="31"/>
        <v>0.98079349193943444</v>
      </c>
      <c r="T52" s="44">
        <f t="shared" si="31"/>
        <v>3.0008425520449817</v>
      </c>
      <c r="U52" s="44">
        <f t="shared" si="31"/>
        <v>2.5718387052849758</v>
      </c>
      <c r="V52" s="44">
        <f t="shared" si="31"/>
        <v>4.5653884824735185</v>
      </c>
      <c r="W52" s="44">
        <f t="shared" ref="W52:X52" si="32">W23/W$34*100</f>
        <v>3.7776655650945861</v>
      </c>
      <c r="X52" s="44">
        <f t="shared" si="32"/>
        <v>2.6408784192458317</v>
      </c>
      <c r="Y52" s="44">
        <f t="shared" si="31"/>
        <v>1.8604767115055858</v>
      </c>
    </row>
    <row r="53" spans="1:25" x14ac:dyDescent="0.2">
      <c r="A53" s="7" t="s">
        <v>167</v>
      </c>
      <c r="B53" s="7" t="s">
        <v>119</v>
      </c>
      <c r="C53" s="44">
        <f t="shared" ref="C53:Y53" si="33">C24/C$34*100</f>
        <v>0</v>
      </c>
      <c r="D53" s="44">
        <f t="shared" si="33"/>
        <v>0</v>
      </c>
      <c r="E53" s="44">
        <f t="shared" si="33"/>
        <v>2.9855358449372411</v>
      </c>
      <c r="F53" s="44">
        <f t="shared" si="33"/>
        <v>9.7337072608071395E-2</v>
      </c>
      <c r="G53" s="44">
        <f t="shared" si="33"/>
        <v>5.9607853510466866E-2</v>
      </c>
      <c r="H53" s="44">
        <f t="shared" si="33"/>
        <v>3.4873564565334081E-2</v>
      </c>
      <c r="I53" s="44">
        <f t="shared" si="33"/>
        <v>6.0293521330079987E-3</v>
      </c>
      <c r="J53" s="44">
        <f t="shared" si="33"/>
        <v>6.7120384351652324E-2</v>
      </c>
      <c r="K53" s="44">
        <f t="shared" si="33"/>
        <v>2.3556432182097946E-4</v>
      </c>
      <c r="L53" s="44">
        <f t="shared" si="33"/>
        <v>1.1485127741060079E-2</v>
      </c>
      <c r="M53" s="44">
        <f t="shared" si="33"/>
        <v>0.12524748041880471</v>
      </c>
      <c r="N53" s="44">
        <f t="shared" si="33"/>
        <v>1.1369517688619846</v>
      </c>
      <c r="O53" s="44">
        <f t="shared" si="33"/>
        <v>1.1966554513435046</v>
      </c>
      <c r="P53" s="44">
        <f t="shared" si="33"/>
        <v>1.790866453999222E-3</v>
      </c>
      <c r="Q53" s="44">
        <f t="shared" si="33"/>
        <v>0.16621072127222536</v>
      </c>
      <c r="R53" s="44">
        <f t="shared" si="33"/>
        <v>0.13309988118177149</v>
      </c>
      <c r="S53" s="44">
        <f t="shared" si="33"/>
        <v>0.30684940804372468</v>
      </c>
      <c r="T53" s="44">
        <f t="shared" si="33"/>
        <v>0.5820691862421038</v>
      </c>
      <c r="U53" s="44">
        <f t="shared" si="33"/>
        <v>0.10411960444600074</v>
      </c>
      <c r="V53" s="44">
        <f t="shared" si="33"/>
        <v>6.5648255589069324E-2</v>
      </c>
      <c r="W53" s="44">
        <f t="shared" ref="W53:X53" si="34">W24/W$34*100</f>
        <v>6.6970713442459015E-2</v>
      </c>
      <c r="X53" s="44">
        <f t="shared" si="34"/>
        <v>1.6644174828232088E-2</v>
      </c>
      <c r="Y53" s="44">
        <f t="shared" si="33"/>
        <v>0.25949708553189121</v>
      </c>
    </row>
    <row r="54" spans="1:25" x14ac:dyDescent="0.2">
      <c r="A54" s="7" t="s">
        <v>168</v>
      </c>
      <c r="B54" s="7" t="s">
        <v>120</v>
      </c>
      <c r="C54" s="44">
        <f t="shared" ref="C54:Y54" si="35">C25/C$34*100</f>
        <v>2.0457554291023112</v>
      </c>
      <c r="D54" s="44">
        <f t="shared" si="35"/>
        <v>7.1363866598398369</v>
      </c>
      <c r="E54" s="44">
        <f t="shared" si="35"/>
        <v>46.161994540658988</v>
      </c>
      <c r="F54" s="44">
        <f t="shared" si="35"/>
        <v>96.426026066266871</v>
      </c>
      <c r="G54" s="44">
        <f t="shared" si="35"/>
        <v>98.311397317928368</v>
      </c>
      <c r="H54" s="44">
        <f t="shared" si="35"/>
        <v>86.201714619424351</v>
      </c>
      <c r="I54" s="44">
        <f t="shared" si="35"/>
        <v>90.683760885614163</v>
      </c>
      <c r="J54" s="44">
        <f t="shared" si="35"/>
        <v>96.564146925573084</v>
      </c>
      <c r="K54" s="44">
        <f t="shared" si="35"/>
        <v>97.99483451089948</v>
      </c>
      <c r="L54" s="44">
        <f t="shared" si="35"/>
        <v>89.324863331955584</v>
      </c>
      <c r="M54" s="44">
        <f t="shared" si="35"/>
        <v>82.14680454124715</v>
      </c>
      <c r="N54" s="44">
        <f t="shared" si="35"/>
        <v>73.380909035889758</v>
      </c>
      <c r="O54" s="44">
        <f t="shared" si="35"/>
        <v>58.072994234493521</v>
      </c>
      <c r="P54" s="44">
        <f t="shared" si="35"/>
        <v>19.407898053040277</v>
      </c>
      <c r="Q54" s="44">
        <f t="shared" si="35"/>
        <v>17.282165819208426</v>
      </c>
      <c r="R54" s="44">
        <f t="shared" si="35"/>
        <v>21.070451233558359</v>
      </c>
      <c r="S54" s="44">
        <f t="shared" si="35"/>
        <v>16.111671529530781</v>
      </c>
      <c r="T54" s="44">
        <f t="shared" si="35"/>
        <v>16.184618749377545</v>
      </c>
      <c r="U54" s="44">
        <f t="shared" si="35"/>
        <v>13.201807995552004</v>
      </c>
      <c r="V54" s="44">
        <f t="shared" si="35"/>
        <v>20.120949232217828</v>
      </c>
      <c r="W54" s="44">
        <f t="shared" ref="W54:X54" si="36">W25/W$34*100</f>
        <v>28.077227387101146</v>
      </c>
      <c r="X54" s="44">
        <f t="shared" si="36"/>
        <v>26.620781047334841</v>
      </c>
      <c r="Y54" s="44">
        <f t="shared" si="35"/>
        <v>39.308749532651419</v>
      </c>
    </row>
    <row r="55" spans="1:25" x14ac:dyDescent="0.2">
      <c r="A55" s="7" t="s">
        <v>169</v>
      </c>
      <c r="B55" s="7" t="s">
        <v>121</v>
      </c>
      <c r="C55" s="44">
        <f t="shared" ref="C55:Y55" si="37">C26/C$34*100</f>
        <v>7.6483567529903613</v>
      </c>
      <c r="D55" s="44">
        <f t="shared" si="37"/>
        <v>38.032975779719372</v>
      </c>
      <c r="E55" s="44">
        <f t="shared" si="37"/>
        <v>7.7560333913493444</v>
      </c>
      <c r="F55" s="44">
        <f t="shared" si="37"/>
        <v>2.6447776056101022E-4</v>
      </c>
      <c r="G55" s="44">
        <f t="shared" si="37"/>
        <v>4.4886101162766004E-4</v>
      </c>
      <c r="H55" s="44">
        <f t="shared" si="37"/>
        <v>0</v>
      </c>
      <c r="I55" s="44">
        <f t="shared" si="37"/>
        <v>0.4664834662810029</v>
      </c>
      <c r="J55" s="44">
        <f t="shared" si="37"/>
        <v>0.45835280516527321</v>
      </c>
      <c r="K55" s="44">
        <f t="shared" si="37"/>
        <v>0.37487679519504752</v>
      </c>
      <c r="L55" s="44">
        <f t="shared" si="37"/>
        <v>5.9843420049534028</v>
      </c>
      <c r="M55" s="44">
        <f t="shared" si="37"/>
        <v>3.2719616864778573</v>
      </c>
      <c r="N55" s="44">
        <f t="shared" si="37"/>
        <v>2.4748195437646192</v>
      </c>
      <c r="O55" s="44">
        <f t="shared" si="37"/>
        <v>1.60560800092034</v>
      </c>
      <c r="P55" s="44">
        <f t="shared" si="37"/>
        <v>0.81879322029572743</v>
      </c>
      <c r="Q55" s="44">
        <f t="shared" si="37"/>
        <v>2.1030404070555522E-2</v>
      </c>
      <c r="R55" s="44">
        <f t="shared" si="37"/>
        <v>6.6750854688357262E-3</v>
      </c>
      <c r="S55" s="44">
        <f t="shared" si="37"/>
        <v>2.6252181468518378E-4</v>
      </c>
      <c r="T55" s="44">
        <f t="shared" si="37"/>
        <v>0</v>
      </c>
      <c r="U55" s="44">
        <f t="shared" si="37"/>
        <v>2.121017649957581E-3</v>
      </c>
      <c r="V55" s="44">
        <f t="shared" si="37"/>
        <v>0</v>
      </c>
      <c r="W55" s="44">
        <f t="shared" ref="W55:X55" si="38">W26/W$34*100</f>
        <v>2.0043251998271326E-3</v>
      </c>
      <c r="X55" s="44">
        <f t="shared" si="38"/>
        <v>3.3576521032571104E-3</v>
      </c>
      <c r="Y55" s="44">
        <f t="shared" si="37"/>
        <v>0.58721279636377333</v>
      </c>
    </row>
    <row r="56" spans="1:25" x14ac:dyDescent="0.2">
      <c r="A56" s="7" t="s">
        <v>170</v>
      </c>
      <c r="B56" s="7" t="s">
        <v>122</v>
      </c>
      <c r="C56" s="44">
        <f t="shared" ref="C56:Y56" si="39">C27/C$34*100</f>
        <v>0</v>
      </c>
      <c r="D56" s="44">
        <f t="shared" si="39"/>
        <v>0</v>
      </c>
      <c r="E56" s="44">
        <f t="shared" si="39"/>
        <v>4.6225423271639039E-2</v>
      </c>
      <c r="F56" s="44">
        <f t="shared" si="39"/>
        <v>0</v>
      </c>
      <c r="G56" s="44">
        <f t="shared" si="39"/>
        <v>0</v>
      </c>
      <c r="H56" s="44">
        <f t="shared" si="39"/>
        <v>1.2221719162681796E-5</v>
      </c>
      <c r="I56" s="44">
        <f t="shared" si="39"/>
        <v>1.9667064089706095E-3</v>
      </c>
      <c r="J56" s="44">
        <f t="shared" si="39"/>
        <v>2.8619804148521515E-4</v>
      </c>
      <c r="K56" s="44">
        <f t="shared" si="39"/>
        <v>0</v>
      </c>
      <c r="L56" s="44">
        <f t="shared" si="39"/>
        <v>7.9993934229102767E-3</v>
      </c>
      <c r="M56" s="44">
        <f t="shared" si="39"/>
        <v>2.6067899759229282E-2</v>
      </c>
      <c r="N56" s="44">
        <f t="shared" si="39"/>
        <v>1.1859076723684825E-2</v>
      </c>
      <c r="O56" s="44">
        <f t="shared" si="39"/>
        <v>7.9199217414663275E-3</v>
      </c>
      <c r="P56" s="44">
        <f t="shared" si="39"/>
        <v>6.4714470075159722E-2</v>
      </c>
      <c r="Q56" s="44">
        <f t="shared" si="39"/>
        <v>6.1447110698022875E-2</v>
      </c>
      <c r="R56" s="44">
        <f t="shared" si="39"/>
        <v>2.4791711298831821E-2</v>
      </c>
      <c r="S56" s="44">
        <f t="shared" si="39"/>
        <v>3.5917519509519068E-2</v>
      </c>
      <c r="T56" s="44">
        <f t="shared" si="39"/>
        <v>7.9322972962181243E-2</v>
      </c>
      <c r="U56" s="44">
        <f t="shared" si="39"/>
        <v>0.29722168223070222</v>
      </c>
      <c r="V56" s="44">
        <f t="shared" si="39"/>
        <v>0.58184164991309428</v>
      </c>
      <c r="W56" s="44">
        <f t="shared" ref="W56:X56" si="40">W27/W$34*100</f>
        <v>0.22717482433648825</v>
      </c>
      <c r="X56" s="44">
        <f t="shared" si="40"/>
        <v>0.13211969770697587</v>
      </c>
      <c r="Y56" s="44">
        <f t="shared" si="39"/>
        <v>0.12766904723768102</v>
      </c>
    </row>
    <row r="57" spans="1:25" x14ac:dyDescent="0.2">
      <c r="A57" s="7" t="s">
        <v>171</v>
      </c>
      <c r="B57" s="7" t="s">
        <v>123</v>
      </c>
      <c r="C57" s="44">
        <f t="shared" ref="C57:Y57" si="41">C28/C$34*100</f>
        <v>3.623272558355592</v>
      </c>
      <c r="D57" s="44">
        <f t="shared" si="41"/>
        <v>1.6395379617154145E-2</v>
      </c>
      <c r="E57" s="44">
        <f t="shared" si="41"/>
        <v>3.0715354510898622E-2</v>
      </c>
      <c r="F57" s="44">
        <f t="shared" si="41"/>
        <v>8.8600049787938423E-3</v>
      </c>
      <c r="G57" s="44">
        <f t="shared" si="41"/>
        <v>2.1678653611086397E-3</v>
      </c>
      <c r="H57" s="44">
        <f t="shared" si="41"/>
        <v>3.1598699362424573E-3</v>
      </c>
      <c r="I57" s="44">
        <f t="shared" si="41"/>
        <v>0.15143593844529291</v>
      </c>
      <c r="J57" s="44">
        <f t="shared" si="41"/>
        <v>9.628601767633975E-2</v>
      </c>
      <c r="K57" s="44">
        <f t="shared" si="41"/>
        <v>6.6047971024855379E-2</v>
      </c>
      <c r="L57" s="44">
        <f t="shared" si="41"/>
        <v>1.3389949640622234E-2</v>
      </c>
      <c r="M57" s="44">
        <f t="shared" si="41"/>
        <v>2.4265718581405481E-2</v>
      </c>
      <c r="N57" s="44">
        <f t="shared" si="41"/>
        <v>1.5244515530101932E-3</v>
      </c>
      <c r="O57" s="44">
        <f t="shared" si="41"/>
        <v>9.4313051358368063E-3</v>
      </c>
      <c r="P57" s="44">
        <f t="shared" si="41"/>
        <v>0.16230904075940727</v>
      </c>
      <c r="Q57" s="44">
        <f t="shared" si="41"/>
        <v>0.77489512738749411</v>
      </c>
      <c r="R57" s="44">
        <f t="shared" si="41"/>
        <v>2.3105227908160181E-2</v>
      </c>
      <c r="S57" s="44">
        <f t="shared" si="41"/>
        <v>0.35756190696657297</v>
      </c>
      <c r="T57" s="44">
        <f t="shared" si="41"/>
        <v>1.3528357430157882</v>
      </c>
      <c r="U57" s="44">
        <f t="shared" si="41"/>
        <v>1.083953954770754</v>
      </c>
      <c r="V57" s="44">
        <f t="shared" si="41"/>
        <v>0.91568939457215071</v>
      </c>
      <c r="W57" s="44">
        <f t="shared" ref="W57:X57" si="42">W28/W$34*100</f>
        <v>2.442793741583305</v>
      </c>
      <c r="X57" s="44">
        <f t="shared" si="42"/>
        <v>0.97815941458297595</v>
      </c>
      <c r="Y57" s="44">
        <f t="shared" si="41"/>
        <v>0.73519090726651992</v>
      </c>
    </row>
    <row r="58" spans="1:25" x14ac:dyDescent="0.2">
      <c r="A58" s="7" t="s">
        <v>172</v>
      </c>
      <c r="B58" s="7" t="s">
        <v>124</v>
      </c>
      <c r="C58" s="44">
        <f t="shared" ref="C58:Y58" si="43">C29/C$34*100</f>
        <v>30.362094994774129</v>
      </c>
      <c r="D58" s="44">
        <f t="shared" si="43"/>
        <v>9.7112856084288719</v>
      </c>
      <c r="E58" s="44">
        <f t="shared" si="43"/>
        <v>25.015979942568723</v>
      </c>
      <c r="F58" s="44">
        <f t="shared" si="43"/>
        <v>2.1197892508964967E-3</v>
      </c>
      <c r="G58" s="44">
        <f t="shared" si="43"/>
        <v>0</v>
      </c>
      <c r="H58" s="44">
        <f t="shared" si="43"/>
        <v>0</v>
      </c>
      <c r="I58" s="44">
        <f t="shared" si="43"/>
        <v>4.6537952603385738E-2</v>
      </c>
      <c r="J58" s="44">
        <f t="shared" si="43"/>
        <v>9.7455263472407509E-3</v>
      </c>
      <c r="K58" s="44">
        <f t="shared" si="43"/>
        <v>0.17208923296458462</v>
      </c>
      <c r="L58" s="44">
        <f t="shared" si="43"/>
        <v>9.7346116352055395E-2</v>
      </c>
      <c r="M58" s="44">
        <f t="shared" si="43"/>
        <v>1.5055065234744413E-2</v>
      </c>
      <c r="N58" s="44">
        <f t="shared" si="43"/>
        <v>0.11432923221366065</v>
      </c>
      <c r="O58" s="44">
        <f t="shared" si="43"/>
        <v>6.2769140209645649E-2</v>
      </c>
      <c r="P58" s="44">
        <f t="shared" si="43"/>
        <v>3.1658841211366964</v>
      </c>
      <c r="Q58" s="44">
        <f t="shared" si="43"/>
        <v>5.9068804254593914</v>
      </c>
      <c r="R58" s="44">
        <f t="shared" si="43"/>
        <v>8.2961370170722937</v>
      </c>
      <c r="S58" s="44">
        <f t="shared" si="43"/>
        <v>4.7932593503396639</v>
      </c>
      <c r="T58" s="44">
        <f t="shared" si="43"/>
        <v>1.8468154948337749</v>
      </c>
      <c r="U58" s="44">
        <f t="shared" si="43"/>
        <v>1.8665047203209317</v>
      </c>
      <c r="V58" s="44">
        <f t="shared" si="43"/>
        <v>2.7413743946589841</v>
      </c>
      <c r="W58" s="44">
        <f t="shared" ref="W58:X58" si="44">W29/W$34*100</f>
        <v>1.4479883749084503</v>
      </c>
      <c r="X58" s="44">
        <f t="shared" si="44"/>
        <v>0.56710652909690329</v>
      </c>
      <c r="Y58" s="44">
        <f t="shared" si="43"/>
        <v>1.9144418008844775</v>
      </c>
    </row>
    <row r="59" spans="1:25" x14ac:dyDescent="0.2">
      <c r="A59" s="7" t="s">
        <v>173</v>
      </c>
      <c r="B59" s="7" t="s">
        <v>125</v>
      </c>
      <c r="C59" s="44">
        <f t="shared" ref="C59:Y59" si="45">C30/C$34*100</f>
        <v>0</v>
      </c>
      <c r="D59" s="44">
        <f t="shared" si="45"/>
        <v>1.076416208160869</v>
      </c>
      <c r="E59" s="44">
        <f t="shared" si="45"/>
        <v>0</v>
      </c>
      <c r="F59" s="44">
        <f t="shared" si="45"/>
        <v>0</v>
      </c>
      <c r="G59" s="44">
        <f t="shared" si="45"/>
        <v>4.1837401618443487E-3</v>
      </c>
      <c r="H59" s="44">
        <f t="shared" si="45"/>
        <v>3.7216801448433708E-2</v>
      </c>
      <c r="I59" s="44">
        <f t="shared" si="45"/>
        <v>0</v>
      </c>
      <c r="J59" s="44">
        <f t="shared" si="45"/>
        <v>0</v>
      </c>
      <c r="K59" s="44">
        <f t="shared" si="45"/>
        <v>3.6250916851658513E-4</v>
      </c>
      <c r="L59" s="44">
        <f t="shared" si="45"/>
        <v>3.5148081209601632E-2</v>
      </c>
      <c r="M59" s="44">
        <f t="shared" si="45"/>
        <v>0.2615975618009897</v>
      </c>
      <c r="N59" s="44">
        <f t="shared" si="45"/>
        <v>0.25713203283065744</v>
      </c>
      <c r="O59" s="44">
        <f t="shared" si="45"/>
        <v>6.6976184989861881E-2</v>
      </c>
      <c r="P59" s="44">
        <f t="shared" si="45"/>
        <v>2.8556604043096935E-2</v>
      </c>
      <c r="Q59" s="44">
        <f t="shared" si="45"/>
        <v>3.5440485747320276E-2</v>
      </c>
      <c r="R59" s="44">
        <f t="shared" si="45"/>
        <v>7.5390267578568718E-2</v>
      </c>
      <c r="S59" s="44">
        <f t="shared" si="45"/>
        <v>8.5516481133698627E-2</v>
      </c>
      <c r="T59" s="44">
        <f t="shared" si="45"/>
        <v>8.2814667150422766E-2</v>
      </c>
      <c r="U59" s="44">
        <f t="shared" si="45"/>
        <v>9.3602839289991871E-2</v>
      </c>
      <c r="V59" s="44">
        <f t="shared" si="45"/>
        <v>0.67341487018147761</v>
      </c>
      <c r="W59" s="44">
        <f t="shared" ref="W59:X59" si="46">W30/W$34*100</f>
        <v>1.6468328515808186</v>
      </c>
      <c r="X59" s="44">
        <f t="shared" si="46"/>
        <v>1.2527119686719661</v>
      </c>
      <c r="Y59" s="44">
        <f t="shared" si="45"/>
        <v>0.40318008436186648</v>
      </c>
    </row>
    <row r="60" spans="1:25" x14ac:dyDescent="0.2">
      <c r="A60" s="7" t="s">
        <v>174</v>
      </c>
      <c r="B60" s="7" t="s">
        <v>126</v>
      </c>
      <c r="C60" s="44">
        <f t="shared" ref="C60:Y60" si="47">C31/C$34*100</f>
        <v>0</v>
      </c>
      <c r="D60" s="44">
        <f t="shared" si="47"/>
        <v>0</v>
      </c>
      <c r="E60" s="44">
        <f t="shared" si="47"/>
        <v>0</v>
      </c>
      <c r="F60" s="44">
        <f t="shared" si="47"/>
        <v>0</v>
      </c>
      <c r="G60" s="44">
        <f t="shared" si="47"/>
        <v>2.8620444701803281E-4</v>
      </c>
      <c r="H60" s="44">
        <f t="shared" si="47"/>
        <v>0</v>
      </c>
      <c r="I60" s="44">
        <f t="shared" si="47"/>
        <v>2.0021999536026559E-5</v>
      </c>
      <c r="J60" s="44">
        <f t="shared" si="47"/>
        <v>5.7425274748006537E-2</v>
      </c>
      <c r="K60" s="44">
        <f t="shared" si="47"/>
        <v>0</v>
      </c>
      <c r="L60" s="44">
        <f t="shared" si="47"/>
        <v>4.6635160212595293E-4</v>
      </c>
      <c r="M60" s="44">
        <f t="shared" si="47"/>
        <v>3.9918655708792959E-3</v>
      </c>
      <c r="N60" s="44">
        <f t="shared" si="47"/>
        <v>1.630818902250337E-4</v>
      </c>
      <c r="O60" s="44">
        <f t="shared" si="47"/>
        <v>8.6419201782675121E-4</v>
      </c>
      <c r="P60" s="44">
        <f t="shared" si="47"/>
        <v>9.6636761876916762E-4</v>
      </c>
      <c r="Q60" s="44">
        <f t="shared" si="47"/>
        <v>8.178432033640233E-5</v>
      </c>
      <c r="R60" s="44">
        <f t="shared" si="47"/>
        <v>1.6034716180572776E-3</v>
      </c>
      <c r="S60" s="44">
        <f t="shared" si="47"/>
        <v>1.3616901867860808E-2</v>
      </c>
      <c r="T60" s="44">
        <f t="shared" si="47"/>
        <v>2.6137458400697796E-3</v>
      </c>
      <c r="U60" s="44">
        <f t="shared" si="47"/>
        <v>1.7101831812350887E-4</v>
      </c>
      <c r="V60" s="44">
        <f t="shared" si="47"/>
        <v>0</v>
      </c>
      <c r="W60" s="44">
        <f t="shared" ref="W60:X60" si="48">W31/W$34*100</f>
        <v>3.4337528468765771E-3</v>
      </c>
      <c r="X60" s="44">
        <f t="shared" si="48"/>
        <v>0.15936109350907465</v>
      </c>
      <c r="Y60" s="44">
        <f t="shared" si="47"/>
        <v>2.3951302984778818E-2</v>
      </c>
    </row>
    <row r="61" spans="1:25" x14ac:dyDescent="0.2">
      <c r="A61" s="7" t="s">
        <v>175</v>
      </c>
      <c r="B61" s="7" t="s">
        <v>127</v>
      </c>
      <c r="C61" s="44">
        <f t="shared" ref="C61:Y61" si="49">C32/C$34*100</f>
        <v>2.0067355707815584</v>
      </c>
      <c r="D61" s="44">
        <f t="shared" si="49"/>
        <v>4.5797149768587002E-2</v>
      </c>
      <c r="E61" s="44">
        <f t="shared" si="49"/>
        <v>0</v>
      </c>
      <c r="F61" s="44">
        <f t="shared" si="49"/>
        <v>6.2152273731837392E-5</v>
      </c>
      <c r="G61" s="44">
        <f t="shared" si="49"/>
        <v>0</v>
      </c>
      <c r="H61" s="44">
        <f t="shared" si="49"/>
        <v>3.4443026731194158E-4</v>
      </c>
      <c r="I61" s="44">
        <f t="shared" si="49"/>
        <v>6.1736015387561889E-3</v>
      </c>
      <c r="J61" s="44">
        <f t="shared" si="49"/>
        <v>8.7933442556327665E-3</v>
      </c>
      <c r="K61" s="44">
        <f t="shared" si="49"/>
        <v>2.0627704616600906E-3</v>
      </c>
      <c r="L61" s="44">
        <f t="shared" si="49"/>
        <v>1.5773220966298549E-2</v>
      </c>
      <c r="M61" s="44">
        <f t="shared" si="49"/>
        <v>6.147287964356392E-3</v>
      </c>
      <c r="N61" s="44">
        <f t="shared" si="49"/>
        <v>6.5067246729162628E-3</v>
      </c>
      <c r="O61" s="44">
        <f t="shared" si="49"/>
        <v>4.2918795965403746E-3</v>
      </c>
      <c r="P61" s="44">
        <f t="shared" si="49"/>
        <v>3.2689472536142211E-3</v>
      </c>
      <c r="Q61" s="44">
        <f t="shared" si="49"/>
        <v>4.3653367124896418E-5</v>
      </c>
      <c r="R61" s="44">
        <f t="shared" si="49"/>
        <v>6.6196020218441251E-4</v>
      </c>
      <c r="S61" s="44">
        <f t="shared" si="49"/>
        <v>4.7511215465034513E-4</v>
      </c>
      <c r="T61" s="44">
        <f t="shared" si="49"/>
        <v>3.5408570310400526E-3</v>
      </c>
      <c r="U61" s="44">
        <f t="shared" si="49"/>
        <v>8.7231976235597705E-4</v>
      </c>
      <c r="V61" s="44">
        <f t="shared" si="49"/>
        <v>5.8540092725689087E-3</v>
      </c>
      <c r="W61" s="44">
        <f t="shared" ref="W61:X61" si="50">W32/W$34*100</f>
        <v>1.6113572523588397E-3</v>
      </c>
      <c r="X61" s="44">
        <f t="shared" si="50"/>
        <v>2.9722027889665273E-3</v>
      </c>
      <c r="Y61" s="44">
        <f t="shared" si="49"/>
        <v>3.4977060133753383E-3</v>
      </c>
    </row>
    <row r="62" spans="1:25" x14ac:dyDescent="0.2">
      <c r="A62" s="7" t="s">
        <v>176</v>
      </c>
      <c r="B62" s="7" t="s">
        <v>128</v>
      </c>
      <c r="C62" s="44">
        <f t="shared" ref="C62:Y62" si="51">C33/C$34*100</f>
        <v>5.3489722448031589</v>
      </c>
      <c r="D62" s="44">
        <f t="shared" si="51"/>
        <v>11.480521098288927</v>
      </c>
      <c r="E62" s="44">
        <f t="shared" si="51"/>
        <v>0.24072778119153568</v>
      </c>
      <c r="F62" s="44">
        <f t="shared" si="51"/>
        <v>6.7127100407989998E-2</v>
      </c>
      <c r="G62" s="44">
        <f t="shared" si="51"/>
        <v>1.0987762031170563E-2</v>
      </c>
      <c r="H62" s="44">
        <f t="shared" si="51"/>
        <v>0.32141510353054403</v>
      </c>
      <c r="I62" s="44">
        <f t="shared" si="51"/>
        <v>7.1521230707170966</v>
      </c>
      <c r="J62" s="44">
        <f t="shared" si="51"/>
        <v>0.69099196253254636</v>
      </c>
      <c r="K62" s="44">
        <f t="shared" si="51"/>
        <v>0.56329893205731874</v>
      </c>
      <c r="L62" s="44">
        <f t="shared" si="51"/>
        <v>0.77413975700521465</v>
      </c>
      <c r="M62" s="44">
        <f t="shared" si="51"/>
        <v>1.3476868452964439</v>
      </c>
      <c r="N62" s="44">
        <f t="shared" si="51"/>
        <v>2.8417857952473762</v>
      </c>
      <c r="O62" s="44">
        <f t="shared" si="51"/>
        <v>2.2101579492314687</v>
      </c>
      <c r="P62" s="44">
        <f t="shared" si="51"/>
        <v>3.5985035099750555</v>
      </c>
      <c r="Q62" s="44">
        <f t="shared" si="51"/>
        <v>5.3770821242643594</v>
      </c>
      <c r="R62" s="44">
        <f t="shared" si="51"/>
        <v>6.6611941208920129</v>
      </c>
      <c r="S62" s="44">
        <f t="shared" si="51"/>
        <v>7.6273905693787016</v>
      </c>
      <c r="T62" s="44">
        <f t="shared" si="51"/>
        <v>5.3792770976132029</v>
      </c>
      <c r="U62" s="44">
        <f t="shared" si="51"/>
        <v>7.3166749814609053</v>
      </c>
      <c r="V62" s="44">
        <f t="shared" si="51"/>
        <v>9.9240326784778485</v>
      </c>
      <c r="W62" s="44">
        <f t="shared" ref="W62:X62" si="52">W33/W$34*100</f>
        <v>8.8091675993782026</v>
      </c>
      <c r="X62" s="44">
        <f t="shared" si="52"/>
        <v>7.3107257618439201</v>
      </c>
      <c r="Y62" s="44">
        <f t="shared" si="51"/>
        <v>5.450788150084354</v>
      </c>
    </row>
    <row r="63" spans="1:25" x14ac:dyDescent="0.2">
      <c r="B63" s="7" t="s">
        <v>177</v>
      </c>
      <c r="C63" s="44">
        <f t="shared" ref="C63:Y63" si="53">C34/C$34*100</f>
        <v>100</v>
      </c>
      <c r="D63" s="44">
        <f t="shared" si="53"/>
        <v>100</v>
      </c>
      <c r="E63" s="44">
        <f t="shared" si="53"/>
        <v>100</v>
      </c>
      <c r="F63" s="44">
        <f t="shared" si="53"/>
        <v>100</v>
      </c>
      <c r="G63" s="44">
        <f t="shared" si="53"/>
        <v>100</v>
      </c>
      <c r="H63" s="44">
        <f t="shared" si="53"/>
        <v>100</v>
      </c>
      <c r="I63" s="44">
        <f t="shared" si="53"/>
        <v>100</v>
      </c>
      <c r="J63" s="44">
        <f t="shared" si="53"/>
        <v>100</v>
      </c>
      <c r="K63" s="44">
        <f t="shared" si="53"/>
        <v>100</v>
      </c>
      <c r="L63" s="44">
        <f t="shared" si="53"/>
        <v>100</v>
      </c>
      <c r="M63" s="44">
        <f t="shared" si="53"/>
        <v>100</v>
      </c>
      <c r="N63" s="44">
        <f t="shared" si="53"/>
        <v>100</v>
      </c>
      <c r="O63" s="44">
        <f t="shared" si="53"/>
        <v>100</v>
      </c>
      <c r="P63" s="44">
        <f t="shared" si="53"/>
        <v>100</v>
      </c>
      <c r="Q63" s="44">
        <f t="shared" si="53"/>
        <v>100</v>
      </c>
      <c r="R63" s="44">
        <f t="shared" si="53"/>
        <v>100</v>
      </c>
      <c r="S63" s="44">
        <f t="shared" si="53"/>
        <v>100</v>
      </c>
      <c r="T63" s="44">
        <f t="shared" si="53"/>
        <v>100</v>
      </c>
      <c r="U63" s="44">
        <f t="shared" si="53"/>
        <v>100</v>
      </c>
      <c r="V63" s="44">
        <f t="shared" si="53"/>
        <v>100</v>
      </c>
      <c r="W63" s="44">
        <f t="shared" ref="W63:X63" si="54">W34/W$34*100</f>
        <v>100</v>
      </c>
      <c r="X63" s="44">
        <f t="shared" si="54"/>
        <v>100</v>
      </c>
      <c r="Y63" s="44">
        <f t="shared" si="53"/>
        <v>100</v>
      </c>
    </row>
    <row r="64" spans="1:25" x14ac:dyDescent="0.2">
      <c r="B64" s="7"/>
      <c r="C64" s="44"/>
      <c r="D64" s="44"/>
      <c r="E64" s="44"/>
      <c r="F64" s="44"/>
      <c r="G64" s="44"/>
      <c r="H64" s="44"/>
      <c r="I64" s="44"/>
      <c r="J64" s="44"/>
      <c r="K64" s="44"/>
      <c r="L64" s="44"/>
      <c r="M64" s="44"/>
      <c r="N64" s="44"/>
      <c r="O64" s="44"/>
      <c r="P64" s="44"/>
      <c r="Q64" s="44"/>
      <c r="R64" s="44"/>
      <c r="S64" s="44"/>
      <c r="T64" s="44"/>
      <c r="U64" s="44"/>
      <c r="V64" s="44"/>
      <c r="W64" s="44"/>
      <c r="X64" s="44"/>
      <c r="Y64" s="44"/>
    </row>
    <row r="65" spans="1:25" x14ac:dyDescent="0.2">
      <c r="A65" s="13"/>
      <c r="B65" s="13"/>
      <c r="C65" s="361" t="s">
        <v>56</v>
      </c>
      <c r="D65" s="361"/>
      <c r="E65" s="361"/>
      <c r="F65" s="361"/>
      <c r="G65" s="361"/>
      <c r="H65" s="361"/>
      <c r="I65" s="361"/>
      <c r="J65" s="361"/>
      <c r="K65" s="361"/>
      <c r="L65" s="361"/>
      <c r="M65" s="361"/>
      <c r="N65" s="361"/>
      <c r="O65" s="361"/>
      <c r="P65" s="361"/>
      <c r="Q65" s="361"/>
      <c r="R65" s="361"/>
      <c r="S65" s="361"/>
      <c r="T65" s="361"/>
      <c r="U65" s="361"/>
      <c r="V65" s="361"/>
      <c r="W65" s="361"/>
      <c r="X65" s="361"/>
      <c r="Y65" s="361"/>
    </row>
    <row r="66" spans="1:25" x14ac:dyDescent="0.2">
      <c r="A66" s="13"/>
      <c r="B66" s="13"/>
      <c r="C66" s="148"/>
      <c r="D66" s="148"/>
      <c r="E66" s="148"/>
      <c r="F66" s="148"/>
      <c r="G66" s="148"/>
      <c r="H66" s="148"/>
      <c r="I66" s="148"/>
      <c r="J66" s="148"/>
      <c r="K66" s="148"/>
      <c r="L66" s="148"/>
      <c r="M66" s="148"/>
      <c r="N66" s="148"/>
      <c r="O66" s="148"/>
      <c r="P66" s="148"/>
      <c r="Q66" s="148"/>
      <c r="R66" s="148"/>
      <c r="S66" s="148"/>
      <c r="T66" s="235"/>
      <c r="U66" s="241"/>
      <c r="V66" s="293"/>
      <c r="W66" s="299"/>
      <c r="X66" s="299"/>
      <c r="Y66" s="148"/>
    </row>
    <row r="67" spans="1:25" x14ac:dyDescent="0.2">
      <c r="A67" s="6" t="s">
        <v>152</v>
      </c>
      <c r="B67" s="6" t="s">
        <v>104</v>
      </c>
      <c r="C67" s="4" t="s">
        <v>10</v>
      </c>
      <c r="D67" s="45" t="str">
        <f t="shared" ref="D67:D83" si="55">IF(C9=0,"--",D9/C9*100-100)</f>
        <v>--</v>
      </c>
      <c r="E67" s="45" t="str">
        <f t="shared" ref="E67:K82" si="56">IF(D9=0,"--",E9/D9*100-100)</f>
        <v>--</v>
      </c>
      <c r="F67" s="45" t="str">
        <f t="shared" si="56"/>
        <v>--</v>
      </c>
      <c r="G67" s="45">
        <f t="shared" si="56"/>
        <v>-61.843646072415567</v>
      </c>
      <c r="H67" s="45">
        <f t="shared" si="56"/>
        <v>46.710041738276431</v>
      </c>
      <c r="I67" s="45">
        <f t="shared" si="56"/>
        <v>107.09564053217306</v>
      </c>
      <c r="J67" s="45">
        <f t="shared" si="56"/>
        <v>-97.25252525252526</v>
      </c>
      <c r="K67" s="45">
        <f t="shared" si="56"/>
        <v>83.529411764705884</v>
      </c>
      <c r="L67" s="45">
        <f t="shared" ref="L67:L92" si="57">IF(K9=0,"--",L9/K9*100-100)</f>
        <v>-97.676282051282044</v>
      </c>
      <c r="M67" s="45">
        <f t="shared" ref="M67:M92" si="58">IF(L9=0,"--",M9/L9*100-100)</f>
        <v>29468.965517241377</v>
      </c>
      <c r="N67" s="45">
        <f t="shared" ref="N67:N92" si="59">IF(M9=0,"--",N9/M9*100-100)</f>
        <v>-72.886297376093296</v>
      </c>
      <c r="O67" s="45">
        <f t="shared" ref="O67:O92" si="60">IF(N9=0,"--",O9/N9*100-100)</f>
        <v>-85.677419354838705</v>
      </c>
      <c r="P67" s="45">
        <f t="shared" ref="P67:P92" si="61">IF(O9=0,"--",P9/O9*100-100)</f>
        <v>36811.111111111109</v>
      </c>
      <c r="Q67" s="45">
        <f t="shared" ref="Q67:Q92" si="62">IF(P9=0,"--",Q9/P9*100-100)</f>
        <v>-93.257887628748563</v>
      </c>
      <c r="R67" s="45">
        <f t="shared" ref="R67:R92" si="63">IF(Q9=0,"--",R9/Q9*100-100)</f>
        <v>5922.4568601423925</v>
      </c>
      <c r="S67" s="45">
        <f t="shared" ref="S67:S92" si="64">IF(R9=0,"--",S9/R9*100-100)</f>
        <v>-59.184380892079638</v>
      </c>
      <c r="T67" s="45">
        <f t="shared" ref="T67:T92" si="65">IF(S9=0,"--",T9/S9*100-100)</f>
        <v>-80.111240384284969</v>
      </c>
      <c r="U67" s="45">
        <f t="shared" ref="U67:V92" si="66">IF(T9=0,"--",U9/T9*100-100)</f>
        <v>55.93375129584831</v>
      </c>
      <c r="V67" s="45">
        <f t="shared" si="66"/>
        <v>-7.7071626434507294</v>
      </c>
      <c r="W67" s="45">
        <f t="shared" ref="W67:W92" si="67">IF(V9=0,"--",W9/V9*100-100)</f>
        <v>311.10691867046273</v>
      </c>
      <c r="X67" s="45">
        <f t="shared" ref="X67:X92" si="68">IF(W9=0,"--",X9/W9*100-100)</f>
        <v>57.05381727158948</v>
      </c>
      <c r="Y67" s="18" t="str">
        <f>IFERROR((POWER(U9/C9,1/21)*100)-100,"--")</f>
        <v>--</v>
      </c>
    </row>
    <row r="68" spans="1:25" x14ac:dyDescent="0.2">
      <c r="A68" s="7" t="s">
        <v>153</v>
      </c>
      <c r="B68" s="7" t="s">
        <v>105</v>
      </c>
      <c r="C68" s="4" t="s">
        <v>10</v>
      </c>
      <c r="D68" s="45">
        <f t="shared" si="55"/>
        <v>9359.3589743589746</v>
      </c>
      <c r="E68" s="45">
        <f t="shared" si="56"/>
        <v>335.42889283439274</v>
      </c>
      <c r="F68" s="45">
        <f t="shared" si="56"/>
        <v>174.52349640881181</v>
      </c>
      <c r="G68" s="45">
        <f t="shared" si="56"/>
        <v>-83.313292935065135</v>
      </c>
      <c r="H68" s="45">
        <f t="shared" si="56"/>
        <v>5611.1145840057343</v>
      </c>
      <c r="I68" s="45">
        <f t="shared" si="56"/>
        <v>-96.881024964149887</v>
      </c>
      <c r="J68" s="45">
        <f t="shared" si="56"/>
        <v>100.4030073926013</v>
      </c>
      <c r="K68" s="45">
        <f t="shared" si="56"/>
        <v>-58.509377774859168</v>
      </c>
      <c r="L68" s="45">
        <f t="shared" si="57"/>
        <v>1074.7360960101296</v>
      </c>
      <c r="M68" s="45">
        <f t="shared" si="58"/>
        <v>99.629918835204052</v>
      </c>
      <c r="N68" s="45">
        <f t="shared" si="59"/>
        <v>274.14230611038215</v>
      </c>
      <c r="O68" s="45">
        <f t="shared" si="60"/>
        <v>220.78973976561588</v>
      </c>
      <c r="P68" s="45">
        <f t="shared" si="61"/>
        <v>80.080041750056409</v>
      </c>
      <c r="Q68" s="45">
        <f t="shared" si="62"/>
        <v>-1.4630115143932017</v>
      </c>
      <c r="R68" s="45">
        <f t="shared" si="63"/>
        <v>13.3716954554274</v>
      </c>
      <c r="S68" s="45">
        <f t="shared" si="64"/>
        <v>3.7043549459844911</v>
      </c>
      <c r="T68" s="45">
        <f t="shared" si="65"/>
        <v>147.93825167158076</v>
      </c>
      <c r="U68" s="45">
        <f t="shared" si="66"/>
        <v>-16.128792040902567</v>
      </c>
      <c r="V68" s="45">
        <f t="shared" si="66"/>
        <v>-48.922135396119018</v>
      </c>
      <c r="W68" s="45">
        <f t="shared" si="67"/>
        <v>-6.5898865685756363</v>
      </c>
      <c r="X68" s="45">
        <f t="shared" si="68"/>
        <v>103.64392383854337</v>
      </c>
      <c r="Y68" s="18">
        <f t="shared" ref="Y68:Y92" si="69">IFERROR((POWER(U10/C10,1/21)*100)-100,"--")</f>
        <v>83.433711786969496</v>
      </c>
    </row>
    <row r="69" spans="1:25" x14ac:dyDescent="0.2">
      <c r="A69" s="7" t="s">
        <v>154</v>
      </c>
      <c r="B69" s="7" t="s">
        <v>106</v>
      </c>
      <c r="C69" s="4" t="s">
        <v>10</v>
      </c>
      <c r="D69" s="45">
        <f t="shared" si="55"/>
        <v>236.66666666666669</v>
      </c>
      <c r="E69" s="45">
        <f t="shared" si="56"/>
        <v>-100</v>
      </c>
      <c r="F69" s="45" t="str">
        <f t="shared" si="56"/>
        <v>--</v>
      </c>
      <c r="G69" s="45">
        <f t="shared" si="56"/>
        <v>394.38116932422179</v>
      </c>
      <c r="H69" s="45">
        <f t="shared" si="56"/>
        <v>35140.546767009677</v>
      </c>
      <c r="I69" s="45">
        <f t="shared" si="56"/>
        <v>-87.582806278633541</v>
      </c>
      <c r="J69" s="45">
        <f t="shared" si="56"/>
        <v>174.30242108144915</v>
      </c>
      <c r="K69" s="45">
        <f t="shared" si="56"/>
        <v>-68.341552296404728</v>
      </c>
      <c r="L69" s="45">
        <f t="shared" si="57"/>
        <v>261.00582412830062</v>
      </c>
      <c r="M69" s="45">
        <f t="shared" si="58"/>
        <v>808.53283206280366</v>
      </c>
      <c r="N69" s="45">
        <f t="shared" si="59"/>
        <v>66.709427050292618</v>
      </c>
      <c r="O69" s="45">
        <f t="shared" si="60"/>
        <v>30.809464498889383</v>
      </c>
      <c r="P69" s="45">
        <f t="shared" si="61"/>
        <v>-40.492599296369058</v>
      </c>
      <c r="Q69" s="45">
        <f t="shared" si="62"/>
        <v>-46.979290975557895</v>
      </c>
      <c r="R69" s="45">
        <f t="shared" si="63"/>
        <v>-18.208409689755328</v>
      </c>
      <c r="S69" s="45">
        <f t="shared" si="64"/>
        <v>528.07957162164166</v>
      </c>
      <c r="T69" s="45">
        <f t="shared" si="65"/>
        <v>-14.45060992750345</v>
      </c>
      <c r="U69" s="45">
        <f t="shared" si="66"/>
        <v>11.451581083280061</v>
      </c>
      <c r="V69" s="45">
        <f t="shared" si="66"/>
        <v>17.506845308907955</v>
      </c>
      <c r="W69" s="45">
        <f t="shared" si="67"/>
        <v>-1.9611549797215702</v>
      </c>
      <c r="X69" s="45">
        <f t="shared" si="68"/>
        <v>-5.5262708939205964</v>
      </c>
      <c r="Y69" s="18">
        <f t="shared" si="69"/>
        <v>63.478753729754203</v>
      </c>
    </row>
    <row r="70" spans="1:25" x14ac:dyDescent="0.2">
      <c r="A70" s="7" t="s">
        <v>155</v>
      </c>
      <c r="B70" s="7" t="s">
        <v>107</v>
      </c>
      <c r="C70" s="4" t="s">
        <v>10</v>
      </c>
      <c r="D70" s="45" t="str">
        <f t="shared" si="55"/>
        <v>--</v>
      </c>
      <c r="E70" s="45">
        <f t="shared" si="56"/>
        <v>-83.617747440273035</v>
      </c>
      <c r="F70" s="45">
        <f t="shared" si="56"/>
        <v>-77.5</v>
      </c>
      <c r="G70" s="45">
        <f t="shared" si="56"/>
        <v>130587.77777777778</v>
      </c>
      <c r="H70" s="45">
        <f t="shared" si="56"/>
        <v>-93.6980136429205</v>
      </c>
      <c r="I70" s="45">
        <f t="shared" si="56"/>
        <v>-53.379502630750551</v>
      </c>
      <c r="J70" s="45">
        <f t="shared" si="56"/>
        <v>-36.211054306935466</v>
      </c>
      <c r="K70" s="45">
        <f t="shared" si="56"/>
        <v>503.88628459095719</v>
      </c>
      <c r="L70" s="45">
        <f t="shared" si="57"/>
        <v>-96.076123701014154</v>
      </c>
      <c r="M70" s="45">
        <f t="shared" si="58"/>
        <v>786.98149329929811</v>
      </c>
      <c r="N70" s="45">
        <f t="shared" si="59"/>
        <v>-52.8886970285632</v>
      </c>
      <c r="O70" s="45">
        <f t="shared" si="60"/>
        <v>523.01466096518016</v>
      </c>
      <c r="P70" s="45">
        <f t="shared" si="61"/>
        <v>944.71871552886387</v>
      </c>
      <c r="Q70" s="45">
        <f t="shared" si="62"/>
        <v>-6.9651542845612084</v>
      </c>
      <c r="R70" s="45">
        <f t="shared" si="63"/>
        <v>80.609470679027879</v>
      </c>
      <c r="S70" s="45">
        <f t="shared" si="64"/>
        <v>61.621686535005495</v>
      </c>
      <c r="T70" s="45">
        <f t="shared" si="65"/>
        <v>525.71505836673362</v>
      </c>
      <c r="U70" s="45">
        <f t="shared" si="66"/>
        <v>-87.574787667232329</v>
      </c>
      <c r="V70" s="45">
        <f t="shared" si="66"/>
        <v>-0.48341121625151118</v>
      </c>
      <c r="W70" s="45">
        <f t="shared" si="67"/>
        <v>138.14339395089914</v>
      </c>
      <c r="X70" s="45">
        <f t="shared" si="68"/>
        <v>182.68824797686949</v>
      </c>
      <c r="Y70" s="18" t="str">
        <f t="shared" si="69"/>
        <v>--</v>
      </c>
    </row>
    <row r="71" spans="1:25" x14ac:dyDescent="0.2">
      <c r="A71" s="7" t="s">
        <v>156</v>
      </c>
      <c r="B71" s="7" t="s">
        <v>108</v>
      </c>
      <c r="C71" s="4" t="s">
        <v>10</v>
      </c>
      <c r="D71" s="45" t="str">
        <f t="shared" si="55"/>
        <v>--</v>
      </c>
      <c r="E71" s="45">
        <f t="shared" si="56"/>
        <v>155.42279411764704</v>
      </c>
      <c r="F71" s="45">
        <f t="shared" si="56"/>
        <v>1307.3407700611731</v>
      </c>
      <c r="G71" s="45">
        <f t="shared" si="56"/>
        <v>118.71388391715675</v>
      </c>
      <c r="H71" s="45">
        <f t="shared" si="56"/>
        <v>2591.0181320801039</v>
      </c>
      <c r="I71" s="45">
        <f t="shared" si="56"/>
        <v>-94.859744468627682</v>
      </c>
      <c r="J71" s="45">
        <f t="shared" si="56"/>
        <v>572.68301752843934</v>
      </c>
      <c r="K71" s="45">
        <f t="shared" si="56"/>
        <v>-70.591331922827578</v>
      </c>
      <c r="L71" s="45">
        <f t="shared" si="57"/>
        <v>50.969142105240678</v>
      </c>
      <c r="M71" s="45">
        <f t="shared" si="58"/>
        <v>1091.7598152686357</v>
      </c>
      <c r="N71" s="45">
        <f t="shared" si="59"/>
        <v>60.534922093917544</v>
      </c>
      <c r="O71" s="45">
        <f t="shared" si="60"/>
        <v>19.662362192611965</v>
      </c>
      <c r="P71" s="45">
        <f t="shared" si="61"/>
        <v>69.422816230202557</v>
      </c>
      <c r="Q71" s="45">
        <f t="shared" si="62"/>
        <v>25.826663089780411</v>
      </c>
      <c r="R71" s="45">
        <f t="shared" si="63"/>
        <v>15.814424039997093</v>
      </c>
      <c r="S71" s="45">
        <f t="shared" si="64"/>
        <v>-22.660392674715382</v>
      </c>
      <c r="T71" s="45">
        <f t="shared" si="65"/>
        <v>94.91654596388787</v>
      </c>
      <c r="U71" s="45">
        <f t="shared" si="66"/>
        <v>-5.7040457955537391</v>
      </c>
      <c r="V71" s="45">
        <f t="shared" si="66"/>
        <v>-17.290988513445399</v>
      </c>
      <c r="W71" s="45">
        <f t="shared" si="67"/>
        <v>11.942482530138435</v>
      </c>
      <c r="X71" s="45">
        <f t="shared" si="68"/>
        <v>-4.6873626382195965</v>
      </c>
      <c r="Y71" s="18" t="str">
        <f t="shared" si="69"/>
        <v>--</v>
      </c>
    </row>
    <row r="72" spans="1:25" x14ac:dyDescent="0.2">
      <c r="A72" s="7" t="s">
        <v>157</v>
      </c>
      <c r="B72" s="7" t="s">
        <v>109</v>
      </c>
      <c r="C72" s="4" t="s">
        <v>10</v>
      </c>
      <c r="D72" s="45" t="str">
        <f t="shared" si="55"/>
        <v>--</v>
      </c>
      <c r="E72" s="45">
        <f t="shared" si="56"/>
        <v>155.42279411764704</v>
      </c>
      <c r="F72" s="45">
        <f t="shared" si="56"/>
        <v>1307.3407700611731</v>
      </c>
      <c r="G72" s="45">
        <f t="shared" si="56"/>
        <v>341.65430836103303</v>
      </c>
      <c r="H72" s="45">
        <f t="shared" si="56"/>
        <v>1232.6328221338383</v>
      </c>
      <c r="I72" s="45">
        <f t="shared" si="56"/>
        <v>-94.859744468627682</v>
      </c>
      <c r="J72" s="45">
        <f t="shared" si="56"/>
        <v>459.81305251770596</v>
      </c>
      <c r="K72" s="45">
        <f t="shared" si="56"/>
        <v>-64.661932238496831</v>
      </c>
      <c r="L72" s="45">
        <f t="shared" si="57"/>
        <v>52.935195430485379</v>
      </c>
      <c r="M72" s="45">
        <f t="shared" si="58"/>
        <v>1075.9676518241242</v>
      </c>
      <c r="N72" s="45">
        <f t="shared" si="59"/>
        <v>59.937444904410711</v>
      </c>
      <c r="O72" s="45">
        <f t="shared" si="60"/>
        <v>12.85478408889557</v>
      </c>
      <c r="P72" s="45">
        <f t="shared" si="61"/>
        <v>-47.640205479100509</v>
      </c>
      <c r="Q72" s="45">
        <f t="shared" si="62"/>
        <v>-22.30647732351126</v>
      </c>
      <c r="R72" s="45">
        <f t="shared" si="63"/>
        <v>-48.191346843490756</v>
      </c>
      <c r="S72" s="45">
        <f t="shared" si="64"/>
        <v>119.02812165339211</v>
      </c>
      <c r="T72" s="45">
        <f t="shared" si="65"/>
        <v>433.70259890471891</v>
      </c>
      <c r="U72" s="45">
        <f t="shared" si="66"/>
        <v>8.4862566282311747</v>
      </c>
      <c r="V72" s="45">
        <f t="shared" si="66"/>
        <v>-12.636044794874635</v>
      </c>
      <c r="W72" s="45">
        <f t="shared" si="67"/>
        <v>9.8489228903049622</v>
      </c>
      <c r="X72" s="45">
        <f t="shared" si="68"/>
        <v>15.764415730198138</v>
      </c>
      <c r="Y72" s="18" t="str">
        <f t="shared" si="69"/>
        <v>--</v>
      </c>
    </row>
    <row r="73" spans="1:25" x14ac:dyDescent="0.2">
      <c r="A73" s="7" t="s">
        <v>158</v>
      </c>
      <c r="B73" s="7" t="s">
        <v>110</v>
      </c>
      <c r="C73" s="4" t="s">
        <v>10</v>
      </c>
      <c r="D73" s="45">
        <f t="shared" si="55"/>
        <v>-100</v>
      </c>
      <c r="E73" s="45" t="str">
        <f t="shared" si="56"/>
        <v>--</v>
      </c>
      <c r="F73" s="45">
        <f t="shared" si="56"/>
        <v>-100</v>
      </c>
      <c r="G73" s="45" t="str">
        <f t="shared" si="56"/>
        <v>--</v>
      </c>
      <c r="H73" s="45" t="str">
        <f t="shared" si="56"/>
        <v>--</v>
      </c>
      <c r="I73" s="45" t="str">
        <f t="shared" si="56"/>
        <v>--</v>
      </c>
      <c r="J73" s="45">
        <f t="shared" si="56"/>
        <v>-83.912204534491082</v>
      </c>
      <c r="K73" s="45">
        <f t="shared" si="56"/>
        <v>-98.800599700149931</v>
      </c>
      <c r="L73" s="45">
        <f t="shared" si="57"/>
        <v>25.000000000000028</v>
      </c>
      <c r="M73" s="45">
        <f t="shared" si="58"/>
        <v>59949.999999999985</v>
      </c>
      <c r="N73" s="45">
        <f t="shared" si="59"/>
        <v>18351.024146544551</v>
      </c>
      <c r="O73" s="45">
        <f t="shared" si="60"/>
        <v>63.067517220465277</v>
      </c>
      <c r="P73" s="45">
        <f t="shared" si="61"/>
        <v>-99.928269467699678</v>
      </c>
      <c r="Q73" s="45">
        <f t="shared" si="62"/>
        <v>3936.6512345679012</v>
      </c>
      <c r="R73" s="45">
        <f t="shared" si="63"/>
        <v>81.900028672464856</v>
      </c>
      <c r="S73" s="45">
        <f t="shared" si="64"/>
        <v>-79.027122455627833</v>
      </c>
      <c r="T73" s="45">
        <f t="shared" si="65"/>
        <v>608.8986872432107</v>
      </c>
      <c r="U73" s="45">
        <f t="shared" si="66"/>
        <v>525.01307586830831</v>
      </c>
      <c r="V73" s="45">
        <f t="shared" si="66"/>
        <v>2.5911446700766021</v>
      </c>
      <c r="W73" s="45">
        <f t="shared" si="67"/>
        <v>25.845409030482998</v>
      </c>
      <c r="X73" s="45">
        <f t="shared" si="68"/>
        <v>-31.45554463580288</v>
      </c>
      <c r="Y73" s="18">
        <f t="shared" si="69"/>
        <v>59.472366401193085</v>
      </c>
    </row>
    <row r="74" spans="1:25" x14ac:dyDescent="0.2">
      <c r="A74" s="7" t="s">
        <v>159</v>
      </c>
      <c r="B74" s="7" t="s">
        <v>111</v>
      </c>
      <c r="C74" s="4" t="s">
        <v>10</v>
      </c>
      <c r="D74" s="45">
        <f t="shared" si="55"/>
        <v>-3.4999999999999858</v>
      </c>
      <c r="E74" s="45">
        <f t="shared" si="56"/>
        <v>859.12172967440665</v>
      </c>
      <c r="F74" s="45">
        <f t="shared" si="56"/>
        <v>5.9620713687853879</v>
      </c>
      <c r="G74" s="45">
        <f t="shared" si="56"/>
        <v>-79.900427369255851</v>
      </c>
      <c r="H74" s="45">
        <f t="shared" si="56"/>
        <v>-16.004885075468138</v>
      </c>
      <c r="I74" s="45">
        <f t="shared" si="56"/>
        <v>-48.03340416806472</v>
      </c>
      <c r="J74" s="45">
        <f t="shared" si="56"/>
        <v>924.19470550254664</v>
      </c>
      <c r="K74" s="45">
        <f t="shared" si="56"/>
        <v>-65.706330443919086</v>
      </c>
      <c r="L74" s="45">
        <f t="shared" si="57"/>
        <v>479.18236874087233</v>
      </c>
      <c r="M74" s="45">
        <f t="shared" si="58"/>
        <v>172.98604523220911</v>
      </c>
      <c r="N74" s="45">
        <f t="shared" si="59"/>
        <v>179.92788826427363</v>
      </c>
      <c r="O74" s="45">
        <f t="shared" si="60"/>
        <v>-52.472222427332504</v>
      </c>
      <c r="P74" s="45">
        <f t="shared" si="61"/>
        <v>-97.5451481926886</v>
      </c>
      <c r="Q74" s="45">
        <f t="shared" si="62"/>
        <v>185.71682851096659</v>
      </c>
      <c r="R74" s="45">
        <f t="shared" si="63"/>
        <v>133.31695127606994</v>
      </c>
      <c r="S74" s="45">
        <f t="shared" si="64"/>
        <v>46.692932541401376</v>
      </c>
      <c r="T74" s="45">
        <f t="shared" si="65"/>
        <v>259.71722229862559</v>
      </c>
      <c r="U74" s="45">
        <f t="shared" si="66"/>
        <v>13.286132183833743</v>
      </c>
      <c r="V74" s="45">
        <f t="shared" si="66"/>
        <v>41.190655801165263</v>
      </c>
      <c r="W74" s="45">
        <f t="shared" si="67"/>
        <v>-46.277892388046425</v>
      </c>
      <c r="X74" s="45">
        <f t="shared" si="68"/>
        <v>7.8501960291661845</v>
      </c>
      <c r="Y74" s="18">
        <f t="shared" si="69"/>
        <v>21.734899176705639</v>
      </c>
    </row>
    <row r="75" spans="1:25" x14ac:dyDescent="0.2">
      <c r="A75" s="7" t="s">
        <v>160</v>
      </c>
      <c r="B75" s="7" t="s">
        <v>112</v>
      </c>
      <c r="C75" s="4" t="s">
        <v>10</v>
      </c>
      <c r="D75" s="45" t="str">
        <f t="shared" si="55"/>
        <v>--</v>
      </c>
      <c r="E75" s="45" t="str">
        <f t="shared" si="56"/>
        <v>--</v>
      </c>
      <c r="F75" s="45" t="str">
        <f t="shared" si="56"/>
        <v>--</v>
      </c>
      <c r="G75" s="45">
        <f t="shared" si="56"/>
        <v>229.61689487497711</v>
      </c>
      <c r="H75" s="45">
        <f t="shared" si="56"/>
        <v>-77.205110795629906</v>
      </c>
      <c r="I75" s="45">
        <f t="shared" si="56"/>
        <v>135.08258868128897</v>
      </c>
      <c r="J75" s="45">
        <f t="shared" si="56"/>
        <v>536.26290084777008</v>
      </c>
      <c r="K75" s="45">
        <f t="shared" si="56"/>
        <v>-99.983163703116347</v>
      </c>
      <c r="L75" s="45">
        <f t="shared" si="57"/>
        <v>640.86021505376345</v>
      </c>
      <c r="M75" s="45">
        <f t="shared" si="58"/>
        <v>4976.052249637155</v>
      </c>
      <c r="N75" s="45">
        <f t="shared" si="59"/>
        <v>1685.1632641390747</v>
      </c>
      <c r="O75" s="45">
        <f t="shared" si="60"/>
        <v>-43.276532290744029</v>
      </c>
      <c r="P75" s="45">
        <f t="shared" si="61"/>
        <v>143.48367495037402</v>
      </c>
      <c r="Q75" s="45">
        <f t="shared" si="62"/>
        <v>-92.720588661652911</v>
      </c>
      <c r="R75" s="45">
        <f t="shared" si="63"/>
        <v>-83.324836705432531</v>
      </c>
      <c r="S75" s="45">
        <f t="shared" si="64"/>
        <v>2865.204929779306</v>
      </c>
      <c r="T75" s="45">
        <f t="shared" si="65"/>
        <v>829.18406536756368</v>
      </c>
      <c r="U75" s="45">
        <f t="shared" si="66"/>
        <v>-15.82230945008304</v>
      </c>
      <c r="V75" s="45">
        <f t="shared" si="66"/>
        <v>23.350876094500222</v>
      </c>
      <c r="W75" s="45">
        <f t="shared" si="67"/>
        <v>-32.465596422188199</v>
      </c>
      <c r="X75" s="45">
        <f t="shared" si="68"/>
        <v>-49.919546572990591</v>
      </c>
      <c r="Y75" s="18" t="str">
        <f t="shared" si="69"/>
        <v>--</v>
      </c>
    </row>
    <row r="76" spans="1:25" x14ac:dyDescent="0.2">
      <c r="A76" s="7" t="s">
        <v>161</v>
      </c>
      <c r="B76" s="7" t="s">
        <v>113</v>
      </c>
      <c r="C76" s="4" t="s">
        <v>10</v>
      </c>
      <c r="D76" s="45" t="str">
        <f t="shared" si="55"/>
        <v>--</v>
      </c>
      <c r="E76" s="45" t="str">
        <f t="shared" si="56"/>
        <v>--</v>
      </c>
      <c r="F76" s="45" t="str">
        <f t="shared" si="56"/>
        <v>--</v>
      </c>
      <c r="G76" s="45" t="str">
        <f t="shared" si="56"/>
        <v>--</v>
      </c>
      <c r="H76" s="45" t="str">
        <f t="shared" si="56"/>
        <v>--</v>
      </c>
      <c r="I76" s="45" t="str">
        <f t="shared" si="56"/>
        <v>--</v>
      </c>
      <c r="J76" s="45" t="str">
        <f t="shared" si="56"/>
        <v>--</v>
      </c>
      <c r="K76" s="45">
        <f t="shared" si="56"/>
        <v>-100</v>
      </c>
      <c r="L76" s="45" t="str">
        <f t="shared" si="57"/>
        <v>--</v>
      </c>
      <c r="M76" s="45">
        <f t="shared" si="58"/>
        <v>-99.310166422350605</v>
      </c>
      <c r="N76" s="45">
        <f t="shared" si="59"/>
        <v>288.75</v>
      </c>
      <c r="O76" s="45">
        <f t="shared" si="60"/>
        <v>2086.4951768488745</v>
      </c>
      <c r="P76" s="45">
        <f t="shared" si="61"/>
        <v>-98.75</v>
      </c>
      <c r="Q76" s="45">
        <f t="shared" si="62"/>
        <v>34950.588235294119</v>
      </c>
      <c r="R76" s="45">
        <f t="shared" si="63"/>
        <v>-99.845601315745313</v>
      </c>
      <c r="S76" s="45">
        <f t="shared" si="64"/>
        <v>5510.869565217391</v>
      </c>
      <c r="T76" s="45">
        <f t="shared" si="65"/>
        <v>1268.2681131344441</v>
      </c>
      <c r="U76" s="45">
        <f t="shared" si="66"/>
        <v>201.02789183066687</v>
      </c>
      <c r="V76" s="45">
        <f t="shared" si="66"/>
        <v>-70.311735711329348</v>
      </c>
      <c r="W76" s="45">
        <f t="shared" si="67"/>
        <v>-69.345077785874963</v>
      </c>
      <c r="X76" s="45">
        <f t="shared" si="68"/>
        <v>1390.3152454780363</v>
      </c>
      <c r="Y76" s="18" t="str">
        <f t="shared" si="69"/>
        <v>--</v>
      </c>
    </row>
    <row r="77" spans="1:25" x14ac:dyDescent="0.2">
      <c r="A77" s="7" t="s">
        <v>162</v>
      </c>
      <c r="B77" s="7" t="s">
        <v>114</v>
      </c>
      <c r="C77" s="4" t="s">
        <v>10</v>
      </c>
      <c r="D77" s="45">
        <f t="shared" si="55"/>
        <v>336.50190114068448</v>
      </c>
      <c r="E77" s="45">
        <f t="shared" si="56"/>
        <v>-51.647793263646918</v>
      </c>
      <c r="F77" s="45">
        <f t="shared" si="56"/>
        <v>2901.00585497673</v>
      </c>
      <c r="G77" s="45">
        <f t="shared" si="56"/>
        <v>70.665892934861461</v>
      </c>
      <c r="H77" s="45">
        <f t="shared" si="56"/>
        <v>-91.612048447044756</v>
      </c>
      <c r="I77" s="45">
        <f t="shared" si="56"/>
        <v>205.60875034945485</v>
      </c>
      <c r="J77" s="45">
        <f t="shared" si="56"/>
        <v>736.77403862646213</v>
      </c>
      <c r="K77" s="45">
        <f t="shared" si="56"/>
        <v>-53.847856744613168</v>
      </c>
      <c r="L77" s="45">
        <f t="shared" si="57"/>
        <v>263.42683887319606</v>
      </c>
      <c r="M77" s="45">
        <f t="shared" si="58"/>
        <v>348.307256871346</v>
      </c>
      <c r="N77" s="45">
        <f t="shared" si="59"/>
        <v>93.713620573565748</v>
      </c>
      <c r="O77" s="45">
        <f t="shared" si="60"/>
        <v>20.521572009205883</v>
      </c>
      <c r="P77" s="45">
        <f t="shared" si="61"/>
        <v>34.540081687732595</v>
      </c>
      <c r="Q77" s="45">
        <f t="shared" si="62"/>
        <v>2.8366876018319118</v>
      </c>
      <c r="R77" s="45">
        <f t="shared" si="63"/>
        <v>-9.3838966282197447</v>
      </c>
      <c r="S77" s="45">
        <f t="shared" si="64"/>
        <v>-48.611999389806613</v>
      </c>
      <c r="T77" s="45">
        <f t="shared" si="65"/>
        <v>253.27143860125625</v>
      </c>
      <c r="U77" s="45">
        <f t="shared" si="66"/>
        <v>-45.678387237040262</v>
      </c>
      <c r="V77" s="45">
        <f t="shared" si="66"/>
        <v>31.175940656638403</v>
      </c>
      <c r="W77" s="45">
        <f t="shared" si="67"/>
        <v>32.920065165162242</v>
      </c>
      <c r="X77" s="45">
        <f t="shared" si="68"/>
        <v>11.719672301273903</v>
      </c>
      <c r="Y77" s="18">
        <f t="shared" si="69"/>
        <v>50.063945110383628</v>
      </c>
    </row>
    <row r="78" spans="1:25" x14ac:dyDescent="0.2">
      <c r="A78" s="7" t="s">
        <v>163</v>
      </c>
      <c r="B78" s="7" t="s">
        <v>115</v>
      </c>
      <c r="C78" s="4" t="s">
        <v>10</v>
      </c>
      <c r="D78" s="45">
        <f t="shared" si="55"/>
        <v>325.62844880441446</v>
      </c>
      <c r="E78" s="45">
        <f t="shared" si="56"/>
        <v>-100</v>
      </c>
      <c r="F78" s="45" t="str">
        <f t="shared" si="56"/>
        <v>--</v>
      </c>
      <c r="G78" s="45">
        <f t="shared" si="56"/>
        <v>736.44859813084111</v>
      </c>
      <c r="H78" s="45">
        <f t="shared" si="56"/>
        <v>-100</v>
      </c>
      <c r="I78" s="45" t="str">
        <f t="shared" si="56"/>
        <v>--</v>
      </c>
      <c r="J78" s="45">
        <f t="shared" si="56"/>
        <v>489.79957314231046</v>
      </c>
      <c r="K78" s="45">
        <f t="shared" si="56"/>
        <v>-99.101572248565006</v>
      </c>
      <c r="L78" s="45">
        <f t="shared" si="57"/>
        <v>1169.6296296296296</v>
      </c>
      <c r="M78" s="45">
        <f t="shared" si="58"/>
        <v>1934.7250583430573</v>
      </c>
      <c r="N78" s="45">
        <f t="shared" si="59"/>
        <v>434.70680265159865</v>
      </c>
      <c r="O78" s="45">
        <f t="shared" si="60"/>
        <v>0.96230158730159587</v>
      </c>
      <c r="P78" s="45">
        <f t="shared" si="61"/>
        <v>-6.0931976980419478</v>
      </c>
      <c r="Q78" s="45">
        <f t="shared" si="62"/>
        <v>-37.634282025748355</v>
      </c>
      <c r="R78" s="45">
        <f t="shared" si="63"/>
        <v>26.670660861669163</v>
      </c>
      <c r="S78" s="45">
        <f t="shared" si="64"/>
        <v>29.270596637309296</v>
      </c>
      <c r="T78" s="45">
        <f t="shared" si="65"/>
        <v>-5.0834491507969375</v>
      </c>
      <c r="U78" s="45">
        <f t="shared" si="66"/>
        <v>23.685955295893919</v>
      </c>
      <c r="V78" s="45">
        <f t="shared" si="66"/>
        <v>176.4717503079753</v>
      </c>
      <c r="W78" s="45">
        <f t="shared" si="67"/>
        <v>166.08274935914631</v>
      </c>
      <c r="X78" s="45">
        <f t="shared" si="68"/>
        <v>33.64224659849512</v>
      </c>
      <c r="Y78" s="18">
        <f t="shared" si="69"/>
        <v>43.878889636066617</v>
      </c>
    </row>
    <row r="79" spans="1:25" x14ac:dyDescent="0.2">
      <c r="A79" s="7" t="s">
        <v>164</v>
      </c>
      <c r="B79" s="7" t="s">
        <v>116</v>
      </c>
      <c r="C79" s="4" t="s">
        <v>10</v>
      </c>
      <c r="D79" s="45">
        <f t="shared" si="55"/>
        <v>-100</v>
      </c>
      <c r="E79" s="45" t="str">
        <f t="shared" si="56"/>
        <v>--</v>
      </c>
      <c r="F79" s="45">
        <f t="shared" si="56"/>
        <v>33.64760833837903</v>
      </c>
      <c r="G79" s="45">
        <f t="shared" si="56"/>
        <v>829.90097728302385</v>
      </c>
      <c r="H79" s="45">
        <f t="shared" si="56"/>
        <v>-69.650401241656752</v>
      </c>
      <c r="I79" s="45">
        <f t="shared" si="56"/>
        <v>63.303215153877886</v>
      </c>
      <c r="J79" s="45">
        <f t="shared" si="56"/>
        <v>731.19646117118384</v>
      </c>
      <c r="K79" s="45">
        <f t="shared" si="56"/>
        <v>34.537544665861333</v>
      </c>
      <c r="L79" s="45">
        <f t="shared" si="57"/>
        <v>-11.547730123907314</v>
      </c>
      <c r="M79" s="45">
        <f t="shared" si="58"/>
        <v>239.43216859464707</v>
      </c>
      <c r="N79" s="45">
        <f t="shared" si="59"/>
        <v>7.1320181459387726</v>
      </c>
      <c r="O79" s="45">
        <f t="shared" si="60"/>
        <v>13.375235666462217</v>
      </c>
      <c r="P79" s="45">
        <f t="shared" si="61"/>
        <v>-8.5671191553544475</v>
      </c>
      <c r="Q79" s="45">
        <f t="shared" si="62"/>
        <v>16.491648701620548</v>
      </c>
      <c r="R79" s="45">
        <f t="shared" si="63"/>
        <v>33.90178255338202</v>
      </c>
      <c r="S79" s="45">
        <f t="shared" si="64"/>
        <v>-36.834491935419621</v>
      </c>
      <c r="T79" s="45">
        <f t="shared" si="65"/>
        <v>105.6632420785136</v>
      </c>
      <c r="U79" s="45">
        <f t="shared" si="66"/>
        <v>2.47069085334563</v>
      </c>
      <c r="V79" s="45">
        <f t="shared" si="66"/>
        <v>13.170040600386557</v>
      </c>
      <c r="W79" s="45">
        <f t="shared" si="67"/>
        <v>-4.462760113441405</v>
      </c>
      <c r="X79" s="45">
        <f t="shared" si="68"/>
        <v>6.0628113415126563</v>
      </c>
      <c r="Y79" s="18">
        <f t="shared" si="69"/>
        <v>36.39044873013188</v>
      </c>
    </row>
    <row r="80" spans="1:25" x14ac:dyDescent="0.2">
      <c r="A80" s="7" t="s">
        <v>165</v>
      </c>
      <c r="B80" s="7" t="s">
        <v>117</v>
      </c>
      <c r="C80" s="4" t="s">
        <v>10</v>
      </c>
      <c r="D80" s="45" t="str">
        <f t="shared" si="55"/>
        <v>--</v>
      </c>
      <c r="E80" s="45" t="str">
        <f t="shared" si="56"/>
        <v>--</v>
      </c>
      <c r="F80" s="45" t="str">
        <f t="shared" si="56"/>
        <v>--</v>
      </c>
      <c r="G80" s="45" t="str">
        <f t="shared" si="56"/>
        <v>--</v>
      </c>
      <c r="H80" s="45" t="str">
        <f t="shared" si="56"/>
        <v>--</v>
      </c>
      <c r="I80" s="45">
        <f t="shared" si="56"/>
        <v>-99.36381766246808</v>
      </c>
      <c r="J80" s="45">
        <f t="shared" si="56"/>
        <v>18478.853313477292</v>
      </c>
      <c r="K80" s="45">
        <f t="shared" si="56"/>
        <v>-98.793254085943076</v>
      </c>
      <c r="L80" s="45">
        <f t="shared" si="57"/>
        <v>475.75556293590171</v>
      </c>
      <c r="M80" s="45">
        <f t="shared" si="58"/>
        <v>65.511075219197039</v>
      </c>
      <c r="N80" s="45">
        <f t="shared" si="59"/>
        <v>-88.948524030251278</v>
      </c>
      <c r="O80" s="45">
        <f t="shared" si="60"/>
        <v>-79.817092399873857</v>
      </c>
      <c r="P80" s="45">
        <f t="shared" si="61"/>
        <v>46577.343749999993</v>
      </c>
      <c r="Q80" s="45">
        <f t="shared" si="62"/>
        <v>-99.98560597184796</v>
      </c>
      <c r="R80" s="45">
        <f t="shared" si="63"/>
        <v>1855.8139534883719</v>
      </c>
      <c r="S80" s="45">
        <f t="shared" si="64"/>
        <v>-100</v>
      </c>
      <c r="T80" s="45" t="str">
        <f t="shared" si="65"/>
        <v>--</v>
      </c>
      <c r="U80" s="45">
        <f t="shared" si="66"/>
        <v>160368.42105263157</v>
      </c>
      <c r="V80" s="45">
        <f t="shared" si="66"/>
        <v>-74.928662796418379</v>
      </c>
      <c r="W80" s="45">
        <f t="shared" si="67"/>
        <v>195.48665620094192</v>
      </c>
      <c r="X80" s="45">
        <f t="shared" si="68"/>
        <v>-99.778633727365303</v>
      </c>
      <c r="Y80" s="18" t="str">
        <f t="shared" si="69"/>
        <v>--</v>
      </c>
    </row>
    <row r="81" spans="1:26" x14ac:dyDescent="0.2">
      <c r="A81" s="7" t="s">
        <v>166</v>
      </c>
      <c r="B81" s="7" t="s">
        <v>118</v>
      </c>
      <c r="C81" s="4" t="s">
        <v>10</v>
      </c>
      <c r="D81" s="45">
        <f t="shared" si="55"/>
        <v>147.96671704275019</v>
      </c>
      <c r="E81" s="45">
        <f t="shared" si="56"/>
        <v>-42.848536221426727</v>
      </c>
      <c r="F81" s="45">
        <f t="shared" si="56"/>
        <v>49.897036110906811</v>
      </c>
      <c r="G81" s="45">
        <f t="shared" si="56"/>
        <v>47.73446507862522</v>
      </c>
      <c r="H81" s="45">
        <f t="shared" si="56"/>
        <v>-96.313578319855196</v>
      </c>
      <c r="I81" s="45">
        <f t="shared" si="56"/>
        <v>27885.720720720725</v>
      </c>
      <c r="J81" s="45">
        <f t="shared" si="56"/>
        <v>-57.674521916743259</v>
      </c>
      <c r="K81" s="45">
        <f t="shared" si="56"/>
        <v>-93.699192402422156</v>
      </c>
      <c r="L81" s="45">
        <f t="shared" si="57"/>
        <v>478.2702289462037</v>
      </c>
      <c r="M81" s="45">
        <f t="shared" si="58"/>
        <v>47.311913997947357</v>
      </c>
      <c r="N81" s="45">
        <f t="shared" si="59"/>
        <v>383.99342506128579</v>
      </c>
      <c r="O81" s="45">
        <f t="shared" si="60"/>
        <v>103.97193457060126</v>
      </c>
      <c r="P81" s="45">
        <f t="shared" si="61"/>
        <v>62.104678181682914</v>
      </c>
      <c r="Q81" s="45">
        <f t="shared" si="62"/>
        <v>-90.689121505445058</v>
      </c>
      <c r="R81" s="45">
        <f t="shared" si="63"/>
        <v>122.19968014911581</v>
      </c>
      <c r="S81" s="45">
        <f t="shared" si="64"/>
        <v>220.86446964833442</v>
      </c>
      <c r="T81" s="45">
        <f t="shared" si="65"/>
        <v>606.97699234738172</v>
      </c>
      <c r="U81" s="45">
        <f t="shared" si="66"/>
        <v>-29.587161906180242</v>
      </c>
      <c r="V81" s="45">
        <f t="shared" si="66"/>
        <v>31.451321110299801</v>
      </c>
      <c r="W81" s="45">
        <f t="shared" si="67"/>
        <v>-4.7657537884523435</v>
      </c>
      <c r="X81" s="45">
        <f t="shared" si="68"/>
        <v>5.4649210038189295</v>
      </c>
      <c r="Y81" s="18">
        <f t="shared" si="69"/>
        <v>32.840232926975204</v>
      </c>
    </row>
    <row r="82" spans="1:26" x14ac:dyDescent="0.2">
      <c r="A82" s="7" t="s">
        <v>167</v>
      </c>
      <c r="B82" s="7" t="s">
        <v>119</v>
      </c>
      <c r="C82" s="4" t="s">
        <v>10</v>
      </c>
      <c r="D82" s="45" t="str">
        <f t="shared" si="55"/>
        <v>--</v>
      </c>
      <c r="E82" s="45" t="str">
        <f t="shared" si="56"/>
        <v>--</v>
      </c>
      <c r="F82" s="45">
        <f t="shared" si="56"/>
        <v>-58.253979957010223</v>
      </c>
      <c r="G82" s="45">
        <f t="shared" si="56"/>
        <v>-8.8904587878870416</v>
      </c>
      <c r="H82" s="45">
        <f t="shared" si="56"/>
        <v>-6.3939877428686458</v>
      </c>
      <c r="I82" s="45">
        <f t="shared" si="56"/>
        <v>-78.892871365989649</v>
      </c>
      <c r="J82" s="45">
        <f t="shared" si="56"/>
        <v>1577.9547169811319</v>
      </c>
      <c r="K82" s="45">
        <f t="shared" si="56"/>
        <v>-99.682002797655727</v>
      </c>
      <c r="L82" s="45">
        <f t="shared" si="57"/>
        <v>4062.659123055163</v>
      </c>
      <c r="M82" s="45">
        <f t="shared" si="58"/>
        <v>1142.12708120965</v>
      </c>
      <c r="N82" s="45">
        <f t="shared" si="59"/>
        <v>1309.3681440428059</v>
      </c>
      <c r="O82" s="45">
        <f t="shared" si="60"/>
        <v>15.812283169172375</v>
      </c>
      <c r="P82" s="45">
        <f t="shared" si="61"/>
        <v>-99.884274699851645</v>
      </c>
      <c r="Q82" s="45">
        <f t="shared" si="62"/>
        <v>9053.4685010861704</v>
      </c>
      <c r="R82" s="45">
        <f t="shared" si="63"/>
        <v>-1.3179399633255144</v>
      </c>
      <c r="S82" s="45">
        <f t="shared" si="64"/>
        <v>125.63101534830702</v>
      </c>
      <c r="T82" s="45">
        <f t="shared" si="65"/>
        <v>338.31765673108561</v>
      </c>
      <c r="U82" s="45">
        <f t="shared" si="66"/>
        <v>-85.303658623574194</v>
      </c>
      <c r="V82" s="45">
        <f t="shared" si="66"/>
        <v>-53.310241744665127</v>
      </c>
      <c r="W82" s="45">
        <f t="shared" si="67"/>
        <v>17.411088718727768</v>
      </c>
      <c r="X82" s="45">
        <f t="shared" si="68"/>
        <v>-62.50611224803955</v>
      </c>
      <c r="Y82" s="18" t="str">
        <f t="shared" si="69"/>
        <v>--</v>
      </c>
    </row>
    <row r="83" spans="1:26" x14ac:dyDescent="0.2">
      <c r="A83" s="7" t="s">
        <v>168</v>
      </c>
      <c r="B83" s="7" t="s">
        <v>120</v>
      </c>
      <c r="C83" s="4" t="s">
        <v>10</v>
      </c>
      <c r="D83" s="45">
        <f t="shared" si="55"/>
        <v>1669.1416893732971</v>
      </c>
      <c r="E83" s="45">
        <f t="shared" ref="E83:E92" si="70">IF(D25=0,"--",E25/D25*100-100)</f>
        <v>3399.1002785157802</v>
      </c>
      <c r="F83" s="45">
        <f t="shared" ref="F83:F92" si="71">IF(E25=0,"--",F25/E25*100-100)</f>
        <v>2574.661275141641</v>
      </c>
      <c r="G83" s="45">
        <f t="shared" ref="G83:G92" si="72">IF(F25=0,"--",G25/F25*100-100)</f>
        <v>51.68696342168181</v>
      </c>
      <c r="H83" s="45">
        <f t="shared" ref="H83:H92" si="73">IF(G25=0,"--",H25/G25*100-100)</f>
        <v>40.288774714475863</v>
      </c>
      <c r="I83" s="45">
        <f t="shared" ref="I83:I92" si="74">IF(H25=0,"--",I25/H25*100-100)</f>
        <v>28.430586987944451</v>
      </c>
      <c r="J83" s="45">
        <f t="shared" ref="J83:K92" si="75">IF(I25=0,"--",J25/I25*100-100)</f>
        <v>60.502882140214581</v>
      </c>
      <c r="K83" s="45">
        <f t="shared" si="75"/>
        <v>-8.0492034045340972</v>
      </c>
      <c r="L83" s="45">
        <f t="shared" si="57"/>
        <v>-22.175971397041195</v>
      </c>
      <c r="M83" s="45">
        <f t="shared" si="58"/>
        <v>4.7493113132524627</v>
      </c>
      <c r="N83" s="45">
        <f t="shared" si="59"/>
        <v>38.68957597735249</v>
      </c>
      <c r="O83" s="45">
        <f t="shared" si="60"/>
        <v>-12.919949351124131</v>
      </c>
      <c r="P83" s="45">
        <f t="shared" si="61"/>
        <v>-74.157262188761763</v>
      </c>
      <c r="Q83" s="45">
        <f t="shared" si="62"/>
        <v>-12.176746029342709</v>
      </c>
      <c r="R83" s="45">
        <f t="shared" si="63"/>
        <v>50.243344235213897</v>
      </c>
      <c r="S83" s="45">
        <f t="shared" si="64"/>
        <v>-25.162729610864915</v>
      </c>
      <c r="T83" s="45">
        <f t="shared" si="65"/>
        <v>132.11409875445659</v>
      </c>
      <c r="U83" s="45">
        <f t="shared" si="66"/>
        <v>-32.983418664331865</v>
      </c>
      <c r="V83" s="45">
        <f t="shared" si="66"/>
        <v>12.861546637307853</v>
      </c>
      <c r="W83" s="45">
        <f t="shared" si="67"/>
        <v>60.602807909503781</v>
      </c>
      <c r="X83" s="45">
        <f t="shared" si="68"/>
        <v>43.037432400883375</v>
      </c>
      <c r="Y83" s="18">
        <f t="shared" si="69"/>
        <v>62.299096910458388</v>
      </c>
    </row>
    <row r="84" spans="1:26" x14ac:dyDescent="0.2">
      <c r="A84" s="7" t="s">
        <v>169</v>
      </c>
      <c r="B84" s="7" t="s">
        <v>121</v>
      </c>
      <c r="C84" s="4" t="s">
        <v>10</v>
      </c>
      <c r="D84" s="45">
        <f t="shared" ref="D84:D92" si="76">IF(C26=0,"--",D26/C26*100-100)</f>
        <v>2421.9131491041603</v>
      </c>
      <c r="E84" s="45">
        <f t="shared" si="70"/>
        <v>10.313727473490772</v>
      </c>
      <c r="F84" s="45">
        <f t="shared" si="71"/>
        <v>-99.956337502374154</v>
      </c>
      <c r="G84" s="45">
        <f t="shared" si="72"/>
        <v>152.5</v>
      </c>
      <c r="H84" s="45">
        <f t="shared" si="73"/>
        <v>-100</v>
      </c>
      <c r="I84" s="45" t="str">
        <f t="shared" si="74"/>
        <v>--</v>
      </c>
      <c r="J84" s="45">
        <f t="shared" si="75"/>
        <v>48.101715284606115</v>
      </c>
      <c r="K84" s="45">
        <f t="shared" si="75"/>
        <v>-25.893400533774553</v>
      </c>
      <c r="L84" s="45">
        <f t="shared" si="57"/>
        <v>1262.9263215713183</v>
      </c>
      <c r="M84" s="45">
        <f t="shared" si="58"/>
        <v>-37.723432644846341</v>
      </c>
      <c r="N84" s="45">
        <f t="shared" si="59"/>
        <v>17.432074947535696</v>
      </c>
      <c r="O84" s="45">
        <f t="shared" si="60"/>
        <v>-28.612277253855694</v>
      </c>
      <c r="P84" s="45">
        <f t="shared" si="61"/>
        <v>-60.566170681600475</v>
      </c>
      <c r="Q84" s="45">
        <f t="shared" si="62"/>
        <v>-97.466836405816792</v>
      </c>
      <c r="R84" s="45">
        <f t="shared" si="63"/>
        <v>-60.886310208572993</v>
      </c>
      <c r="S84" s="45">
        <f t="shared" si="64"/>
        <v>-96.150895140664957</v>
      </c>
      <c r="T84" s="45">
        <f t="shared" si="65"/>
        <v>-100</v>
      </c>
      <c r="U84" s="45" t="str">
        <f t="shared" si="66"/>
        <v>--</v>
      </c>
      <c r="V84" s="45">
        <f t="shared" si="66"/>
        <v>-100</v>
      </c>
      <c r="W84" s="45" t="str">
        <f t="shared" si="67"/>
        <v>--</v>
      </c>
      <c r="X84" s="45">
        <f t="shared" si="68"/>
        <v>152.72641699724332</v>
      </c>
      <c r="Y84" s="18">
        <f t="shared" si="69"/>
        <v>0.54791674429475279</v>
      </c>
    </row>
    <row r="85" spans="1:26" x14ac:dyDescent="0.2">
      <c r="A85" s="7" t="s">
        <v>170</v>
      </c>
      <c r="B85" s="7" t="s">
        <v>122</v>
      </c>
      <c r="C85" s="4" t="s">
        <v>10</v>
      </c>
      <c r="D85" s="45" t="str">
        <f t="shared" si="76"/>
        <v>--</v>
      </c>
      <c r="E85" s="45" t="str">
        <f t="shared" si="70"/>
        <v>--</v>
      </c>
      <c r="F85" s="45">
        <f t="shared" si="71"/>
        <v>-100</v>
      </c>
      <c r="G85" s="45" t="str">
        <f t="shared" si="72"/>
        <v>--</v>
      </c>
      <c r="H85" s="45" t="str">
        <f t="shared" si="73"/>
        <v>--</v>
      </c>
      <c r="I85" s="45">
        <f t="shared" si="74"/>
        <v>19545.454545454548</v>
      </c>
      <c r="J85" s="45">
        <f t="shared" si="75"/>
        <v>-78.065710319296628</v>
      </c>
      <c r="K85" s="45">
        <f t="shared" si="75"/>
        <v>-100</v>
      </c>
      <c r="L85" s="45" t="str">
        <f t="shared" si="57"/>
        <v>--</v>
      </c>
      <c r="M85" s="45">
        <f t="shared" si="58"/>
        <v>271.1776758708167</v>
      </c>
      <c r="N85" s="45">
        <f t="shared" si="59"/>
        <v>-29.368855475527042</v>
      </c>
      <c r="O85" s="45">
        <f t="shared" si="60"/>
        <v>-26.515193807104723</v>
      </c>
      <c r="P85" s="45">
        <f t="shared" si="61"/>
        <v>531.85110154469487</v>
      </c>
      <c r="Q85" s="45">
        <f t="shared" si="62"/>
        <v>-6.3538502232303813</v>
      </c>
      <c r="R85" s="45">
        <f t="shared" si="63"/>
        <v>-50.280745001369489</v>
      </c>
      <c r="S85" s="45">
        <f t="shared" si="64"/>
        <v>41.791764219804435</v>
      </c>
      <c r="T85" s="45">
        <f t="shared" si="65"/>
        <v>410.30790151036854</v>
      </c>
      <c r="U85" s="45">
        <f t="shared" si="66"/>
        <v>207.84551878375481</v>
      </c>
      <c r="V85" s="45">
        <f t="shared" si="66"/>
        <v>44.962363943889272</v>
      </c>
      <c r="W85" s="45">
        <f t="shared" si="67"/>
        <v>-55.063134571215919</v>
      </c>
      <c r="X85" s="45">
        <f t="shared" si="68"/>
        <v>-12.261440079727592</v>
      </c>
      <c r="Y85" s="18" t="str">
        <f t="shared" si="69"/>
        <v>--</v>
      </c>
    </row>
    <row r="86" spans="1:26" x14ac:dyDescent="0.2">
      <c r="A86" s="7" t="s">
        <v>171</v>
      </c>
      <c r="B86" s="7" t="s">
        <v>123</v>
      </c>
      <c r="C86" s="4" t="s">
        <v>10</v>
      </c>
      <c r="D86" s="45">
        <f t="shared" si="76"/>
        <v>-97.705128205128204</v>
      </c>
      <c r="E86" s="45">
        <f t="shared" si="70"/>
        <v>913.40782122905034</v>
      </c>
      <c r="F86" s="45">
        <f t="shared" si="71"/>
        <v>269.34950385887538</v>
      </c>
      <c r="G86" s="45">
        <f t="shared" si="72"/>
        <v>-63.597014925373138</v>
      </c>
      <c r="H86" s="45">
        <f t="shared" si="73"/>
        <v>133.21033210332104</v>
      </c>
      <c r="I86" s="45">
        <f t="shared" si="74"/>
        <v>5750.7911392405067</v>
      </c>
      <c r="J86" s="45">
        <f t="shared" si="75"/>
        <v>-4.163549113112353</v>
      </c>
      <c r="K86" s="45">
        <f t="shared" si="75"/>
        <v>-37.846659371600047</v>
      </c>
      <c r="L86" s="45">
        <f t="shared" si="57"/>
        <v>-82.691318165767029</v>
      </c>
      <c r="M86" s="45">
        <f t="shared" si="58"/>
        <v>106.41776689691352</v>
      </c>
      <c r="N86" s="45">
        <f t="shared" si="59"/>
        <v>-90.246244211001923</v>
      </c>
      <c r="O86" s="45">
        <f t="shared" si="60"/>
        <v>580.74696004632301</v>
      </c>
      <c r="P86" s="45">
        <f t="shared" si="61"/>
        <v>1230.7765916726919</v>
      </c>
      <c r="Q86" s="45">
        <f t="shared" si="62"/>
        <v>370.85813448469264</v>
      </c>
      <c r="R86" s="45">
        <f t="shared" si="63"/>
        <v>-96.325596043278509</v>
      </c>
      <c r="S86" s="45">
        <f t="shared" si="64"/>
        <v>1414.579812141531</v>
      </c>
      <c r="T86" s="45">
        <f t="shared" si="65"/>
        <v>774.24563123787652</v>
      </c>
      <c r="U86" s="45">
        <f t="shared" si="66"/>
        <v>-34.171024514340516</v>
      </c>
      <c r="V86" s="45">
        <f t="shared" si="66"/>
        <v>-37.444097452866608</v>
      </c>
      <c r="W86" s="45">
        <f t="shared" si="67"/>
        <v>207.03366343744381</v>
      </c>
      <c r="X86" s="45">
        <f t="shared" si="68"/>
        <v>-39.590398328205993</v>
      </c>
      <c r="Y86" s="18">
        <f t="shared" si="69"/>
        <v>40.216295977619865</v>
      </c>
    </row>
    <row r="87" spans="1:26" x14ac:dyDescent="0.2">
      <c r="A87" s="7" t="s">
        <v>172</v>
      </c>
      <c r="B87" s="7" t="s">
        <v>124</v>
      </c>
      <c r="C87" s="4" t="s">
        <v>10</v>
      </c>
      <c r="D87" s="45">
        <f t="shared" si="76"/>
        <v>62.211988617239342</v>
      </c>
      <c r="E87" s="45">
        <f t="shared" si="70"/>
        <v>1293.4487149257252</v>
      </c>
      <c r="F87" s="45">
        <f t="shared" si="71"/>
        <v>-99.891498872346361</v>
      </c>
      <c r="G87" s="45">
        <f t="shared" si="72"/>
        <v>-100</v>
      </c>
      <c r="H87" s="45" t="str">
        <f t="shared" si="73"/>
        <v>--</v>
      </c>
      <c r="I87" s="45" t="str">
        <f t="shared" si="74"/>
        <v>--</v>
      </c>
      <c r="J87" s="45">
        <f t="shared" si="75"/>
        <v>-68.435822471668416</v>
      </c>
      <c r="K87" s="45">
        <f t="shared" si="75"/>
        <v>1499.987608810136</v>
      </c>
      <c r="L87" s="45">
        <f t="shared" si="57"/>
        <v>-51.704189029065304</v>
      </c>
      <c r="M87" s="45">
        <f t="shared" si="58"/>
        <v>-82.384422956655598</v>
      </c>
      <c r="N87" s="45">
        <f t="shared" si="59"/>
        <v>1079.0332491295144</v>
      </c>
      <c r="O87" s="45">
        <f t="shared" si="60"/>
        <v>-39.588942999040675</v>
      </c>
      <c r="P87" s="45">
        <f t="shared" si="61"/>
        <v>3800.1658268818474</v>
      </c>
      <c r="Q87" s="45">
        <f t="shared" si="62"/>
        <v>84.014914199849898</v>
      </c>
      <c r="R87" s="45">
        <f t="shared" si="63"/>
        <v>73.076183537489186</v>
      </c>
      <c r="S87" s="45">
        <f t="shared" si="64"/>
        <v>-43.453440277787166</v>
      </c>
      <c r="T87" s="45">
        <f t="shared" si="65"/>
        <v>-10.970849814058496</v>
      </c>
      <c r="U87" s="45">
        <f t="shared" si="66"/>
        <v>-16.965817551291153</v>
      </c>
      <c r="V87" s="45">
        <f t="shared" si="66"/>
        <v>8.7602516515866</v>
      </c>
      <c r="W87" s="45">
        <f t="shared" si="67"/>
        <v>-39.208325902738103</v>
      </c>
      <c r="X87" s="45">
        <f t="shared" si="68"/>
        <v>-40.914256655519175</v>
      </c>
      <c r="Y87" s="18">
        <f t="shared" si="69"/>
        <v>30.039139493931344</v>
      </c>
    </row>
    <row r="88" spans="1:26" x14ac:dyDescent="0.2">
      <c r="A88" s="7" t="s">
        <v>173</v>
      </c>
      <c r="B88" s="7" t="s">
        <v>125</v>
      </c>
      <c r="C88" s="4" t="s">
        <v>10</v>
      </c>
      <c r="D88" s="45" t="str">
        <f t="shared" si="76"/>
        <v>--</v>
      </c>
      <c r="E88" s="45">
        <f t="shared" si="70"/>
        <v>-100</v>
      </c>
      <c r="F88" s="45" t="str">
        <f t="shared" si="71"/>
        <v>--</v>
      </c>
      <c r="G88" s="45" t="str">
        <f t="shared" si="72"/>
        <v>--</v>
      </c>
      <c r="H88" s="45">
        <f t="shared" si="73"/>
        <v>1323.263224984066</v>
      </c>
      <c r="I88" s="45">
        <f t="shared" si="74"/>
        <v>-100</v>
      </c>
      <c r="J88" s="45" t="str">
        <f t="shared" si="75"/>
        <v>--</v>
      </c>
      <c r="K88" s="45" t="str">
        <f t="shared" si="75"/>
        <v>--</v>
      </c>
      <c r="L88" s="45">
        <f t="shared" si="57"/>
        <v>8178.0330882352937</v>
      </c>
      <c r="M88" s="45">
        <f t="shared" si="58"/>
        <v>747.74440681729857</v>
      </c>
      <c r="N88" s="45">
        <f t="shared" si="59"/>
        <v>52.606804527969757</v>
      </c>
      <c r="O88" s="45">
        <f t="shared" si="60"/>
        <v>-71.33897192291353</v>
      </c>
      <c r="P88" s="45">
        <f t="shared" si="61"/>
        <v>-67.029890344179137</v>
      </c>
      <c r="Q88" s="45">
        <f t="shared" si="62"/>
        <v>22.400435947504675</v>
      </c>
      <c r="R88" s="45">
        <f t="shared" si="63"/>
        <v>162.14114521885597</v>
      </c>
      <c r="S88" s="45">
        <f t="shared" si="64"/>
        <v>11.01603521236396</v>
      </c>
      <c r="T88" s="45">
        <f t="shared" si="65"/>
        <v>123.76753874906618</v>
      </c>
      <c r="U88" s="45">
        <f t="shared" si="66"/>
        <v>-7.1390562918246161</v>
      </c>
      <c r="V88" s="45">
        <f t="shared" si="66"/>
        <v>432.75142980898659</v>
      </c>
      <c r="W88" s="45">
        <f t="shared" si="67"/>
        <v>181.45839048183012</v>
      </c>
      <c r="X88" s="45">
        <f t="shared" si="68"/>
        <v>14.758492976204664</v>
      </c>
      <c r="Y88" s="18" t="str">
        <f t="shared" si="69"/>
        <v>--</v>
      </c>
    </row>
    <row r="89" spans="1:26" x14ac:dyDescent="0.2">
      <c r="A89" s="7" t="s">
        <v>174</v>
      </c>
      <c r="B89" s="7" t="s">
        <v>126</v>
      </c>
      <c r="C89" s="4" t="s">
        <v>10</v>
      </c>
      <c r="D89" s="45" t="str">
        <f t="shared" si="76"/>
        <v>--</v>
      </c>
      <c r="E89" s="45" t="str">
        <f t="shared" si="70"/>
        <v>--</v>
      </c>
      <c r="F89" s="45" t="str">
        <f t="shared" si="71"/>
        <v>--</v>
      </c>
      <c r="G89" s="45" t="str">
        <f t="shared" si="72"/>
        <v>--</v>
      </c>
      <c r="H89" s="45">
        <f t="shared" si="73"/>
        <v>-100</v>
      </c>
      <c r="I89" s="45" t="str">
        <f t="shared" si="74"/>
        <v>--</v>
      </c>
      <c r="J89" s="45">
        <f t="shared" si="75"/>
        <v>432206.81818181818</v>
      </c>
      <c r="K89" s="45">
        <f t="shared" si="75"/>
        <v>-100</v>
      </c>
      <c r="L89" s="45" t="str">
        <f t="shared" si="57"/>
        <v>--</v>
      </c>
      <c r="M89" s="45">
        <f t="shared" si="58"/>
        <v>874.97907949790795</v>
      </c>
      <c r="N89" s="45">
        <f t="shared" si="59"/>
        <v>-93.65719680714102</v>
      </c>
      <c r="O89" s="45">
        <f t="shared" si="60"/>
        <v>483.08525033829505</v>
      </c>
      <c r="P89" s="45">
        <f t="shared" si="61"/>
        <v>-13.529821304246923</v>
      </c>
      <c r="Q89" s="45">
        <f t="shared" si="62"/>
        <v>-91.6532474503489</v>
      </c>
      <c r="R89" s="45">
        <f t="shared" si="63"/>
        <v>2316.0771704180061</v>
      </c>
      <c r="S89" s="45">
        <f t="shared" si="64"/>
        <v>731.12856002129354</v>
      </c>
      <c r="T89" s="45">
        <f t="shared" si="65"/>
        <v>-55.646827112456165</v>
      </c>
      <c r="U89" s="45">
        <f t="shared" si="66"/>
        <v>-94.624354669843683</v>
      </c>
      <c r="V89" s="45">
        <f t="shared" si="66"/>
        <v>-100</v>
      </c>
      <c r="W89" s="45" t="str">
        <f t="shared" si="67"/>
        <v>--</v>
      </c>
      <c r="X89" s="45">
        <f t="shared" si="68"/>
        <v>6901.5855572998435</v>
      </c>
      <c r="Y89" s="18" t="str">
        <f t="shared" si="69"/>
        <v>--</v>
      </c>
    </row>
    <row r="90" spans="1:26" x14ac:dyDescent="0.2">
      <c r="A90" s="7" t="s">
        <v>175</v>
      </c>
      <c r="B90" s="7" t="s">
        <v>127</v>
      </c>
      <c r="C90" s="4" t="s">
        <v>10</v>
      </c>
      <c r="D90" s="45">
        <f t="shared" si="76"/>
        <v>-88.425925925925924</v>
      </c>
      <c r="E90" s="45">
        <f t="shared" si="70"/>
        <v>-100</v>
      </c>
      <c r="F90" s="45" t="str">
        <f t="shared" si="71"/>
        <v>--</v>
      </c>
      <c r="G90" s="45">
        <f t="shared" si="72"/>
        <v>-100</v>
      </c>
      <c r="H90" s="45" t="str">
        <f t="shared" si="73"/>
        <v>--</v>
      </c>
      <c r="I90" s="45">
        <f t="shared" si="74"/>
        <v>2088.2258064516127</v>
      </c>
      <c r="J90" s="45">
        <f t="shared" si="75"/>
        <v>114.69005675536229</v>
      </c>
      <c r="K90" s="45">
        <f t="shared" si="75"/>
        <v>-78.744807223538288</v>
      </c>
      <c r="L90" s="45">
        <f t="shared" si="57"/>
        <v>552.85091261508649</v>
      </c>
      <c r="M90" s="45">
        <f t="shared" si="58"/>
        <v>-55.608887129496765</v>
      </c>
      <c r="N90" s="45">
        <f t="shared" si="59"/>
        <v>64.335079701259616</v>
      </c>
      <c r="O90" s="45">
        <f t="shared" si="60"/>
        <v>-27.420722401220971</v>
      </c>
      <c r="P90" s="45">
        <f t="shared" si="61"/>
        <v>-41.102803738317753</v>
      </c>
      <c r="Q90" s="45">
        <f t="shared" si="62"/>
        <v>-98.682957791177401</v>
      </c>
      <c r="R90" s="45">
        <f t="shared" si="63"/>
        <v>1768.6746987951806</v>
      </c>
      <c r="S90" s="45">
        <f t="shared" si="64"/>
        <v>-29.754996776273373</v>
      </c>
      <c r="T90" s="45">
        <f t="shared" si="65"/>
        <v>1622.0743460302892</v>
      </c>
      <c r="U90" s="45">
        <f t="shared" si="66"/>
        <v>-79.759620509540554</v>
      </c>
      <c r="V90" s="45">
        <f t="shared" si="66"/>
        <v>396.94535878867674</v>
      </c>
      <c r="W90" s="45">
        <f t="shared" si="67"/>
        <v>-68.319953368836607</v>
      </c>
      <c r="X90" s="45">
        <f t="shared" si="68"/>
        <v>178.27214184159908</v>
      </c>
      <c r="Y90" s="18">
        <f t="shared" si="69"/>
        <v>2.72325285525487</v>
      </c>
    </row>
    <row r="91" spans="1:26" x14ac:dyDescent="0.2">
      <c r="A91" s="7" t="s">
        <v>176</v>
      </c>
      <c r="B91" s="7" t="s">
        <v>128</v>
      </c>
      <c r="C91" s="4" t="s">
        <v>10</v>
      </c>
      <c r="D91" s="45">
        <f t="shared" si="76"/>
        <v>988.5019539730788</v>
      </c>
      <c r="E91" s="45">
        <f t="shared" si="70"/>
        <v>-88.65734276892637</v>
      </c>
      <c r="F91" s="45">
        <f t="shared" si="71"/>
        <v>257.05141731729617</v>
      </c>
      <c r="G91" s="45">
        <f t="shared" si="72"/>
        <v>-75.647137622631107</v>
      </c>
      <c r="H91" s="45">
        <f t="shared" si="73"/>
        <v>4580.2378255945632</v>
      </c>
      <c r="I91" s="45">
        <f t="shared" si="74"/>
        <v>2616.5865554962143</v>
      </c>
      <c r="J91" s="45">
        <f t="shared" si="75"/>
        <v>-85.43754933232519</v>
      </c>
      <c r="K91" s="45">
        <f t="shared" si="75"/>
        <v>-26.135773816909548</v>
      </c>
      <c r="L91" s="45">
        <f t="shared" si="57"/>
        <v>17.334297076062128</v>
      </c>
      <c r="M91" s="45">
        <f t="shared" si="58"/>
        <v>98.290761157237284</v>
      </c>
      <c r="N91" s="45">
        <f t="shared" si="59"/>
        <v>227.38121568872708</v>
      </c>
      <c r="O91" s="45">
        <f t="shared" si="60"/>
        <v>-14.422515939679073</v>
      </c>
      <c r="P91" s="45">
        <f t="shared" si="61"/>
        <v>25.902066041983645</v>
      </c>
      <c r="Q91" s="45">
        <f t="shared" si="62"/>
        <v>47.371871112968364</v>
      </c>
      <c r="R91" s="45">
        <f t="shared" si="63"/>
        <v>52.659907159602966</v>
      </c>
      <c r="S91" s="45">
        <f t="shared" si="64"/>
        <v>12.066309734606278</v>
      </c>
      <c r="T91" s="45">
        <f t="shared" si="65"/>
        <v>62.962461955843878</v>
      </c>
      <c r="U91" s="45">
        <f t="shared" si="66"/>
        <v>11.748365134832952</v>
      </c>
      <c r="V91" s="45">
        <f t="shared" si="66"/>
        <v>0.43969069886364309</v>
      </c>
      <c r="W91" s="45">
        <f t="shared" si="67"/>
        <v>2.1631010966309105</v>
      </c>
      <c r="X91" s="45">
        <f t="shared" si="68"/>
        <v>25.201275057937352</v>
      </c>
      <c r="Y91" s="18">
        <f t="shared" si="69"/>
        <v>50.741705025459737</v>
      </c>
    </row>
    <row r="92" spans="1:26" x14ac:dyDescent="0.2">
      <c r="B92" s="7" t="s">
        <v>177</v>
      </c>
      <c r="C92" s="4" t="s">
        <v>10</v>
      </c>
      <c r="D92" s="45">
        <f t="shared" si="76"/>
        <v>407.1517826036465</v>
      </c>
      <c r="E92" s="45">
        <f t="shared" si="70"/>
        <v>440.94136957292324</v>
      </c>
      <c r="F92" s="45">
        <f t="shared" si="71"/>
        <v>1180.4395682172956</v>
      </c>
      <c r="G92" s="45">
        <f t="shared" si="72"/>
        <v>48.777979846133434</v>
      </c>
      <c r="H92" s="45">
        <f t="shared" si="73"/>
        <v>59.996648919235582</v>
      </c>
      <c r="I92" s="45">
        <f t="shared" si="74"/>
        <v>22.082903265387273</v>
      </c>
      <c r="J92" s="45">
        <f t="shared" si="75"/>
        <v>50.728872452768769</v>
      </c>
      <c r="K92" s="45">
        <f t="shared" si="75"/>
        <v>-9.3916503182576463</v>
      </c>
      <c r="L92" s="45">
        <f t="shared" si="57"/>
        <v>-14.622284104965871</v>
      </c>
      <c r="M92" s="45">
        <f t="shared" si="58"/>
        <v>13.902396683909927</v>
      </c>
      <c r="N92" s="45">
        <f t="shared" si="59"/>
        <v>55.257077616030614</v>
      </c>
      <c r="O92" s="45">
        <f t="shared" si="60"/>
        <v>10.034162345814906</v>
      </c>
      <c r="P92" s="45">
        <f t="shared" si="61"/>
        <v>-22.672452224651465</v>
      </c>
      <c r="Q92" s="45">
        <f t="shared" si="62"/>
        <v>-1.3743544889299812</v>
      </c>
      <c r="R92" s="45">
        <f t="shared" si="63"/>
        <v>23.230886682196569</v>
      </c>
      <c r="S92" s="45">
        <f t="shared" si="64"/>
        <v>-2.1296422722680575</v>
      </c>
      <c r="T92" s="45">
        <f t="shared" si="65"/>
        <v>131.06791543351636</v>
      </c>
      <c r="U92" s="45">
        <f t="shared" si="66"/>
        <v>-17.841721439224131</v>
      </c>
      <c r="V92" s="45">
        <f t="shared" si="66"/>
        <v>-25.948997157598626</v>
      </c>
      <c r="W92" s="45">
        <f t="shared" si="67"/>
        <v>15.092594434139883</v>
      </c>
      <c r="X92" s="45">
        <f t="shared" si="68"/>
        <v>50.863136105797594</v>
      </c>
      <c r="Y92" s="18">
        <f t="shared" si="69"/>
        <v>48.509817768634633</v>
      </c>
    </row>
    <row r="93" spans="1:26" ht="13.5" thickBot="1" x14ac:dyDescent="0.25">
      <c r="A93" s="30"/>
      <c r="B93" s="30"/>
      <c r="C93" s="30"/>
      <c r="D93" s="30"/>
      <c r="E93" s="30"/>
      <c r="F93" s="30"/>
      <c r="G93" s="30"/>
      <c r="H93" s="30"/>
      <c r="I93" s="30"/>
      <c r="J93" s="30"/>
      <c r="K93" s="30"/>
      <c r="L93" s="30"/>
      <c r="M93" s="30"/>
      <c r="N93" s="30"/>
      <c r="O93" s="30"/>
      <c r="P93" s="30"/>
      <c r="Q93" s="30"/>
      <c r="R93" s="30"/>
      <c r="S93" s="30"/>
      <c r="T93" s="30"/>
      <c r="U93" s="30"/>
      <c r="V93" s="30"/>
      <c r="W93" s="30"/>
      <c r="X93" s="30"/>
      <c r="Y93" s="30"/>
    </row>
    <row r="94" spans="1:26" ht="13.5" thickTop="1" x14ac:dyDescent="0.2">
      <c r="A94" s="354" t="s">
        <v>869</v>
      </c>
      <c r="B94" s="355"/>
      <c r="C94" s="355"/>
      <c r="D94" s="355"/>
      <c r="E94" s="355"/>
      <c r="F94" s="355"/>
      <c r="G94" s="355"/>
      <c r="H94" s="355"/>
      <c r="I94" s="355"/>
      <c r="J94" s="355"/>
      <c r="K94" s="355"/>
      <c r="L94" s="355"/>
      <c r="M94" s="355"/>
      <c r="N94" s="355"/>
      <c r="O94" s="355"/>
      <c r="P94" s="355"/>
      <c r="Q94" s="355"/>
      <c r="R94" s="355"/>
      <c r="S94" s="355"/>
      <c r="T94" s="355"/>
      <c r="U94" s="355"/>
      <c r="V94" s="355"/>
      <c r="W94" s="355"/>
      <c r="X94" s="355"/>
      <c r="Y94" s="355"/>
      <c r="Z94" s="355"/>
    </row>
  </sheetData>
  <mergeCells count="6">
    <mergeCell ref="C65:Y65"/>
    <mergeCell ref="A94:Z94"/>
    <mergeCell ref="A2:Y2"/>
    <mergeCell ref="A4:Y4"/>
    <mergeCell ref="C7:Y7"/>
    <mergeCell ref="C36:Y36"/>
  </mergeCells>
  <hyperlinks>
    <hyperlink ref="A1" location="INDICE!A1" display="ÍNDICE"/>
  </hyperlinks>
  <pageMargins left="0.75" right="0.75" top="1" bottom="1" header="0" footer="0"/>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
  <sheetViews>
    <sheetView topLeftCell="E40" zoomScale="64" zoomScaleNormal="64" workbookViewId="0"/>
  </sheetViews>
  <sheetFormatPr baseColWidth="10" defaultRowHeight="12.75" x14ac:dyDescent="0.2"/>
  <cols>
    <col min="1" max="1" width="14.42578125" style="4" customWidth="1"/>
    <col min="2" max="2" width="47.7109375" style="4" customWidth="1"/>
    <col min="3" max="3" width="11.42578125" style="4" bestFit="1" customWidth="1"/>
    <col min="4" max="7" width="11.42578125" style="4" customWidth="1"/>
    <col min="8" max="10" width="11.42578125" style="4" bestFit="1" customWidth="1"/>
    <col min="11" max="11" width="11.42578125" style="4" customWidth="1"/>
    <col min="12" max="16" width="11.42578125" style="4" bestFit="1" customWidth="1"/>
    <col min="17" max="24" width="11.42578125" style="4" customWidth="1"/>
    <col min="25" max="25" width="12" style="4" bestFit="1" customWidth="1"/>
    <col min="26" max="16384" width="11.42578125" style="4"/>
  </cols>
  <sheetData>
    <row r="1" spans="1:25" ht="18.75" x14ac:dyDescent="0.3">
      <c r="A1" s="40" t="s">
        <v>4</v>
      </c>
      <c r="B1" s="41"/>
      <c r="C1" s="41"/>
      <c r="D1" s="41"/>
      <c r="E1" s="41"/>
      <c r="F1" s="41"/>
      <c r="G1" s="41"/>
      <c r="H1" s="41"/>
      <c r="I1" s="41"/>
      <c r="J1" s="41"/>
      <c r="K1" s="41"/>
      <c r="L1" s="41"/>
      <c r="M1" s="41"/>
      <c r="N1" s="41"/>
      <c r="O1" s="41"/>
      <c r="P1" s="41"/>
      <c r="Q1" s="41"/>
      <c r="R1" s="41"/>
      <c r="S1" s="41"/>
      <c r="T1" s="41"/>
      <c r="U1" s="41"/>
      <c r="V1" s="41"/>
      <c r="W1" s="41"/>
      <c r="X1" s="41"/>
      <c r="Y1" s="41"/>
    </row>
    <row r="2" spans="1:25" ht="18.75" x14ac:dyDescent="0.3">
      <c r="A2" s="362" t="s">
        <v>265</v>
      </c>
      <c r="B2" s="362"/>
      <c r="C2" s="362"/>
      <c r="D2" s="362"/>
      <c r="E2" s="362"/>
      <c r="F2" s="362"/>
      <c r="G2" s="362"/>
      <c r="H2" s="362"/>
      <c r="I2" s="362"/>
      <c r="J2" s="362"/>
      <c r="K2" s="362"/>
      <c r="L2" s="362"/>
      <c r="M2" s="362"/>
      <c r="N2" s="362"/>
      <c r="O2" s="362"/>
      <c r="P2" s="362"/>
      <c r="Q2" s="362"/>
      <c r="R2" s="362"/>
      <c r="S2" s="362"/>
      <c r="T2" s="362"/>
      <c r="U2" s="362"/>
      <c r="V2" s="362"/>
      <c r="W2" s="362"/>
      <c r="X2" s="362"/>
      <c r="Y2" s="362"/>
    </row>
    <row r="3" spans="1:25" ht="18.75" x14ac:dyDescent="0.3">
      <c r="A3" s="150"/>
      <c r="B3" s="150"/>
      <c r="C3" s="150"/>
      <c r="D3" s="150"/>
      <c r="E3" s="150"/>
      <c r="F3" s="150"/>
      <c r="G3" s="150"/>
      <c r="H3" s="150"/>
      <c r="I3" s="150"/>
      <c r="J3" s="150"/>
      <c r="K3" s="150"/>
      <c r="L3" s="150"/>
      <c r="M3" s="150"/>
      <c r="N3" s="150"/>
      <c r="O3" s="150"/>
      <c r="P3" s="150"/>
      <c r="Q3" s="150"/>
      <c r="R3" s="150"/>
      <c r="S3" s="150"/>
      <c r="T3" s="236"/>
      <c r="U3" s="242"/>
      <c r="V3" s="294"/>
      <c r="W3" s="300"/>
      <c r="X3" s="300"/>
      <c r="Y3" s="41"/>
    </row>
    <row r="4" spans="1:25" ht="18.75" x14ac:dyDescent="0.3">
      <c r="A4" s="362" t="s">
        <v>867</v>
      </c>
      <c r="B4" s="362"/>
      <c r="C4" s="362"/>
      <c r="D4" s="362"/>
      <c r="E4" s="362"/>
      <c r="F4" s="362"/>
      <c r="G4" s="362"/>
      <c r="H4" s="362"/>
      <c r="I4" s="362"/>
      <c r="J4" s="362"/>
      <c r="K4" s="362"/>
      <c r="L4" s="362"/>
      <c r="M4" s="362"/>
      <c r="N4" s="362"/>
      <c r="O4" s="362"/>
      <c r="P4" s="362"/>
      <c r="Q4" s="362"/>
      <c r="R4" s="362"/>
      <c r="S4" s="362"/>
      <c r="T4" s="362"/>
      <c r="U4" s="362"/>
      <c r="V4" s="362"/>
      <c r="W4" s="362"/>
      <c r="X4" s="362"/>
      <c r="Y4" s="362"/>
    </row>
    <row r="5" spans="1:25" ht="13.5" thickBot="1" x14ac:dyDescent="0.25">
      <c r="A5" s="146"/>
      <c r="B5" s="146"/>
      <c r="C5" s="29"/>
      <c r="D5" s="29"/>
      <c r="E5" s="29"/>
      <c r="F5" s="29"/>
      <c r="G5" s="29"/>
      <c r="H5" s="29"/>
      <c r="I5" s="29"/>
      <c r="J5" s="29"/>
      <c r="K5" s="29"/>
      <c r="L5" s="29"/>
      <c r="M5" s="29"/>
      <c r="N5" s="29"/>
      <c r="O5" s="29"/>
      <c r="P5" s="29"/>
      <c r="Q5" s="29"/>
      <c r="R5" s="29"/>
      <c r="S5" s="29"/>
      <c r="T5" s="29"/>
      <c r="U5" s="29"/>
      <c r="V5" s="29"/>
      <c r="W5" s="29"/>
      <c r="X5" s="29"/>
      <c r="Y5" s="29"/>
    </row>
    <row r="6" spans="1:25" ht="13.5" thickTop="1" x14ac:dyDescent="0.2">
      <c r="C6" s="38">
        <v>1995</v>
      </c>
      <c r="D6" s="38">
        <v>1996</v>
      </c>
      <c r="E6" s="38">
        <v>1997</v>
      </c>
      <c r="F6" s="38">
        <v>1998</v>
      </c>
      <c r="G6" s="38">
        <v>1999</v>
      </c>
      <c r="H6" s="38">
        <v>2000</v>
      </c>
      <c r="I6" s="38">
        <v>2001</v>
      </c>
      <c r="J6" s="38">
        <v>2002</v>
      </c>
      <c r="K6" s="38">
        <v>2003</v>
      </c>
      <c r="L6" s="38">
        <v>2004</v>
      </c>
      <c r="M6" s="38">
        <v>2005</v>
      </c>
      <c r="N6" s="38">
        <v>2006</v>
      </c>
      <c r="O6" s="38">
        <v>2007</v>
      </c>
      <c r="P6" s="38">
        <v>2008</v>
      </c>
      <c r="Q6" s="38">
        <v>2009</v>
      </c>
      <c r="R6" s="38">
        <v>2010</v>
      </c>
      <c r="S6" s="38">
        <v>2011</v>
      </c>
      <c r="T6" s="38">
        <v>2012</v>
      </c>
      <c r="U6" s="38">
        <v>2013</v>
      </c>
      <c r="V6" s="38">
        <v>2014</v>
      </c>
      <c r="W6" s="38">
        <v>2015</v>
      </c>
      <c r="X6" s="38">
        <v>2016</v>
      </c>
      <c r="Y6" s="38" t="s">
        <v>806</v>
      </c>
    </row>
    <row r="7" spans="1:25" ht="13.5" thickBot="1" x14ac:dyDescent="0.25">
      <c r="C7" s="360" t="s">
        <v>6</v>
      </c>
      <c r="D7" s="360"/>
      <c r="E7" s="360"/>
      <c r="F7" s="360"/>
      <c r="G7" s="360"/>
      <c r="H7" s="360"/>
      <c r="I7" s="360"/>
      <c r="J7" s="360"/>
      <c r="K7" s="360"/>
      <c r="L7" s="360"/>
      <c r="M7" s="360"/>
      <c r="N7" s="360"/>
      <c r="O7" s="360"/>
      <c r="P7" s="360"/>
      <c r="Q7" s="360"/>
      <c r="R7" s="360"/>
      <c r="S7" s="360"/>
      <c r="T7" s="360"/>
      <c r="U7" s="360"/>
      <c r="V7" s="360"/>
      <c r="W7" s="360"/>
      <c r="X7" s="360"/>
      <c r="Y7" s="360"/>
    </row>
    <row r="8" spans="1:25" ht="13.5" thickTop="1" x14ac:dyDescent="0.2">
      <c r="C8" s="148"/>
      <c r="D8" s="148"/>
      <c r="E8" s="148"/>
      <c r="F8" s="148"/>
      <c r="G8" s="148"/>
      <c r="H8" s="148"/>
      <c r="I8" s="148"/>
      <c r="J8" s="148"/>
      <c r="K8" s="148"/>
    </row>
    <row r="9" spans="1:25" ht="15" x14ac:dyDescent="0.25">
      <c r="A9" s="6" t="s">
        <v>152</v>
      </c>
      <c r="B9" s="6" t="s">
        <v>104</v>
      </c>
      <c r="C9" s="159">
        <v>2.2075900000000002</v>
      </c>
      <c r="D9" s="159">
        <v>5.4733450000000001</v>
      </c>
      <c r="E9" s="159">
        <v>12.911319000000001</v>
      </c>
      <c r="F9" s="159">
        <v>16.725950999999998</v>
      </c>
      <c r="G9" s="159">
        <v>16.244686999999999</v>
      </c>
      <c r="H9" s="159">
        <v>20.415627000000001</v>
      </c>
      <c r="I9" s="159">
        <v>23.986087000000001</v>
      </c>
      <c r="J9" s="159">
        <v>28.967673999999999</v>
      </c>
      <c r="K9" s="159">
        <v>30.028358999999998</v>
      </c>
      <c r="L9" s="159">
        <v>42.675288000000002</v>
      </c>
      <c r="M9" s="159">
        <v>45.326126000000002</v>
      </c>
      <c r="N9" s="159">
        <v>46.538060000000002</v>
      </c>
      <c r="O9" s="159">
        <v>52.946466000000001</v>
      </c>
      <c r="P9" s="159">
        <v>47.848792000000003</v>
      </c>
      <c r="Q9" s="160">
        <v>42.193401000000001</v>
      </c>
      <c r="R9" s="161">
        <v>26.831631000000002</v>
      </c>
      <c r="S9" s="155">
        <v>52.355584999999998</v>
      </c>
      <c r="T9" s="155">
        <v>69.035585999999995</v>
      </c>
      <c r="U9" s="155">
        <v>61.258530999999998</v>
      </c>
      <c r="V9" s="155">
        <v>72.566626999999997</v>
      </c>
      <c r="W9" s="155">
        <v>85.750180999999998</v>
      </c>
      <c r="X9" s="155">
        <v>86.691663000000005</v>
      </c>
      <c r="Y9" s="162">
        <f>SUM(C9:X9)</f>
        <v>888.97857599999998</v>
      </c>
    </row>
    <row r="10" spans="1:25" ht="15" x14ac:dyDescent="0.25">
      <c r="A10" s="7" t="s">
        <v>153</v>
      </c>
      <c r="B10" s="7" t="s">
        <v>105</v>
      </c>
      <c r="C10" s="159">
        <v>35.077385999999997</v>
      </c>
      <c r="D10" s="159">
        <v>73.379855000000006</v>
      </c>
      <c r="E10" s="159">
        <v>181.410617</v>
      </c>
      <c r="F10" s="159">
        <v>147.304181</v>
      </c>
      <c r="G10" s="159">
        <v>187.25823399999999</v>
      </c>
      <c r="H10" s="159">
        <v>277.93499500000001</v>
      </c>
      <c r="I10" s="159">
        <v>410.63230800000002</v>
      </c>
      <c r="J10" s="159">
        <v>552.32496000000003</v>
      </c>
      <c r="K10" s="159">
        <v>859.86550999999997</v>
      </c>
      <c r="L10" s="159">
        <v>1701.1735060000001</v>
      </c>
      <c r="M10" s="159">
        <v>2624.7255279999999</v>
      </c>
      <c r="N10" s="159">
        <v>4604.4388749999998</v>
      </c>
      <c r="O10" s="159">
        <v>6151.6834360000003</v>
      </c>
      <c r="P10" s="159">
        <v>8371.3007170000001</v>
      </c>
      <c r="Q10" s="160">
        <v>8908.5417130000005</v>
      </c>
      <c r="R10" s="161">
        <v>5684.3047839999999</v>
      </c>
      <c r="S10" s="155">
        <v>13553.474456</v>
      </c>
      <c r="T10" s="155">
        <v>14342.794452</v>
      </c>
      <c r="U10" s="155">
        <v>15370.86897</v>
      </c>
      <c r="V10" s="155">
        <v>14968.649551999999</v>
      </c>
      <c r="W10" s="155">
        <v>14622.745684000005</v>
      </c>
      <c r="X10" s="155">
        <v>14074.795706000003</v>
      </c>
      <c r="Y10" s="162">
        <f t="shared" ref="Y10:Y34" si="0">SUM(C10:X10)</f>
        <v>127704.68542500002</v>
      </c>
    </row>
    <row r="11" spans="1:25" ht="15" x14ac:dyDescent="0.25">
      <c r="A11" s="7" t="s">
        <v>154</v>
      </c>
      <c r="B11" s="7" t="s">
        <v>106</v>
      </c>
      <c r="C11" s="159">
        <v>39.150275000000001</v>
      </c>
      <c r="D11" s="159">
        <v>73.413927999999999</v>
      </c>
      <c r="E11" s="159">
        <v>167.106967</v>
      </c>
      <c r="F11" s="159">
        <v>168.481506</v>
      </c>
      <c r="G11" s="159">
        <v>187.01085800000001</v>
      </c>
      <c r="H11" s="159">
        <v>299.26694900000001</v>
      </c>
      <c r="I11" s="159">
        <v>499.44845500000002</v>
      </c>
      <c r="J11" s="159">
        <v>843.84150799999998</v>
      </c>
      <c r="K11" s="159">
        <v>1022.572703</v>
      </c>
      <c r="L11" s="159">
        <v>1788.4199020000001</v>
      </c>
      <c r="M11" s="159">
        <v>2630.832813</v>
      </c>
      <c r="N11" s="159">
        <v>4075.9144470000001</v>
      </c>
      <c r="O11" s="159">
        <v>3871.9001069999999</v>
      </c>
      <c r="P11" s="159">
        <v>4159.2491330000003</v>
      </c>
      <c r="Q11" s="160">
        <v>4672.0087009999997</v>
      </c>
      <c r="R11" s="161">
        <v>2770.3510510000001</v>
      </c>
      <c r="S11" s="42">
        <v>6456.6643960000001</v>
      </c>
      <c r="T11" s="42">
        <v>7053.5792689999998</v>
      </c>
      <c r="U11" s="42">
        <v>6335.5134349999998</v>
      </c>
      <c r="V11" s="42">
        <v>6975.5820000000003</v>
      </c>
      <c r="W11" s="42">
        <v>6025.0090319999999</v>
      </c>
      <c r="X11" s="42">
        <v>5462.7802419999989</v>
      </c>
      <c r="Y11" s="162">
        <f t="shared" si="0"/>
        <v>65578.097676999998</v>
      </c>
    </row>
    <row r="12" spans="1:25" ht="15" x14ac:dyDescent="0.25">
      <c r="A12" s="7" t="s">
        <v>155</v>
      </c>
      <c r="B12" s="7" t="s">
        <v>107</v>
      </c>
      <c r="C12" s="159">
        <v>0.26270700000000002</v>
      </c>
      <c r="D12" s="159">
        <v>0.82916900000000004</v>
      </c>
      <c r="E12" s="159">
        <v>2.4854759999999998</v>
      </c>
      <c r="F12" s="159">
        <v>2.3642780000000001</v>
      </c>
      <c r="G12" s="159">
        <v>2.5247380000000001</v>
      </c>
      <c r="H12" s="159">
        <v>6.2123549999999996</v>
      </c>
      <c r="I12" s="159">
        <v>16.995251</v>
      </c>
      <c r="J12" s="159">
        <v>14.779749000000001</v>
      </c>
      <c r="K12" s="159">
        <v>37.931581999999999</v>
      </c>
      <c r="L12" s="159">
        <v>31.921161999999999</v>
      </c>
      <c r="M12" s="159">
        <v>32.830317999999998</v>
      </c>
      <c r="N12" s="159">
        <v>55.646548000000003</v>
      </c>
      <c r="O12" s="159">
        <v>69.358153999999999</v>
      </c>
      <c r="P12" s="159">
        <v>104.295659</v>
      </c>
      <c r="Q12" s="160">
        <v>122.84554199999999</v>
      </c>
      <c r="R12" s="161">
        <v>71.191300999999996</v>
      </c>
      <c r="S12" s="42">
        <v>138.921559</v>
      </c>
      <c r="T12" s="42">
        <v>88.504988999999995</v>
      </c>
      <c r="U12" s="42">
        <v>85.701654000000005</v>
      </c>
      <c r="V12" s="42">
        <v>141.68996799999999</v>
      </c>
      <c r="W12" s="42">
        <v>269.08619500000003</v>
      </c>
      <c r="X12" s="42">
        <v>374.22826999999995</v>
      </c>
      <c r="Y12" s="162">
        <f t="shared" si="0"/>
        <v>1670.606624</v>
      </c>
    </row>
    <row r="13" spans="1:25" ht="15" x14ac:dyDescent="0.25">
      <c r="A13" s="7" t="s">
        <v>156</v>
      </c>
      <c r="B13" s="7" t="s">
        <v>108</v>
      </c>
      <c r="C13" s="159">
        <v>4.2801439999999999</v>
      </c>
      <c r="D13" s="159">
        <v>2.5576219999999998</v>
      </c>
      <c r="E13" s="159">
        <v>6.4987969999999997</v>
      </c>
      <c r="F13" s="159">
        <v>7.7413650000000001</v>
      </c>
      <c r="G13" s="159">
        <v>15.700202000000001</v>
      </c>
      <c r="H13" s="159">
        <v>14.429819999999999</v>
      </c>
      <c r="I13" s="159">
        <v>36.117280999999998</v>
      </c>
      <c r="J13" s="159">
        <v>91.351095000000001</v>
      </c>
      <c r="K13" s="159">
        <v>335.52450199999998</v>
      </c>
      <c r="L13" s="159">
        <v>873.12104199999999</v>
      </c>
      <c r="M13" s="159">
        <v>1496.4703489999999</v>
      </c>
      <c r="N13" s="159">
        <v>2497.8646490000001</v>
      </c>
      <c r="O13" s="159">
        <v>2182.5704460000002</v>
      </c>
      <c r="P13" s="159">
        <v>2331.8968639999998</v>
      </c>
      <c r="Q13" s="160">
        <v>3197.4048750000002</v>
      </c>
      <c r="R13" s="161">
        <v>1917.565214</v>
      </c>
      <c r="S13" s="42">
        <v>4515.316374</v>
      </c>
      <c r="T13" s="42">
        <v>5169.817266</v>
      </c>
      <c r="U13" s="42">
        <v>4507.0081220000002</v>
      </c>
      <c r="V13" s="42">
        <v>5268.9536019999996</v>
      </c>
      <c r="W13" s="42">
        <v>4069.9476719999998</v>
      </c>
      <c r="X13" s="42">
        <v>3504.5783030000002</v>
      </c>
      <c r="Y13" s="162">
        <f t="shared" si="0"/>
        <v>42046.715606000005</v>
      </c>
    </row>
    <row r="14" spans="1:25" ht="15" x14ac:dyDescent="0.25">
      <c r="A14" s="7" t="s">
        <v>157</v>
      </c>
      <c r="B14" s="7" t="s">
        <v>109</v>
      </c>
      <c r="C14" s="159">
        <v>4.2813160000000003</v>
      </c>
      <c r="D14" s="159">
        <v>2.3326980000000002</v>
      </c>
      <c r="E14" s="159">
        <v>6.0644830000000001</v>
      </c>
      <c r="F14" s="159">
        <v>5.9901239999999998</v>
      </c>
      <c r="G14" s="159">
        <v>12.826204000000001</v>
      </c>
      <c r="H14" s="159">
        <v>13.219194</v>
      </c>
      <c r="I14" s="159">
        <v>33.014446999999997</v>
      </c>
      <c r="J14" s="159">
        <v>89.182102999999998</v>
      </c>
      <c r="K14" s="159">
        <v>334.15246000000002</v>
      </c>
      <c r="L14" s="159">
        <v>871.71630800000003</v>
      </c>
      <c r="M14" s="159">
        <v>1492.2753190000001</v>
      </c>
      <c r="N14" s="159">
        <v>2501.309996</v>
      </c>
      <c r="O14" s="159">
        <v>2348.2789120000002</v>
      </c>
      <c r="P14" s="159">
        <v>2642.560919</v>
      </c>
      <c r="Q14" s="160">
        <v>3476.2906870000002</v>
      </c>
      <c r="R14" s="161">
        <v>5317.8245230000002</v>
      </c>
      <c r="S14" s="42">
        <v>4886.1404739999998</v>
      </c>
      <c r="T14" s="42">
        <v>5455.6575489999996</v>
      </c>
      <c r="U14" s="42">
        <v>4786.5915660000001</v>
      </c>
      <c r="V14" s="42">
        <v>5344.1384829999997</v>
      </c>
      <c r="W14" s="42">
        <v>4145.0168000000003</v>
      </c>
      <c r="X14" s="42">
        <v>3582.6731249999998</v>
      </c>
      <c r="Y14" s="162">
        <f t="shared" si="0"/>
        <v>47351.537690000005</v>
      </c>
    </row>
    <row r="15" spans="1:25" ht="15" x14ac:dyDescent="0.25">
      <c r="A15" s="7" t="s">
        <v>158</v>
      </c>
      <c r="B15" s="7" t="s">
        <v>110</v>
      </c>
      <c r="C15" s="159">
        <v>1.147278</v>
      </c>
      <c r="D15" s="159">
        <v>1.8723209999999999</v>
      </c>
      <c r="E15" s="159">
        <v>2.5235219999999998</v>
      </c>
      <c r="F15" s="159">
        <v>4.0122960000000001</v>
      </c>
      <c r="G15" s="159">
        <v>2.1243340000000002</v>
      </c>
      <c r="H15" s="159">
        <v>5.5852950000000003</v>
      </c>
      <c r="I15" s="159">
        <v>5.4307619999999996</v>
      </c>
      <c r="J15" s="159">
        <v>9.1305999999999994</v>
      </c>
      <c r="K15" s="159">
        <v>13.880715</v>
      </c>
      <c r="L15" s="159">
        <v>51.385111999999999</v>
      </c>
      <c r="M15" s="159">
        <v>78.962851999999998</v>
      </c>
      <c r="N15" s="159">
        <v>55.352131</v>
      </c>
      <c r="O15" s="159">
        <v>75.353215000000006</v>
      </c>
      <c r="P15" s="159">
        <v>85.112363999999999</v>
      </c>
      <c r="Q15" s="160">
        <v>66.499771999999993</v>
      </c>
      <c r="R15" s="161">
        <v>69.139796000000004</v>
      </c>
      <c r="S15" s="163">
        <v>124.513685</v>
      </c>
      <c r="T15" s="163">
        <v>108.38918</v>
      </c>
      <c r="U15" s="163">
        <v>191.649011</v>
      </c>
      <c r="V15" s="163">
        <v>265.22646000000003</v>
      </c>
      <c r="W15" s="163">
        <v>287.33696400000002</v>
      </c>
      <c r="X15" s="163">
        <v>377.52911500000005</v>
      </c>
      <c r="Y15" s="162">
        <f t="shared" si="0"/>
        <v>1882.1567800000003</v>
      </c>
    </row>
    <row r="16" spans="1:25" ht="15" x14ac:dyDescent="0.25">
      <c r="A16" s="7" t="s">
        <v>159</v>
      </c>
      <c r="B16" s="7" t="s">
        <v>111</v>
      </c>
      <c r="C16" s="159">
        <v>2.4217719999999998</v>
      </c>
      <c r="D16" s="159">
        <v>6.0404869999999997</v>
      </c>
      <c r="E16" s="159">
        <v>7.7989649999999999</v>
      </c>
      <c r="F16" s="159">
        <v>7.2712909999999997</v>
      </c>
      <c r="G16" s="159">
        <v>14.917818</v>
      </c>
      <c r="H16" s="159">
        <v>23.881394</v>
      </c>
      <c r="I16" s="159">
        <v>40.874704000000001</v>
      </c>
      <c r="J16" s="159">
        <v>67.762943000000007</v>
      </c>
      <c r="K16" s="159">
        <v>117.839229</v>
      </c>
      <c r="L16" s="159">
        <v>204.513959</v>
      </c>
      <c r="M16" s="159">
        <v>197.06845100000001</v>
      </c>
      <c r="N16" s="159">
        <v>247.25488799999999</v>
      </c>
      <c r="O16" s="159">
        <v>199.09517099999999</v>
      </c>
      <c r="P16" s="159">
        <v>211.19019</v>
      </c>
      <c r="Q16" s="160">
        <v>118.722548</v>
      </c>
      <c r="R16" s="161">
        <v>100.581693</v>
      </c>
      <c r="S16" s="163">
        <v>209.106662</v>
      </c>
      <c r="T16" s="163">
        <v>250.757724</v>
      </c>
      <c r="U16" s="163">
        <v>271.97681799999998</v>
      </c>
      <c r="V16" s="163">
        <v>320.40475500000002</v>
      </c>
      <c r="W16" s="163">
        <v>316.52094699999998</v>
      </c>
      <c r="X16" s="163">
        <v>338.368989</v>
      </c>
      <c r="Y16" s="162">
        <f t="shared" si="0"/>
        <v>3274.3713980000002</v>
      </c>
    </row>
    <row r="17" spans="1:25" ht="15" x14ac:dyDescent="0.25">
      <c r="A17" s="7" t="s">
        <v>160</v>
      </c>
      <c r="B17" s="7" t="s">
        <v>112</v>
      </c>
      <c r="C17" s="159">
        <v>4.072114</v>
      </c>
      <c r="D17" s="159">
        <v>14.179928</v>
      </c>
      <c r="E17" s="159">
        <v>20.685981000000002</v>
      </c>
      <c r="F17" s="159">
        <v>16.345278</v>
      </c>
      <c r="G17" s="159">
        <v>23.602820999999999</v>
      </c>
      <c r="H17" s="159">
        <v>50.777670000000001</v>
      </c>
      <c r="I17" s="159">
        <v>86.719728000000003</v>
      </c>
      <c r="J17" s="159">
        <v>75.915313999999995</v>
      </c>
      <c r="K17" s="159">
        <v>120.41753</v>
      </c>
      <c r="L17" s="159">
        <v>307.27451600000001</v>
      </c>
      <c r="M17" s="159">
        <v>502.64473600000002</v>
      </c>
      <c r="N17" s="159">
        <v>603.21052199999997</v>
      </c>
      <c r="O17" s="159">
        <v>689.75357499999996</v>
      </c>
      <c r="P17" s="159">
        <v>728.65743599999996</v>
      </c>
      <c r="Q17" s="160">
        <v>595.28807300000005</v>
      </c>
      <c r="R17" s="161">
        <v>396.27167300000002</v>
      </c>
      <c r="S17" s="163">
        <v>829.33350499999995</v>
      </c>
      <c r="T17" s="163">
        <v>889.03811399999995</v>
      </c>
      <c r="U17" s="163">
        <v>1097.422112</v>
      </c>
      <c r="V17" s="163">
        <v>1141.5469990000001</v>
      </c>
      <c r="W17" s="163">
        <v>1137.688852</v>
      </c>
      <c r="X17" s="163">
        <v>1207.1788939999999</v>
      </c>
      <c r="Y17" s="162">
        <f t="shared" si="0"/>
        <v>10538.025371</v>
      </c>
    </row>
    <row r="18" spans="1:25" ht="15" x14ac:dyDescent="0.25">
      <c r="A18" s="7" t="s">
        <v>161</v>
      </c>
      <c r="B18" s="7" t="s">
        <v>113</v>
      </c>
      <c r="C18" s="159">
        <v>3.7615000000000003E-2</v>
      </c>
      <c r="D18" s="159">
        <v>0.16123999999999999</v>
      </c>
      <c r="E18" s="159">
        <v>0.35749700000000001</v>
      </c>
      <c r="F18" s="159">
        <v>5.1857E-2</v>
      </c>
      <c r="G18" s="159">
        <v>0.219468</v>
      </c>
      <c r="H18" s="159">
        <v>8.2435999999999995E-2</v>
      </c>
      <c r="I18" s="159">
        <v>0.122807</v>
      </c>
      <c r="J18" s="159">
        <v>0.16811899999999999</v>
      </c>
      <c r="K18" s="159">
        <v>0.81567800000000001</v>
      </c>
      <c r="L18" s="159">
        <v>1.379731</v>
      </c>
      <c r="M18" s="159">
        <v>3.101658</v>
      </c>
      <c r="N18" s="159">
        <v>2.5743079999999998</v>
      </c>
      <c r="O18" s="159">
        <v>2.9425050000000001</v>
      </c>
      <c r="P18" s="159">
        <v>2.8620909999999999</v>
      </c>
      <c r="Q18" s="160">
        <v>2.16791</v>
      </c>
      <c r="R18" s="161">
        <v>2.9340869999999999</v>
      </c>
      <c r="S18" s="163">
        <v>12.071998000000001</v>
      </c>
      <c r="T18" s="163">
        <v>21.232673999999999</v>
      </c>
      <c r="U18" s="163">
        <v>6.613003</v>
      </c>
      <c r="V18" s="163">
        <v>7.3594819999999999</v>
      </c>
      <c r="W18" s="163">
        <v>13.589191</v>
      </c>
      <c r="X18" s="163">
        <v>18.239701</v>
      </c>
      <c r="Y18" s="162">
        <f t="shared" si="0"/>
        <v>99.085056000000009</v>
      </c>
    </row>
    <row r="19" spans="1:25" ht="15" x14ac:dyDescent="0.25">
      <c r="A19" s="7" t="s">
        <v>162</v>
      </c>
      <c r="B19" s="7" t="s">
        <v>114</v>
      </c>
      <c r="C19" s="159">
        <v>4.9175329999999997</v>
      </c>
      <c r="D19" s="159">
        <v>6.3446730000000002</v>
      </c>
      <c r="E19" s="159">
        <v>10.548984000000001</v>
      </c>
      <c r="F19" s="159">
        <v>11.864148999999999</v>
      </c>
      <c r="G19" s="159">
        <v>32.799444000000001</v>
      </c>
      <c r="H19" s="159">
        <v>52.339035000000003</v>
      </c>
      <c r="I19" s="159">
        <v>94.750950000000003</v>
      </c>
      <c r="J19" s="159">
        <v>110.932535</v>
      </c>
      <c r="K19" s="159">
        <v>115.582491</v>
      </c>
      <c r="L19" s="159">
        <v>231.064717</v>
      </c>
      <c r="M19" s="159">
        <v>327.33345200000002</v>
      </c>
      <c r="N19" s="159">
        <v>386.24679099999997</v>
      </c>
      <c r="O19" s="159">
        <v>499.43073700000002</v>
      </c>
      <c r="P19" s="159">
        <v>555.57008800000006</v>
      </c>
      <c r="Q19" s="160">
        <v>506.109081</v>
      </c>
      <c r="R19" s="161">
        <v>355.34811400000001</v>
      </c>
      <c r="S19" s="163">
        <v>738.49735899999996</v>
      </c>
      <c r="T19" s="163">
        <v>815.11082299999998</v>
      </c>
      <c r="U19" s="163">
        <v>944.61290399999996</v>
      </c>
      <c r="V19" s="163">
        <v>1070.9566689999999</v>
      </c>
      <c r="W19" s="163">
        <v>1159.0157160000001</v>
      </c>
      <c r="X19" s="163">
        <v>1177.3694390000001</v>
      </c>
      <c r="Y19" s="162">
        <f t="shared" si="0"/>
        <v>9206.7456839999995</v>
      </c>
    </row>
    <row r="20" spans="1:25" ht="15" x14ac:dyDescent="0.25">
      <c r="A20" s="7" t="s">
        <v>163</v>
      </c>
      <c r="B20" s="7" t="s">
        <v>115</v>
      </c>
      <c r="C20" s="159">
        <v>1.0926E-2</v>
      </c>
      <c r="D20" s="159">
        <v>1.8162000000000001E-2</v>
      </c>
      <c r="E20" s="159">
        <v>4.7890000000000002E-2</v>
      </c>
      <c r="F20" s="159">
        <v>9.9932000000000007E-2</v>
      </c>
      <c r="G20" s="159">
        <v>0.10472099999999999</v>
      </c>
      <c r="H20" s="159">
        <v>1.8017080000000001</v>
      </c>
      <c r="I20" s="159">
        <v>0.72677599999999998</v>
      </c>
      <c r="J20" s="159">
        <v>1.758248</v>
      </c>
      <c r="K20" s="159">
        <v>3.809574</v>
      </c>
      <c r="L20" s="159">
        <v>5.8568290000000003</v>
      </c>
      <c r="M20" s="159">
        <v>18.347826000000001</v>
      </c>
      <c r="N20" s="159">
        <v>31.817799000000001</v>
      </c>
      <c r="O20" s="159">
        <v>53.242508999999998</v>
      </c>
      <c r="P20" s="159">
        <v>54.673788000000002</v>
      </c>
      <c r="Q20" s="160">
        <v>38.689647000000001</v>
      </c>
      <c r="R20" s="161">
        <v>56.875872000000001</v>
      </c>
      <c r="S20" s="163">
        <v>114.51648400000001</v>
      </c>
      <c r="T20" s="163">
        <v>136.04561799999999</v>
      </c>
      <c r="U20" s="163">
        <v>156.47600199999999</v>
      </c>
      <c r="V20" s="163">
        <v>181.64876100000001</v>
      </c>
      <c r="W20" s="163">
        <v>202.58812900000001</v>
      </c>
      <c r="X20" s="163">
        <v>228.02831699999999</v>
      </c>
      <c r="Y20" s="162">
        <f t="shared" si="0"/>
        <v>1287.185518</v>
      </c>
    </row>
    <row r="21" spans="1:25" ht="15" x14ac:dyDescent="0.25">
      <c r="A21" s="7" t="s">
        <v>164</v>
      </c>
      <c r="B21" s="7" t="s">
        <v>116</v>
      </c>
      <c r="C21" s="159">
        <v>0.60370599999999996</v>
      </c>
      <c r="D21" s="159">
        <v>0.93192699999999995</v>
      </c>
      <c r="E21" s="159">
        <v>0.609649</v>
      </c>
      <c r="F21" s="159">
        <v>1.1957549999999999</v>
      </c>
      <c r="G21" s="159">
        <v>1.1542330000000001</v>
      </c>
      <c r="H21" s="159">
        <v>1.9711650000000001</v>
      </c>
      <c r="I21" s="159">
        <v>2.2737440000000002</v>
      </c>
      <c r="J21" s="159">
        <v>3.8534009999999999</v>
      </c>
      <c r="K21" s="159">
        <v>8.7607049999999997</v>
      </c>
      <c r="L21" s="159">
        <v>26.554086999999999</v>
      </c>
      <c r="M21" s="159">
        <v>52.108212999999999</v>
      </c>
      <c r="N21" s="159">
        <v>74.727436999999995</v>
      </c>
      <c r="O21" s="159">
        <v>90.310085999999998</v>
      </c>
      <c r="P21" s="159">
        <v>114.64733699999999</v>
      </c>
      <c r="Q21" s="160">
        <v>102.790741</v>
      </c>
      <c r="R21" s="161">
        <v>116.580341</v>
      </c>
      <c r="S21" s="163">
        <v>229.66086100000001</v>
      </c>
      <c r="T21" s="163">
        <v>280.87245300000001</v>
      </c>
      <c r="U21" s="163">
        <v>316.10157700000002</v>
      </c>
      <c r="V21" s="163">
        <v>356.05739500000004</v>
      </c>
      <c r="W21" s="163">
        <v>398.54642999999999</v>
      </c>
      <c r="X21" s="163">
        <v>477.67492700000003</v>
      </c>
      <c r="Y21" s="162">
        <f t="shared" si="0"/>
        <v>2657.9861700000001</v>
      </c>
    </row>
    <row r="22" spans="1:25" ht="15" x14ac:dyDescent="0.25">
      <c r="A22" s="7" t="s">
        <v>165</v>
      </c>
      <c r="B22" s="7" t="s">
        <v>117</v>
      </c>
      <c r="C22" s="159">
        <v>13.190353</v>
      </c>
      <c r="D22" s="159">
        <v>1.0371729999999999</v>
      </c>
      <c r="E22" s="159">
        <v>0.52568700000000002</v>
      </c>
      <c r="F22" s="159">
        <v>1.129016</v>
      </c>
      <c r="G22" s="159">
        <v>8.8717059999999996</v>
      </c>
      <c r="H22" s="159">
        <v>2.8790900000000001</v>
      </c>
      <c r="I22" s="159">
        <v>11.700709</v>
      </c>
      <c r="J22" s="159">
        <v>25.982695</v>
      </c>
      <c r="K22" s="159">
        <v>19.828471</v>
      </c>
      <c r="L22" s="159">
        <v>70.829209000000006</v>
      </c>
      <c r="M22" s="159">
        <v>96.036771999999999</v>
      </c>
      <c r="N22" s="159">
        <v>51.376361000000003</v>
      </c>
      <c r="O22" s="159">
        <v>28.669879000000002</v>
      </c>
      <c r="P22" s="159">
        <v>10.926389</v>
      </c>
      <c r="Q22" s="160">
        <v>7.4723709999999999</v>
      </c>
      <c r="R22" s="161">
        <v>5.7586250000000003</v>
      </c>
      <c r="S22" s="163">
        <v>8.457414</v>
      </c>
      <c r="T22" s="163">
        <v>7.4666689999999996</v>
      </c>
      <c r="U22" s="163">
        <v>7.2586449999999996</v>
      </c>
      <c r="V22" s="163">
        <v>1.823383</v>
      </c>
      <c r="W22" s="163">
        <v>1.1103510000000001</v>
      </c>
      <c r="X22" s="163">
        <v>1.3815400000000002</v>
      </c>
      <c r="Y22" s="162">
        <f t="shared" si="0"/>
        <v>383.71250799999996</v>
      </c>
    </row>
    <row r="23" spans="1:25" ht="15" x14ac:dyDescent="0.25">
      <c r="A23" s="7" t="s">
        <v>166</v>
      </c>
      <c r="B23" s="7" t="s">
        <v>118</v>
      </c>
      <c r="C23" s="159">
        <v>1.7782020000000001</v>
      </c>
      <c r="D23" s="159">
        <v>7.070729</v>
      </c>
      <c r="E23" s="159">
        <v>28.278119</v>
      </c>
      <c r="F23" s="159">
        <v>29.291160999999999</v>
      </c>
      <c r="G23" s="159">
        <v>44.687441999999997</v>
      </c>
      <c r="H23" s="159">
        <v>65.921599000000001</v>
      </c>
      <c r="I23" s="159">
        <v>115.153465</v>
      </c>
      <c r="J23" s="159">
        <v>317.72342099999997</v>
      </c>
      <c r="K23" s="159">
        <v>710.74320999999998</v>
      </c>
      <c r="L23" s="159">
        <v>863.49589900000001</v>
      </c>
      <c r="M23" s="159">
        <v>850.43145700000002</v>
      </c>
      <c r="N23" s="159">
        <v>1217.8849009999999</v>
      </c>
      <c r="O23" s="159">
        <v>1161.3125789999999</v>
      </c>
      <c r="P23" s="159">
        <v>1084.0981320000001</v>
      </c>
      <c r="Q23" s="160">
        <v>934.31454199999996</v>
      </c>
      <c r="R23" s="161">
        <v>822.20351500000004</v>
      </c>
      <c r="S23" s="163">
        <v>1649.0021280000001</v>
      </c>
      <c r="T23" s="163">
        <v>1636.772201</v>
      </c>
      <c r="U23" s="163">
        <v>2215.4837929999999</v>
      </c>
      <c r="V23" s="163">
        <v>3393.2091759999998</v>
      </c>
      <c r="W23" s="163">
        <v>4398.2544769999995</v>
      </c>
      <c r="X23" s="163">
        <v>4254.7198390000003</v>
      </c>
      <c r="Y23" s="162">
        <f t="shared" si="0"/>
        <v>25801.829986999997</v>
      </c>
    </row>
    <row r="24" spans="1:25" ht="15" x14ac:dyDescent="0.25">
      <c r="A24" s="7" t="s">
        <v>167</v>
      </c>
      <c r="B24" s="7" t="s">
        <v>119</v>
      </c>
      <c r="C24" s="159">
        <v>0.46083000000000002</v>
      </c>
      <c r="D24" s="159">
        <v>1.5113840000000001</v>
      </c>
      <c r="E24" s="159">
        <v>1.9829950000000001</v>
      </c>
      <c r="F24" s="159">
        <v>1.998535</v>
      </c>
      <c r="G24" s="159">
        <v>4.1649989999999999</v>
      </c>
      <c r="H24" s="159">
        <v>11.525859000000001</v>
      </c>
      <c r="I24" s="159">
        <v>14.769215000000001</v>
      </c>
      <c r="J24" s="159">
        <v>19.078033000000001</v>
      </c>
      <c r="K24" s="159">
        <v>40.45581</v>
      </c>
      <c r="L24" s="159">
        <v>107.615914</v>
      </c>
      <c r="M24" s="159">
        <v>111.128468</v>
      </c>
      <c r="N24" s="159">
        <v>169.815707</v>
      </c>
      <c r="O24" s="159">
        <v>128.98884100000001</v>
      </c>
      <c r="P24" s="159">
        <v>52.732374999999998</v>
      </c>
      <c r="Q24" s="160">
        <v>43.145023999999999</v>
      </c>
      <c r="R24" s="161">
        <v>35.152960999999998</v>
      </c>
      <c r="S24" s="163">
        <v>76.065736000000001</v>
      </c>
      <c r="T24" s="163">
        <v>114.503226</v>
      </c>
      <c r="U24" s="163">
        <v>107.05113299999999</v>
      </c>
      <c r="V24" s="163">
        <v>87.527222999999992</v>
      </c>
      <c r="W24" s="163">
        <v>137.01639699999998</v>
      </c>
      <c r="X24" s="163">
        <v>207.12136799999999</v>
      </c>
      <c r="Y24" s="162">
        <f t="shared" si="0"/>
        <v>1473.8120330000002</v>
      </c>
    </row>
    <row r="25" spans="1:25" ht="15" x14ac:dyDescent="0.25">
      <c r="A25" s="7" t="s">
        <v>168</v>
      </c>
      <c r="B25" s="7" t="s">
        <v>120</v>
      </c>
      <c r="C25" s="159">
        <v>18.969654999999999</v>
      </c>
      <c r="D25" s="159">
        <v>56.774172</v>
      </c>
      <c r="E25" s="159">
        <v>92.320873000000006</v>
      </c>
      <c r="F25" s="159">
        <v>143.38868199999999</v>
      </c>
      <c r="G25" s="159">
        <v>239.89167699999999</v>
      </c>
      <c r="H25" s="159">
        <v>318.851268</v>
      </c>
      <c r="I25" s="159">
        <v>653.32011199999999</v>
      </c>
      <c r="J25" s="159">
        <v>1286.986672</v>
      </c>
      <c r="K25" s="159">
        <v>3141.024316</v>
      </c>
      <c r="L25" s="159">
        <v>4418.6790270000001</v>
      </c>
      <c r="M25" s="159">
        <v>4140.358174</v>
      </c>
      <c r="N25" s="159">
        <v>4964.086155</v>
      </c>
      <c r="O25" s="159">
        <v>5468.5210280000001</v>
      </c>
      <c r="P25" s="159">
        <v>6105.0373200000004</v>
      </c>
      <c r="Q25" s="160">
        <v>6725.3077860000003</v>
      </c>
      <c r="R25" s="161">
        <v>5333.7054280000002</v>
      </c>
      <c r="S25" s="163">
        <v>11241.729047000001</v>
      </c>
      <c r="T25" s="163">
        <v>11779.754881000001</v>
      </c>
      <c r="U25" s="163">
        <v>12050.58214</v>
      </c>
      <c r="V25" s="163">
        <v>12472.414703</v>
      </c>
      <c r="W25" s="163">
        <v>12485.855957999998</v>
      </c>
      <c r="X25" s="163">
        <v>12773.299514999995</v>
      </c>
      <c r="Y25" s="162">
        <f t="shared" si="0"/>
        <v>115910.858589</v>
      </c>
    </row>
    <row r="26" spans="1:25" ht="15" x14ac:dyDescent="0.25">
      <c r="A26" s="7" t="s">
        <v>169</v>
      </c>
      <c r="B26" s="7" t="s">
        <v>121</v>
      </c>
      <c r="C26" s="159">
        <v>4.3436000000000002E-2</v>
      </c>
      <c r="D26" s="159">
        <v>0.171428</v>
      </c>
      <c r="E26" s="159">
        <v>0.19764899999999999</v>
      </c>
      <c r="F26" s="159">
        <v>0.103253</v>
      </c>
      <c r="G26" s="159">
        <v>0.119855</v>
      </c>
      <c r="H26" s="159">
        <v>0.27223799999999998</v>
      </c>
      <c r="I26" s="159">
        <v>2.6054010000000001</v>
      </c>
      <c r="J26" s="159">
        <v>0.82024399999999997</v>
      </c>
      <c r="K26" s="159">
        <v>1.1253690000000001</v>
      </c>
      <c r="L26" s="159">
        <v>32.584884000000002</v>
      </c>
      <c r="M26" s="159">
        <v>138.28756799999999</v>
      </c>
      <c r="N26" s="159">
        <v>2.856662</v>
      </c>
      <c r="O26" s="159">
        <v>2.3979680000000001</v>
      </c>
      <c r="P26" s="159">
        <v>3.4030390000000001</v>
      </c>
      <c r="Q26" s="160">
        <v>1.2997259999999999</v>
      </c>
      <c r="R26" s="161">
        <v>1.477903</v>
      </c>
      <c r="S26" s="163">
        <v>2.7335639999999999</v>
      </c>
      <c r="T26" s="163">
        <v>2.1897030000000002</v>
      </c>
      <c r="U26" s="163">
        <v>1.381497</v>
      </c>
      <c r="V26" s="163">
        <v>5.8753969999999995</v>
      </c>
      <c r="W26" s="163">
        <v>8.146749999999999</v>
      </c>
      <c r="X26" s="163">
        <v>7.1942589999999997</v>
      </c>
      <c r="Y26" s="162">
        <f t="shared" si="0"/>
        <v>215.28779299999997</v>
      </c>
    </row>
    <row r="27" spans="1:25" ht="15" x14ac:dyDescent="0.25">
      <c r="A27" s="7" t="s">
        <v>170</v>
      </c>
      <c r="B27" s="7" t="s">
        <v>122</v>
      </c>
      <c r="C27" s="159">
        <v>8.4290000000000007E-3</v>
      </c>
      <c r="D27" s="159">
        <v>7.2059999999999997E-3</v>
      </c>
      <c r="E27" s="159">
        <v>3.7151000000000003E-2</v>
      </c>
      <c r="F27" s="159">
        <v>3.1772000000000002E-2</v>
      </c>
      <c r="G27" s="159">
        <v>0.135633</v>
      </c>
      <c r="H27" s="159">
        <v>8.4418000000000007E-2</v>
      </c>
      <c r="I27" s="159">
        <v>1.0114529999999999</v>
      </c>
      <c r="J27" s="159">
        <v>0.46695599999999998</v>
      </c>
      <c r="K27" s="159">
        <v>0.347856</v>
      </c>
      <c r="L27" s="159">
        <v>3.70052</v>
      </c>
      <c r="M27" s="159">
        <v>10.255188</v>
      </c>
      <c r="N27" s="159">
        <v>23.225750000000001</v>
      </c>
      <c r="O27" s="159">
        <v>25.712088999999999</v>
      </c>
      <c r="P27" s="159">
        <v>30.187832</v>
      </c>
      <c r="Q27" s="160">
        <v>17.032941999999998</v>
      </c>
      <c r="R27" s="161">
        <v>13.833404</v>
      </c>
      <c r="S27" s="163">
        <v>50.812854999999999</v>
      </c>
      <c r="T27" s="163">
        <v>46.985692</v>
      </c>
      <c r="U27" s="163">
        <v>38.415855000000001</v>
      </c>
      <c r="V27" s="163">
        <v>46.044252999999998</v>
      </c>
      <c r="W27" s="163">
        <v>73.382466000000008</v>
      </c>
      <c r="X27" s="163">
        <v>80.393128999999988</v>
      </c>
      <c r="Y27" s="162">
        <f t="shared" si="0"/>
        <v>462.11284900000004</v>
      </c>
    </row>
    <row r="28" spans="1:25" ht="15" x14ac:dyDescent="0.25">
      <c r="A28" s="7" t="s">
        <v>171</v>
      </c>
      <c r="B28" s="7" t="s">
        <v>123</v>
      </c>
      <c r="C28" s="159">
        <v>3.6507809999999998</v>
      </c>
      <c r="D28" s="159">
        <v>9.4865200000000005</v>
      </c>
      <c r="E28" s="159">
        <v>11.348784</v>
      </c>
      <c r="F28" s="159">
        <v>11.851856</v>
      </c>
      <c r="G28" s="159">
        <v>17.417892999999999</v>
      </c>
      <c r="H28" s="159">
        <v>19.299282000000002</v>
      </c>
      <c r="I28" s="159">
        <v>71.821573999999998</v>
      </c>
      <c r="J28" s="159">
        <v>81.373616999999996</v>
      </c>
      <c r="K28" s="159">
        <v>75.617789999999999</v>
      </c>
      <c r="L28" s="159">
        <v>125.78619399999999</v>
      </c>
      <c r="M28" s="159">
        <v>201.40919400000001</v>
      </c>
      <c r="N28" s="159">
        <v>615.94239900000002</v>
      </c>
      <c r="O28" s="159">
        <v>1226.6272389999999</v>
      </c>
      <c r="P28" s="159">
        <v>1371.661077</v>
      </c>
      <c r="Q28" s="160">
        <v>967.30286799999999</v>
      </c>
      <c r="R28" s="161">
        <v>911.20676800000001</v>
      </c>
      <c r="S28" s="163">
        <v>1820.2514169999999</v>
      </c>
      <c r="T28" s="163">
        <v>1521.249732</v>
      </c>
      <c r="U28" s="163">
        <v>2378.099146</v>
      </c>
      <c r="V28" s="163">
        <v>1711.9997269999999</v>
      </c>
      <c r="W28" s="163">
        <v>2095.2149049999998</v>
      </c>
      <c r="X28" s="163">
        <v>2434.774887</v>
      </c>
      <c r="Y28" s="162">
        <f t="shared" si="0"/>
        <v>17683.393649999998</v>
      </c>
    </row>
    <row r="29" spans="1:25" ht="15" x14ac:dyDescent="0.25">
      <c r="A29" s="7" t="s">
        <v>172</v>
      </c>
      <c r="B29" s="7" t="s">
        <v>124</v>
      </c>
      <c r="C29" s="159">
        <v>14.705513</v>
      </c>
      <c r="D29" s="159">
        <v>27.243248000000001</v>
      </c>
      <c r="E29" s="159">
        <v>37.479247000000001</v>
      </c>
      <c r="F29" s="159">
        <v>73.160578000000001</v>
      </c>
      <c r="G29" s="159">
        <v>72.575658000000004</v>
      </c>
      <c r="H29" s="159">
        <v>81.829361000000006</v>
      </c>
      <c r="I29" s="159">
        <v>76.276414000000003</v>
      </c>
      <c r="J29" s="159">
        <v>98.102782000000005</v>
      </c>
      <c r="K29" s="159">
        <v>90.302865999999995</v>
      </c>
      <c r="L29" s="159">
        <v>75.157497000000006</v>
      </c>
      <c r="M29" s="159">
        <v>80.587074999999999</v>
      </c>
      <c r="N29" s="159">
        <v>92.214875000000006</v>
      </c>
      <c r="O29" s="159">
        <v>274.295613</v>
      </c>
      <c r="P29" s="159">
        <v>561.63690399999996</v>
      </c>
      <c r="Q29" s="160">
        <v>496.35202099999998</v>
      </c>
      <c r="R29" s="161">
        <v>359.60299400000002</v>
      </c>
      <c r="S29" s="163">
        <v>715.37270100000001</v>
      </c>
      <c r="T29" s="163">
        <v>591.80947900000001</v>
      </c>
      <c r="U29" s="163">
        <v>610.66748900000005</v>
      </c>
      <c r="V29" s="163">
        <v>658.48754399999996</v>
      </c>
      <c r="W29" s="163">
        <v>608.05613399999959</v>
      </c>
      <c r="X29" s="163">
        <v>540.57241700000009</v>
      </c>
      <c r="Y29" s="162">
        <f t="shared" si="0"/>
        <v>6236.488409999999</v>
      </c>
    </row>
    <row r="30" spans="1:25" ht="15" x14ac:dyDescent="0.25">
      <c r="A30" s="7" t="s">
        <v>173</v>
      </c>
      <c r="B30" s="7" t="s">
        <v>125</v>
      </c>
      <c r="C30" s="159">
        <v>0.72752600000000001</v>
      </c>
      <c r="D30" s="159">
        <v>1.2638020000000001</v>
      </c>
      <c r="E30" s="159">
        <v>2.014103</v>
      </c>
      <c r="F30" s="159">
        <v>3.0767060000000002</v>
      </c>
      <c r="G30" s="159">
        <v>3.8721830000000002</v>
      </c>
      <c r="H30" s="159">
        <v>7.837993</v>
      </c>
      <c r="I30" s="159">
        <v>8.5856910000000006</v>
      </c>
      <c r="J30" s="159">
        <v>15.115074999999999</v>
      </c>
      <c r="K30" s="159">
        <v>17.157471000000001</v>
      </c>
      <c r="L30" s="159">
        <v>33.077910000000003</v>
      </c>
      <c r="M30" s="159">
        <v>44.867621</v>
      </c>
      <c r="N30" s="159">
        <v>68.304067000000003</v>
      </c>
      <c r="O30" s="159">
        <v>80.493471999999997</v>
      </c>
      <c r="P30" s="159">
        <v>92.259392000000005</v>
      </c>
      <c r="Q30" s="160">
        <v>102.434029</v>
      </c>
      <c r="R30" s="161">
        <v>78.096504999999993</v>
      </c>
      <c r="S30" s="163">
        <v>171.234061</v>
      </c>
      <c r="T30" s="163">
        <v>180.33509100000001</v>
      </c>
      <c r="U30" s="163">
        <v>197.38728599999999</v>
      </c>
      <c r="V30" s="163">
        <v>221.13277600000001</v>
      </c>
      <c r="W30" s="163">
        <v>232.24341100000004</v>
      </c>
      <c r="X30" s="163">
        <v>269.08735699999994</v>
      </c>
      <c r="Y30" s="162">
        <f t="shared" si="0"/>
        <v>1830.6035280000001</v>
      </c>
    </row>
    <row r="31" spans="1:25" ht="15" x14ac:dyDescent="0.25">
      <c r="A31" s="7" t="s">
        <v>174</v>
      </c>
      <c r="B31" s="7" t="s">
        <v>126</v>
      </c>
      <c r="C31" s="159">
        <v>5.2104379999999999</v>
      </c>
      <c r="D31" s="159">
        <v>7.8827829999999999</v>
      </c>
      <c r="E31" s="159">
        <v>11.675357</v>
      </c>
      <c r="F31" s="159">
        <v>14.714043</v>
      </c>
      <c r="G31" s="159">
        <v>23.845127999999999</v>
      </c>
      <c r="H31" s="159">
        <v>28.874988999999999</v>
      </c>
      <c r="I31" s="159">
        <v>44.930593999999999</v>
      </c>
      <c r="J31" s="159">
        <v>47.891866999999998</v>
      </c>
      <c r="K31" s="159">
        <v>50.408838000000003</v>
      </c>
      <c r="L31" s="159">
        <v>51.242184999999999</v>
      </c>
      <c r="M31" s="159">
        <v>52.224114</v>
      </c>
      <c r="N31" s="159">
        <v>60.339032000000003</v>
      </c>
      <c r="O31" s="159">
        <v>63.523519999999998</v>
      </c>
      <c r="P31" s="159">
        <v>63.889539999999997</v>
      </c>
      <c r="Q31" s="160">
        <v>47.936295999999999</v>
      </c>
      <c r="R31" s="161">
        <v>40.627493000000001</v>
      </c>
      <c r="S31" s="163">
        <v>94.224565999999996</v>
      </c>
      <c r="T31" s="163">
        <v>109.164508</v>
      </c>
      <c r="U31" s="163">
        <v>116.873435</v>
      </c>
      <c r="V31" s="163">
        <v>122.031257</v>
      </c>
      <c r="W31" s="163">
        <v>154.03868800000001</v>
      </c>
      <c r="X31" s="163">
        <v>137.70152499999992</v>
      </c>
      <c r="Y31" s="162">
        <f t="shared" si="0"/>
        <v>1349.250196</v>
      </c>
    </row>
    <row r="32" spans="1:25" ht="15" x14ac:dyDescent="0.25">
      <c r="A32" s="7" t="s">
        <v>175</v>
      </c>
      <c r="B32" s="7" t="s">
        <v>127</v>
      </c>
      <c r="C32" s="159">
        <v>0.15428500000000001</v>
      </c>
      <c r="D32" s="159">
        <v>0.23095599999999999</v>
      </c>
      <c r="E32" s="159">
        <v>0.93324099999999999</v>
      </c>
      <c r="F32" s="159">
        <v>0.74204499999999995</v>
      </c>
      <c r="G32" s="159">
        <v>0.75158599999999998</v>
      </c>
      <c r="H32" s="159">
        <v>0.74170700000000001</v>
      </c>
      <c r="I32" s="159">
        <v>1.669035</v>
      </c>
      <c r="J32" s="159">
        <v>2.3084129999999998</v>
      </c>
      <c r="K32" s="159">
        <v>2.9227289999999999</v>
      </c>
      <c r="L32" s="159">
        <v>6.0467899999999997</v>
      </c>
      <c r="M32" s="159">
        <v>7.2326980000000001</v>
      </c>
      <c r="N32" s="159">
        <v>10.093772</v>
      </c>
      <c r="O32" s="159">
        <v>10.986793</v>
      </c>
      <c r="P32" s="159">
        <v>15.830120000000001</v>
      </c>
      <c r="Q32" s="160">
        <v>11.927462</v>
      </c>
      <c r="R32" s="161">
        <v>10.645899999999999</v>
      </c>
      <c r="S32" s="163">
        <v>20.531141000000002</v>
      </c>
      <c r="T32" s="163">
        <v>25.588683</v>
      </c>
      <c r="U32" s="163">
        <v>21.359071</v>
      </c>
      <c r="V32" s="163">
        <v>25.423054</v>
      </c>
      <c r="W32" s="163">
        <v>30.425812000000001</v>
      </c>
      <c r="X32" s="163">
        <v>25.566824999999998</v>
      </c>
      <c r="Y32" s="162">
        <f t="shared" si="0"/>
        <v>232.11211800000001</v>
      </c>
    </row>
    <row r="33" spans="1:25" ht="15" x14ac:dyDescent="0.25">
      <c r="A33" s="7" t="s">
        <v>176</v>
      </c>
      <c r="B33" s="7" t="s">
        <v>128</v>
      </c>
      <c r="C33" s="159">
        <v>1.3898999999999999</v>
      </c>
      <c r="D33" s="159">
        <v>3.285085</v>
      </c>
      <c r="E33" s="159">
        <v>8.1887650000000001</v>
      </c>
      <c r="F33" s="159">
        <v>9.6196710000000003</v>
      </c>
      <c r="G33" s="159">
        <v>5.7959310000000004</v>
      </c>
      <c r="H33" s="159">
        <v>8.7225429999999999</v>
      </c>
      <c r="I33" s="159">
        <v>23.512374000000001</v>
      </c>
      <c r="J33" s="159">
        <v>21.613389999999999</v>
      </c>
      <c r="K33" s="159">
        <v>30.335525000000001</v>
      </c>
      <c r="L33" s="159">
        <v>50.440081999999997</v>
      </c>
      <c r="M33" s="159">
        <v>97.169639000000004</v>
      </c>
      <c r="N33" s="159">
        <v>163.36389199999999</v>
      </c>
      <c r="O33" s="159">
        <v>161.05841100000001</v>
      </c>
      <c r="P33" s="159">
        <v>182.49785900000001</v>
      </c>
      <c r="Q33" s="160">
        <v>193.86475799999999</v>
      </c>
      <c r="R33" s="164">
        <v>1267.215181</v>
      </c>
      <c r="S33" s="163">
        <v>296.04768799999999</v>
      </c>
      <c r="T33" s="163">
        <v>338.675319</v>
      </c>
      <c r="U33" s="163">
        <v>439.17481199999997</v>
      </c>
      <c r="V33" s="163">
        <v>579.5264719999999</v>
      </c>
      <c r="W33" s="163">
        <v>541.73133600000006</v>
      </c>
      <c r="X33" s="163">
        <v>513.01568399999996</v>
      </c>
      <c r="Y33" s="162">
        <f t="shared" si="0"/>
        <v>4936.2443169999997</v>
      </c>
    </row>
    <row r="34" spans="1:25" ht="15" x14ac:dyDescent="0.25">
      <c r="B34" s="7" t="s">
        <v>177</v>
      </c>
      <c r="C34" s="165">
        <v>119.94039100000001</v>
      </c>
      <c r="D34" s="165">
        <v>239.357518</v>
      </c>
      <c r="E34" s="165">
        <v>476.285753</v>
      </c>
      <c r="F34" s="165">
        <v>552.32874200000003</v>
      </c>
      <c r="G34" s="165">
        <v>745.76618699999995</v>
      </c>
      <c r="H34" s="165">
        <v>1058.923043</v>
      </c>
      <c r="I34" s="165">
        <v>1880.0213289999999</v>
      </c>
      <c r="J34" s="165">
        <v>3196.6181200000001</v>
      </c>
      <c r="K34" s="165">
        <v>5818.6135679999998</v>
      </c>
      <c r="L34" s="165">
        <v>8855.9500459999999</v>
      </c>
      <c r="M34" s="165">
        <v>10263.463059</v>
      </c>
      <c r="N34" s="165">
        <v>14398.750846000001</v>
      </c>
      <c r="O34" s="165">
        <v>17046.608737999999</v>
      </c>
      <c r="P34" s="165">
        <v>19853.940749000001</v>
      </c>
      <c r="Q34" s="166">
        <v>20106.596847000001</v>
      </c>
      <c r="R34" s="167">
        <f t="shared" ref="R34:X34" si="1">SUM(R9:R33)</f>
        <v>25765.326757000003</v>
      </c>
      <c r="S34" s="167">
        <f t="shared" si="1"/>
        <v>48007.035715999991</v>
      </c>
      <c r="T34" s="167">
        <f t="shared" si="1"/>
        <v>51035.330881000009</v>
      </c>
      <c r="U34" s="167">
        <f t="shared" si="1"/>
        <v>52315.528007000001</v>
      </c>
      <c r="V34" s="167">
        <f t="shared" si="1"/>
        <v>55440.275718000004</v>
      </c>
      <c r="W34" s="167">
        <f t="shared" si="1"/>
        <v>53498.318478000008</v>
      </c>
      <c r="X34" s="167">
        <f t="shared" si="1"/>
        <v>52154.965035999987</v>
      </c>
      <c r="Y34" s="162">
        <f t="shared" si="0"/>
        <v>442829.94552900002</v>
      </c>
    </row>
    <row r="35" spans="1:25" x14ac:dyDescent="0.2">
      <c r="A35" s="13"/>
      <c r="B35" s="13"/>
      <c r="C35" s="28"/>
      <c r="D35" s="28"/>
      <c r="E35" s="28"/>
      <c r="F35" s="28"/>
      <c r="G35" s="28"/>
      <c r="H35" s="28"/>
      <c r="I35" s="28"/>
      <c r="J35" s="28"/>
      <c r="K35" s="28"/>
      <c r="L35" s="28"/>
      <c r="M35" s="28"/>
      <c r="N35" s="28"/>
      <c r="O35" s="28"/>
      <c r="P35" s="28"/>
      <c r="Q35" s="28"/>
      <c r="R35" s="28"/>
      <c r="S35" s="28"/>
      <c r="T35" s="28"/>
      <c r="U35" s="28"/>
      <c r="V35" s="28"/>
      <c r="W35" s="28"/>
      <c r="X35" s="28"/>
      <c r="Y35" s="28"/>
    </row>
    <row r="36" spans="1:25" x14ac:dyDescent="0.2">
      <c r="A36" s="13"/>
      <c r="B36" s="13"/>
      <c r="C36" s="361" t="s">
        <v>8</v>
      </c>
      <c r="D36" s="361"/>
      <c r="E36" s="361"/>
      <c r="F36" s="361"/>
      <c r="G36" s="361"/>
      <c r="H36" s="361"/>
      <c r="I36" s="361"/>
      <c r="J36" s="361"/>
      <c r="K36" s="361"/>
      <c r="L36" s="361"/>
      <c r="M36" s="361"/>
      <c r="N36" s="361"/>
      <c r="O36" s="361"/>
      <c r="P36" s="361"/>
      <c r="Q36" s="361"/>
      <c r="R36" s="361"/>
      <c r="S36" s="361"/>
      <c r="T36" s="361"/>
      <c r="U36" s="361"/>
      <c r="V36" s="361"/>
      <c r="W36" s="361"/>
      <c r="X36" s="361"/>
      <c r="Y36" s="361"/>
    </row>
    <row r="37" spans="1:25" x14ac:dyDescent="0.2">
      <c r="A37" s="43"/>
      <c r="B37" s="43"/>
      <c r="C37" s="44"/>
      <c r="D37" s="44"/>
      <c r="E37" s="44"/>
      <c r="F37" s="44"/>
      <c r="G37" s="44"/>
      <c r="H37" s="44"/>
      <c r="I37" s="44"/>
      <c r="J37" s="44"/>
      <c r="K37" s="44"/>
      <c r="L37" s="44"/>
      <c r="M37" s="44"/>
      <c r="N37" s="44"/>
      <c r="O37" s="44"/>
      <c r="P37" s="44"/>
      <c r="Q37" s="44"/>
      <c r="R37" s="44"/>
      <c r="S37" s="44"/>
      <c r="T37" s="44"/>
      <c r="U37" s="44"/>
      <c r="V37" s="44"/>
      <c r="W37" s="44"/>
      <c r="X37" s="44"/>
    </row>
    <row r="38" spans="1:25" x14ac:dyDescent="0.2">
      <c r="A38" s="6" t="s">
        <v>152</v>
      </c>
      <c r="B38" s="6" t="s">
        <v>104</v>
      </c>
      <c r="C38" s="44">
        <f>C9/C$34*100</f>
        <v>1.840572622445428</v>
      </c>
      <c r="D38" s="44">
        <f t="shared" ref="D38:Y38" si="2">D9/D$34*100</f>
        <v>2.2866818831234705</v>
      </c>
      <c r="E38" s="44">
        <f t="shared" si="2"/>
        <v>2.7108346026886094</v>
      </c>
      <c r="F38" s="44">
        <f t="shared" si="2"/>
        <v>3.0282601154223472</v>
      </c>
      <c r="G38" s="44">
        <f t="shared" si="2"/>
        <v>2.1782546974069237</v>
      </c>
      <c r="H38" s="44">
        <f t="shared" si="2"/>
        <v>1.9279613504453694</v>
      </c>
      <c r="I38" s="44">
        <f t="shared" si="2"/>
        <v>1.2758412167993016</v>
      </c>
      <c r="J38" s="44">
        <f t="shared" si="2"/>
        <v>0.906197516017334</v>
      </c>
      <c r="K38" s="44">
        <f t="shared" si="2"/>
        <v>0.51607412399998032</v>
      </c>
      <c r="L38" s="44">
        <f t="shared" si="2"/>
        <v>0.48188266395286755</v>
      </c>
      <c r="M38" s="44">
        <f t="shared" si="2"/>
        <v>0.44162604512181358</v>
      </c>
      <c r="N38" s="44">
        <f t="shared" si="2"/>
        <v>0.32320900957132931</v>
      </c>
      <c r="O38" s="44">
        <f t="shared" si="2"/>
        <v>0.3105982357767893</v>
      </c>
      <c r="P38" s="44">
        <f t="shared" si="2"/>
        <v>0.24100400320984156</v>
      </c>
      <c r="Q38" s="44">
        <f t="shared" si="2"/>
        <v>0.20984854533598238</v>
      </c>
      <c r="R38" s="44">
        <f t="shared" si="2"/>
        <v>0.10413852404456815</v>
      </c>
      <c r="S38" s="44">
        <f t="shared" si="2"/>
        <v>0.10905814995477987</v>
      </c>
      <c r="T38" s="44">
        <f t="shared" si="2"/>
        <v>0.13527018402402741</v>
      </c>
      <c r="U38" s="44">
        <f t="shared" si="2"/>
        <v>0.11709435674968892</v>
      </c>
      <c r="V38" s="44">
        <f t="shared" si="2"/>
        <v>0.13089153338470774</v>
      </c>
      <c r="W38" s="44">
        <f t="shared" ref="W38:X38" si="3">W9/W$34*100</f>
        <v>0.16028574998158651</v>
      </c>
      <c r="X38" s="44">
        <f t="shared" si="3"/>
        <v>0.16621938666848121</v>
      </c>
      <c r="Y38" s="44">
        <f t="shared" si="2"/>
        <v>0.20074942649554459</v>
      </c>
    </row>
    <row r="39" spans="1:25" x14ac:dyDescent="0.2">
      <c r="A39" s="7" t="s">
        <v>153</v>
      </c>
      <c r="B39" s="7" t="s">
        <v>105</v>
      </c>
      <c r="C39" s="44">
        <f t="shared" ref="C39:Y39" si="4">C10/C$34*100</f>
        <v>29.245682549092241</v>
      </c>
      <c r="D39" s="44">
        <f t="shared" si="4"/>
        <v>30.65700865096705</v>
      </c>
      <c r="E39" s="44">
        <f t="shared" si="4"/>
        <v>38.088608751645779</v>
      </c>
      <c r="F39" s="44">
        <f t="shared" si="4"/>
        <v>26.6696569993093</v>
      </c>
      <c r="G39" s="44">
        <f t="shared" si="4"/>
        <v>25.109509825497089</v>
      </c>
      <c r="H39" s="44">
        <f t="shared" si="4"/>
        <v>26.246949373449418</v>
      </c>
      <c r="I39" s="44">
        <f t="shared" si="4"/>
        <v>21.841896241593119</v>
      </c>
      <c r="J39" s="44">
        <f t="shared" si="4"/>
        <v>17.278415477417116</v>
      </c>
      <c r="K39" s="44">
        <f t="shared" si="4"/>
        <v>14.777841833816039</v>
      </c>
      <c r="L39" s="44">
        <f t="shared" si="4"/>
        <v>19.209384618970109</v>
      </c>
      <c r="M39" s="44">
        <f t="shared" si="4"/>
        <v>25.573488333437183</v>
      </c>
      <c r="N39" s="44">
        <f t="shared" si="4"/>
        <v>31.978043958439084</v>
      </c>
      <c r="O39" s="44">
        <f t="shared" si="4"/>
        <v>36.087432582920592</v>
      </c>
      <c r="P39" s="44">
        <f t="shared" si="4"/>
        <v>42.164428829685328</v>
      </c>
      <c r="Q39" s="44">
        <f t="shared" si="4"/>
        <v>44.306561576725493</v>
      </c>
      <c r="R39" s="44">
        <f t="shared" si="4"/>
        <v>22.061838522795643</v>
      </c>
      <c r="S39" s="44">
        <f t="shared" si="4"/>
        <v>28.232266903917253</v>
      </c>
      <c r="T39" s="44">
        <f t="shared" si="4"/>
        <v>28.103657220217404</v>
      </c>
      <c r="U39" s="44">
        <f t="shared" si="4"/>
        <v>29.381083505347256</v>
      </c>
      <c r="V39" s="44">
        <f t="shared" si="4"/>
        <v>26.999594352919264</v>
      </c>
      <c r="W39" s="44">
        <f t="shared" ref="W39:X39" si="5">W10/W$34*100</f>
        <v>27.333094011194547</v>
      </c>
      <c r="X39" s="44">
        <f t="shared" si="5"/>
        <v>26.986492458167444</v>
      </c>
      <c r="Y39" s="44">
        <f t="shared" si="4"/>
        <v>28.83831292674784</v>
      </c>
    </row>
    <row r="40" spans="1:25" x14ac:dyDescent="0.2">
      <c r="A40" s="7" t="s">
        <v>154</v>
      </c>
      <c r="B40" s="7" t="s">
        <v>106</v>
      </c>
      <c r="C40" s="44">
        <f t="shared" ref="C40:Y40" si="6">C11/C$34*100</f>
        <v>32.641443531729024</v>
      </c>
      <c r="D40" s="44">
        <f t="shared" si="6"/>
        <v>30.671243842025468</v>
      </c>
      <c r="E40" s="44">
        <f t="shared" si="6"/>
        <v>35.085443128927693</v>
      </c>
      <c r="F40" s="44">
        <f t="shared" si="6"/>
        <v>30.503845479763207</v>
      </c>
      <c r="G40" s="44">
        <f t="shared" si="6"/>
        <v>25.07633910734009</v>
      </c>
      <c r="H40" s="44">
        <f t="shared" si="6"/>
        <v>28.261444585449446</v>
      </c>
      <c r="I40" s="44">
        <f t="shared" si="6"/>
        <v>26.566105782728599</v>
      </c>
      <c r="J40" s="44">
        <f t="shared" si="6"/>
        <v>26.397945463688981</v>
      </c>
      <c r="K40" s="44">
        <f t="shared" si="6"/>
        <v>17.574164206809208</v>
      </c>
      <c r="L40" s="44">
        <f t="shared" si="6"/>
        <v>20.194557249199732</v>
      </c>
      <c r="M40" s="44">
        <f t="shared" si="6"/>
        <v>25.632993443602164</v>
      </c>
      <c r="N40" s="44">
        <f t="shared" si="6"/>
        <v>28.307417015499624</v>
      </c>
      <c r="O40" s="44">
        <f t="shared" si="6"/>
        <v>22.713609296192907</v>
      </c>
      <c r="P40" s="44">
        <f t="shared" si="6"/>
        <v>20.94923715942636</v>
      </c>
      <c r="Q40" s="44">
        <f t="shared" si="6"/>
        <v>23.236198231612157</v>
      </c>
      <c r="R40" s="44">
        <f t="shared" si="6"/>
        <v>10.752244972974552</v>
      </c>
      <c r="S40" s="44">
        <f t="shared" si="6"/>
        <v>13.449412778152631</v>
      </c>
      <c r="T40" s="44">
        <f t="shared" si="6"/>
        <v>13.820972936272238</v>
      </c>
      <c r="U40" s="44">
        <f t="shared" si="6"/>
        <v>12.110196869564779</v>
      </c>
      <c r="V40" s="44">
        <f t="shared" si="6"/>
        <v>12.582156040279596</v>
      </c>
      <c r="W40" s="44">
        <f t="shared" ref="W40:X40" si="7">W11/W$34*100</f>
        <v>11.26205309514102</v>
      </c>
      <c r="X40" s="44">
        <f t="shared" si="7"/>
        <v>10.474132689436782</v>
      </c>
      <c r="Y40" s="44">
        <f t="shared" si="6"/>
        <v>14.808867001679637</v>
      </c>
    </row>
    <row r="41" spans="1:25" x14ac:dyDescent="0.2">
      <c r="A41" s="7" t="s">
        <v>155</v>
      </c>
      <c r="B41" s="7" t="s">
        <v>107</v>
      </c>
      <c r="C41" s="44">
        <f t="shared" ref="C41:Y41" si="8">C12/C$34*100</f>
        <v>0.21903130197399473</v>
      </c>
      <c r="D41" s="44">
        <f t="shared" si="8"/>
        <v>0.34641443766976227</v>
      </c>
      <c r="E41" s="44">
        <f t="shared" si="8"/>
        <v>0.52184554846426401</v>
      </c>
      <c r="F41" s="44">
        <f t="shared" si="8"/>
        <v>0.4280563041928388</v>
      </c>
      <c r="G41" s="44">
        <f t="shared" si="8"/>
        <v>0.33854283608060665</v>
      </c>
      <c r="H41" s="44">
        <f t="shared" si="8"/>
        <v>0.58666727870988444</v>
      </c>
      <c r="I41" s="44">
        <f t="shared" si="8"/>
        <v>0.90399245677919637</v>
      </c>
      <c r="J41" s="44">
        <f t="shared" si="8"/>
        <v>0.4623557911884702</v>
      </c>
      <c r="K41" s="44">
        <f t="shared" si="8"/>
        <v>0.65190069003049489</v>
      </c>
      <c r="L41" s="44">
        <f t="shared" si="8"/>
        <v>0.36044875856563746</v>
      </c>
      <c r="M41" s="44">
        <f t="shared" si="8"/>
        <v>0.31987563857611578</v>
      </c>
      <c r="N41" s="44">
        <f t="shared" si="8"/>
        <v>0.38646788596566845</v>
      </c>
      <c r="O41" s="44">
        <f t="shared" si="8"/>
        <v>0.40687361965074043</v>
      </c>
      <c r="P41" s="44">
        <f t="shared" si="8"/>
        <v>0.52531464820279139</v>
      </c>
      <c r="Q41" s="44">
        <f t="shared" si="8"/>
        <v>0.61097132913533858</v>
      </c>
      <c r="R41" s="44">
        <f t="shared" si="8"/>
        <v>0.27630661031946169</v>
      </c>
      <c r="S41" s="44">
        <f t="shared" si="8"/>
        <v>0.2893774983771798</v>
      </c>
      <c r="T41" s="44">
        <f t="shared" si="8"/>
        <v>0.17341905592102197</v>
      </c>
      <c r="U41" s="44">
        <f t="shared" si="8"/>
        <v>0.16381685756575529</v>
      </c>
      <c r="V41" s="44">
        <f t="shared" si="8"/>
        <v>0.25557226432406965</v>
      </c>
      <c r="W41" s="44">
        <f t="shared" ref="W41:X41" si="9">W12/W$34*100</f>
        <v>0.50298065930923741</v>
      </c>
      <c r="X41" s="44">
        <f t="shared" si="9"/>
        <v>0.71753143682809239</v>
      </c>
      <c r="Y41" s="44">
        <f t="shared" si="8"/>
        <v>0.37725692240715808</v>
      </c>
    </row>
    <row r="42" spans="1:25" x14ac:dyDescent="0.2">
      <c r="A42" s="7" t="s">
        <v>156</v>
      </c>
      <c r="B42" s="7" t="s">
        <v>108</v>
      </c>
      <c r="C42" s="44">
        <f t="shared" ref="C42:Y42" si="10">C13/C$34*100</f>
        <v>3.5685593187702715</v>
      </c>
      <c r="D42" s="44">
        <f t="shared" si="10"/>
        <v>1.0685363139502473</v>
      </c>
      <c r="E42" s="44">
        <f t="shared" si="10"/>
        <v>1.3644743641953951</v>
      </c>
      <c r="F42" s="44">
        <f t="shared" si="10"/>
        <v>1.4015864848836708</v>
      </c>
      <c r="G42" s="44">
        <f t="shared" si="10"/>
        <v>2.1052445489862364</v>
      </c>
      <c r="H42" s="44">
        <f t="shared" si="10"/>
        <v>1.3626882610014182</v>
      </c>
      <c r="I42" s="44">
        <f t="shared" si="10"/>
        <v>1.9211101726814506</v>
      </c>
      <c r="J42" s="44">
        <f t="shared" si="10"/>
        <v>2.8577418875420753</v>
      </c>
      <c r="K42" s="44">
        <f t="shared" si="10"/>
        <v>5.7663994709194615</v>
      </c>
      <c r="L42" s="44">
        <f t="shared" si="10"/>
        <v>9.8591459692612649</v>
      </c>
      <c r="M42" s="44">
        <f t="shared" si="10"/>
        <v>14.580559606416177</v>
      </c>
      <c r="N42" s="44">
        <f t="shared" si="10"/>
        <v>17.347787149840929</v>
      </c>
      <c r="O42" s="44">
        <f t="shared" si="10"/>
        <v>12.803546321413789</v>
      </c>
      <c r="P42" s="44">
        <f t="shared" si="10"/>
        <v>11.745259510344072</v>
      </c>
      <c r="Q42" s="44">
        <f t="shared" si="10"/>
        <v>15.902267794647049</v>
      </c>
      <c r="R42" s="44">
        <f t="shared" si="10"/>
        <v>7.4424253652402443</v>
      </c>
      <c r="S42" s="44">
        <f t="shared" si="10"/>
        <v>9.405530474140722</v>
      </c>
      <c r="T42" s="44">
        <f t="shared" si="10"/>
        <v>10.129879000989638</v>
      </c>
      <c r="U42" s="44">
        <f t="shared" si="10"/>
        <v>8.6150485213433132</v>
      </c>
      <c r="V42" s="44">
        <f t="shared" si="10"/>
        <v>9.5038372983583645</v>
      </c>
      <c r="W42" s="44">
        <f t="shared" ref="W42:X42" si="11">W13/W$34*100</f>
        <v>7.6076179360173262</v>
      </c>
      <c r="X42" s="44">
        <f t="shared" si="11"/>
        <v>6.7195487535673033</v>
      </c>
      <c r="Y42" s="44">
        <f t="shared" si="10"/>
        <v>9.4950027726267336</v>
      </c>
    </row>
    <row r="43" spans="1:25" x14ac:dyDescent="0.2">
      <c r="A43" s="7" t="s">
        <v>157</v>
      </c>
      <c r="B43" s="7" t="s">
        <v>109</v>
      </c>
      <c r="C43" s="44">
        <f t="shared" ref="C43:Y43" si="12">C14/C$34*100</f>
        <v>3.5695364708290809</v>
      </c>
      <c r="D43" s="44">
        <f t="shared" si="12"/>
        <v>0.97456642243424341</v>
      </c>
      <c r="E43" s="44">
        <f t="shared" si="12"/>
        <v>1.2732866691479641</v>
      </c>
      <c r="F43" s="44">
        <f t="shared" si="12"/>
        <v>1.0845215076639989</v>
      </c>
      <c r="G43" s="44">
        <f t="shared" si="12"/>
        <v>1.719869340227945</v>
      </c>
      <c r="H43" s="44">
        <f t="shared" si="12"/>
        <v>1.248362105951452</v>
      </c>
      <c r="I43" s="44">
        <f t="shared" si="12"/>
        <v>1.7560676834214788</v>
      </c>
      <c r="J43" s="44">
        <f t="shared" si="12"/>
        <v>2.7898891782544233</v>
      </c>
      <c r="K43" s="44">
        <f t="shared" si="12"/>
        <v>5.7428192488620002</v>
      </c>
      <c r="L43" s="44">
        <f t="shared" si="12"/>
        <v>9.8432839330855462</v>
      </c>
      <c r="M43" s="44">
        <f t="shared" si="12"/>
        <v>14.539686170462984</v>
      </c>
      <c r="N43" s="44">
        <f t="shared" si="12"/>
        <v>17.371715246360196</v>
      </c>
      <c r="O43" s="44">
        <f t="shared" si="12"/>
        <v>13.775636832476001</v>
      </c>
      <c r="P43" s="44">
        <f t="shared" si="12"/>
        <v>13.310007078232566</v>
      </c>
      <c r="Q43" s="44">
        <f t="shared" si="12"/>
        <v>17.289304169435709</v>
      </c>
      <c r="R43" s="44">
        <f t="shared" si="12"/>
        <v>20.639460827156935</v>
      </c>
      <c r="S43" s="44">
        <f t="shared" si="12"/>
        <v>10.177967460656035</v>
      </c>
      <c r="T43" s="44">
        <f t="shared" si="12"/>
        <v>10.689962139602962</v>
      </c>
      <c r="U43" s="44">
        <f t="shared" si="12"/>
        <v>9.1494662260878581</v>
      </c>
      <c r="V43" s="44">
        <f t="shared" si="12"/>
        <v>9.639451488631213</v>
      </c>
      <c r="W43" s="44">
        <f t="shared" ref="W43:X43" si="13">W14/W$34*100</f>
        <v>7.7479384734392092</v>
      </c>
      <c r="X43" s="44">
        <f t="shared" si="13"/>
        <v>6.8692848754228057</v>
      </c>
      <c r="Y43" s="44">
        <f t="shared" si="12"/>
        <v>10.692939393119486</v>
      </c>
    </row>
    <row r="44" spans="1:25" x14ac:dyDescent="0.2">
      <c r="A44" s="7" t="s">
        <v>158</v>
      </c>
      <c r="B44" s="7" t="s">
        <v>110</v>
      </c>
      <c r="C44" s="44">
        <f t="shared" ref="C44:Y44" si="14">C15/C$34*100</f>
        <v>0.95654015335000875</v>
      </c>
      <c r="D44" s="44">
        <f t="shared" si="14"/>
        <v>0.78222778028639151</v>
      </c>
      <c r="E44" s="44">
        <f t="shared" si="14"/>
        <v>0.52983361020248698</v>
      </c>
      <c r="F44" s="44">
        <f t="shared" si="14"/>
        <v>0.72643259256640313</v>
      </c>
      <c r="G44" s="44">
        <f t="shared" si="14"/>
        <v>0.28485254990516223</v>
      </c>
      <c r="H44" s="44">
        <f t="shared" si="14"/>
        <v>0.52745051086776662</v>
      </c>
      <c r="I44" s="44">
        <f t="shared" si="14"/>
        <v>0.28886704189088486</v>
      </c>
      <c r="J44" s="44">
        <f t="shared" si="14"/>
        <v>0.28563311779012246</v>
      </c>
      <c r="K44" s="44">
        <f t="shared" si="14"/>
        <v>0.23855708645678531</v>
      </c>
      <c r="L44" s="44">
        <f t="shared" si="14"/>
        <v>0.580232631542556</v>
      </c>
      <c r="M44" s="44">
        <f t="shared" si="14"/>
        <v>0.76935875879396975</v>
      </c>
      <c r="N44" s="44">
        <f t="shared" si="14"/>
        <v>0.38442314609101613</v>
      </c>
      <c r="O44" s="44">
        <f t="shared" si="14"/>
        <v>0.44204226282277453</v>
      </c>
      <c r="P44" s="44">
        <f t="shared" si="14"/>
        <v>0.42869254560602488</v>
      </c>
      <c r="Q44" s="44">
        <f t="shared" si="14"/>
        <v>0.33073608878730798</v>
      </c>
      <c r="R44" s="44">
        <f t="shared" si="14"/>
        <v>0.26834433986448819</v>
      </c>
      <c r="S44" s="44">
        <f t="shared" si="14"/>
        <v>0.25936549329268738</v>
      </c>
      <c r="T44" s="44">
        <f t="shared" si="14"/>
        <v>0.2123806745815619</v>
      </c>
      <c r="U44" s="44">
        <f t="shared" si="14"/>
        <v>0.36633293842385894</v>
      </c>
      <c r="V44" s="44">
        <f t="shared" si="14"/>
        <v>0.4784003264144806</v>
      </c>
      <c r="W44" s="44">
        <f t="shared" ref="W44:X44" si="15">W15/W$34*100</f>
        <v>0.5370953184597026</v>
      </c>
      <c r="X44" s="44">
        <f t="shared" si="15"/>
        <v>0.72386035488550404</v>
      </c>
      <c r="Y44" s="44">
        <f t="shared" si="14"/>
        <v>0.42502924632876748</v>
      </c>
    </row>
    <row r="45" spans="1:25" x14ac:dyDescent="0.2">
      <c r="A45" s="7" t="s">
        <v>159</v>
      </c>
      <c r="B45" s="7" t="s">
        <v>111</v>
      </c>
      <c r="C45" s="44">
        <f t="shared" ref="C45:Y45" si="16">C16/C$34*100</f>
        <v>2.0191463274452719</v>
      </c>
      <c r="D45" s="44">
        <f t="shared" si="16"/>
        <v>2.5236253494239524</v>
      </c>
      <c r="E45" s="44">
        <f t="shared" si="16"/>
        <v>1.6374550258697325</v>
      </c>
      <c r="F45" s="44">
        <f t="shared" si="16"/>
        <v>1.3164788371632485</v>
      </c>
      <c r="G45" s="44">
        <f t="shared" si="16"/>
        <v>2.0003344560323972</v>
      </c>
      <c r="H45" s="44">
        <f t="shared" si="16"/>
        <v>2.2552530288076844</v>
      </c>
      <c r="I45" s="44">
        <f t="shared" si="16"/>
        <v>2.1741617166514606</v>
      </c>
      <c r="J45" s="44">
        <f t="shared" si="16"/>
        <v>2.1198322870046171</v>
      </c>
      <c r="K45" s="44">
        <f t="shared" si="16"/>
        <v>2.025211463570423</v>
      </c>
      <c r="L45" s="44">
        <f t="shared" si="16"/>
        <v>2.3093395732553117</v>
      </c>
      <c r="M45" s="44">
        <f t="shared" si="16"/>
        <v>1.9200970458717759</v>
      </c>
      <c r="N45" s="44">
        <f t="shared" si="16"/>
        <v>1.717196794669781</v>
      </c>
      <c r="O45" s="44">
        <f t="shared" si="16"/>
        <v>1.1679459185109387</v>
      </c>
      <c r="P45" s="44">
        <f t="shared" si="16"/>
        <v>1.0637192518600478</v>
      </c>
      <c r="Q45" s="44">
        <f t="shared" si="16"/>
        <v>0.59046565116619409</v>
      </c>
      <c r="R45" s="44">
        <f t="shared" si="16"/>
        <v>0.39037615920269148</v>
      </c>
      <c r="S45" s="44">
        <f t="shared" si="16"/>
        <v>0.43557503370346201</v>
      </c>
      <c r="T45" s="44">
        <f t="shared" si="16"/>
        <v>0.491341428910682</v>
      </c>
      <c r="U45" s="44">
        <f t="shared" si="16"/>
        <v>0.5198778037060211</v>
      </c>
      <c r="V45" s="44">
        <f t="shared" si="16"/>
        <v>0.57792778057193717</v>
      </c>
      <c r="W45" s="44">
        <f t="shared" ref="W45:X45" si="17">W16/W$34*100</f>
        <v>0.59164653395631894</v>
      </c>
      <c r="X45" s="44">
        <f t="shared" si="17"/>
        <v>0.64877617838769652</v>
      </c>
      <c r="Y45" s="44">
        <f t="shared" si="16"/>
        <v>0.73941959685867009</v>
      </c>
    </row>
    <row r="46" spans="1:25" x14ac:dyDescent="0.2">
      <c r="A46" s="7" t="s">
        <v>160</v>
      </c>
      <c r="B46" s="7" t="s">
        <v>112</v>
      </c>
      <c r="C46" s="44">
        <f t="shared" ref="C46:Y46" si="18">C17/C$34*100</f>
        <v>3.3951148283316837</v>
      </c>
      <c r="D46" s="44">
        <f t="shared" si="18"/>
        <v>5.9241623653534043</v>
      </c>
      <c r="E46" s="44">
        <f t="shared" si="18"/>
        <v>4.3431870194949971</v>
      </c>
      <c r="F46" s="44">
        <f t="shared" si="18"/>
        <v>2.9593386613945212</v>
      </c>
      <c r="G46" s="44">
        <f t="shared" si="18"/>
        <v>3.1649089770276753</v>
      </c>
      <c r="H46" s="44">
        <f t="shared" si="18"/>
        <v>4.7952181544886825</v>
      </c>
      <c r="I46" s="44">
        <f t="shared" si="18"/>
        <v>4.6126991573083371</v>
      </c>
      <c r="J46" s="44">
        <f t="shared" si="18"/>
        <v>2.3748634072061128</v>
      </c>
      <c r="K46" s="44">
        <f t="shared" si="18"/>
        <v>2.0695227238022347</v>
      </c>
      <c r="L46" s="44">
        <f t="shared" si="18"/>
        <v>3.469695678091453</v>
      </c>
      <c r="M46" s="44">
        <f t="shared" si="18"/>
        <v>4.8974184747440814</v>
      </c>
      <c r="N46" s="44">
        <f t="shared" si="18"/>
        <v>4.1893253689265197</v>
      </c>
      <c r="O46" s="44">
        <f t="shared" si="18"/>
        <v>4.0462803223870178</v>
      </c>
      <c r="P46" s="44">
        <f t="shared" si="18"/>
        <v>3.6700897076904027</v>
      </c>
      <c r="Q46" s="44">
        <f t="shared" si="18"/>
        <v>2.9606605112233098</v>
      </c>
      <c r="R46" s="44">
        <f t="shared" si="18"/>
        <v>1.5380036773348498</v>
      </c>
      <c r="S46" s="44">
        <f t="shared" si="18"/>
        <v>1.7275249192767721</v>
      </c>
      <c r="T46" s="44">
        <f t="shared" si="18"/>
        <v>1.7420051925850857</v>
      </c>
      <c r="U46" s="44">
        <f t="shared" si="18"/>
        <v>2.0976986256416281</v>
      </c>
      <c r="V46" s="44">
        <f t="shared" si="18"/>
        <v>2.059057218269515</v>
      </c>
      <c r="W46" s="44">
        <f t="shared" ref="W46:X46" si="19">W17/W$34*100</f>
        <v>2.1265880580299905</v>
      </c>
      <c r="X46" s="44">
        <f t="shared" si="19"/>
        <v>2.3146001404981176</v>
      </c>
      <c r="Y46" s="44">
        <f t="shared" si="18"/>
        <v>2.3797002613297495</v>
      </c>
    </row>
    <row r="47" spans="1:25" x14ac:dyDescent="0.2">
      <c r="A47" s="7" t="s">
        <v>161</v>
      </c>
      <c r="B47" s="7" t="s">
        <v>113</v>
      </c>
      <c r="C47" s="44">
        <f t="shared" ref="C47:Y47" si="20">C18/C$34*100</f>
        <v>3.1361411853326374E-2</v>
      </c>
      <c r="D47" s="44">
        <f t="shared" si="20"/>
        <v>6.7363666429729602E-2</v>
      </c>
      <c r="E47" s="44">
        <f t="shared" si="20"/>
        <v>7.5059352027269224E-2</v>
      </c>
      <c r="F47" s="44">
        <f t="shared" si="20"/>
        <v>9.3887925897580757E-3</v>
      </c>
      <c r="G47" s="44">
        <f t="shared" si="20"/>
        <v>2.942852650411194E-2</v>
      </c>
      <c r="H47" s="44">
        <f t="shared" si="20"/>
        <v>7.7848905588505544E-3</v>
      </c>
      <c r="I47" s="44">
        <f t="shared" si="20"/>
        <v>6.5322131246948216E-3</v>
      </c>
      <c r="J47" s="44">
        <f t="shared" si="20"/>
        <v>5.2592769511048132E-3</v>
      </c>
      <c r="K47" s="44">
        <f t="shared" si="20"/>
        <v>1.4018425359709335E-2</v>
      </c>
      <c r="L47" s="44">
        <f t="shared" si="20"/>
        <v>1.5579706218229948E-2</v>
      </c>
      <c r="M47" s="44">
        <f t="shared" si="20"/>
        <v>3.0220384505404981E-2</v>
      </c>
      <c r="N47" s="44">
        <f t="shared" si="20"/>
        <v>1.7878689808117257E-2</v>
      </c>
      <c r="O47" s="44">
        <f t="shared" si="20"/>
        <v>1.7261527176608563E-2</v>
      </c>
      <c r="P47" s="44">
        <f t="shared" si="20"/>
        <v>1.4415732554979833E-2</v>
      </c>
      <c r="Q47" s="44">
        <f t="shared" si="20"/>
        <v>1.0782083196358823E-2</v>
      </c>
      <c r="R47" s="44">
        <f t="shared" si="20"/>
        <v>1.1387734483913961E-2</v>
      </c>
      <c r="S47" s="44">
        <f t="shared" si="20"/>
        <v>2.5146309952181846E-2</v>
      </c>
      <c r="T47" s="44">
        <f t="shared" si="20"/>
        <v>4.160387252021272E-2</v>
      </c>
      <c r="U47" s="44">
        <f t="shared" si="20"/>
        <v>1.2640612169899455E-2</v>
      </c>
      <c r="V47" s="44">
        <f t="shared" si="20"/>
        <v>1.3274612913966028E-2</v>
      </c>
      <c r="W47" s="44">
        <f t="shared" ref="W47:X47" si="21">W18/W$34*100</f>
        <v>2.5401155375730646E-2</v>
      </c>
      <c r="X47" s="44">
        <f t="shared" si="21"/>
        <v>3.4972127749314068E-2</v>
      </c>
      <c r="Y47" s="44">
        <f t="shared" si="20"/>
        <v>2.2375419052032275E-2</v>
      </c>
    </row>
    <row r="48" spans="1:25" x14ac:dyDescent="0.2">
      <c r="A48" s="7" t="s">
        <v>162</v>
      </c>
      <c r="B48" s="7" t="s">
        <v>114</v>
      </c>
      <c r="C48" s="44">
        <f t="shared" ref="C48:Y48" si="22">C19/C$34*100</f>
        <v>4.099980797961547</v>
      </c>
      <c r="D48" s="44">
        <f t="shared" si="22"/>
        <v>2.6507097220150824</v>
      </c>
      <c r="E48" s="44">
        <f t="shared" si="22"/>
        <v>2.2148434912349773</v>
      </c>
      <c r="F48" s="44">
        <f t="shared" si="22"/>
        <v>2.148023106137757</v>
      </c>
      <c r="G48" s="44">
        <f t="shared" si="22"/>
        <v>4.3980867692517149</v>
      </c>
      <c r="H48" s="44">
        <f t="shared" si="22"/>
        <v>4.9426665465433635</v>
      </c>
      <c r="I48" s="44">
        <f t="shared" si="22"/>
        <v>5.0398869703461751</v>
      </c>
      <c r="J48" s="44">
        <f t="shared" si="22"/>
        <v>3.4703092717249562</v>
      </c>
      <c r="K48" s="44">
        <f t="shared" si="22"/>
        <v>1.9864266572995422</v>
      </c>
      <c r="L48" s="44">
        <f t="shared" si="22"/>
        <v>2.6091465715117246</v>
      </c>
      <c r="M48" s="44">
        <f t="shared" si="22"/>
        <v>3.1893080349031147</v>
      </c>
      <c r="N48" s="44">
        <f t="shared" si="22"/>
        <v>2.6825020804308175</v>
      </c>
      <c r="O48" s="44">
        <f t="shared" si="22"/>
        <v>2.9297952729253289</v>
      </c>
      <c r="P48" s="44">
        <f t="shared" si="22"/>
        <v>2.7982862194649334</v>
      </c>
      <c r="Q48" s="44">
        <f t="shared" si="22"/>
        <v>2.5171295015820334</v>
      </c>
      <c r="R48" s="44">
        <f t="shared" si="22"/>
        <v>1.3791717735675832</v>
      </c>
      <c r="S48" s="44">
        <f t="shared" si="22"/>
        <v>1.538310682977392</v>
      </c>
      <c r="T48" s="44">
        <f t="shared" si="22"/>
        <v>1.5971500702143155</v>
      </c>
      <c r="U48" s="44">
        <f t="shared" si="22"/>
        <v>1.8056071303984689</v>
      </c>
      <c r="V48" s="44">
        <f t="shared" si="22"/>
        <v>1.9317304164349391</v>
      </c>
      <c r="W48" s="44">
        <f t="shared" ref="W48:X48" si="23">W19/W$34*100</f>
        <v>2.1664526081817308</v>
      </c>
      <c r="X48" s="44">
        <f t="shared" si="23"/>
        <v>2.2574445945603077</v>
      </c>
      <c r="Y48" s="44">
        <f t="shared" si="22"/>
        <v>2.0790702564167645</v>
      </c>
    </row>
    <row r="49" spans="1:25" x14ac:dyDescent="0.2">
      <c r="A49" s="7" t="s">
        <v>163</v>
      </c>
      <c r="B49" s="7" t="s">
        <v>115</v>
      </c>
      <c r="C49" s="44">
        <f t="shared" ref="C49:Y49" si="24">C20/C$34*100</f>
        <v>9.1095250806711141E-3</v>
      </c>
      <c r="D49" s="44">
        <f t="shared" si="24"/>
        <v>7.587812637662796E-3</v>
      </c>
      <c r="E49" s="44">
        <f t="shared" si="24"/>
        <v>1.0054888204896612E-2</v>
      </c>
      <c r="F49" s="44">
        <f t="shared" si="24"/>
        <v>1.8092848045195519E-2</v>
      </c>
      <c r="G49" s="44">
        <f t="shared" si="24"/>
        <v>1.4042068657103113E-2</v>
      </c>
      <c r="H49" s="44">
        <f t="shared" si="24"/>
        <v>0.17014531999375898</v>
      </c>
      <c r="I49" s="44">
        <f t="shared" si="24"/>
        <v>3.8657859290701695E-2</v>
      </c>
      <c r="J49" s="44">
        <f t="shared" si="24"/>
        <v>5.5003379634224185E-2</v>
      </c>
      <c r="K49" s="44">
        <f t="shared" si="24"/>
        <v>6.5472194629853112E-2</v>
      </c>
      <c r="L49" s="44">
        <f t="shared" si="24"/>
        <v>6.613439517587813E-2</v>
      </c>
      <c r="M49" s="44">
        <f t="shared" si="24"/>
        <v>0.1787683737401953</v>
      </c>
      <c r="N49" s="44">
        <f t="shared" si="24"/>
        <v>0.2209761064713405</v>
      </c>
      <c r="O49" s="44">
        <f t="shared" si="24"/>
        <v>0.31233490378243234</v>
      </c>
      <c r="P49" s="44">
        <f t="shared" si="24"/>
        <v>0.27538003004644707</v>
      </c>
      <c r="Q49" s="44">
        <f t="shared" si="24"/>
        <v>0.19242265259708868</v>
      </c>
      <c r="R49" s="44">
        <f t="shared" si="24"/>
        <v>0.22074578186573079</v>
      </c>
      <c r="S49" s="44">
        <f t="shared" si="24"/>
        <v>0.23854104360339304</v>
      </c>
      <c r="T49" s="44">
        <f t="shared" si="24"/>
        <v>0.26657144306014197</v>
      </c>
      <c r="U49" s="44">
        <f t="shared" si="24"/>
        <v>0.29910049264735117</v>
      </c>
      <c r="V49" s="44">
        <f t="shared" si="24"/>
        <v>0.3276476508233227</v>
      </c>
      <c r="W49" s="44">
        <f t="shared" ref="W49:X49" si="25">W20/W$34*100</f>
        <v>0.37868130207365275</v>
      </c>
      <c r="X49" s="44">
        <f t="shared" si="25"/>
        <v>0.43721305697857021</v>
      </c>
      <c r="Y49" s="44">
        <f t="shared" si="24"/>
        <v>0.29067264555976263</v>
      </c>
    </row>
    <row r="50" spans="1:25" x14ac:dyDescent="0.2">
      <c r="A50" s="7" t="s">
        <v>164</v>
      </c>
      <c r="B50" s="7" t="s">
        <v>116</v>
      </c>
      <c r="C50" s="44">
        <f t="shared" ref="C50:Y50" si="26">C21/C$34*100</f>
        <v>0.50333836247040409</v>
      </c>
      <c r="D50" s="44">
        <f t="shared" si="26"/>
        <v>0.38934519700358855</v>
      </c>
      <c r="E50" s="44">
        <f t="shared" si="26"/>
        <v>0.12800067945765323</v>
      </c>
      <c r="F50" s="44">
        <f t="shared" si="26"/>
        <v>0.21649335062125011</v>
      </c>
      <c r="G50" s="44">
        <f t="shared" si="26"/>
        <v>0.15477143106248126</v>
      </c>
      <c r="H50" s="44">
        <f t="shared" si="26"/>
        <v>0.18614808819492279</v>
      </c>
      <c r="I50" s="44">
        <f t="shared" si="26"/>
        <v>0.12094245766931935</v>
      </c>
      <c r="J50" s="44">
        <f t="shared" si="26"/>
        <v>0.12054617897241976</v>
      </c>
      <c r="K50" s="44">
        <f t="shared" si="26"/>
        <v>0.15056344432598689</v>
      </c>
      <c r="L50" s="44">
        <f t="shared" si="26"/>
        <v>0.29984458880268616</v>
      </c>
      <c r="M50" s="44">
        <f t="shared" si="26"/>
        <v>0.50770595363819682</v>
      </c>
      <c r="N50" s="44">
        <f t="shared" si="26"/>
        <v>0.51898555506125321</v>
      </c>
      <c r="O50" s="44">
        <f t="shared" si="26"/>
        <v>0.52978329817990344</v>
      </c>
      <c r="P50" s="44">
        <f t="shared" si="26"/>
        <v>0.57745380853810857</v>
      </c>
      <c r="Q50" s="44">
        <f t="shared" si="26"/>
        <v>0.51122893536972103</v>
      </c>
      <c r="R50" s="44">
        <f t="shared" si="26"/>
        <v>0.45246987200861755</v>
      </c>
      <c r="S50" s="44">
        <f t="shared" si="26"/>
        <v>0.47839000591210767</v>
      </c>
      <c r="T50" s="44">
        <f t="shared" si="26"/>
        <v>0.5503490388940856</v>
      </c>
      <c r="U50" s="44">
        <f t="shared" si="26"/>
        <v>0.60422132594686706</v>
      </c>
      <c r="V50" s="44">
        <f t="shared" si="26"/>
        <v>0.64223597445854252</v>
      </c>
      <c r="W50" s="44">
        <f t="shared" ref="W50:X50" si="27">W21/W$34*100</f>
        <v>0.74497001277506192</v>
      </c>
      <c r="X50" s="44">
        <f t="shared" si="27"/>
        <v>0.91587622898468957</v>
      </c>
      <c r="Y50" s="44">
        <f t="shared" si="26"/>
        <v>0.60022728743531506</v>
      </c>
    </row>
    <row r="51" spans="1:25" x14ac:dyDescent="0.2">
      <c r="A51" s="7" t="s">
        <v>165</v>
      </c>
      <c r="B51" s="7" t="s">
        <v>117</v>
      </c>
      <c r="C51" s="44">
        <f t="shared" ref="C51:Y51" si="28">C22/C$34*100</f>
        <v>10.99742371191703</v>
      </c>
      <c r="D51" s="44">
        <f t="shared" si="28"/>
        <v>0.43331540561846904</v>
      </c>
      <c r="E51" s="44">
        <f t="shared" si="28"/>
        <v>0.11037218658942335</v>
      </c>
      <c r="F51" s="44">
        <f t="shared" si="28"/>
        <v>0.2044101481867116</v>
      </c>
      <c r="G51" s="44">
        <f t="shared" si="28"/>
        <v>1.1896095793358892</v>
      </c>
      <c r="H51" s="44">
        <f t="shared" si="28"/>
        <v>0.27188850209958082</v>
      </c>
      <c r="I51" s="44">
        <f t="shared" si="28"/>
        <v>0.62237107736558028</v>
      </c>
      <c r="J51" s="44">
        <f t="shared" si="28"/>
        <v>0.8128182355420045</v>
      </c>
      <c r="K51" s="44">
        <f t="shared" si="28"/>
        <v>0.34077655730651196</v>
      </c>
      <c r="L51" s="44">
        <f t="shared" si="28"/>
        <v>0.79979232755487029</v>
      </c>
      <c r="M51" s="44">
        <f t="shared" si="28"/>
        <v>0.93571508415754112</v>
      </c>
      <c r="N51" s="44">
        <f t="shared" si="28"/>
        <v>0.35681123695721462</v>
      </c>
      <c r="O51" s="44">
        <f t="shared" si="28"/>
        <v>0.1681852352021761</v>
      </c>
      <c r="P51" s="44">
        <f t="shared" si="28"/>
        <v>5.5033855183386389E-2</v>
      </c>
      <c r="Q51" s="44">
        <f t="shared" si="28"/>
        <v>3.716377792254244E-2</v>
      </c>
      <c r="R51" s="44">
        <f t="shared" si="28"/>
        <v>2.2350289031112247E-2</v>
      </c>
      <c r="S51" s="44">
        <f t="shared" si="28"/>
        <v>1.7617030241217909E-2</v>
      </c>
      <c r="T51" s="44">
        <f t="shared" si="28"/>
        <v>1.463039206586152E-2</v>
      </c>
      <c r="U51" s="44">
        <f t="shared" si="28"/>
        <v>1.3874742885188442E-2</v>
      </c>
      <c r="V51" s="44">
        <f t="shared" si="28"/>
        <v>3.2889140185282223E-3</v>
      </c>
      <c r="W51" s="44">
        <f t="shared" ref="W51:X51" si="29">W22/W$34*100</f>
        <v>2.0754876631432955E-3</v>
      </c>
      <c r="X51" s="44">
        <f t="shared" si="29"/>
        <v>2.6489136730249779E-3</v>
      </c>
      <c r="Y51" s="44">
        <f t="shared" si="28"/>
        <v>8.6650081340280863E-2</v>
      </c>
    </row>
    <row r="52" spans="1:25" x14ac:dyDescent="0.2">
      <c r="A52" s="7" t="s">
        <v>166</v>
      </c>
      <c r="B52" s="7" t="s">
        <v>118</v>
      </c>
      <c r="C52" s="44">
        <f t="shared" ref="C52:Y52" si="30">C23/C$34*100</f>
        <v>1.4825714550155169</v>
      </c>
      <c r="D52" s="44">
        <f t="shared" si="30"/>
        <v>2.9540450866473305</v>
      </c>
      <c r="E52" s="44">
        <f t="shared" si="30"/>
        <v>5.9372170638914739</v>
      </c>
      <c r="F52" s="44">
        <f t="shared" si="30"/>
        <v>5.303211434178813</v>
      </c>
      <c r="G52" s="44">
        <f t="shared" si="30"/>
        <v>5.9921518002531808</v>
      </c>
      <c r="H52" s="44">
        <f t="shared" si="30"/>
        <v>6.2253437051704612</v>
      </c>
      <c r="I52" s="44">
        <f t="shared" si="30"/>
        <v>6.1251148177798154</v>
      </c>
      <c r="J52" s="44">
        <f t="shared" si="30"/>
        <v>9.9393611958878587</v>
      </c>
      <c r="K52" s="44">
        <f t="shared" si="30"/>
        <v>12.214992483927745</v>
      </c>
      <c r="L52" s="44">
        <f t="shared" si="30"/>
        <v>9.7504603629739126</v>
      </c>
      <c r="M52" s="44">
        <f t="shared" si="30"/>
        <v>8.2860088462466805</v>
      </c>
      <c r="N52" s="44">
        <f t="shared" si="30"/>
        <v>8.4582677624311451</v>
      </c>
      <c r="O52" s="44">
        <f t="shared" si="30"/>
        <v>6.8125724996035277</v>
      </c>
      <c r="P52" s="44">
        <f t="shared" si="30"/>
        <v>5.4603675195041754</v>
      </c>
      <c r="Q52" s="44">
        <f t="shared" si="30"/>
        <v>4.646805966766097</v>
      </c>
      <c r="R52" s="44">
        <f t="shared" si="30"/>
        <v>3.1911239580015081</v>
      </c>
      <c r="S52" s="44">
        <f t="shared" si="30"/>
        <v>3.4349176186489965</v>
      </c>
      <c r="T52" s="44">
        <f t="shared" si="30"/>
        <v>3.2071354740826328</v>
      </c>
      <c r="U52" s="44">
        <f t="shared" si="30"/>
        <v>4.2348493409137733</v>
      </c>
      <c r="V52" s="44">
        <f t="shared" si="30"/>
        <v>6.1204767329436525</v>
      </c>
      <c r="W52" s="44">
        <f t="shared" ref="W52:X52" si="31">W23/W$34*100</f>
        <v>8.2212948035155229</v>
      </c>
      <c r="X52" s="44">
        <f t="shared" si="31"/>
        <v>8.1578423762017245</v>
      </c>
      <c r="Y52" s="44">
        <f t="shared" si="30"/>
        <v>5.8265775039620236</v>
      </c>
    </row>
    <row r="53" spans="1:25" x14ac:dyDescent="0.2">
      <c r="A53" s="7" t="s">
        <v>167</v>
      </c>
      <c r="B53" s="7" t="s">
        <v>119</v>
      </c>
      <c r="C53" s="44">
        <f t="shared" ref="C53:Y53" si="32">C24/C$34*100</f>
        <v>0.38421585602468145</v>
      </c>
      <c r="D53" s="44">
        <f t="shared" si="32"/>
        <v>0.63143368657424004</v>
      </c>
      <c r="E53" s="44">
        <f t="shared" si="32"/>
        <v>0.41634564702169458</v>
      </c>
      <c r="F53" s="44">
        <f t="shared" si="32"/>
        <v>0.36183795048637896</v>
      </c>
      <c r="G53" s="44">
        <f t="shared" si="32"/>
        <v>0.55848589981728425</v>
      </c>
      <c r="H53" s="44">
        <f t="shared" si="32"/>
        <v>1.0884510518674209</v>
      </c>
      <c r="I53" s="44">
        <f t="shared" si="32"/>
        <v>0.78558762989438413</v>
      </c>
      <c r="J53" s="44">
        <f t="shared" si="32"/>
        <v>0.59681927223762343</v>
      </c>
      <c r="K53" s="44">
        <f t="shared" si="32"/>
        <v>0.69528263953616798</v>
      </c>
      <c r="L53" s="44">
        <f t="shared" si="32"/>
        <v>1.2151820351404001</v>
      </c>
      <c r="M53" s="44">
        <f t="shared" si="32"/>
        <v>1.0827580063490538</v>
      </c>
      <c r="N53" s="44">
        <f t="shared" si="32"/>
        <v>1.1793780503339644</v>
      </c>
      <c r="O53" s="44">
        <f t="shared" si="32"/>
        <v>0.75668329685106439</v>
      </c>
      <c r="P53" s="44">
        <f t="shared" si="32"/>
        <v>0.26560155319621376</v>
      </c>
      <c r="Q53" s="44">
        <f t="shared" si="32"/>
        <v>0.21458143478137845</v>
      </c>
      <c r="R53" s="44">
        <f t="shared" si="32"/>
        <v>0.13643514530802342</v>
      </c>
      <c r="S53" s="44">
        <f t="shared" si="32"/>
        <v>0.15844705857280933</v>
      </c>
      <c r="T53" s="44">
        <f t="shared" si="32"/>
        <v>0.2243607007603991</v>
      </c>
      <c r="U53" s="44">
        <f t="shared" si="32"/>
        <v>0.20462592480319833</v>
      </c>
      <c r="V53" s="44">
        <f t="shared" si="32"/>
        <v>0.15787660120092475</v>
      </c>
      <c r="W53" s="44">
        <f t="shared" ref="W53:X53" si="33">W24/W$34*100</f>
        <v>0.25611346468084772</v>
      </c>
      <c r="X53" s="44">
        <f t="shared" si="33"/>
        <v>0.39712684661380632</v>
      </c>
      <c r="Y53" s="44">
        <f t="shared" si="32"/>
        <v>0.33281670489546494</v>
      </c>
    </row>
    <row r="54" spans="1:25" x14ac:dyDescent="0.2">
      <c r="A54" s="7" t="s">
        <v>168</v>
      </c>
      <c r="B54" s="7" t="s">
        <v>120</v>
      </c>
      <c r="C54" s="44">
        <f t="shared" ref="C54:Y54" si="34">C25/C$34*100</f>
        <v>15.81590225097732</v>
      </c>
      <c r="D54" s="44">
        <f t="shared" si="34"/>
        <v>23.719402036914502</v>
      </c>
      <c r="E54" s="44">
        <f t="shared" si="34"/>
        <v>19.383505053110419</v>
      </c>
      <c r="F54" s="44">
        <f t="shared" si="34"/>
        <v>25.960749658036082</v>
      </c>
      <c r="G54" s="44">
        <f t="shared" si="34"/>
        <v>32.167143158503109</v>
      </c>
      <c r="H54" s="44">
        <f t="shared" si="34"/>
        <v>30.110900891973507</v>
      </c>
      <c r="I54" s="44">
        <f t="shared" si="34"/>
        <v>34.750675533426353</v>
      </c>
      <c r="J54" s="44">
        <f t="shared" si="34"/>
        <v>40.260882710631698</v>
      </c>
      <c r="K54" s="44">
        <f t="shared" si="34"/>
        <v>53.982349563035982</v>
      </c>
      <c r="L54" s="44">
        <f t="shared" si="34"/>
        <v>49.895031070052177</v>
      </c>
      <c r="M54" s="44">
        <f t="shared" si="34"/>
        <v>40.340751948917791</v>
      </c>
      <c r="N54" s="44">
        <f t="shared" si="34"/>
        <v>34.475811187322769</v>
      </c>
      <c r="O54" s="44">
        <f t="shared" si="34"/>
        <v>32.079817822120063</v>
      </c>
      <c r="P54" s="44">
        <f t="shared" si="34"/>
        <v>30.749750879091835</v>
      </c>
      <c r="Q54" s="44">
        <f t="shared" si="34"/>
        <v>33.448264950930515</v>
      </c>
      <c r="R54" s="44">
        <f t="shared" si="34"/>
        <v>20.701097557596171</v>
      </c>
      <c r="S54" s="44">
        <f t="shared" si="34"/>
        <v>23.416836468520611</v>
      </c>
      <c r="T54" s="44">
        <f t="shared" si="34"/>
        <v>23.081568548006608</v>
      </c>
      <c r="U54" s="44">
        <f t="shared" si="34"/>
        <v>23.03442706033205</v>
      </c>
      <c r="V54" s="44">
        <f t="shared" si="34"/>
        <v>22.497028633915207</v>
      </c>
      <c r="W54" s="44">
        <f t="shared" ref="W54:X54" si="35">W25/W$34*100</f>
        <v>23.338782064962523</v>
      </c>
      <c r="X54" s="44">
        <f t="shared" si="35"/>
        <v>24.491051822550777</v>
      </c>
      <c r="Y54" s="44">
        <f t="shared" si="34"/>
        <v>26.175027176749328</v>
      </c>
    </row>
    <row r="55" spans="1:25" x14ac:dyDescent="0.2">
      <c r="A55" s="7" t="s">
        <v>169</v>
      </c>
      <c r="B55" s="7" t="s">
        <v>121</v>
      </c>
      <c r="C55" s="44">
        <f t="shared" ref="C55:Y55" si="36">C26/C$34*100</f>
        <v>3.6214655995243504E-2</v>
      </c>
      <c r="D55" s="44">
        <f t="shared" si="36"/>
        <v>7.1620060833017155E-2</v>
      </c>
      <c r="E55" s="44">
        <f t="shared" si="36"/>
        <v>4.1497987028807894E-2</v>
      </c>
      <c r="F55" s="44">
        <f t="shared" si="36"/>
        <v>1.869412039397363E-2</v>
      </c>
      <c r="G55" s="44">
        <f t="shared" si="36"/>
        <v>1.6071391018965573E-2</v>
      </c>
      <c r="H55" s="44">
        <f t="shared" si="36"/>
        <v>2.5708950409534147E-2</v>
      </c>
      <c r="I55" s="44">
        <f t="shared" si="36"/>
        <v>0.13858358731418413</v>
      </c>
      <c r="J55" s="44">
        <f t="shared" si="36"/>
        <v>2.5659743178831757E-2</v>
      </c>
      <c r="K55" s="44">
        <f t="shared" si="36"/>
        <v>1.9340844461455051E-2</v>
      </c>
      <c r="L55" s="44">
        <f t="shared" si="36"/>
        <v>0.36794340337000586</v>
      </c>
      <c r="M55" s="44">
        <f t="shared" si="36"/>
        <v>1.3473772663773174</v>
      </c>
      <c r="N55" s="44">
        <f t="shared" si="36"/>
        <v>1.9839651581953624E-2</v>
      </c>
      <c r="O55" s="44">
        <f t="shared" si="36"/>
        <v>1.4067126411216867E-2</v>
      </c>
      <c r="P55" s="44">
        <f t="shared" si="36"/>
        <v>1.7140370483735845E-2</v>
      </c>
      <c r="Q55" s="44">
        <f t="shared" si="36"/>
        <v>6.4641769559025354E-3</v>
      </c>
      <c r="R55" s="44">
        <f t="shared" si="36"/>
        <v>5.7360149705785457E-3</v>
      </c>
      <c r="S55" s="44">
        <f t="shared" si="36"/>
        <v>5.694090374942575E-3</v>
      </c>
      <c r="T55" s="44">
        <f t="shared" si="36"/>
        <v>4.2905629535463768E-3</v>
      </c>
      <c r="U55" s="44">
        <f t="shared" si="36"/>
        <v>2.6407016284250269E-3</v>
      </c>
      <c r="V55" s="44">
        <f t="shared" si="36"/>
        <v>1.0597705231275414E-2</v>
      </c>
      <c r="W55" s="44">
        <f t="shared" ref="W55:X55" si="37">W26/W$34*100</f>
        <v>1.5228048715867899E-2</v>
      </c>
      <c r="X55" s="44">
        <f t="shared" si="37"/>
        <v>1.37940059877984E-2</v>
      </c>
      <c r="Y55" s="44">
        <f t="shared" si="36"/>
        <v>4.8616358304951444E-2</v>
      </c>
    </row>
    <row r="56" spans="1:25" x14ac:dyDescent="0.2">
      <c r="A56" s="7" t="s">
        <v>170</v>
      </c>
      <c r="B56" s="7" t="s">
        <v>122</v>
      </c>
      <c r="C56" s="44">
        <f t="shared" ref="C56:Y56" si="38">C27/C$34*100</f>
        <v>7.0276575970141704E-3</v>
      </c>
      <c r="D56" s="44">
        <f t="shared" si="38"/>
        <v>3.010559292313517E-3</v>
      </c>
      <c r="E56" s="44">
        <f t="shared" si="38"/>
        <v>7.8001493359806636E-3</v>
      </c>
      <c r="F56" s="44">
        <f t="shared" si="38"/>
        <v>5.7523712933990317E-3</v>
      </c>
      <c r="G56" s="44">
        <f t="shared" si="38"/>
        <v>1.8187067523886009E-2</v>
      </c>
      <c r="H56" s="44">
        <f t="shared" si="38"/>
        <v>7.9720618564346427E-3</v>
      </c>
      <c r="I56" s="44">
        <f t="shared" si="38"/>
        <v>5.3800081115994616E-2</v>
      </c>
      <c r="J56" s="44">
        <f t="shared" si="38"/>
        <v>1.4607813084660859E-2</v>
      </c>
      <c r="K56" s="44">
        <f t="shared" si="38"/>
        <v>5.9783313659643265E-3</v>
      </c>
      <c r="L56" s="44">
        <f t="shared" si="38"/>
        <v>4.1785691888262484E-2</v>
      </c>
      <c r="M56" s="44">
        <f t="shared" si="38"/>
        <v>9.9919373617341156E-2</v>
      </c>
      <c r="N56" s="44">
        <f t="shared" si="38"/>
        <v>0.16130392315561287</v>
      </c>
      <c r="O56" s="44">
        <f t="shared" si="38"/>
        <v>0.15083404209708329</v>
      </c>
      <c r="P56" s="44">
        <f t="shared" si="38"/>
        <v>0.15204957233248767</v>
      </c>
      <c r="Q56" s="44">
        <f t="shared" si="38"/>
        <v>8.4713201988437903E-2</v>
      </c>
      <c r="R56" s="44">
        <f t="shared" si="38"/>
        <v>5.369000024904283E-2</v>
      </c>
      <c r="S56" s="44">
        <f t="shared" si="38"/>
        <v>0.10584460015527447</v>
      </c>
      <c r="T56" s="44">
        <f t="shared" si="38"/>
        <v>9.2065028655457098E-2</v>
      </c>
      <c r="U56" s="44">
        <f t="shared" si="38"/>
        <v>7.3431075750319916E-2</v>
      </c>
      <c r="V56" s="44">
        <f t="shared" si="38"/>
        <v>8.3051991361310334E-2</v>
      </c>
      <c r="W56" s="44">
        <f t="shared" ref="W56:X56" si="39">W27/W$34*100</f>
        <v>0.13716779907797833</v>
      </c>
      <c r="X56" s="44">
        <f t="shared" si="39"/>
        <v>0.1541428106499709</v>
      </c>
      <c r="Y56" s="44">
        <f t="shared" si="38"/>
        <v>0.10435447143213517</v>
      </c>
    </row>
    <row r="57" spans="1:25" x14ac:dyDescent="0.2">
      <c r="A57" s="7" t="s">
        <v>171</v>
      </c>
      <c r="B57" s="7" t="s">
        <v>123</v>
      </c>
      <c r="C57" s="44">
        <f t="shared" ref="C57:Y57" si="40">C28/C$34*100</f>
        <v>3.0438294969373576</v>
      </c>
      <c r="D57" s="44">
        <f t="shared" si="40"/>
        <v>3.9633265248012814</v>
      </c>
      <c r="E57" s="44">
        <f t="shared" si="40"/>
        <v>2.3827678927024301</v>
      </c>
      <c r="F57" s="44">
        <f t="shared" si="40"/>
        <v>2.1457974388738221</v>
      </c>
      <c r="G57" s="44">
        <f t="shared" si="40"/>
        <v>2.3355702234325086</v>
      </c>
      <c r="H57" s="44">
        <f t="shared" si="40"/>
        <v>1.8225386752680195</v>
      </c>
      <c r="I57" s="44">
        <f t="shared" si="40"/>
        <v>3.820253147776921</v>
      </c>
      <c r="J57" s="44">
        <f t="shared" si="40"/>
        <v>2.5456158335234611</v>
      </c>
      <c r="K57" s="44">
        <f t="shared" si="40"/>
        <v>1.2995843273708187</v>
      </c>
      <c r="L57" s="44">
        <f t="shared" si="40"/>
        <v>1.4203579892234637</v>
      </c>
      <c r="M57" s="44">
        <f t="shared" si="40"/>
        <v>1.9623902073032249</v>
      </c>
      <c r="N57" s="44">
        <f t="shared" si="40"/>
        <v>4.2777488518812028</v>
      </c>
      <c r="O57" s="44">
        <f t="shared" si="40"/>
        <v>7.1957258939464257</v>
      </c>
      <c r="P57" s="44">
        <f t="shared" si="40"/>
        <v>6.9087597990796237</v>
      </c>
      <c r="Q57" s="44">
        <f t="shared" si="40"/>
        <v>4.8108731445735744</v>
      </c>
      <c r="R57" s="44">
        <f t="shared" si="40"/>
        <v>3.5365620494311822</v>
      </c>
      <c r="S57" s="44">
        <f t="shared" si="40"/>
        <v>3.7916346840664001</v>
      </c>
      <c r="T57" s="44">
        <f t="shared" si="40"/>
        <v>2.9807776411739648</v>
      </c>
      <c r="U57" s="44">
        <f t="shared" si="40"/>
        <v>4.5456850701799318</v>
      </c>
      <c r="V57" s="44">
        <f t="shared" si="40"/>
        <v>3.0880072381100345</v>
      </c>
      <c r="W57" s="44">
        <f t="shared" ref="W57:X57" si="41">W28/W$34*100</f>
        <v>3.9164126361496958</v>
      </c>
      <c r="X57" s="44">
        <f t="shared" si="41"/>
        <v>4.6683472710975753</v>
      </c>
      <c r="Y57" s="44">
        <f t="shared" si="40"/>
        <v>3.993269612531646</v>
      </c>
    </row>
    <row r="58" spans="1:25" x14ac:dyDescent="0.2">
      <c r="A58" s="7" t="s">
        <v>172</v>
      </c>
      <c r="B58" s="7" t="s">
        <v>124</v>
      </c>
      <c r="C58" s="44">
        <f t="shared" ref="C58:Y58" si="42">C29/C$34*100</f>
        <v>12.260684559549251</v>
      </c>
      <c r="D58" s="44">
        <f t="shared" si="42"/>
        <v>11.381822567194234</v>
      </c>
      <c r="E58" s="44">
        <f t="shared" si="42"/>
        <v>7.8690674167614674</v>
      </c>
      <c r="F58" s="44">
        <f t="shared" si="42"/>
        <v>13.245839377303309</v>
      </c>
      <c r="G58" s="44">
        <f t="shared" si="42"/>
        <v>9.7316906109608876</v>
      </c>
      <c r="H58" s="44">
        <f t="shared" si="42"/>
        <v>7.7276022597611949</v>
      </c>
      <c r="I58" s="44">
        <f t="shared" si="42"/>
        <v>4.0572100339187163</v>
      </c>
      <c r="J58" s="44">
        <f t="shared" si="42"/>
        <v>3.0689553245728329</v>
      </c>
      <c r="K58" s="44">
        <f t="shared" si="42"/>
        <v>1.5519653426828155</v>
      </c>
      <c r="L58" s="44">
        <f t="shared" si="42"/>
        <v>0.8486666773142727</v>
      </c>
      <c r="M58" s="44">
        <f t="shared" si="42"/>
        <v>0.78518405080956999</v>
      </c>
      <c r="N58" s="44">
        <f t="shared" si="42"/>
        <v>0.64043663222089475</v>
      </c>
      <c r="O58" s="44">
        <f t="shared" si="42"/>
        <v>1.6090919737516183</v>
      </c>
      <c r="P58" s="44">
        <f t="shared" si="42"/>
        <v>2.8288434578323618</v>
      </c>
      <c r="Q58" s="44">
        <f t="shared" si="42"/>
        <v>2.468602841032534</v>
      </c>
      <c r="R58" s="44">
        <f t="shared" si="42"/>
        <v>1.3956857500450754</v>
      </c>
      <c r="S58" s="44">
        <f t="shared" si="42"/>
        <v>1.4901413726771251</v>
      </c>
      <c r="T58" s="44">
        <f t="shared" si="42"/>
        <v>1.1596074107561538</v>
      </c>
      <c r="U58" s="44">
        <f t="shared" si="42"/>
        <v>1.1672776941452079</v>
      </c>
      <c r="V58" s="44">
        <f t="shared" si="42"/>
        <v>1.1877421882774049</v>
      </c>
      <c r="W58" s="44">
        <f t="shared" ref="W58:X58" si="43">W29/W$34*100</f>
        <v>1.1365892448564512</v>
      </c>
      <c r="X58" s="44">
        <f t="shared" si="43"/>
        <v>1.0364735488306238</v>
      </c>
      <c r="Y58" s="44">
        <f t="shared" si="42"/>
        <v>1.4083258083529007</v>
      </c>
    </row>
    <row r="59" spans="1:25" x14ac:dyDescent="0.2">
      <c r="A59" s="7" t="s">
        <v>173</v>
      </c>
      <c r="B59" s="7" t="s">
        <v>125</v>
      </c>
      <c r="C59" s="44">
        <f t="shared" ref="C59:Y59" si="44">C30/C$34*100</f>
        <v>0.60657297673808652</v>
      </c>
      <c r="D59" s="44">
        <f t="shared" si="44"/>
        <v>0.52799762069725342</v>
      </c>
      <c r="E59" s="44">
        <f t="shared" si="44"/>
        <v>0.422877020216055</v>
      </c>
      <c r="F59" s="44">
        <f t="shared" si="44"/>
        <v>0.55704253029801587</v>
      </c>
      <c r="G59" s="44">
        <f t="shared" si="44"/>
        <v>0.51922211914389194</v>
      </c>
      <c r="H59" s="44">
        <f t="shared" si="44"/>
        <v>0.74018532808526294</v>
      </c>
      <c r="I59" s="44">
        <f t="shared" si="44"/>
        <v>0.45668051035180574</v>
      </c>
      <c r="J59" s="44">
        <f t="shared" si="44"/>
        <v>0.47284581493894551</v>
      </c>
      <c r="K59" s="44">
        <f t="shared" si="44"/>
        <v>0.29487215123477334</v>
      </c>
      <c r="L59" s="44">
        <f t="shared" si="44"/>
        <v>0.37351057569413937</v>
      </c>
      <c r="M59" s="44">
        <f t="shared" si="44"/>
        <v>0.43715869333846058</v>
      </c>
      <c r="N59" s="44">
        <f t="shared" si="44"/>
        <v>0.4743749491225831</v>
      </c>
      <c r="O59" s="44">
        <f t="shared" si="44"/>
        <v>0.4721963954071719</v>
      </c>
      <c r="P59" s="44">
        <f t="shared" si="44"/>
        <v>0.46469057788765133</v>
      </c>
      <c r="Q59" s="44">
        <f t="shared" si="44"/>
        <v>0.50945483106597245</v>
      </c>
      <c r="R59" s="44">
        <f t="shared" si="44"/>
        <v>0.30310698457873236</v>
      </c>
      <c r="S59" s="44">
        <f t="shared" si="44"/>
        <v>0.35668534506689065</v>
      </c>
      <c r="T59" s="44">
        <f t="shared" si="44"/>
        <v>0.35335342768814521</v>
      </c>
      <c r="U59" s="44">
        <f t="shared" si="44"/>
        <v>0.37730152694547758</v>
      </c>
      <c r="V59" s="44">
        <f t="shared" si="44"/>
        <v>0.39886665990768871</v>
      </c>
      <c r="W59" s="44">
        <f t="shared" ref="W59:X59" si="45">W30/W$34*100</f>
        <v>0.43411347796941502</v>
      </c>
      <c r="X59" s="44">
        <f t="shared" si="45"/>
        <v>0.51593814091191947</v>
      </c>
      <c r="Y59" s="44">
        <f t="shared" si="44"/>
        <v>0.41338747446566204</v>
      </c>
    </row>
    <row r="60" spans="1:25" x14ac:dyDescent="0.2">
      <c r="A60" s="7" t="s">
        <v>174</v>
      </c>
      <c r="B60" s="7" t="s">
        <v>126</v>
      </c>
      <c r="C60" s="44">
        <f t="shared" ref="C60:Y60" si="46">C31/C$34*100</f>
        <v>4.3441896066521908</v>
      </c>
      <c r="D60" s="44">
        <f t="shared" si="46"/>
        <v>3.2933091326590378</v>
      </c>
      <c r="E60" s="44">
        <f t="shared" si="46"/>
        <v>2.4513345038057439</v>
      </c>
      <c r="F60" s="44">
        <f t="shared" si="46"/>
        <v>2.6640009619488532</v>
      </c>
      <c r="G60" s="44">
        <f t="shared" si="46"/>
        <v>3.1973999915338078</v>
      </c>
      <c r="H60" s="44">
        <f t="shared" si="46"/>
        <v>2.7268260135500708</v>
      </c>
      <c r="I60" s="44">
        <f t="shared" si="46"/>
        <v>2.389898098863537</v>
      </c>
      <c r="J60" s="44">
        <f t="shared" si="46"/>
        <v>1.4982042021334721</v>
      </c>
      <c r="K60" s="44">
        <f t="shared" si="46"/>
        <v>0.86633761480961802</v>
      </c>
      <c r="L60" s="44">
        <f t="shared" si="46"/>
        <v>0.57861872225831668</v>
      </c>
      <c r="M60" s="44">
        <f t="shared" si="46"/>
        <v>0.50883521185575686</v>
      </c>
      <c r="N60" s="44">
        <f t="shared" si="46"/>
        <v>0.41905740744699593</v>
      </c>
      <c r="O60" s="44">
        <f t="shared" si="46"/>
        <v>0.37264608448714193</v>
      </c>
      <c r="P60" s="44">
        <f t="shared" si="46"/>
        <v>0.32179777711494362</v>
      </c>
      <c r="Q60" s="44">
        <f t="shared" si="46"/>
        <v>0.23841078808496788</v>
      </c>
      <c r="R60" s="44">
        <f t="shared" si="46"/>
        <v>0.15768281684594665</v>
      </c>
      <c r="S60" s="44">
        <f t="shared" si="46"/>
        <v>0.19627241006383661</v>
      </c>
      <c r="T60" s="44">
        <f t="shared" si="46"/>
        <v>0.21389987311837133</v>
      </c>
      <c r="U60" s="44">
        <f t="shared" si="46"/>
        <v>0.22340104258216018</v>
      </c>
      <c r="V60" s="44">
        <f t="shared" si="46"/>
        <v>0.22011300524679686</v>
      </c>
      <c r="W60" s="44">
        <f t="shared" ref="W60:X60" si="47">W31/W$34*100</f>
        <v>0.28793183109735493</v>
      </c>
      <c r="X60" s="44">
        <f t="shared" si="47"/>
        <v>0.26402380848103607</v>
      </c>
      <c r="Y60" s="44">
        <f t="shared" si="46"/>
        <v>0.30468811100572701</v>
      </c>
    </row>
    <row r="61" spans="1:25" x14ac:dyDescent="0.2">
      <c r="A61" s="7" t="s">
        <v>175</v>
      </c>
      <c r="B61" s="7" t="s">
        <v>127</v>
      </c>
      <c r="C61" s="44">
        <f t="shared" ref="C61:Y61" si="48">C32/C$34*100</f>
        <v>0.12863473156428179</v>
      </c>
      <c r="D61" s="44">
        <f t="shared" si="48"/>
        <v>9.6489971123447218E-2</v>
      </c>
      <c r="E61" s="44">
        <f t="shared" si="48"/>
        <v>0.19594140578880595</v>
      </c>
      <c r="F61" s="44">
        <f t="shared" si="48"/>
        <v>0.13434843121019399</v>
      </c>
      <c r="G61" s="44">
        <f t="shared" si="48"/>
        <v>0.10078038037946069</v>
      </c>
      <c r="H61" s="44">
        <f t="shared" si="48"/>
        <v>7.0043522511201037E-2</v>
      </c>
      <c r="I61" s="44">
        <f t="shared" si="48"/>
        <v>8.8777450247746637E-2</v>
      </c>
      <c r="J61" s="44">
        <f t="shared" si="48"/>
        <v>7.2214224950961609E-2</v>
      </c>
      <c r="K61" s="44">
        <f t="shared" si="48"/>
        <v>5.0230677219635561E-2</v>
      </c>
      <c r="L61" s="44">
        <f t="shared" si="48"/>
        <v>6.8279405016869715E-2</v>
      </c>
      <c r="M61" s="44">
        <f t="shared" si="48"/>
        <v>7.047034668924608E-2</v>
      </c>
      <c r="N61" s="44">
        <f t="shared" si="48"/>
        <v>7.0101719989161898E-2</v>
      </c>
      <c r="O61" s="44">
        <f t="shared" si="48"/>
        <v>6.4451488086943856E-2</v>
      </c>
      <c r="P61" s="44">
        <f t="shared" si="48"/>
        <v>7.9732886282524687E-2</v>
      </c>
      <c r="Q61" s="44">
        <f t="shared" si="48"/>
        <v>5.9321137688099781E-2</v>
      </c>
      <c r="R61" s="44">
        <f t="shared" si="48"/>
        <v>4.1318707503322033E-2</v>
      </c>
      <c r="S61" s="44">
        <f t="shared" si="48"/>
        <v>4.2766941748826399E-2</v>
      </c>
      <c r="T61" s="44">
        <f t="shared" si="48"/>
        <v>5.0139153716208064E-2</v>
      </c>
      <c r="U61" s="44">
        <f t="shared" si="48"/>
        <v>4.0827402137931366E-2</v>
      </c>
      <c r="V61" s="44">
        <f t="shared" si="48"/>
        <v>4.5856651451943987E-2</v>
      </c>
      <c r="W61" s="44">
        <f t="shared" ref="W61:X61" si="49">W32/W$34*100</f>
        <v>5.6872464155134028E-2</v>
      </c>
      <c r="X61" s="44">
        <f t="shared" si="49"/>
        <v>4.9020884171530908E-2</v>
      </c>
      <c r="Y61" s="44">
        <f t="shared" si="48"/>
        <v>5.2415632760047723E-2</v>
      </c>
    </row>
    <row r="62" spans="1:25" x14ac:dyDescent="0.2">
      <c r="A62" s="7" t="s">
        <v>176</v>
      </c>
      <c r="B62" s="7" t="s">
        <v>128</v>
      </c>
      <c r="C62" s="44">
        <f t="shared" ref="C62:Y62" si="50">C33/C$34*100</f>
        <v>1.1588256369782886</v>
      </c>
      <c r="D62" s="44">
        <f t="shared" si="50"/>
        <v>1.3724595021911949</v>
      </c>
      <c r="E62" s="44">
        <f t="shared" si="50"/>
        <v>1.7192966508910039</v>
      </c>
      <c r="F62" s="44">
        <f t="shared" si="50"/>
        <v>1.7416567830902414</v>
      </c>
      <c r="G62" s="44">
        <f t="shared" si="50"/>
        <v>0.77717803529217944</v>
      </c>
      <c r="H62" s="44">
        <f t="shared" si="50"/>
        <v>0.82371831056659706</v>
      </c>
      <c r="I62" s="44">
        <f t="shared" si="50"/>
        <v>1.2506440026670571</v>
      </c>
      <c r="J62" s="44">
        <f t="shared" si="50"/>
        <v>0.67613300020960898</v>
      </c>
      <c r="K62" s="44">
        <f t="shared" si="50"/>
        <v>0.52135314788445497</v>
      </c>
      <c r="L62" s="44">
        <f t="shared" si="50"/>
        <v>0.56956150088925195</v>
      </c>
      <c r="M62" s="44">
        <f t="shared" si="50"/>
        <v>0.94675294724028103</v>
      </c>
      <c r="N62" s="44">
        <f t="shared" si="50"/>
        <v>1.1345698925360792</v>
      </c>
      <c r="O62" s="44">
        <f t="shared" si="50"/>
        <v>0.94481203549285109</v>
      </c>
      <c r="P62" s="44">
        <f t="shared" si="50"/>
        <v>0.91920219420012128</v>
      </c>
      <c r="Q62" s="44">
        <f t="shared" si="50"/>
        <v>0.96418483682347034</v>
      </c>
      <c r="R62" s="44">
        <f t="shared" si="50"/>
        <v>4.9182965655800164</v>
      </c>
      <c r="S62" s="44">
        <f t="shared" si="50"/>
        <v>0.61667562594649428</v>
      </c>
      <c r="T62" s="44">
        <f t="shared" si="50"/>
        <v>0.66360952922926131</v>
      </c>
      <c r="U62" s="44">
        <f t="shared" si="50"/>
        <v>0.83947315210359119</v>
      </c>
      <c r="V62" s="44">
        <f t="shared" si="50"/>
        <v>1.0453167205513063</v>
      </c>
      <c r="W62" s="44">
        <f t="shared" ref="W62:X62" si="51">W33/W$34*100</f>
        <v>1.0126137632209411</v>
      </c>
      <c r="X62" s="44">
        <f t="shared" si="51"/>
        <v>0.98363728869512357</v>
      </c>
      <c r="Y62" s="44">
        <f t="shared" si="50"/>
        <v>1.1147042712080399</v>
      </c>
    </row>
    <row r="63" spans="1:25" x14ac:dyDescent="0.2">
      <c r="B63" s="7" t="s">
        <v>177</v>
      </c>
      <c r="C63" s="44">
        <f t="shared" ref="C63:Y63" si="52">C34/C$34*100</f>
        <v>100</v>
      </c>
      <c r="D63" s="44">
        <f t="shared" si="52"/>
        <v>100</v>
      </c>
      <c r="E63" s="44">
        <f t="shared" si="52"/>
        <v>100</v>
      </c>
      <c r="F63" s="44">
        <f t="shared" si="52"/>
        <v>100</v>
      </c>
      <c r="G63" s="44">
        <f t="shared" si="52"/>
        <v>100</v>
      </c>
      <c r="H63" s="44">
        <f t="shared" si="52"/>
        <v>100</v>
      </c>
      <c r="I63" s="44">
        <f t="shared" si="52"/>
        <v>100</v>
      </c>
      <c r="J63" s="44">
        <f t="shared" si="52"/>
        <v>100</v>
      </c>
      <c r="K63" s="44">
        <f t="shared" si="52"/>
        <v>100</v>
      </c>
      <c r="L63" s="44">
        <f t="shared" si="52"/>
        <v>100</v>
      </c>
      <c r="M63" s="44">
        <f t="shared" si="52"/>
        <v>100</v>
      </c>
      <c r="N63" s="44">
        <f t="shared" si="52"/>
        <v>100</v>
      </c>
      <c r="O63" s="44">
        <f t="shared" si="52"/>
        <v>100</v>
      </c>
      <c r="P63" s="44">
        <f t="shared" si="52"/>
        <v>100</v>
      </c>
      <c r="Q63" s="44">
        <f t="shared" si="52"/>
        <v>100</v>
      </c>
      <c r="R63" s="44">
        <f t="shared" si="52"/>
        <v>100</v>
      </c>
      <c r="S63" s="44">
        <f t="shared" si="52"/>
        <v>100</v>
      </c>
      <c r="T63" s="44">
        <f t="shared" si="52"/>
        <v>100</v>
      </c>
      <c r="U63" s="44">
        <f t="shared" si="52"/>
        <v>100</v>
      </c>
      <c r="V63" s="44">
        <f t="shared" si="52"/>
        <v>100</v>
      </c>
      <c r="W63" s="44">
        <f t="shared" ref="W63:X63" si="53">W34/W$34*100</f>
        <v>100</v>
      </c>
      <c r="X63" s="44">
        <f t="shared" si="53"/>
        <v>100</v>
      </c>
      <c r="Y63" s="44">
        <f t="shared" si="52"/>
        <v>100</v>
      </c>
    </row>
    <row r="64" spans="1:25" x14ac:dyDescent="0.2">
      <c r="B64" s="7"/>
      <c r="C64" s="44"/>
      <c r="D64" s="44"/>
      <c r="E64" s="44"/>
      <c r="F64" s="44"/>
      <c r="G64" s="44"/>
      <c r="H64" s="44"/>
      <c r="I64" s="44"/>
      <c r="J64" s="44"/>
      <c r="K64" s="44"/>
      <c r="L64" s="44"/>
      <c r="M64" s="44"/>
      <c r="N64" s="44"/>
      <c r="O64" s="44"/>
      <c r="P64" s="44"/>
      <c r="Q64" s="44"/>
      <c r="R64" s="44"/>
      <c r="S64" s="44"/>
      <c r="T64" s="44"/>
      <c r="U64" s="44"/>
      <c r="V64" s="44"/>
      <c r="W64" s="44"/>
      <c r="X64" s="44"/>
      <c r="Y64" s="44"/>
    </row>
    <row r="65" spans="1:25" x14ac:dyDescent="0.2">
      <c r="A65" s="13"/>
      <c r="B65" s="13"/>
      <c r="C65" s="361" t="s">
        <v>56</v>
      </c>
      <c r="D65" s="361"/>
      <c r="E65" s="361"/>
      <c r="F65" s="361"/>
      <c r="G65" s="361"/>
      <c r="H65" s="361"/>
      <c r="I65" s="361"/>
      <c r="J65" s="361"/>
      <c r="K65" s="361"/>
      <c r="L65" s="361"/>
      <c r="M65" s="361"/>
      <c r="N65" s="361"/>
      <c r="O65" s="361"/>
      <c r="P65" s="361"/>
      <c r="Q65" s="361"/>
      <c r="R65" s="361"/>
      <c r="S65" s="361"/>
      <c r="T65" s="361"/>
      <c r="U65" s="361"/>
      <c r="V65" s="361"/>
      <c r="W65" s="361"/>
      <c r="X65" s="361"/>
      <c r="Y65" s="361"/>
    </row>
    <row r="66" spans="1:25" x14ac:dyDescent="0.2">
      <c r="A66" s="13"/>
      <c r="B66" s="13"/>
      <c r="C66" s="148"/>
      <c r="D66" s="148"/>
      <c r="E66" s="148"/>
      <c r="F66" s="148"/>
      <c r="G66" s="148"/>
      <c r="H66" s="148"/>
      <c r="I66" s="148"/>
      <c r="J66" s="148"/>
      <c r="K66" s="148"/>
      <c r="L66" s="148"/>
      <c r="M66" s="148"/>
      <c r="N66" s="148"/>
      <c r="O66" s="148"/>
      <c r="P66" s="148"/>
      <c r="Q66" s="148"/>
      <c r="R66" s="148"/>
      <c r="S66" s="148"/>
      <c r="T66" s="235"/>
      <c r="U66" s="241"/>
      <c r="V66" s="293"/>
      <c r="W66" s="299"/>
      <c r="X66" s="299"/>
      <c r="Y66" s="148"/>
    </row>
    <row r="67" spans="1:25" x14ac:dyDescent="0.2">
      <c r="A67" s="6" t="s">
        <v>152</v>
      </c>
      <c r="B67" s="6" t="s">
        <v>104</v>
      </c>
      <c r="C67" s="4" t="s">
        <v>10</v>
      </c>
      <c r="D67" s="45">
        <f t="shared" ref="D67:D82" si="54">D9/C9*100-100</f>
        <v>147.93304010255528</v>
      </c>
      <c r="E67" s="45">
        <f t="shared" ref="E67:E92" si="55">E9/D9*100-100</f>
        <v>135.89448499957521</v>
      </c>
      <c r="F67" s="45">
        <f t="shared" ref="F67:F92" si="56">F9/E9*100-100</f>
        <v>29.54486679478677</v>
      </c>
      <c r="G67" s="45">
        <f t="shared" ref="G67:G92" si="57">G9/F9*100-100</f>
        <v>-2.8773490966223676</v>
      </c>
      <c r="H67" s="45">
        <f t="shared" ref="H67:H92" si="58">H9/G9*100-100</f>
        <v>25.675717851627439</v>
      </c>
      <c r="I67" s="45">
        <f t="shared" ref="I67:I92" si="59">I9/H9*100-100</f>
        <v>17.488857922414041</v>
      </c>
      <c r="J67" s="45">
        <f t="shared" ref="J67:J92" si="60">J9/I9*100-100</f>
        <v>20.768652260787675</v>
      </c>
      <c r="K67" s="45">
        <f t="shared" ref="K67:K92" si="61">K9/J9*100-100</f>
        <v>3.6616160482888489</v>
      </c>
      <c r="L67" s="45">
        <f t="shared" ref="L67:L92" si="62">L9/K9*100-100</f>
        <v>42.116617161796967</v>
      </c>
      <c r="M67" s="45">
        <f t="shared" ref="M67:M92" si="63">M9/L9*100-100</f>
        <v>6.2116464216949225</v>
      </c>
      <c r="N67" s="45">
        <f t="shared" ref="N67:N92" si="64">N9/M9*100-100</f>
        <v>2.6738089198269392</v>
      </c>
      <c r="O67" s="45">
        <f t="shared" ref="O67:O92" si="65">O9/N9*100-100</f>
        <v>13.770247406101575</v>
      </c>
      <c r="P67" s="45">
        <f t="shared" ref="P67:P92" si="66">P9/O9*100-100</f>
        <v>-9.6279778144210724</v>
      </c>
      <c r="Q67" s="45">
        <f t="shared" ref="Q67:Q92" si="67">Q9/P9*100-100</f>
        <v>-11.819297339836709</v>
      </c>
      <c r="R67" s="45">
        <f t="shared" ref="R67:R92" si="68">R9/Q9*100-100</f>
        <v>-36.407991856356873</v>
      </c>
      <c r="S67" s="45">
        <f t="shared" ref="S67:S92" si="69">S9/R9*100-100</f>
        <v>95.126360376676303</v>
      </c>
      <c r="T67" s="45">
        <f t="shared" ref="T67:T92" si="70">T9/S9*100-100</f>
        <v>31.859067184522928</v>
      </c>
      <c r="U67" s="45">
        <f t="shared" ref="U67:V92" si="71">U9/T9*100-100</f>
        <v>-11.265284254992778</v>
      </c>
      <c r="V67" s="45">
        <f t="shared" si="71"/>
        <v>18.459626464108325</v>
      </c>
      <c r="W67" s="45">
        <f t="shared" ref="W67:W92" si="72">W9/V9*100-100</f>
        <v>18.167516591338881</v>
      </c>
      <c r="X67" s="45">
        <f t="shared" ref="X67:X92" si="73">X9/W9*100-100</f>
        <v>1.0979358749108741</v>
      </c>
      <c r="Y67" s="18">
        <f>IFERROR((POWER(U9/C9,1/21)*100)-100,"--")</f>
        <v>17.145632842713582</v>
      </c>
    </row>
    <row r="68" spans="1:25" x14ac:dyDescent="0.2">
      <c r="A68" s="7" t="s">
        <v>153</v>
      </c>
      <c r="B68" s="7" t="s">
        <v>105</v>
      </c>
      <c r="C68" s="4" t="s">
        <v>10</v>
      </c>
      <c r="D68" s="45">
        <f t="shared" si="54"/>
        <v>109.19419423100689</v>
      </c>
      <c r="E68" s="45">
        <f t="shared" si="55"/>
        <v>147.22128028189752</v>
      </c>
      <c r="F68" s="45">
        <f t="shared" si="56"/>
        <v>-18.800683534415185</v>
      </c>
      <c r="G68" s="45">
        <f t="shared" si="57"/>
        <v>27.123502353269927</v>
      </c>
      <c r="H68" s="45">
        <f t="shared" si="58"/>
        <v>48.423377206473106</v>
      </c>
      <c r="I68" s="45">
        <f t="shared" si="59"/>
        <v>47.744010429489094</v>
      </c>
      <c r="J68" s="45">
        <f t="shared" si="60"/>
        <v>34.505967806118178</v>
      </c>
      <c r="K68" s="45">
        <f t="shared" si="61"/>
        <v>55.681088538892027</v>
      </c>
      <c r="L68" s="45">
        <f t="shared" si="62"/>
        <v>97.841812029418435</v>
      </c>
      <c r="M68" s="45">
        <f t="shared" si="63"/>
        <v>54.289113881838205</v>
      </c>
      <c r="N68" s="45">
        <f t="shared" si="64"/>
        <v>75.425537865992055</v>
      </c>
      <c r="O68" s="45">
        <f t="shared" si="65"/>
        <v>33.60332503056631</v>
      </c>
      <c r="P68" s="45">
        <f t="shared" si="66"/>
        <v>36.08146134455933</v>
      </c>
      <c r="Q68" s="45">
        <f t="shared" si="67"/>
        <v>6.4176525746948698</v>
      </c>
      <c r="R68" s="45">
        <f t="shared" si="68"/>
        <v>-36.192645585247206</v>
      </c>
      <c r="S68" s="45">
        <f t="shared" si="69"/>
        <v>138.43680047118318</v>
      </c>
      <c r="T68" s="45">
        <f t="shared" si="70"/>
        <v>5.8237465128403016</v>
      </c>
      <c r="U68" s="45">
        <f t="shared" si="71"/>
        <v>7.1678815550245929</v>
      </c>
      <c r="V68" s="45">
        <f t="shared" si="71"/>
        <v>-2.6167643402922067</v>
      </c>
      <c r="W68" s="45">
        <f t="shared" si="72"/>
        <v>-2.3108555437706571</v>
      </c>
      <c r="X68" s="45">
        <f t="shared" si="73"/>
        <v>-3.7472441211882739</v>
      </c>
      <c r="Y68" s="18">
        <f t="shared" ref="Y68:Y92" si="74">IFERROR((POWER(U10/C10,1/21)*100)-100,"--")</f>
        <v>33.596126578352255</v>
      </c>
    </row>
    <row r="69" spans="1:25" x14ac:dyDescent="0.2">
      <c r="A69" s="7" t="s">
        <v>154</v>
      </c>
      <c r="B69" s="7" t="s">
        <v>106</v>
      </c>
      <c r="C69" s="4" t="s">
        <v>10</v>
      </c>
      <c r="D69" s="45">
        <f t="shared" si="54"/>
        <v>87.51829457136634</v>
      </c>
      <c r="E69" s="45">
        <f t="shared" si="55"/>
        <v>127.62297503002426</v>
      </c>
      <c r="F69" s="45">
        <f t="shared" si="56"/>
        <v>0.82255038474848163</v>
      </c>
      <c r="G69" s="45">
        <f t="shared" si="57"/>
        <v>10.997855159248189</v>
      </c>
      <c r="H69" s="45">
        <f t="shared" si="58"/>
        <v>60.026509797628961</v>
      </c>
      <c r="I69" s="45">
        <f t="shared" si="59"/>
        <v>66.89061611010041</v>
      </c>
      <c r="J69" s="45">
        <f t="shared" si="60"/>
        <v>68.954673811134313</v>
      </c>
      <c r="K69" s="45">
        <f t="shared" si="61"/>
        <v>21.180659318787633</v>
      </c>
      <c r="L69" s="45">
        <f t="shared" si="62"/>
        <v>74.89415635222565</v>
      </c>
      <c r="M69" s="45">
        <f t="shared" si="63"/>
        <v>47.103753993003806</v>
      </c>
      <c r="N69" s="45">
        <f t="shared" si="64"/>
        <v>54.928676077752726</v>
      </c>
      <c r="O69" s="45">
        <f t="shared" si="65"/>
        <v>-5.0053636466820564</v>
      </c>
      <c r="P69" s="45">
        <f t="shared" si="66"/>
        <v>7.421395647075272</v>
      </c>
      <c r="Q69" s="45">
        <f t="shared" si="67"/>
        <v>12.328176351151981</v>
      </c>
      <c r="R69" s="45">
        <f t="shared" si="68"/>
        <v>-40.703212936931557</v>
      </c>
      <c r="S69" s="45">
        <f t="shared" si="69"/>
        <v>133.06304064495254</v>
      </c>
      <c r="T69" s="45">
        <f t="shared" si="70"/>
        <v>9.2449419141220659</v>
      </c>
      <c r="U69" s="45">
        <f t="shared" si="71"/>
        <v>-10.180162533309158</v>
      </c>
      <c r="V69" s="45">
        <f t="shared" si="71"/>
        <v>10.102868087438608</v>
      </c>
      <c r="W69" s="45">
        <f t="shared" si="72"/>
        <v>-13.62714921851682</v>
      </c>
      <c r="X69" s="45">
        <f t="shared" si="73"/>
        <v>-9.3315841854160482</v>
      </c>
      <c r="Y69" s="18">
        <f t="shared" si="74"/>
        <v>27.406831189136739</v>
      </c>
    </row>
    <row r="70" spans="1:25" x14ac:dyDescent="0.2">
      <c r="A70" s="7" t="s">
        <v>155</v>
      </c>
      <c r="B70" s="7" t="s">
        <v>107</v>
      </c>
      <c r="C70" s="4" t="s">
        <v>10</v>
      </c>
      <c r="D70" s="45">
        <f t="shared" si="54"/>
        <v>215.62501189538153</v>
      </c>
      <c r="E70" s="45">
        <f t="shared" si="55"/>
        <v>199.7550559656716</v>
      </c>
      <c r="F70" s="45">
        <f t="shared" si="56"/>
        <v>-4.8762490565187449</v>
      </c>
      <c r="G70" s="45">
        <f t="shared" si="57"/>
        <v>6.7868499389665686</v>
      </c>
      <c r="H70" s="45">
        <f t="shared" si="58"/>
        <v>146.05939309346155</v>
      </c>
      <c r="I70" s="45">
        <f t="shared" si="59"/>
        <v>173.57179362737639</v>
      </c>
      <c r="J70" s="45">
        <f t="shared" si="60"/>
        <v>-13.036006352598136</v>
      </c>
      <c r="K70" s="45">
        <f t="shared" si="61"/>
        <v>156.6456439821813</v>
      </c>
      <c r="L70" s="45">
        <f t="shared" si="62"/>
        <v>-15.845424005779677</v>
      </c>
      <c r="M70" s="45">
        <f t="shared" si="63"/>
        <v>2.8481294008031455</v>
      </c>
      <c r="N70" s="45">
        <f t="shared" si="64"/>
        <v>69.497438312964277</v>
      </c>
      <c r="O70" s="45">
        <f t="shared" si="65"/>
        <v>24.640532958127068</v>
      </c>
      <c r="P70" s="45">
        <f t="shared" si="66"/>
        <v>50.372599305339065</v>
      </c>
      <c r="Q70" s="45">
        <f t="shared" si="67"/>
        <v>17.785862976329625</v>
      </c>
      <c r="R70" s="45">
        <f t="shared" si="68"/>
        <v>-42.048120069346915</v>
      </c>
      <c r="S70" s="45">
        <f t="shared" si="69"/>
        <v>95.138390573870822</v>
      </c>
      <c r="T70" s="45">
        <f t="shared" si="70"/>
        <v>-36.291393764160105</v>
      </c>
      <c r="U70" s="45">
        <f t="shared" si="71"/>
        <v>-3.167431612245025</v>
      </c>
      <c r="V70" s="45">
        <f t="shared" si="71"/>
        <v>65.329327249623447</v>
      </c>
      <c r="W70" s="45">
        <f t="shared" si="72"/>
        <v>89.911959751448336</v>
      </c>
      <c r="X70" s="45">
        <f t="shared" si="73"/>
        <v>39.07375292887096</v>
      </c>
      <c r="Y70" s="18">
        <f t="shared" si="74"/>
        <v>31.732008140391713</v>
      </c>
    </row>
    <row r="71" spans="1:25" x14ac:dyDescent="0.2">
      <c r="A71" s="7" t="s">
        <v>156</v>
      </c>
      <c r="B71" s="7" t="s">
        <v>108</v>
      </c>
      <c r="C71" s="4" t="s">
        <v>10</v>
      </c>
      <c r="D71" s="45">
        <f t="shared" si="54"/>
        <v>-40.244487101368556</v>
      </c>
      <c r="E71" s="45">
        <f t="shared" si="55"/>
        <v>154.0952885140963</v>
      </c>
      <c r="F71" s="45">
        <f t="shared" si="56"/>
        <v>19.119969434343005</v>
      </c>
      <c r="G71" s="45">
        <f t="shared" si="57"/>
        <v>102.80922033775698</v>
      </c>
      <c r="H71" s="45">
        <f t="shared" si="58"/>
        <v>-8.0915009883312479</v>
      </c>
      <c r="I71" s="45">
        <f t="shared" si="59"/>
        <v>150.29612982005318</v>
      </c>
      <c r="J71" s="45">
        <f t="shared" si="60"/>
        <v>152.92904800890187</v>
      </c>
      <c r="K71" s="45">
        <f t="shared" si="61"/>
        <v>267.29116602269517</v>
      </c>
      <c r="L71" s="45">
        <f t="shared" si="62"/>
        <v>160.22571728606579</v>
      </c>
      <c r="M71" s="45">
        <f t="shared" si="63"/>
        <v>71.393229233387302</v>
      </c>
      <c r="N71" s="45">
        <f t="shared" si="64"/>
        <v>66.91708263175218</v>
      </c>
      <c r="O71" s="45">
        <f t="shared" si="65"/>
        <v>-12.622549549521239</v>
      </c>
      <c r="P71" s="45">
        <f t="shared" si="66"/>
        <v>6.8417685336878975</v>
      </c>
      <c r="Q71" s="45">
        <f t="shared" si="67"/>
        <v>37.116050214817733</v>
      </c>
      <c r="R71" s="45">
        <f t="shared" si="68"/>
        <v>-40.027450730649186</v>
      </c>
      <c r="S71" s="45">
        <f t="shared" si="69"/>
        <v>135.47133317991032</v>
      </c>
      <c r="T71" s="45">
        <f t="shared" si="70"/>
        <v>14.49512808822729</v>
      </c>
      <c r="U71" s="45">
        <f t="shared" si="71"/>
        <v>-12.820746070834133</v>
      </c>
      <c r="V71" s="45">
        <f t="shared" si="71"/>
        <v>16.905793363910846</v>
      </c>
      <c r="W71" s="45">
        <f t="shared" si="72"/>
        <v>-22.756054058720096</v>
      </c>
      <c r="X71" s="45">
        <f t="shared" si="73"/>
        <v>-13.891317888177497</v>
      </c>
      <c r="Y71" s="18">
        <f t="shared" si="74"/>
        <v>39.291699162234522</v>
      </c>
    </row>
    <row r="72" spans="1:25" x14ac:dyDescent="0.2">
      <c r="A72" s="7" t="s">
        <v>157</v>
      </c>
      <c r="B72" s="7" t="s">
        <v>109</v>
      </c>
      <c r="C72" s="4" t="s">
        <v>10</v>
      </c>
      <c r="D72" s="45">
        <f t="shared" si="54"/>
        <v>-45.514463309879481</v>
      </c>
      <c r="E72" s="45">
        <f t="shared" si="55"/>
        <v>159.97720236395793</v>
      </c>
      <c r="F72" s="45">
        <f t="shared" si="56"/>
        <v>-1.226139144919685</v>
      </c>
      <c r="G72" s="45">
        <f t="shared" si="57"/>
        <v>114.12251232194862</v>
      </c>
      <c r="H72" s="45">
        <f t="shared" si="58"/>
        <v>3.0639618705581029</v>
      </c>
      <c r="I72" s="45">
        <f t="shared" si="59"/>
        <v>149.74629315524078</v>
      </c>
      <c r="J72" s="45">
        <f t="shared" si="60"/>
        <v>170.13053709486638</v>
      </c>
      <c r="K72" s="45">
        <f t="shared" si="61"/>
        <v>274.68555770657264</v>
      </c>
      <c r="L72" s="45">
        <f t="shared" si="62"/>
        <v>160.87382627678397</v>
      </c>
      <c r="M72" s="45">
        <f t="shared" si="63"/>
        <v>71.188184195356371</v>
      </c>
      <c r="N72" s="45">
        <f t="shared" si="64"/>
        <v>67.617192628781908</v>
      </c>
      <c r="O72" s="45">
        <f t="shared" si="65"/>
        <v>-6.1180375181293556</v>
      </c>
      <c r="P72" s="45">
        <f t="shared" si="66"/>
        <v>12.531816620938073</v>
      </c>
      <c r="Q72" s="45">
        <f t="shared" si="67"/>
        <v>31.550068042158927</v>
      </c>
      <c r="R72" s="45">
        <f t="shared" si="68"/>
        <v>52.974103773502975</v>
      </c>
      <c r="S72" s="45">
        <f t="shared" si="69"/>
        <v>-8.1176813400467296</v>
      </c>
      <c r="T72" s="45">
        <f t="shared" si="70"/>
        <v>11.655765486696495</v>
      </c>
      <c r="U72" s="45">
        <f t="shared" si="71"/>
        <v>-12.263709314427857</v>
      </c>
      <c r="V72" s="45">
        <f t="shared" si="71"/>
        <v>11.648098846794312</v>
      </c>
      <c r="W72" s="45">
        <f t="shared" si="72"/>
        <v>-22.438072793481524</v>
      </c>
      <c r="X72" s="45">
        <f t="shared" si="73"/>
        <v>-13.566740549760866</v>
      </c>
      <c r="Y72" s="18">
        <f t="shared" si="74"/>
        <v>39.689654197899586</v>
      </c>
    </row>
    <row r="73" spans="1:25" x14ac:dyDescent="0.2">
      <c r="A73" s="7" t="s">
        <v>158</v>
      </c>
      <c r="B73" s="7" t="s">
        <v>110</v>
      </c>
      <c r="C73" s="4" t="s">
        <v>10</v>
      </c>
      <c r="D73" s="45">
        <f t="shared" si="54"/>
        <v>63.196801472703214</v>
      </c>
      <c r="E73" s="45">
        <f t="shared" si="55"/>
        <v>34.780414255888815</v>
      </c>
      <c r="F73" s="45">
        <f t="shared" si="56"/>
        <v>58.995879568317633</v>
      </c>
      <c r="G73" s="45">
        <f t="shared" si="57"/>
        <v>-47.054404759768467</v>
      </c>
      <c r="H73" s="45">
        <f t="shared" si="58"/>
        <v>162.91981392756509</v>
      </c>
      <c r="I73" s="45">
        <f t="shared" si="59"/>
        <v>-2.7667831332096284</v>
      </c>
      <c r="J73" s="45">
        <f t="shared" si="60"/>
        <v>68.127419319793432</v>
      </c>
      <c r="K73" s="45">
        <f t="shared" si="61"/>
        <v>52.024127658642385</v>
      </c>
      <c r="L73" s="45">
        <f t="shared" si="62"/>
        <v>270.19067101370496</v>
      </c>
      <c r="M73" s="45">
        <f t="shared" si="63"/>
        <v>53.668735800361787</v>
      </c>
      <c r="N73" s="45">
        <f t="shared" si="64"/>
        <v>-29.901048913481489</v>
      </c>
      <c r="O73" s="45">
        <f t="shared" si="65"/>
        <v>36.134261931126019</v>
      </c>
      <c r="P73" s="45">
        <f t="shared" si="66"/>
        <v>12.951204537191941</v>
      </c>
      <c r="Q73" s="45">
        <f t="shared" si="67"/>
        <v>-21.868258764378822</v>
      </c>
      <c r="R73" s="45">
        <f t="shared" si="68"/>
        <v>3.9699745135968385</v>
      </c>
      <c r="S73" s="45">
        <f t="shared" si="69"/>
        <v>80.08974889078354</v>
      </c>
      <c r="T73" s="45">
        <f t="shared" si="70"/>
        <v>-12.949986180233921</v>
      </c>
      <c r="U73" s="45">
        <f t="shared" si="71"/>
        <v>76.815629567453129</v>
      </c>
      <c r="V73" s="45">
        <f t="shared" si="71"/>
        <v>38.391770777256994</v>
      </c>
      <c r="W73" s="45">
        <f t="shared" si="72"/>
        <v>8.3364623574887702</v>
      </c>
      <c r="X73" s="45">
        <f t="shared" si="73"/>
        <v>31.388983075633803</v>
      </c>
      <c r="Y73" s="18">
        <f t="shared" si="74"/>
        <v>27.599632803008305</v>
      </c>
    </row>
    <row r="74" spans="1:25" x14ac:dyDescent="0.2">
      <c r="A74" s="7" t="s">
        <v>159</v>
      </c>
      <c r="B74" s="7" t="s">
        <v>111</v>
      </c>
      <c r="C74" s="4" t="s">
        <v>10</v>
      </c>
      <c r="D74" s="45">
        <f t="shared" si="54"/>
        <v>149.42426454678639</v>
      </c>
      <c r="E74" s="45">
        <f t="shared" si="55"/>
        <v>29.111526934831602</v>
      </c>
      <c r="F74" s="45">
        <f t="shared" si="56"/>
        <v>-6.7659490714473094</v>
      </c>
      <c r="G74" s="45">
        <f t="shared" si="57"/>
        <v>105.16051413703568</v>
      </c>
      <c r="H74" s="45">
        <f t="shared" si="58"/>
        <v>60.086374562285187</v>
      </c>
      <c r="I74" s="45">
        <f t="shared" si="59"/>
        <v>71.157110845371932</v>
      </c>
      <c r="J74" s="45">
        <f t="shared" si="60"/>
        <v>65.782100831849448</v>
      </c>
      <c r="K74" s="45">
        <f t="shared" si="61"/>
        <v>73.899219518845257</v>
      </c>
      <c r="L74" s="45">
        <f t="shared" si="62"/>
        <v>73.553374997047882</v>
      </c>
      <c r="M74" s="45">
        <f t="shared" si="63"/>
        <v>-3.6405867044019118</v>
      </c>
      <c r="N74" s="45">
        <f t="shared" si="64"/>
        <v>25.466499962492733</v>
      </c>
      <c r="O74" s="45">
        <f t="shared" si="65"/>
        <v>-19.477761345611896</v>
      </c>
      <c r="P74" s="45">
        <f t="shared" si="66"/>
        <v>6.0749936521564507</v>
      </c>
      <c r="Q74" s="45">
        <f t="shared" si="67"/>
        <v>-43.784061182008507</v>
      </c>
      <c r="R74" s="45">
        <f t="shared" si="68"/>
        <v>-15.280041833333968</v>
      </c>
      <c r="S74" s="45">
        <f t="shared" si="69"/>
        <v>107.89733773918479</v>
      </c>
      <c r="T74" s="45">
        <f t="shared" si="70"/>
        <v>19.91857246518525</v>
      </c>
      <c r="U74" s="45">
        <f t="shared" si="71"/>
        <v>8.4619901877877908</v>
      </c>
      <c r="V74" s="45">
        <f t="shared" si="71"/>
        <v>17.805906163664304</v>
      </c>
      <c r="W74" s="45">
        <f t="shared" si="72"/>
        <v>-1.2121567921175398</v>
      </c>
      <c r="X74" s="45">
        <f t="shared" si="73"/>
        <v>6.9025580161682143</v>
      </c>
      <c r="Y74" s="18">
        <f t="shared" si="74"/>
        <v>25.209715925971324</v>
      </c>
    </row>
    <row r="75" spans="1:25" x14ac:dyDescent="0.2">
      <c r="A75" s="7" t="s">
        <v>160</v>
      </c>
      <c r="B75" s="7" t="s">
        <v>112</v>
      </c>
      <c r="C75" s="4" t="s">
        <v>10</v>
      </c>
      <c r="D75" s="45">
        <f t="shared" si="54"/>
        <v>248.22031013866507</v>
      </c>
      <c r="E75" s="45">
        <f t="shared" si="55"/>
        <v>45.882130007994419</v>
      </c>
      <c r="F75" s="45">
        <f t="shared" si="56"/>
        <v>-20.983790906508133</v>
      </c>
      <c r="G75" s="45">
        <f t="shared" si="57"/>
        <v>44.401465671002967</v>
      </c>
      <c r="H75" s="45">
        <f t="shared" si="58"/>
        <v>115.13390285000256</v>
      </c>
      <c r="I75" s="45">
        <f t="shared" si="59"/>
        <v>70.78319662954209</v>
      </c>
      <c r="J75" s="45">
        <f t="shared" si="60"/>
        <v>-12.459003561450302</v>
      </c>
      <c r="K75" s="45">
        <f t="shared" si="61"/>
        <v>58.620867984554479</v>
      </c>
      <c r="L75" s="45">
        <f t="shared" si="62"/>
        <v>155.17423916600848</v>
      </c>
      <c r="M75" s="45">
        <f t="shared" si="63"/>
        <v>63.581654132358977</v>
      </c>
      <c r="N75" s="45">
        <f t="shared" si="64"/>
        <v>20.007328993494113</v>
      </c>
      <c r="O75" s="45">
        <f t="shared" si="65"/>
        <v>14.347072844992567</v>
      </c>
      <c r="P75" s="45">
        <f t="shared" si="66"/>
        <v>5.6402550722553428</v>
      </c>
      <c r="Q75" s="45">
        <f t="shared" si="67"/>
        <v>-18.303438133032373</v>
      </c>
      <c r="R75" s="45">
        <f t="shared" si="68"/>
        <v>-33.431948165371693</v>
      </c>
      <c r="S75" s="45">
        <f t="shared" si="69"/>
        <v>109.28407491796665</v>
      </c>
      <c r="T75" s="45">
        <f t="shared" si="70"/>
        <v>7.1991073120818925</v>
      </c>
      <c r="U75" s="45">
        <f t="shared" si="71"/>
        <v>23.439264832238678</v>
      </c>
      <c r="V75" s="45">
        <f t="shared" si="71"/>
        <v>4.0207761915408042</v>
      </c>
      <c r="W75" s="45">
        <f t="shared" si="72"/>
        <v>-0.33797530924087482</v>
      </c>
      <c r="X75" s="45">
        <f t="shared" si="73"/>
        <v>6.1080006082365941</v>
      </c>
      <c r="Y75" s="18">
        <f t="shared" si="74"/>
        <v>30.539112625292859</v>
      </c>
    </row>
    <row r="76" spans="1:25" x14ac:dyDescent="0.2">
      <c r="A76" s="7" t="s">
        <v>161</v>
      </c>
      <c r="B76" s="7" t="s">
        <v>113</v>
      </c>
      <c r="C76" s="4" t="s">
        <v>10</v>
      </c>
      <c r="D76" s="45">
        <f t="shared" si="54"/>
        <v>328.65877974212412</v>
      </c>
      <c r="E76" s="45">
        <f t="shared" si="55"/>
        <v>121.71731580253044</v>
      </c>
      <c r="F76" s="45">
        <f t="shared" si="56"/>
        <v>-85.494423729429897</v>
      </c>
      <c r="G76" s="45">
        <f t="shared" si="57"/>
        <v>323.2176948145862</v>
      </c>
      <c r="H76" s="45">
        <f t="shared" si="58"/>
        <v>-62.438259791860318</v>
      </c>
      <c r="I76" s="45">
        <f t="shared" si="59"/>
        <v>48.97253627056142</v>
      </c>
      <c r="J76" s="45">
        <f t="shared" si="60"/>
        <v>36.896919556702784</v>
      </c>
      <c r="K76" s="45">
        <f t="shared" si="61"/>
        <v>385.17895062426027</v>
      </c>
      <c r="L76" s="45">
        <f t="shared" si="62"/>
        <v>69.15142985344707</v>
      </c>
      <c r="M76" s="45">
        <f t="shared" si="63"/>
        <v>124.80164611797514</v>
      </c>
      <c r="N76" s="45">
        <f t="shared" si="64"/>
        <v>-17.002196889534574</v>
      </c>
      <c r="O76" s="45">
        <f t="shared" si="65"/>
        <v>14.302756313541366</v>
      </c>
      <c r="P76" s="45">
        <f t="shared" si="66"/>
        <v>-2.7328415754603697</v>
      </c>
      <c r="Q76" s="45">
        <f t="shared" si="67"/>
        <v>-24.2543301383499</v>
      </c>
      <c r="R76" s="45">
        <f t="shared" si="68"/>
        <v>35.341734666106959</v>
      </c>
      <c r="S76" s="45">
        <f t="shared" si="69"/>
        <v>311.43967442001548</v>
      </c>
      <c r="T76" s="45">
        <f t="shared" si="70"/>
        <v>75.883677250443526</v>
      </c>
      <c r="U76" s="45">
        <f t="shared" si="71"/>
        <v>-68.854591748547548</v>
      </c>
      <c r="V76" s="45">
        <f t="shared" si="71"/>
        <v>11.288048712513813</v>
      </c>
      <c r="W76" s="45">
        <f t="shared" si="72"/>
        <v>84.648742941418988</v>
      </c>
      <c r="X76" s="45">
        <f t="shared" si="73"/>
        <v>34.222125511371502</v>
      </c>
      <c r="Y76" s="18">
        <f t="shared" si="74"/>
        <v>27.910605540937013</v>
      </c>
    </row>
    <row r="77" spans="1:25" x14ac:dyDescent="0.2">
      <c r="A77" s="7" t="s">
        <v>162</v>
      </c>
      <c r="B77" s="7" t="s">
        <v>114</v>
      </c>
      <c r="C77" s="4" t="s">
        <v>10</v>
      </c>
      <c r="D77" s="45">
        <f t="shared" si="54"/>
        <v>29.021462591100061</v>
      </c>
      <c r="E77" s="45">
        <f t="shared" si="55"/>
        <v>66.265211776871723</v>
      </c>
      <c r="F77" s="45">
        <f t="shared" si="56"/>
        <v>12.467219591953111</v>
      </c>
      <c r="G77" s="45">
        <f t="shared" si="57"/>
        <v>176.45846322395312</v>
      </c>
      <c r="H77" s="45">
        <f t="shared" si="58"/>
        <v>59.572933614362483</v>
      </c>
      <c r="I77" s="45">
        <f t="shared" si="59"/>
        <v>81.033047323092603</v>
      </c>
      <c r="J77" s="45">
        <f t="shared" si="60"/>
        <v>17.078018742820007</v>
      </c>
      <c r="K77" s="45">
        <f t="shared" si="61"/>
        <v>4.1916972329172779</v>
      </c>
      <c r="L77" s="45">
        <f t="shared" si="62"/>
        <v>99.913252431979515</v>
      </c>
      <c r="M77" s="45">
        <f t="shared" si="63"/>
        <v>41.663104713646106</v>
      </c>
      <c r="N77" s="45">
        <f t="shared" si="64"/>
        <v>17.997958546564917</v>
      </c>
      <c r="O77" s="45">
        <f t="shared" si="65"/>
        <v>29.30353044667757</v>
      </c>
      <c r="P77" s="45">
        <f t="shared" si="66"/>
        <v>11.240667992767158</v>
      </c>
      <c r="Q77" s="45">
        <f t="shared" si="67"/>
        <v>-8.9027483783468284</v>
      </c>
      <c r="R77" s="45">
        <f t="shared" si="68"/>
        <v>-29.788235907982056</v>
      </c>
      <c r="S77" s="45">
        <f t="shared" si="69"/>
        <v>107.82363263084602</v>
      </c>
      <c r="T77" s="45">
        <f t="shared" si="70"/>
        <v>10.374236693783502</v>
      </c>
      <c r="U77" s="45">
        <f t="shared" si="71"/>
        <v>15.887665498461928</v>
      </c>
      <c r="V77" s="45">
        <f t="shared" si="71"/>
        <v>13.375189399275868</v>
      </c>
      <c r="W77" s="45">
        <f t="shared" si="72"/>
        <v>8.222465908188866</v>
      </c>
      <c r="X77" s="45">
        <f t="shared" si="73"/>
        <v>1.5835611844283335</v>
      </c>
      <c r="Y77" s="18">
        <f t="shared" si="74"/>
        <v>28.451271950421017</v>
      </c>
    </row>
    <row r="78" spans="1:25" x14ac:dyDescent="0.2">
      <c r="A78" s="7" t="s">
        <v>163</v>
      </c>
      <c r="B78" s="7" t="s">
        <v>115</v>
      </c>
      <c r="C78" s="4" t="s">
        <v>10</v>
      </c>
      <c r="D78" s="45">
        <f t="shared" si="54"/>
        <v>66.227347611202646</v>
      </c>
      <c r="E78" s="45">
        <f t="shared" si="55"/>
        <v>163.68241383107585</v>
      </c>
      <c r="F78" s="45">
        <f t="shared" si="56"/>
        <v>108.66986844852789</v>
      </c>
      <c r="G78" s="45">
        <f t="shared" si="57"/>
        <v>4.7922587359404218</v>
      </c>
      <c r="H78" s="45">
        <f t="shared" si="58"/>
        <v>1620.4839525978553</v>
      </c>
      <c r="I78" s="45">
        <f t="shared" si="59"/>
        <v>-59.66183199497366</v>
      </c>
      <c r="J78" s="45">
        <f t="shared" si="60"/>
        <v>141.92433432034082</v>
      </c>
      <c r="K78" s="45">
        <f t="shared" si="61"/>
        <v>116.66875207593014</v>
      </c>
      <c r="L78" s="45">
        <f t="shared" si="62"/>
        <v>53.739735728981799</v>
      </c>
      <c r="M78" s="45">
        <f t="shared" si="63"/>
        <v>213.27235266728809</v>
      </c>
      <c r="N78" s="45">
        <f t="shared" si="64"/>
        <v>73.414545134666071</v>
      </c>
      <c r="O78" s="45">
        <f t="shared" si="65"/>
        <v>67.335613000760986</v>
      </c>
      <c r="P78" s="45">
        <f t="shared" si="66"/>
        <v>2.6882260563641012</v>
      </c>
      <c r="Q78" s="45">
        <f t="shared" si="67"/>
        <v>-29.235473861807421</v>
      </c>
      <c r="R78" s="45">
        <f t="shared" si="68"/>
        <v>47.00540431397576</v>
      </c>
      <c r="S78" s="45">
        <f t="shared" si="69"/>
        <v>101.3445771873177</v>
      </c>
      <c r="T78" s="45">
        <f t="shared" si="70"/>
        <v>18.800030570271417</v>
      </c>
      <c r="U78" s="45">
        <f t="shared" si="71"/>
        <v>15.017303975200448</v>
      </c>
      <c r="V78" s="45">
        <f t="shared" si="71"/>
        <v>16.087296887864014</v>
      </c>
      <c r="W78" s="45">
        <f t="shared" si="72"/>
        <v>11.527393792683242</v>
      </c>
      <c r="X78" s="45">
        <f t="shared" si="73"/>
        <v>12.557590676993712</v>
      </c>
      <c r="Y78" s="18">
        <f t="shared" si="74"/>
        <v>57.726302030756784</v>
      </c>
    </row>
    <row r="79" spans="1:25" x14ac:dyDescent="0.2">
      <c r="A79" s="7" t="s">
        <v>164</v>
      </c>
      <c r="B79" s="7" t="s">
        <v>116</v>
      </c>
      <c r="C79" s="4" t="s">
        <v>10</v>
      </c>
      <c r="D79" s="45">
        <f t="shared" si="54"/>
        <v>54.367688908177172</v>
      </c>
      <c r="E79" s="45">
        <f t="shared" si="55"/>
        <v>-34.58189321695798</v>
      </c>
      <c r="F79" s="45">
        <f t="shared" si="56"/>
        <v>96.138269725694613</v>
      </c>
      <c r="G79" s="45">
        <f t="shared" si="57"/>
        <v>-3.4724504601695116</v>
      </c>
      <c r="H79" s="45">
        <f t="shared" si="58"/>
        <v>70.777044149664761</v>
      </c>
      <c r="I79" s="45">
        <f t="shared" si="59"/>
        <v>15.350262408271263</v>
      </c>
      <c r="J79" s="45">
        <f t="shared" si="60"/>
        <v>69.473828188221688</v>
      </c>
      <c r="K79" s="45">
        <f t="shared" si="61"/>
        <v>127.34994359528119</v>
      </c>
      <c r="L79" s="45">
        <f t="shared" si="62"/>
        <v>203.10445335164235</v>
      </c>
      <c r="M79" s="45">
        <f t="shared" si="63"/>
        <v>96.234248234556134</v>
      </c>
      <c r="N79" s="45">
        <f t="shared" si="64"/>
        <v>43.408174446511907</v>
      </c>
      <c r="O79" s="45">
        <f t="shared" si="65"/>
        <v>20.852647468693462</v>
      </c>
      <c r="P79" s="45">
        <f t="shared" si="66"/>
        <v>26.948541495132659</v>
      </c>
      <c r="Q79" s="45">
        <f t="shared" si="67"/>
        <v>-10.341797995709229</v>
      </c>
      <c r="R79" s="45">
        <f t="shared" si="68"/>
        <v>13.415216065034514</v>
      </c>
      <c r="S79" s="45">
        <f t="shared" si="69"/>
        <v>96.99793209560093</v>
      </c>
      <c r="T79" s="45">
        <f t="shared" si="70"/>
        <v>22.298789518166956</v>
      </c>
      <c r="U79" s="45">
        <f t="shared" si="71"/>
        <v>12.542748006690417</v>
      </c>
      <c r="V79" s="45">
        <f t="shared" si="71"/>
        <v>12.640183063686521</v>
      </c>
      <c r="W79" s="45">
        <f t="shared" si="72"/>
        <v>11.933198297987872</v>
      </c>
      <c r="X79" s="45">
        <f t="shared" si="73"/>
        <v>19.854273189700905</v>
      </c>
      <c r="Y79" s="18">
        <f t="shared" si="74"/>
        <v>34.73370305541917</v>
      </c>
    </row>
    <row r="80" spans="1:25" x14ac:dyDescent="0.2">
      <c r="A80" s="7" t="s">
        <v>165</v>
      </c>
      <c r="B80" s="7" t="s">
        <v>117</v>
      </c>
      <c r="C80" s="4" t="s">
        <v>10</v>
      </c>
      <c r="D80" s="45">
        <f t="shared" si="54"/>
        <v>-92.136882159256842</v>
      </c>
      <c r="E80" s="45">
        <f t="shared" si="55"/>
        <v>-49.315398684693868</v>
      </c>
      <c r="F80" s="45">
        <f t="shared" si="56"/>
        <v>114.76962527131164</v>
      </c>
      <c r="G80" s="45">
        <f t="shared" si="57"/>
        <v>685.79098967596565</v>
      </c>
      <c r="H80" s="45">
        <f t="shared" si="58"/>
        <v>-67.547504392052673</v>
      </c>
      <c r="I80" s="45">
        <f t="shared" si="59"/>
        <v>306.40303012410169</v>
      </c>
      <c r="J80" s="45">
        <f t="shared" si="60"/>
        <v>122.06085973080775</v>
      </c>
      <c r="K80" s="45">
        <f t="shared" si="61"/>
        <v>-23.685857067559766</v>
      </c>
      <c r="L80" s="45">
        <f t="shared" si="62"/>
        <v>257.20963557906208</v>
      </c>
      <c r="M80" s="45">
        <f t="shared" si="63"/>
        <v>35.589219978441378</v>
      </c>
      <c r="N80" s="45">
        <f t="shared" si="64"/>
        <v>-46.503448699837605</v>
      </c>
      <c r="O80" s="45">
        <f t="shared" si="65"/>
        <v>-44.196361046279634</v>
      </c>
      <c r="P80" s="45">
        <f t="shared" si="66"/>
        <v>-61.888960187100892</v>
      </c>
      <c r="Q80" s="45">
        <f t="shared" si="67"/>
        <v>-31.611706301139392</v>
      </c>
      <c r="R80" s="45">
        <f t="shared" si="68"/>
        <v>-22.93443406383328</v>
      </c>
      <c r="S80" s="45">
        <f t="shared" si="69"/>
        <v>46.865163124877881</v>
      </c>
      <c r="T80" s="45">
        <f t="shared" si="70"/>
        <v>-11.714514625865547</v>
      </c>
      <c r="U80" s="45">
        <f t="shared" si="71"/>
        <v>-2.7860348436498157</v>
      </c>
      <c r="V80" s="45">
        <f t="shared" si="71"/>
        <v>-74.879843276534388</v>
      </c>
      <c r="W80" s="45">
        <f t="shared" si="72"/>
        <v>-39.104894583310248</v>
      </c>
      <c r="X80" s="45">
        <f t="shared" si="73"/>
        <v>24.423718265665556</v>
      </c>
      <c r="Y80" s="18">
        <f t="shared" si="74"/>
        <v>-2.8041822492822206</v>
      </c>
    </row>
    <row r="81" spans="1:26" x14ac:dyDescent="0.2">
      <c r="A81" s="7" t="s">
        <v>166</v>
      </c>
      <c r="B81" s="7" t="s">
        <v>118</v>
      </c>
      <c r="C81" s="4" t="s">
        <v>10</v>
      </c>
      <c r="D81" s="45">
        <f t="shared" si="54"/>
        <v>297.63362092720621</v>
      </c>
      <c r="E81" s="45">
        <f t="shared" si="55"/>
        <v>299.93215692469619</v>
      </c>
      <c r="F81" s="45">
        <f t="shared" si="56"/>
        <v>3.5824235692621471</v>
      </c>
      <c r="G81" s="45">
        <f t="shared" si="57"/>
        <v>52.562890900773766</v>
      </c>
      <c r="H81" s="45">
        <f t="shared" si="58"/>
        <v>47.517056357801835</v>
      </c>
      <c r="I81" s="45">
        <f t="shared" si="59"/>
        <v>74.682451194789735</v>
      </c>
      <c r="J81" s="45">
        <f t="shared" si="60"/>
        <v>175.91303570413623</v>
      </c>
      <c r="K81" s="45">
        <f t="shared" si="61"/>
        <v>123.69871499023043</v>
      </c>
      <c r="L81" s="45">
        <f t="shared" si="62"/>
        <v>21.491965994300543</v>
      </c>
      <c r="M81" s="45">
        <f t="shared" si="63"/>
        <v>-1.5129709376882658</v>
      </c>
      <c r="N81" s="45">
        <f t="shared" si="64"/>
        <v>43.207884771364917</v>
      </c>
      <c r="O81" s="45">
        <f t="shared" si="65"/>
        <v>-4.6451287764179341</v>
      </c>
      <c r="P81" s="45">
        <f t="shared" si="66"/>
        <v>-6.648894397276635</v>
      </c>
      <c r="Q81" s="45">
        <f t="shared" si="67"/>
        <v>-13.816423585535716</v>
      </c>
      <c r="R81" s="45">
        <f t="shared" si="68"/>
        <v>-11.999280965916924</v>
      </c>
      <c r="S81" s="45">
        <f t="shared" si="69"/>
        <v>100.5588759858318</v>
      </c>
      <c r="T81" s="45">
        <f t="shared" si="70"/>
        <v>-0.74165622908159889</v>
      </c>
      <c r="U81" s="45">
        <f t="shared" si="71"/>
        <v>35.356880551027871</v>
      </c>
      <c r="V81" s="45">
        <f t="shared" si="71"/>
        <v>53.158835407468047</v>
      </c>
      <c r="W81" s="45">
        <f t="shared" si="72"/>
        <v>29.619314603668869</v>
      </c>
      <c r="X81" s="45">
        <f t="shared" si="73"/>
        <v>-3.2634455043606891</v>
      </c>
      <c r="Y81" s="18">
        <f t="shared" si="74"/>
        <v>40.411980751024515</v>
      </c>
    </row>
    <row r="82" spans="1:26" x14ac:dyDescent="0.2">
      <c r="A82" s="7" t="s">
        <v>167</v>
      </c>
      <c r="B82" s="7" t="s">
        <v>119</v>
      </c>
      <c r="C82" s="4" t="s">
        <v>10</v>
      </c>
      <c r="D82" s="45">
        <f t="shared" si="54"/>
        <v>227.96996723303607</v>
      </c>
      <c r="E82" s="45">
        <f t="shared" si="55"/>
        <v>31.203916410389411</v>
      </c>
      <c r="F82" s="45">
        <f t="shared" si="56"/>
        <v>0.78366309546922253</v>
      </c>
      <c r="G82" s="45">
        <f t="shared" si="57"/>
        <v>108.40260490809519</v>
      </c>
      <c r="H82" s="45">
        <f t="shared" si="58"/>
        <v>176.73137496551618</v>
      </c>
      <c r="I82" s="45">
        <f t="shared" si="59"/>
        <v>28.139820207760636</v>
      </c>
      <c r="J82" s="45">
        <f t="shared" si="60"/>
        <v>29.174319691330936</v>
      </c>
      <c r="K82" s="45">
        <f t="shared" si="61"/>
        <v>112.05440833444408</v>
      </c>
      <c r="L82" s="45">
        <f t="shared" si="62"/>
        <v>166.00855105855004</v>
      </c>
      <c r="M82" s="45">
        <f t="shared" si="63"/>
        <v>3.2639726499930077</v>
      </c>
      <c r="N82" s="45">
        <f t="shared" si="64"/>
        <v>52.810265502805265</v>
      </c>
      <c r="O82" s="45">
        <f t="shared" si="65"/>
        <v>-24.041866751466046</v>
      </c>
      <c r="P82" s="45">
        <f t="shared" si="66"/>
        <v>-59.118653527555928</v>
      </c>
      <c r="Q82" s="45">
        <f t="shared" si="67"/>
        <v>-18.181147729454622</v>
      </c>
      <c r="R82" s="45">
        <f t="shared" si="68"/>
        <v>-18.523718980895694</v>
      </c>
      <c r="S82" s="45">
        <f t="shared" si="69"/>
        <v>116.38500381233888</v>
      </c>
      <c r="T82" s="45">
        <f t="shared" si="70"/>
        <v>50.531937270678611</v>
      </c>
      <c r="U82" s="45">
        <f t="shared" si="71"/>
        <v>-6.5081947996818883</v>
      </c>
      <c r="V82" s="45">
        <f t="shared" si="71"/>
        <v>-18.237929345409171</v>
      </c>
      <c r="W82" s="45">
        <f t="shared" si="72"/>
        <v>56.541464819465347</v>
      </c>
      <c r="X82" s="45">
        <f t="shared" si="73"/>
        <v>51.165387891494504</v>
      </c>
      <c r="Y82" s="18">
        <f t="shared" si="74"/>
        <v>29.619121174015049</v>
      </c>
    </row>
    <row r="83" spans="1:26" x14ac:dyDescent="0.2">
      <c r="A83" s="7" t="s">
        <v>168</v>
      </c>
      <c r="B83" s="7" t="s">
        <v>120</v>
      </c>
      <c r="C83" s="4" t="s">
        <v>10</v>
      </c>
      <c r="D83" s="45">
        <f t="shared" ref="D83:D92" si="75">D25/C25*100-100</f>
        <v>199.28942830009294</v>
      </c>
      <c r="E83" s="45">
        <f t="shared" si="55"/>
        <v>62.61069029769385</v>
      </c>
      <c r="F83" s="45">
        <f t="shared" si="56"/>
        <v>55.315561194920662</v>
      </c>
      <c r="G83" s="45">
        <f t="shared" si="57"/>
        <v>67.301682150896681</v>
      </c>
      <c r="H83" s="45">
        <f t="shared" si="58"/>
        <v>32.914685489484498</v>
      </c>
      <c r="I83" s="45">
        <f t="shared" si="59"/>
        <v>104.89807555038482</v>
      </c>
      <c r="J83" s="45">
        <f t="shared" si="60"/>
        <v>96.991742387994918</v>
      </c>
      <c r="K83" s="45">
        <f t="shared" si="61"/>
        <v>144.06036086751334</v>
      </c>
      <c r="L83" s="45">
        <f t="shared" si="62"/>
        <v>40.676371223609465</v>
      </c>
      <c r="M83" s="45">
        <f t="shared" si="63"/>
        <v>-6.2987343343868645</v>
      </c>
      <c r="N83" s="45">
        <f t="shared" si="64"/>
        <v>19.895089902432204</v>
      </c>
      <c r="O83" s="45">
        <f t="shared" si="65"/>
        <v>10.161686506828985</v>
      </c>
      <c r="P83" s="45">
        <f t="shared" si="66"/>
        <v>11.63964239583062</v>
      </c>
      <c r="Q83" s="45">
        <f t="shared" si="67"/>
        <v>10.15997828494848</v>
      </c>
      <c r="R83" s="45">
        <f t="shared" si="68"/>
        <v>-20.692024845270026</v>
      </c>
      <c r="S83" s="45">
        <f t="shared" si="69"/>
        <v>110.76771484201285</v>
      </c>
      <c r="T83" s="45">
        <f t="shared" si="70"/>
        <v>4.7859704832823695</v>
      </c>
      <c r="U83" s="45">
        <f t="shared" si="71"/>
        <v>2.2990907853000238</v>
      </c>
      <c r="V83" s="45">
        <f t="shared" si="71"/>
        <v>3.5005160588864328</v>
      </c>
      <c r="W83" s="45">
        <f t="shared" si="72"/>
        <v>0.10776786468433386</v>
      </c>
      <c r="X83" s="45">
        <f t="shared" si="73"/>
        <v>2.3021533963462559</v>
      </c>
      <c r="Y83" s="18">
        <f t="shared" si="74"/>
        <v>35.979594771394659</v>
      </c>
    </row>
    <row r="84" spans="1:26" x14ac:dyDescent="0.2">
      <c r="A84" s="7" t="s">
        <v>169</v>
      </c>
      <c r="B84" s="7" t="s">
        <v>121</v>
      </c>
      <c r="C84" s="4" t="s">
        <v>10</v>
      </c>
      <c r="D84" s="45">
        <f t="shared" si="75"/>
        <v>294.66801731282806</v>
      </c>
      <c r="E84" s="45">
        <f t="shared" si="55"/>
        <v>15.295634318781069</v>
      </c>
      <c r="F84" s="45">
        <f t="shared" si="56"/>
        <v>-47.7594118867285</v>
      </c>
      <c r="G84" s="45">
        <f t="shared" si="57"/>
        <v>16.07895170116123</v>
      </c>
      <c r="H84" s="45">
        <f t="shared" si="58"/>
        <v>127.1394601810521</v>
      </c>
      <c r="I84" s="45">
        <f t="shared" si="59"/>
        <v>857.03061291957783</v>
      </c>
      <c r="J84" s="45">
        <f t="shared" si="60"/>
        <v>-68.517552576359648</v>
      </c>
      <c r="K84" s="45">
        <f t="shared" si="61"/>
        <v>37.199296794612366</v>
      </c>
      <c r="L84" s="45">
        <f t="shared" si="62"/>
        <v>2795.4844144453955</v>
      </c>
      <c r="M84" s="45">
        <f t="shared" si="63"/>
        <v>324.39177626042789</v>
      </c>
      <c r="N84" s="45">
        <f t="shared" si="64"/>
        <v>-97.934259715956529</v>
      </c>
      <c r="O84" s="45">
        <f t="shared" si="65"/>
        <v>-16.056992391819534</v>
      </c>
      <c r="P84" s="45">
        <f t="shared" si="66"/>
        <v>41.913445050142457</v>
      </c>
      <c r="Q84" s="45">
        <f t="shared" si="67"/>
        <v>-61.806902595004061</v>
      </c>
      <c r="R84" s="45">
        <f t="shared" si="68"/>
        <v>13.708812472782725</v>
      </c>
      <c r="S84" s="45">
        <f t="shared" si="69"/>
        <v>84.962341912831903</v>
      </c>
      <c r="T84" s="45">
        <f t="shared" si="70"/>
        <v>-19.895674657699615</v>
      </c>
      <c r="U84" s="45">
        <f t="shared" si="71"/>
        <v>-36.909389081532986</v>
      </c>
      <c r="V84" s="45">
        <f t="shared" si="71"/>
        <v>325.29205637073409</v>
      </c>
      <c r="W84" s="45">
        <f t="shared" si="72"/>
        <v>38.658715317450032</v>
      </c>
      <c r="X84" s="45">
        <f t="shared" si="73"/>
        <v>-11.691668456746555</v>
      </c>
      <c r="Y84" s="18">
        <f t="shared" si="74"/>
        <v>17.909181566192672</v>
      </c>
    </row>
    <row r="85" spans="1:26" x14ac:dyDescent="0.2">
      <c r="A85" s="7" t="s">
        <v>170</v>
      </c>
      <c r="B85" s="7" t="s">
        <v>122</v>
      </c>
      <c r="C85" s="4" t="s">
        <v>10</v>
      </c>
      <c r="D85" s="45">
        <f t="shared" si="75"/>
        <v>-14.509431723810664</v>
      </c>
      <c r="E85" s="45">
        <f t="shared" si="55"/>
        <v>415.55648071051905</v>
      </c>
      <c r="F85" s="45">
        <f t="shared" si="56"/>
        <v>-14.478748889666505</v>
      </c>
      <c r="G85" s="45">
        <f t="shared" si="57"/>
        <v>326.8947500944227</v>
      </c>
      <c r="H85" s="45">
        <f t="shared" si="58"/>
        <v>-37.759984664499044</v>
      </c>
      <c r="I85" s="45">
        <f t="shared" si="59"/>
        <v>1098.1484991352554</v>
      </c>
      <c r="J85" s="45">
        <f t="shared" si="60"/>
        <v>-53.833148945131413</v>
      </c>
      <c r="K85" s="45">
        <f t="shared" si="61"/>
        <v>-25.505615090072723</v>
      </c>
      <c r="L85" s="45">
        <f t="shared" si="62"/>
        <v>963.80801251092407</v>
      </c>
      <c r="M85" s="45">
        <f t="shared" si="63"/>
        <v>177.128295482797</v>
      </c>
      <c r="N85" s="45">
        <f t="shared" si="64"/>
        <v>126.47805188944369</v>
      </c>
      <c r="O85" s="45">
        <f t="shared" si="65"/>
        <v>10.705096713776726</v>
      </c>
      <c r="P85" s="45">
        <f t="shared" si="66"/>
        <v>17.407154276729514</v>
      </c>
      <c r="Q85" s="45">
        <f t="shared" si="67"/>
        <v>-43.576796107782769</v>
      </c>
      <c r="R85" s="45">
        <f t="shared" si="68"/>
        <v>-18.784411994122905</v>
      </c>
      <c r="S85" s="45">
        <f t="shared" si="69"/>
        <v>267.3199669437833</v>
      </c>
      <c r="T85" s="45">
        <f t="shared" si="70"/>
        <v>-7.5318794820720001</v>
      </c>
      <c r="U85" s="45">
        <f t="shared" si="71"/>
        <v>-18.239248237527278</v>
      </c>
      <c r="V85" s="45">
        <f t="shared" si="71"/>
        <v>19.857420848761521</v>
      </c>
      <c r="W85" s="45">
        <f t="shared" si="72"/>
        <v>59.373778959993132</v>
      </c>
      <c r="X85" s="45">
        <f t="shared" si="73"/>
        <v>9.5535941787510552</v>
      </c>
      <c r="Y85" s="18">
        <f t="shared" si="74"/>
        <v>49.356954686028018</v>
      </c>
    </row>
    <row r="86" spans="1:26" x14ac:dyDescent="0.2">
      <c r="A86" s="7" t="s">
        <v>171</v>
      </c>
      <c r="B86" s="7" t="s">
        <v>123</v>
      </c>
      <c r="C86" s="4" t="s">
        <v>10</v>
      </c>
      <c r="D86" s="45">
        <f t="shared" si="75"/>
        <v>159.84905695521041</v>
      </c>
      <c r="E86" s="45">
        <f t="shared" si="55"/>
        <v>19.630633783515975</v>
      </c>
      <c r="F86" s="45">
        <f t="shared" si="56"/>
        <v>4.4328273407970471</v>
      </c>
      <c r="G86" s="45">
        <f t="shared" si="57"/>
        <v>46.963420750302731</v>
      </c>
      <c r="H86" s="45">
        <f t="shared" si="58"/>
        <v>10.801472945091589</v>
      </c>
      <c r="I86" s="45">
        <f t="shared" si="59"/>
        <v>272.14635238761724</v>
      </c>
      <c r="J86" s="45">
        <f t="shared" si="60"/>
        <v>13.299684855138366</v>
      </c>
      <c r="K86" s="45">
        <f t="shared" si="61"/>
        <v>-7.0733331172927905</v>
      </c>
      <c r="L86" s="45">
        <f t="shared" si="62"/>
        <v>66.344710682499453</v>
      </c>
      <c r="M86" s="45">
        <f t="shared" si="63"/>
        <v>60.12027043285849</v>
      </c>
      <c r="N86" s="45">
        <f t="shared" si="64"/>
        <v>205.81642613593891</v>
      </c>
      <c r="O86" s="45">
        <f t="shared" si="65"/>
        <v>99.146420345711562</v>
      </c>
      <c r="P86" s="45">
        <f t="shared" si="66"/>
        <v>11.823790748217689</v>
      </c>
      <c r="Q86" s="45">
        <f t="shared" si="67"/>
        <v>-29.479454930979273</v>
      </c>
      <c r="R86" s="45">
        <f t="shared" si="68"/>
        <v>-5.799228127585792</v>
      </c>
      <c r="S86" s="45">
        <f t="shared" si="69"/>
        <v>99.762719168038473</v>
      </c>
      <c r="T86" s="45">
        <f t="shared" si="70"/>
        <v>-16.42639484894849</v>
      </c>
      <c r="U86" s="45">
        <f t="shared" si="71"/>
        <v>56.325361705963473</v>
      </c>
      <c r="V86" s="45">
        <f t="shared" si="71"/>
        <v>-28.00974131462894</v>
      </c>
      <c r="W86" s="45">
        <f t="shared" si="72"/>
        <v>22.384067704936015</v>
      </c>
      <c r="X86" s="45">
        <f t="shared" si="73"/>
        <v>16.206451242289162</v>
      </c>
      <c r="Y86" s="18">
        <f t="shared" si="74"/>
        <v>36.142142143621953</v>
      </c>
    </row>
    <row r="87" spans="1:26" x14ac:dyDescent="0.2">
      <c r="A87" s="7" t="s">
        <v>172</v>
      </c>
      <c r="B87" s="7" t="s">
        <v>124</v>
      </c>
      <c r="C87" s="4" t="s">
        <v>10</v>
      </c>
      <c r="D87" s="45">
        <f t="shared" si="75"/>
        <v>85.258739358497735</v>
      </c>
      <c r="E87" s="45">
        <f t="shared" si="55"/>
        <v>37.572608816687335</v>
      </c>
      <c r="F87" s="45">
        <f t="shared" si="56"/>
        <v>95.202902555646318</v>
      </c>
      <c r="G87" s="45">
        <f t="shared" si="57"/>
        <v>-0.79950161137325892</v>
      </c>
      <c r="H87" s="45">
        <f t="shared" si="58"/>
        <v>12.750422462583799</v>
      </c>
      <c r="I87" s="45">
        <f t="shared" si="59"/>
        <v>-6.7860080197864505</v>
      </c>
      <c r="J87" s="45">
        <f t="shared" si="60"/>
        <v>28.614832364825105</v>
      </c>
      <c r="K87" s="45">
        <f t="shared" si="61"/>
        <v>-7.9507592353497216</v>
      </c>
      <c r="L87" s="45">
        <f t="shared" si="62"/>
        <v>-16.77174786456942</v>
      </c>
      <c r="M87" s="45">
        <f t="shared" si="63"/>
        <v>7.2242666623131271</v>
      </c>
      <c r="N87" s="45">
        <f t="shared" si="64"/>
        <v>14.42886467836189</v>
      </c>
      <c r="O87" s="45">
        <f t="shared" si="65"/>
        <v>197.45267561225887</v>
      </c>
      <c r="P87" s="45">
        <f t="shared" si="66"/>
        <v>104.75606512890164</v>
      </c>
      <c r="Q87" s="45">
        <f t="shared" si="67"/>
        <v>-11.624037262337723</v>
      </c>
      <c r="R87" s="45">
        <f t="shared" si="68"/>
        <v>-27.550814989025696</v>
      </c>
      <c r="S87" s="45">
        <f t="shared" si="69"/>
        <v>98.934022501492279</v>
      </c>
      <c r="T87" s="45">
        <f t="shared" si="70"/>
        <v>-17.272566010315231</v>
      </c>
      <c r="U87" s="45">
        <f t="shared" si="71"/>
        <v>3.1865001608059771</v>
      </c>
      <c r="V87" s="45">
        <f t="shared" si="71"/>
        <v>7.8307844876935917</v>
      </c>
      <c r="W87" s="45">
        <f t="shared" si="72"/>
        <v>-7.6586733431058462</v>
      </c>
      <c r="X87" s="45">
        <f t="shared" si="73"/>
        <v>-11.098270904047752</v>
      </c>
      <c r="Y87" s="18">
        <f t="shared" si="74"/>
        <v>19.416153247733675</v>
      </c>
    </row>
    <row r="88" spans="1:26" x14ac:dyDescent="0.2">
      <c r="A88" s="7" t="s">
        <v>173</v>
      </c>
      <c r="B88" s="7" t="s">
        <v>125</v>
      </c>
      <c r="C88" s="4" t="s">
        <v>10</v>
      </c>
      <c r="D88" s="45">
        <f t="shared" si="75"/>
        <v>73.712279698594983</v>
      </c>
      <c r="E88" s="45">
        <f t="shared" si="55"/>
        <v>59.368556150409603</v>
      </c>
      <c r="F88" s="45">
        <f t="shared" si="56"/>
        <v>52.758126073989274</v>
      </c>
      <c r="G88" s="45">
        <f t="shared" si="57"/>
        <v>25.854826558013684</v>
      </c>
      <c r="H88" s="45">
        <f t="shared" si="58"/>
        <v>102.41793840838619</v>
      </c>
      <c r="I88" s="45">
        <f t="shared" si="59"/>
        <v>9.5394063250630694</v>
      </c>
      <c r="J88" s="45">
        <f t="shared" si="60"/>
        <v>76.049603928210303</v>
      </c>
      <c r="K88" s="45">
        <f t="shared" si="61"/>
        <v>13.512311384495291</v>
      </c>
      <c r="L88" s="45">
        <f t="shared" si="62"/>
        <v>92.790126237136008</v>
      </c>
      <c r="M88" s="45">
        <f t="shared" si="63"/>
        <v>35.642248860342136</v>
      </c>
      <c r="N88" s="45">
        <f t="shared" si="64"/>
        <v>52.234652690856961</v>
      </c>
      <c r="O88" s="45">
        <f t="shared" si="65"/>
        <v>17.845796795672484</v>
      </c>
      <c r="P88" s="45">
        <f t="shared" si="66"/>
        <v>14.617235047334034</v>
      </c>
      <c r="Q88" s="45">
        <f t="shared" si="67"/>
        <v>11.028294008267466</v>
      </c>
      <c r="R88" s="45">
        <f t="shared" si="68"/>
        <v>-23.759217749796804</v>
      </c>
      <c r="S88" s="45">
        <f t="shared" si="69"/>
        <v>119.2595699385011</v>
      </c>
      <c r="T88" s="45">
        <f t="shared" si="70"/>
        <v>5.3149647604281256</v>
      </c>
      <c r="U88" s="45">
        <f t="shared" si="71"/>
        <v>9.4558385200803627</v>
      </c>
      <c r="V88" s="45">
        <f t="shared" si="71"/>
        <v>12.029898420103933</v>
      </c>
      <c r="W88" s="45">
        <f t="shared" si="72"/>
        <v>5.0244179994376026</v>
      </c>
      <c r="X88" s="45">
        <f t="shared" si="73"/>
        <v>15.864366546011468</v>
      </c>
      <c r="Y88" s="18">
        <f t="shared" si="74"/>
        <v>30.580869194333133</v>
      </c>
    </row>
    <row r="89" spans="1:26" x14ac:dyDescent="0.2">
      <c r="A89" s="7" t="s">
        <v>174</v>
      </c>
      <c r="B89" s="7" t="s">
        <v>126</v>
      </c>
      <c r="C89" s="4" t="s">
        <v>10</v>
      </c>
      <c r="D89" s="45">
        <f t="shared" si="75"/>
        <v>51.288298603687451</v>
      </c>
      <c r="E89" s="45">
        <f t="shared" si="55"/>
        <v>48.112119793225304</v>
      </c>
      <c r="F89" s="45">
        <f t="shared" si="56"/>
        <v>26.026493236994824</v>
      </c>
      <c r="G89" s="45">
        <f t="shared" si="57"/>
        <v>62.056941114009248</v>
      </c>
      <c r="H89" s="45">
        <f t="shared" si="58"/>
        <v>21.09387292867541</v>
      </c>
      <c r="I89" s="45">
        <f t="shared" si="59"/>
        <v>55.603848022245131</v>
      </c>
      <c r="J89" s="45">
        <f t="shared" si="60"/>
        <v>6.5907719804461067</v>
      </c>
      <c r="K89" s="45">
        <f t="shared" si="61"/>
        <v>5.2555290859719577</v>
      </c>
      <c r="L89" s="45">
        <f t="shared" si="62"/>
        <v>1.6531763735557519</v>
      </c>
      <c r="M89" s="45">
        <f t="shared" si="63"/>
        <v>1.9162512293338096</v>
      </c>
      <c r="N89" s="45">
        <f t="shared" si="64"/>
        <v>15.538641785287169</v>
      </c>
      <c r="O89" s="45">
        <f t="shared" si="65"/>
        <v>5.2776584152029358</v>
      </c>
      <c r="P89" s="45">
        <f t="shared" si="66"/>
        <v>0.57619602943917414</v>
      </c>
      <c r="Q89" s="45">
        <f t="shared" si="67"/>
        <v>-24.970040479239643</v>
      </c>
      <c r="R89" s="45">
        <f t="shared" si="68"/>
        <v>-15.246908104873185</v>
      </c>
      <c r="S89" s="45">
        <f t="shared" si="69"/>
        <v>131.9231609983909</v>
      </c>
      <c r="T89" s="45">
        <f t="shared" si="70"/>
        <v>15.855676108924712</v>
      </c>
      <c r="U89" s="45">
        <f t="shared" si="71"/>
        <v>7.0617521584945848</v>
      </c>
      <c r="V89" s="45">
        <f t="shared" si="71"/>
        <v>4.4131688266028988</v>
      </c>
      <c r="W89" s="45">
        <f t="shared" si="72"/>
        <v>26.228879212479157</v>
      </c>
      <c r="X89" s="45">
        <f t="shared" si="73"/>
        <v>-10.605882984409789</v>
      </c>
      <c r="Y89" s="18">
        <f t="shared" si="74"/>
        <v>15.964694798820503</v>
      </c>
    </row>
    <row r="90" spans="1:26" x14ac:dyDescent="0.2">
      <c r="A90" s="7" t="s">
        <v>175</v>
      </c>
      <c r="B90" s="7" t="s">
        <v>127</v>
      </c>
      <c r="C90" s="4" t="s">
        <v>10</v>
      </c>
      <c r="D90" s="45">
        <f t="shared" si="75"/>
        <v>49.6943967333182</v>
      </c>
      <c r="E90" s="45">
        <f t="shared" si="55"/>
        <v>304.07740002424708</v>
      </c>
      <c r="F90" s="45">
        <f t="shared" si="56"/>
        <v>-20.487312494843252</v>
      </c>
      <c r="G90" s="45">
        <f t="shared" si="57"/>
        <v>1.28577107857339</v>
      </c>
      <c r="H90" s="45">
        <f t="shared" si="58"/>
        <v>-1.3144204389118386</v>
      </c>
      <c r="I90" s="45">
        <f t="shared" si="59"/>
        <v>125.02618958699324</v>
      </c>
      <c r="J90" s="45">
        <f t="shared" si="60"/>
        <v>38.308243985296883</v>
      </c>
      <c r="K90" s="45">
        <f t="shared" si="61"/>
        <v>26.612049057079474</v>
      </c>
      <c r="L90" s="45">
        <f t="shared" si="62"/>
        <v>106.88849359622461</v>
      </c>
      <c r="M90" s="45">
        <f t="shared" si="63"/>
        <v>19.612190931055991</v>
      </c>
      <c r="N90" s="45">
        <f t="shared" si="64"/>
        <v>39.557492930024182</v>
      </c>
      <c r="O90" s="45">
        <f t="shared" si="65"/>
        <v>8.8472475899000074</v>
      </c>
      <c r="P90" s="45">
        <f t="shared" si="66"/>
        <v>44.083173315452456</v>
      </c>
      <c r="Q90" s="45">
        <f t="shared" si="67"/>
        <v>-24.653369652283118</v>
      </c>
      <c r="R90" s="45">
        <f t="shared" si="68"/>
        <v>-10.744632848128134</v>
      </c>
      <c r="S90" s="45">
        <f t="shared" si="69"/>
        <v>92.854911280399079</v>
      </c>
      <c r="T90" s="45">
        <f t="shared" si="70"/>
        <v>24.633516471393378</v>
      </c>
      <c r="U90" s="45">
        <f t="shared" si="71"/>
        <v>-16.529228956410151</v>
      </c>
      <c r="V90" s="45">
        <f t="shared" si="71"/>
        <v>19.026965170910287</v>
      </c>
      <c r="W90" s="45">
        <f t="shared" si="72"/>
        <v>19.678037107579598</v>
      </c>
      <c r="X90" s="45">
        <f t="shared" si="73"/>
        <v>-15.96995011998365</v>
      </c>
      <c r="Y90" s="18">
        <f t="shared" si="74"/>
        <v>26.463354598969872</v>
      </c>
    </row>
    <row r="91" spans="1:26" x14ac:dyDescent="0.2">
      <c r="A91" s="7" t="s">
        <v>176</v>
      </c>
      <c r="B91" s="7" t="s">
        <v>128</v>
      </c>
      <c r="C91" s="4" t="s">
        <v>10</v>
      </c>
      <c r="D91" s="45">
        <f t="shared" si="75"/>
        <v>136.35405424850711</v>
      </c>
      <c r="E91" s="45">
        <f t="shared" si="55"/>
        <v>149.27102342861753</v>
      </c>
      <c r="F91" s="45">
        <f t="shared" si="56"/>
        <v>17.474014701850635</v>
      </c>
      <c r="G91" s="45">
        <f t="shared" si="57"/>
        <v>-39.749176453124015</v>
      </c>
      <c r="H91" s="45">
        <f t="shared" si="58"/>
        <v>50.494251915697419</v>
      </c>
      <c r="I91" s="45">
        <f t="shared" si="59"/>
        <v>169.55870552888075</v>
      </c>
      <c r="J91" s="45">
        <f t="shared" si="60"/>
        <v>-8.0765302559409804</v>
      </c>
      <c r="K91" s="45">
        <f t="shared" si="61"/>
        <v>40.35523811859224</v>
      </c>
      <c r="L91" s="45">
        <f t="shared" si="62"/>
        <v>66.273970864193046</v>
      </c>
      <c r="M91" s="45">
        <f t="shared" si="63"/>
        <v>92.643697526106337</v>
      </c>
      <c r="N91" s="45">
        <f t="shared" si="64"/>
        <v>68.122361759520345</v>
      </c>
      <c r="O91" s="45">
        <f t="shared" si="65"/>
        <v>-1.4112549424324357</v>
      </c>
      <c r="P91" s="45">
        <f t="shared" si="66"/>
        <v>13.311597864950997</v>
      </c>
      <c r="Q91" s="45">
        <f t="shared" si="67"/>
        <v>6.2285108780371985</v>
      </c>
      <c r="R91" s="45">
        <f t="shared" si="68"/>
        <v>553.65938300142204</v>
      </c>
      <c r="S91" s="45">
        <f t="shared" si="69"/>
        <v>-76.637930760395463</v>
      </c>
      <c r="T91" s="45">
        <f t="shared" si="70"/>
        <v>14.398906908538336</v>
      </c>
      <c r="U91" s="45">
        <f t="shared" si="71"/>
        <v>29.674289020157374</v>
      </c>
      <c r="V91" s="45">
        <f t="shared" si="71"/>
        <v>31.958039524361396</v>
      </c>
      <c r="W91" s="45">
        <f t="shared" si="72"/>
        <v>-6.5217272766790728</v>
      </c>
      <c r="X91" s="45">
        <f t="shared" si="73"/>
        <v>-5.3007182881516144</v>
      </c>
      <c r="Y91" s="18">
        <f t="shared" si="74"/>
        <v>31.531913026134816</v>
      </c>
    </row>
    <row r="92" spans="1:26" x14ac:dyDescent="0.2">
      <c r="B92" s="7" t="s">
        <v>177</v>
      </c>
      <c r="C92" s="4" t="s">
        <v>10</v>
      </c>
      <c r="D92" s="45">
        <f t="shared" si="75"/>
        <v>99.563729953156468</v>
      </c>
      <c r="E92" s="45">
        <f t="shared" si="55"/>
        <v>98.985081805535771</v>
      </c>
      <c r="F92" s="45">
        <f t="shared" si="56"/>
        <v>15.965833225332688</v>
      </c>
      <c r="G92" s="45">
        <f t="shared" si="57"/>
        <v>35.022158053835227</v>
      </c>
      <c r="H92" s="45">
        <f t="shared" si="58"/>
        <v>41.991291836351394</v>
      </c>
      <c r="I92" s="45">
        <f t="shared" si="59"/>
        <v>77.540883771286474</v>
      </c>
      <c r="J92" s="45">
        <f t="shared" si="60"/>
        <v>70.03094968610327</v>
      </c>
      <c r="K92" s="45">
        <f t="shared" si="61"/>
        <v>82.024043835426909</v>
      </c>
      <c r="L92" s="45">
        <f t="shared" si="62"/>
        <v>52.200347084468888</v>
      </c>
      <c r="M92" s="45">
        <f t="shared" si="63"/>
        <v>15.893416354982008</v>
      </c>
      <c r="N92" s="45">
        <f t="shared" si="64"/>
        <v>40.291349647074327</v>
      </c>
      <c r="O92" s="45">
        <f t="shared" si="65"/>
        <v>18.389497257920652</v>
      </c>
      <c r="P92" s="45">
        <f t="shared" si="66"/>
        <v>16.468566001294718</v>
      </c>
      <c r="Q92" s="45">
        <f t="shared" si="67"/>
        <v>1.2725740506338781</v>
      </c>
      <c r="R92" s="45">
        <f t="shared" si="68"/>
        <v>28.143648341187628</v>
      </c>
      <c r="S92" s="45">
        <f t="shared" si="69"/>
        <v>86.324187419658074</v>
      </c>
      <c r="T92" s="45">
        <f t="shared" si="70"/>
        <v>6.3080236466063155</v>
      </c>
      <c r="U92" s="45">
        <f t="shared" si="71"/>
        <v>2.5084526815061707</v>
      </c>
      <c r="V92" s="45">
        <f t="shared" si="71"/>
        <v>5.972887649307296</v>
      </c>
      <c r="W92" s="45">
        <f t="shared" si="72"/>
        <v>-3.5027914541368261</v>
      </c>
      <c r="X92" s="45">
        <f t="shared" si="73"/>
        <v>-2.5110199352386076</v>
      </c>
      <c r="Y92" s="18">
        <f t="shared" si="74"/>
        <v>33.566744441945133</v>
      </c>
    </row>
    <row r="93" spans="1:26" ht="13.5" thickBot="1" x14ac:dyDescent="0.25">
      <c r="A93" s="30"/>
      <c r="B93" s="30"/>
      <c r="C93" s="30"/>
      <c r="D93" s="30"/>
      <c r="E93" s="30"/>
      <c r="F93" s="30"/>
      <c r="G93" s="30"/>
      <c r="H93" s="30"/>
      <c r="I93" s="30"/>
      <c r="J93" s="30"/>
      <c r="K93" s="30"/>
      <c r="L93" s="30"/>
      <c r="M93" s="30"/>
      <c r="N93" s="30"/>
      <c r="O93" s="30"/>
      <c r="P93" s="30"/>
      <c r="Q93" s="30"/>
      <c r="R93" s="30"/>
      <c r="S93" s="30"/>
      <c r="T93" s="30"/>
      <c r="U93" s="30"/>
      <c r="V93" s="30"/>
      <c r="W93" s="30"/>
      <c r="X93" s="30"/>
      <c r="Y93" s="30"/>
    </row>
    <row r="94" spans="1:26" ht="13.5" thickTop="1" x14ac:dyDescent="0.2">
      <c r="A94" s="354" t="s">
        <v>869</v>
      </c>
      <c r="B94" s="355"/>
      <c r="C94" s="355"/>
      <c r="D94" s="355"/>
      <c r="E94" s="355"/>
      <c r="F94" s="355"/>
      <c r="G94" s="355"/>
      <c r="H94" s="355"/>
      <c r="I94" s="355"/>
      <c r="J94" s="355"/>
      <c r="K94" s="355"/>
      <c r="L94" s="355"/>
      <c r="M94" s="355"/>
      <c r="N94" s="355"/>
      <c r="O94" s="355"/>
      <c r="P94" s="355"/>
      <c r="Q94" s="355"/>
      <c r="R94" s="355"/>
      <c r="S94" s="355"/>
      <c r="T94" s="355"/>
      <c r="U94" s="355"/>
      <c r="V94" s="355"/>
      <c r="W94" s="355"/>
      <c r="X94" s="355"/>
      <c r="Y94" s="355"/>
      <c r="Z94" s="355"/>
    </row>
  </sheetData>
  <mergeCells count="6">
    <mergeCell ref="C65:Y65"/>
    <mergeCell ref="A94:Z94"/>
    <mergeCell ref="A2:Y2"/>
    <mergeCell ref="A4:Y4"/>
    <mergeCell ref="C7:Y7"/>
    <mergeCell ref="C36:Y36"/>
  </mergeCells>
  <hyperlinks>
    <hyperlink ref="A1" location="INDICE!A1" display="ÍNDICE"/>
  </hyperlinks>
  <pageMargins left="0.75" right="0.75" top="1" bottom="1" header="0" footer="0"/>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7"/>
  <sheetViews>
    <sheetView zoomScale="60" zoomScaleNormal="60" workbookViewId="0"/>
  </sheetViews>
  <sheetFormatPr baseColWidth="10" defaultRowHeight="12.75" x14ac:dyDescent="0.2"/>
  <cols>
    <col min="1" max="1" width="18.85546875" style="4" customWidth="1"/>
    <col min="2" max="2" width="56.42578125" style="4" customWidth="1"/>
    <col min="3" max="16384" width="11.42578125" style="4"/>
  </cols>
  <sheetData>
    <row r="1" spans="1:25" x14ac:dyDescent="0.2">
      <c r="A1" s="37" t="s">
        <v>4</v>
      </c>
      <c r="B1" s="13"/>
      <c r="C1" s="13"/>
      <c r="D1" s="13"/>
      <c r="E1" s="13"/>
      <c r="F1" s="13"/>
      <c r="G1" s="13"/>
      <c r="H1" s="13"/>
      <c r="I1" s="13"/>
      <c r="J1" s="13"/>
      <c r="K1" s="13"/>
      <c r="L1" s="13"/>
      <c r="M1" s="13"/>
      <c r="N1" s="13"/>
      <c r="O1" s="13"/>
      <c r="P1" s="13"/>
      <c r="Q1" s="13"/>
      <c r="R1" s="13"/>
      <c r="S1" s="13"/>
      <c r="T1" s="13"/>
      <c r="U1" s="13"/>
      <c r="V1" s="13"/>
      <c r="W1" s="13"/>
      <c r="X1" s="13"/>
      <c r="Y1" s="13"/>
    </row>
    <row r="2" spans="1:25" x14ac:dyDescent="0.2">
      <c r="A2" s="359" t="s">
        <v>266</v>
      </c>
      <c r="B2" s="359"/>
      <c r="C2" s="359"/>
      <c r="D2" s="359"/>
      <c r="E2" s="359"/>
      <c r="F2" s="359"/>
      <c r="G2" s="359"/>
      <c r="H2" s="359"/>
      <c r="I2" s="359"/>
      <c r="J2" s="359"/>
      <c r="K2" s="359"/>
      <c r="L2" s="359"/>
      <c r="M2" s="359"/>
      <c r="N2" s="359"/>
      <c r="O2" s="359"/>
      <c r="P2" s="359"/>
      <c r="Q2" s="359"/>
      <c r="R2" s="359"/>
      <c r="S2" s="359"/>
      <c r="T2" s="359"/>
      <c r="U2" s="359"/>
      <c r="V2" s="359"/>
      <c r="W2" s="359"/>
      <c r="X2" s="359"/>
      <c r="Y2" s="359"/>
    </row>
    <row r="3" spans="1:25" x14ac:dyDescent="0.2">
      <c r="A3" s="359" t="s">
        <v>863</v>
      </c>
      <c r="B3" s="359"/>
      <c r="C3" s="359"/>
      <c r="D3" s="359"/>
      <c r="E3" s="359"/>
      <c r="F3" s="359"/>
      <c r="G3" s="359"/>
      <c r="H3" s="359"/>
      <c r="I3" s="359"/>
      <c r="J3" s="359"/>
      <c r="K3" s="359"/>
      <c r="L3" s="359"/>
      <c r="M3" s="359"/>
      <c r="N3" s="359"/>
      <c r="O3" s="359"/>
      <c r="P3" s="359"/>
      <c r="Q3" s="359"/>
      <c r="R3" s="359"/>
      <c r="S3" s="359"/>
      <c r="T3" s="359"/>
      <c r="U3" s="359"/>
      <c r="V3" s="359"/>
      <c r="W3" s="359"/>
      <c r="X3" s="359"/>
      <c r="Y3" s="359"/>
    </row>
    <row r="4" spans="1:25" ht="13.5" thickBot="1" x14ac:dyDescent="0.25">
      <c r="A4" s="146"/>
      <c r="B4" s="146"/>
      <c r="C4" s="29"/>
      <c r="D4" s="29"/>
      <c r="E4" s="29"/>
      <c r="F4" s="29"/>
      <c r="G4" s="29"/>
      <c r="H4" s="29"/>
      <c r="I4" s="29"/>
      <c r="J4" s="29"/>
      <c r="K4" s="29"/>
      <c r="L4" s="29"/>
      <c r="M4" s="29"/>
      <c r="N4" s="29"/>
      <c r="O4" s="29"/>
      <c r="P4" s="29"/>
      <c r="Q4" s="29"/>
      <c r="R4" s="29"/>
      <c r="S4" s="29"/>
      <c r="T4" s="29"/>
      <c r="U4" s="29"/>
      <c r="V4" s="29"/>
      <c r="W4" s="29"/>
      <c r="X4" s="29"/>
      <c r="Y4" s="29"/>
    </row>
    <row r="5" spans="1:25" ht="13.5" thickTop="1" x14ac:dyDescent="0.2">
      <c r="C5" s="38">
        <v>1995</v>
      </c>
      <c r="D5" s="38">
        <v>1996</v>
      </c>
      <c r="E5" s="38">
        <v>1997</v>
      </c>
      <c r="F5" s="38">
        <v>1998</v>
      </c>
      <c r="G5" s="38">
        <v>1999</v>
      </c>
      <c r="H5" s="38">
        <v>2000</v>
      </c>
      <c r="I5" s="38">
        <v>2001</v>
      </c>
      <c r="J5" s="38">
        <v>2002</v>
      </c>
      <c r="K5" s="38">
        <v>2003</v>
      </c>
      <c r="L5" s="38">
        <v>2004</v>
      </c>
      <c r="M5" s="38">
        <v>2005</v>
      </c>
      <c r="N5" s="38">
        <v>2006</v>
      </c>
      <c r="O5" s="38">
        <v>2007</v>
      </c>
      <c r="P5" s="38">
        <v>2008</v>
      </c>
      <c r="Q5" s="38">
        <v>2009</v>
      </c>
      <c r="R5" s="38">
        <v>2010</v>
      </c>
      <c r="S5" s="38">
        <v>2011</v>
      </c>
      <c r="T5" s="38">
        <v>2012</v>
      </c>
      <c r="U5" s="38">
        <v>2013</v>
      </c>
      <c r="V5" s="38">
        <v>2014</v>
      </c>
      <c r="W5" s="38">
        <v>2015</v>
      </c>
      <c r="X5" s="38">
        <v>2016</v>
      </c>
      <c r="Y5" s="38" t="s">
        <v>806</v>
      </c>
    </row>
    <row r="6" spans="1:25" ht="13.5" thickBot="1" x14ac:dyDescent="0.25">
      <c r="C6" s="360" t="s">
        <v>6</v>
      </c>
      <c r="D6" s="360"/>
      <c r="E6" s="360"/>
      <c r="F6" s="360"/>
      <c r="G6" s="360"/>
      <c r="H6" s="360"/>
      <c r="I6" s="360"/>
      <c r="J6" s="360"/>
      <c r="K6" s="360"/>
      <c r="L6" s="360"/>
      <c r="M6" s="360"/>
      <c r="N6" s="360"/>
      <c r="O6" s="360"/>
      <c r="P6" s="360"/>
      <c r="Q6" s="360"/>
      <c r="R6" s="360"/>
      <c r="S6" s="360"/>
      <c r="T6" s="360"/>
      <c r="U6" s="360"/>
      <c r="V6" s="360"/>
      <c r="W6" s="360"/>
      <c r="X6" s="360"/>
      <c r="Y6" s="360"/>
    </row>
    <row r="7" spans="1:25" ht="13.5" thickTop="1" x14ac:dyDescent="0.2">
      <c r="C7" s="148"/>
      <c r="D7" s="148"/>
      <c r="E7" s="148"/>
      <c r="F7" s="148"/>
      <c r="G7" s="148"/>
      <c r="H7" s="148"/>
      <c r="I7" s="148"/>
      <c r="J7" s="148"/>
      <c r="K7" s="148"/>
    </row>
    <row r="8" spans="1:25" x14ac:dyDescent="0.2">
      <c r="A8" s="6" t="s">
        <v>152</v>
      </c>
      <c r="B8" s="6" t="s">
        <v>104</v>
      </c>
      <c r="C8" s="19">
        <f>'A61'!C9-'A62'!C9</f>
        <v>-2.2075900000000002</v>
      </c>
      <c r="D8" s="19">
        <f>'A61'!D9-'A62'!D9</f>
        <v>-5.4733450000000001</v>
      </c>
      <c r="E8" s="19">
        <f>'A61'!E9-'A62'!E9</f>
        <v>-12.911319000000001</v>
      </c>
      <c r="F8" s="19">
        <f>'A61'!F9-'A62'!F9</f>
        <v>-16.704601999999998</v>
      </c>
      <c r="G8" s="19">
        <f>'A61'!G9-'A62'!G9</f>
        <v>-16.236540999999999</v>
      </c>
      <c r="H8" s="19">
        <f>'A61'!H9-'A62'!H9</f>
        <v>-20.403676000000001</v>
      </c>
      <c r="I8" s="19">
        <f>'A61'!I9-'A62'!I9</f>
        <v>-23.961337</v>
      </c>
      <c r="J8" s="19">
        <f>'A61'!J9-'A62'!J9</f>
        <v>-28.966994</v>
      </c>
      <c r="K8" s="19">
        <f>'A61'!K9-'A62'!K9</f>
        <v>-30.027110999999998</v>
      </c>
      <c r="L8" s="19">
        <f>'A61'!L9-'A62'!L9</f>
        <v>-42.675259000000004</v>
      </c>
      <c r="M8" s="19">
        <f>'A61'!M9-'A62'!M9</f>
        <v>-45.317551000000002</v>
      </c>
      <c r="N8" s="19">
        <f>'A61'!N9-'A62'!N9</f>
        <v>-46.535735000000003</v>
      </c>
      <c r="O8" s="19">
        <f>'A61'!O9-'A62'!O9</f>
        <v>-52.946133000000003</v>
      </c>
      <c r="P8" s="19">
        <f>'A61'!P9-'A62'!P9</f>
        <v>-47.725878000000002</v>
      </c>
      <c r="Q8" s="19">
        <f>'A61'!Q9-'A62'!Q9</f>
        <v>-42.185113999999999</v>
      </c>
      <c r="R8" s="19">
        <f>'A61'!R9-'A62'!R9</f>
        <v>-26.332550000000001</v>
      </c>
      <c r="S8" s="19">
        <f>'A61'!S9-'A62'!S9</f>
        <v>-52.151882000000001</v>
      </c>
      <c r="T8" s="19">
        <f>'A61'!T9-'A62'!T9</f>
        <v>-68.995071999999993</v>
      </c>
      <c r="U8" s="19">
        <f>'A61'!U9-'A62'!U9</f>
        <v>-61.195355999999997</v>
      </c>
      <c r="V8" s="19">
        <f>'A61'!V9-'A62'!V9</f>
        <v>-72.508320999999995</v>
      </c>
      <c r="W8" s="19">
        <f>'A61'!W9-'A62'!W9</f>
        <v>-85.510480999999999</v>
      </c>
      <c r="X8" s="19">
        <f>'A61'!X9-'A62'!X9</f>
        <v>-86.315205000000006</v>
      </c>
      <c r="Y8" s="19">
        <f>'A61'!Y9-'A62'!Y9</f>
        <v>-887.28705200000002</v>
      </c>
    </row>
    <row r="9" spans="1:25" x14ac:dyDescent="0.2">
      <c r="A9" s="7" t="s">
        <v>153</v>
      </c>
      <c r="B9" s="7" t="s">
        <v>105</v>
      </c>
      <c r="C9" s="19">
        <f>'A61'!C10-'A62'!C10</f>
        <v>-35.075825999999999</v>
      </c>
      <c r="D9" s="19">
        <f>'A61'!D10-'A62'!D10</f>
        <v>-73.232289000000009</v>
      </c>
      <c r="E9" s="19">
        <f>'A61'!E10-'A62'!E10</f>
        <v>-180.76807199999999</v>
      </c>
      <c r="F9" s="19">
        <f>'A61'!F10-'A62'!F10</f>
        <v>-145.540244</v>
      </c>
      <c r="G9" s="19">
        <f>'A61'!G10-'A62'!G10</f>
        <v>-186.96389099999999</v>
      </c>
      <c r="H9" s="19">
        <f>'A61'!H10-'A62'!H10</f>
        <v>-261.124729</v>
      </c>
      <c r="I9" s="19">
        <f>'A61'!I10-'A62'!I10</f>
        <v>-410.108</v>
      </c>
      <c r="J9" s="19">
        <f>'A61'!J10-'A62'!J10</f>
        <v>-551.27423099999999</v>
      </c>
      <c r="K9" s="19">
        <f>'A61'!K10-'A62'!K10</f>
        <v>-859.42955599999993</v>
      </c>
      <c r="L9" s="19">
        <f>'A61'!L10-'A62'!L10</f>
        <v>-1696.052197</v>
      </c>
      <c r="M9" s="19">
        <f>'A61'!M10-'A62'!M10</f>
        <v>-2614.501863</v>
      </c>
      <c r="N9" s="19">
        <f>'A61'!N10-'A62'!N10</f>
        <v>-4566.1878189999998</v>
      </c>
      <c r="O9" s="19">
        <f>'A61'!O10-'A62'!O10</f>
        <v>-6028.977973</v>
      </c>
      <c r="P9" s="19">
        <f>'A61'!P10-'A62'!P10</f>
        <v>-8150.332668</v>
      </c>
      <c r="Q9" s="19">
        <f>'A61'!Q10-'A62'!Q10</f>
        <v>-8690.8064520000007</v>
      </c>
      <c r="R9" s="19">
        <f>'A61'!R10-'A62'!R10</f>
        <v>-5437.4546270000001</v>
      </c>
      <c r="S9" s="19">
        <f>'A61'!S10-'A62'!S10</f>
        <v>-13297.480093</v>
      </c>
      <c r="T9" s="19">
        <f>'A61'!T10-'A62'!T10</f>
        <v>-13708.086504000001</v>
      </c>
      <c r="U9" s="19">
        <f>'A61'!U10-'A62'!U10</f>
        <v>-14838.531746999999</v>
      </c>
      <c r="V9" s="19">
        <f>'A61'!V10-'A62'!V10</f>
        <v>-14696.743065999999</v>
      </c>
      <c r="W9" s="19">
        <f>'A61'!W10-'A62'!W10</f>
        <v>-14368.757527000005</v>
      </c>
      <c r="X9" s="19">
        <f>'A61'!X10-'A62'!X10</f>
        <v>-13557.564257000002</v>
      </c>
      <c r="Y9" s="19">
        <f>'A61'!Y10-'A62'!Y10</f>
        <v>-124354.99363100002</v>
      </c>
    </row>
    <row r="10" spans="1:25" x14ac:dyDescent="0.2">
      <c r="A10" s="7" t="s">
        <v>154</v>
      </c>
      <c r="B10" s="7" t="s">
        <v>106</v>
      </c>
      <c r="C10" s="19">
        <f>'A61'!C11-'A62'!C11</f>
        <v>-39.149374999999999</v>
      </c>
      <c r="D10" s="19">
        <f>'A61'!D11-'A62'!D11</f>
        <v>-73.410898000000003</v>
      </c>
      <c r="E10" s="19">
        <f>'A61'!E11-'A62'!E11</f>
        <v>-167.106967</v>
      </c>
      <c r="F10" s="19">
        <f>'A61'!F11-'A62'!F11</f>
        <v>-168.480189</v>
      </c>
      <c r="G10" s="19">
        <f>'A61'!G11-'A62'!G11</f>
        <v>-187.00434700000002</v>
      </c>
      <c r="H10" s="19">
        <f>'A61'!H11-'A62'!H11</f>
        <v>-296.97243700000001</v>
      </c>
      <c r="I10" s="19">
        <f>'A61'!I11-'A62'!I11</f>
        <v>-499.16354100000001</v>
      </c>
      <c r="J10" s="19">
        <f>'A61'!J11-'A62'!J11</f>
        <v>-843.05998199999999</v>
      </c>
      <c r="K10" s="19">
        <f>'A61'!K11-'A62'!K11</f>
        <v>-1022.325284</v>
      </c>
      <c r="L10" s="19">
        <f>'A61'!L11-'A62'!L11</f>
        <v>-1787.526705</v>
      </c>
      <c r="M10" s="19">
        <f>'A61'!M11-'A62'!M11</f>
        <v>-2622.7178250000002</v>
      </c>
      <c r="N10" s="19">
        <f>'A61'!N11-'A62'!N11</f>
        <v>-4062.3859970000003</v>
      </c>
      <c r="O10" s="19">
        <f>'A61'!O11-'A62'!O11</f>
        <v>-3854.203614</v>
      </c>
      <c r="P10" s="19">
        <f>'A61'!P11-'A62'!P11</f>
        <v>-4148.7184100000004</v>
      </c>
      <c r="Q10" s="19">
        <f>'A61'!Q11-'A62'!Q11</f>
        <v>-4666.4252369999995</v>
      </c>
      <c r="R10" s="19">
        <f>'A61'!R11-'A62'!R11</f>
        <v>-2765.7842470000001</v>
      </c>
      <c r="S10" s="19">
        <f>'A61'!S11-'A62'!S11</f>
        <v>-6427.9812330000004</v>
      </c>
      <c r="T10" s="19">
        <f>'A61'!T11-'A62'!T11</f>
        <v>-7029.0409979999995</v>
      </c>
      <c r="U10" s="19">
        <f>'A61'!U11-'A62'!U11</f>
        <v>-6308.1651439999996</v>
      </c>
      <c r="V10" s="19">
        <f>'A61'!V11-'A62'!V11</f>
        <v>-6943.4458860000004</v>
      </c>
      <c r="W10" s="19">
        <f>'A61'!W11-'A62'!W11</f>
        <v>-5993.5031570000001</v>
      </c>
      <c r="X10" s="19">
        <f>'A61'!X11-'A62'!X11</f>
        <v>-5433.0154669999993</v>
      </c>
      <c r="Y10" s="19">
        <f>'A61'!Y11-'A62'!Y11</f>
        <v>-65339.586940000001</v>
      </c>
    </row>
    <row r="11" spans="1:25" x14ac:dyDescent="0.2">
      <c r="A11" s="7" t="s">
        <v>155</v>
      </c>
      <c r="B11" s="7" t="s">
        <v>107</v>
      </c>
      <c r="C11" s="19">
        <f>'A61'!C12-'A62'!C12</f>
        <v>-0.26270700000000002</v>
      </c>
      <c r="D11" s="19">
        <f>'A61'!D12-'A62'!D12</f>
        <v>-0.82184400000000002</v>
      </c>
      <c r="E11" s="19">
        <f>'A61'!E12-'A62'!E12</f>
        <v>-2.4842759999999999</v>
      </c>
      <c r="F11" s="19">
        <f>'A61'!F12-'A62'!F12</f>
        <v>-2.3640080000000001</v>
      </c>
      <c r="G11" s="19">
        <f>'A61'!G12-'A62'!G12</f>
        <v>-2.171881</v>
      </c>
      <c r="H11" s="19">
        <f>'A61'!H12-'A62'!H12</f>
        <v>-6.190118</v>
      </c>
      <c r="I11" s="19">
        <f>'A61'!I12-'A62'!I12</f>
        <v>-16.984884000000001</v>
      </c>
      <c r="J11" s="19">
        <f>'A61'!J12-'A62'!J12</f>
        <v>-14.773136000000001</v>
      </c>
      <c r="K11" s="19">
        <f>'A61'!K12-'A62'!K12</f>
        <v>-37.891646999999999</v>
      </c>
      <c r="L11" s="19">
        <f>'A61'!L12-'A62'!L12</f>
        <v>-31.919594999999997</v>
      </c>
      <c r="M11" s="19">
        <f>'A61'!M12-'A62'!M12</f>
        <v>-32.816418999999996</v>
      </c>
      <c r="N11" s="19">
        <f>'A61'!N12-'A62'!N12</f>
        <v>-55.64</v>
      </c>
      <c r="O11" s="19">
        <f>'A61'!O12-'A62'!O12</f>
        <v>-69.317358999999996</v>
      </c>
      <c r="P11" s="19">
        <f>'A61'!P12-'A62'!P12</f>
        <v>-103.869466</v>
      </c>
      <c r="Q11" s="19">
        <f>'A61'!Q12-'A62'!Q12</f>
        <v>-122.449034</v>
      </c>
      <c r="R11" s="19">
        <f>'A61'!R12-'A62'!R12</f>
        <v>-70.475169999999991</v>
      </c>
      <c r="S11" s="19">
        <f>'A61'!S12-'A62'!S12</f>
        <v>-137.76413600000001</v>
      </c>
      <c r="T11" s="19">
        <f>'A61'!T12-'A62'!T12</f>
        <v>-81.262818999999993</v>
      </c>
      <c r="U11" s="19">
        <f>'A61'!U12-'A62'!U12</f>
        <v>-84.801799000000003</v>
      </c>
      <c r="V11" s="19">
        <f>'A61'!V12-'A62'!V12</f>
        <v>-140.79446300000001</v>
      </c>
      <c r="W11" s="19">
        <f>'A61'!W12-'A62'!W12</f>
        <v>-266.95360900000003</v>
      </c>
      <c r="X11" s="19">
        <f>'A61'!X12-'A62'!X12</f>
        <v>-368.19969999999995</v>
      </c>
      <c r="Y11" s="19">
        <f>'A61'!Y12-'A62'!Y12</f>
        <v>-1650.2080699999999</v>
      </c>
    </row>
    <row r="12" spans="1:25" x14ac:dyDescent="0.2">
      <c r="A12" s="7" t="s">
        <v>156</v>
      </c>
      <c r="B12" s="7" t="s">
        <v>108</v>
      </c>
      <c r="C12" s="19">
        <f>'A61'!C13-'A62'!C13</f>
        <v>-4.2801439999999999</v>
      </c>
      <c r="D12" s="19">
        <f>'A61'!D13-'A62'!D13</f>
        <v>-2.5565339999999996</v>
      </c>
      <c r="E12" s="19">
        <f>'A61'!E13-'A62'!E13</f>
        <v>-6.4960179999999994</v>
      </c>
      <c r="F12" s="19">
        <f>'A61'!F13-'A62'!F13</f>
        <v>-7.7022550000000001</v>
      </c>
      <c r="G12" s="19">
        <f>'A61'!G13-'A62'!G13</f>
        <v>-15.614663</v>
      </c>
      <c r="H12" s="19">
        <f>'A61'!H13-'A62'!H13</f>
        <v>-12.127949999999998</v>
      </c>
      <c r="I12" s="19">
        <f>'A61'!I13-'A62'!I13</f>
        <v>-35.998958999999999</v>
      </c>
      <c r="J12" s="19">
        <f>'A61'!J13-'A62'!J13</f>
        <v>-90.555163000000007</v>
      </c>
      <c r="K12" s="19">
        <f>'A61'!K13-'A62'!K13</f>
        <v>-335.29042899999996</v>
      </c>
      <c r="L12" s="19">
        <f>'A61'!L13-'A62'!L13</f>
        <v>-872.76766399999997</v>
      </c>
      <c r="M12" s="19">
        <f>'A61'!M13-'A62'!M13</f>
        <v>-1492.258932</v>
      </c>
      <c r="N12" s="19">
        <f>'A61'!N13-'A62'!N13</f>
        <v>-2491.103854</v>
      </c>
      <c r="O12" s="19">
        <f>'A61'!O13-'A62'!O13</f>
        <v>-2174.4803190000002</v>
      </c>
      <c r="P12" s="19">
        <f>'A61'!P13-'A62'!P13</f>
        <v>-2318.1903429999998</v>
      </c>
      <c r="Q12" s="19">
        <f>'A61'!Q13-'A62'!Q13</f>
        <v>-3180.1584170000001</v>
      </c>
      <c r="R12" s="19">
        <f>'A61'!R13-'A62'!R13</f>
        <v>-1897.591328</v>
      </c>
      <c r="S12" s="19">
        <f>'A61'!S13-'A62'!S13</f>
        <v>-4499.868649</v>
      </c>
      <c r="T12" s="19">
        <f>'A61'!T13-'A62'!T13</f>
        <v>-5139.7070940000003</v>
      </c>
      <c r="U12" s="19">
        <f>'A61'!U13-'A62'!U13</f>
        <v>-4478.6154480000005</v>
      </c>
      <c r="V12" s="19">
        <f>'A61'!V13-'A62'!V13</f>
        <v>-5245.4703019999997</v>
      </c>
      <c r="W12" s="19">
        <f>'A61'!W13-'A62'!W13</f>
        <v>-4043.6598829999998</v>
      </c>
      <c r="X12" s="19">
        <f>'A61'!X13-'A62'!X13</f>
        <v>-3479.5227180000002</v>
      </c>
      <c r="Y12" s="19">
        <f>'A61'!Y13-'A62'!Y13</f>
        <v>-41824.017066000008</v>
      </c>
    </row>
    <row r="13" spans="1:25" x14ac:dyDescent="0.2">
      <c r="A13" s="7" t="s">
        <v>157</v>
      </c>
      <c r="B13" s="7" t="s">
        <v>109</v>
      </c>
      <c r="C13" s="19">
        <f>'A61'!C14-'A62'!C14</f>
        <v>-4.2813160000000003</v>
      </c>
      <c r="D13" s="19">
        <f>'A61'!D14-'A62'!D14</f>
        <v>-2.33161</v>
      </c>
      <c r="E13" s="19">
        <f>'A61'!E14-'A62'!E14</f>
        <v>-6.0617039999999998</v>
      </c>
      <c r="F13" s="19">
        <f>'A61'!F14-'A62'!F14</f>
        <v>-5.9510139999999998</v>
      </c>
      <c r="G13" s="19">
        <f>'A61'!G14-'A62'!G14</f>
        <v>-12.653473</v>
      </c>
      <c r="H13" s="19">
        <f>'A61'!H14-'A62'!H14</f>
        <v>-10.917324000000001</v>
      </c>
      <c r="I13" s="19">
        <f>'A61'!I14-'A62'!I14</f>
        <v>-32.896124999999998</v>
      </c>
      <c r="J13" s="19">
        <f>'A61'!J14-'A62'!J14</f>
        <v>-88.519721000000004</v>
      </c>
      <c r="K13" s="19">
        <f>'A61'!K14-'A62'!K14</f>
        <v>-333.918387</v>
      </c>
      <c r="L13" s="19">
        <f>'A61'!L14-'A62'!L14</f>
        <v>-871.35832800000003</v>
      </c>
      <c r="M13" s="19">
        <f>'A61'!M14-'A62'!M14</f>
        <v>-1488.0655900000002</v>
      </c>
      <c r="N13" s="19">
        <f>'A61'!N14-'A62'!N14</f>
        <v>-2494.5770630000002</v>
      </c>
      <c r="O13" s="19">
        <f>'A61'!O14-'A62'!O14</f>
        <v>-2340.6804750000001</v>
      </c>
      <c r="P13" s="19">
        <f>'A61'!P14-'A62'!P14</f>
        <v>-2638.5823930000001</v>
      </c>
      <c r="Q13" s="19">
        <f>'A61'!Q14-'A62'!Q14</f>
        <v>-3473.1996300000001</v>
      </c>
      <c r="R13" s="19">
        <f>'A61'!R14-'A62'!R14</f>
        <v>-5316.2230880000006</v>
      </c>
      <c r="S13" s="19">
        <f>'A61'!S14-'A62'!S14</f>
        <v>-4882.6328809999995</v>
      </c>
      <c r="T13" s="19">
        <f>'A61'!T14-'A62'!T14</f>
        <v>-5436.9374339999995</v>
      </c>
      <c r="U13" s="19">
        <f>'A61'!U14-'A62'!U14</f>
        <v>-4766.2828140000001</v>
      </c>
      <c r="V13" s="19">
        <f>'A61'!V14-'A62'!V14</f>
        <v>-5326.3959539999996</v>
      </c>
      <c r="W13" s="19">
        <f>'A61'!W14-'A62'!W14</f>
        <v>-4125.5268230000001</v>
      </c>
      <c r="X13" s="19">
        <f>'A61'!X14-'A62'!X14</f>
        <v>-3560.1106669999999</v>
      </c>
      <c r="Y13" s="19">
        <f>'A61'!Y14-'A62'!Y14</f>
        <v>-47218.103814000002</v>
      </c>
    </row>
    <row r="14" spans="1:25" x14ac:dyDescent="0.2">
      <c r="A14" s="7" t="s">
        <v>158</v>
      </c>
      <c r="B14" s="7" t="s">
        <v>110</v>
      </c>
      <c r="C14" s="19">
        <f>'A61'!C15-'A62'!C15</f>
        <v>-1.1472290000000001</v>
      </c>
      <c r="D14" s="19">
        <f>'A61'!D15-'A62'!D15</f>
        <v>-1.8723209999999999</v>
      </c>
      <c r="E14" s="19">
        <f>'A61'!E15-'A62'!E15</f>
        <v>-2.523466</v>
      </c>
      <c r="F14" s="19">
        <f>'A61'!F15-'A62'!F15</f>
        <v>-4.0122960000000001</v>
      </c>
      <c r="G14" s="19">
        <f>'A61'!G15-'A62'!G15</f>
        <v>-2.1243340000000002</v>
      </c>
      <c r="H14" s="19">
        <f>'A61'!H15-'A62'!H15</f>
        <v>-5.5852950000000003</v>
      </c>
      <c r="I14" s="19">
        <f>'A61'!I15-'A62'!I15</f>
        <v>-5.4266159999999992</v>
      </c>
      <c r="J14" s="19">
        <f>'A61'!J15-'A62'!J15</f>
        <v>-9.1299329999999994</v>
      </c>
      <c r="K14" s="19">
        <f>'A61'!K15-'A62'!K15</f>
        <v>-13.880707000000001</v>
      </c>
      <c r="L14" s="19">
        <f>'A61'!L15-'A62'!L15</f>
        <v>-51.385101999999996</v>
      </c>
      <c r="M14" s="19">
        <f>'A61'!M15-'A62'!M15</f>
        <v>-78.956846999999996</v>
      </c>
      <c r="N14" s="19">
        <f>'A61'!N15-'A62'!N15</f>
        <v>-54.244146999999998</v>
      </c>
      <c r="O14" s="19">
        <f>'A61'!O15-'A62'!O15</f>
        <v>-73.546453</v>
      </c>
      <c r="P14" s="19">
        <f>'A61'!P15-'A62'!P15</f>
        <v>-85.111068000000003</v>
      </c>
      <c r="Q14" s="19">
        <f>'A61'!Q15-'A62'!Q15</f>
        <v>-66.447457</v>
      </c>
      <c r="R14" s="19">
        <f>'A61'!R15-'A62'!R15</f>
        <v>-69.044635</v>
      </c>
      <c r="S14" s="19">
        <f>'A61'!S15-'A62'!S15</f>
        <v>-124.49372699999999</v>
      </c>
      <c r="T14" s="19">
        <f>'A61'!T15-'A62'!T15</f>
        <v>-108.247698</v>
      </c>
      <c r="U14" s="19">
        <f>'A61'!U15-'A62'!U15</f>
        <v>-190.76473000000001</v>
      </c>
      <c r="V14" s="19">
        <f>'A61'!V15-'A62'!V15</f>
        <v>-264.31926600000003</v>
      </c>
      <c r="W14" s="19">
        <f>'A61'!W15-'A62'!W15</f>
        <v>-286.19530200000003</v>
      </c>
      <c r="X14" s="19">
        <f>'A61'!X15-'A62'!X15</f>
        <v>-376.74656900000002</v>
      </c>
      <c r="Y14" s="19">
        <f>'A61'!Y15-'A62'!Y15</f>
        <v>-1875.2051980000003</v>
      </c>
    </row>
    <row r="15" spans="1:25" x14ac:dyDescent="0.2">
      <c r="A15" s="7" t="s">
        <v>159</v>
      </c>
      <c r="B15" s="7" t="s">
        <v>111</v>
      </c>
      <c r="C15" s="19">
        <f>'A61'!C16-'A62'!C16</f>
        <v>-2.3893719999999998</v>
      </c>
      <c r="D15" s="19">
        <f>'A61'!D16-'A62'!D16</f>
        <v>-6.0092210000000001</v>
      </c>
      <c r="E15" s="19">
        <f>'A61'!E16-'A62'!E16</f>
        <v>-7.4990860000000001</v>
      </c>
      <c r="F15" s="19">
        <f>'A61'!F16-'A62'!F16</f>
        <v>-6.9535330000000002</v>
      </c>
      <c r="G15" s="19">
        <f>'A61'!G16-'A62'!G16</f>
        <v>-14.853950000000001</v>
      </c>
      <c r="H15" s="19">
        <f>'A61'!H16-'A62'!H16</f>
        <v>-23.827748</v>
      </c>
      <c r="I15" s="19">
        <f>'A61'!I16-'A62'!I16</f>
        <v>-40.846826</v>
      </c>
      <c r="J15" s="19">
        <f>'A61'!J16-'A62'!J16</f>
        <v>-67.477418</v>
      </c>
      <c r="K15" s="19">
        <f>'A61'!K16-'A62'!K16</f>
        <v>-117.74131200000001</v>
      </c>
      <c r="L15" s="19">
        <f>'A61'!L16-'A62'!L16</f>
        <v>-203.94684100000001</v>
      </c>
      <c r="M15" s="19">
        <f>'A61'!M16-'A62'!M16</f>
        <v>-195.520298</v>
      </c>
      <c r="N15" s="19">
        <f>'A61'!N16-'A62'!N16</f>
        <v>-242.921176</v>
      </c>
      <c r="O15" s="19">
        <f>'A61'!O16-'A62'!O16</f>
        <v>-197.03545399999999</v>
      </c>
      <c r="P15" s="19">
        <f>'A61'!P16-'A62'!P16</f>
        <v>-211.13962699999999</v>
      </c>
      <c r="Q15" s="19">
        <f>'A61'!Q16-'A62'!Q16</f>
        <v>-118.578081</v>
      </c>
      <c r="R15" s="19">
        <f>'A61'!R16-'A62'!R16</f>
        <v>-100.24462700000001</v>
      </c>
      <c r="S15" s="19">
        <f>'A61'!S16-'A62'!S16</f>
        <v>-208.61221</v>
      </c>
      <c r="T15" s="19">
        <f>'A61'!T16-'A62'!T16</f>
        <v>-248.979095</v>
      </c>
      <c r="U15" s="19">
        <f>'A61'!U16-'A62'!U16</f>
        <v>-269.96187799999996</v>
      </c>
      <c r="V15" s="19">
        <f>'A61'!V16-'A62'!V16</f>
        <v>-317.55984800000004</v>
      </c>
      <c r="W15" s="19">
        <f>'A61'!W16-'A62'!W16</f>
        <v>-314.99260299999997</v>
      </c>
      <c r="X15" s="19">
        <f>'A61'!X16-'A62'!X16</f>
        <v>-336.72066699999999</v>
      </c>
      <c r="Y15" s="19">
        <f>'A61'!Y16-'A62'!Y16</f>
        <v>-3253.8108710000001</v>
      </c>
    </row>
    <row r="16" spans="1:25" x14ac:dyDescent="0.2">
      <c r="A16" s="7" t="s">
        <v>160</v>
      </c>
      <c r="B16" s="7" t="s">
        <v>112</v>
      </c>
      <c r="C16" s="19">
        <f>'A61'!C17-'A62'!C17</f>
        <v>-4.072114</v>
      </c>
      <c r="D16" s="19">
        <f>'A61'!D17-'A62'!D17</f>
        <v>-14.179928</v>
      </c>
      <c r="E16" s="19">
        <f>'A61'!E17-'A62'!E17</f>
        <v>-20.685981000000002</v>
      </c>
      <c r="F16" s="19">
        <f>'A61'!F17-'A62'!F17</f>
        <v>-16.296127000000002</v>
      </c>
      <c r="G16" s="19">
        <f>'A61'!G17-'A62'!G17</f>
        <v>-23.440811</v>
      </c>
      <c r="H16" s="19">
        <f>'A61'!H17-'A62'!H17</f>
        <v>-50.740740000000002</v>
      </c>
      <c r="I16" s="19">
        <f>'A61'!I17-'A62'!I17</f>
        <v>-86.632912000000005</v>
      </c>
      <c r="J16" s="19">
        <f>'A61'!J17-'A62'!J17</f>
        <v>-75.362935999999991</v>
      </c>
      <c r="K16" s="19">
        <f>'A61'!K17-'A62'!K17</f>
        <v>-120.41743699999999</v>
      </c>
      <c r="L16" s="19">
        <f>'A61'!L17-'A62'!L17</f>
        <v>-307.27382699999998</v>
      </c>
      <c r="M16" s="19">
        <f>'A61'!M17-'A62'!M17</f>
        <v>-502.60976200000005</v>
      </c>
      <c r="N16" s="19">
        <f>'A61'!N17-'A62'!N17</f>
        <v>-602.58617900000002</v>
      </c>
      <c r="O16" s="19">
        <f>'A61'!O17-'A62'!O17</f>
        <v>-689.39942599999995</v>
      </c>
      <c r="P16" s="19">
        <f>'A61'!P17-'A62'!P17</f>
        <v>-727.79514099999994</v>
      </c>
      <c r="Q16" s="19">
        <f>'A61'!Q17-'A62'!Q17</f>
        <v>-595.22530300000005</v>
      </c>
      <c r="R16" s="19">
        <f>'A61'!R17-'A62'!R17</f>
        <v>-396.26120600000002</v>
      </c>
      <c r="S16" s="19">
        <f>'A61'!S17-'A62'!S17</f>
        <v>-829.02313699999991</v>
      </c>
      <c r="T16" s="19">
        <f>'A61'!T17-'A62'!T17</f>
        <v>-886.154224</v>
      </c>
      <c r="U16" s="19">
        <f>'A61'!U17-'A62'!U17</f>
        <v>-1094.99452</v>
      </c>
      <c r="V16" s="19">
        <f>'A61'!V17-'A62'!V17</f>
        <v>-1138.5525430000002</v>
      </c>
      <c r="W16" s="19">
        <f>'A61'!W17-'A62'!W17</f>
        <v>-1135.6665640000001</v>
      </c>
      <c r="X16" s="19">
        <f>'A61'!X17-'A62'!X17</f>
        <v>-1206.166123</v>
      </c>
      <c r="Y16" s="19">
        <f>'A61'!Y17-'A62'!Y17</f>
        <v>-10523.536941</v>
      </c>
    </row>
    <row r="17" spans="1:25" x14ac:dyDescent="0.2">
      <c r="A17" s="7" t="s">
        <v>161</v>
      </c>
      <c r="B17" s="7" t="s">
        <v>113</v>
      </c>
      <c r="C17" s="19">
        <f>'A61'!C18-'A62'!C18</f>
        <v>-3.7615000000000003E-2</v>
      </c>
      <c r="D17" s="19">
        <f>'A61'!D18-'A62'!D18</f>
        <v>-0.16123999999999999</v>
      </c>
      <c r="E17" s="19">
        <f>'A61'!E18-'A62'!E18</f>
        <v>-0.35749700000000001</v>
      </c>
      <c r="F17" s="19">
        <f>'A61'!F18-'A62'!F18</f>
        <v>-5.1857E-2</v>
      </c>
      <c r="G17" s="19">
        <f>'A61'!G18-'A62'!G18</f>
        <v>-0.219468</v>
      </c>
      <c r="H17" s="19">
        <f>'A61'!H18-'A62'!H18</f>
        <v>-8.2435999999999995E-2</v>
      </c>
      <c r="I17" s="19">
        <f>'A61'!I18-'A62'!I18</f>
        <v>-0.122807</v>
      </c>
      <c r="J17" s="19">
        <f>'A61'!J18-'A62'!J18</f>
        <v>-0.12707299999999999</v>
      </c>
      <c r="K17" s="19">
        <f>'A61'!K18-'A62'!K18</f>
        <v>-0.81567800000000001</v>
      </c>
      <c r="L17" s="19">
        <f>'A61'!L18-'A62'!L18</f>
        <v>-1.368134</v>
      </c>
      <c r="M17" s="19">
        <f>'A61'!M18-'A62'!M18</f>
        <v>-3.1015779999999999</v>
      </c>
      <c r="N17" s="19">
        <f>'A61'!N18-'A62'!N18</f>
        <v>-2.5739969999999999</v>
      </c>
      <c r="O17" s="19">
        <f>'A61'!O18-'A62'!O18</f>
        <v>-2.935705</v>
      </c>
      <c r="P17" s="19">
        <f>'A61'!P18-'A62'!P18</f>
        <v>-2.862006</v>
      </c>
      <c r="Q17" s="19">
        <f>'A61'!Q18-'A62'!Q18</f>
        <v>-2.1381169999999998</v>
      </c>
      <c r="R17" s="19">
        <f>'A61'!R18-'A62'!R18</f>
        <v>-2.9340409999999997</v>
      </c>
      <c r="S17" s="19">
        <f>'A61'!S18-'A62'!S18</f>
        <v>-12.069417000000001</v>
      </c>
      <c r="T17" s="19">
        <f>'A61'!T18-'A62'!T18</f>
        <v>-21.197358999999999</v>
      </c>
      <c r="U17" s="19">
        <f>'A61'!U18-'A62'!U18</f>
        <v>-6.5066949999999997</v>
      </c>
      <c r="V17" s="19">
        <f>'A61'!V18-'A62'!V18</f>
        <v>-7.3279209999999999</v>
      </c>
      <c r="W17" s="19">
        <f>'A61'!W18-'A62'!W18</f>
        <v>-13.579516</v>
      </c>
      <c r="X17" s="19">
        <f>'A61'!X18-'A62'!X18</f>
        <v>-18.095513</v>
      </c>
      <c r="Y17" s="19">
        <f>'A61'!Y18-'A62'!Y18</f>
        <v>-98.665670000000006</v>
      </c>
    </row>
    <row r="18" spans="1:25" x14ac:dyDescent="0.2">
      <c r="A18" s="7" t="s">
        <v>162</v>
      </c>
      <c r="B18" s="7" t="s">
        <v>114</v>
      </c>
      <c r="C18" s="19">
        <f>'A61'!C19-'A62'!C19</f>
        <v>-4.914377</v>
      </c>
      <c r="D18" s="19">
        <f>'A61'!D19-'A62'!D19</f>
        <v>-6.3308970000000002</v>
      </c>
      <c r="E18" s="19">
        <f>'A61'!E19-'A62'!E19</f>
        <v>-10.542323000000001</v>
      </c>
      <c r="F18" s="19">
        <f>'A61'!F19-'A62'!F19</f>
        <v>-11.664251999999999</v>
      </c>
      <c r="G18" s="19">
        <f>'A61'!G19-'A62'!G19</f>
        <v>-32.458288000000003</v>
      </c>
      <c r="H18" s="19">
        <f>'A61'!H19-'A62'!H19</f>
        <v>-52.310419000000003</v>
      </c>
      <c r="I18" s="19">
        <f>'A61'!I19-'A62'!I19</f>
        <v>-94.663497000000007</v>
      </c>
      <c r="J18" s="19">
        <f>'A61'!J19-'A62'!J19</f>
        <v>-110.200751</v>
      </c>
      <c r="K18" s="19">
        <f>'A61'!K19-'A62'!K19</f>
        <v>-115.24475700000001</v>
      </c>
      <c r="L18" s="19">
        <f>'A61'!L19-'A62'!L19</f>
        <v>-229.837301</v>
      </c>
      <c r="M18" s="19">
        <f>'A61'!M19-'A62'!M19</f>
        <v>-321.83085700000004</v>
      </c>
      <c r="N18" s="19">
        <f>'A61'!N19-'A62'!N19</f>
        <v>-375.587515</v>
      </c>
      <c r="O18" s="19">
        <f>'A61'!O19-'A62'!O19</f>
        <v>-486.58401000000003</v>
      </c>
      <c r="P18" s="19">
        <f>'A61'!P19-'A62'!P19</f>
        <v>-538.28609100000006</v>
      </c>
      <c r="Q18" s="19">
        <f>'A61'!Q19-'A62'!Q19</f>
        <v>-488.334791</v>
      </c>
      <c r="R18" s="19">
        <f>'A61'!R19-'A62'!R19</f>
        <v>-339.24174500000004</v>
      </c>
      <c r="S18" s="19">
        <f>'A61'!S19-'A62'!S19</f>
        <v>-730.22061799999994</v>
      </c>
      <c r="T18" s="19">
        <f>'A61'!T19-'A62'!T19</f>
        <v>-785.87146099999995</v>
      </c>
      <c r="U18" s="19">
        <f>'A61'!U19-'A62'!U19</f>
        <v>-928.72961099999998</v>
      </c>
      <c r="V18" s="19">
        <f>'A61'!V19-'A62'!V19</f>
        <v>-1050.1216099999999</v>
      </c>
      <c r="W18" s="19">
        <f>'A61'!W19-'A62'!W19</f>
        <v>-1131.3217420000001</v>
      </c>
      <c r="X18" s="19">
        <f>'A61'!X19-'A62'!X19</f>
        <v>-1146.4298220000001</v>
      </c>
      <c r="Y18" s="19">
        <f>'A61'!Y19-'A62'!Y19</f>
        <v>-8990.7267350000002</v>
      </c>
    </row>
    <row r="19" spans="1:25" x14ac:dyDescent="0.2">
      <c r="A19" s="7" t="s">
        <v>163</v>
      </c>
      <c r="B19" s="7" t="s">
        <v>115</v>
      </c>
      <c r="C19" s="19">
        <f>'A61'!C20-'A62'!C20</f>
        <v>-9.2949999999999994E-3</v>
      </c>
      <c r="D19" s="19">
        <f>'A61'!D20-'A62'!D20</f>
        <v>-1.1220000000000001E-2</v>
      </c>
      <c r="E19" s="19">
        <f>'A61'!E20-'A62'!E20</f>
        <v>-4.7890000000000002E-2</v>
      </c>
      <c r="F19" s="19">
        <f>'A61'!F20-'A62'!F20</f>
        <v>-9.9825000000000011E-2</v>
      </c>
      <c r="G19" s="19">
        <f>'A61'!G20-'A62'!G20</f>
        <v>-0.103826</v>
      </c>
      <c r="H19" s="19">
        <f>'A61'!H20-'A62'!H20</f>
        <v>-1.8017080000000001</v>
      </c>
      <c r="I19" s="19">
        <f>'A61'!I20-'A62'!I20</f>
        <v>-0.68601299999999998</v>
      </c>
      <c r="J19" s="19">
        <f>'A61'!J20-'A62'!J20</f>
        <v>-1.517828</v>
      </c>
      <c r="K19" s="19">
        <f>'A61'!K20-'A62'!K20</f>
        <v>-3.8074140000000001</v>
      </c>
      <c r="L19" s="19">
        <f>'A61'!L20-'A62'!L20</f>
        <v>-5.8294050000000004</v>
      </c>
      <c r="M19" s="19">
        <f>'A61'!M20-'A62'!M20</f>
        <v>-17.789823000000002</v>
      </c>
      <c r="N19" s="19">
        <f>'A61'!N20-'A62'!N20</f>
        <v>-28.834119000000001</v>
      </c>
      <c r="O19" s="19">
        <f>'A61'!O20-'A62'!O20</f>
        <v>-50.230117</v>
      </c>
      <c r="P19" s="19">
        <f>'A61'!P20-'A62'!P20</f>
        <v>-51.844947000000005</v>
      </c>
      <c r="Q19" s="19">
        <f>'A61'!Q20-'A62'!Q20</f>
        <v>-36.925420000000003</v>
      </c>
      <c r="R19" s="19">
        <f>'A61'!R20-'A62'!R20</f>
        <v>-54.641114000000002</v>
      </c>
      <c r="S19" s="19">
        <f>'A61'!S20-'A62'!S20</f>
        <v>-111.627599</v>
      </c>
      <c r="T19" s="19">
        <f>'A61'!T20-'A62'!T20</f>
        <v>-133.30358799999999</v>
      </c>
      <c r="U19" s="19">
        <f>'A61'!U20-'A62'!U20</f>
        <v>-153.084496</v>
      </c>
      <c r="V19" s="19">
        <f>'A61'!V20-'A62'!V20</f>
        <v>-172.27220500000001</v>
      </c>
      <c r="W19" s="19">
        <f>'A61'!W20-'A62'!W20</f>
        <v>-177.63873100000001</v>
      </c>
      <c r="X19" s="19">
        <f>'A61'!X20-'A62'!X20</f>
        <v>-194.68538099999998</v>
      </c>
      <c r="Y19" s="19">
        <f>'A61'!Y20-'A62'!Y20</f>
        <v>-1196.791964</v>
      </c>
    </row>
    <row r="20" spans="1:25" x14ac:dyDescent="0.2">
      <c r="A20" s="7" t="s">
        <v>164</v>
      </c>
      <c r="B20" s="7" t="s">
        <v>116</v>
      </c>
      <c r="C20" s="19">
        <f>'A61'!C21-'A62'!C21</f>
        <v>-0.59555999999999998</v>
      </c>
      <c r="D20" s="19">
        <f>'A61'!D21-'A62'!D21</f>
        <v>-0.93192699999999995</v>
      </c>
      <c r="E20" s="19">
        <f>'A61'!E21-'A62'!E21</f>
        <v>-0.59808799999999995</v>
      </c>
      <c r="F20" s="19">
        <f>'A61'!F21-'A62'!F21</f>
        <v>-1.1803039999999998</v>
      </c>
      <c r="G20" s="19">
        <f>'A61'!G21-'A62'!G21</f>
        <v>-1.010554</v>
      </c>
      <c r="H20" s="19">
        <f>'A61'!H21-'A62'!H21</f>
        <v>-1.927559</v>
      </c>
      <c r="I20" s="19">
        <f>'A61'!I21-'A62'!I21</f>
        <v>-2.202534</v>
      </c>
      <c r="J20" s="19">
        <f>'A61'!J21-'A62'!J21</f>
        <v>-3.2615059999999998</v>
      </c>
      <c r="K20" s="19">
        <f>'A61'!K21-'A62'!K21</f>
        <v>-7.9643839999999999</v>
      </c>
      <c r="L20" s="19">
        <f>'A61'!L21-'A62'!L21</f>
        <v>-25.849722999999997</v>
      </c>
      <c r="M20" s="19">
        <f>'A61'!M21-'A62'!M21</f>
        <v>-49.717374999999997</v>
      </c>
      <c r="N20" s="19">
        <f>'A61'!N21-'A62'!N21</f>
        <v>-72.166083999999998</v>
      </c>
      <c r="O20" s="19">
        <f>'A61'!O21-'A62'!O21</f>
        <v>-87.406145999999993</v>
      </c>
      <c r="P20" s="19">
        <f>'A61'!P21-'A62'!P21</f>
        <v>-111.99218099999999</v>
      </c>
      <c r="Q20" s="19">
        <f>'A61'!Q21-'A62'!Q21</f>
        <v>-99.697705999999997</v>
      </c>
      <c r="R20" s="19">
        <f>'A61'!R21-'A62'!R21</f>
        <v>-112.43871200000001</v>
      </c>
      <c r="S20" s="19">
        <f>'A61'!S21-'A62'!S21</f>
        <v>-227.04478</v>
      </c>
      <c r="T20" s="19">
        <f>'A61'!T21-'A62'!T21</f>
        <v>-275.49213600000002</v>
      </c>
      <c r="U20" s="19">
        <f>'A61'!U21-'A62'!U21</f>
        <v>-310.58832900000004</v>
      </c>
      <c r="V20" s="19">
        <f>'A61'!V21-'A62'!V21</f>
        <v>-349.81805000000003</v>
      </c>
      <c r="W20" s="19">
        <f>'A61'!W21-'A62'!W21</f>
        <v>-392.585532</v>
      </c>
      <c r="X20" s="19">
        <f>'A61'!X21-'A62'!X21</f>
        <v>-471.35263100000003</v>
      </c>
      <c r="Y20" s="19">
        <f>'A61'!Y21-'A62'!Y21</f>
        <v>-2605.8218010000001</v>
      </c>
    </row>
    <row r="21" spans="1:25" x14ac:dyDescent="0.2">
      <c r="A21" s="7" t="s">
        <v>165</v>
      </c>
      <c r="B21" s="7" t="s">
        <v>117</v>
      </c>
      <c r="C21" s="19">
        <f>'A61'!C22-'A62'!C22</f>
        <v>-13.190353</v>
      </c>
      <c r="D21" s="19">
        <f>'A61'!D22-'A62'!D22</f>
        <v>-1.0371729999999999</v>
      </c>
      <c r="E21" s="19">
        <f>'A61'!E22-'A62'!E22</f>
        <v>-0.52568700000000002</v>
      </c>
      <c r="F21" s="19">
        <f>'A61'!F22-'A62'!F22</f>
        <v>-1.129016</v>
      </c>
      <c r="G21" s="19">
        <f>'A61'!G22-'A62'!G22</f>
        <v>-8.8717059999999996</v>
      </c>
      <c r="H21" s="19">
        <f>'A61'!H22-'A62'!H22</f>
        <v>-2.6679870000000001</v>
      </c>
      <c r="I21" s="19">
        <f>'A61'!I22-'A62'!I22</f>
        <v>-11.699365999999999</v>
      </c>
      <c r="J21" s="19">
        <f>'A61'!J22-'A62'!J22</f>
        <v>-25.733180999999998</v>
      </c>
      <c r="K21" s="19">
        <f>'A61'!K22-'A62'!K22</f>
        <v>-19.82546</v>
      </c>
      <c r="L21" s="19">
        <f>'A61'!L22-'A62'!L22</f>
        <v>-70.811873000000006</v>
      </c>
      <c r="M21" s="19">
        <f>'A61'!M22-'A62'!M22</f>
        <v>-96.008078999999995</v>
      </c>
      <c r="N21" s="19">
        <f>'A61'!N22-'A62'!N22</f>
        <v>-51.373190000000001</v>
      </c>
      <c r="O21" s="19">
        <f>'A61'!O22-'A62'!O22</f>
        <v>-28.669239000000001</v>
      </c>
      <c r="P21" s="19">
        <f>'A61'!P22-'A62'!P22</f>
        <v>-10.627654</v>
      </c>
      <c r="Q21" s="19">
        <f>'A61'!Q22-'A62'!Q22</f>
        <v>-7.4723280000000001</v>
      </c>
      <c r="R21" s="19">
        <f>'A61'!R22-'A62'!R22</f>
        <v>-5.757784</v>
      </c>
      <c r="S21" s="19">
        <f>'A61'!S22-'A62'!S22</f>
        <v>-8.457414</v>
      </c>
      <c r="T21" s="19">
        <f>'A61'!T22-'A62'!T22</f>
        <v>-7.4666499999999996</v>
      </c>
      <c r="U21" s="19">
        <f>'A61'!U22-'A62'!U22</f>
        <v>-7.2281559999999994</v>
      </c>
      <c r="V21" s="19">
        <f>'A61'!V22-'A62'!V22</f>
        <v>-1.815739</v>
      </c>
      <c r="W21" s="19">
        <f>'A61'!W22-'A62'!W22</f>
        <v>-1.0877640000000002</v>
      </c>
      <c r="X21" s="19">
        <f>'A61'!X22-'A62'!X22</f>
        <v>-1.3814900000000001</v>
      </c>
      <c r="Y21" s="19">
        <f>'A61'!Y22-'A62'!Y22</f>
        <v>-382.83728899999994</v>
      </c>
    </row>
    <row r="22" spans="1:25" x14ac:dyDescent="0.2">
      <c r="A22" s="7" t="s">
        <v>166</v>
      </c>
      <c r="B22" s="7" t="s">
        <v>118</v>
      </c>
      <c r="C22" s="19">
        <f>'A61'!C23-'A62'!C23</f>
        <v>-1.7206350000000001</v>
      </c>
      <c r="D22" s="19">
        <f>'A61'!D23-'A62'!D23</f>
        <v>-6.9279820000000001</v>
      </c>
      <c r="E22" s="19">
        <f>'A61'!E23-'A62'!E23</f>
        <v>-28.196536999999999</v>
      </c>
      <c r="F22" s="19">
        <f>'A61'!F23-'A62'!F23</f>
        <v>-29.168872</v>
      </c>
      <c r="G22" s="19">
        <f>'A61'!G23-'A62'!G23</f>
        <v>-44.506778999999995</v>
      </c>
      <c r="H22" s="19">
        <f>'A61'!H23-'A62'!H23</f>
        <v>-65.914939000000004</v>
      </c>
      <c r="I22" s="19">
        <f>'A61'!I23-'A62'!I23</f>
        <v>-113.289616</v>
      </c>
      <c r="J22" s="19">
        <f>'A61'!J23-'A62'!J23</f>
        <v>-316.93453799999997</v>
      </c>
      <c r="K22" s="19">
        <f>'A61'!K23-'A62'!K23</f>
        <v>-710.69350399999996</v>
      </c>
      <c r="L22" s="19">
        <f>'A61'!L23-'A62'!L23</f>
        <v>-863.20846400000005</v>
      </c>
      <c r="M22" s="19">
        <f>'A61'!M23-'A62'!M23</f>
        <v>-850.00803100000007</v>
      </c>
      <c r="N22" s="19">
        <f>'A61'!N23-'A62'!N23</f>
        <v>-1215.8355469999999</v>
      </c>
      <c r="O22" s="19">
        <f>'A61'!O23-'A62'!O23</f>
        <v>-1157.132472</v>
      </c>
      <c r="P22" s="19">
        <f>'A61'!P23-'A62'!P23</f>
        <v>-1077.321983</v>
      </c>
      <c r="Q22" s="19">
        <f>'A61'!Q23-'A62'!Q23</f>
        <v>-933.68362300000001</v>
      </c>
      <c r="R22" s="19">
        <f>'A61'!R23-'A62'!R23</f>
        <v>-820.80161500000008</v>
      </c>
      <c r="S22" s="19">
        <f>'A61'!S23-'A62'!S23</f>
        <v>-1644.503929</v>
      </c>
      <c r="T22" s="19">
        <f>'A61'!T23-'A62'!T23</f>
        <v>-1604.970969</v>
      </c>
      <c r="U22" s="19">
        <f>'A61'!U23-'A62'!U23</f>
        <v>-2193.0916429999997</v>
      </c>
      <c r="V22" s="19">
        <f>'A61'!V23-'A62'!V23</f>
        <v>-3363.7743989999999</v>
      </c>
      <c r="W22" s="19">
        <f>'A61'!W23-'A62'!W23</f>
        <v>-4370.2224889999998</v>
      </c>
      <c r="X22" s="19">
        <f>'A61'!X23-'A62'!X23</f>
        <v>-4225.155925</v>
      </c>
      <c r="Y22" s="19">
        <f>'A61'!Y23-'A62'!Y23</f>
        <v>-25637.064490999997</v>
      </c>
    </row>
    <row r="23" spans="1:25" x14ac:dyDescent="0.2">
      <c r="A23" s="7" t="s">
        <v>167</v>
      </c>
      <c r="B23" s="7" t="s">
        <v>119</v>
      </c>
      <c r="C23" s="19">
        <f>'A61'!C24-'A62'!C24</f>
        <v>-0.46083000000000002</v>
      </c>
      <c r="D23" s="19">
        <f>'A61'!D24-'A62'!D24</f>
        <v>-1.5113840000000001</v>
      </c>
      <c r="E23" s="19">
        <f>'A61'!E24-'A62'!E24</f>
        <v>-1.8066740000000001</v>
      </c>
      <c r="F23" s="19">
        <f>'A61'!F24-'A62'!F24</f>
        <v>-1.924928</v>
      </c>
      <c r="G23" s="19">
        <f>'A61'!G24-'A62'!G24</f>
        <v>-4.0979359999999998</v>
      </c>
      <c r="H23" s="19">
        <f>'A61'!H24-'A62'!H24</f>
        <v>-11.463084</v>
      </c>
      <c r="I23" s="19">
        <f>'A61'!I24-'A62'!I24</f>
        <v>-14.755965000000002</v>
      </c>
      <c r="J23" s="19">
        <f>'A61'!J24-'A62'!J24</f>
        <v>-18.855704000000003</v>
      </c>
      <c r="K23" s="19">
        <f>'A61'!K24-'A62'!K24</f>
        <v>-40.455103000000001</v>
      </c>
      <c r="L23" s="19">
        <f>'A61'!L24-'A62'!L24</f>
        <v>-107.586484</v>
      </c>
      <c r="M23" s="19">
        <f>'A61'!M24-'A62'!M24</f>
        <v>-110.76291000000001</v>
      </c>
      <c r="N23" s="19">
        <f>'A61'!N24-'A62'!N24</f>
        <v>-164.66364899999999</v>
      </c>
      <c r="O23" s="19">
        <f>'A61'!O24-'A62'!O24</f>
        <v>-123.022125</v>
      </c>
      <c r="P23" s="19">
        <f>'A61'!P24-'A62'!P24</f>
        <v>-52.725469999999994</v>
      </c>
      <c r="Q23" s="19">
        <f>'A61'!Q24-'A62'!Q24</f>
        <v>-42.512976999999999</v>
      </c>
      <c r="R23" s="19">
        <f>'A61'!R24-'A62'!R24</f>
        <v>-34.529243999999998</v>
      </c>
      <c r="S23" s="19">
        <f>'A61'!S24-'A62'!S24</f>
        <v>-74.658437000000006</v>
      </c>
      <c r="T23" s="19">
        <f>'A61'!T24-'A62'!T24</f>
        <v>-108.33478599999999</v>
      </c>
      <c r="U23" s="19">
        <f>'A61'!U24-'A62'!U24</f>
        <v>-106.14459799999999</v>
      </c>
      <c r="V23" s="19">
        <f>'A61'!V24-'A62'!V24</f>
        <v>-87.103963999999991</v>
      </c>
      <c r="W23" s="19">
        <f>'A61'!W24-'A62'!W24</f>
        <v>-136.51944399999999</v>
      </c>
      <c r="X23" s="19">
        <f>'A61'!X24-'A62'!X24</f>
        <v>-206.93504099999998</v>
      </c>
      <c r="Y23" s="19">
        <f>'A61'!Y24-'A62'!Y24</f>
        <v>-1450.8307370000002</v>
      </c>
    </row>
    <row r="24" spans="1:25" x14ac:dyDescent="0.2">
      <c r="A24" s="7" t="s">
        <v>168</v>
      </c>
      <c r="B24" s="7" t="s">
        <v>120</v>
      </c>
      <c r="C24" s="19">
        <f>'A61'!C25-'A62'!C25</f>
        <v>-18.965250999999999</v>
      </c>
      <c r="D24" s="19">
        <f>'A61'!D25-'A62'!D25</f>
        <v>-56.696258999999998</v>
      </c>
      <c r="E24" s="19">
        <f>'A61'!E25-'A62'!E25</f>
        <v>-89.594619000000009</v>
      </c>
      <c r="F24" s="19">
        <f>'A61'!F25-'A62'!F25</f>
        <v>-70.470621999999992</v>
      </c>
      <c r="G24" s="19">
        <f>'A61'!G25-'A62'!G25</f>
        <v>-129.28448599999999</v>
      </c>
      <c r="H24" s="19">
        <f>'A61'!H25-'A62'!H25</f>
        <v>-163.68179499999999</v>
      </c>
      <c r="I24" s="19">
        <f>'A61'!I25-'A62'!I25</f>
        <v>-454.03504699999996</v>
      </c>
      <c r="J24" s="19">
        <f>'A61'!J25-'A62'!J25</f>
        <v>-967.12839899999994</v>
      </c>
      <c r="K24" s="19">
        <f>'A61'!K25-'A62'!K25</f>
        <v>-2846.9120859999998</v>
      </c>
      <c r="L24" s="19">
        <f>'A61'!L25-'A62'!L25</f>
        <v>-4189.789041</v>
      </c>
      <c r="M24" s="19">
        <f>'A61'!M25-'A62'!M25</f>
        <v>-3900.5974900000001</v>
      </c>
      <c r="N24" s="19">
        <f>'A61'!N25-'A62'!N25</f>
        <v>-4631.5630789999996</v>
      </c>
      <c r="O24" s="19">
        <f>'A61'!O25-'A62'!O25</f>
        <v>-5178.9597650000005</v>
      </c>
      <c r="P24" s="19">
        <f>'A61'!P25-'A62'!P25</f>
        <v>-6030.2067620000007</v>
      </c>
      <c r="Q24" s="19">
        <f>'A61'!Q25-'A62'!Q25</f>
        <v>-6659.5891550000006</v>
      </c>
      <c r="R24" s="19">
        <f>'A61'!R25-'A62'!R25</f>
        <v>-5234.9675590000006</v>
      </c>
      <c r="S24" s="19">
        <f>'A61'!S25-'A62'!S25</f>
        <v>-11167.836321000001</v>
      </c>
      <c r="T24" s="19">
        <f>'A61'!T25-'A62'!T25</f>
        <v>-11608.239446000001</v>
      </c>
      <c r="U24" s="19">
        <f>'A61'!U25-'A62'!U25</f>
        <v>-11935.638359</v>
      </c>
      <c r="V24" s="19">
        <f>'A61'!V25-'A62'!V25</f>
        <v>-12342.687374000001</v>
      </c>
      <c r="W24" s="19">
        <f>'A61'!W25-'A62'!W25</f>
        <v>-12277.510224999998</v>
      </c>
      <c r="X24" s="19">
        <f>'A61'!X25-'A62'!X25</f>
        <v>-12475.287127999994</v>
      </c>
      <c r="Y24" s="19">
        <f>'A61'!Y25-'A62'!Y25</f>
        <v>-112429.64026799999</v>
      </c>
    </row>
    <row r="25" spans="1:25" x14ac:dyDescent="0.2">
      <c r="A25" s="7" t="s">
        <v>169</v>
      </c>
      <c r="B25" s="7" t="s">
        <v>121</v>
      </c>
      <c r="C25" s="19">
        <f>'A61'!C26-'A62'!C26</f>
        <v>-2.6971000000000002E-2</v>
      </c>
      <c r="D25" s="19">
        <f>'A61'!D26-'A62'!D26</f>
        <v>0.24380500000000002</v>
      </c>
      <c r="E25" s="19">
        <f>'A61'!E26-'A62'!E26</f>
        <v>0.26041000000000003</v>
      </c>
      <c r="F25" s="19">
        <f>'A61'!F26-'A62'!F26</f>
        <v>-0.10305299999999999</v>
      </c>
      <c r="G25" s="19">
        <f>'A61'!G26-'A62'!G26</f>
        <v>-0.11935</v>
      </c>
      <c r="H25" s="19">
        <f>'A61'!H26-'A62'!H26</f>
        <v>-0.27223799999999998</v>
      </c>
      <c r="I25" s="19">
        <f>'A61'!I26-'A62'!I26</f>
        <v>-1.580265</v>
      </c>
      <c r="J25" s="19">
        <f>'A61'!J26-'A62'!J26</f>
        <v>0.69799999999999995</v>
      </c>
      <c r="K25" s="19">
        <f>'A61'!K26-'A62'!K26</f>
        <v>-2.5000000000008349E-4</v>
      </c>
      <c r="L25" s="19">
        <f>'A61'!L26-'A62'!L26</f>
        <v>-17.250341000000002</v>
      </c>
      <c r="M25" s="19">
        <f>'A61'!M26-'A62'!M26</f>
        <v>-128.737741</v>
      </c>
      <c r="N25" s="19">
        <f>'A61'!N26-'A62'!N26</f>
        <v>8.3578980000000005</v>
      </c>
      <c r="O25" s="19">
        <f>'A61'!O26-'A62'!O26</f>
        <v>5.6078510000000001</v>
      </c>
      <c r="P25" s="19">
        <f>'A61'!P26-'A62'!P26</f>
        <v>-0.24603799999999998</v>
      </c>
      <c r="Q25" s="19">
        <f>'A61'!Q26-'A62'!Q26</f>
        <v>-1.219754</v>
      </c>
      <c r="R25" s="19">
        <f>'A61'!R26-'A62'!R26</f>
        <v>-1.446623</v>
      </c>
      <c r="S25" s="19">
        <f>'A61'!S26-'A62'!S26</f>
        <v>-2.7323599999999999</v>
      </c>
      <c r="T25" s="19">
        <f>'A61'!T26-'A62'!T26</f>
        <v>-2.1897030000000002</v>
      </c>
      <c r="U25" s="19">
        <f>'A61'!U26-'A62'!U26</f>
        <v>-1.36303</v>
      </c>
      <c r="V25" s="19">
        <f>'A61'!V26-'A62'!V26</f>
        <v>-5.8753969999999995</v>
      </c>
      <c r="W25" s="19">
        <f>'A61'!W26-'A62'!W26</f>
        <v>-8.1318769999999994</v>
      </c>
      <c r="X25" s="19">
        <f>'A61'!X26-'A62'!X26</f>
        <v>-7.1566709999999993</v>
      </c>
      <c r="Y25" s="19">
        <f>'A61'!Y26-'A62'!Y26</f>
        <v>-163.28369799999996</v>
      </c>
    </row>
    <row r="26" spans="1:25" x14ac:dyDescent="0.2">
      <c r="A26" s="7" t="s">
        <v>170</v>
      </c>
      <c r="B26" s="7" t="s">
        <v>122</v>
      </c>
      <c r="C26" s="19">
        <f>'A61'!C27-'A62'!C27</f>
        <v>-8.4290000000000007E-3</v>
      </c>
      <c r="D26" s="19">
        <f>'A61'!D27-'A62'!D27</f>
        <v>-7.2059999999999997E-3</v>
      </c>
      <c r="E26" s="19">
        <f>'A61'!E27-'A62'!E27</f>
        <v>-3.4421000000000007E-2</v>
      </c>
      <c r="F26" s="19">
        <f>'A61'!F27-'A62'!F27</f>
        <v>-3.1772000000000002E-2</v>
      </c>
      <c r="G26" s="19">
        <f>'A61'!G27-'A62'!G27</f>
        <v>-0.135633</v>
      </c>
      <c r="H26" s="19">
        <f>'A61'!H27-'A62'!H27</f>
        <v>-8.4396000000000013E-2</v>
      </c>
      <c r="I26" s="19">
        <f>'A61'!I27-'A62'!I27</f>
        <v>-1.007131</v>
      </c>
      <c r="J26" s="19">
        <f>'A61'!J27-'A62'!J27</f>
        <v>-0.46600799999999998</v>
      </c>
      <c r="K26" s="19">
        <f>'A61'!K27-'A62'!K27</f>
        <v>-0.347856</v>
      </c>
      <c r="L26" s="19">
        <f>'A61'!L27-'A62'!L27</f>
        <v>-3.6800220000000001</v>
      </c>
      <c r="M26" s="19">
        <f>'A61'!M27-'A62'!M27</f>
        <v>-10.179104000000001</v>
      </c>
      <c r="N26" s="19">
        <f>'A61'!N27-'A62'!N27</f>
        <v>-23.172011000000001</v>
      </c>
      <c r="O26" s="19">
        <f>'A61'!O27-'A62'!O27</f>
        <v>-25.672598999999998</v>
      </c>
      <c r="P26" s="19">
        <f>'A61'!P27-'A62'!P27</f>
        <v>-29.938314000000002</v>
      </c>
      <c r="Q26" s="19">
        <f>'A61'!Q27-'A62'!Q27</f>
        <v>-16.799277999999997</v>
      </c>
      <c r="R26" s="19">
        <f>'A61'!R27-'A62'!R27</f>
        <v>-13.717228</v>
      </c>
      <c r="S26" s="19">
        <f>'A61'!S27-'A62'!S27</f>
        <v>-50.648127000000002</v>
      </c>
      <c r="T26" s="19">
        <f>'A61'!T27-'A62'!T27</f>
        <v>-46.145071999999999</v>
      </c>
      <c r="U26" s="19">
        <f>'A61'!U27-'A62'!U27</f>
        <v>-35.828043999999998</v>
      </c>
      <c r="V26" s="19">
        <f>'A61'!V27-'A62'!V27</f>
        <v>-42.292901000000001</v>
      </c>
      <c r="W26" s="19">
        <f>'A61'!W27-'A62'!W27</f>
        <v>-71.696726000000012</v>
      </c>
      <c r="X26" s="19">
        <f>'A61'!X27-'A62'!X27</f>
        <v>-78.914084999999986</v>
      </c>
      <c r="Y26" s="19">
        <f>'A61'!Y27-'A62'!Y27</f>
        <v>-450.80636300000003</v>
      </c>
    </row>
    <row r="27" spans="1:25" x14ac:dyDescent="0.2">
      <c r="A27" s="7" t="s">
        <v>171</v>
      </c>
      <c r="B27" s="7" t="s">
        <v>123</v>
      </c>
      <c r="C27" s="19">
        <f>'A61'!C28-'A62'!C28</f>
        <v>-3.6429809999999998</v>
      </c>
      <c r="D27" s="19">
        <f>'A61'!D28-'A62'!D28</f>
        <v>-9.4863410000000012</v>
      </c>
      <c r="E27" s="19">
        <f>'A61'!E28-'A62'!E28</f>
        <v>-11.346970000000001</v>
      </c>
      <c r="F27" s="19">
        <f>'A61'!F28-'A62'!F28</f>
        <v>-11.845155999999999</v>
      </c>
      <c r="G27" s="19">
        <f>'A61'!G28-'A62'!G28</f>
        <v>-17.415454</v>
      </c>
      <c r="H27" s="19">
        <f>'A61'!H28-'A62'!H28</f>
        <v>-19.293594000000002</v>
      </c>
      <c r="I27" s="19">
        <f>'A61'!I28-'A62'!I28</f>
        <v>-71.488781000000003</v>
      </c>
      <c r="J27" s="19">
        <f>'A61'!J28-'A62'!J28</f>
        <v>-81.054679999999991</v>
      </c>
      <c r="K27" s="19">
        <f>'A61'!K28-'A62'!K28</f>
        <v>-75.419560000000004</v>
      </c>
      <c r="L27" s="19">
        <f>'A61'!L28-'A62'!L28</f>
        <v>-125.75188299999999</v>
      </c>
      <c r="M27" s="19">
        <f>'A61'!M28-'A62'!M28</f>
        <v>-201.33837000000003</v>
      </c>
      <c r="N27" s="19">
        <f>'A61'!N28-'A62'!N28</f>
        <v>-615.93549100000007</v>
      </c>
      <c r="O27" s="19">
        <f>'A61'!O28-'A62'!O28</f>
        <v>-1226.580213</v>
      </c>
      <c r="P27" s="19">
        <f>'A61'!P28-'A62'!P28</f>
        <v>-1371.0352659999999</v>
      </c>
      <c r="Q27" s="19">
        <f>'A61'!Q28-'A62'!Q28</f>
        <v>-964.35618599999998</v>
      </c>
      <c r="R27" s="19">
        <f>'A61'!R28-'A62'!R28</f>
        <v>-911.09849499999996</v>
      </c>
      <c r="S27" s="19">
        <f>'A61'!S28-'A62'!S28</f>
        <v>-1818.6115359999999</v>
      </c>
      <c r="T27" s="19">
        <f>'A61'!T28-'A62'!T28</f>
        <v>-1506.9131440000001</v>
      </c>
      <c r="U27" s="19">
        <f>'A61'!U28-'A62'!U28</f>
        <v>-2368.661517</v>
      </c>
      <c r="V27" s="19">
        <f>'A61'!V28-'A62'!V28</f>
        <v>-1706.0959329999998</v>
      </c>
      <c r="W27" s="19">
        <f>'A61'!W28-'A62'!W28</f>
        <v>-2077.0882699999997</v>
      </c>
      <c r="X27" s="19">
        <f>'A61'!X28-'A62'!X28</f>
        <v>-2423.8246589999999</v>
      </c>
      <c r="Y27" s="19">
        <f>'A61'!Y28-'A62'!Y28</f>
        <v>-17618.284479999998</v>
      </c>
    </row>
    <row r="28" spans="1:25" x14ac:dyDescent="0.2">
      <c r="A28" s="7" t="s">
        <v>172</v>
      </c>
      <c r="B28" s="7" t="s">
        <v>124</v>
      </c>
      <c r="C28" s="19">
        <f>'A61'!C29-'A62'!C29</f>
        <v>-14.640150999999999</v>
      </c>
      <c r="D28" s="19">
        <f>'A61'!D29-'A62'!D29</f>
        <v>-27.137223000000002</v>
      </c>
      <c r="E28" s="19">
        <f>'A61'!E29-'A62'!E29</f>
        <v>-36.001843000000001</v>
      </c>
      <c r="F28" s="19">
        <f>'A61'!F29-'A62'!F29</f>
        <v>-73.158974999999998</v>
      </c>
      <c r="G28" s="19">
        <f>'A61'!G29-'A62'!G29</f>
        <v>-72.575658000000004</v>
      </c>
      <c r="H28" s="19">
        <f>'A61'!H29-'A62'!H29</f>
        <v>-81.829361000000006</v>
      </c>
      <c r="I28" s="19">
        <f>'A61'!I29-'A62'!I29</f>
        <v>-76.174143000000001</v>
      </c>
      <c r="J28" s="19">
        <f>'A61'!J29-'A62'!J29</f>
        <v>-98.070501000000007</v>
      </c>
      <c r="K28" s="19">
        <f>'A61'!K29-'A62'!K29</f>
        <v>-89.786373999999995</v>
      </c>
      <c r="L28" s="19">
        <f>'A61'!L29-'A62'!L29</f>
        <v>-74.90805300000001</v>
      </c>
      <c r="M28" s="19">
        <f>'A61'!M29-'A62'!M29</f>
        <v>-80.543133999999995</v>
      </c>
      <c r="N28" s="19">
        <f>'A61'!N29-'A62'!N29</f>
        <v>-91.696796000000006</v>
      </c>
      <c r="O28" s="19">
        <f>'A61'!O29-'A62'!O29</f>
        <v>-273.98263600000001</v>
      </c>
      <c r="P28" s="19">
        <f>'A61'!P29-'A62'!P29</f>
        <v>-549.43028199999992</v>
      </c>
      <c r="Q28" s="19">
        <f>'A61'!Q29-'A62'!Q29</f>
        <v>-473.890016</v>
      </c>
      <c r="R28" s="19">
        <f>'A61'!R29-'A62'!R29</f>
        <v>-320.72661300000004</v>
      </c>
      <c r="S28" s="19">
        <f>'A61'!S29-'A62'!S29</f>
        <v>-693.38944500000002</v>
      </c>
      <c r="T28" s="19">
        <f>'A61'!T29-'A62'!T29</f>
        <v>-572.23797300000001</v>
      </c>
      <c r="U28" s="19">
        <f>'A61'!U29-'A62'!U29</f>
        <v>-594.41644900000006</v>
      </c>
      <c r="V28" s="19">
        <f>'A61'!V29-'A62'!V29</f>
        <v>-640.81287199999997</v>
      </c>
      <c r="W28" s="19">
        <f>'A61'!W29-'A62'!W29</f>
        <v>-597.31140499999958</v>
      </c>
      <c r="X28" s="19">
        <f>'A61'!X29-'A62'!X29</f>
        <v>-534.22381400000006</v>
      </c>
      <c r="Y28" s="19">
        <f>'A61'!Y29-'A62'!Y29</f>
        <v>-6066.9437169999992</v>
      </c>
    </row>
    <row r="29" spans="1:25" x14ac:dyDescent="0.2">
      <c r="A29" s="7" t="s">
        <v>173</v>
      </c>
      <c r="B29" s="7" t="s">
        <v>125</v>
      </c>
      <c r="C29" s="19">
        <f>'A61'!C30-'A62'!C30</f>
        <v>-0.72752600000000001</v>
      </c>
      <c r="D29" s="19">
        <f>'A61'!D30-'A62'!D30</f>
        <v>-1.2520500000000001</v>
      </c>
      <c r="E29" s="19">
        <f>'A61'!E30-'A62'!E30</f>
        <v>-2.014103</v>
      </c>
      <c r="F29" s="19">
        <f>'A61'!F30-'A62'!F30</f>
        <v>-3.0767060000000002</v>
      </c>
      <c r="G29" s="19">
        <f>'A61'!G30-'A62'!G30</f>
        <v>-3.8674760000000004</v>
      </c>
      <c r="H29" s="19">
        <f>'A61'!H30-'A62'!H30</f>
        <v>-7.7709999999999999</v>
      </c>
      <c r="I29" s="19">
        <f>'A61'!I30-'A62'!I30</f>
        <v>-8.5856910000000006</v>
      </c>
      <c r="J29" s="19">
        <f>'A61'!J30-'A62'!J30</f>
        <v>-15.115074999999999</v>
      </c>
      <c r="K29" s="19">
        <f>'A61'!K30-'A62'!K30</f>
        <v>-17.156383000000002</v>
      </c>
      <c r="L29" s="19">
        <f>'A61'!L30-'A62'!L30</f>
        <v>-32.987845</v>
      </c>
      <c r="M29" s="19">
        <f>'A61'!M30-'A62'!M30</f>
        <v>-44.104100000000003</v>
      </c>
      <c r="N29" s="19">
        <f>'A61'!N30-'A62'!N30</f>
        <v>-67.138882000000009</v>
      </c>
      <c r="O29" s="19">
        <f>'A61'!O30-'A62'!O30</f>
        <v>-80.159517999999991</v>
      </c>
      <c r="P29" s="19">
        <f>'A61'!P30-'A62'!P30</f>
        <v>-92.149287000000001</v>
      </c>
      <c r="Q29" s="19">
        <f>'A61'!Q30-'A62'!Q30</f>
        <v>-102.29925999999999</v>
      </c>
      <c r="R29" s="19">
        <f>'A61'!R30-'A62'!R30</f>
        <v>-77.743219999999994</v>
      </c>
      <c r="S29" s="19">
        <f>'A61'!S30-'A62'!S30</f>
        <v>-170.841858</v>
      </c>
      <c r="T29" s="19">
        <f>'A61'!T30-'A62'!T30</f>
        <v>-179.45746800000001</v>
      </c>
      <c r="U29" s="19">
        <f>'A61'!U30-'A62'!U30</f>
        <v>-196.572317</v>
      </c>
      <c r="V29" s="19">
        <f>'A61'!V30-'A62'!V30</f>
        <v>-216.79101700000001</v>
      </c>
      <c r="W29" s="19">
        <f>'A61'!W30-'A62'!W30</f>
        <v>-220.02316600000003</v>
      </c>
      <c r="X29" s="19">
        <f>'A61'!X30-'A62'!X30</f>
        <v>-255.06358799999992</v>
      </c>
      <c r="Y29" s="19">
        <f>'A61'!Y30-'A62'!Y30</f>
        <v>-1794.8975360000002</v>
      </c>
    </row>
    <row r="30" spans="1:25" x14ac:dyDescent="0.2">
      <c r="A30" s="7" t="s">
        <v>174</v>
      </c>
      <c r="B30" s="7" t="s">
        <v>126</v>
      </c>
      <c r="C30" s="19">
        <f>'A61'!C31-'A62'!C31</f>
        <v>-5.2104379999999999</v>
      </c>
      <c r="D30" s="19">
        <f>'A61'!D31-'A62'!D31</f>
        <v>-7.8827829999999999</v>
      </c>
      <c r="E30" s="19">
        <f>'A61'!E31-'A62'!E31</f>
        <v>-11.675357</v>
      </c>
      <c r="F30" s="19">
        <f>'A61'!F31-'A62'!F31</f>
        <v>-14.714043</v>
      </c>
      <c r="G30" s="19">
        <f>'A61'!G31-'A62'!G31</f>
        <v>-23.844805999999998</v>
      </c>
      <c r="H30" s="19">
        <f>'A61'!H31-'A62'!H31</f>
        <v>-28.874988999999999</v>
      </c>
      <c r="I30" s="19">
        <f>'A61'!I31-'A62'!I31</f>
        <v>-44.930549999999997</v>
      </c>
      <c r="J30" s="19">
        <f>'A61'!J31-'A62'!J31</f>
        <v>-47.701651999999996</v>
      </c>
      <c r="K30" s="19">
        <f>'A61'!K31-'A62'!K31</f>
        <v>-50.408838000000003</v>
      </c>
      <c r="L30" s="19">
        <f>'A61'!L31-'A62'!L31</f>
        <v>-51.240989999999996</v>
      </c>
      <c r="M30" s="19">
        <f>'A61'!M31-'A62'!M31</f>
        <v>-52.212463</v>
      </c>
      <c r="N30" s="19">
        <f>'A61'!N31-'A62'!N31</f>
        <v>-60.338293</v>
      </c>
      <c r="O30" s="19">
        <f>'A61'!O31-'A62'!O31</f>
        <v>-63.519210999999999</v>
      </c>
      <c r="P30" s="19">
        <f>'A61'!P31-'A62'!P31</f>
        <v>-63.885813999999996</v>
      </c>
      <c r="Q30" s="19">
        <f>'A61'!Q31-'A62'!Q31</f>
        <v>-47.935984999999995</v>
      </c>
      <c r="R30" s="19">
        <f>'A61'!R31-'A62'!R31</f>
        <v>-40.619979000000001</v>
      </c>
      <c r="S30" s="19">
        <f>'A61'!S31-'A62'!S31</f>
        <v>-94.162115</v>
      </c>
      <c r="T30" s="19">
        <f>'A61'!T31-'A62'!T31</f>
        <v>-109.136809</v>
      </c>
      <c r="U30" s="19">
        <f>'A61'!U31-'A62'!U31</f>
        <v>-116.87194599999999</v>
      </c>
      <c r="V30" s="19">
        <f>'A61'!V31-'A62'!V31</f>
        <v>-122.031257</v>
      </c>
      <c r="W30" s="19">
        <f>'A61'!W31-'A62'!W31</f>
        <v>-154.01320800000002</v>
      </c>
      <c r="X30" s="19">
        <f>'A61'!X31-'A62'!X31</f>
        <v>-135.91752099999991</v>
      </c>
      <c r="Y30" s="19">
        <f>'A61'!Y31-'A62'!Y31</f>
        <v>-1347.1290469999999</v>
      </c>
    </row>
    <row r="31" spans="1:25" x14ac:dyDescent="0.2">
      <c r="A31" s="7" t="s">
        <v>175</v>
      </c>
      <c r="B31" s="7" t="s">
        <v>127</v>
      </c>
      <c r="C31" s="19">
        <f>'A61'!C32-'A62'!C32</f>
        <v>-0.14996500000000001</v>
      </c>
      <c r="D31" s="19">
        <f>'A61'!D32-'A62'!D32</f>
        <v>-0.23045599999999999</v>
      </c>
      <c r="E31" s="19">
        <f>'A61'!E32-'A62'!E32</f>
        <v>-0.93324099999999999</v>
      </c>
      <c r="F31" s="19">
        <f>'A61'!F32-'A62'!F32</f>
        <v>-0.74199799999999994</v>
      </c>
      <c r="G31" s="19">
        <f>'A61'!G32-'A62'!G32</f>
        <v>-0.75158599999999998</v>
      </c>
      <c r="H31" s="19">
        <f>'A61'!H32-'A62'!H32</f>
        <v>-0.74108700000000005</v>
      </c>
      <c r="I31" s="19">
        <f>'A61'!I32-'A62'!I32</f>
        <v>-1.6554679999999999</v>
      </c>
      <c r="J31" s="19">
        <f>'A61'!J32-'A62'!J32</f>
        <v>-2.2792859999999999</v>
      </c>
      <c r="K31" s="19">
        <f>'A61'!K32-'A62'!K32</f>
        <v>-2.9165380000000001</v>
      </c>
      <c r="L31" s="19">
        <f>'A61'!L32-'A62'!L32</f>
        <v>-6.0063719999999998</v>
      </c>
      <c r="M31" s="19">
        <f>'A61'!M32-'A62'!M32</f>
        <v>-7.2147560000000004</v>
      </c>
      <c r="N31" s="19">
        <f>'A61'!N32-'A62'!N32</f>
        <v>-10.064287</v>
      </c>
      <c r="O31" s="19">
        <f>'A61'!O32-'A62'!O32</f>
        <v>-10.965393000000001</v>
      </c>
      <c r="P31" s="19">
        <f>'A61'!P32-'A62'!P32</f>
        <v>-15.817516000000001</v>
      </c>
      <c r="Q31" s="19">
        <f>'A61'!Q32-'A62'!Q32</f>
        <v>-11.927296</v>
      </c>
      <c r="R31" s="19">
        <f>'A61'!R32-'A62'!R32</f>
        <v>-10.642797999999999</v>
      </c>
      <c r="S31" s="19">
        <f>'A61'!S32-'A62'!S32</f>
        <v>-20.528962</v>
      </c>
      <c r="T31" s="19">
        <f>'A61'!T32-'A62'!T32</f>
        <v>-25.551158999999998</v>
      </c>
      <c r="U31" s="19">
        <f>'A61'!U32-'A62'!U32</f>
        <v>-21.351476000000002</v>
      </c>
      <c r="V31" s="19">
        <f>'A61'!V32-'A62'!V32</f>
        <v>-25.385311000000002</v>
      </c>
      <c r="W31" s="19">
        <f>'A61'!W32-'A62'!W32</f>
        <v>-30.413855000000002</v>
      </c>
      <c r="X31" s="19">
        <f>'A61'!X32-'A62'!X32</f>
        <v>-25.533551999999997</v>
      </c>
      <c r="Y31" s="19">
        <f>'A61'!Y32-'A62'!Y32</f>
        <v>-231.802358</v>
      </c>
    </row>
    <row r="32" spans="1:25" x14ac:dyDescent="0.2">
      <c r="A32" s="7" t="s">
        <v>176</v>
      </c>
      <c r="B32" s="7" t="s">
        <v>128</v>
      </c>
      <c r="C32" s="19">
        <f>'A61'!C33-'A62'!C33</f>
        <v>-1.378385</v>
      </c>
      <c r="D32" s="19">
        <f>'A61'!D33-'A62'!D33</f>
        <v>-3.1597439999999999</v>
      </c>
      <c r="E32" s="19">
        <f>'A61'!E33-'A62'!E33</f>
        <v>-8.1745479999999997</v>
      </c>
      <c r="F32" s="19">
        <f>'A61'!F33-'A62'!F33</f>
        <v>-9.5689089999999997</v>
      </c>
      <c r="G32" s="19">
        <f>'A61'!G33-'A62'!G33</f>
        <v>-5.783569</v>
      </c>
      <c r="H32" s="19">
        <f>'A61'!H33-'A62'!H33</f>
        <v>-8.1439719999999998</v>
      </c>
      <c r="I32" s="19">
        <f>'A61'!I33-'A62'!I33</f>
        <v>-7.7949920000000006</v>
      </c>
      <c r="J32" s="19">
        <f>'A61'!J33-'A62'!J33</f>
        <v>-19.324553999999999</v>
      </c>
      <c r="K32" s="19">
        <f>'A61'!K33-'A62'!K33</f>
        <v>-28.644894000000001</v>
      </c>
      <c r="L32" s="19">
        <f>'A61'!L33-'A62'!L33</f>
        <v>-48.456391999999994</v>
      </c>
      <c r="M32" s="19">
        <f>'A61'!M33-'A62'!M33</f>
        <v>-93.236165</v>
      </c>
      <c r="N32" s="19">
        <f>'A61'!N33-'A62'!N33</f>
        <v>-150.486437</v>
      </c>
      <c r="O32" s="19">
        <f>'A61'!O33-'A62'!O33</f>
        <v>-150.03820899999999</v>
      </c>
      <c r="P32" s="19">
        <f>'A61'!P33-'A62'!P33</f>
        <v>-168.623197</v>
      </c>
      <c r="Q32" s="19">
        <f>'A61'!Q33-'A62'!Q33</f>
        <v>-173.41740899999999</v>
      </c>
      <c r="R32" s="19">
        <f>'A61'!R33-'A62'!R33</f>
        <v>-1236.0002770000001</v>
      </c>
      <c r="S32" s="19">
        <f>'A61'!S33-'A62'!S33</f>
        <v>-261.06629699999996</v>
      </c>
      <c r="T32" s="19">
        <f>'A61'!T33-'A62'!T33</f>
        <v>-281.66878300000002</v>
      </c>
      <c r="U32" s="19">
        <f>'A61'!U33-'A62'!U33</f>
        <v>-375.47093999999998</v>
      </c>
      <c r="V32" s="19">
        <f>'A61'!V33-'A62'!V33</f>
        <v>-515.5424999999999</v>
      </c>
      <c r="W32" s="19">
        <f>'A61'!W33-'A62'!W33</f>
        <v>-476.36332600000003</v>
      </c>
      <c r="X32" s="19">
        <f>'A61'!X33-'A62'!X33</f>
        <v>-431.17410199999995</v>
      </c>
      <c r="Y32" s="19">
        <f>'A61'!Y33-'A62'!Y33</f>
        <v>-4453.5176009999996</v>
      </c>
    </row>
    <row r="33" spans="1:26" x14ac:dyDescent="0.2">
      <c r="B33" s="7" t="s">
        <v>177</v>
      </c>
      <c r="C33" s="19">
        <f>'A61'!C34-'A62'!C34</f>
        <v>-119.725116</v>
      </c>
      <c r="D33" s="19">
        <f>'A61'!D34-'A62'!D34</f>
        <v>-238.265747</v>
      </c>
      <c r="E33" s="19">
        <f>'A61'!E34-'A62'!E34</f>
        <v>-470.37991199999999</v>
      </c>
      <c r="F33" s="19">
        <f>'A61'!F34-'A62'!F34</f>
        <v>-476.70801700000004</v>
      </c>
      <c r="G33" s="19">
        <f>'A61'!G34-'A62'!G34</f>
        <v>-633.25919999999996</v>
      </c>
      <c r="H33" s="19">
        <f>'A61'!H34-'A62'!H34</f>
        <v>-878.91563399999995</v>
      </c>
      <c r="I33" s="19">
        <f>'A61'!I34-'A62'!I34</f>
        <v>-1660.263058</v>
      </c>
      <c r="J33" s="19">
        <f>'A61'!J34-'A62'!J34</f>
        <v>-2865.378956</v>
      </c>
      <c r="K33" s="19">
        <f>'A61'!K34-'A62'!K34</f>
        <v>-5518.4832280000001</v>
      </c>
      <c r="L33" s="19">
        <f>'A61'!L34-'A62'!L34</f>
        <v>-8599.7056169999996</v>
      </c>
      <c r="M33" s="19">
        <f>'A61'!M34-'A62'!M34</f>
        <v>-9971.594513</v>
      </c>
      <c r="N33" s="19">
        <f>'A61'!N34-'A62'!N34</f>
        <v>-13945.604271</v>
      </c>
      <c r="O33" s="19">
        <f>'A61'!O34-'A62'!O34</f>
        <v>-16547.992699999999</v>
      </c>
      <c r="P33" s="19">
        <f>'A61'!P34-'A62'!P34</f>
        <v>-19468.373194</v>
      </c>
      <c r="Q33" s="19">
        <f>'A61'!Q34-'A62'!Q34</f>
        <v>-19726.328357000002</v>
      </c>
      <c r="R33" s="19">
        <f>'A61'!R34-'A62'!R34</f>
        <v>-25296.718525000004</v>
      </c>
      <c r="S33" s="19">
        <f>'A61'!S34-'A62'!S34</f>
        <v>-47548.407162999989</v>
      </c>
      <c r="T33" s="19">
        <f>'A61'!T34-'A62'!T34</f>
        <v>-49975.587444000012</v>
      </c>
      <c r="U33" s="19">
        <f>'A61'!U34-'A62'!U34</f>
        <v>-51444.861042000004</v>
      </c>
      <c r="V33" s="19">
        <f>'A61'!V34-'A62'!V34</f>
        <v>-54795.538099000005</v>
      </c>
      <c r="W33" s="19">
        <f>'A61'!W34-'A62'!W34</f>
        <v>-52756.273225000012</v>
      </c>
      <c r="X33" s="19">
        <f>'A61'!X34-'A62'!X34</f>
        <v>-51035.492295999989</v>
      </c>
      <c r="Y33" s="19">
        <f>'A61'!Y34-'A62'!Y34</f>
        <v>-433973.85531400004</v>
      </c>
    </row>
    <row r="34" spans="1:26" x14ac:dyDescent="0.2">
      <c r="I34" s="28"/>
      <c r="J34" s="28"/>
      <c r="K34" s="28"/>
      <c r="L34" s="28"/>
      <c r="M34" s="28"/>
      <c r="N34" s="28"/>
      <c r="O34" s="28"/>
      <c r="P34" s="28"/>
      <c r="Q34" s="28"/>
      <c r="R34" s="28"/>
      <c r="S34" s="28"/>
      <c r="T34" s="28"/>
      <c r="U34" s="28"/>
      <c r="V34" s="28"/>
      <c r="W34" s="28"/>
      <c r="X34" s="28"/>
      <c r="Y34" s="28"/>
    </row>
    <row r="35" spans="1:26" ht="13.5" thickBot="1" x14ac:dyDescent="0.25">
      <c r="A35" s="30"/>
      <c r="B35" s="30"/>
      <c r="C35" s="30"/>
      <c r="D35" s="30"/>
      <c r="E35" s="30"/>
      <c r="F35" s="30"/>
      <c r="G35" s="30"/>
      <c r="H35" s="30"/>
      <c r="I35" s="30"/>
      <c r="J35" s="30"/>
      <c r="K35" s="30"/>
      <c r="L35" s="30"/>
      <c r="M35" s="30"/>
      <c r="N35" s="30"/>
      <c r="O35" s="30"/>
      <c r="P35" s="30"/>
      <c r="Q35" s="30"/>
      <c r="R35" s="30"/>
      <c r="S35" s="30"/>
      <c r="T35" s="30"/>
      <c r="U35" s="30"/>
      <c r="V35" s="30"/>
      <c r="W35" s="30"/>
      <c r="X35" s="30"/>
      <c r="Y35" s="30"/>
    </row>
    <row r="36" spans="1:26" ht="13.5" thickTop="1" x14ac:dyDescent="0.2">
      <c r="A36" s="354" t="s">
        <v>869</v>
      </c>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row>
    <row r="37" spans="1:26" x14ac:dyDescent="0.2">
      <c r="A37" s="39"/>
      <c r="B37" s="39"/>
    </row>
  </sheetData>
  <mergeCells count="4">
    <mergeCell ref="A2:Y2"/>
    <mergeCell ref="A3:Y3"/>
    <mergeCell ref="C6:Y6"/>
    <mergeCell ref="A36:Z36"/>
  </mergeCells>
  <hyperlinks>
    <hyperlink ref="A1" location="INDICE!A1" display="ÍNDICE"/>
  </hyperlinks>
  <pageMargins left="0.75" right="0.75" top="1" bottom="1" header="0" footer="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94"/>
  <sheetViews>
    <sheetView topLeftCell="T40" zoomScale="80" zoomScaleNormal="80" workbookViewId="0"/>
  </sheetViews>
  <sheetFormatPr baseColWidth="10" defaultRowHeight="12.75" x14ac:dyDescent="0.2"/>
  <cols>
    <col min="1" max="1" width="11.42578125" style="4"/>
    <col min="2" max="2" width="56.42578125" style="4" bestFit="1" customWidth="1"/>
    <col min="3" max="17" width="0" style="21" hidden="1" customWidth="1"/>
    <col min="18" max="19" width="12" style="21" hidden="1" customWidth="1"/>
    <col min="20" max="24" width="12" style="21" customWidth="1"/>
    <col min="25" max="87" width="11.42578125" style="21"/>
    <col min="88" max="16384" width="11.42578125" style="4"/>
  </cols>
  <sheetData>
    <row r="1" spans="1:25" x14ac:dyDescent="0.2">
      <c r="B1" s="11" t="s">
        <v>258</v>
      </c>
    </row>
    <row r="2" spans="1:25" ht="18.75" x14ac:dyDescent="0.3">
      <c r="B2" s="333" t="s">
        <v>11</v>
      </c>
      <c r="C2" s="333"/>
      <c r="D2" s="333"/>
      <c r="E2" s="333"/>
      <c r="F2" s="333"/>
      <c r="G2" s="333"/>
      <c r="H2" s="333"/>
      <c r="I2" s="333"/>
      <c r="J2" s="333"/>
      <c r="K2" s="333"/>
      <c r="L2" s="333"/>
      <c r="M2" s="333"/>
      <c r="N2" s="333"/>
      <c r="O2" s="333"/>
      <c r="P2" s="333"/>
      <c r="Q2" s="333"/>
      <c r="R2" s="333"/>
      <c r="S2" s="333"/>
      <c r="T2" s="333"/>
      <c r="U2" s="333"/>
      <c r="V2" s="333"/>
      <c r="W2" s="333"/>
      <c r="X2" s="333"/>
      <c r="Y2" s="333"/>
    </row>
    <row r="3" spans="1:25" ht="18.75" x14ac:dyDescent="0.3">
      <c r="B3" s="141"/>
      <c r="C3" s="73"/>
      <c r="D3" s="73"/>
      <c r="E3" s="73"/>
      <c r="F3" s="73"/>
      <c r="G3" s="73"/>
      <c r="H3" s="73"/>
      <c r="I3" s="73"/>
      <c r="J3" s="73"/>
      <c r="K3" s="73"/>
      <c r="L3" s="73"/>
      <c r="M3" s="73"/>
      <c r="N3" s="73"/>
      <c r="O3" s="73"/>
      <c r="P3" s="73"/>
      <c r="Q3" s="73"/>
      <c r="R3" s="73"/>
      <c r="S3" s="73"/>
      <c r="T3" s="73"/>
      <c r="U3" s="73"/>
      <c r="V3" s="73"/>
      <c r="W3" s="73"/>
      <c r="X3" s="73"/>
      <c r="Y3" s="73"/>
    </row>
    <row r="4" spans="1:25" ht="18.75" x14ac:dyDescent="0.3">
      <c r="B4" s="333" t="s">
        <v>865</v>
      </c>
      <c r="C4" s="333"/>
      <c r="D4" s="333"/>
      <c r="E4" s="333"/>
      <c r="F4" s="333"/>
      <c r="G4" s="333"/>
      <c r="H4" s="333"/>
      <c r="I4" s="333"/>
      <c r="J4" s="333"/>
      <c r="K4" s="333"/>
      <c r="L4" s="333"/>
      <c r="M4" s="333"/>
      <c r="N4" s="333"/>
      <c r="O4" s="333"/>
      <c r="P4" s="333"/>
      <c r="Q4" s="333"/>
      <c r="R4" s="333"/>
      <c r="S4" s="333"/>
      <c r="T4" s="333"/>
      <c r="U4" s="333"/>
      <c r="V4" s="333"/>
      <c r="W4" s="333"/>
      <c r="X4" s="333"/>
      <c r="Y4" s="333"/>
    </row>
    <row r="5" spans="1:25" ht="13.5" thickBot="1" x14ac:dyDescent="0.25">
      <c r="A5" s="29"/>
      <c r="B5" s="144"/>
      <c r="C5" s="24"/>
      <c r="D5" s="24"/>
      <c r="E5" s="24"/>
      <c r="F5" s="24"/>
      <c r="G5" s="24"/>
      <c r="H5" s="24"/>
      <c r="I5" s="24"/>
      <c r="J5" s="24"/>
      <c r="K5" s="24"/>
      <c r="L5" s="24"/>
      <c r="M5" s="24"/>
      <c r="N5" s="24"/>
      <c r="O5" s="24"/>
      <c r="P5" s="24"/>
      <c r="Q5" s="24"/>
      <c r="R5" s="24"/>
      <c r="S5" s="24"/>
      <c r="T5" s="24"/>
      <c r="U5" s="24"/>
      <c r="V5" s="24"/>
      <c r="W5" s="24"/>
      <c r="X5" s="24"/>
      <c r="Y5" s="24"/>
    </row>
    <row r="6" spans="1:25" ht="13.5" thickTop="1" x14ac:dyDescent="0.2">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25" ht="13.5" thickBot="1" x14ac:dyDescent="0.25">
      <c r="A7" s="26"/>
      <c r="B7" s="26"/>
      <c r="C7" s="328" t="s">
        <v>6</v>
      </c>
      <c r="D7" s="328"/>
      <c r="E7" s="328"/>
      <c r="F7" s="328"/>
      <c r="G7" s="328"/>
      <c r="H7" s="328"/>
      <c r="I7" s="328"/>
      <c r="J7" s="328"/>
      <c r="K7" s="328"/>
      <c r="L7" s="328"/>
      <c r="M7" s="328"/>
      <c r="N7" s="328"/>
      <c r="O7" s="328"/>
      <c r="P7" s="328"/>
      <c r="Q7" s="328"/>
      <c r="R7" s="328"/>
      <c r="S7" s="328"/>
      <c r="T7" s="328"/>
      <c r="U7" s="328"/>
      <c r="V7" s="328"/>
      <c r="W7" s="328"/>
      <c r="X7" s="328"/>
      <c r="Y7" s="328"/>
    </row>
    <row r="8" spans="1:25" ht="13.5" thickTop="1" x14ac:dyDescent="0.2">
      <c r="C8" s="22"/>
      <c r="D8" s="22"/>
      <c r="E8" s="22"/>
      <c r="F8" s="22"/>
      <c r="G8" s="22"/>
      <c r="H8" s="22"/>
      <c r="I8" s="22"/>
      <c r="J8" s="22"/>
      <c r="K8" s="22"/>
      <c r="L8" s="22"/>
      <c r="M8" s="22"/>
      <c r="N8" s="22"/>
      <c r="O8" s="22"/>
      <c r="P8" s="22"/>
      <c r="Q8" s="22"/>
      <c r="R8" s="22"/>
      <c r="S8" s="22"/>
      <c r="T8" s="22"/>
      <c r="U8" s="22"/>
      <c r="V8" s="22"/>
      <c r="W8" s="22"/>
      <c r="X8" s="22"/>
      <c r="Y8" s="22"/>
    </row>
    <row r="9" spans="1:25" ht="15" customHeight="1" x14ac:dyDescent="0.25">
      <c r="A9" s="6" t="s">
        <v>152</v>
      </c>
      <c r="B9" s="6" t="s">
        <v>104</v>
      </c>
      <c r="C9" s="153">
        <v>82.465421000000006</v>
      </c>
      <c r="D9" s="153">
        <v>89.446577000000005</v>
      </c>
      <c r="E9" s="153">
        <v>135.26314099999999</v>
      </c>
      <c r="F9" s="153">
        <v>132.448025</v>
      </c>
      <c r="G9" s="153">
        <v>103.88998100000001</v>
      </c>
      <c r="H9" s="153">
        <v>132.71219600000001</v>
      </c>
      <c r="I9" s="153">
        <v>140.49767299999999</v>
      </c>
      <c r="J9" s="153">
        <v>105.664253</v>
      </c>
      <c r="K9" s="153">
        <v>85.618409</v>
      </c>
      <c r="L9" s="153">
        <v>89.87433</v>
      </c>
      <c r="M9" s="153">
        <v>89.976947999999993</v>
      </c>
      <c r="N9" s="153">
        <v>152.619415</v>
      </c>
      <c r="O9" s="153">
        <v>196.33781300000001</v>
      </c>
      <c r="P9" s="153">
        <v>161.06600399999999</v>
      </c>
      <c r="Q9" s="153">
        <v>110.828075</v>
      </c>
      <c r="R9" s="154">
        <v>142.047774</v>
      </c>
      <c r="S9" s="88">
        <v>59.501809999999999</v>
      </c>
      <c r="T9" s="245">
        <v>149.85925499999999</v>
      </c>
      <c r="U9" s="246">
        <v>137.823351</v>
      </c>
      <c r="V9" s="246">
        <v>189.17696100000001</v>
      </c>
      <c r="W9" s="246">
        <v>200.57757900000001</v>
      </c>
      <c r="X9" s="246">
        <v>223.573534</v>
      </c>
      <c r="Y9" s="75">
        <f>SUM(C9:X9)</f>
        <v>2911.2685250000004</v>
      </c>
    </row>
    <row r="10" spans="1:25" ht="12.75" customHeight="1" x14ac:dyDescent="0.25">
      <c r="A10" s="7" t="s">
        <v>153</v>
      </c>
      <c r="B10" s="7" t="s">
        <v>105</v>
      </c>
      <c r="C10" s="153">
        <v>1797.8249149999999</v>
      </c>
      <c r="D10" s="153">
        <v>2660.4052620000002</v>
      </c>
      <c r="E10" s="153">
        <v>3780.0419889999998</v>
      </c>
      <c r="F10" s="153">
        <v>4556.1975460000003</v>
      </c>
      <c r="G10" s="153">
        <v>5626.9559660000004</v>
      </c>
      <c r="H10" s="153">
        <v>7851.9641469999997</v>
      </c>
      <c r="I10" s="153">
        <v>7585.5112410000002</v>
      </c>
      <c r="J10" s="153">
        <v>5895.8674899999996</v>
      </c>
      <c r="K10" s="153">
        <v>6526.5251360000002</v>
      </c>
      <c r="L10" s="153">
        <v>9038.7491859999991</v>
      </c>
      <c r="M10" s="153">
        <v>11377.514896000001</v>
      </c>
      <c r="N10" s="153">
        <v>16686.407665999999</v>
      </c>
      <c r="O10" s="153">
        <v>20175.880314999999</v>
      </c>
      <c r="P10" s="153">
        <v>25509.095755999999</v>
      </c>
      <c r="Q10" s="153">
        <v>23421.323380999998</v>
      </c>
      <c r="R10" s="154">
        <v>27030.028780000001</v>
      </c>
      <c r="S10" s="155">
        <v>28122.843108000001</v>
      </c>
      <c r="T10" s="245">
        <v>27869.392315000001</v>
      </c>
      <c r="U10" s="246">
        <v>29274.189696000001</v>
      </c>
      <c r="V10" s="246">
        <v>31076.661865000002</v>
      </c>
      <c r="W10" s="246">
        <v>29507.214044999997</v>
      </c>
      <c r="X10" s="246">
        <v>26957.397524000007</v>
      </c>
      <c r="Y10" s="75">
        <f t="shared" ref="Y10:Y34" si="0">SUM(C10:X10)</f>
        <v>352327.99222499999</v>
      </c>
    </row>
    <row r="11" spans="1:25" ht="12.75" customHeight="1" x14ac:dyDescent="0.25">
      <c r="A11" s="7" t="s">
        <v>154</v>
      </c>
      <c r="B11" s="7" t="s">
        <v>106</v>
      </c>
      <c r="C11" s="153">
        <v>1855.2573910000001</v>
      </c>
      <c r="D11" s="153">
        <v>2350.0331550000001</v>
      </c>
      <c r="E11" s="153">
        <v>2931.945158</v>
      </c>
      <c r="F11" s="153">
        <v>3425.0100520000001</v>
      </c>
      <c r="G11" s="153">
        <v>3747.8700349999999</v>
      </c>
      <c r="H11" s="153">
        <v>4675.1867830000001</v>
      </c>
      <c r="I11" s="153">
        <v>4940.7334060000003</v>
      </c>
      <c r="J11" s="153">
        <v>4939.0458310000004</v>
      </c>
      <c r="K11" s="153">
        <v>5100.9871450000001</v>
      </c>
      <c r="L11" s="153">
        <v>6802.2911770000001</v>
      </c>
      <c r="M11" s="153">
        <v>9066.3841319999992</v>
      </c>
      <c r="N11" s="153">
        <v>12756.919871</v>
      </c>
      <c r="O11" s="153">
        <v>12121.4274</v>
      </c>
      <c r="P11" s="153">
        <v>13386.759737</v>
      </c>
      <c r="Q11" s="153">
        <v>13308.918567999999</v>
      </c>
      <c r="R11" s="154">
        <v>15697.424881000001</v>
      </c>
      <c r="S11" s="131">
        <v>14468.854155000001</v>
      </c>
      <c r="T11" s="245">
        <v>14970.563991000001</v>
      </c>
      <c r="U11" s="246">
        <v>14685.452921</v>
      </c>
      <c r="V11" s="246">
        <v>15312.224846000001</v>
      </c>
      <c r="W11" s="246">
        <v>12543.664894999998</v>
      </c>
      <c r="X11" s="246">
        <v>10532.528846000001</v>
      </c>
      <c r="Y11" s="75">
        <f t="shared" si="0"/>
        <v>199619.48437599998</v>
      </c>
    </row>
    <row r="12" spans="1:25" ht="12.75" customHeight="1" x14ac:dyDescent="0.25">
      <c r="A12" s="7" t="s">
        <v>155</v>
      </c>
      <c r="B12" s="7" t="s">
        <v>107</v>
      </c>
      <c r="C12" s="153">
        <v>265.02580399999999</v>
      </c>
      <c r="D12" s="153">
        <v>481.07812699999999</v>
      </c>
      <c r="E12" s="153">
        <v>513.40854999999999</v>
      </c>
      <c r="F12" s="153">
        <v>504.069368</v>
      </c>
      <c r="G12" s="153">
        <v>613.40987199999995</v>
      </c>
      <c r="H12" s="153">
        <v>787.77599599999996</v>
      </c>
      <c r="I12" s="153">
        <v>867.39718200000004</v>
      </c>
      <c r="J12" s="153">
        <v>745.33024499999999</v>
      </c>
      <c r="K12" s="153">
        <v>704.10396000000003</v>
      </c>
      <c r="L12" s="153">
        <v>754.58098500000006</v>
      </c>
      <c r="M12" s="153">
        <v>775.69559400000003</v>
      </c>
      <c r="N12" s="153">
        <v>874.91607399999998</v>
      </c>
      <c r="O12" s="153">
        <v>851.61065699999995</v>
      </c>
      <c r="P12" s="153">
        <v>965.10971099999995</v>
      </c>
      <c r="Q12" s="153">
        <v>1034.583376</v>
      </c>
      <c r="R12" s="154">
        <v>1168.1107870000001</v>
      </c>
      <c r="S12" s="131">
        <v>1169.028767</v>
      </c>
      <c r="T12" s="245">
        <v>668.85442399999999</v>
      </c>
      <c r="U12" s="246">
        <v>434.85605900000002</v>
      </c>
      <c r="V12" s="246">
        <v>837.43141700000001</v>
      </c>
      <c r="W12" s="246">
        <v>925.094964</v>
      </c>
      <c r="X12" s="246">
        <v>1128.8120610000001</v>
      </c>
      <c r="Y12" s="75">
        <f t="shared" si="0"/>
        <v>17070.283979999997</v>
      </c>
    </row>
    <row r="13" spans="1:25" ht="12.75" customHeight="1" x14ac:dyDescent="0.25">
      <c r="A13" s="7" t="s">
        <v>156</v>
      </c>
      <c r="B13" s="7" t="s">
        <v>108</v>
      </c>
      <c r="C13" s="153">
        <v>792.739823</v>
      </c>
      <c r="D13" s="153">
        <v>783.05779800000005</v>
      </c>
      <c r="E13" s="153">
        <v>1006.897416</v>
      </c>
      <c r="F13" s="153">
        <v>1093.0667820000001</v>
      </c>
      <c r="G13" s="153">
        <v>1560.9708350000001</v>
      </c>
      <c r="H13" s="153">
        <v>2053.1597320000001</v>
      </c>
      <c r="I13" s="153">
        <v>1981.751301</v>
      </c>
      <c r="J13" s="153">
        <v>1872.276337</v>
      </c>
      <c r="K13" s="153">
        <v>2490.860979</v>
      </c>
      <c r="L13" s="153">
        <v>4006.9373569999998</v>
      </c>
      <c r="M13" s="153">
        <v>6058.352202</v>
      </c>
      <c r="N13" s="153">
        <v>9154.9673459999995</v>
      </c>
      <c r="O13" s="153">
        <v>8553.0988519999992</v>
      </c>
      <c r="P13" s="153">
        <v>9525.4298089999993</v>
      </c>
      <c r="Q13" s="153">
        <v>10230.068813</v>
      </c>
      <c r="R13" s="154">
        <v>11815.196671</v>
      </c>
      <c r="S13" s="131">
        <v>10224.739312</v>
      </c>
      <c r="T13" s="245">
        <v>10388.469432</v>
      </c>
      <c r="U13" s="246">
        <v>10033.961653</v>
      </c>
      <c r="V13" s="246">
        <v>10048.228576000001</v>
      </c>
      <c r="W13" s="246">
        <v>6705.5527170000005</v>
      </c>
      <c r="X13" s="246">
        <v>5906.3527080000003</v>
      </c>
      <c r="Y13" s="75">
        <f t="shared" si="0"/>
        <v>126286.136451</v>
      </c>
    </row>
    <row r="14" spans="1:25" ht="12.75" customHeight="1" x14ac:dyDescent="0.25">
      <c r="A14" s="7" t="s">
        <v>157</v>
      </c>
      <c r="B14" s="7" t="s">
        <v>109</v>
      </c>
      <c r="C14" s="153">
        <v>791.20749000000001</v>
      </c>
      <c r="D14" s="153">
        <v>743.56462999999997</v>
      </c>
      <c r="E14" s="153">
        <v>945.87641499999995</v>
      </c>
      <c r="F14" s="153">
        <v>1056.6950670000001</v>
      </c>
      <c r="G14" s="153">
        <v>1511.15373</v>
      </c>
      <c r="H14" s="153">
        <v>1992.3318899999999</v>
      </c>
      <c r="I14" s="153">
        <v>2020.954078</v>
      </c>
      <c r="J14" s="153">
        <v>1866.0029440000001</v>
      </c>
      <c r="K14" s="153">
        <v>2502.5720550000001</v>
      </c>
      <c r="L14" s="153">
        <v>4019.0074</v>
      </c>
      <c r="M14" s="153">
        <v>6072.3744839999999</v>
      </c>
      <c r="N14" s="153">
        <v>9177.7129870000008</v>
      </c>
      <c r="O14" s="153">
        <v>8804.7916239999995</v>
      </c>
      <c r="P14" s="153">
        <v>10070.496775</v>
      </c>
      <c r="Q14" s="153">
        <v>10557.605197000001</v>
      </c>
      <c r="R14" s="154">
        <v>12248.517489</v>
      </c>
      <c r="S14" s="132">
        <v>10669.58577</v>
      </c>
      <c r="T14" s="245">
        <v>10724.700194999999</v>
      </c>
      <c r="U14" s="246">
        <v>10348.483002000001</v>
      </c>
      <c r="V14" s="246">
        <v>10109.386280999999</v>
      </c>
      <c r="W14" s="246">
        <v>6670.2015520000004</v>
      </c>
      <c r="X14" s="246">
        <v>5765.0111770000003</v>
      </c>
      <c r="Y14" s="75">
        <f t="shared" si="0"/>
        <v>128668.23223200001</v>
      </c>
    </row>
    <row r="15" spans="1:25" ht="12.75" customHeight="1" x14ac:dyDescent="0.25">
      <c r="A15" s="7" t="s">
        <v>158</v>
      </c>
      <c r="B15" s="7" t="s">
        <v>110</v>
      </c>
      <c r="C15" s="153">
        <v>95.765164999999996</v>
      </c>
      <c r="D15" s="153">
        <v>128.61608200000001</v>
      </c>
      <c r="E15" s="153">
        <v>175.40886800000001</v>
      </c>
      <c r="F15" s="153">
        <v>239.74796900000001</v>
      </c>
      <c r="G15" s="153">
        <v>221.46458999999999</v>
      </c>
      <c r="H15" s="153">
        <v>229.480525</v>
      </c>
      <c r="I15" s="153">
        <v>256.95370700000001</v>
      </c>
      <c r="J15" s="153">
        <v>238.83611500000001</v>
      </c>
      <c r="K15" s="153">
        <v>305.94618800000001</v>
      </c>
      <c r="L15" s="153">
        <v>448.973388</v>
      </c>
      <c r="M15" s="153">
        <v>438.767177</v>
      </c>
      <c r="N15" s="153">
        <v>368.72843999999998</v>
      </c>
      <c r="O15" s="153">
        <v>460.02100100000001</v>
      </c>
      <c r="P15" s="153">
        <v>632.013465</v>
      </c>
      <c r="Q15" s="153">
        <v>256.57512500000001</v>
      </c>
      <c r="R15" s="154">
        <v>331.62678899999997</v>
      </c>
      <c r="S15" s="156">
        <v>434.69766199999998</v>
      </c>
      <c r="T15" s="245">
        <v>476.10389900000001</v>
      </c>
      <c r="U15" s="246">
        <v>572.87472500000001</v>
      </c>
      <c r="V15" s="246">
        <v>655.25430299999994</v>
      </c>
      <c r="W15" s="246">
        <v>659.12079400000005</v>
      </c>
      <c r="X15" s="246">
        <v>778.83080400000006</v>
      </c>
      <c r="Y15" s="75">
        <f t="shared" si="0"/>
        <v>8405.8067809999993</v>
      </c>
    </row>
    <row r="16" spans="1:25" ht="12.75" customHeight="1" x14ac:dyDescent="0.25">
      <c r="A16" s="7" t="s">
        <v>159</v>
      </c>
      <c r="B16" s="7" t="s">
        <v>111</v>
      </c>
      <c r="C16" s="153">
        <v>997.08000300000003</v>
      </c>
      <c r="D16" s="153">
        <v>1426.3765599999999</v>
      </c>
      <c r="E16" s="153">
        <v>1730.427195</v>
      </c>
      <c r="F16" s="153">
        <v>1955.8406580000001</v>
      </c>
      <c r="G16" s="153">
        <v>2072.7561009999999</v>
      </c>
      <c r="H16" s="153">
        <v>2733.7525129999999</v>
      </c>
      <c r="I16" s="153">
        <v>2394.4592720000001</v>
      </c>
      <c r="J16" s="153">
        <v>1832.8590549999999</v>
      </c>
      <c r="K16" s="153">
        <v>1731.236594</v>
      </c>
      <c r="L16" s="153">
        <v>2006.4982359999999</v>
      </c>
      <c r="M16" s="153">
        <v>2051.114</v>
      </c>
      <c r="N16" s="153">
        <v>2222.460716</v>
      </c>
      <c r="O16" s="153">
        <v>1736.260407</v>
      </c>
      <c r="P16" s="153">
        <v>1474.59887</v>
      </c>
      <c r="Q16" s="153">
        <v>990.34487999999999</v>
      </c>
      <c r="R16" s="154">
        <v>1293.978376</v>
      </c>
      <c r="S16" s="156">
        <v>1300.524995</v>
      </c>
      <c r="T16" s="245">
        <v>1366.407537</v>
      </c>
      <c r="U16" s="246">
        <v>1550.4306590000001</v>
      </c>
      <c r="V16" s="246">
        <v>1707.6848429999998</v>
      </c>
      <c r="W16" s="246">
        <v>1585.4561080000001</v>
      </c>
      <c r="X16" s="246">
        <v>1618.1422710000002</v>
      </c>
      <c r="Y16" s="75">
        <f t="shared" si="0"/>
        <v>37778.689849000002</v>
      </c>
    </row>
    <row r="17" spans="1:25" ht="12.75" customHeight="1" x14ac:dyDescent="0.25">
      <c r="A17" s="7" t="s">
        <v>160</v>
      </c>
      <c r="B17" s="7" t="s">
        <v>112</v>
      </c>
      <c r="C17" s="153">
        <v>655.91050600000005</v>
      </c>
      <c r="D17" s="153">
        <v>882.02083900000002</v>
      </c>
      <c r="E17" s="153">
        <v>944.75143800000001</v>
      </c>
      <c r="F17" s="153">
        <v>1157.4848979999999</v>
      </c>
      <c r="G17" s="153">
        <v>1506.64192</v>
      </c>
      <c r="H17" s="153">
        <v>2030.9526129999999</v>
      </c>
      <c r="I17" s="153">
        <v>1889.3587460000001</v>
      </c>
      <c r="J17" s="153">
        <v>1667.3400119999999</v>
      </c>
      <c r="K17" s="153">
        <v>1599.928007</v>
      </c>
      <c r="L17" s="153">
        <v>1762.4051589999999</v>
      </c>
      <c r="M17" s="153">
        <v>1829.351132</v>
      </c>
      <c r="N17" s="153">
        <v>2028.2752889999999</v>
      </c>
      <c r="O17" s="153">
        <v>2092.3591080000001</v>
      </c>
      <c r="P17" s="153">
        <v>1864.5289379999999</v>
      </c>
      <c r="Q17" s="153">
        <v>1355.408901</v>
      </c>
      <c r="R17" s="154">
        <v>1751.2721389999999</v>
      </c>
      <c r="S17" s="156">
        <v>1752.152075</v>
      </c>
      <c r="T17" s="245">
        <v>1865.039585</v>
      </c>
      <c r="U17" s="246">
        <v>2144.0017170000001</v>
      </c>
      <c r="V17" s="246">
        <v>2197.471133</v>
      </c>
      <c r="W17" s="246">
        <v>2170.5191260000001</v>
      </c>
      <c r="X17" s="246">
        <v>2162.0901260000001</v>
      </c>
      <c r="Y17" s="75">
        <f t="shared" si="0"/>
        <v>37309.263406999999</v>
      </c>
    </row>
    <row r="18" spans="1:25" ht="12.75" customHeight="1" x14ac:dyDescent="0.25">
      <c r="A18" s="7" t="s">
        <v>161</v>
      </c>
      <c r="B18" s="7" t="s">
        <v>113</v>
      </c>
      <c r="C18" s="153">
        <v>90.914818999999994</v>
      </c>
      <c r="D18" s="153">
        <v>91.011943000000002</v>
      </c>
      <c r="E18" s="153">
        <v>107.25751</v>
      </c>
      <c r="F18" s="153">
        <v>125.354798</v>
      </c>
      <c r="G18" s="153">
        <v>133.11968200000001</v>
      </c>
      <c r="H18" s="153">
        <v>138.84017800000001</v>
      </c>
      <c r="I18" s="153">
        <v>129.70708200000001</v>
      </c>
      <c r="J18" s="153">
        <v>105.452612</v>
      </c>
      <c r="K18" s="153">
        <v>98.404459000000003</v>
      </c>
      <c r="L18" s="153">
        <v>98.396182999999994</v>
      </c>
      <c r="M18" s="153">
        <v>120.103657</v>
      </c>
      <c r="N18" s="153">
        <v>117.900733</v>
      </c>
      <c r="O18" s="153">
        <v>139.219998</v>
      </c>
      <c r="P18" s="153">
        <v>156.09884</v>
      </c>
      <c r="Q18" s="153">
        <v>135.388724</v>
      </c>
      <c r="R18" s="154">
        <v>170.90761900000001</v>
      </c>
      <c r="S18" s="156">
        <v>205.08840699999999</v>
      </c>
      <c r="T18" s="245">
        <v>182.607327</v>
      </c>
      <c r="U18" s="246">
        <v>159.87381400000001</v>
      </c>
      <c r="V18" s="246">
        <v>188.575579</v>
      </c>
      <c r="W18" s="246">
        <v>195.63569699999999</v>
      </c>
      <c r="X18" s="246">
        <v>176.69179800000001</v>
      </c>
      <c r="Y18" s="75">
        <f t="shared" si="0"/>
        <v>3066.5514590000002</v>
      </c>
    </row>
    <row r="19" spans="1:25" ht="12.75" customHeight="1" x14ac:dyDescent="0.25">
      <c r="A19" s="7" t="s">
        <v>162</v>
      </c>
      <c r="B19" s="7" t="s">
        <v>114</v>
      </c>
      <c r="C19" s="153">
        <v>1174.5659909999999</v>
      </c>
      <c r="D19" s="153">
        <v>1662.210763</v>
      </c>
      <c r="E19" s="153">
        <v>2050.885205</v>
      </c>
      <c r="F19" s="153">
        <v>2409.6571239999998</v>
      </c>
      <c r="G19" s="153">
        <v>2930.3616750000001</v>
      </c>
      <c r="H19" s="153">
        <v>3560.5848449999999</v>
      </c>
      <c r="I19" s="153">
        <v>3445.6377400000001</v>
      </c>
      <c r="J19" s="153">
        <v>3582.6300970000002</v>
      </c>
      <c r="K19" s="153">
        <v>3518.898083</v>
      </c>
      <c r="L19" s="153">
        <v>4052.6779350000002</v>
      </c>
      <c r="M19" s="153">
        <v>4269.919089</v>
      </c>
      <c r="N19" s="153">
        <v>4455.9125530000001</v>
      </c>
      <c r="O19" s="153">
        <v>4627.8686029999999</v>
      </c>
      <c r="P19" s="153">
        <v>4544.1989739999999</v>
      </c>
      <c r="Q19" s="153">
        <v>3358.1984440000001</v>
      </c>
      <c r="R19" s="154">
        <v>4383.1518610000003</v>
      </c>
      <c r="S19" s="156">
        <v>4724.8320169999997</v>
      </c>
      <c r="T19" s="245">
        <v>5086.2385539999996</v>
      </c>
      <c r="U19" s="246">
        <v>5608.2962049999996</v>
      </c>
      <c r="V19" s="246">
        <v>5949.6426179999999</v>
      </c>
      <c r="W19" s="246">
        <v>6097.0571380000001</v>
      </c>
      <c r="X19" s="246">
        <v>5939.0922179999998</v>
      </c>
      <c r="Y19" s="75">
        <f t="shared" si="0"/>
        <v>87432.517732000008</v>
      </c>
    </row>
    <row r="20" spans="1:25" ht="12.75" customHeight="1" x14ac:dyDescent="0.25">
      <c r="A20" s="7" t="s">
        <v>163</v>
      </c>
      <c r="B20" s="7" t="s">
        <v>115</v>
      </c>
      <c r="C20" s="153">
        <v>157.08730199999999</v>
      </c>
      <c r="D20" s="153">
        <v>181.282703</v>
      </c>
      <c r="E20" s="153">
        <v>221.23194699999999</v>
      </c>
      <c r="F20" s="153">
        <v>258.792058</v>
      </c>
      <c r="G20" s="153">
        <v>387.24077999999997</v>
      </c>
      <c r="H20" s="153">
        <v>370.35841900000003</v>
      </c>
      <c r="I20" s="153">
        <v>377.97920499999998</v>
      </c>
      <c r="J20" s="153">
        <v>395.114349</v>
      </c>
      <c r="K20" s="153">
        <v>435.92131000000001</v>
      </c>
      <c r="L20" s="153">
        <v>482.07761099999999</v>
      </c>
      <c r="M20" s="153">
        <v>479.34717799999999</v>
      </c>
      <c r="N20" s="153">
        <v>607.60742800000003</v>
      </c>
      <c r="O20" s="153">
        <v>825.82981299999994</v>
      </c>
      <c r="P20" s="153">
        <v>794.627026</v>
      </c>
      <c r="Q20" s="153">
        <v>611.86903099999995</v>
      </c>
      <c r="R20" s="154">
        <v>906.004414</v>
      </c>
      <c r="S20" s="156">
        <v>1041.4399679999999</v>
      </c>
      <c r="T20" s="245">
        <v>1201.9930710000001</v>
      </c>
      <c r="U20" s="246">
        <v>1458.173763</v>
      </c>
      <c r="V20" s="246">
        <v>1499.8343519999999</v>
      </c>
      <c r="W20" s="246">
        <v>1602.191411</v>
      </c>
      <c r="X20" s="246">
        <v>1642.7472989999999</v>
      </c>
      <c r="Y20" s="75">
        <f t="shared" si="0"/>
        <v>15938.750438000003</v>
      </c>
    </row>
    <row r="21" spans="1:25" ht="12.75" customHeight="1" x14ac:dyDescent="0.25">
      <c r="A21" s="7" t="s">
        <v>164</v>
      </c>
      <c r="B21" s="7" t="s">
        <v>116</v>
      </c>
      <c r="C21" s="153">
        <v>435.427615</v>
      </c>
      <c r="D21" s="153">
        <v>534.73366299999998</v>
      </c>
      <c r="E21" s="153">
        <v>612.57954299999994</v>
      </c>
      <c r="F21" s="153">
        <v>741.72652000000005</v>
      </c>
      <c r="G21" s="153">
        <v>828.43363899999997</v>
      </c>
      <c r="H21" s="153">
        <v>947.84665500000006</v>
      </c>
      <c r="I21" s="153">
        <v>1026.494713</v>
      </c>
      <c r="J21" s="153">
        <v>1047.0227850000001</v>
      </c>
      <c r="K21" s="153">
        <v>1032.164992</v>
      </c>
      <c r="L21" s="153">
        <v>1318.61997</v>
      </c>
      <c r="M21" s="153">
        <v>1618.3706790000001</v>
      </c>
      <c r="N21" s="153">
        <v>1903.028685</v>
      </c>
      <c r="O21" s="153">
        <v>2021.875507</v>
      </c>
      <c r="P21" s="153">
        <v>1956.824959</v>
      </c>
      <c r="Q21" s="153">
        <v>1439.8790300000001</v>
      </c>
      <c r="R21" s="154">
        <v>2248.997288</v>
      </c>
      <c r="S21" s="156">
        <v>2440.273588</v>
      </c>
      <c r="T21" s="245">
        <v>2792.3660319999999</v>
      </c>
      <c r="U21" s="246">
        <v>3105.4702659999998</v>
      </c>
      <c r="V21" s="246">
        <v>3318.4352570000001</v>
      </c>
      <c r="W21" s="246">
        <v>3370.3443079999997</v>
      </c>
      <c r="X21" s="246">
        <v>3525.7493239999999</v>
      </c>
      <c r="Y21" s="75">
        <f t="shared" si="0"/>
        <v>38266.665018</v>
      </c>
    </row>
    <row r="22" spans="1:25" ht="12.75" customHeight="1" x14ac:dyDescent="0.25">
      <c r="A22" s="7" t="s">
        <v>165</v>
      </c>
      <c r="B22" s="7" t="s">
        <v>117</v>
      </c>
      <c r="C22" s="153">
        <v>1364.33797</v>
      </c>
      <c r="D22" s="153">
        <v>1722.327955</v>
      </c>
      <c r="E22" s="153">
        <v>2108.7213889999998</v>
      </c>
      <c r="F22" s="153">
        <v>2767.1134900000002</v>
      </c>
      <c r="G22" s="153">
        <v>3166.3643780000002</v>
      </c>
      <c r="H22" s="153">
        <v>3388.4333320000001</v>
      </c>
      <c r="I22" s="153">
        <v>3078.996576</v>
      </c>
      <c r="J22" s="153">
        <v>2745.267421</v>
      </c>
      <c r="K22" s="153">
        <v>1877.06835</v>
      </c>
      <c r="L22" s="153">
        <v>1693.5592750000001</v>
      </c>
      <c r="M22" s="153">
        <v>1093.4701680000001</v>
      </c>
      <c r="N22" s="153">
        <v>676.39119700000003</v>
      </c>
      <c r="O22" s="153">
        <v>355.36866400000002</v>
      </c>
      <c r="P22" s="153">
        <v>99.108699999999999</v>
      </c>
      <c r="Q22" s="153">
        <v>51.538963000000003</v>
      </c>
      <c r="R22" s="154">
        <v>51.406280000000002</v>
      </c>
      <c r="S22" s="156">
        <v>36.386211000000003</v>
      </c>
      <c r="T22" s="245">
        <v>37.486217000000003</v>
      </c>
      <c r="U22" s="246">
        <v>20.637194000000001</v>
      </c>
      <c r="V22" s="246">
        <v>13.417921999999999</v>
      </c>
      <c r="W22" s="246">
        <v>11.920606999999999</v>
      </c>
      <c r="X22" s="246">
        <v>10.779401000000002</v>
      </c>
      <c r="Y22" s="75">
        <f t="shared" si="0"/>
        <v>26370.101660000004</v>
      </c>
    </row>
    <row r="23" spans="1:25" ht="12.75" customHeight="1" x14ac:dyDescent="0.25">
      <c r="A23" s="7" t="s">
        <v>166</v>
      </c>
      <c r="B23" s="7" t="s">
        <v>118</v>
      </c>
      <c r="C23" s="153">
        <v>874.06872199999998</v>
      </c>
      <c r="D23" s="153">
        <v>3760.6208019999999</v>
      </c>
      <c r="E23" s="153">
        <v>4238.5213999999996</v>
      </c>
      <c r="F23" s="153">
        <v>4976.60671</v>
      </c>
      <c r="G23" s="153">
        <v>6774.0072419999997</v>
      </c>
      <c r="H23" s="153">
        <v>10335.579156</v>
      </c>
      <c r="I23" s="153">
        <v>9153.0298559999992</v>
      </c>
      <c r="J23" s="153">
        <v>8645.1249229999994</v>
      </c>
      <c r="K23" s="153">
        <v>7806.421249</v>
      </c>
      <c r="L23" s="153">
        <v>9931.0183319999996</v>
      </c>
      <c r="M23" s="153">
        <v>10298.902897</v>
      </c>
      <c r="N23" s="153">
        <v>11076.250894999999</v>
      </c>
      <c r="O23" s="153">
        <v>10662.185915</v>
      </c>
      <c r="P23" s="153">
        <v>10487.550182000001</v>
      </c>
      <c r="Q23" s="153">
        <v>9284.1876439999996</v>
      </c>
      <c r="R23" s="154">
        <v>12683.048629999999</v>
      </c>
      <c r="S23" s="156">
        <v>14786.329618</v>
      </c>
      <c r="T23" s="245">
        <v>14092.424467999999</v>
      </c>
      <c r="U23" s="246">
        <v>16093.876681</v>
      </c>
      <c r="V23" s="246">
        <v>17094.355759000002</v>
      </c>
      <c r="W23" s="246">
        <v>18048.450240999999</v>
      </c>
      <c r="X23" s="246">
        <v>18048.107415999999</v>
      </c>
      <c r="Y23" s="75">
        <f t="shared" si="0"/>
        <v>229150.66873799998</v>
      </c>
    </row>
    <row r="24" spans="1:25" ht="12.75" customHeight="1" x14ac:dyDescent="0.25">
      <c r="A24" s="7" t="s">
        <v>167</v>
      </c>
      <c r="B24" s="7" t="s">
        <v>119</v>
      </c>
      <c r="C24" s="153">
        <v>145.21320299999999</v>
      </c>
      <c r="D24" s="153">
        <v>374.64187900000002</v>
      </c>
      <c r="E24" s="153">
        <v>408.27669200000003</v>
      </c>
      <c r="F24" s="153">
        <v>447.51871399999999</v>
      </c>
      <c r="G24" s="153">
        <v>518.81144800000004</v>
      </c>
      <c r="H24" s="153">
        <v>621.64479200000005</v>
      </c>
      <c r="I24" s="153">
        <v>662.11360100000002</v>
      </c>
      <c r="J24" s="153">
        <v>556.14006400000005</v>
      </c>
      <c r="K24" s="153">
        <v>573.32723699999997</v>
      </c>
      <c r="L24" s="153">
        <v>738.40820299999996</v>
      </c>
      <c r="M24" s="153">
        <v>771.65964699999995</v>
      </c>
      <c r="N24" s="153">
        <v>992.84619899999996</v>
      </c>
      <c r="O24" s="153">
        <v>791.34079299999996</v>
      </c>
      <c r="P24" s="153">
        <v>449.31176599999998</v>
      </c>
      <c r="Q24" s="153">
        <v>371.13603799999999</v>
      </c>
      <c r="R24" s="154">
        <v>415.14849400000003</v>
      </c>
      <c r="S24" s="156">
        <v>445.98095799999999</v>
      </c>
      <c r="T24" s="245">
        <v>495.49577799999997</v>
      </c>
      <c r="U24" s="246">
        <v>574.73973699999999</v>
      </c>
      <c r="V24" s="246">
        <v>443.90482499999996</v>
      </c>
      <c r="W24" s="246">
        <v>524.56846399999995</v>
      </c>
      <c r="X24" s="246">
        <v>563.54628600000001</v>
      </c>
      <c r="Y24" s="75">
        <f t="shared" si="0"/>
        <v>11885.774818</v>
      </c>
    </row>
    <row r="25" spans="1:25" ht="12.75" customHeight="1" x14ac:dyDescent="0.25">
      <c r="A25" s="7" t="s">
        <v>168</v>
      </c>
      <c r="B25" s="7" t="s">
        <v>120</v>
      </c>
      <c r="C25" s="153">
        <v>1063.1079159999999</v>
      </c>
      <c r="D25" s="153">
        <v>2552.877614</v>
      </c>
      <c r="E25" s="153">
        <v>3313.2419559999998</v>
      </c>
      <c r="F25" s="153">
        <v>3721.3817899999999</v>
      </c>
      <c r="G25" s="153">
        <v>5136.8054599999996</v>
      </c>
      <c r="H25" s="153">
        <v>6782.9965499999998</v>
      </c>
      <c r="I25" s="153">
        <v>8999.5730989999993</v>
      </c>
      <c r="J25" s="153">
        <v>9944.7087119999997</v>
      </c>
      <c r="K25" s="153">
        <v>11202.852806999999</v>
      </c>
      <c r="L25" s="153">
        <v>13113.45484</v>
      </c>
      <c r="M25" s="153">
        <v>12497.446298000001</v>
      </c>
      <c r="N25" s="153">
        <v>13081.702055</v>
      </c>
      <c r="O25" s="153">
        <v>13295.213029</v>
      </c>
      <c r="P25" s="153">
        <v>13614.961442</v>
      </c>
      <c r="Q25" s="153">
        <v>12870.550508</v>
      </c>
      <c r="R25" s="154">
        <v>17131.766221000002</v>
      </c>
      <c r="S25" s="156">
        <v>18002.257844</v>
      </c>
      <c r="T25" s="245">
        <v>19117.742374000001</v>
      </c>
      <c r="U25" s="246">
        <v>19520.853328000001</v>
      </c>
      <c r="V25" s="246">
        <v>22588.275213000004</v>
      </c>
      <c r="W25" s="246">
        <v>23237.241105999998</v>
      </c>
      <c r="X25" s="246">
        <v>23902.075309999993</v>
      </c>
      <c r="Y25" s="75">
        <f t="shared" si="0"/>
        <v>274691.08547200001</v>
      </c>
    </row>
    <row r="26" spans="1:25" ht="12.75" customHeight="1" x14ac:dyDescent="0.25">
      <c r="A26" s="7" t="s">
        <v>169</v>
      </c>
      <c r="B26" s="7" t="s">
        <v>121</v>
      </c>
      <c r="C26" s="153">
        <v>203.52392900000001</v>
      </c>
      <c r="D26" s="153">
        <v>258.67938700000002</v>
      </c>
      <c r="E26" s="153">
        <v>319.59626300000002</v>
      </c>
      <c r="F26" s="153">
        <v>366.15259099999997</v>
      </c>
      <c r="G26" s="153">
        <v>441.26131600000002</v>
      </c>
      <c r="H26" s="153">
        <v>538.90027899999995</v>
      </c>
      <c r="I26" s="153">
        <v>470.177885</v>
      </c>
      <c r="J26" s="153">
        <v>464.171514</v>
      </c>
      <c r="K26" s="153">
        <v>523.57374200000004</v>
      </c>
      <c r="L26" s="153">
        <v>568.72201399999994</v>
      </c>
      <c r="M26" s="153">
        <v>532.51300900000001</v>
      </c>
      <c r="N26" s="153">
        <v>628.75574200000005</v>
      </c>
      <c r="O26" s="153">
        <v>528.41151600000001</v>
      </c>
      <c r="P26" s="153">
        <v>419.04111799999998</v>
      </c>
      <c r="Q26" s="153">
        <v>357.85330800000003</v>
      </c>
      <c r="R26" s="154">
        <v>365.29604899999998</v>
      </c>
      <c r="S26" s="156">
        <v>340.07223399999998</v>
      </c>
      <c r="T26" s="245">
        <v>251.146917</v>
      </c>
      <c r="U26" s="246">
        <v>249.07208499999999</v>
      </c>
      <c r="V26" s="246">
        <v>290.260561</v>
      </c>
      <c r="W26" s="246">
        <v>246.15867900000001</v>
      </c>
      <c r="X26" s="246">
        <v>201.42450200000002</v>
      </c>
      <c r="Y26" s="75">
        <f t="shared" si="0"/>
        <v>8564.7646399999994</v>
      </c>
    </row>
    <row r="27" spans="1:25" ht="12.75" customHeight="1" x14ac:dyDescent="0.25">
      <c r="A27" s="7" t="s">
        <v>170</v>
      </c>
      <c r="B27" s="7" t="s">
        <v>122</v>
      </c>
      <c r="C27" s="153">
        <v>37.845829999999999</v>
      </c>
      <c r="D27" s="153">
        <v>112.088464</v>
      </c>
      <c r="E27" s="153">
        <v>63.975859999999997</v>
      </c>
      <c r="F27" s="153">
        <v>73.211740000000006</v>
      </c>
      <c r="G27" s="153">
        <v>89.967967000000002</v>
      </c>
      <c r="H27" s="153">
        <v>142.31390099999999</v>
      </c>
      <c r="I27" s="153">
        <v>137.11198899999999</v>
      </c>
      <c r="J27" s="153">
        <v>87.897024000000002</v>
      </c>
      <c r="K27" s="153">
        <v>82.647874999999999</v>
      </c>
      <c r="L27" s="153">
        <v>123.37073700000001</v>
      </c>
      <c r="M27" s="153">
        <v>194.39533299999999</v>
      </c>
      <c r="N27" s="153">
        <v>241.47271900000001</v>
      </c>
      <c r="O27" s="153">
        <v>200.09860699999999</v>
      </c>
      <c r="P27" s="153">
        <v>221.79537199999999</v>
      </c>
      <c r="Q27" s="153">
        <v>169.575726</v>
      </c>
      <c r="R27" s="154">
        <v>204.22740899999999</v>
      </c>
      <c r="S27" s="156">
        <v>270.25767000000002</v>
      </c>
      <c r="T27" s="245">
        <v>279.86857900000001</v>
      </c>
      <c r="U27" s="246">
        <v>309.82880799999998</v>
      </c>
      <c r="V27" s="246">
        <v>358.88393000000002</v>
      </c>
      <c r="W27" s="246">
        <v>409.07558300000005</v>
      </c>
      <c r="X27" s="246">
        <v>450.53438799999998</v>
      </c>
      <c r="Y27" s="75">
        <f t="shared" si="0"/>
        <v>4260.4455109999999</v>
      </c>
    </row>
    <row r="28" spans="1:25" ht="12.75" customHeight="1" x14ac:dyDescent="0.25">
      <c r="A28" s="7" t="s">
        <v>171</v>
      </c>
      <c r="B28" s="7" t="s">
        <v>123</v>
      </c>
      <c r="C28" s="153">
        <v>128.23884200000001</v>
      </c>
      <c r="D28" s="153">
        <v>159.91445899999999</v>
      </c>
      <c r="E28" s="153">
        <v>202.601913</v>
      </c>
      <c r="F28" s="153">
        <v>240.478317</v>
      </c>
      <c r="G28" s="153">
        <v>463.168859</v>
      </c>
      <c r="H28" s="153">
        <v>618.44319900000005</v>
      </c>
      <c r="I28" s="153">
        <v>563.88041199999998</v>
      </c>
      <c r="J28" s="153">
        <v>734.61021800000003</v>
      </c>
      <c r="K28" s="153">
        <v>752.401207</v>
      </c>
      <c r="L28" s="153">
        <v>1269.9661020000001</v>
      </c>
      <c r="M28" s="153">
        <v>1590.1214629999999</v>
      </c>
      <c r="N28" s="153">
        <v>3955.234903</v>
      </c>
      <c r="O28" s="153">
        <v>6539.8382430000001</v>
      </c>
      <c r="P28" s="153">
        <v>5917.1530339999999</v>
      </c>
      <c r="Q28" s="153">
        <v>2893.7991919999999</v>
      </c>
      <c r="R28" s="154">
        <v>3670.2734390000001</v>
      </c>
      <c r="S28" s="156">
        <v>3879.7009349999998</v>
      </c>
      <c r="T28" s="245">
        <v>3780.2506969999999</v>
      </c>
      <c r="U28" s="246">
        <v>3798.6689299999998</v>
      </c>
      <c r="V28" s="246">
        <v>3774.3179810000001</v>
      </c>
      <c r="W28" s="246">
        <v>5340.4087079999999</v>
      </c>
      <c r="X28" s="246">
        <v>4675.6129939999992</v>
      </c>
      <c r="Y28" s="75">
        <f t="shared" si="0"/>
        <v>54949.084046999997</v>
      </c>
    </row>
    <row r="29" spans="1:25" ht="12.75" customHeight="1" x14ac:dyDescent="0.25">
      <c r="A29" s="7" t="s">
        <v>172</v>
      </c>
      <c r="B29" s="7" t="s">
        <v>124</v>
      </c>
      <c r="C29" s="153">
        <v>367.96485100000001</v>
      </c>
      <c r="D29" s="153">
        <v>431.70782500000001</v>
      </c>
      <c r="E29" s="153">
        <v>581.457942</v>
      </c>
      <c r="F29" s="153">
        <v>602.70326799999998</v>
      </c>
      <c r="G29" s="153">
        <v>509.23529100000002</v>
      </c>
      <c r="H29" s="153">
        <v>575.02689999999996</v>
      </c>
      <c r="I29" s="153">
        <v>724.02668700000004</v>
      </c>
      <c r="J29" s="153">
        <v>588.32382299999995</v>
      </c>
      <c r="K29" s="153">
        <v>395.08671199999998</v>
      </c>
      <c r="L29" s="153">
        <v>411.92074300000002</v>
      </c>
      <c r="M29" s="153">
        <v>443.14009199999998</v>
      </c>
      <c r="N29" s="153">
        <v>470.69002499999999</v>
      </c>
      <c r="O29" s="153">
        <v>1158.113773</v>
      </c>
      <c r="P29" s="153">
        <v>2014.994954</v>
      </c>
      <c r="Q29" s="153">
        <v>1566.3632299999999</v>
      </c>
      <c r="R29" s="154">
        <v>1888.727582</v>
      </c>
      <c r="S29" s="156">
        <v>1789.512164</v>
      </c>
      <c r="T29" s="245">
        <v>1659.6863410000001</v>
      </c>
      <c r="U29" s="246">
        <v>1616.164628</v>
      </c>
      <c r="V29" s="246">
        <v>1740.4414330000002</v>
      </c>
      <c r="W29" s="246">
        <v>1818.2966570000008</v>
      </c>
      <c r="X29" s="246">
        <v>1517.1620179999995</v>
      </c>
      <c r="Y29" s="75">
        <f t="shared" si="0"/>
        <v>22870.746939000001</v>
      </c>
    </row>
    <row r="30" spans="1:25" ht="12.75" customHeight="1" x14ac:dyDescent="0.25">
      <c r="A30" s="7" t="s">
        <v>173</v>
      </c>
      <c r="B30" s="7" t="s">
        <v>125</v>
      </c>
      <c r="C30" s="153">
        <v>267.06387799999999</v>
      </c>
      <c r="D30" s="153">
        <v>348.274269</v>
      </c>
      <c r="E30" s="153">
        <v>435.14591999999999</v>
      </c>
      <c r="F30" s="153">
        <v>496.968233</v>
      </c>
      <c r="G30" s="153">
        <v>697.78837499999997</v>
      </c>
      <c r="H30" s="153">
        <v>851.37495899999999</v>
      </c>
      <c r="I30" s="153">
        <v>905.83527400000003</v>
      </c>
      <c r="J30" s="153">
        <v>1030.775157</v>
      </c>
      <c r="K30" s="153">
        <v>1320.2133389999999</v>
      </c>
      <c r="L30" s="153">
        <v>1427.5541559999999</v>
      </c>
      <c r="M30" s="153">
        <v>1731.8194659999999</v>
      </c>
      <c r="N30" s="153">
        <v>1970.881844</v>
      </c>
      <c r="O30" s="153">
        <v>1962.933822</v>
      </c>
      <c r="P30" s="153">
        <v>2189.9879799999999</v>
      </c>
      <c r="Q30" s="153">
        <v>2223.1097129999998</v>
      </c>
      <c r="R30" s="154">
        <v>2497.844975</v>
      </c>
      <c r="S30" s="156">
        <v>2696.2369749999998</v>
      </c>
      <c r="T30" s="245">
        <v>2789.178586</v>
      </c>
      <c r="U30" s="246">
        <v>3050.6262310000002</v>
      </c>
      <c r="V30" s="246">
        <v>3315.0192539999998</v>
      </c>
      <c r="W30" s="246">
        <v>3490.5392030000003</v>
      </c>
      <c r="X30" s="246">
        <v>3788.1299640000002</v>
      </c>
      <c r="Y30" s="75">
        <f t="shared" si="0"/>
        <v>39487.301572999997</v>
      </c>
    </row>
    <row r="31" spans="1:25" ht="12.75" customHeight="1" x14ac:dyDescent="0.25">
      <c r="A31" s="7" t="s">
        <v>174</v>
      </c>
      <c r="B31" s="7" t="s">
        <v>126</v>
      </c>
      <c r="C31" s="153">
        <v>81.772321000000005</v>
      </c>
      <c r="D31" s="153">
        <v>103.322654</v>
      </c>
      <c r="E31" s="153">
        <v>122.489673</v>
      </c>
      <c r="F31" s="153">
        <v>144.70664300000001</v>
      </c>
      <c r="G31" s="153">
        <v>147.182571</v>
      </c>
      <c r="H31" s="153">
        <v>165.626677</v>
      </c>
      <c r="I31" s="153">
        <v>191.558404</v>
      </c>
      <c r="J31" s="153">
        <v>194.882676</v>
      </c>
      <c r="K31" s="153">
        <v>295.85334599999999</v>
      </c>
      <c r="L31" s="153">
        <v>222.95328799999999</v>
      </c>
      <c r="M31" s="153">
        <v>217.24765300000001</v>
      </c>
      <c r="N31" s="153">
        <v>269.083483</v>
      </c>
      <c r="O31" s="153">
        <v>292.663095</v>
      </c>
      <c r="P31" s="153">
        <v>311.18019700000002</v>
      </c>
      <c r="Q31" s="153">
        <v>213.675051</v>
      </c>
      <c r="R31" s="154">
        <v>283.31679700000001</v>
      </c>
      <c r="S31" s="156">
        <v>380.59653700000001</v>
      </c>
      <c r="T31" s="245">
        <v>380.46889900000002</v>
      </c>
      <c r="U31" s="246">
        <v>379.52826700000003</v>
      </c>
      <c r="V31" s="246">
        <v>390.81763699999999</v>
      </c>
      <c r="W31" s="246">
        <v>393.86772199999996</v>
      </c>
      <c r="X31" s="246">
        <v>370.51931399999989</v>
      </c>
      <c r="Y31" s="75">
        <f t="shared" si="0"/>
        <v>5553.3129049999998</v>
      </c>
    </row>
    <row r="32" spans="1:25" ht="12.75" customHeight="1" x14ac:dyDescent="0.25">
      <c r="A32" s="7" t="s">
        <v>175</v>
      </c>
      <c r="B32" s="7" t="s">
        <v>127</v>
      </c>
      <c r="C32" s="153">
        <v>25.700489999999999</v>
      </c>
      <c r="D32" s="153">
        <v>32.693161000000003</v>
      </c>
      <c r="E32" s="153">
        <v>38.047106999999997</v>
      </c>
      <c r="F32" s="153">
        <v>42.848526</v>
      </c>
      <c r="G32" s="153">
        <v>53.018636999999998</v>
      </c>
      <c r="H32" s="153">
        <v>48.704189999999997</v>
      </c>
      <c r="I32" s="153">
        <v>44.187379999999997</v>
      </c>
      <c r="J32" s="153">
        <v>45.707216000000003</v>
      </c>
      <c r="K32" s="153">
        <v>45.471867000000003</v>
      </c>
      <c r="L32" s="153">
        <v>48.475704</v>
      </c>
      <c r="M32" s="153">
        <v>51.723987000000001</v>
      </c>
      <c r="N32" s="153">
        <v>60.199919999999999</v>
      </c>
      <c r="O32" s="153">
        <v>63.822364</v>
      </c>
      <c r="P32" s="153">
        <v>62.979691000000003</v>
      </c>
      <c r="Q32" s="153">
        <v>48.931139999999999</v>
      </c>
      <c r="R32" s="154">
        <v>59.449874000000001</v>
      </c>
      <c r="S32" s="156">
        <v>74.733165</v>
      </c>
      <c r="T32" s="245">
        <v>84.878715</v>
      </c>
      <c r="U32" s="246">
        <v>76.738786000000005</v>
      </c>
      <c r="V32" s="246">
        <v>80.075205999999994</v>
      </c>
      <c r="W32" s="246">
        <v>84.591293000000007</v>
      </c>
      <c r="X32" s="246">
        <v>73.638689999999997</v>
      </c>
      <c r="Y32" s="75">
        <f t="shared" si="0"/>
        <v>1246.6171090000003</v>
      </c>
    </row>
    <row r="33" spans="1:25" ht="12.75" customHeight="1" x14ac:dyDescent="0.25">
      <c r="A33" s="7" t="s">
        <v>176</v>
      </c>
      <c r="B33" s="7" t="s">
        <v>128</v>
      </c>
      <c r="C33" s="153">
        <v>1101.6605649999999</v>
      </c>
      <c r="D33" s="153">
        <v>1512.8278350000001</v>
      </c>
      <c r="E33" s="153">
        <v>1734.0148750000001</v>
      </c>
      <c r="F33" s="153">
        <v>2021.988308</v>
      </c>
      <c r="G33" s="153">
        <v>2183.6199379999998</v>
      </c>
      <c r="H33" s="153">
        <v>2462.6049680000001</v>
      </c>
      <c r="I33" s="153">
        <v>2407.467369</v>
      </c>
      <c r="J33" s="153">
        <v>2596.251272</v>
      </c>
      <c r="K33" s="153">
        <v>2670.5232850000002</v>
      </c>
      <c r="L33" s="153">
        <v>2825.5725969999999</v>
      </c>
      <c r="M33" s="153">
        <v>3232.1191330000001</v>
      </c>
      <c r="N33" s="153">
        <v>3558.3441990000001</v>
      </c>
      <c r="O33" s="153">
        <v>3847.8794109999999</v>
      </c>
      <c r="P33" s="153">
        <v>4090.504363</v>
      </c>
      <c r="Q33" s="153">
        <v>3271.237392</v>
      </c>
      <c r="R33" s="154">
        <v>14064.639294000001</v>
      </c>
      <c r="S33" s="156">
        <v>4417.9282279999998</v>
      </c>
      <c r="T33" s="245">
        <v>4951.4074019999998</v>
      </c>
      <c r="U33" s="246">
        <v>5350.7077870000003</v>
      </c>
      <c r="V33" s="246">
        <v>5860.1393550000021</v>
      </c>
      <c r="W33" s="246">
        <v>5945.563255</v>
      </c>
      <c r="X33" s="246">
        <v>5796.5601410000008</v>
      </c>
      <c r="Y33" s="75">
        <f t="shared" si="0"/>
        <v>85903.560971999992</v>
      </c>
    </row>
    <row r="34" spans="1:25" ht="13.5" customHeight="1" thickBot="1" x14ac:dyDescent="0.3">
      <c r="A34" s="29"/>
      <c r="B34" s="53" t="s">
        <v>177</v>
      </c>
      <c r="C34" s="157">
        <f>SUM(C9:C33)</f>
        <v>14851.770762000004</v>
      </c>
      <c r="D34" s="157">
        <f t="shared" ref="D34:V34" si="1">SUM(D9:D33)</f>
        <v>23383.814406000005</v>
      </c>
      <c r="E34" s="157">
        <f t="shared" si="1"/>
        <v>28722.065364999995</v>
      </c>
      <c r="F34" s="157">
        <f t="shared" si="1"/>
        <v>33557.769195000001</v>
      </c>
      <c r="G34" s="157">
        <f t="shared" si="1"/>
        <v>41425.500287999981</v>
      </c>
      <c r="H34" s="157">
        <f t="shared" si="1"/>
        <v>54036.595394999997</v>
      </c>
      <c r="I34" s="157">
        <f t="shared" si="1"/>
        <v>54395.393877999995</v>
      </c>
      <c r="J34" s="157">
        <f t="shared" si="1"/>
        <v>51927.302145000001</v>
      </c>
      <c r="K34" s="157">
        <f t="shared" si="1"/>
        <v>53678.608333000011</v>
      </c>
      <c r="L34" s="157">
        <f t="shared" si="1"/>
        <v>67256.064907999986</v>
      </c>
      <c r="M34" s="157">
        <f t="shared" si="1"/>
        <v>76901.830314000006</v>
      </c>
      <c r="N34" s="157">
        <f t="shared" si="1"/>
        <v>97489.310383999997</v>
      </c>
      <c r="O34" s="157">
        <f t="shared" si="1"/>
        <v>102304.45033000002</v>
      </c>
      <c r="P34" s="157">
        <f t="shared" si="1"/>
        <v>110919.417663</v>
      </c>
      <c r="Q34" s="157">
        <f t="shared" si="1"/>
        <v>100132.94945</v>
      </c>
      <c r="R34" s="157">
        <f t="shared" si="1"/>
        <v>132502.409912</v>
      </c>
      <c r="S34" s="157">
        <f t="shared" si="1"/>
        <v>123733.55417300003</v>
      </c>
      <c r="T34" s="157">
        <f t="shared" si="1"/>
        <v>125662.63058999999</v>
      </c>
      <c r="U34" s="157">
        <f t="shared" si="1"/>
        <v>130555.33029300004</v>
      </c>
      <c r="V34" s="157">
        <f t="shared" si="1"/>
        <v>139039.91710700002</v>
      </c>
      <c r="W34" s="157">
        <f>SUM(W9:W33)</f>
        <v>131783.31185199998</v>
      </c>
      <c r="X34" s="157">
        <f>SUM(X9:X33)</f>
        <v>125755.110114</v>
      </c>
      <c r="Y34" s="157">
        <f t="shared" si="0"/>
        <v>1820015.1068569999</v>
      </c>
    </row>
    <row r="35" spans="1:25" ht="13.5" thickTop="1" x14ac:dyDescent="0.2">
      <c r="B35" s="8"/>
      <c r="C35" s="36"/>
      <c r="D35" s="36"/>
      <c r="E35" s="36"/>
      <c r="F35" s="36"/>
      <c r="G35" s="36"/>
      <c r="H35" s="36"/>
      <c r="I35" s="36"/>
      <c r="J35" s="36"/>
      <c r="K35" s="36"/>
      <c r="L35" s="18"/>
      <c r="M35" s="18"/>
      <c r="N35" s="18"/>
      <c r="O35" s="18"/>
      <c r="P35" s="18"/>
      <c r="Q35" s="18"/>
      <c r="R35" s="18"/>
      <c r="S35" s="18"/>
      <c r="T35" s="18"/>
      <c r="U35" s="18"/>
      <c r="V35" s="18"/>
      <c r="W35" s="18"/>
      <c r="X35" s="18"/>
    </row>
    <row r="36" spans="1:25" ht="19.5" thickBot="1" x14ac:dyDescent="0.35">
      <c r="A36" s="68"/>
      <c r="B36" s="55"/>
      <c r="C36" s="332" t="s">
        <v>8</v>
      </c>
      <c r="D36" s="332"/>
      <c r="E36" s="332"/>
      <c r="F36" s="332"/>
      <c r="G36" s="332"/>
      <c r="H36" s="332"/>
      <c r="I36" s="332"/>
      <c r="J36" s="332"/>
      <c r="K36" s="332"/>
      <c r="L36" s="332"/>
      <c r="M36" s="332"/>
      <c r="N36" s="332"/>
      <c r="O36" s="332"/>
      <c r="P36" s="332"/>
      <c r="Q36" s="332"/>
      <c r="R36" s="332"/>
      <c r="S36" s="332"/>
      <c r="T36" s="332"/>
      <c r="U36" s="332"/>
      <c r="V36" s="332"/>
      <c r="W36" s="332"/>
      <c r="X36" s="332"/>
      <c r="Y36" s="332"/>
    </row>
    <row r="37" spans="1:25" ht="13.5" thickTop="1" x14ac:dyDescent="0.2">
      <c r="B37" s="32"/>
      <c r="C37" s="36"/>
      <c r="D37" s="36"/>
      <c r="E37" s="36"/>
      <c r="F37" s="36"/>
      <c r="G37" s="36"/>
      <c r="H37" s="36"/>
      <c r="I37" s="36"/>
      <c r="J37" s="36"/>
      <c r="K37" s="36"/>
      <c r="L37" s="36"/>
      <c r="M37" s="36"/>
      <c r="N37" s="36"/>
      <c r="O37" s="36"/>
      <c r="P37" s="36"/>
      <c r="Q37" s="36"/>
      <c r="R37" s="36"/>
      <c r="S37" s="36"/>
      <c r="T37" s="36"/>
      <c r="U37" s="36"/>
      <c r="V37" s="36"/>
      <c r="W37" s="36"/>
      <c r="X37" s="36"/>
    </row>
    <row r="38" spans="1:25" x14ac:dyDescent="0.2">
      <c r="A38" s="6" t="s">
        <v>152</v>
      </c>
      <c r="B38" s="6" t="s">
        <v>104</v>
      </c>
      <c r="C38" s="36">
        <f>C9/C$34*100</f>
        <v>0.55525648975809305</v>
      </c>
      <c r="D38" s="36">
        <f t="shared" ref="D38:Q38" si="2">D9/D$34*100</f>
        <v>0.38251491158366824</v>
      </c>
      <c r="E38" s="36">
        <f t="shared" si="2"/>
        <v>0.47093807245779873</v>
      </c>
      <c r="F38" s="36">
        <f t="shared" si="2"/>
        <v>0.39468662005022176</v>
      </c>
      <c r="G38" s="36">
        <f t="shared" si="2"/>
        <v>0.25078751077894534</v>
      </c>
      <c r="H38" s="36">
        <f t="shared" si="2"/>
        <v>0.24559688675774688</v>
      </c>
      <c r="I38" s="36">
        <f t="shared" si="2"/>
        <v>0.25828965098609891</v>
      </c>
      <c r="J38" s="36">
        <f t="shared" si="2"/>
        <v>0.20348496577955619</v>
      </c>
      <c r="K38" s="36">
        <f t="shared" si="2"/>
        <v>0.15950191642238301</v>
      </c>
      <c r="L38" s="36">
        <f t="shared" si="2"/>
        <v>0.13363007503180521</v>
      </c>
      <c r="M38" s="36">
        <f t="shared" si="2"/>
        <v>0.11700234914125271</v>
      </c>
      <c r="N38" s="36">
        <f t="shared" si="2"/>
        <v>0.15654989700803956</v>
      </c>
      <c r="O38" s="36">
        <f t="shared" si="2"/>
        <v>0.19191522203255063</v>
      </c>
      <c r="P38" s="36">
        <f t="shared" si="2"/>
        <v>0.14520992572225491</v>
      </c>
      <c r="Q38" s="36">
        <f t="shared" si="2"/>
        <v>0.1106809253185341</v>
      </c>
      <c r="R38" s="36">
        <f t="shared" ref="R38:Y47" si="3">R9/R$34*100</f>
        <v>0.1072039173433445</v>
      </c>
      <c r="S38" s="36">
        <f t="shared" si="3"/>
        <v>4.8088661477230829E-2</v>
      </c>
      <c r="T38" s="36">
        <f t="shared" si="3"/>
        <v>0.11925522671011594</v>
      </c>
      <c r="U38" s="36">
        <f t="shared" si="3"/>
        <v>0.1055670041894794</v>
      </c>
      <c r="V38" s="36">
        <f t="shared" si="3"/>
        <v>0.13605946043136399</v>
      </c>
      <c r="W38" s="36">
        <f t="shared" ref="W38:X38" si="4">W9/W$34*100</f>
        <v>0.15220256357288989</v>
      </c>
      <c r="X38" s="36">
        <f t="shared" si="4"/>
        <v>0.17778485009263262</v>
      </c>
      <c r="Y38" s="36">
        <f>Y9/Y$34*100</f>
        <v>0.15995848133521789</v>
      </c>
    </row>
    <row r="39" spans="1:25" x14ac:dyDescent="0.2">
      <c r="A39" s="7" t="s">
        <v>153</v>
      </c>
      <c r="B39" s="7" t="s">
        <v>105</v>
      </c>
      <c r="C39" s="36">
        <f t="shared" ref="C39:Q39" si="5">C10/C$34*100</f>
        <v>12.105121630344213</v>
      </c>
      <c r="D39" s="36">
        <f t="shared" si="5"/>
        <v>11.37712272176336</v>
      </c>
      <c r="E39" s="36">
        <f t="shared" si="5"/>
        <v>13.160759649291329</v>
      </c>
      <c r="F39" s="36">
        <f t="shared" si="5"/>
        <v>13.577176478938471</v>
      </c>
      <c r="G39" s="36">
        <f t="shared" si="5"/>
        <v>13.583314448540291</v>
      </c>
      <c r="H39" s="36">
        <f t="shared" si="5"/>
        <v>14.530826913877965</v>
      </c>
      <c r="I39" s="36">
        <f t="shared" si="5"/>
        <v>13.945135240702669</v>
      </c>
      <c r="J39" s="36">
        <f t="shared" si="5"/>
        <v>11.354080120582008</v>
      </c>
      <c r="K39" s="36">
        <f t="shared" si="5"/>
        <v>12.158521501735146</v>
      </c>
      <c r="L39" s="36">
        <f t="shared" si="5"/>
        <v>13.439307218410953</v>
      </c>
      <c r="M39" s="36">
        <f t="shared" si="5"/>
        <v>14.794855791525578</v>
      </c>
      <c r="N39" s="36">
        <f t="shared" si="5"/>
        <v>17.116140836645595</v>
      </c>
      <c r="O39" s="36">
        <f t="shared" si="5"/>
        <v>19.721410212282397</v>
      </c>
      <c r="P39" s="36">
        <f t="shared" si="5"/>
        <v>22.997863037383407</v>
      </c>
      <c r="Q39" s="36">
        <f t="shared" si="5"/>
        <v>23.390226203908146</v>
      </c>
      <c r="R39" s="36">
        <f t="shared" si="3"/>
        <v>20.399650691600019</v>
      </c>
      <c r="S39" s="36">
        <f t="shared" si="3"/>
        <v>22.728550307929897</v>
      </c>
      <c r="T39" s="36">
        <f t="shared" si="3"/>
        <v>22.177947560185643</v>
      </c>
      <c r="U39" s="36">
        <f t="shared" si="3"/>
        <v>22.422822285617237</v>
      </c>
      <c r="V39" s="36">
        <f t="shared" ref="V39:X47" si="6">V10/V$34*100</f>
        <v>22.3508921118563</v>
      </c>
      <c r="W39" s="36">
        <f t="shared" si="6"/>
        <v>22.390706099523623</v>
      </c>
      <c r="X39" s="36">
        <f t="shared" si="6"/>
        <v>21.436423139833032</v>
      </c>
      <c r="Y39" s="36">
        <f t="shared" si="3"/>
        <v>19.35852020665028</v>
      </c>
    </row>
    <row r="40" spans="1:25" x14ac:dyDescent="0.2">
      <c r="A40" s="7" t="s">
        <v>154</v>
      </c>
      <c r="B40" s="7" t="s">
        <v>106</v>
      </c>
      <c r="C40" s="36">
        <f t="shared" ref="C40:Q40" si="7">C11/C$34*100</f>
        <v>12.491826198576224</v>
      </c>
      <c r="D40" s="36">
        <f t="shared" si="7"/>
        <v>10.049828116994505</v>
      </c>
      <c r="E40" s="36">
        <f t="shared" si="7"/>
        <v>10.207988599499521</v>
      </c>
      <c r="F40" s="36">
        <f t="shared" si="7"/>
        <v>10.20631029463757</v>
      </c>
      <c r="G40" s="36">
        <f t="shared" si="7"/>
        <v>9.0472535248673207</v>
      </c>
      <c r="H40" s="36">
        <f t="shared" si="7"/>
        <v>8.6518899809009699</v>
      </c>
      <c r="I40" s="36">
        <f t="shared" si="7"/>
        <v>9.0829995956666121</v>
      </c>
      <c r="J40" s="36">
        <f t="shared" si="7"/>
        <v>9.5114624233864102</v>
      </c>
      <c r="K40" s="36">
        <f t="shared" si="7"/>
        <v>9.5028304634046652</v>
      </c>
      <c r="L40" s="36">
        <f t="shared" si="7"/>
        <v>10.114018990413577</v>
      </c>
      <c r="M40" s="36">
        <f t="shared" si="7"/>
        <v>11.78955571665953</v>
      </c>
      <c r="N40" s="36">
        <f t="shared" si="7"/>
        <v>13.085455031686912</v>
      </c>
      <c r="O40" s="36">
        <f t="shared" si="7"/>
        <v>11.848387202023295</v>
      </c>
      <c r="P40" s="36">
        <f t="shared" si="7"/>
        <v>12.068905534351265</v>
      </c>
      <c r="Q40" s="36">
        <f t="shared" si="7"/>
        <v>13.291247926982939</v>
      </c>
      <c r="R40" s="36">
        <f t="shared" si="3"/>
        <v>11.84689764618264</v>
      </c>
      <c r="S40" s="36">
        <f t="shared" si="3"/>
        <v>11.693557379569121</v>
      </c>
      <c r="T40" s="36">
        <f t="shared" si="3"/>
        <v>11.91329826592961</v>
      </c>
      <c r="U40" s="36">
        <f t="shared" si="3"/>
        <v>11.248451432846162</v>
      </c>
      <c r="V40" s="36">
        <f t="shared" si="6"/>
        <v>11.012826506661591</v>
      </c>
      <c r="W40" s="36">
        <f t="shared" si="6"/>
        <v>9.5184016236344355</v>
      </c>
      <c r="X40" s="36">
        <f t="shared" si="6"/>
        <v>8.3754281129824566</v>
      </c>
      <c r="Y40" s="36">
        <f t="shared" si="3"/>
        <v>10.968012497474518</v>
      </c>
    </row>
    <row r="41" spans="1:25" x14ac:dyDescent="0.2">
      <c r="A41" s="7" t="s">
        <v>155</v>
      </c>
      <c r="B41" s="7" t="s">
        <v>107</v>
      </c>
      <c r="C41" s="36">
        <f t="shared" ref="C41:Q41" si="8">C12/C$34*100</f>
        <v>1.7844727625213523</v>
      </c>
      <c r="D41" s="36">
        <f t="shared" si="8"/>
        <v>2.0573124582983398</v>
      </c>
      <c r="E41" s="36">
        <f t="shared" si="8"/>
        <v>1.7875056806521548</v>
      </c>
      <c r="F41" s="36">
        <f t="shared" si="8"/>
        <v>1.5020943885480464</v>
      </c>
      <c r="G41" s="36">
        <f t="shared" si="8"/>
        <v>1.4807542883862064</v>
      </c>
      <c r="H41" s="36">
        <f t="shared" si="8"/>
        <v>1.4578564586489342</v>
      </c>
      <c r="I41" s="36">
        <f t="shared" si="8"/>
        <v>1.5946151322029776</v>
      </c>
      <c r="J41" s="36">
        <f t="shared" si="8"/>
        <v>1.4353340424248608</v>
      </c>
      <c r="K41" s="36">
        <f t="shared" si="8"/>
        <v>1.3117030822260305</v>
      </c>
      <c r="L41" s="36">
        <f t="shared" si="8"/>
        <v>1.1219523265778282</v>
      </c>
      <c r="M41" s="36">
        <f t="shared" si="8"/>
        <v>1.0086828763798412</v>
      </c>
      <c r="N41" s="36">
        <f t="shared" si="8"/>
        <v>0.89744821309515765</v>
      </c>
      <c r="O41" s="36">
        <f t="shared" si="8"/>
        <v>0.83242777245074695</v>
      </c>
      <c r="P41" s="36">
        <f t="shared" si="8"/>
        <v>0.87009987190181293</v>
      </c>
      <c r="Q41" s="36">
        <f t="shared" si="8"/>
        <v>1.033209729347486</v>
      </c>
      <c r="R41" s="36">
        <f t="shared" si="3"/>
        <v>0.88157701265643984</v>
      </c>
      <c r="S41" s="36">
        <f t="shared" si="3"/>
        <v>0.94479526981460815</v>
      </c>
      <c r="T41" s="36">
        <f t="shared" si="3"/>
        <v>0.53226199456405965</v>
      </c>
      <c r="U41" s="36">
        <f t="shared" si="3"/>
        <v>0.3330818113853109</v>
      </c>
      <c r="V41" s="36">
        <f t="shared" si="6"/>
        <v>0.60229568200586858</v>
      </c>
      <c r="W41" s="36">
        <f t="shared" si="6"/>
        <v>0.70198187539779944</v>
      </c>
      <c r="X41" s="36">
        <f t="shared" si="6"/>
        <v>0.89762718984278655</v>
      </c>
      <c r="Y41" s="36">
        <f t="shared" si="3"/>
        <v>0.9379199060319241</v>
      </c>
    </row>
    <row r="42" spans="1:25" x14ac:dyDescent="0.2">
      <c r="A42" s="7" t="s">
        <v>156</v>
      </c>
      <c r="B42" s="7" t="s">
        <v>108</v>
      </c>
      <c r="C42" s="36">
        <f t="shared" ref="C42:Q42" si="9">C13/C$34*100</f>
        <v>5.3376788243211895</v>
      </c>
      <c r="D42" s="36">
        <f t="shared" si="9"/>
        <v>3.3487171271727032</v>
      </c>
      <c r="E42" s="36">
        <f t="shared" si="9"/>
        <v>3.5056581175634411</v>
      </c>
      <c r="F42" s="36">
        <f t="shared" si="9"/>
        <v>3.2572689073827452</v>
      </c>
      <c r="G42" s="36">
        <f t="shared" si="9"/>
        <v>3.7681399721132096</v>
      </c>
      <c r="H42" s="36">
        <f t="shared" si="9"/>
        <v>3.7995727099231322</v>
      </c>
      <c r="I42" s="36">
        <f t="shared" si="9"/>
        <v>3.6432336632118987</v>
      </c>
      <c r="J42" s="36">
        <f t="shared" si="9"/>
        <v>3.6055721357753581</v>
      </c>
      <c r="K42" s="36">
        <f t="shared" si="9"/>
        <v>4.6403233175266445</v>
      </c>
      <c r="L42" s="36">
        <f t="shared" si="9"/>
        <v>5.957733867542081</v>
      </c>
      <c r="M42" s="36">
        <f t="shared" si="9"/>
        <v>7.8780338221638848</v>
      </c>
      <c r="N42" s="36">
        <f t="shared" si="9"/>
        <v>9.3907396718056155</v>
      </c>
      <c r="O42" s="36">
        <f t="shared" si="9"/>
        <v>8.3604367399566257</v>
      </c>
      <c r="P42" s="36">
        <f t="shared" si="9"/>
        <v>8.5877026851516263</v>
      </c>
      <c r="Q42" s="36">
        <f t="shared" si="9"/>
        <v>10.216486050985887</v>
      </c>
      <c r="R42" s="36">
        <f t="shared" si="3"/>
        <v>8.9169673810815446</v>
      </c>
      <c r="S42" s="36">
        <f t="shared" si="3"/>
        <v>8.2635137900460833</v>
      </c>
      <c r="T42" s="36">
        <f t="shared" si="3"/>
        <v>8.2669520630158573</v>
      </c>
      <c r="U42" s="36">
        <f t="shared" si="3"/>
        <v>7.6856009099599278</v>
      </c>
      <c r="V42" s="36">
        <f t="shared" si="6"/>
        <v>7.2268660576568484</v>
      </c>
      <c r="W42" s="36">
        <f t="shared" si="6"/>
        <v>5.0883170431554419</v>
      </c>
      <c r="X42" s="36">
        <f t="shared" si="6"/>
        <v>4.696709901208588</v>
      </c>
      <c r="Y42" s="36">
        <f t="shared" si="3"/>
        <v>6.9387411112803692</v>
      </c>
    </row>
    <row r="43" spans="1:25" x14ac:dyDescent="0.2">
      <c r="A43" s="7" t="s">
        <v>157</v>
      </c>
      <c r="B43" s="7" t="s">
        <v>109</v>
      </c>
      <c r="C43" s="36">
        <f t="shared" ref="C43:Q43" si="10">C14/C$34*100</f>
        <v>5.3273613138737446</v>
      </c>
      <c r="D43" s="36">
        <f t="shared" si="10"/>
        <v>3.1798260843586332</v>
      </c>
      <c r="E43" s="36">
        <f t="shared" si="10"/>
        <v>3.2932047294642741</v>
      </c>
      <c r="F43" s="36">
        <f t="shared" si="10"/>
        <v>3.1488835293540434</v>
      </c>
      <c r="G43" s="36">
        <f t="shared" si="10"/>
        <v>3.6478828728539137</v>
      </c>
      <c r="H43" s="36">
        <f t="shared" si="10"/>
        <v>3.6870048444694397</v>
      </c>
      <c r="I43" s="36">
        <f t="shared" si="10"/>
        <v>3.7153036937882473</v>
      </c>
      <c r="J43" s="36">
        <f t="shared" si="10"/>
        <v>3.5934910286489332</v>
      </c>
      <c r="K43" s="36">
        <f t="shared" si="10"/>
        <v>4.6621403436450368</v>
      </c>
      <c r="L43" s="36">
        <f t="shared" si="10"/>
        <v>5.9756802683856494</v>
      </c>
      <c r="M43" s="36">
        <f t="shared" si="10"/>
        <v>7.896267825103406</v>
      </c>
      <c r="N43" s="36">
        <f t="shared" si="10"/>
        <v>9.414071092358709</v>
      </c>
      <c r="O43" s="36">
        <f t="shared" si="10"/>
        <v>8.6064600274950696</v>
      </c>
      <c r="P43" s="36">
        <f t="shared" si="10"/>
        <v>9.0791107519123511</v>
      </c>
      <c r="Q43" s="36">
        <f t="shared" si="10"/>
        <v>10.543587555334915</v>
      </c>
      <c r="R43" s="36">
        <f t="shared" si="3"/>
        <v>9.2439960127024978</v>
      </c>
      <c r="S43" s="36">
        <f t="shared" si="3"/>
        <v>8.6230334538698763</v>
      </c>
      <c r="T43" s="36">
        <f t="shared" si="3"/>
        <v>8.5345182928658598</v>
      </c>
      <c r="U43" s="36">
        <f t="shared" si="3"/>
        <v>7.9265112950772059</v>
      </c>
      <c r="V43" s="36">
        <f t="shared" si="6"/>
        <v>7.2708517750483024</v>
      </c>
      <c r="W43" s="36">
        <f t="shared" si="6"/>
        <v>5.0614918218863778</v>
      </c>
      <c r="X43" s="36">
        <f t="shared" si="6"/>
        <v>4.584315636775222</v>
      </c>
      <c r="Y43" s="36">
        <f t="shared" si="3"/>
        <v>7.069624408458802</v>
      </c>
    </row>
    <row r="44" spans="1:25" x14ac:dyDescent="0.2">
      <c r="A44" s="7" t="s">
        <v>158</v>
      </c>
      <c r="B44" s="7" t="s">
        <v>110</v>
      </c>
      <c r="C44" s="36">
        <f t="shared" ref="C44:Q44" si="11">C15/C$34*100</f>
        <v>0.64480637719662626</v>
      </c>
      <c r="D44" s="36">
        <f t="shared" si="11"/>
        <v>0.55002182179054016</v>
      </c>
      <c r="E44" s="36">
        <f t="shared" si="11"/>
        <v>0.61071119284391351</v>
      </c>
      <c r="F44" s="36">
        <f t="shared" si="11"/>
        <v>0.71443357157281395</v>
      </c>
      <c r="G44" s="36">
        <f t="shared" si="11"/>
        <v>0.53460933111326414</v>
      </c>
      <c r="H44" s="36">
        <f t="shared" si="11"/>
        <v>0.42467613535332727</v>
      </c>
      <c r="I44" s="36">
        <f t="shared" si="11"/>
        <v>0.47238137033496863</v>
      </c>
      <c r="J44" s="36">
        <f t="shared" si="11"/>
        <v>0.45994323820845207</v>
      </c>
      <c r="K44" s="36">
        <f t="shared" si="11"/>
        <v>0.56995923981865482</v>
      </c>
      <c r="L44" s="36">
        <f t="shared" si="11"/>
        <v>0.66755821741006349</v>
      </c>
      <c r="M44" s="36">
        <f t="shared" si="11"/>
        <v>0.57055492074565395</v>
      </c>
      <c r="N44" s="36">
        <f t="shared" si="11"/>
        <v>0.3782244828152112</v>
      </c>
      <c r="O44" s="36">
        <f t="shared" si="11"/>
        <v>0.44965883645933852</v>
      </c>
      <c r="P44" s="36">
        <f t="shared" si="11"/>
        <v>0.5697951524774586</v>
      </c>
      <c r="Q44" s="36">
        <f t="shared" si="11"/>
        <v>0.2562344626911417</v>
      </c>
      <c r="R44" s="36">
        <f t="shared" si="3"/>
        <v>0.25027981696351503</v>
      </c>
      <c r="S44" s="36">
        <f t="shared" si="3"/>
        <v>0.35131752652333947</v>
      </c>
      <c r="T44" s="36">
        <f t="shared" si="3"/>
        <v>0.37887468753808462</v>
      </c>
      <c r="U44" s="36">
        <f t="shared" si="3"/>
        <v>0.43879841881164139</v>
      </c>
      <c r="V44" s="36">
        <f t="shared" si="6"/>
        <v>0.47127063697523663</v>
      </c>
      <c r="W44" s="36">
        <f t="shared" si="6"/>
        <v>0.50015497769568085</v>
      </c>
      <c r="X44" s="36">
        <f t="shared" si="6"/>
        <v>0.61932338438889001</v>
      </c>
      <c r="Y44" s="36">
        <f t="shared" si="3"/>
        <v>0.46185368183652398</v>
      </c>
    </row>
    <row r="45" spans="1:25" x14ac:dyDescent="0.2">
      <c r="A45" s="7" t="s">
        <v>159</v>
      </c>
      <c r="B45" s="7" t="s">
        <v>111</v>
      </c>
      <c r="C45" s="36">
        <f t="shared" ref="C45:Q45" si="12">C16/C$34*100</f>
        <v>6.7135429099885249</v>
      </c>
      <c r="D45" s="36">
        <f t="shared" si="12"/>
        <v>6.0998455394600155</v>
      </c>
      <c r="E45" s="36">
        <f t="shared" si="12"/>
        <v>6.0247310665501663</v>
      </c>
      <c r="F45" s="36">
        <f t="shared" si="12"/>
        <v>5.8282797245396578</v>
      </c>
      <c r="G45" s="36">
        <f t="shared" si="12"/>
        <v>5.0035753016613054</v>
      </c>
      <c r="H45" s="36">
        <f t="shared" si="12"/>
        <v>5.0590761557360331</v>
      </c>
      <c r="I45" s="36">
        <f t="shared" si="12"/>
        <v>4.4019522634037394</v>
      </c>
      <c r="J45" s="36">
        <f t="shared" si="12"/>
        <v>3.5296635474764084</v>
      </c>
      <c r="K45" s="36">
        <f t="shared" si="12"/>
        <v>3.2251890422719609</v>
      </c>
      <c r="L45" s="36">
        <f t="shared" si="12"/>
        <v>2.983371445749468</v>
      </c>
      <c r="M45" s="36">
        <f t="shared" si="12"/>
        <v>2.6671848922516399</v>
      </c>
      <c r="N45" s="36">
        <f t="shared" si="12"/>
        <v>2.2796968275249503</v>
      </c>
      <c r="O45" s="36">
        <f t="shared" si="12"/>
        <v>1.6971504185784716</v>
      </c>
      <c r="P45" s="36">
        <f t="shared" si="12"/>
        <v>1.3294325746283557</v>
      </c>
      <c r="Q45" s="36">
        <f t="shared" si="12"/>
        <v>0.98902997009442439</v>
      </c>
      <c r="R45" s="36">
        <f t="shared" si="3"/>
        <v>0.97656969172061192</v>
      </c>
      <c r="S45" s="36">
        <f t="shared" si="3"/>
        <v>1.0510689713007437</v>
      </c>
      <c r="T45" s="36">
        <f t="shared" si="3"/>
        <v>1.087361875670249</v>
      </c>
      <c r="U45" s="36">
        <f t="shared" si="3"/>
        <v>1.1875659580657729</v>
      </c>
      <c r="V45" s="36">
        <f t="shared" si="6"/>
        <v>1.2281975410599735</v>
      </c>
      <c r="W45" s="36">
        <f t="shared" si="6"/>
        <v>1.2030780572433599</v>
      </c>
      <c r="X45" s="36">
        <f t="shared" si="6"/>
        <v>1.2867407690495565</v>
      </c>
      <c r="Y45" s="36">
        <f t="shared" si="3"/>
        <v>2.0757349599279071</v>
      </c>
    </row>
    <row r="46" spans="1:25" x14ac:dyDescent="0.2">
      <c r="A46" s="7" t="s">
        <v>160</v>
      </c>
      <c r="B46" s="7" t="s">
        <v>112</v>
      </c>
      <c r="C46" s="36">
        <f t="shared" ref="C46:Q46" si="13">C17/C$34*100</f>
        <v>4.4163791409858275</v>
      </c>
      <c r="D46" s="36">
        <f t="shared" si="13"/>
        <v>3.771928837981557</v>
      </c>
      <c r="E46" s="36">
        <f t="shared" si="13"/>
        <v>3.2892879602984642</v>
      </c>
      <c r="F46" s="36">
        <f t="shared" si="13"/>
        <v>3.4492307616576059</v>
      </c>
      <c r="G46" s="36">
        <f t="shared" si="13"/>
        <v>3.6369914896029387</v>
      </c>
      <c r="H46" s="36">
        <f t="shared" si="13"/>
        <v>3.7584762662303555</v>
      </c>
      <c r="I46" s="36">
        <f t="shared" si="13"/>
        <v>3.4733800259586758</v>
      </c>
      <c r="J46" s="36">
        <f t="shared" si="13"/>
        <v>3.2109120696164366</v>
      </c>
      <c r="K46" s="36">
        <f t="shared" si="13"/>
        <v>2.9805690882943625</v>
      </c>
      <c r="L46" s="36">
        <f t="shared" si="13"/>
        <v>2.6204404932266043</v>
      </c>
      <c r="M46" s="36">
        <f t="shared" si="13"/>
        <v>2.378813513970377</v>
      </c>
      <c r="N46" s="36">
        <f t="shared" si="13"/>
        <v>2.0805104487977606</v>
      </c>
      <c r="O46" s="36">
        <f t="shared" si="13"/>
        <v>2.0452278481050903</v>
      </c>
      <c r="P46" s="36">
        <f t="shared" si="13"/>
        <v>1.6809761332004913</v>
      </c>
      <c r="Q46" s="36">
        <f t="shared" si="13"/>
        <v>1.3536092849005759</v>
      </c>
      <c r="R46" s="36">
        <f t="shared" si="3"/>
        <v>1.3216907829548818</v>
      </c>
      <c r="S46" s="36">
        <f t="shared" si="3"/>
        <v>1.4160686538998151</v>
      </c>
      <c r="T46" s="36">
        <f t="shared" si="3"/>
        <v>1.4841640480096845</v>
      </c>
      <c r="U46" s="36">
        <f t="shared" si="3"/>
        <v>1.6422169146126047</v>
      </c>
      <c r="V46" s="36">
        <f t="shared" si="6"/>
        <v>1.5804606178734317</v>
      </c>
      <c r="W46" s="36">
        <f t="shared" si="6"/>
        <v>1.6470364080981774</v>
      </c>
      <c r="X46" s="36">
        <f t="shared" si="6"/>
        <v>1.719286098226954</v>
      </c>
      <c r="Y46" s="36">
        <f t="shared" si="3"/>
        <v>2.0499425123690149</v>
      </c>
    </row>
    <row r="47" spans="1:25" x14ac:dyDescent="0.2">
      <c r="A47" s="7" t="s">
        <v>161</v>
      </c>
      <c r="B47" s="7" t="s">
        <v>113</v>
      </c>
      <c r="C47" s="36">
        <f t="shared" ref="C47:Q47" si="14">C18/C$34*100</f>
        <v>0.6121480088597665</v>
      </c>
      <c r="D47" s="36">
        <f t="shared" si="14"/>
        <v>0.38920914021900305</v>
      </c>
      <c r="E47" s="36">
        <f t="shared" si="14"/>
        <v>0.37343244170282186</v>
      </c>
      <c r="F47" s="36">
        <f t="shared" si="14"/>
        <v>0.37354925850874932</v>
      </c>
      <c r="G47" s="36">
        <f t="shared" si="14"/>
        <v>0.32134719212687879</v>
      </c>
      <c r="H47" s="36">
        <f t="shared" si="14"/>
        <v>0.25693731624854899</v>
      </c>
      <c r="I47" s="36">
        <f t="shared" si="14"/>
        <v>0.23845232611222905</v>
      </c>
      <c r="J47" s="36">
        <f t="shared" si="14"/>
        <v>0.20307739405667136</v>
      </c>
      <c r="K47" s="36">
        <f t="shared" si="14"/>
        <v>0.18332155407148265</v>
      </c>
      <c r="L47" s="36">
        <f t="shared" si="14"/>
        <v>0.14630083269753708</v>
      </c>
      <c r="M47" s="36">
        <f t="shared" si="14"/>
        <v>0.15617789135785379</v>
      </c>
      <c r="N47" s="36">
        <f t="shared" si="14"/>
        <v>0.12093708790799894</v>
      </c>
      <c r="O47" s="36">
        <f t="shared" si="14"/>
        <v>0.1360840095918826</v>
      </c>
      <c r="P47" s="36">
        <f t="shared" si="14"/>
        <v>0.14073175219353026</v>
      </c>
      <c r="Q47" s="36">
        <f t="shared" si="14"/>
        <v>0.13520896442544567</v>
      </c>
      <c r="R47" s="36">
        <f t="shared" si="3"/>
        <v>0.12898453629145795</v>
      </c>
      <c r="S47" s="36">
        <f t="shared" si="3"/>
        <v>0.16575003310197683</v>
      </c>
      <c r="T47" s="36">
        <f t="shared" si="3"/>
        <v>0.14531553743753284</v>
      </c>
      <c r="U47" s="36">
        <f t="shared" si="3"/>
        <v>0.12245674967173051</v>
      </c>
      <c r="V47" s="36">
        <f t="shared" si="6"/>
        <v>0.13562693572010631</v>
      </c>
      <c r="W47" s="36">
        <f t="shared" si="6"/>
        <v>0.14845255764987134</v>
      </c>
      <c r="X47" s="36">
        <f t="shared" si="6"/>
        <v>0.14050466644244095</v>
      </c>
      <c r="Y47" s="36">
        <f t="shared" si="3"/>
        <v>0.16849043985660397</v>
      </c>
    </row>
    <row r="48" spans="1:25" x14ac:dyDescent="0.2">
      <c r="A48" s="7" t="s">
        <v>162</v>
      </c>
      <c r="B48" s="7" t="s">
        <v>114</v>
      </c>
      <c r="C48" s="36">
        <f t="shared" ref="C48:Q48" si="15">C19/C$34*100</f>
        <v>7.908592246826653</v>
      </c>
      <c r="D48" s="36">
        <f t="shared" si="15"/>
        <v>7.1083816102025548</v>
      </c>
      <c r="E48" s="36">
        <f t="shared" si="15"/>
        <v>7.1404517012873256</v>
      </c>
      <c r="F48" s="36">
        <f t="shared" si="15"/>
        <v>7.1806236880579979</v>
      </c>
      <c r="G48" s="36">
        <f t="shared" si="15"/>
        <v>7.0738111902751326</v>
      </c>
      <c r="H48" s="36">
        <f t="shared" si="15"/>
        <v>6.5892101805685943</v>
      </c>
      <c r="I48" s="36">
        <f t="shared" si="15"/>
        <v>6.3344292491529783</v>
      </c>
      <c r="J48" s="36">
        <f t="shared" si="15"/>
        <v>6.8993187572040382</v>
      </c>
      <c r="K48" s="36">
        <f t="shared" si="15"/>
        <v>6.5554942504660385</v>
      </c>
      <c r="L48" s="36">
        <f t="shared" si="15"/>
        <v>6.0257434634983253</v>
      </c>
      <c r="M48" s="36">
        <f t="shared" si="15"/>
        <v>5.5524284292914414</v>
      </c>
      <c r="N48" s="36">
        <f t="shared" si="15"/>
        <v>4.5706678357336159</v>
      </c>
      <c r="O48" s="36">
        <f t="shared" si="15"/>
        <v>4.5236239362726058</v>
      </c>
      <c r="P48" s="36">
        <f t="shared" si="15"/>
        <v>4.0968471253666099</v>
      </c>
      <c r="Q48" s="36">
        <f t="shared" si="15"/>
        <v>3.3537396655602061</v>
      </c>
      <c r="R48" s="36">
        <f t="shared" ref="R48:Y57" si="16">R19/R$34*100</f>
        <v>3.3079789748058328</v>
      </c>
      <c r="S48" s="36">
        <f t="shared" si="16"/>
        <v>3.8185535431996898</v>
      </c>
      <c r="T48" s="36">
        <f t="shared" si="16"/>
        <v>4.0475346808510579</v>
      </c>
      <c r="U48" s="36">
        <f t="shared" si="16"/>
        <v>4.2957236540350578</v>
      </c>
      <c r="V48" s="36">
        <f t="shared" si="16"/>
        <v>4.2790895893740881</v>
      </c>
      <c r="W48" s="36">
        <f t="shared" ref="W48:X48" si="17">W19/W$34*100</f>
        <v>4.6265775630584667</v>
      </c>
      <c r="X48" s="36">
        <f t="shared" si="17"/>
        <v>4.7227442388751211</v>
      </c>
      <c r="Y48" s="36">
        <f t="shared" si="16"/>
        <v>4.8039446157668433</v>
      </c>
    </row>
    <row r="49" spans="1:25" x14ac:dyDescent="0.2">
      <c r="A49" s="7" t="s">
        <v>163</v>
      </c>
      <c r="B49" s="7" t="s">
        <v>115</v>
      </c>
      <c r="C49" s="36">
        <f t="shared" ref="C49:Q49" si="18">C20/C$34*100</f>
        <v>1.0577008258296463</v>
      </c>
      <c r="D49" s="36">
        <f t="shared" si="18"/>
        <v>0.77524863930447996</v>
      </c>
      <c r="E49" s="36">
        <f t="shared" si="18"/>
        <v>0.77025083046286713</v>
      </c>
      <c r="F49" s="36">
        <f t="shared" si="18"/>
        <v>0.77118373541516338</v>
      </c>
      <c r="G49" s="36">
        <f t="shared" si="18"/>
        <v>0.93478842091902214</v>
      </c>
      <c r="H49" s="36">
        <f t="shared" si="18"/>
        <v>0.68538444417663891</v>
      </c>
      <c r="I49" s="36">
        <f t="shared" si="18"/>
        <v>0.69487355096232184</v>
      </c>
      <c r="J49" s="36">
        <f t="shared" si="18"/>
        <v>0.76089905055474738</v>
      </c>
      <c r="K49" s="36">
        <f t="shared" si="18"/>
        <v>0.81209502917013698</v>
      </c>
      <c r="L49" s="36">
        <f t="shared" si="18"/>
        <v>0.71677938883197689</v>
      </c>
      <c r="M49" s="36">
        <f t="shared" si="18"/>
        <v>0.62332349703871048</v>
      </c>
      <c r="N49" s="36">
        <f t="shared" si="18"/>
        <v>0.6232554375517676</v>
      </c>
      <c r="O49" s="36">
        <f t="shared" si="18"/>
        <v>0.80722765269364971</v>
      </c>
      <c r="P49" s="36">
        <f t="shared" si="18"/>
        <v>0.7164002865704443</v>
      </c>
      <c r="Q49" s="36">
        <f t="shared" si="18"/>
        <v>0.61105663456515702</v>
      </c>
      <c r="R49" s="36">
        <f t="shared" si="16"/>
        <v>0.68376447990773348</v>
      </c>
      <c r="S49" s="36">
        <f t="shared" si="16"/>
        <v>0.8416795063882947</v>
      </c>
      <c r="T49" s="36">
        <f t="shared" si="16"/>
        <v>0.9565238809314347</v>
      </c>
      <c r="U49" s="36">
        <f t="shared" si="16"/>
        <v>1.1169009796286984</v>
      </c>
      <c r="V49" s="36">
        <f t="shared" si="16"/>
        <v>1.0787077432200871</v>
      </c>
      <c r="W49" s="36">
        <f t="shared" ref="W49:X49" si="19">W20/W$34*100</f>
        <v>1.2157771636513053</v>
      </c>
      <c r="X49" s="36">
        <f t="shared" si="19"/>
        <v>1.3063065966152869</v>
      </c>
      <c r="Y49" s="36">
        <f t="shared" si="16"/>
        <v>0.87574824944858676</v>
      </c>
    </row>
    <row r="50" spans="1:25" x14ac:dyDescent="0.2">
      <c r="A50" s="7" t="s">
        <v>164</v>
      </c>
      <c r="B50" s="7" t="s">
        <v>116</v>
      </c>
      <c r="C50" s="36">
        <f t="shared" ref="C50:Q50" si="20">C21/C$34*100</f>
        <v>2.9318228915443041</v>
      </c>
      <c r="D50" s="36">
        <f t="shared" si="20"/>
        <v>2.2867683334964966</v>
      </c>
      <c r="E50" s="36">
        <f t="shared" si="20"/>
        <v>2.132783750803918</v>
      </c>
      <c r="F50" s="36">
        <f t="shared" si="20"/>
        <v>2.2102974595537623</v>
      </c>
      <c r="G50" s="36">
        <f t="shared" si="20"/>
        <v>1.9998156527755397</v>
      </c>
      <c r="H50" s="36">
        <f t="shared" si="20"/>
        <v>1.7540828545384344</v>
      </c>
      <c r="I50" s="36">
        <f t="shared" si="20"/>
        <v>1.8870985938667169</v>
      </c>
      <c r="J50" s="36">
        <f t="shared" si="20"/>
        <v>2.0163242489978197</v>
      </c>
      <c r="K50" s="36">
        <f t="shared" si="20"/>
        <v>1.9228609385639674</v>
      </c>
      <c r="L50" s="36">
        <f t="shared" si="20"/>
        <v>1.9605963741764387</v>
      </c>
      <c r="M50" s="36">
        <f t="shared" si="20"/>
        <v>2.1044631478756561</v>
      </c>
      <c r="N50" s="36">
        <f t="shared" si="20"/>
        <v>1.9520383081018555</v>
      </c>
      <c r="O50" s="36">
        <f t="shared" si="20"/>
        <v>1.9763319195578535</v>
      </c>
      <c r="P50" s="36">
        <f t="shared" si="20"/>
        <v>1.7641861093657265</v>
      </c>
      <c r="Q50" s="36">
        <f t="shared" si="20"/>
        <v>1.4379672604360703</v>
      </c>
      <c r="R50" s="36">
        <f t="shared" si="16"/>
        <v>1.6973255727904468</v>
      </c>
      <c r="S50" s="36">
        <f t="shared" si="16"/>
        <v>1.9722003496222964</v>
      </c>
      <c r="T50" s="36">
        <f t="shared" si="16"/>
        <v>2.2221133036046847</v>
      </c>
      <c r="U50" s="36">
        <f t="shared" si="16"/>
        <v>2.3786621802652705</v>
      </c>
      <c r="V50" s="36">
        <f t="shared" si="16"/>
        <v>2.3866781037033085</v>
      </c>
      <c r="W50" s="36">
        <f t="shared" ref="W50:X50" si="21">W21/W$34*100</f>
        <v>2.5574894579862164</v>
      </c>
      <c r="X50" s="36">
        <f t="shared" si="21"/>
        <v>2.803662865710844</v>
      </c>
      <c r="Y50" s="36">
        <f t="shared" si="16"/>
        <v>2.1025465598515298</v>
      </c>
    </row>
    <row r="51" spans="1:25" x14ac:dyDescent="0.2">
      <c r="A51" s="7" t="s">
        <v>165</v>
      </c>
      <c r="B51" s="7" t="s">
        <v>117</v>
      </c>
      <c r="C51" s="36">
        <f t="shared" ref="C51:Q51" si="22">C22/C$34*100</f>
        <v>9.1863656655058179</v>
      </c>
      <c r="D51" s="36">
        <f t="shared" si="22"/>
        <v>7.3654705134764979</v>
      </c>
      <c r="E51" s="36">
        <f t="shared" si="22"/>
        <v>7.3418166911131539</v>
      </c>
      <c r="F51" s="36">
        <f t="shared" si="22"/>
        <v>8.245820733555469</v>
      </c>
      <c r="G51" s="36">
        <f t="shared" si="22"/>
        <v>7.6435151198819034</v>
      </c>
      <c r="H51" s="36">
        <f t="shared" si="22"/>
        <v>6.2706269838634796</v>
      </c>
      <c r="I51" s="36">
        <f t="shared" si="22"/>
        <v>5.6603994501918447</v>
      </c>
      <c r="J51" s="36">
        <f t="shared" si="22"/>
        <v>5.2867514921807617</v>
      </c>
      <c r="K51" s="36">
        <f t="shared" si="22"/>
        <v>3.4968647815074485</v>
      </c>
      <c r="L51" s="36">
        <f t="shared" si="22"/>
        <v>2.5180766631479718</v>
      </c>
      <c r="M51" s="36">
        <f t="shared" si="22"/>
        <v>1.4219039566876648</v>
      </c>
      <c r="N51" s="36">
        <f t="shared" si="22"/>
        <v>0.69381062840199326</v>
      </c>
      <c r="O51" s="36">
        <f t="shared" si="22"/>
        <v>0.34736383691393607</v>
      </c>
      <c r="P51" s="36">
        <f t="shared" si="22"/>
        <v>8.9351983708674143E-2</v>
      </c>
      <c r="Q51" s="36">
        <f t="shared" si="22"/>
        <v>5.147053320918632E-2</v>
      </c>
      <c r="R51" s="36">
        <f t="shared" si="16"/>
        <v>3.879648682174227E-2</v>
      </c>
      <c r="S51" s="36">
        <f t="shared" si="16"/>
        <v>2.9406906835575133E-2</v>
      </c>
      <c r="T51" s="36">
        <f t="shared" si="16"/>
        <v>2.9830838988486919E-2</v>
      </c>
      <c r="U51" s="36">
        <f t="shared" si="16"/>
        <v>1.5807239699585442E-2</v>
      </c>
      <c r="V51" s="36">
        <f t="shared" si="16"/>
        <v>9.6504099536207713E-3</v>
      </c>
      <c r="W51" s="36">
        <f t="shared" ref="W51:X51" si="23">W22/W$34*100</f>
        <v>9.0456119462132695E-3</v>
      </c>
      <c r="X51" s="36">
        <f t="shared" si="23"/>
        <v>8.5717399398149464E-3</v>
      </c>
      <c r="Y51" s="36">
        <f t="shared" si="16"/>
        <v>1.4488946581074684</v>
      </c>
    </row>
    <row r="52" spans="1:25" x14ac:dyDescent="0.2">
      <c r="A52" s="7" t="s">
        <v>166</v>
      </c>
      <c r="B52" s="7" t="s">
        <v>118</v>
      </c>
      <c r="C52" s="36">
        <f t="shared" ref="C52:Q52" si="24">C23/C$34*100</f>
        <v>5.8852828797789369</v>
      </c>
      <c r="D52" s="36">
        <f t="shared" si="24"/>
        <v>16.082152965749977</v>
      </c>
      <c r="E52" s="36">
        <f t="shared" si="24"/>
        <v>14.75702163523713</v>
      </c>
      <c r="F52" s="36">
        <f t="shared" si="24"/>
        <v>14.829968825047818</v>
      </c>
      <c r="G52" s="36">
        <f t="shared" si="24"/>
        <v>16.352264172805352</v>
      </c>
      <c r="H52" s="36">
        <f t="shared" si="24"/>
        <v>19.126999176110846</v>
      </c>
      <c r="I52" s="36">
        <f t="shared" si="24"/>
        <v>16.826847281460548</v>
      </c>
      <c r="J52" s="36">
        <f t="shared" si="24"/>
        <v>16.64851545504839</v>
      </c>
      <c r="K52" s="36">
        <f t="shared" si="24"/>
        <v>14.542890532057337</v>
      </c>
      <c r="L52" s="36">
        <f t="shared" si="24"/>
        <v>14.765981842060944</v>
      </c>
      <c r="M52" s="36">
        <f t="shared" si="24"/>
        <v>13.392272791100371</v>
      </c>
      <c r="N52" s="36">
        <f t="shared" si="24"/>
        <v>11.361502970296772</v>
      </c>
      <c r="O52" s="36">
        <f t="shared" si="24"/>
        <v>10.422015738911988</v>
      </c>
      <c r="P52" s="36">
        <f t="shared" si="24"/>
        <v>9.4551075032360092</v>
      </c>
      <c r="Q52" s="36">
        <f t="shared" si="24"/>
        <v>9.2718607561199722</v>
      </c>
      <c r="R52" s="36">
        <f t="shared" si="16"/>
        <v>9.571938079030641</v>
      </c>
      <c r="S52" s="36">
        <f t="shared" si="16"/>
        <v>11.950137306592081</v>
      </c>
      <c r="T52" s="36">
        <f t="shared" si="16"/>
        <v>11.214491055801158</v>
      </c>
      <c r="U52" s="36">
        <f t="shared" si="16"/>
        <v>12.327245961448808</v>
      </c>
      <c r="V52" s="36">
        <f t="shared" si="16"/>
        <v>12.294566995350561</v>
      </c>
      <c r="W52" s="36">
        <f t="shared" ref="W52:X52" si="25">W23/W$34*100</f>
        <v>13.695550663705747</v>
      </c>
      <c r="X52" s="36">
        <f t="shared" si="25"/>
        <v>14.351788487671763</v>
      </c>
      <c r="Y52" s="36">
        <f t="shared" si="16"/>
        <v>12.59059157666676</v>
      </c>
    </row>
    <row r="53" spans="1:25" x14ac:dyDescent="0.2">
      <c r="A53" s="7" t="s">
        <v>167</v>
      </c>
      <c r="B53" s="7" t="s">
        <v>119</v>
      </c>
      <c r="C53" s="36">
        <f t="shared" ref="C53:Q53" si="26">C24/C$34*100</f>
        <v>0.97775009678674141</v>
      </c>
      <c r="D53" s="36">
        <f t="shared" si="26"/>
        <v>1.6021418597295718</v>
      </c>
      <c r="E53" s="36">
        <f t="shared" si="26"/>
        <v>1.4214740019967924</v>
      </c>
      <c r="F53" s="36">
        <f t="shared" si="26"/>
        <v>1.3335770664597062</v>
      </c>
      <c r="G53" s="36">
        <f t="shared" si="26"/>
        <v>1.2523963365393269</v>
      </c>
      <c r="H53" s="36">
        <f t="shared" si="26"/>
        <v>1.1504144320267831</v>
      </c>
      <c r="I53" s="36">
        <f t="shared" si="26"/>
        <v>1.2172236540561008</v>
      </c>
      <c r="J53" s="36">
        <f t="shared" si="26"/>
        <v>1.0709974156698028</v>
      </c>
      <c r="K53" s="36">
        <f t="shared" si="26"/>
        <v>1.0680739587049528</v>
      </c>
      <c r="L53" s="36">
        <f t="shared" si="26"/>
        <v>1.0979057487381598</v>
      </c>
      <c r="M53" s="36">
        <f t="shared" si="26"/>
        <v>1.0034346957012792</v>
      </c>
      <c r="N53" s="36">
        <f t="shared" si="26"/>
        <v>1.018415449949625</v>
      </c>
      <c r="O53" s="36">
        <f t="shared" si="26"/>
        <v>0.77351551222590864</v>
      </c>
      <c r="P53" s="36">
        <f t="shared" si="26"/>
        <v>0.40507944908719018</v>
      </c>
      <c r="Q53" s="36">
        <f t="shared" si="26"/>
        <v>0.37064326981132384</v>
      </c>
      <c r="R53" s="36">
        <f t="shared" si="16"/>
        <v>0.31331391955490945</v>
      </c>
      <c r="S53" s="36">
        <f t="shared" si="16"/>
        <v>0.36043655335111824</v>
      </c>
      <c r="T53" s="36">
        <f t="shared" si="16"/>
        <v>0.39430638661119244</v>
      </c>
      <c r="U53" s="36">
        <f t="shared" si="16"/>
        <v>0.4402269411062229</v>
      </c>
      <c r="V53" s="36">
        <f t="shared" si="16"/>
        <v>0.31926430498256636</v>
      </c>
      <c r="W53" s="36">
        <f t="shared" ref="W53:X53" si="27">W24/W$34*100</f>
        <v>0.39805378740907615</v>
      </c>
      <c r="X53" s="36">
        <f t="shared" si="27"/>
        <v>0.44812992926421191</v>
      </c>
      <c r="Y53" s="36">
        <f t="shared" si="16"/>
        <v>0.65305912974127178</v>
      </c>
    </row>
    <row r="54" spans="1:25" x14ac:dyDescent="0.2">
      <c r="A54" s="7" t="s">
        <v>168</v>
      </c>
      <c r="B54" s="7" t="s">
        <v>120</v>
      </c>
      <c r="C54" s="36">
        <f t="shared" ref="C54:Q54" si="28">C25/C$34*100</f>
        <v>7.1581223076785303</v>
      </c>
      <c r="D54" s="36">
        <f t="shared" si="28"/>
        <v>10.91728479227479</v>
      </c>
      <c r="E54" s="36">
        <f t="shared" si="28"/>
        <v>11.535528221579202</v>
      </c>
      <c r="F54" s="36">
        <f t="shared" si="28"/>
        <v>11.089479066309551</v>
      </c>
      <c r="G54" s="36">
        <f t="shared" si="28"/>
        <v>12.400104825017683</v>
      </c>
      <c r="H54" s="36">
        <f t="shared" si="28"/>
        <v>12.552597920755812</v>
      </c>
      <c r="I54" s="36">
        <f t="shared" si="28"/>
        <v>16.544733767687344</v>
      </c>
      <c r="J54" s="36">
        <f t="shared" si="28"/>
        <v>19.151213910999534</v>
      </c>
      <c r="K54" s="36">
        <f t="shared" si="28"/>
        <v>20.870237055145147</v>
      </c>
      <c r="L54" s="36">
        <f t="shared" si="28"/>
        <v>19.497802700675368</v>
      </c>
      <c r="M54" s="36">
        <f t="shared" si="28"/>
        <v>16.251168856412558</v>
      </c>
      <c r="N54" s="36">
        <f t="shared" si="28"/>
        <v>13.418601489201812</v>
      </c>
      <c r="O54" s="36">
        <f t="shared" si="28"/>
        <v>12.99573282111783</v>
      </c>
      <c r="P54" s="36">
        <f t="shared" si="28"/>
        <v>12.274642013867711</v>
      </c>
      <c r="Q54" s="36">
        <f t="shared" si="28"/>
        <v>12.853461901096534</v>
      </c>
      <c r="R54" s="36">
        <f t="shared" si="16"/>
        <v>12.929399723656251</v>
      </c>
      <c r="S54" s="36">
        <f t="shared" si="16"/>
        <v>14.549212591784002</v>
      </c>
      <c r="T54" s="36">
        <f t="shared" si="16"/>
        <v>15.213546210388945</v>
      </c>
      <c r="U54" s="36">
        <f t="shared" si="16"/>
        <v>14.95216877333935</v>
      </c>
      <c r="V54" s="36">
        <f t="shared" si="16"/>
        <v>16.245892318546836</v>
      </c>
      <c r="W54" s="36">
        <f t="shared" ref="W54:X54" si="29">W25/W$34*100</f>
        <v>17.632916322589249</v>
      </c>
      <c r="X54" s="36">
        <f t="shared" si="29"/>
        <v>19.006842177890181</v>
      </c>
      <c r="Y54" s="36">
        <f t="shared" si="16"/>
        <v>15.092791506899436</v>
      </c>
    </row>
    <row r="55" spans="1:25" x14ac:dyDescent="0.2">
      <c r="A55" s="7" t="s">
        <v>169</v>
      </c>
      <c r="B55" s="7" t="s">
        <v>121</v>
      </c>
      <c r="C55" s="36">
        <f t="shared" ref="C55:Q55" si="30">C26/C$34*100</f>
        <v>1.370368101295637</v>
      </c>
      <c r="D55" s="36">
        <f t="shared" si="30"/>
        <v>1.1062326381346321</v>
      </c>
      <c r="E55" s="36">
        <f t="shared" si="30"/>
        <v>1.1127203386614815</v>
      </c>
      <c r="F55" s="36">
        <f t="shared" si="30"/>
        <v>1.0911112382719275</v>
      </c>
      <c r="G55" s="36">
        <f t="shared" si="30"/>
        <v>1.0651924851413883</v>
      </c>
      <c r="H55" s="36">
        <f t="shared" si="30"/>
        <v>0.99728762528563075</v>
      </c>
      <c r="I55" s="36">
        <f t="shared" si="30"/>
        <v>0.86437077016949704</v>
      </c>
      <c r="J55" s="36">
        <f t="shared" si="30"/>
        <v>0.89388721313474662</v>
      </c>
      <c r="K55" s="36">
        <f t="shared" si="30"/>
        <v>0.97538620739189785</v>
      </c>
      <c r="L55" s="36">
        <f t="shared" si="30"/>
        <v>0.84560703154125738</v>
      </c>
      <c r="M55" s="36">
        <f t="shared" si="30"/>
        <v>0.69245817274527965</v>
      </c>
      <c r="N55" s="36">
        <f t="shared" si="30"/>
        <v>0.64494839436590357</v>
      </c>
      <c r="O55" s="36">
        <f t="shared" si="30"/>
        <v>0.51650882664001496</v>
      </c>
      <c r="P55" s="36">
        <f t="shared" si="30"/>
        <v>0.37778878291008361</v>
      </c>
      <c r="Q55" s="36">
        <f t="shared" si="30"/>
        <v>0.3573781756810121</v>
      </c>
      <c r="R55" s="36">
        <f t="shared" si="16"/>
        <v>0.27569011706474417</v>
      </c>
      <c r="S55" s="36">
        <f t="shared" si="16"/>
        <v>0.2748423709905905</v>
      </c>
      <c r="T55" s="36">
        <f t="shared" si="16"/>
        <v>0.19985807699619001</v>
      </c>
      <c r="U55" s="36">
        <f t="shared" si="16"/>
        <v>0.19077894747079083</v>
      </c>
      <c r="V55" s="36">
        <f t="shared" si="16"/>
        <v>0.20876059698498392</v>
      </c>
      <c r="W55" s="36">
        <f t="shared" ref="W55:X55" si="31">W26/W$34*100</f>
        <v>0.1867904786582158</v>
      </c>
      <c r="X55" s="36">
        <f t="shared" si="31"/>
        <v>0.16017202149272816</v>
      </c>
      <c r="Y55" s="36">
        <f t="shared" si="16"/>
        <v>0.47058755763794546</v>
      </c>
    </row>
    <row r="56" spans="1:25" x14ac:dyDescent="0.2">
      <c r="A56" s="7" t="s">
        <v>170</v>
      </c>
      <c r="B56" s="7" t="s">
        <v>122</v>
      </c>
      <c r="C56" s="36">
        <f t="shared" ref="C56:Q56" si="32">C27/C$34*100</f>
        <v>0.25482368807383554</v>
      </c>
      <c r="D56" s="36">
        <f t="shared" si="32"/>
        <v>0.47934208702597059</v>
      </c>
      <c r="E56" s="36">
        <f t="shared" si="32"/>
        <v>0.22274115453396123</v>
      </c>
      <c r="F56" s="36">
        <f t="shared" si="32"/>
        <v>0.21816628982271061</v>
      </c>
      <c r="G56" s="36">
        <f t="shared" si="32"/>
        <v>0.21718015805366545</v>
      </c>
      <c r="H56" s="36">
        <f t="shared" si="32"/>
        <v>0.26336578009718259</v>
      </c>
      <c r="I56" s="36">
        <f t="shared" si="32"/>
        <v>0.25206544015017124</v>
      </c>
      <c r="J56" s="36">
        <f t="shared" si="32"/>
        <v>0.16926938309746845</v>
      </c>
      <c r="K56" s="36">
        <f t="shared" si="32"/>
        <v>0.15396799128488312</v>
      </c>
      <c r="L56" s="36">
        <f t="shared" si="32"/>
        <v>0.18343436709947222</v>
      </c>
      <c r="M56" s="36">
        <f t="shared" si="32"/>
        <v>0.25278375326862701</v>
      </c>
      <c r="N56" s="36">
        <f t="shared" si="32"/>
        <v>0.24769148335224112</v>
      </c>
      <c r="O56" s="36">
        <f t="shared" si="32"/>
        <v>0.19559130258219329</v>
      </c>
      <c r="P56" s="36">
        <f t="shared" si="32"/>
        <v>0.19996081540372665</v>
      </c>
      <c r="Q56" s="36">
        <f t="shared" si="32"/>
        <v>0.16935057534151163</v>
      </c>
      <c r="R56" s="36">
        <f t="shared" si="16"/>
        <v>0.15413109024630975</v>
      </c>
      <c r="S56" s="36">
        <f t="shared" si="16"/>
        <v>0.21841906328992616</v>
      </c>
      <c r="T56" s="36">
        <f t="shared" si="16"/>
        <v>0.22271424502732914</v>
      </c>
      <c r="U56" s="36">
        <f t="shared" si="16"/>
        <v>0.23731609219222513</v>
      </c>
      <c r="V56" s="36">
        <f t="shared" si="16"/>
        <v>0.25811575371108436</v>
      </c>
      <c r="W56" s="36">
        <f t="shared" ref="W56:X56" si="33">W27/W$34*100</f>
        <v>0.31041531530139022</v>
      </c>
      <c r="X56" s="36">
        <f t="shared" si="33"/>
        <v>0.35826328456281403</v>
      </c>
      <c r="Y56" s="36">
        <f t="shared" si="16"/>
        <v>0.23408846964778227</v>
      </c>
    </row>
    <row r="57" spans="1:25" x14ac:dyDescent="0.2">
      <c r="A57" s="7" t="s">
        <v>171</v>
      </c>
      <c r="B57" s="7" t="s">
        <v>123</v>
      </c>
      <c r="C57" s="36">
        <f t="shared" ref="C57:Q57" si="34">C28/C$34*100</f>
        <v>0.8634582640348456</v>
      </c>
      <c r="D57" s="36">
        <f t="shared" si="34"/>
        <v>0.68386815009516955</v>
      </c>
      <c r="E57" s="36">
        <f t="shared" si="34"/>
        <v>0.70538768861269185</v>
      </c>
      <c r="F57" s="36">
        <f t="shared" si="34"/>
        <v>0.71660996177252001</v>
      </c>
      <c r="G57" s="36">
        <f t="shared" si="34"/>
        <v>1.1180766817055663</v>
      </c>
      <c r="H57" s="36">
        <f t="shared" si="34"/>
        <v>1.144489571334512</v>
      </c>
      <c r="I57" s="36">
        <f t="shared" si="34"/>
        <v>1.0366326480964396</v>
      </c>
      <c r="J57" s="36">
        <f t="shared" si="34"/>
        <v>1.4146897444213447</v>
      </c>
      <c r="K57" s="36">
        <f t="shared" si="34"/>
        <v>1.4016779316118115</v>
      </c>
      <c r="L57" s="36">
        <f t="shared" si="34"/>
        <v>1.888255139127148</v>
      </c>
      <c r="M57" s="36">
        <f t="shared" si="34"/>
        <v>2.0677290208923909</v>
      </c>
      <c r="N57" s="36">
        <f t="shared" si="34"/>
        <v>4.0570959907509359</v>
      </c>
      <c r="O57" s="36">
        <f t="shared" si="34"/>
        <v>6.3925256642351966</v>
      </c>
      <c r="P57" s="36">
        <f t="shared" si="34"/>
        <v>5.3346412726198587</v>
      </c>
      <c r="Q57" s="36">
        <f t="shared" si="34"/>
        <v>2.8899570100499021</v>
      </c>
      <c r="R57" s="36">
        <f t="shared" si="16"/>
        <v>2.7699673096040831</v>
      </c>
      <c r="S57" s="36">
        <f t="shared" si="16"/>
        <v>3.1355285645278839</v>
      </c>
      <c r="T57" s="36">
        <f t="shared" si="16"/>
        <v>3.008253670364295</v>
      </c>
      <c r="U57" s="36">
        <f t="shared" si="16"/>
        <v>2.9096237752030509</v>
      </c>
      <c r="V57" s="36">
        <f t="shared" si="16"/>
        <v>2.7145571282924625</v>
      </c>
      <c r="W57" s="36">
        <f t="shared" ref="W57:X57" si="35">W28/W$34*100</f>
        <v>4.0524165259995719</v>
      </c>
      <c r="X57" s="36">
        <f t="shared" si="35"/>
        <v>3.7180302174292921</v>
      </c>
      <c r="Y57" s="36">
        <f t="shared" si="16"/>
        <v>3.0191553817315318</v>
      </c>
    </row>
    <row r="58" spans="1:25" x14ac:dyDescent="0.2">
      <c r="A58" s="7" t="s">
        <v>172</v>
      </c>
      <c r="B58" s="7" t="s">
        <v>124</v>
      </c>
      <c r="C58" s="36">
        <f t="shared" ref="C58:Q58" si="36">C29/C$34*100</f>
        <v>2.4775823495840723</v>
      </c>
      <c r="D58" s="36">
        <f t="shared" si="36"/>
        <v>1.8461822246127177</v>
      </c>
      <c r="E58" s="36">
        <f t="shared" si="36"/>
        <v>2.0244294225043804</v>
      </c>
      <c r="F58" s="36">
        <f t="shared" si="36"/>
        <v>1.7960170847405459</v>
      </c>
      <c r="G58" s="36">
        <f t="shared" si="36"/>
        <v>1.2292797611608177</v>
      </c>
      <c r="H58" s="36">
        <f t="shared" si="36"/>
        <v>1.0641434675827248</v>
      </c>
      <c r="I58" s="36">
        <f t="shared" si="36"/>
        <v>1.3310441112419811</v>
      </c>
      <c r="J58" s="36">
        <f t="shared" si="36"/>
        <v>1.1329759080438742</v>
      </c>
      <c r="K58" s="36">
        <f t="shared" si="36"/>
        <v>0.73602264341326529</v>
      </c>
      <c r="L58" s="36">
        <f t="shared" si="36"/>
        <v>0.61246631595748147</v>
      </c>
      <c r="M58" s="36">
        <f t="shared" si="36"/>
        <v>0.57624128085196713</v>
      </c>
      <c r="N58" s="36">
        <f t="shared" si="36"/>
        <v>0.48281193409410961</v>
      </c>
      <c r="O58" s="36">
        <f t="shared" si="36"/>
        <v>1.1320267781746653</v>
      </c>
      <c r="P58" s="36">
        <f t="shared" si="36"/>
        <v>1.8166295824974861</v>
      </c>
      <c r="Q58" s="36">
        <f t="shared" si="36"/>
        <v>1.5642835236588548</v>
      </c>
      <c r="R58" s="36">
        <f t="shared" ref="R58:Y63" si="37">R29/R$34*100</f>
        <v>1.4254288531464276</v>
      </c>
      <c r="S58" s="36">
        <f t="shared" si="37"/>
        <v>1.4462626374556131</v>
      </c>
      <c r="T58" s="36">
        <f t="shared" si="37"/>
        <v>1.3207477300193293</v>
      </c>
      <c r="U58" s="36">
        <f t="shared" si="37"/>
        <v>1.2379154680034183</v>
      </c>
      <c r="V58" s="36">
        <f t="shared" si="37"/>
        <v>1.2517566675910923</v>
      </c>
      <c r="W58" s="36">
        <f t="shared" ref="W58:X58" si="38">W29/W$34*100</f>
        <v>1.3797624535662372</v>
      </c>
      <c r="X58" s="36">
        <f t="shared" si="38"/>
        <v>1.2064416441007098</v>
      </c>
      <c r="Y58" s="36">
        <f t="shared" si="37"/>
        <v>1.2566240166267462</v>
      </c>
    </row>
    <row r="59" spans="1:25" x14ac:dyDescent="0.2">
      <c r="A59" s="7" t="s">
        <v>173</v>
      </c>
      <c r="B59" s="7" t="s">
        <v>125</v>
      </c>
      <c r="C59" s="36">
        <f t="shared" ref="C59:Q59" si="39">C30/C$34*100</f>
        <v>1.7981955302145802</v>
      </c>
      <c r="D59" s="36">
        <f t="shared" si="39"/>
        <v>1.4893817704550247</v>
      </c>
      <c r="E59" s="36">
        <f t="shared" si="39"/>
        <v>1.5150230823242195</v>
      </c>
      <c r="F59" s="36">
        <f t="shared" si="39"/>
        <v>1.4809334616737475</v>
      </c>
      <c r="G59" s="36">
        <f t="shared" si="39"/>
        <v>1.6844416365494885</v>
      </c>
      <c r="H59" s="36">
        <f t="shared" si="39"/>
        <v>1.575552554295043</v>
      </c>
      <c r="I59" s="36">
        <f t="shared" si="39"/>
        <v>1.665279372793294</v>
      </c>
      <c r="J59" s="36">
        <f t="shared" si="39"/>
        <v>1.9850350671438681</v>
      </c>
      <c r="K59" s="36">
        <f t="shared" si="39"/>
        <v>2.4594775833418394</v>
      </c>
      <c r="L59" s="36">
        <f t="shared" si="39"/>
        <v>2.1225656867566673</v>
      </c>
      <c r="M59" s="36">
        <f t="shared" si="39"/>
        <v>2.2519873180244994</v>
      </c>
      <c r="N59" s="36">
        <f t="shared" si="39"/>
        <v>2.0216389225002276</v>
      </c>
      <c r="O59" s="36">
        <f t="shared" si="39"/>
        <v>1.9187179205481586</v>
      </c>
      <c r="P59" s="36">
        <f t="shared" si="39"/>
        <v>1.9743954901149163</v>
      </c>
      <c r="Q59" s="36">
        <f t="shared" si="39"/>
        <v>2.2201580251164765</v>
      </c>
      <c r="R59" s="36">
        <f t="shared" si="37"/>
        <v>1.8851317320635268</v>
      </c>
      <c r="S59" s="36">
        <f t="shared" si="37"/>
        <v>2.1790669418824042</v>
      </c>
      <c r="T59" s="36">
        <f t="shared" si="37"/>
        <v>2.2195767929610399</v>
      </c>
      <c r="U59" s="36">
        <f t="shared" si="37"/>
        <v>2.3366539107622826</v>
      </c>
      <c r="V59" s="36">
        <f t="shared" si="37"/>
        <v>2.3842212531304106</v>
      </c>
      <c r="W59" s="36">
        <f t="shared" ref="W59:X59" si="40">W30/W$34*100</f>
        <v>2.6486959190402426</v>
      </c>
      <c r="X59" s="36">
        <f t="shared" si="40"/>
        <v>3.0123069834426373</v>
      </c>
      <c r="Y59" s="36">
        <f t="shared" si="37"/>
        <v>2.1696139457430639</v>
      </c>
    </row>
    <row r="60" spans="1:25" x14ac:dyDescent="0.2">
      <c r="A60" s="7" t="s">
        <v>174</v>
      </c>
      <c r="B60" s="7" t="s">
        <v>126</v>
      </c>
      <c r="C60" s="36">
        <f t="shared" ref="C60:Q60" si="41">C31/C$34*100</f>
        <v>0.5505897061731122</v>
      </c>
      <c r="D60" s="36">
        <f t="shared" si="41"/>
        <v>0.44185543130845523</v>
      </c>
      <c r="E60" s="36">
        <f t="shared" si="41"/>
        <v>0.42646540714743625</v>
      </c>
      <c r="F60" s="36">
        <f t="shared" si="41"/>
        <v>0.43121651549341017</v>
      </c>
      <c r="G60" s="36">
        <f t="shared" si="41"/>
        <v>0.355294613165204</v>
      </c>
      <c r="H60" s="36">
        <f t="shared" si="41"/>
        <v>0.30650835010846267</v>
      </c>
      <c r="I60" s="36">
        <f t="shared" si="41"/>
        <v>0.3521592369192772</v>
      </c>
      <c r="J60" s="36">
        <f t="shared" si="41"/>
        <v>0.375299058394785</v>
      </c>
      <c r="K60" s="36">
        <f t="shared" si="41"/>
        <v>0.55115688574608246</v>
      </c>
      <c r="L60" s="36">
        <f t="shared" si="41"/>
        <v>0.33149915670055818</v>
      </c>
      <c r="M60" s="36">
        <f t="shared" si="41"/>
        <v>0.2824999770655004</v>
      </c>
      <c r="N60" s="36">
        <f t="shared" si="41"/>
        <v>0.27601332078369295</v>
      </c>
      <c r="O60" s="36">
        <f t="shared" si="41"/>
        <v>0.28607073695813479</v>
      </c>
      <c r="P60" s="36">
        <f t="shared" si="41"/>
        <v>0.28054618709362561</v>
      </c>
      <c r="Q60" s="36">
        <f t="shared" si="41"/>
        <v>0.21339134837598653</v>
      </c>
      <c r="R60" s="36">
        <f t="shared" si="37"/>
        <v>0.21382010877248323</v>
      </c>
      <c r="S60" s="36">
        <f t="shared" si="37"/>
        <v>0.30759363500369752</v>
      </c>
      <c r="T60" s="36">
        <f t="shared" si="37"/>
        <v>0.30277012124738784</v>
      </c>
      <c r="U60" s="36">
        <f t="shared" si="37"/>
        <v>0.29070300396639503</v>
      </c>
      <c r="V60" s="36">
        <f t="shared" si="37"/>
        <v>0.28108304804241296</v>
      </c>
      <c r="W60" s="36">
        <f t="shared" ref="W60:X60" si="42">W31/W$34*100</f>
        <v>0.29887526460280145</v>
      </c>
      <c r="X60" s="36">
        <f t="shared" si="42"/>
        <v>0.29463559267223044</v>
      </c>
      <c r="Y60" s="36">
        <f t="shared" si="37"/>
        <v>0.30512455001486577</v>
      </c>
    </row>
    <row r="61" spans="1:25" x14ac:dyDescent="0.2">
      <c r="A61" s="7" t="s">
        <v>175</v>
      </c>
      <c r="B61" s="7" t="s">
        <v>127</v>
      </c>
      <c r="C61" s="36">
        <f t="shared" ref="C61:Q61" si="43">C32/C$34*100</f>
        <v>0.17304663808680454</v>
      </c>
      <c r="D61" s="36">
        <f t="shared" si="43"/>
        <v>0.13981106945328531</v>
      </c>
      <c r="E61" s="36">
        <f t="shared" si="43"/>
        <v>0.132466473133103</v>
      </c>
      <c r="F61" s="36">
        <f t="shared" si="43"/>
        <v>0.12768585942352892</v>
      </c>
      <c r="G61" s="36">
        <f t="shared" si="43"/>
        <v>0.12798550803587588</v>
      </c>
      <c r="H61" s="36">
        <f t="shared" si="43"/>
        <v>9.0131862757042963E-2</v>
      </c>
      <c r="I61" s="36">
        <f t="shared" si="43"/>
        <v>8.1233679636744771E-2</v>
      </c>
      <c r="J61" s="36">
        <f t="shared" si="43"/>
        <v>8.8021549573996272E-2</v>
      </c>
      <c r="K61" s="36">
        <f t="shared" si="43"/>
        <v>8.4711337369089826E-2</v>
      </c>
      <c r="L61" s="36">
        <f t="shared" si="43"/>
        <v>7.2076331058485557E-2</v>
      </c>
      <c r="M61" s="36">
        <f t="shared" si="43"/>
        <v>6.7259760643933117E-2</v>
      </c>
      <c r="N61" s="36">
        <f t="shared" si="43"/>
        <v>6.1750277812899629E-2</v>
      </c>
      <c r="O61" s="36">
        <f t="shared" si="43"/>
        <v>6.2384738683537569E-2</v>
      </c>
      <c r="P61" s="36">
        <f t="shared" si="43"/>
        <v>5.6779680534699097E-2</v>
      </c>
      <c r="Q61" s="36">
        <f t="shared" si="43"/>
        <v>4.8866172692169717E-2</v>
      </c>
      <c r="R61" s="36">
        <f t="shared" si="37"/>
        <v>4.4867013392045449E-2</v>
      </c>
      <c r="S61" s="36">
        <f t="shared" si="37"/>
        <v>6.0398463051914472E-2</v>
      </c>
      <c r="T61" s="36">
        <f t="shared" si="37"/>
        <v>6.754491339349257E-2</v>
      </c>
      <c r="U61" s="36">
        <f t="shared" si="37"/>
        <v>5.8778746013493484E-2</v>
      </c>
      <c r="V61" s="36">
        <f t="shared" si="37"/>
        <v>5.7591523115176381E-2</v>
      </c>
      <c r="W61" s="36">
        <f t="shared" ref="W61:X61" si="44">W32/W$34*100</f>
        <v>6.4189685181839082E-2</v>
      </c>
      <c r="X61" s="36">
        <f t="shared" si="44"/>
        <v>5.8557214838621488E-2</v>
      </c>
      <c r="Y61" s="36">
        <f t="shared" si="37"/>
        <v>6.8494877009718583E-2</v>
      </c>
    </row>
    <row r="62" spans="1:25" x14ac:dyDescent="0.2">
      <c r="A62" s="7" t="s">
        <v>176</v>
      </c>
      <c r="B62" s="7" t="s">
        <v>128</v>
      </c>
      <c r="C62" s="36">
        <f t="shared" ref="C62:Q62" si="45">C33/C$34*100</f>
        <v>7.4177051521608961</v>
      </c>
      <c r="D62" s="36">
        <f t="shared" si="45"/>
        <v>6.4695511550580331</v>
      </c>
      <c r="E62" s="36">
        <f t="shared" si="45"/>
        <v>6.0372220902784663</v>
      </c>
      <c r="F62" s="36">
        <f t="shared" si="45"/>
        <v>6.0253954792122162</v>
      </c>
      <c r="G62" s="36">
        <f t="shared" si="45"/>
        <v>5.2711975059298064</v>
      </c>
      <c r="H62" s="36">
        <f t="shared" si="45"/>
        <v>4.5572911283523698</v>
      </c>
      <c r="I62" s="36">
        <f t="shared" si="45"/>
        <v>4.4258662312466326</v>
      </c>
      <c r="J62" s="36">
        <f t="shared" si="45"/>
        <v>4.9997807795797247</v>
      </c>
      <c r="K62" s="36">
        <f t="shared" si="45"/>
        <v>4.9750233248097118</v>
      </c>
      <c r="L62" s="36">
        <f t="shared" si="45"/>
        <v>4.2012160551841964</v>
      </c>
      <c r="M62" s="36">
        <f t="shared" si="45"/>
        <v>4.2029157431010997</v>
      </c>
      <c r="N62" s="36">
        <f t="shared" si="45"/>
        <v>3.6499839674565977</v>
      </c>
      <c r="O62" s="36">
        <f t="shared" si="45"/>
        <v>3.7612043255088365</v>
      </c>
      <c r="P62" s="36">
        <f t="shared" si="45"/>
        <v>3.6878162987006844</v>
      </c>
      <c r="Q62" s="36">
        <f t="shared" si="45"/>
        <v>3.266894074296141</v>
      </c>
      <c r="R62" s="36">
        <f t="shared" si="37"/>
        <v>10.61462904964587</v>
      </c>
      <c r="S62" s="36">
        <f t="shared" si="37"/>
        <v>3.5705175184921978</v>
      </c>
      <c r="T62" s="36">
        <f t="shared" si="37"/>
        <v>3.9402385408872891</v>
      </c>
      <c r="U62" s="36">
        <f t="shared" si="37"/>
        <v>4.0984215466282556</v>
      </c>
      <c r="V62" s="36">
        <f t="shared" si="37"/>
        <v>4.2147172387122858</v>
      </c>
      <c r="W62" s="36">
        <f t="shared" ref="W62:X62" si="46">W33/W$34*100</f>
        <v>4.511620759445778</v>
      </c>
      <c r="X62" s="36">
        <f t="shared" si="46"/>
        <v>4.609403256651186</v>
      </c>
      <c r="Y62" s="36">
        <f t="shared" si="37"/>
        <v>4.719936699885289</v>
      </c>
    </row>
    <row r="63" spans="1:25" ht="13.5" thickBot="1" x14ac:dyDescent="0.25">
      <c r="A63" s="29"/>
      <c r="B63" s="53" t="s">
        <v>177</v>
      </c>
      <c r="C63" s="133">
        <f t="shared" ref="C63:Q63" si="47">C34/C$34*100</f>
        <v>100</v>
      </c>
      <c r="D63" s="133">
        <f t="shared" si="47"/>
        <v>100</v>
      </c>
      <c r="E63" s="133">
        <f t="shared" si="47"/>
        <v>100</v>
      </c>
      <c r="F63" s="133">
        <f t="shared" si="47"/>
        <v>100</v>
      </c>
      <c r="G63" s="133">
        <f t="shared" si="47"/>
        <v>100</v>
      </c>
      <c r="H63" s="133">
        <f t="shared" si="47"/>
        <v>100</v>
      </c>
      <c r="I63" s="133">
        <f t="shared" si="47"/>
        <v>100</v>
      </c>
      <c r="J63" s="133">
        <f t="shared" si="47"/>
        <v>100</v>
      </c>
      <c r="K63" s="133">
        <f t="shared" si="47"/>
        <v>100</v>
      </c>
      <c r="L63" s="133">
        <f t="shared" si="47"/>
        <v>100</v>
      </c>
      <c r="M63" s="133">
        <f t="shared" si="47"/>
        <v>100</v>
      </c>
      <c r="N63" s="133">
        <f t="shared" si="47"/>
        <v>100</v>
      </c>
      <c r="O63" s="133">
        <f t="shared" si="47"/>
        <v>100</v>
      </c>
      <c r="P63" s="133">
        <f t="shared" si="47"/>
        <v>100</v>
      </c>
      <c r="Q63" s="133">
        <f t="shared" si="47"/>
        <v>100</v>
      </c>
      <c r="R63" s="133">
        <f t="shared" si="37"/>
        <v>100</v>
      </c>
      <c r="S63" s="133">
        <f t="shared" si="37"/>
        <v>100</v>
      </c>
      <c r="T63" s="36">
        <f t="shared" si="37"/>
        <v>100</v>
      </c>
      <c r="U63" s="36">
        <f t="shared" si="37"/>
        <v>100</v>
      </c>
      <c r="V63" s="36">
        <f t="shared" si="37"/>
        <v>100</v>
      </c>
      <c r="W63" s="36">
        <f t="shared" ref="W63:X63" si="48">W34/W$34*100</f>
        <v>100</v>
      </c>
      <c r="X63" s="36">
        <f t="shared" si="48"/>
        <v>100</v>
      </c>
      <c r="Y63" s="36">
        <f t="shared" si="37"/>
        <v>100</v>
      </c>
    </row>
    <row r="64" spans="1:25" ht="19.5" thickTop="1" x14ac:dyDescent="0.3">
      <c r="A64" s="134"/>
      <c r="B64" s="135"/>
      <c r="C64" s="136"/>
      <c r="D64" s="136"/>
      <c r="E64" s="136"/>
      <c r="F64" s="136"/>
      <c r="G64" s="136"/>
      <c r="H64" s="136"/>
      <c r="I64" s="136"/>
      <c r="J64" s="136"/>
      <c r="K64" s="136"/>
      <c r="L64" s="136"/>
      <c r="M64" s="136"/>
      <c r="N64" s="136"/>
      <c r="O64" s="136"/>
      <c r="P64" s="136"/>
      <c r="Q64" s="136"/>
      <c r="R64" s="136"/>
      <c r="S64" s="136"/>
      <c r="T64" s="136"/>
      <c r="U64" s="136"/>
      <c r="V64" s="136"/>
      <c r="W64" s="136"/>
      <c r="X64" s="136"/>
      <c r="Y64" s="136"/>
    </row>
    <row r="65" spans="1:25" ht="19.5" thickBot="1" x14ac:dyDescent="0.35">
      <c r="A65" s="68"/>
      <c r="B65" s="332" t="s">
        <v>9</v>
      </c>
      <c r="C65" s="332"/>
      <c r="D65" s="332"/>
      <c r="E65" s="332"/>
      <c r="F65" s="332"/>
      <c r="G65" s="332"/>
      <c r="H65" s="332"/>
      <c r="I65" s="332"/>
      <c r="J65" s="332"/>
      <c r="K65" s="332"/>
      <c r="L65" s="332"/>
      <c r="M65" s="332"/>
      <c r="N65" s="332"/>
      <c r="O65" s="332"/>
      <c r="P65" s="332"/>
      <c r="Q65" s="332"/>
      <c r="R65" s="332"/>
      <c r="S65" s="332"/>
      <c r="T65" s="332"/>
      <c r="U65" s="332"/>
      <c r="V65" s="332"/>
      <c r="W65" s="332"/>
      <c r="X65" s="332"/>
      <c r="Y65" s="332"/>
    </row>
    <row r="66" spans="1:25" ht="13.5" thickTop="1" x14ac:dyDescent="0.2">
      <c r="B66" s="8"/>
      <c r="C66" s="137"/>
      <c r="D66" s="137"/>
      <c r="E66" s="137"/>
      <c r="F66" s="137"/>
      <c r="G66" s="137"/>
      <c r="H66" s="137"/>
      <c r="I66" s="137"/>
      <c r="J66" s="137"/>
      <c r="K66" s="137"/>
      <c r="L66" s="137"/>
      <c r="M66" s="137"/>
      <c r="N66" s="137"/>
      <c r="O66" s="137"/>
      <c r="P66" s="137"/>
      <c r="Q66" s="137"/>
      <c r="R66" s="137"/>
      <c r="S66" s="137"/>
      <c r="T66" s="137"/>
      <c r="U66" s="137"/>
      <c r="V66" s="137"/>
      <c r="W66" s="137"/>
      <c r="X66" s="137"/>
      <c r="Y66" s="137"/>
    </row>
    <row r="67" spans="1:25" x14ac:dyDescent="0.2">
      <c r="A67" s="6" t="s">
        <v>152</v>
      </c>
      <c r="B67" s="6" t="s">
        <v>104</v>
      </c>
      <c r="C67" s="138" t="s">
        <v>10</v>
      </c>
      <c r="D67" s="103">
        <f t="shared" ref="D67:V67" si="49">D9/C9*100-100</f>
        <v>8.4655555205375208</v>
      </c>
      <c r="E67" s="103">
        <f t="shared" si="49"/>
        <v>51.222266448496953</v>
      </c>
      <c r="F67" s="103">
        <f t="shared" si="49"/>
        <v>-2.0812144233734671</v>
      </c>
      <c r="G67" s="103">
        <f t="shared" si="49"/>
        <v>-21.561698636125371</v>
      </c>
      <c r="H67" s="103">
        <f t="shared" si="49"/>
        <v>27.743016913247871</v>
      </c>
      <c r="I67" s="103">
        <f t="shared" si="49"/>
        <v>5.8664367214600048</v>
      </c>
      <c r="J67" s="103">
        <f t="shared" si="49"/>
        <v>-24.792880377456498</v>
      </c>
      <c r="K67" s="103">
        <f t="shared" si="49"/>
        <v>-18.971263630662307</v>
      </c>
      <c r="L67" s="103">
        <f t="shared" si="49"/>
        <v>4.9708013144696537</v>
      </c>
      <c r="M67" s="103">
        <f t="shared" si="49"/>
        <v>0.11417943254762974</v>
      </c>
      <c r="N67" s="103">
        <f t="shared" si="49"/>
        <v>69.62057326060895</v>
      </c>
      <c r="O67" s="103">
        <f t="shared" si="49"/>
        <v>28.645371232749142</v>
      </c>
      <c r="P67" s="103">
        <f t="shared" si="49"/>
        <v>-17.964857844270682</v>
      </c>
      <c r="Q67" s="103">
        <f t="shared" si="49"/>
        <v>-31.190895503932666</v>
      </c>
      <c r="R67" s="103">
        <f t="shared" si="49"/>
        <v>28.169485935761315</v>
      </c>
      <c r="S67" s="103">
        <f t="shared" si="49"/>
        <v>-58.111409757114536</v>
      </c>
      <c r="T67" s="103">
        <f t="shared" si="49"/>
        <v>151.85663259655459</v>
      </c>
      <c r="U67" s="103">
        <f t="shared" si="49"/>
        <v>-8.0314719301120192</v>
      </c>
      <c r="V67" s="103">
        <f t="shared" si="49"/>
        <v>37.260456684150711</v>
      </c>
      <c r="W67" s="103">
        <f t="shared" ref="W67:W92" si="50">W9/V9*100-100</f>
        <v>6.0264304594680738</v>
      </c>
      <c r="X67" s="103">
        <f t="shared" ref="X67:X92" si="51">X9/W9*100-100</f>
        <v>11.464868164551916</v>
      </c>
      <c r="Y67" s="18">
        <f>IFERROR((POWER(U9/C9,1/21)*100)-100,"--")</f>
        <v>2.4758366162676282</v>
      </c>
    </row>
    <row r="68" spans="1:25" x14ac:dyDescent="0.2">
      <c r="A68" s="7" t="s">
        <v>153</v>
      </c>
      <c r="B68" s="7" t="s">
        <v>105</v>
      </c>
      <c r="C68" s="138" t="s">
        <v>10</v>
      </c>
      <c r="D68" s="103">
        <f t="shared" ref="D68:P68" si="52">D10/C10*100-100</f>
        <v>47.979107409355294</v>
      </c>
      <c r="E68" s="103">
        <f t="shared" si="52"/>
        <v>42.085194424788341</v>
      </c>
      <c r="F68" s="103">
        <f t="shared" si="52"/>
        <v>20.532987709095025</v>
      </c>
      <c r="G68" s="103">
        <f t="shared" si="52"/>
        <v>23.501141229928564</v>
      </c>
      <c r="H68" s="103">
        <f t="shared" si="52"/>
        <v>39.541951180074307</v>
      </c>
      <c r="I68" s="103">
        <f t="shared" si="52"/>
        <v>-3.3934554591898376</v>
      </c>
      <c r="J68" s="103">
        <f t="shared" si="52"/>
        <v>-22.27461930143096</v>
      </c>
      <c r="K68" s="103">
        <f t="shared" si="52"/>
        <v>10.69660481802994</v>
      </c>
      <c r="L68" s="103">
        <f t="shared" si="52"/>
        <v>38.492520869071541</v>
      </c>
      <c r="M68" s="103">
        <f t="shared" si="52"/>
        <v>25.874882263825683</v>
      </c>
      <c r="N68" s="103">
        <f t="shared" si="52"/>
        <v>46.661268462645126</v>
      </c>
      <c r="O68" s="103">
        <f t="shared" si="52"/>
        <v>20.912066388681751</v>
      </c>
      <c r="P68" s="103">
        <f t="shared" si="52"/>
        <v>26.433619538449378</v>
      </c>
      <c r="Q68" s="103">
        <f t="shared" ref="Q68:Q92" si="53">Q10/P10*100-100</f>
        <v>-8.1844232934400907</v>
      </c>
      <c r="R68" s="103">
        <f t="shared" ref="R68:S86" si="54">R10/Q10*100-100</f>
        <v>15.4077775209213</v>
      </c>
      <c r="S68" s="103">
        <f t="shared" si="54"/>
        <v>4.0429639823713188</v>
      </c>
      <c r="T68" s="103">
        <f t="shared" ref="T68:T92" si="55">T10/S10*100-100</f>
        <v>-0.9012274897906849</v>
      </c>
      <c r="U68" s="103">
        <f t="shared" ref="U68:V92" si="56">U10/T10*100-100</f>
        <v>5.0406458997094887</v>
      </c>
      <c r="V68" s="103">
        <f t="shared" ref="V68:V82" si="57">V10/U10*100-100</f>
        <v>6.1572060156673984</v>
      </c>
      <c r="W68" s="103">
        <f t="shared" si="50"/>
        <v>-5.0502458301919262</v>
      </c>
      <c r="X68" s="103">
        <f t="shared" si="51"/>
        <v>-8.6413326487257933</v>
      </c>
      <c r="Y68" s="18">
        <f t="shared" ref="Y68:Y92" si="58">IFERROR((POWER(U10/C10,1/21)*100)-100,"--")</f>
        <v>14.20938295129514</v>
      </c>
    </row>
    <row r="69" spans="1:25" x14ac:dyDescent="0.2">
      <c r="A69" s="7" t="s">
        <v>154</v>
      </c>
      <c r="B69" s="7" t="s">
        <v>106</v>
      </c>
      <c r="C69" s="138" t="s">
        <v>10</v>
      </c>
      <c r="D69" s="103">
        <f t="shared" ref="D69:P69" si="59">D11/C11*100-100</f>
        <v>26.668847481767017</v>
      </c>
      <c r="E69" s="103">
        <f t="shared" si="59"/>
        <v>24.761863540601837</v>
      </c>
      <c r="F69" s="103">
        <f t="shared" si="59"/>
        <v>16.816988975889984</v>
      </c>
      <c r="G69" s="103">
        <f t="shared" si="59"/>
        <v>9.4265411808490711</v>
      </c>
      <c r="H69" s="103">
        <f t="shared" si="59"/>
        <v>24.742500122472904</v>
      </c>
      <c r="I69" s="103">
        <f t="shared" si="59"/>
        <v>5.6799147355050223</v>
      </c>
      <c r="J69" s="103">
        <f t="shared" si="59"/>
        <v>-3.4156366298788043E-2</v>
      </c>
      <c r="K69" s="103">
        <f t="shared" si="59"/>
        <v>3.2787975560698754</v>
      </c>
      <c r="L69" s="103">
        <f t="shared" si="59"/>
        <v>33.352446960538259</v>
      </c>
      <c r="M69" s="103">
        <f t="shared" si="59"/>
        <v>33.284269903872712</v>
      </c>
      <c r="N69" s="103">
        <f t="shared" si="59"/>
        <v>40.705706765436673</v>
      </c>
      <c r="O69" s="103">
        <f t="shared" si="59"/>
        <v>-4.9815510125187075</v>
      </c>
      <c r="P69" s="103">
        <f t="shared" si="59"/>
        <v>10.438806381829252</v>
      </c>
      <c r="Q69" s="103">
        <f t="shared" si="53"/>
        <v>-0.58147879344434727</v>
      </c>
      <c r="R69" s="103">
        <f t="shared" si="54"/>
        <v>17.946659608714825</v>
      </c>
      <c r="S69" s="103">
        <f t="shared" si="54"/>
        <v>-7.826574965726067</v>
      </c>
      <c r="T69" s="103">
        <f t="shared" si="55"/>
        <v>3.4675160218311021</v>
      </c>
      <c r="U69" s="103">
        <f t="shared" si="56"/>
        <v>-1.9044778150736619</v>
      </c>
      <c r="V69" s="103">
        <f t="shared" si="57"/>
        <v>4.2679781711310056</v>
      </c>
      <c r="W69" s="103">
        <f t="shared" si="50"/>
        <v>-18.080716413482079</v>
      </c>
      <c r="X69" s="103">
        <f t="shared" si="51"/>
        <v>-16.033081765454781</v>
      </c>
      <c r="Y69" s="18">
        <f t="shared" si="58"/>
        <v>10.3531953823843</v>
      </c>
    </row>
    <row r="70" spans="1:25" x14ac:dyDescent="0.2">
      <c r="A70" s="7" t="s">
        <v>155</v>
      </c>
      <c r="B70" s="7" t="s">
        <v>107</v>
      </c>
      <c r="C70" s="138" t="s">
        <v>10</v>
      </c>
      <c r="D70" s="103">
        <f t="shared" ref="D70:P70" si="60">D12/C12*100-100</f>
        <v>81.521240475135016</v>
      </c>
      <c r="E70" s="103">
        <f t="shared" si="60"/>
        <v>6.720410092558609</v>
      </c>
      <c r="F70" s="103">
        <f t="shared" si="60"/>
        <v>-1.819054630079691</v>
      </c>
      <c r="G70" s="103">
        <f t="shared" si="60"/>
        <v>21.691558928452864</v>
      </c>
      <c r="H70" s="103">
        <f t="shared" si="60"/>
        <v>28.425712066140363</v>
      </c>
      <c r="I70" s="103">
        <f t="shared" si="60"/>
        <v>10.107084552497597</v>
      </c>
      <c r="J70" s="103">
        <f t="shared" si="60"/>
        <v>-14.072784594312878</v>
      </c>
      <c r="K70" s="103">
        <f t="shared" si="60"/>
        <v>-5.5312776150657896</v>
      </c>
      <c r="L70" s="103">
        <f t="shared" si="60"/>
        <v>7.1689733146792776</v>
      </c>
      <c r="M70" s="103">
        <f t="shared" si="60"/>
        <v>2.7981899119814244</v>
      </c>
      <c r="N70" s="103">
        <f t="shared" si="60"/>
        <v>12.791161992857724</v>
      </c>
      <c r="O70" s="103">
        <f t="shared" si="60"/>
        <v>-2.6637317215411116</v>
      </c>
      <c r="P70" s="103">
        <f t="shared" si="60"/>
        <v>13.327575584813275</v>
      </c>
      <c r="Q70" s="103">
        <f t="shared" si="53"/>
        <v>7.1985251218760169</v>
      </c>
      <c r="R70" s="103">
        <f t="shared" si="54"/>
        <v>12.90639440933758</v>
      </c>
      <c r="S70" s="103">
        <f t="shared" si="54"/>
        <v>7.8586723983391948E-2</v>
      </c>
      <c r="T70" s="103">
        <f t="shared" si="55"/>
        <v>-42.785460642133202</v>
      </c>
      <c r="U70" s="103">
        <f t="shared" si="56"/>
        <v>-34.984946888831516</v>
      </c>
      <c r="V70" s="103">
        <f t="shared" si="57"/>
        <v>92.576692831592794</v>
      </c>
      <c r="W70" s="103">
        <f t="shared" si="50"/>
        <v>10.46814643210358</v>
      </c>
      <c r="X70" s="103">
        <f t="shared" si="51"/>
        <v>22.021209165289562</v>
      </c>
      <c r="Y70" s="18">
        <f t="shared" si="58"/>
        <v>2.386059060741502</v>
      </c>
    </row>
    <row r="71" spans="1:25" x14ac:dyDescent="0.2">
      <c r="A71" s="7" t="s">
        <v>156</v>
      </c>
      <c r="B71" s="7" t="s">
        <v>108</v>
      </c>
      <c r="C71" s="138" t="s">
        <v>10</v>
      </c>
      <c r="D71" s="103">
        <f t="shared" ref="D71:P71" si="61">D13/C13*100-100</f>
        <v>-1.2213370287567784</v>
      </c>
      <c r="E71" s="103">
        <f t="shared" si="61"/>
        <v>28.585325192049226</v>
      </c>
      <c r="F71" s="103">
        <f t="shared" si="61"/>
        <v>8.557909140567304</v>
      </c>
      <c r="G71" s="103">
        <f t="shared" si="61"/>
        <v>42.806538512118095</v>
      </c>
      <c r="H71" s="103">
        <f t="shared" si="61"/>
        <v>31.530947661812007</v>
      </c>
      <c r="I71" s="103">
        <f t="shared" si="61"/>
        <v>-3.4779773773587692</v>
      </c>
      <c r="J71" s="103">
        <f t="shared" si="61"/>
        <v>-5.5241524980838079</v>
      </c>
      <c r="K71" s="103">
        <f t="shared" si="61"/>
        <v>33.03917428082093</v>
      </c>
      <c r="L71" s="103">
        <f t="shared" si="61"/>
        <v>60.86555575689556</v>
      </c>
      <c r="M71" s="103">
        <f t="shared" si="61"/>
        <v>51.196578888767505</v>
      </c>
      <c r="N71" s="103">
        <f t="shared" si="61"/>
        <v>51.113158178188058</v>
      </c>
      <c r="O71" s="103">
        <f t="shared" si="61"/>
        <v>-6.5742287356488447</v>
      </c>
      <c r="P71" s="103">
        <f t="shared" si="61"/>
        <v>11.368171627908126</v>
      </c>
      <c r="Q71" s="103">
        <f t="shared" si="53"/>
        <v>7.3974510140658367</v>
      </c>
      <c r="R71" s="103">
        <f t="shared" si="54"/>
        <v>15.494791745542088</v>
      </c>
      <c r="S71" s="103">
        <f t="shared" si="54"/>
        <v>-13.461116249581551</v>
      </c>
      <c r="T71" s="103">
        <f t="shared" si="55"/>
        <v>1.601313392976607</v>
      </c>
      <c r="U71" s="103">
        <f t="shared" si="56"/>
        <v>-3.4125121252991875</v>
      </c>
      <c r="V71" s="103">
        <f t="shared" si="57"/>
        <v>0.14218634168025801</v>
      </c>
      <c r="W71" s="103">
        <f t="shared" si="50"/>
        <v>-33.266319866408267</v>
      </c>
      <c r="X71" s="103">
        <f t="shared" si="51"/>
        <v>-11.918480738714621</v>
      </c>
      <c r="Y71" s="18">
        <f t="shared" si="58"/>
        <v>12.847635789325906</v>
      </c>
    </row>
    <row r="72" spans="1:25" x14ac:dyDescent="0.2">
      <c r="A72" s="7" t="s">
        <v>157</v>
      </c>
      <c r="B72" s="7" t="s">
        <v>109</v>
      </c>
      <c r="C72" s="138" t="s">
        <v>10</v>
      </c>
      <c r="D72" s="103">
        <f t="shared" ref="D72:P72" si="62">D14/C14*100-100</f>
        <v>-6.021538041810004</v>
      </c>
      <c r="E72" s="103">
        <f t="shared" si="62"/>
        <v>27.2083658686132</v>
      </c>
      <c r="F72" s="103">
        <f t="shared" si="62"/>
        <v>11.715975812759865</v>
      </c>
      <c r="G72" s="103">
        <f t="shared" si="62"/>
        <v>43.007550351325705</v>
      </c>
      <c r="H72" s="103">
        <f t="shared" si="62"/>
        <v>31.84177429784063</v>
      </c>
      <c r="I72" s="103">
        <f t="shared" si="62"/>
        <v>1.4366174703954471</v>
      </c>
      <c r="J72" s="103">
        <f t="shared" si="62"/>
        <v>-7.6672268651123687</v>
      </c>
      <c r="K72" s="103">
        <f t="shared" si="62"/>
        <v>34.114046446006029</v>
      </c>
      <c r="L72" s="103">
        <f t="shared" si="62"/>
        <v>60.59507225657083</v>
      </c>
      <c r="M72" s="103">
        <f t="shared" si="62"/>
        <v>51.091398438330828</v>
      </c>
      <c r="N72" s="103">
        <f t="shared" si="62"/>
        <v>51.138784526254199</v>
      </c>
      <c r="O72" s="103">
        <f t="shared" si="62"/>
        <v>-4.063336514535095</v>
      </c>
      <c r="P72" s="103">
        <f t="shared" si="62"/>
        <v>14.375185751698609</v>
      </c>
      <c r="Q72" s="103">
        <f t="shared" si="53"/>
        <v>4.8369850354279151</v>
      </c>
      <c r="R72" s="103">
        <f t="shared" si="54"/>
        <v>16.016059138870631</v>
      </c>
      <c r="S72" s="103">
        <f t="shared" si="54"/>
        <v>-12.890798583730543</v>
      </c>
      <c r="T72" s="103">
        <f t="shared" si="55"/>
        <v>0.51655637049159964</v>
      </c>
      <c r="U72" s="103">
        <f t="shared" si="56"/>
        <v>-3.5079506760981189</v>
      </c>
      <c r="V72" s="103">
        <f t="shared" si="57"/>
        <v>-2.3104518889753507</v>
      </c>
      <c r="W72" s="103">
        <f t="shared" si="50"/>
        <v>-34.019718244061409</v>
      </c>
      <c r="X72" s="103">
        <f t="shared" si="51"/>
        <v>-13.570660015941911</v>
      </c>
      <c r="Y72" s="18">
        <f t="shared" si="58"/>
        <v>13.02402680595398</v>
      </c>
    </row>
    <row r="73" spans="1:25" x14ac:dyDescent="0.2">
      <c r="A73" s="7" t="s">
        <v>158</v>
      </c>
      <c r="B73" s="7" t="s">
        <v>110</v>
      </c>
      <c r="C73" s="138" t="s">
        <v>10</v>
      </c>
      <c r="D73" s="103">
        <f t="shared" ref="D73:P73" si="63">D15/C15*100-100</f>
        <v>34.303618648806179</v>
      </c>
      <c r="E73" s="103">
        <f t="shared" si="63"/>
        <v>36.381753566400846</v>
      </c>
      <c r="F73" s="103">
        <f t="shared" si="63"/>
        <v>36.679502999814133</v>
      </c>
      <c r="G73" s="103">
        <f t="shared" si="63"/>
        <v>-7.6260829554722989</v>
      </c>
      <c r="H73" s="103">
        <f t="shared" si="63"/>
        <v>3.6195109114283355</v>
      </c>
      <c r="I73" s="103">
        <f t="shared" si="63"/>
        <v>11.971901319294957</v>
      </c>
      <c r="J73" s="103">
        <f t="shared" si="63"/>
        <v>-7.0509167629949729</v>
      </c>
      <c r="K73" s="103">
        <f t="shared" si="63"/>
        <v>28.098796113812199</v>
      </c>
      <c r="L73" s="103">
        <f t="shared" si="63"/>
        <v>46.749136158545639</v>
      </c>
      <c r="M73" s="103">
        <f t="shared" si="63"/>
        <v>-2.273232951615384</v>
      </c>
      <c r="N73" s="103">
        <f t="shared" si="63"/>
        <v>-15.962619965987116</v>
      </c>
      <c r="O73" s="103">
        <f t="shared" si="63"/>
        <v>24.758752267658025</v>
      </c>
      <c r="P73" s="103">
        <f t="shared" si="63"/>
        <v>37.387959164064341</v>
      </c>
      <c r="Q73" s="103">
        <f t="shared" si="53"/>
        <v>-59.403535018039527</v>
      </c>
      <c r="R73" s="103">
        <f t="shared" si="54"/>
        <v>29.251340713562911</v>
      </c>
      <c r="S73" s="103">
        <f t="shared" si="54"/>
        <v>31.080382049593709</v>
      </c>
      <c r="T73" s="103">
        <f t="shared" si="55"/>
        <v>9.5252955374763388</v>
      </c>
      <c r="U73" s="103">
        <f t="shared" si="56"/>
        <v>20.32556889436438</v>
      </c>
      <c r="V73" s="103">
        <f t="shared" si="57"/>
        <v>14.380033610315053</v>
      </c>
      <c r="W73" s="103">
        <f t="shared" si="50"/>
        <v>0.59007487357165189</v>
      </c>
      <c r="X73" s="103">
        <f t="shared" si="51"/>
        <v>18.162074552908123</v>
      </c>
      <c r="Y73" s="18">
        <f t="shared" si="58"/>
        <v>8.8912434598930759</v>
      </c>
    </row>
    <row r="74" spans="1:25" x14ac:dyDescent="0.2">
      <c r="A74" s="7" t="s">
        <v>159</v>
      </c>
      <c r="B74" s="7" t="s">
        <v>111</v>
      </c>
      <c r="C74" s="138" t="s">
        <v>10</v>
      </c>
      <c r="D74" s="103">
        <f t="shared" ref="D74:P74" si="64">D16/C16*100-100</f>
        <v>43.055377272469457</v>
      </c>
      <c r="E74" s="103">
        <f t="shared" si="64"/>
        <v>21.316294976131701</v>
      </c>
      <c r="F74" s="103">
        <f t="shared" si="64"/>
        <v>13.026463271689394</v>
      </c>
      <c r="G74" s="103">
        <f t="shared" si="64"/>
        <v>5.9777591043411036</v>
      </c>
      <c r="H74" s="103">
        <f t="shared" si="64"/>
        <v>31.889734237477484</v>
      </c>
      <c r="I74" s="103">
        <f t="shared" si="64"/>
        <v>-12.41126398189067</v>
      </c>
      <c r="J74" s="103">
        <f t="shared" si="64"/>
        <v>-23.454156166578571</v>
      </c>
      <c r="K74" s="103">
        <f t="shared" si="64"/>
        <v>-5.5444776685242658</v>
      </c>
      <c r="L74" s="103">
        <f t="shared" si="64"/>
        <v>15.899712549629726</v>
      </c>
      <c r="M74" s="103">
        <f t="shared" si="64"/>
        <v>2.2235635795495341</v>
      </c>
      <c r="N74" s="103">
        <f t="shared" si="64"/>
        <v>8.3538367930792816</v>
      </c>
      <c r="O74" s="103">
        <f t="shared" si="64"/>
        <v>-21.876666053070522</v>
      </c>
      <c r="P74" s="103">
        <f t="shared" si="64"/>
        <v>-15.070408559975874</v>
      </c>
      <c r="Q74" s="103">
        <f t="shared" si="53"/>
        <v>-32.839709825628717</v>
      </c>
      <c r="R74" s="103">
        <f t="shared" si="54"/>
        <v>30.6593694915654</v>
      </c>
      <c r="S74" s="103">
        <f t="shared" si="54"/>
        <v>0.50592955194792921</v>
      </c>
      <c r="T74" s="103">
        <f t="shared" si="55"/>
        <v>5.065842044812058</v>
      </c>
      <c r="U74" s="103">
        <f t="shared" si="56"/>
        <v>13.467660051409695</v>
      </c>
      <c r="V74" s="103">
        <f t="shared" si="57"/>
        <v>10.142613156361719</v>
      </c>
      <c r="W74" s="103">
        <f t="shared" si="50"/>
        <v>-7.1575698233212961</v>
      </c>
      <c r="X74" s="103">
        <f t="shared" si="51"/>
        <v>2.061625221604686</v>
      </c>
      <c r="Y74" s="18">
        <f t="shared" si="58"/>
        <v>2.1244275877234458</v>
      </c>
    </row>
    <row r="75" spans="1:25" x14ac:dyDescent="0.2">
      <c r="A75" s="7" t="s">
        <v>160</v>
      </c>
      <c r="B75" s="7" t="s">
        <v>112</v>
      </c>
      <c r="C75" s="138" t="s">
        <v>10</v>
      </c>
      <c r="D75" s="103">
        <f t="shared" ref="D75:P75" si="65">D17/C17*100-100</f>
        <v>34.472741468788115</v>
      </c>
      <c r="E75" s="103">
        <f t="shared" si="65"/>
        <v>7.1121447732597147</v>
      </c>
      <c r="F75" s="103">
        <f t="shared" si="65"/>
        <v>22.517399968223174</v>
      </c>
      <c r="G75" s="103">
        <f t="shared" si="65"/>
        <v>30.165147087733317</v>
      </c>
      <c r="H75" s="103">
        <f t="shared" si="65"/>
        <v>34.7999538603041</v>
      </c>
      <c r="I75" s="103">
        <f t="shared" si="65"/>
        <v>-6.971795702847345</v>
      </c>
      <c r="J75" s="103">
        <f t="shared" si="65"/>
        <v>-11.7510099376331</v>
      </c>
      <c r="K75" s="103">
        <f t="shared" si="65"/>
        <v>-4.0430868637968018</v>
      </c>
      <c r="L75" s="103">
        <f t="shared" si="65"/>
        <v>10.155278943123093</v>
      </c>
      <c r="M75" s="103">
        <f t="shared" si="65"/>
        <v>3.7985574802780206</v>
      </c>
      <c r="N75" s="103">
        <f t="shared" si="65"/>
        <v>10.874028146937491</v>
      </c>
      <c r="O75" s="103">
        <f t="shared" si="65"/>
        <v>3.1595227407023003</v>
      </c>
      <c r="P75" s="103">
        <f t="shared" si="65"/>
        <v>-10.888674373768168</v>
      </c>
      <c r="Q75" s="103">
        <f t="shared" si="53"/>
        <v>-27.305558343659229</v>
      </c>
      <c r="R75" s="103">
        <f t="shared" si="54"/>
        <v>29.206185506671687</v>
      </c>
      <c r="S75" s="103">
        <f t="shared" si="54"/>
        <v>5.0245531828224443E-2</v>
      </c>
      <c r="T75" s="103">
        <f t="shared" si="55"/>
        <v>6.4427917879217347</v>
      </c>
      <c r="U75" s="103">
        <f t="shared" si="56"/>
        <v>14.957437592403707</v>
      </c>
      <c r="V75" s="103">
        <f t="shared" si="57"/>
        <v>2.4939073311385727</v>
      </c>
      <c r="W75" s="103">
        <f t="shared" si="50"/>
        <v>-1.2265010718572995</v>
      </c>
      <c r="X75" s="103">
        <f t="shared" si="51"/>
        <v>-0.38834027763365953</v>
      </c>
      <c r="Y75" s="18">
        <f t="shared" si="58"/>
        <v>5.8021057685054984</v>
      </c>
    </row>
    <row r="76" spans="1:25" x14ac:dyDescent="0.2">
      <c r="A76" s="7" t="s">
        <v>161</v>
      </c>
      <c r="B76" s="7" t="s">
        <v>113</v>
      </c>
      <c r="C76" s="138" t="s">
        <v>10</v>
      </c>
      <c r="D76" s="103">
        <f t="shared" ref="D76:P76" si="66">D18/C18*100-100</f>
        <v>0.10682966876940725</v>
      </c>
      <c r="E76" s="103">
        <f t="shared" si="66"/>
        <v>17.849928772534824</v>
      </c>
      <c r="F76" s="103">
        <f t="shared" si="66"/>
        <v>16.872746719553717</v>
      </c>
      <c r="G76" s="103">
        <f t="shared" si="66"/>
        <v>6.1943253261035949</v>
      </c>
      <c r="H76" s="103">
        <f t="shared" si="66"/>
        <v>4.2972578615384549</v>
      </c>
      <c r="I76" s="103">
        <f t="shared" si="66"/>
        <v>-6.5781361934007236</v>
      </c>
      <c r="J76" s="103">
        <f t="shared" si="66"/>
        <v>-18.699418432680503</v>
      </c>
      <c r="K76" s="103">
        <f t="shared" si="66"/>
        <v>-6.6837159045429786</v>
      </c>
      <c r="L76" s="103">
        <f t="shared" si="66"/>
        <v>-8.4101879976827831E-3</v>
      </c>
      <c r="M76" s="103">
        <f t="shared" si="66"/>
        <v>22.061296828963378</v>
      </c>
      <c r="N76" s="103">
        <f t="shared" si="66"/>
        <v>-1.8341856151807292</v>
      </c>
      <c r="O76" s="103">
        <f t="shared" si="66"/>
        <v>18.08238545896063</v>
      </c>
      <c r="P76" s="103">
        <f t="shared" si="66"/>
        <v>12.123863124893887</v>
      </c>
      <c r="Q76" s="103">
        <f t="shared" si="53"/>
        <v>-13.267309353483981</v>
      </c>
      <c r="R76" s="103">
        <f t="shared" si="54"/>
        <v>26.234751278104966</v>
      </c>
      <c r="S76" s="103">
        <f t="shared" si="54"/>
        <v>19.999569475015605</v>
      </c>
      <c r="T76" s="103">
        <f t="shared" si="55"/>
        <v>-10.961653234743778</v>
      </c>
      <c r="U76" s="103">
        <f t="shared" si="56"/>
        <v>-12.449398046333599</v>
      </c>
      <c r="V76" s="103">
        <f t="shared" si="57"/>
        <v>17.952761794999134</v>
      </c>
      <c r="W76" s="103">
        <f t="shared" si="50"/>
        <v>3.7439195665945704</v>
      </c>
      <c r="X76" s="103">
        <f t="shared" si="51"/>
        <v>-9.6832527450243333</v>
      </c>
      <c r="Y76" s="18">
        <f t="shared" si="58"/>
        <v>2.7243637133814218</v>
      </c>
    </row>
    <row r="77" spans="1:25" x14ac:dyDescent="0.2">
      <c r="A77" s="7" t="s">
        <v>162</v>
      </c>
      <c r="B77" s="7" t="s">
        <v>114</v>
      </c>
      <c r="C77" s="138" t="s">
        <v>10</v>
      </c>
      <c r="D77" s="103">
        <f t="shared" ref="D77:P77" si="67">D19/C19*100-100</f>
        <v>41.517017837782788</v>
      </c>
      <c r="E77" s="103">
        <f t="shared" si="67"/>
        <v>23.382981908895275</v>
      </c>
      <c r="F77" s="103">
        <f t="shared" si="67"/>
        <v>17.493515391564785</v>
      </c>
      <c r="G77" s="103">
        <f t="shared" si="67"/>
        <v>21.609072337048403</v>
      </c>
      <c r="H77" s="103">
        <f t="shared" si="67"/>
        <v>21.506668455865594</v>
      </c>
      <c r="I77" s="103">
        <f t="shared" si="67"/>
        <v>-3.2283209080501365</v>
      </c>
      <c r="J77" s="103">
        <f t="shared" si="67"/>
        <v>3.9758200756182731</v>
      </c>
      <c r="K77" s="103">
        <f t="shared" si="67"/>
        <v>-1.7789169485671295</v>
      </c>
      <c r="L77" s="103">
        <f t="shared" si="67"/>
        <v>15.168948898483919</v>
      </c>
      <c r="M77" s="103">
        <f t="shared" si="67"/>
        <v>5.3604346924251729</v>
      </c>
      <c r="N77" s="103">
        <f t="shared" si="67"/>
        <v>4.3559013677600973</v>
      </c>
      <c r="O77" s="103">
        <f t="shared" si="67"/>
        <v>3.8590535149579637</v>
      </c>
      <c r="P77" s="103">
        <f t="shared" si="67"/>
        <v>-1.8079516982345041</v>
      </c>
      <c r="Q77" s="103">
        <f t="shared" si="53"/>
        <v>-26.099220936094497</v>
      </c>
      <c r="R77" s="103">
        <f t="shared" si="54"/>
        <v>30.520930614784135</v>
      </c>
      <c r="S77" s="103">
        <f t="shared" si="54"/>
        <v>7.7953072773993881</v>
      </c>
      <c r="T77" s="103">
        <f t="shared" si="55"/>
        <v>7.6490875379199679</v>
      </c>
      <c r="U77" s="103">
        <f t="shared" si="56"/>
        <v>10.264120439050899</v>
      </c>
      <c r="V77" s="103">
        <f t="shared" si="57"/>
        <v>6.0864547898821257</v>
      </c>
      <c r="W77" s="103">
        <f t="shared" si="50"/>
        <v>2.4777037792826917</v>
      </c>
      <c r="X77" s="103">
        <f t="shared" si="51"/>
        <v>-2.5908387673699451</v>
      </c>
      <c r="Y77" s="18">
        <f t="shared" si="58"/>
        <v>7.7286258220893274</v>
      </c>
    </row>
    <row r="78" spans="1:25" x14ac:dyDescent="0.2">
      <c r="A78" s="7" t="s">
        <v>163</v>
      </c>
      <c r="B78" s="7" t="s">
        <v>115</v>
      </c>
      <c r="C78" s="138" t="s">
        <v>10</v>
      </c>
      <c r="D78" s="103">
        <f t="shared" ref="D78:P78" si="68">D20/C20*100-100</f>
        <v>15.402518658064409</v>
      </c>
      <c r="E78" s="103">
        <f t="shared" si="68"/>
        <v>22.036986065901715</v>
      </c>
      <c r="F78" s="103">
        <f t="shared" si="68"/>
        <v>16.977706660060264</v>
      </c>
      <c r="G78" s="103">
        <f t="shared" si="68"/>
        <v>49.633950513272708</v>
      </c>
      <c r="H78" s="103">
        <f t="shared" si="68"/>
        <v>-4.3596547347105172</v>
      </c>
      <c r="I78" s="103">
        <f t="shared" si="68"/>
        <v>2.0576786186140339</v>
      </c>
      <c r="J78" s="103">
        <f t="shared" si="68"/>
        <v>4.533356272866925</v>
      </c>
      <c r="K78" s="103">
        <f t="shared" si="68"/>
        <v>10.327886370940178</v>
      </c>
      <c r="L78" s="103">
        <f t="shared" si="68"/>
        <v>10.588218547975998</v>
      </c>
      <c r="M78" s="103">
        <f t="shared" si="68"/>
        <v>-0.56638867636605994</v>
      </c>
      <c r="N78" s="103">
        <f t="shared" si="68"/>
        <v>26.757276539135063</v>
      </c>
      <c r="O78" s="103">
        <f t="shared" si="68"/>
        <v>35.915029169129895</v>
      </c>
      <c r="P78" s="103">
        <f t="shared" si="68"/>
        <v>-3.7783556017006958</v>
      </c>
      <c r="Q78" s="103">
        <f t="shared" si="53"/>
        <v>-22.999217119504323</v>
      </c>
      <c r="R78" s="103">
        <f t="shared" si="54"/>
        <v>48.071624497694188</v>
      </c>
      <c r="S78" s="103">
        <f t="shared" si="54"/>
        <v>14.94866381522948</v>
      </c>
      <c r="T78" s="103">
        <f t="shared" si="55"/>
        <v>15.416452981762291</v>
      </c>
      <c r="U78" s="103">
        <f t="shared" si="56"/>
        <v>21.312992410752415</v>
      </c>
      <c r="V78" s="103">
        <f t="shared" si="57"/>
        <v>2.8570387190542021</v>
      </c>
      <c r="W78" s="103">
        <f t="shared" si="50"/>
        <v>6.8245575828763378</v>
      </c>
      <c r="X78" s="103">
        <f t="shared" si="51"/>
        <v>2.5312760835914787</v>
      </c>
      <c r="Y78" s="18">
        <f t="shared" si="58"/>
        <v>11.193509591500117</v>
      </c>
    </row>
    <row r="79" spans="1:25" x14ac:dyDescent="0.2">
      <c r="A79" s="7" t="s">
        <v>164</v>
      </c>
      <c r="B79" s="7" t="s">
        <v>116</v>
      </c>
      <c r="C79" s="138" t="s">
        <v>10</v>
      </c>
      <c r="D79" s="103">
        <f t="shared" ref="D79:P79" si="69">D21/C21*100-100</f>
        <v>22.806557181725822</v>
      </c>
      <c r="E79" s="103">
        <f t="shared" si="69"/>
        <v>14.557879068855243</v>
      </c>
      <c r="F79" s="103">
        <f t="shared" si="69"/>
        <v>21.0824828343966</v>
      </c>
      <c r="G79" s="103">
        <f t="shared" si="69"/>
        <v>11.689904117220976</v>
      </c>
      <c r="H79" s="103">
        <f t="shared" si="69"/>
        <v>14.414312792047326</v>
      </c>
      <c r="I79" s="103">
        <f t="shared" si="69"/>
        <v>8.2975508311521082</v>
      </c>
      <c r="J79" s="103">
        <f t="shared" si="69"/>
        <v>1.9998224774100777</v>
      </c>
      <c r="K79" s="103">
        <f t="shared" si="69"/>
        <v>-1.4190515443272034</v>
      </c>
      <c r="L79" s="103">
        <f t="shared" si="69"/>
        <v>27.752828299760822</v>
      </c>
      <c r="M79" s="103">
        <f t="shared" si="69"/>
        <v>22.732152994770743</v>
      </c>
      <c r="N79" s="103">
        <f t="shared" si="69"/>
        <v>17.589172226964195</v>
      </c>
      <c r="O79" s="103">
        <f t="shared" si="69"/>
        <v>6.245140860816818</v>
      </c>
      <c r="P79" s="103">
        <f t="shared" si="69"/>
        <v>-3.2173369613898757</v>
      </c>
      <c r="Q79" s="103">
        <f t="shared" si="53"/>
        <v>-26.417586643221057</v>
      </c>
      <c r="R79" s="103">
        <f t="shared" si="54"/>
        <v>56.19348855993826</v>
      </c>
      <c r="S79" s="103">
        <f t="shared" si="54"/>
        <v>8.5049591220316358</v>
      </c>
      <c r="T79" s="103">
        <f t="shared" si="55"/>
        <v>14.428400394587243</v>
      </c>
      <c r="U79" s="103">
        <f t="shared" si="56"/>
        <v>11.212865018836467</v>
      </c>
      <c r="V79" s="103">
        <f t="shared" si="57"/>
        <v>6.8577372429429175</v>
      </c>
      <c r="W79" s="103">
        <f t="shared" si="50"/>
        <v>1.5642628823479612</v>
      </c>
      <c r="X79" s="103">
        <f t="shared" si="51"/>
        <v>4.6109537126852018</v>
      </c>
      <c r="Y79" s="18">
        <f t="shared" si="58"/>
        <v>9.806769437579149</v>
      </c>
    </row>
    <row r="80" spans="1:25" x14ac:dyDescent="0.2">
      <c r="A80" s="7" t="s">
        <v>165</v>
      </c>
      <c r="B80" s="7" t="s">
        <v>117</v>
      </c>
      <c r="C80" s="138" t="s">
        <v>10</v>
      </c>
      <c r="D80" s="103">
        <f t="shared" ref="D80:P80" si="70">D22/C22*100-100</f>
        <v>26.239098586400829</v>
      </c>
      <c r="E80" s="103">
        <f t="shared" si="70"/>
        <v>22.434370462273549</v>
      </c>
      <c r="F80" s="103">
        <f t="shared" si="70"/>
        <v>31.222337120231117</v>
      </c>
      <c r="G80" s="103">
        <f t="shared" si="70"/>
        <v>14.428424762585365</v>
      </c>
      <c r="H80" s="103">
        <f t="shared" si="70"/>
        <v>7.0133733041889172</v>
      </c>
      <c r="I80" s="103">
        <f t="shared" si="70"/>
        <v>-9.132148272705038</v>
      </c>
      <c r="J80" s="103">
        <f t="shared" si="70"/>
        <v>-10.838893346011957</v>
      </c>
      <c r="K80" s="103">
        <f t="shared" si="70"/>
        <v>-31.625300484706415</v>
      </c>
      <c r="L80" s="103">
        <f t="shared" si="70"/>
        <v>-9.7763661616264415</v>
      </c>
      <c r="M80" s="103">
        <f t="shared" si="70"/>
        <v>-35.433605180426881</v>
      </c>
      <c r="N80" s="103">
        <f t="shared" si="70"/>
        <v>-38.142693162160413</v>
      </c>
      <c r="O80" s="103">
        <f t="shared" si="70"/>
        <v>-47.461074955415185</v>
      </c>
      <c r="P80" s="103">
        <f t="shared" si="70"/>
        <v>-72.111018770073656</v>
      </c>
      <c r="Q80" s="103">
        <f t="shared" si="53"/>
        <v>-47.997539065692521</v>
      </c>
      <c r="R80" s="103">
        <f t="shared" si="54"/>
        <v>-0.25744212199224137</v>
      </c>
      <c r="S80" s="103">
        <f t="shared" si="54"/>
        <v>-29.218354255550096</v>
      </c>
      <c r="T80" s="103">
        <f t="shared" si="55"/>
        <v>3.0231397272994371</v>
      </c>
      <c r="U80" s="103">
        <f t="shared" si="56"/>
        <v>-44.947248211255882</v>
      </c>
      <c r="V80" s="103">
        <f t="shared" si="57"/>
        <v>-34.981848792040253</v>
      </c>
      <c r="W80" s="103">
        <f t="shared" si="50"/>
        <v>-11.159067700646943</v>
      </c>
      <c r="X80" s="103">
        <f t="shared" si="51"/>
        <v>-9.5733883350067401</v>
      </c>
      <c r="Y80" s="18">
        <f t="shared" si="58"/>
        <v>-18.093114287213268</v>
      </c>
    </row>
    <row r="81" spans="1:25" x14ac:dyDescent="0.2">
      <c r="A81" s="7" t="s">
        <v>166</v>
      </c>
      <c r="B81" s="7" t="s">
        <v>118</v>
      </c>
      <c r="C81" s="138" t="s">
        <v>10</v>
      </c>
      <c r="D81" s="103">
        <f t="shared" ref="D81:P81" si="71">D23/C23*100-100</f>
        <v>330.24314992019583</v>
      </c>
      <c r="E81" s="103">
        <f t="shared" si="71"/>
        <v>12.708024104579735</v>
      </c>
      <c r="F81" s="103">
        <f t="shared" si="71"/>
        <v>17.413745038541052</v>
      </c>
      <c r="G81" s="103">
        <f t="shared" si="71"/>
        <v>36.116989682714944</v>
      </c>
      <c r="H81" s="103">
        <f t="shared" si="71"/>
        <v>52.577031390188779</v>
      </c>
      <c r="I81" s="103">
        <f t="shared" si="71"/>
        <v>-11.441538806400686</v>
      </c>
      <c r="J81" s="103">
        <f t="shared" si="71"/>
        <v>-5.5490361223617981</v>
      </c>
      <c r="K81" s="103">
        <f t="shared" si="71"/>
        <v>-9.7014639056130108</v>
      </c>
      <c r="L81" s="103">
        <f t="shared" si="71"/>
        <v>27.216018905873923</v>
      </c>
      <c r="M81" s="103">
        <f t="shared" si="71"/>
        <v>3.7043992136696886</v>
      </c>
      <c r="N81" s="103">
        <f t="shared" si="71"/>
        <v>7.5478719022240313</v>
      </c>
      <c r="O81" s="103">
        <f t="shared" si="71"/>
        <v>-3.7383134774142377</v>
      </c>
      <c r="P81" s="103">
        <f t="shared" si="71"/>
        <v>-1.6378980294680048</v>
      </c>
      <c r="Q81" s="103">
        <f t="shared" si="53"/>
        <v>-11.47420052459303</v>
      </c>
      <c r="R81" s="103">
        <f t="shared" si="54"/>
        <v>36.609137130016421</v>
      </c>
      <c r="S81" s="103">
        <f t="shared" si="54"/>
        <v>16.583402377130213</v>
      </c>
      <c r="T81" s="103">
        <f t="shared" si="55"/>
        <v>-4.6928830069855962</v>
      </c>
      <c r="U81" s="103">
        <f t="shared" si="56"/>
        <v>14.20232705553785</v>
      </c>
      <c r="V81" s="103">
        <f t="shared" si="57"/>
        <v>6.2165200953797637</v>
      </c>
      <c r="W81" s="103">
        <f t="shared" si="50"/>
        <v>5.5813421426992136</v>
      </c>
      <c r="X81" s="103">
        <f t="shared" si="51"/>
        <v>-1.8994705662862543E-3</v>
      </c>
      <c r="Y81" s="18">
        <f t="shared" si="58"/>
        <v>14.879774840084977</v>
      </c>
    </row>
    <row r="82" spans="1:25" x14ac:dyDescent="0.2">
      <c r="A82" s="7" t="s">
        <v>167</v>
      </c>
      <c r="B82" s="7" t="s">
        <v>119</v>
      </c>
      <c r="C82" s="138" t="s">
        <v>10</v>
      </c>
      <c r="D82" s="103">
        <f t="shared" ref="D82:P82" si="72">D24/C24*100-100</f>
        <v>157.99436363923468</v>
      </c>
      <c r="E82" s="103">
        <f t="shared" si="72"/>
        <v>8.9778572245523094</v>
      </c>
      <c r="F82" s="103">
        <f t="shared" si="72"/>
        <v>9.6116243638027612</v>
      </c>
      <c r="G82" s="103">
        <f t="shared" si="72"/>
        <v>15.930671002062297</v>
      </c>
      <c r="H82" s="103">
        <f t="shared" si="72"/>
        <v>19.820947358894841</v>
      </c>
      <c r="I82" s="103">
        <f t="shared" si="72"/>
        <v>6.5099570559902702</v>
      </c>
      <c r="J82" s="103">
        <f t="shared" si="72"/>
        <v>-16.00534060015481</v>
      </c>
      <c r="K82" s="103">
        <f t="shared" si="72"/>
        <v>3.0904396414784969</v>
      </c>
      <c r="L82" s="103">
        <f t="shared" si="72"/>
        <v>28.793497909467021</v>
      </c>
      <c r="M82" s="103">
        <f t="shared" si="72"/>
        <v>4.5031249470017087</v>
      </c>
      <c r="N82" s="103">
        <f t="shared" si="72"/>
        <v>28.663744807689795</v>
      </c>
      <c r="O82" s="103">
        <f t="shared" si="72"/>
        <v>-20.295732229519274</v>
      </c>
      <c r="P82" s="103">
        <f t="shared" si="72"/>
        <v>-43.221457812550803</v>
      </c>
      <c r="Q82" s="103">
        <f t="shared" si="53"/>
        <v>-17.398994176351039</v>
      </c>
      <c r="R82" s="103">
        <f t="shared" si="54"/>
        <v>11.858847294155808</v>
      </c>
      <c r="S82" s="103">
        <f t="shared" si="54"/>
        <v>7.4268519446923449</v>
      </c>
      <c r="T82" s="103">
        <f t="shared" si="55"/>
        <v>11.102451598393131</v>
      </c>
      <c r="U82" s="103">
        <f t="shared" si="56"/>
        <v>15.992862607196628</v>
      </c>
      <c r="V82" s="103">
        <f t="shared" si="57"/>
        <v>-22.764201529361117</v>
      </c>
      <c r="W82" s="103">
        <f t="shared" si="50"/>
        <v>18.171381444209359</v>
      </c>
      <c r="X82" s="103">
        <f t="shared" si="51"/>
        <v>7.4304546832232035</v>
      </c>
      <c r="Y82" s="18">
        <f t="shared" si="58"/>
        <v>6.7703631852354249</v>
      </c>
    </row>
    <row r="83" spans="1:25" x14ac:dyDescent="0.2">
      <c r="A83" s="7" t="s">
        <v>168</v>
      </c>
      <c r="B83" s="7" t="s">
        <v>120</v>
      </c>
      <c r="C83" s="138" t="s">
        <v>10</v>
      </c>
      <c r="D83" s="103">
        <f t="shared" ref="D83:P83" si="73">D25/C25*100-100</f>
        <v>140.13344041358829</v>
      </c>
      <c r="E83" s="103">
        <f t="shared" si="73"/>
        <v>29.78459828352743</v>
      </c>
      <c r="F83" s="103">
        <f t="shared" si="73"/>
        <v>12.3184433681607</v>
      </c>
      <c r="G83" s="103">
        <f t="shared" si="73"/>
        <v>38.03489536611076</v>
      </c>
      <c r="H83" s="103">
        <f t="shared" si="73"/>
        <v>32.046981393762962</v>
      </c>
      <c r="I83" s="103">
        <f t="shared" si="73"/>
        <v>32.678426601882904</v>
      </c>
      <c r="J83" s="103">
        <f t="shared" si="73"/>
        <v>10.50200495737981</v>
      </c>
      <c r="K83" s="103">
        <f t="shared" si="73"/>
        <v>12.651392126567089</v>
      </c>
      <c r="L83" s="103">
        <f t="shared" si="73"/>
        <v>17.054602661620066</v>
      </c>
      <c r="M83" s="103">
        <f t="shared" si="73"/>
        <v>-4.6975305098164313</v>
      </c>
      <c r="N83" s="103">
        <f t="shared" si="73"/>
        <v>4.675001140781049</v>
      </c>
      <c r="O83" s="103">
        <f t="shared" si="73"/>
        <v>1.6321345120254875</v>
      </c>
      <c r="P83" s="103">
        <f t="shared" si="73"/>
        <v>2.40498901599058</v>
      </c>
      <c r="Q83" s="103">
        <f t="shared" si="53"/>
        <v>-5.4675948747354539</v>
      </c>
      <c r="R83" s="103">
        <f t="shared" si="54"/>
        <v>33.108263009817165</v>
      </c>
      <c r="S83" s="103">
        <f t="shared" si="54"/>
        <v>5.0811551580301</v>
      </c>
      <c r="T83" s="103">
        <f t="shared" si="55"/>
        <v>6.196359032663139</v>
      </c>
      <c r="U83" s="103">
        <f t="shared" si="56"/>
        <v>2.1085698620367737</v>
      </c>
      <c r="V83" s="103">
        <f t="shared" si="56"/>
        <v>15.713564532551487</v>
      </c>
      <c r="W83" s="103">
        <f t="shared" si="50"/>
        <v>2.8730210114781016</v>
      </c>
      <c r="X83" s="103">
        <f t="shared" si="51"/>
        <v>2.861072022135744</v>
      </c>
      <c r="Y83" s="18">
        <f t="shared" si="58"/>
        <v>14.864740439817538</v>
      </c>
    </row>
    <row r="84" spans="1:25" x14ac:dyDescent="0.2">
      <c r="A84" s="7" t="s">
        <v>169</v>
      </c>
      <c r="B84" s="7" t="s">
        <v>121</v>
      </c>
      <c r="C84" s="138" t="s">
        <v>10</v>
      </c>
      <c r="D84" s="103">
        <f t="shared" ref="D84:P84" si="74">D26/C26*100-100</f>
        <v>27.100232523518159</v>
      </c>
      <c r="E84" s="103">
        <f t="shared" si="74"/>
        <v>23.549180592421919</v>
      </c>
      <c r="F84" s="103">
        <f t="shared" si="74"/>
        <v>14.56723165752409</v>
      </c>
      <c r="G84" s="103">
        <f t="shared" si="74"/>
        <v>20.512957397043266</v>
      </c>
      <c r="H84" s="103">
        <f t="shared" si="74"/>
        <v>22.12724285126319</v>
      </c>
      <c r="I84" s="103">
        <f t="shared" si="74"/>
        <v>-12.752339658744162</v>
      </c>
      <c r="J84" s="103">
        <f t="shared" si="74"/>
        <v>-1.2774677822203415</v>
      </c>
      <c r="K84" s="103">
        <f t="shared" si="74"/>
        <v>12.797473823436746</v>
      </c>
      <c r="L84" s="103">
        <f t="shared" si="74"/>
        <v>8.6230970689129549</v>
      </c>
      <c r="M84" s="103">
        <f t="shared" si="74"/>
        <v>-6.3667317439201412</v>
      </c>
      <c r="N84" s="103">
        <f t="shared" si="74"/>
        <v>18.073311144216575</v>
      </c>
      <c r="O84" s="103">
        <f t="shared" si="74"/>
        <v>-15.959174492914613</v>
      </c>
      <c r="P84" s="103">
        <f t="shared" si="74"/>
        <v>-20.697958823440942</v>
      </c>
      <c r="Q84" s="103">
        <f t="shared" si="53"/>
        <v>-14.601863008584274</v>
      </c>
      <c r="R84" s="103">
        <f t="shared" si="54"/>
        <v>2.0798301520800635</v>
      </c>
      <c r="S84" s="103">
        <f t="shared" si="54"/>
        <v>-6.9050336211000172</v>
      </c>
      <c r="T84" s="103">
        <f t="shared" si="55"/>
        <v>-26.148949578753317</v>
      </c>
      <c r="U84" s="103">
        <f t="shared" si="56"/>
        <v>-0.82614273142760908</v>
      </c>
      <c r="V84" s="103">
        <f t="shared" si="56"/>
        <v>16.536769265010179</v>
      </c>
      <c r="W84" s="103">
        <f t="shared" si="50"/>
        <v>-15.193894013041614</v>
      </c>
      <c r="X84" s="103">
        <f t="shared" si="51"/>
        <v>-18.172902609702419</v>
      </c>
      <c r="Y84" s="18">
        <f t="shared" si="58"/>
        <v>0.96634769159447842</v>
      </c>
    </row>
    <row r="85" spans="1:25" x14ac:dyDescent="0.2">
      <c r="A85" s="7" t="s">
        <v>170</v>
      </c>
      <c r="B85" s="7" t="s">
        <v>122</v>
      </c>
      <c r="C85" s="138" t="s">
        <v>10</v>
      </c>
      <c r="D85" s="103">
        <f t="shared" ref="D85:P85" si="75">D27/C27*100-100</f>
        <v>196.17124000187073</v>
      </c>
      <c r="E85" s="103">
        <f t="shared" si="75"/>
        <v>-42.923778489818545</v>
      </c>
      <c r="F85" s="103">
        <f t="shared" si="75"/>
        <v>14.436507770274602</v>
      </c>
      <c r="G85" s="103">
        <f t="shared" si="75"/>
        <v>22.887349761117548</v>
      </c>
      <c r="H85" s="103">
        <f t="shared" si="75"/>
        <v>58.182857460811562</v>
      </c>
      <c r="I85" s="103">
        <f t="shared" si="75"/>
        <v>-3.6552381485207093</v>
      </c>
      <c r="J85" s="103">
        <f t="shared" si="75"/>
        <v>-35.89399100614024</v>
      </c>
      <c r="K85" s="103">
        <f t="shared" si="75"/>
        <v>-5.971930289699003</v>
      </c>
      <c r="L85" s="103">
        <f t="shared" si="75"/>
        <v>49.272727217729425</v>
      </c>
      <c r="M85" s="103">
        <f t="shared" si="75"/>
        <v>57.570050829800891</v>
      </c>
      <c r="N85" s="103">
        <f t="shared" si="75"/>
        <v>24.217343736333447</v>
      </c>
      <c r="O85" s="103">
        <f t="shared" si="75"/>
        <v>-17.134073021308893</v>
      </c>
      <c r="P85" s="103">
        <f t="shared" si="75"/>
        <v>10.843036503497501</v>
      </c>
      <c r="Q85" s="103">
        <f t="shared" si="53"/>
        <v>-23.544064751720782</v>
      </c>
      <c r="R85" s="103">
        <f t="shared" si="54"/>
        <v>20.434341528338791</v>
      </c>
      <c r="S85" s="103">
        <f t="shared" si="54"/>
        <v>32.331733200414845</v>
      </c>
      <c r="T85" s="103">
        <f t="shared" si="55"/>
        <v>3.5562021236992081</v>
      </c>
      <c r="U85" s="103">
        <f t="shared" si="56"/>
        <v>10.705106342073492</v>
      </c>
      <c r="V85" s="103">
        <f t="shared" si="56"/>
        <v>15.832976383525988</v>
      </c>
      <c r="W85" s="103">
        <f t="shared" si="50"/>
        <v>13.985483551743314</v>
      </c>
      <c r="X85" s="103">
        <f t="shared" si="51"/>
        <v>10.134754241736289</v>
      </c>
      <c r="Y85" s="18">
        <f t="shared" si="58"/>
        <v>10.530244706169142</v>
      </c>
    </row>
    <row r="86" spans="1:25" x14ac:dyDescent="0.2">
      <c r="A86" s="7" t="s">
        <v>171</v>
      </c>
      <c r="B86" s="7" t="s">
        <v>123</v>
      </c>
      <c r="C86" s="138" t="s">
        <v>10</v>
      </c>
      <c r="D86" s="103">
        <f t="shared" ref="D86:P86" si="76">D28/C28*100-100</f>
        <v>24.700485832521778</v>
      </c>
      <c r="E86" s="103">
        <f t="shared" si="76"/>
        <v>26.693930159248453</v>
      </c>
      <c r="F86" s="103">
        <f t="shared" si="76"/>
        <v>18.694988334093381</v>
      </c>
      <c r="G86" s="103">
        <f t="shared" si="76"/>
        <v>92.603168875304476</v>
      </c>
      <c r="H86" s="103">
        <f t="shared" si="76"/>
        <v>33.524347974352935</v>
      </c>
      <c r="I86" s="103">
        <f t="shared" si="76"/>
        <v>-8.8226028013932591</v>
      </c>
      <c r="J86" s="103">
        <f t="shared" si="76"/>
        <v>30.277662136630511</v>
      </c>
      <c r="K86" s="103">
        <f t="shared" si="76"/>
        <v>2.4218270538676165</v>
      </c>
      <c r="L86" s="103">
        <f t="shared" si="76"/>
        <v>68.788419022299649</v>
      </c>
      <c r="M86" s="103">
        <f t="shared" si="76"/>
        <v>25.209756425451403</v>
      </c>
      <c r="N86" s="103">
        <f t="shared" si="76"/>
        <v>148.73791059570146</v>
      </c>
      <c r="O86" s="103">
        <f t="shared" si="76"/>
        <v>65.346392904239593</v>
      </c>
      <c r="P86" s="103">
        <f t="shared" si="76"/>
        <v>-9.5214160635624125</v>
      </c>
      <c r="Q86" s="103">
        <f t="shared" si="53"/>
        <v>-51.094738037495212</v>
      </c>
      <c r="R86" s="103">
        <f t="shared" si="54"/>
        <v>26.832347218376043</v>
      </c>
      <c r="S86" s="103">
        <f t="shared" si="54"/>
        <v>5.7060461429015561</v>
      </c>
      <c r="T86" s="103">
        <f t="shared" si="55"/>
        <v>-2.5633480432171467</v>
      </c>
      <c r="U86" s="103">
        <f t="shared" si="56"/>
        <v>0.48722252771797514</v>
      </c>
      <c r="V86" s="103">
        <f t="shared" si="56"/>
        <v>-0.64103899151852772</v>
      </c>
      <c r="W86" s="103">
        <f t="shared" si="50"/>
        <v>41.493343562565087</v>
      </c>
      <c r="X86" s="103">
        <f t="shared" si="51"/>
        <v>-12.44840517550891</v>
      </c>
      <c r="Y86" s="18">
        <f t="shared" si="58"/>
        <v>17.510521896324335</v>
      </c>
    </row>
    <row r="87" spans="1:25" x14ac:dyDescent="0.2">
      <c r="A87" s="7" t="s">
        <v>172</v>
      </c>
      <c r="B87" s="7" t="s">
        <v>124</v>
      </c>
      <c r="C87" s="138" t="s">
        <v>10</v>
      </c>
      <c r="D87" s="103">
        <f t="shared" ref="D87:P87" si="77">D29/C29*100-100</f>
        <v>17.323114918930131</v>
      </c>
      <c r="E87" s="103">
        <f t="shared" si="77"/>
        <v>34.68783939693472</v>
      </c>
      <c r="F87" s="103">
        <f t="shared" si="77"/>
        <v>3.6538027027241071</v>
      </c>
      <c r="G87" s="103">
        <f t="shared" si="77"/>
        <v>-15.508125135966566</v>
      </c>
      <c r="H87" s="103">
        <f t="shared" si="77"/>
        <v>12.919687649849052</v>
      </c>
      <c r="I87" s="103">
        <f t="shared" si="77"/>
        <v>25.911794213453334</v>
      </c>
      <c r="J87" s="103">
        <f t="shared" si="77"/>
        <v>-18.742798633885172</v>
      </c>
      <c r="K87" s="103">
        <f t="shared" si="77"/>
        <v>-32.845365672027185</v>
      </c>
      <c r="L87" s="103">
        <f t="shared" si="77"/>
        <v>4.2608446421250648</v>
      </c>
      <c r="M87" s="103">
        <f t="shared" si="77"/>
        <v>7.5789698699392716</v>
      </c>
      <c r="N87" s="103">
        <f t="shared" si="77"/>
        <v>6.2169804757814546</v>
      </c>
      <c r="O87" s="103">
        <f t="shared" si="77"/>
        <v>146.04595625326883</v>
      </c>
      <c r="P87" s="103">
        <f t="shared" si="77"/>
        <v>73.989378330275684</v>
      </c>
      <c r="Q87" s="103">
        <f t="shared" si="53"/>
        <v>-22.264657442908913</v>
      </c>
      <c r="R87" s="103">
        <f t="shared" ref="R87:S92" si="78">R29/Q29*100-100</f>
        <v>20.580434079775983</v>
      </c>
      <c r="S87" s="103">
        <f t="shared" si="78"/>
        <v>-5.2530295499226725</v>
      </c>
      <c r="T87" s="103">
        <f t="shared" si="55"/>
        <v>-7.2548164584591177</v>
      </c>
      <c r="U87" s="103">
        <f t="shared" si="56"/>
        <v>-2.6222854237492328</v>
      </c>
      <c r="V87" s="103">
        <f t="shared" si="56"/>
        <v>7.6896129792044974</v>
      </c>
      <c r="W87" s="103">
        <f t="shared" si="50"/>
        <v>4.4733032967275079</v>
      </c>
      <c r="X87" s="103">
        <f t="shared" si="51"/>
        <v>-16.561359107201014</v>
      </c>
      <c r="Y87" s="18">
        <f t="shared" si="58"/>
        <v>7.3010012210457091</v>
      </c>
    </row>
    <row r="88" spans="1:25" x14ac:dyDescent="0.2">
      <c r="A88" s="7" t="s">
        <v>173</v>
      </c>
      <c r="B88" s="7" t="s">
        <v>125</v>
      </c>
      <c r="C88" s="138" t="s">
        <v>10</v>
      </c>
      <c r="D88" s="103">
        <f t="shared" ref="D88:P88" si="79">D30/C30*100-100</f>
        <v>30.408601720371934</v>
      </c>
      <c r="E88" s="103">
        <f t="shared" si="79"/>
        <v>24.943459431968535</v>
      </c>
      <c r="F88" s="103">
        <f t="shared" si="79"/>
        <v>14.207260176080723</v>
      </c>
      <c r="G88" s="103">
        <f t="shared" si="79"/>
        <v>40.409050048879067</v>
      </c>
      <c r="H88" s="103">
        <f t="shared" si="79"/>
        <v>22.01048190291219</v>
      </c>
      <c r="I88" s="103">
        <f t="shared" si="79"/>
        <v>6.3967485094895977</v>
      </c>
      <c r="J88" s="103">
        <f t="shared" si="79"/>
        <v>13.792781820947269</v>
      </c>
      <c r="K88" s="103">
        <f t="shared" si="79"/>
        <v>28.079662187667566</v>
      </c>
      <c r="L88" s="103">
        <f t="shared" si="79"/>
        <v>8.1305660099833403</v>
      </c>
      <c r="M88" s="103">
        <f t="shared" si="79"/>
        <v>21.313749024593932</v>
      </c>
      <c r="N88" s="103">
        <f t="shared" si="79"/>
        <v>13.804116577587891</v>
      </c>
      <c r="O88" s="103">
        <f t="shared" si="79"/>
        <v>-0.40327237394754434</v>
      </c>
      <c r="P88" s="103">
        <f t="shared" si="79"/>
        <v>11.567081653759388</v>
      </c>
      <c r="Q88" s="103">
        <f t="shared" si="53"/>
        <v>1.5124162005674577</v>
      </c>
      <c r="R88" s="103">
        <f t="shared" si="78"/>
        <v>12.358151304609066</v>
      </c>
      <c r="S88" s="103">
        <f t="shared" si="78"/>
        <v>7.9425265373004095</v>
      </c>
      <c r="T88" s="103">
        <f t="shared" si="55"/>
        <v>3.4470861375232005</v>
      </c>
      <c r="U88" s="103">
        <f t="shared" si="56"/>
        <v>9.3736430615203261</v>
      </c>
      <c r="V88" s="103">
        <f t="shared" si="56"/>
        <v>8.6668442142560025</v>
      </c>
      <c r="W88" s="103">
        <f t="shared" si="50"/>
        <v>5.2946886745291977</v>
      </c>
      <c r="X88" s="103">
        <f t="shared" si="51"/>
        <v>8.5256386962859807</v>
      </c>
      <c r="Y88" s="18">
        <f t="shared" si="58"/>
        <v>12.297524646782847</v>
      </c>
    </row>
    <row r="89" spans="1:25" x14ac:dyDescent="0.2">
      <c r="A89" s="7" t="s">
        <v>174</v>
      </c>
      <c r="B89" s="7" t="s">
        <v>126</v>
      </c>
      <c r="C89" s="138" t="s">
        <v>10</v>
      </c>
      <c r="D89" s="103">
        <f t="shared" ref="D89:P89" si="80">D31/C31*100-100</f>
        <v>26.354067900310653</v>
      </c>
      <c r="E89" s="103">
        <f t="shared" si="80"/>
        <v>18.550645243781673</v>
      </c>
      <c r="F89" s="103">
        <f t="shared" si="80"/>
        <v>18.137831096993807</v>
      </c>
      <c r="G89" s="103">
        <f t="shared" si="80"/>
        <v>1.7109981606027418</v>
      </c>
      <c r="H89" s="103">
        <f t="shared" si="80"/>
        <v>12.531447082820705</v>
      </c>
      <c r="I89" s="103">
        <f t="shared" si="80"/>
        <v>15.656733244729651</v>
      </c>
      <c r="J89" s="103">
        <f t="shared" si="80"/>
        <v>1.7353830114391684</v>
      </c>
      <c r="K89" s="103">
        <f t="shared" si="80"/>
        <v>51.811003457280123</v>
      </c>
      <c r="L89" s="103">
        <f t="shared" si="80"/>
        <v>-24.640606227924835</v>
      </c>
      <c r="M89" s="103">
        <f t="shared" si="80"/>
        <v>-2.5591167778606518</v>
      </c>
      <c r="N89" s="103">
        <f t="shared" si="80"/>
        <v>23.860248561580534</v>
      </c>
      <c r="O89" s="103">
        <f t="shared" si="80"/>
        <v>8.7629354790238096</v>
      </c>
      <c r="P89" s="103">
        <f t="shared" si="80"/>
        <v>6.3271052334084033</v>
      </c>
      <c r="Q89" s="103">
        <f t="shared" si="53"/>
        <v>-31.33398170578316</v>
      </c>
      <c r="R89" s="103">
        <f t="shared" si="78"/>
        <v>32.592361941217007</v>
      </c>
      <c r="S89" s="103">
        <f t="shared" si="78"/>
        <v>34.336029854241218</v>
      </c>
      <c r="T89" s="103">
        <f t="shared" si="55"/>
        <v>-3.3536300935907093E-2</v>
      </c>
      <c r="U89" s="103">
        <f t="shared" si="56"/>
        <v>-0.24722966909313016</v>
      </c>
      <c r="V89" s="103">
        <f t="shared" si="56"/>
        <v>2.9745794929155949</v>
      </c>
      <c r="W89" s="103">
        <f t="shared" si="50"/>
        <v>0.78043688698726044</v>
      </c>
      <c r="X89" s="103">
        <f t="shared" si="51"/>
        <v>-5.927982085315449</v>
      </c>
      <c r="Y89" s="18">
        <f t="shared" si="58"/>
        <v>7.5832493679791781</v>
      </c>
    </row>
    <row r="90" spans="1:25" x14ac:dyDescent="0.2">
      <c r="A90" s="7" t="s">
        <v>175</v>
      </c>
      <c r="B90" s="7" t="s">
        <v>127</v>
      </c>
      <c r="C90" s="138" t="s">
        <v>10</v>
      </c>
      <c r="D90" s="103">
        <f t="shared" ref="D90:P90" si="81">D32/C32*100-100</f>
        <v>27.20831781806497</v>
      </c>
      <c r="E90" s="103">
        <f t="shared" si="81"/>
        <v>16.376348558036312</v>
      </c>
      <c r="F90" s="103">
        <f t="shared" si="81"/>
        <v>12.619669085483949</v>
      </c>
      <c r="G90" s="103">
        <f t="shared" si="81"/>
        <v>23.735031165366109</v>
      </c>
      <c r="H90" s="103">
        <f t="shared" si="81"/>
        <v>-8.1376045181998933</v>
      </c>
      <c r="I90" s="103">
        <f t="shared" si="81"/>
        <v>-9.2739659565224173</v>
      </c>
      <c r="J90" s="103">
        <f t="shared" si="81"/>
        <v>3.4395250408600901</v>
      </c>
      <c r="K90" s="103">
        <f t="shared" si="81"/>
        <v>-0.51490556764603923</v>
      </c>
      <c r="L90" s="103">
        <f t="shared" si="81"/>
        <v>6.6059240540970166</v>
      </c>
      <c r="M90" s="103">
        <f t="shared" si="81"/>
        <v>6.7008475008428974</v>
      </c>
      <c r="N90" s="103">
        <f t="shared" si="81"/>
        <v>16.386851616833013</v>
      </c>
      <c r="O90" s="103">
        <f t="shared" si="81"/>
        <v>6.0173568336967946</v>
      </c>
      <c r="P90" s="103">
        <f t="shared" si="81"/>
        <v>-1.3203412521667133</v>
      </c>
      <c r="Q90" s="103">
        <f t="shared" si="53"/>
        <v>-22.306478131180413</v>
      </c>
      <c r="R90" s="103">
        <f t="shared" si="78"/>
        <v>21.497013966974805</v>
      </c>
      <c r="S90" s="103">
        <f t="shared" si="78"/>
        <v>25.707861046097406</v>
      </c>
      <c r="T90" s="103">
        <f t="shared" si="55"/>
        <v>13.575699624122706</v>
      </c>
      <c r="U90" s="103">
        <f t="shared" si="56"/>
        <v>-9.5900709618424287</v>
      </c>
      <c r="V90" s="103">
        <f t="shared" si="56"/>
        <v>4.347762290636183</v>
      </c>
      <c r="W90" s="103">
        <f t="shared" si="50"/>
        <v>5.6398069085204838</v>
      </c>
      <c r="X90" s="103">
        <f t="shared" si="51"/>
        <v>-12.947671812984368</v>
      </c>
      <c r="Y90" s="18">
        <f t="shared" si="58"/>
        <v>5.3470912146423188</v>
      </c>
    </row>
    <row r="91" spans="1:25" x14ac:dyDescent="0.2">
      <c r="A91" s="7" t="s">
        <v>176</v>
      </c>
      <c r="B91" s="7" t="s">
        <v>128</v>
      </c>
      <c r="C91" s="138" t="s">
        <v>10</v>
      </c>
      <c r="D91" s="103">
        <f t="shared" ref="D91:P91" si="82">D33/C33*100-100</f>
        <v>37.322500510853843</v>
      </c>
      <c r="E91" s="103">
        <f t="shared" si="82"/>
        <v>14.620767471534535</v>
      </c>
      <c r="F91" s="103">
        <f t="shared" si="82"/>
        <v>16.607321952760074</v>
      </c>
      <c r="G91" s="103">
        <f t="shared" si="82"/>
        <v>7.993697558017729</v>
      </c>
      <c r="H91" s="103">
        <f t="shared" si="82"/>
        <v>12.77626317405425</v>
      </c>
      <c r="I91" s="103">
        <f t="shared" si="82"/>
        <v>-2.2389948739841969</v>
      </c>
      <c r="J91" s="103">
        <f t="shared" si="82"/>
        <v>7.8415975822100563</v>
      </c>
      <c r="K91" s="103">
        <f t="shared" si="82"/>
        <v>2.860740553158621</v>
      </c>
      <c r="L91" s="103">
        <f t="shared" si="82"/>
        <v>5.8059524465071206</v>
      </c>
      <c r="M91" s="103">
        <f t="shared" si="82"/>
        <v>14.388111508146835</v>
      </c>
      <c r="N91" s="103">
        <f t="shared" si="82"/>
        <v>10.093225298202512</v>
      </c>
      <c r="O91" s="103">
        <f t="shared" si="82"/>
        <v>8.1367960997524591</v>
      </c>
      <c r="P91" s="103">
        <f t="shared" si="82"/>
        <v>6.305419845185483</v>
      </c>
      <c r="Q91" s="103">
        <f t="shared" si="53"/>
        <v>-20.028507447896843</v>
      </c>
      <c r="R91" s="103">
        <f t="shared" si="78"/>
        <v>329.94859768954365</v>
      </c>
      <c r="S91" s="103">
        <f t="shared" si="78"/>
        <v>-68.588400060251132</v>
      </c>
      <c r="T91" s="103">
        <f t="shared" si="55"/>
        <v>12.075324597147358</v>
      </c>
      <c r="U91" s="103">
        <f t="shared" si="56"/>
        <v>8.0643815501570941</v>
      </c>
      <c r="V91" s="103">
        <f t="shared" si="56"/>
        <v>9.5208258099556389</v>
      </c>
      <c r="W91" s="103">
        <f t="shared" si="50"/>
        <v>1.4577110683743797</v>
      </c>
      <c r="X91" s="103">
        <f t="shared" si="51"/>
        <v>-2.5061227609460417</v>
      </c>
      <c r="Y91" s="18">
        <f t="shared" si="58"/>
        <v>7.8161880553808487</v>
      </c>
    </row>
    <row r="92" spans="1:25" x14ac:dyDescent="0.2">
      <c r="B92" s="7" t="s">
        <v>177</v>
      </c>
      <c r="C92" s="138" t="s">
        <v>10</v>
      </c>
      <c r="D92" s="103">
        <f t="shared" ref="D92:P92" si="83">D34/C34*100-100</f>
        <v>57.447989069628221</v>
      </c>
      <c r="E92" s="103">
        <f t="shared" si="83"/>
        <v>22.828828805749751</v>
      </c>
      <c r="F92" s="103">
        <f t="shared" si="83"/>
        <v>16.836198123456242</v>
      </c>
      <c r="G92" s="103">
        <f t="shared" si="83"/>
        <v>23.445334066402253</v>
      </c>
      <c r="H92" s="103">
        <f t="shared" si="83"/>
        <v>30.442831153093294</v>
      </c>
      <c r="I92" s="103">
        <f t="shared" si="83"/>
        <v>0.66399165302186702</v>
      </c>
      <c r="J92" s="103">
        <f t="shared" si="83"/>
        <v>-4.5373175135665349</v>
      </c>
      <c r="K92" s="103">
        <f t="shared" si="83"/>
        <v>3.3726115466382538</v>
      </c>
      <c r="L92" s="103">
        <f t="shared" si="83"/>
        <v>25.293980221638805</v>
      </c>
      <c r="M92" s="103">
        <f t="shared" si="83"/>
        <v>14.341852172282941</v>
      </c>
      <c r="N92" s="103">
        <f t="shared" si="83"/>
        <v>26.771118432342476</v>
      </c>
      <c r="O92" s="103">
        <f t="shared" si="83"/>
        <v>4.9391465864654407</v>
      </c>
      <c r="P92" s="103">
        <f t="shared" si="83"/>
        <v>8.4209116076680743</v>
      </c>
      <c r="Q92" s="103">
        <f t="shared" si="53"/>
        <v>-9.7245986683521011</v>
      </c>
      <c r="R92" s="103">
        <f t="shared" si="78"/>
        <v>32.326482581203948</v>
      </c>
      <c r="S92" s="103">
        <f t="shared" si="78"/>
        <v>-6.6178839651472856</v>
      </c>
      <c r="T92" s="103">
        <f t="shared" si="55"/>
        <v>1.5590568216466067</v>
      </c>
      <c r="U92" s="103">
        <f t="shared" si="56"/>
        <v>3.8935200385574262</v>
      </c>
      <c r="V92" s="103">
        <f t="shared" si="56"/>
        <v>6.4988436664809939</v>
      </c>
      <c r="W92" s="103">
        <f t="shared" si="50"/>
        <v>-5.219080538875474</v>
      </c>
      <c r="X92" s="103">
        <f t="shared" si="51"/>
        <v>-4.5743286105679175</v>
      </c>
      <c r="Y92" s="18">
        <f t="shared" si="58"/>
        <v>10.90551950740965</v>
      </c>
    </row>
    <row r="93" spans="1:25" ht="13.5" thickBot="1" x14ac:dyDescent="0.25">
      <c r="A93" s="29"/>
      <c r="B93" s="30"/>
      <c r="C93" s="108"/>
      <c r="D93" s="108"/>
      <c r="E93" s="108"/>
      <c r="F93" s="108"/>
      <c r="G93" s="108"/>
      <c r="H93" s="108"/>
      <c r="I93" s="108"/>
      <c r="J93" s="108"/>
      <c r="K93" s="108"/>
      <c r="L93" s="108"/>
      <c r="M93" s="108"/>
      <c r="N93" s="108"/>
      <c r="O93" s="108"/>
      <c r="P93" s="108"/>
      <c r="Q93" s="108"/>
      <c r="R93" s="108"/>
      <c r="S93" s="108"/>
      <c r="T93" s="108"/>
      <c r="U93" s="108"/>
      <c r="V93" s="108"/>
      <c r="W93" s="108"/>
      <c r="X93" s="108"/>
      <c r="Y93" s="108"/>
    </row>
    <row r="94" spans="1:25" ht="13.5" thickTop="1" x14ac:dyDescent="0.2">
      <c r="B94" s="79" t="s">
        <v>868</v>
      </c>
    </row>
  </sheetData>
  <mergeCells count="5">
    <mergeCell ref="B65:Y65"/>
    <mergeCell ref="B2:Y2"/>
    <mergeCell ref="B4:Y4"/>
    <mergeCell ref="C36:Y36"/>
    <mergeCell ref="C7:Y7"/>
  </mergeCells>
  <phoneticPr fontId="4" type="noConversion"/>
  <hyperlinks>
    <hyperlink ref="B1" location="INDICE!A1" display="INDICE"/>
  </hyperlinks>
  <pageMargins left="0.75" right="0.75" top="1" bottom="1" header="0" footer="0"/>
  <pageSetup orientation="portrait" horizontalDpi="1200" verticalDpi="12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8"/>
  <sheetViews>
    <sheetView topLeftCell="C1" zoomScale="71" zoomScaleNormal="71" workbookViewId="0"/>
  </sheetViews>
  <sheetFormatPr baseColWidth="10" defaultRowHeight="12.75" x14ac:dyDescent="0.2"/>
  <cols>
    <col min="1" max="1" width="11.42578125" style="4"/>
    <col min="2" max="2" width="65.42578125" style="4" bestFit="1" customWidth="1"/>
    <col min="3" max="3" width="11.42578125" style="4"/>
    <col min="4" max="19" width="0" style="21" hidden="1" customWidth="1"/>
    <col min="20" max="90" width="11.42578125" style="21"/>
    <col min="91" max="16384" width="11.42578125" style="4"/>
  </cols>
  <sheetData>
    <row r="1" spans="1:27" x14ac:dyDescent="0.2">
      <c r="B1" s="11" t="s">
        <v>258</v>
      </c>
    </row>
    <row r="2" spans="1:27" ht="18.75" x14ac:dyDescent="0.3">
      <c r="B2" s="333" t="s">
        <v>12</v>
      </c>
      <c r="C2" s="333"/>
      <c r="D2" s="333"/>
      <c r="E2" s="333"/>
      <c r="F2" s="333"/>
      <c r="G2" s="333"/>
      <c r="H2" s="333"/>
      <c r="I2" s="333"/>
      <c r="J2" s="333"/>
      <c r="K2" s="333"/>
      <c r="L2" s="333"/>
      <c r="M2" s="333"/>
      <c r="N2" s="333"/>
      <c r="O2" s="333"/>
      <c r="P2" s="333"/>
      <c r="Q2" s="143"/>
      <c r="R2" s="143"/>
      <c r="S2" s="143"/>
      <c r="T2" s="227"/>
      <c r="U2" s="239"/>
      <c r="V2" s="287"/>
      <c r="W2" s="297"/>
      <c r="X2" s="297"/>
    </row>
    <row r="3" spans="1:27" ht="18.75" x14ac:dyDescent="0.3">
      <c r="B3" s="141"/>
      <c r="C3" s="141"/>
      <c r="D3" s="73"/>
      <c r="E3" s="73"/>
      <c r="F3" s="73"/>
      <c r="G3" s="73"/>
      <c r="H3" s="73"/>
      <c r="I3" s="73"/>
      <c r="J3" s="73"/>
      <c r="K3" s="73"/>
      <c r="L3" s="73"/>
      <c r="M3" s="73"/>
      <c r="N3" s="73"/>
      <c r="O3" s="73"/>
      <c r="P3" s="73"/>
      <c r="Q3" s="22"/>
      <c r="R3" s="22"/>
      <c r="S3" s="22"/>
      <c r="T3" s="22"/>
      <c r="U3" s="22"/>
      <c r="V3" s="22"/>
      <c r="W3" s="22"/>
      <c r="X3" s="22"/>
    </row>
    <row r="4" spans="1:27" ht="18.75" x14ac:dyDescent="0.3">
      <c r="B4" s="333" t="s">
        <v>866</v>
      </c>
      <c r="C4" s="333"/>
      <c r="D4" s="333"/>
      <c r="E4" s="333"/>
      <c r="F4" s="333"/>
      <c r="G4" s="333"/>
      <c r="H4" s="333"/>
      <c r="I4" s="333"/>
      <c r="J4" s="333"/>
      <c r="K4" s="333"/>
      <c r="L4" s="333"/>
      <c r="M4" s="333"/>
      <c r="N4" s="333"/>
      <c r="O4" s="333"/>
      <c r="P4" s="333"/>
      <c r="Q4" s="143"/>
      <c r="R4" s="143"/>
      <c r="S4" s="143"/>
      <c r="T4" s="227"/>
      <c r="U4" s="239"/>
      <c r="V4" s="287"/>
      <c r="W4" s="297"/>
      <c r="X4" s="297"/>
    </row>
    <row r="5" spans="1:27" ht="13.5" thickBot="1" x14ac:dyDescent="0.25">
      <c r="B5" s="144"/>
      <c r="C5" s="23"/>
      <c r="D5" s="24"/>
      <c r="E5" s="24"/>
      <c r="F5" s="24"/>
      <c r="G5" s="24"/>
      <c r="H5" s="24"/>
      <c r="I5" s="24"/>
      <c r="J5" s="24"/>
      <c r="K5" s="24"/>
      <c r="L5" s="24"/>
      <c r="M5" s="24"/>
      <c r="N5" s="24"/>
      <c r="O5" s="24"/>
      <c r="P5" s="24"/>
      <c r="Q5" s="94"/>
      <c r="R5" s="94"/>
      <c r="S5" s="94"/>
      <c r="T5" s="94"/>
      <c r="U5" s="94"/>
      <c r="V5" s="94"/>
      <c r="W5" s="94"/>
      <c r="X5" s="94"/>
    </row>
    <row r="6" spans="1:27" ht="13.5" thickTop="1" x14ac:dyDescent="0.2">
      <c r="C6" s="59">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c r="Z6" s="81"/>
      <c r="AA6" s="81"/>
    </row>
    <row r="7" spans="1:27" ht="13.5" thickBot="1" x14ac:dyDescent="0.25">
      <c r="B7" s="26"/>
      <c r="C7" s="328" t="s">
        <v>6</v>
      </c>
      <c r="D7" s="328"/>
      <c r="E7" s="328"/>
      <c r="F7" s="328"/>
      <c r="G7" s="328"/>
      <c r="H7" s="328"/>
      <c r="I7" s="328"/>
      <c r="J7" s="328"/>
      <c r="K7" s="328"/>
      <c r="L7" s="328"/>
      <c r="M7" s="328"/>
      <c r="N7" s="328"/>
      <c r="O7" s="328"/>
      <c r="P7" s="328"/>
      <c r="Q7" s="328"/>
      <c r="R7" s="328"/>
      <c r="S7" s="328"/>
      <c r="T7" s="328"/>
      <c r="U7" s="328"/>
      <c r="V7" s="328"/>
      <c r="W7" s="328"/>
      <c r="X7" s="328"/>
      <c r="Y7" s="328"/>
      <c r="Z7" s="329"/>
      <c r="AA7" s="329"/>
    </row>
    <row r="8" spans="1:27" ht="13.5" thickTop="1" x14ac:dyDescent="0.2">
      <c r="C8" s="143"/>
      <c r="D8" s="22"/>
      <c r="E8" s="22"/>
      <c r="F8" s="22"/>
      <c r="G8" s="22"/>
      <c r="H8" s="22"/>
      <c r="I8" s="22"/>
      <c r="J8" s="22"/>
      <c r="K8" s="22"/>
      <c r="L8" s="22"/>
      <c r="M8" s="22"/>
      <c r="N8" s="22"/>
      <c r="O8" s="22"/>
      <c r="P8" s="22"/>
      <c r="Q8" s="22"/>
      <c r="R8" s="22"/>
      <c r="S8" s="22"/>
      <c r="T8" s="22"/>
      <c r="U8" s="22"/>
      <c r="V8" s="22"/>
      <c r="W8" s="22"/>
      <c r="X8" s="22"/>
      <c r="Y8" s="22"/>
      <c r="Z8" s="81"/>
      <c r="AA8" s="81"/>
    </row>
    <row r="9" spans="1:27" x14ac:dyDescent="0.2">
      <c r="A9" s="6" t="s">
        <v>152</v>
      </c>
      <c r="B9" s="6" t="s">
        <v>104</v>
      </c>
      <c r="C9" s="61">
        <f>'A1'!C9-'A2'!C9</f>
        <v>-47.006944000000004</v>
      </c>
      <c r="D9" s="61">
        <f>'A1'!D9-'A2'!D9</f>
        <v>47.956761999999983</v>
      </c>
      <c r="E9" s="61">
        <f>'A1'!E9-'A2'!E9</f>
        <v>-19.835200999999984</v>
      </c>
      <c r="F9" s="61">
        <f>'A1'!F9-'A2'!F9</f>
        <v>2.3151520000000119</v>
      </c>
      <c r="G9" s="61">
        <f>'A1'!G9-'A2'!G9</f>
        <v>16.038258999999996</v>
      </c>
      <c r="H9" s="61">
        <f>'A1'!H9-'A2'!H9</f>
        <v>4.5876130000000046</v>
      </c>
      <c r="I9" s="61">
        <f>'A1'!I9-'A2'!I9</f>
        <v>78.698638000000017</v>
      </c>
      <c r="J9" s="61">
        <f>'A1'!J9-'A2'!J9</f>
        <v>69.928049999999985</v>
      </c>
      <c r="K9" s="61">
        <f>'A1'!K9-'A2'!K9</f>
        <v>5.3188980000000043</v>
      </c>
      <c r="L9" s="61">
        <f>'A1'!L9-'A2'!L9</f>
        <v>-27.460602999999999</v>
      </c>
      <c r="M9" s="61">
        <f>'A1'!M9-'A2'!M9</f>
        <v>-35.29049599999999</v>
      </c>
      <c r="N9" s="61">
        <f>'A1'!N9-'A2'!N9</f>
        <v>-12.610108999999994</v>
      </c>
      <c r="O9" s="61">
        <f>'A1'!O9-'A2'!O9</f>
        <v>-142.20055600000001</v>
      </c>
      <c r="P9" s="61">
        <f>'A1'!P9-'A2'!P9</f>
        <v>-80.98386099999999</v>
      </c>
      <c r="Q9" s="61">
        <f>'A1'!Q9-'A2'!Q9</f>
        <v>-48.093978</v>
      </c>
      <c r="R9" s="61">
        <f>'A1'!R9-'A2'!R9</f>
        <v>-84.516592000000003</v>
      </c>
      <c r="S9" s="61">
        <f>'A1'!S9-'A2'!S9</f>
        <v>7.979689999999998</v>
      </c>
      <c r="T9" s="61">
        <f>'A1'!T9-'A2'!T9</f>
        <v>-60.596148999999997</v>
      </c>
      <c r="U9" s="61">
        <f>'A1'!U9-'A2'!U9</f>
        <v>-42.509546999999998</v>
      </c>
      <c r="V9" s="61">
        <f>'A1'!V9-'A2'!V9</f>
        <v>-61.622714000000016</v>
      </c>
      <c r="W9" s="61">
        <f>'A1'!W9-'A2'!W9</f>
        <v>-78.437761000000009</v>
      </c>
      <c r="X9" s="61">
        <f>'A1'!X9-'A2'!X9</f>
        <v>-140.605344</v>
      </c>
      <c r="Y9" s="61">
        <f>'A1'!Y9-'A2'!Y9</f>
        <v>-648.94679300000007</v>
      </c>
    </row>
    <row r="10" spans="1:27" x14ac:dyDescent="0.2">
      <c r="A10" s="7" t="s">
        <v>153</v>
      </c>
      <c r="B10" s="7" t="s">
        <v>105</v>
      </c>
      <c r="C10" s="61">
        <f>'A1'!C10-'A2'!C10</f>
        <v>854.25533599999994</v>
      </c>
      <c r="D10" s="61">
        <f>'A1'!D10-'A2'!D10</f>
        <v>1170.229108</v>
      </c>
      <c r="E10" s="61">
        <f>'A1'!E10-'A2'!E10</f>
        <v>1186.3772510000003</v>
      </c>
      <c r="F10" s="61">
        <f>'A1'!F10-'A2'!F10</f>
        <v>1275.4492419999997</v>
      </c>
      <c r="G10" s="61">
        <f>'A1'!G10-'A2'!G10</f>
        <v>1910.8309209999998</v>
      </c>
      <c r="H10" s="61">
        <f>'A1'!H10-'A2'!H10</f>
        <v>4353.0757340000009</v>
      </c>
      <c r="I10" s="61">
        <f>'A1'!I10-'A2'!I10</f>
        <v>3890.5782529999997</v>
      </c>
      <c r="J10" s="61">
        <f>'A1'!J10-'A2'!J10</f>
        <v>3765.6812810000001</v>
      </c>
      <c r="K10" s="61">
        <f>'A1'!K10-'A2'!K10</f>
        <v>1803.6323319999992</v>
      </c>
      <c r="L10" s="61">
        <f>'A1'!L10-'A2'!L10</f>
        <v>1716.5333500000015</v>
      </c>
      <c r="M10" s="61">
        <f>'A1'!M10-'A2'!M10</f>
        <v>1193.9263689999989</v>
      </c>
      <c r="N10" s="61">
        <f>'A1'!N10-'A2'!N10</f>
        <v>-2694.5612959999999</v>
      </c>
      <c r="O10" s="61">
        <f>'A1'!O10-'A2'!O10</f>
        <v>-3049.5473889999994</v>
      </c>
      <c r="P10" s="61">
        <f>'A1'!P10-'A2'!P10</f>
        <v>-3078.0614969999988</v>
      </c>
      <c r="Q10" s="61">
        <f>'A1'!Q10-'A2'!Q10</f>
        <v>-3330.4661519999972</v>
      </c>
      <c r="R10" s="61">
        <f>'A1'!R10-'A2'!R10</f>
        <v>-4519.870772000002</v>
      </c>
      <c r="S10" s="61">
        <f>'A1'!S10-'A2'!S10</f>
        <v>-8079.7308059999996</v>
      </c>
      <c r="T10" s="61">
        <f>'A1'!T10-'A2'!T10</f>
        <v>-5912.5531450000017</v>
      </c>
      <c r="U10" s="61">
        <f>'A1'!U10-'A2'!U10</f>
        <v>-6029.8237260000024</v>
      </c>
      <c r="V10" s="61">
        <f>'A1'!V10-'A2'!V10</f>
        <v>8142.7564349999957</v>
      </c>
      <c r="W10" s="61">
        <f>'A1'!W10-'A2'!W10</f>
        <v>9850.3172359999844</v>
      </c>
      <c r="X10" s="61">
        <f>'A1'!X10-'A2'!X10</f>
        <v>9102.6198169999916</v>
      </c>
      <c r="Y10" s="61">
        <f>'A1'!Y10-'A2'!Y10</f>
        <v>13521.647882000019</v>
      </c>
    </row>
    <row r="11" spans="1:27" x14ac:dyDescent="0.2">
      <c r="A11" s="7" t="s">
        <v>154</v>
      </c>
      <c r="B11" s="7" t="s">
        <v>106</v>
      </c>
      <c r="C11" s="61">
        <f>'A1'!C11-'A2'!C11</f>
        <v>1259.9641769999998</v>
      </c>
      <c r="D11" s="61">
        <f>'A1'!D11-'A2'!D11</f>
        <v>4347.4370209999997</v>
      </c>
      <c r="E11" s="61">
        <f>'A1'!E11-'A2'!E11</f>
        <v>5040.0893550000001</v>
      </c>
      <c r="F11" s="61">
        <f>'A1'!F11-'A2'!F11</f>
        <v>5768.5658330000006</v>
      </c>
      <c r="G11" s="61">
        <f>'A1'!G11-'A2'!G11</f>
        <v>6676.1716589999996</v>
      </c>
      <c r="H11" s="61">
        <f>'A1'!H11-'A2'!H11</f>
        <v>6861.5014209999999</v>
      </c>
      <c r="I11" s="61">
        <f>'A1'!I11-'A2'!I11</f>
        <v>5709.4663890000002</v>
      </c>
      <c r="J11" s="61">
        <f>'A1'!J11-'A2'!J11</f>
        <v>6224.8752249999989</v>
      </c>
      <c r="K11" s="61">
        <f>'A1'!K11-'A2'!K11</f>
        <v>4887.3694029999997</v>
      </c>
      <c r="L11" s="61">
        <f>'A1'!L11-'A2'!L11</f>
        <v>5528.3951650000008</v>
      </c>
      <c r="M11" s="61">
        <f>'A1'!M11-'A2'!M11</f>
        <v>6135.0669379999999</v>
      </c>
      <c r="N11" s="61">
        <f>'A1'!N11-'A2'!N11</f>
        <v>8675.7969710000016</v>
      </c>
      <c r="O11" s="61">
        <f>'A1'!O11-'A2'!O11</f>
        <v>13672.577400999999</v>
      </c>
      <c r="P11" s="61">
        <f>'A1'!P11-'A2'!P11</f>
        <v>12703.252926000001</v>
      </c>
      <c r="Q11" s="61">
        <f>'A1'!Q11-'A2'!Q11</f>
        <v>7148.337722000002</v>
      </c>
      <c r="R11" s="61">
        <f>'A1'!R11-'A2'!R11</f>
        <v>7529.148769999998</v>
      </c>
      <c r="S11" s="61">
        <f>'A1'!S11-'A2'!S11</f>
        <v>7034.4430570000004</v>
      </c>
      <c r="T11" s="61">
        <f>'A1'!T11-'A2'!T11</f>
        <v>6178.4809010000008</v>
      </c>
      <c r="U11" s="61">
        <f>'A1'!U11-'A2'!U11</f>
        <v>6303.8650589999997</v>
      </c>
      <c r="V11" s="61">
        <f>'A1'!V11-'A2'!V11</f>
        <v>6407.6127359999991</v>
      </c>
      <c r="W11" s="61">
        <f>'A1'!W11-'A2'!W11</f>
        <v>8810.7055490000021</v>
      </c>
      <c r="X11" s="61">
        <f>'A1'!X11-'A2'!X11</f>
        <v>7048.904978999999</v>
      </c>
      <c r="Y11" s="61">
        <f>'A1'!Y11-'A2'!Y11</f>
        <v>149952.02865700002</v>
      </c>
    </row>
    <row r="12" spans="1:27" x14ac:dyDescent="0.2">
      <c r="A12" s="7" t="s">
        <v>155</v>
      </c>
      <c r="B12" s="7" t="s">
        <v>107</v>
      </c>
      <c r="C12" s="61">
        <f>'A1'!C12-'A2'!C12</f>
        <v>161.177978</v>
      </c>
      <c r="D12" s="61">
        <f>'A1'!D12-'A2'!D12</f>
        <v>41.152418000000011</v>
      </c>
      <c r="E12" s="61">
        <f>'A1'!E12-'A2'!E12</f>
        <v>-61.514526999999987</v>
      </c>
      <c r="F12" s="61">
        <f>'A1'!F12-'A2'!F12</f>
        <v>11.319653999999957</v>
      </c>
      <c r="G12" s="61">
        <f>'A1'!G12-'A2'!G12</f>
        <v>-57.371092999999973</v>
      </c>
      <c r="H12" s="61">
        <f>'A1'!H12-'A2'!H12</f>
        <v>-189.79453699999999</v>
      </c>
      <c r="I12" s="61">
        <f>'A1'!I12-'A2'!I12</f>
        <v>-307.30393600000002</v>
      </c>
      <c r="J12" s="61">
        <f>'A1'!J12-'A2'!J12</f>
        <v>-210.92435599999999</v>
      </c>
      <c r="K12" s="61">
        <f>'A1'!K12-'A2'!K12</f>
        <v>-131.40060700000004</v>
      </c>
      <c r="L12" s="61">
        <f>'A1'!L12-'A2'!L12</f>
        <v>-116.3179530000001</v>
      </c>
      <c r="M12" s="61">
        <f>'A1'!M12-'A2'!M12</f>
        <v>-175.16320500000006</v>
      </c>
      <c r="N12" s="61">
        <f>'A1'!N12-'A2'!N12</f>
        <v>-329.870544</v>
      </c>
      <c r="O12" s="61">
        <f>'A1'!O12-'A2'!O12</f>
        <v>-340.36215399999992</v>
      </c>
      <c r="P12" s="61">
        <f>'A1'!P12-'A2'!P12</f>
        <v>-400.15123499999993</v>
      </c>
      <c r="Q12" s="61">
        <f>'A1'!Q12-'A2'!Q12</f>
        <v>-511.223479</v>
      </c>
      <c r="R12" s="61">
        <f>'A1'!R12-'A2'!R12</f>
        <v>-561.8009790000001</v>
      </c>
      <c r="S12" s="61">
        <f>'A1'!S12-'A2'!S12</f>
        <v>-526.67623500000002</v>
      </c>
      <c r="T12" s="61">
        <f>'A1'!T12-'A2'!T12</f>
        <v>-242.64460500000001</v>
      </c>
      <c r="U12" s="61">
        <f>'A1'!U12-'A2'!U12</f>
        <v>-243.345043</v>
      </c>
      <c r="V12" s="61">
        <f>'A1'!V12-'A2'!V12</f>
        <v>-444.02847600000001</v>
      </c>
      <c r="W12" s="61">
        <f>'A1'!W12-'A2'!W12</f>
        <v>-526.59763099999998</v>
      </c>
      <c r="X12" s="61">
        <f>'A1'!X12-'A2'!X12</f>
        <v>-649.0284680000002</v>
      </c>
      <c r="Y12" s="61">
        <f>'A1'!Y12-'A2'!Y12</f>
        <v>-5811.8690129999959</v>
      </c>
    </row>
    <row r="13" spans="1:27" x14ac:dyDescent="0.2">
      <c r="A13" s="7" t="s">
        <v>156</v>
      </c>
      <c r="B13" s="7" t="s">
        <v>108</v>
      </c>
      <c r="C13" s="61">
        <f>'A1'!C13-'A2'!C13</f>
        <v>630.87429699999996</v>
      </c>
      <c r="D13" s="61">
        <f>'A1'!D13-'A2'!D13</f>
        <v>742.25093399999992</v>
      </c>
      <c r="E13" s="61">
        <f>'A1'!E13-'A2'!E13</f>
        <v>612.83515199999988</v>
      </c>
      <c r="F13" s="61">
        <f>'A1'!F13-'A2'!F13</f>
        <v>544.3638739999999</v>
      </c>
      <c r="G13" s="61">
        <f>'A1'!G13-'A2'!G13</f>
        <v>429.03701999999998</v>
      </c>
      <c r="H13" s="61">
        <f>'A1'!H13-'A2'!H13</f>
        <v>196.32074999999986</v>
      </c>
      <c r="I13" s="61">
        <f>'A1'!I13-'A2'!I13</f>
        <v>-322.35410700000011</v>
      </c>
      <c r="J13" s="61">
        <f>'A1'!J13-'A2'!J13</f>
        <v>-323.49091500000009</v>
      </c>
      <c r="K13" s="61">
        <f>'A1'!K13-'A2'!K13</f>
        <v>-1217.5398440000001</v>
      </c>
      <c r="L13" s="61">
        <f>'A1'!L13-'A2'!L13</f>
        <v>-1924.024109</v>
      </c>
      <c r="M13" s="61">
        <f>'A1'!M13-'A2'!M13</f>
        <v>-3444.2973459999998</v>
      </c>
      <c r="N13" s="61">
        <f>'A1'!N13-'A2'!N13</f>
        <v>-6846.6182769999996</v>
      </c>
      <c r="O13" s="61">
        <f>'A1'!O13-'A2'!O13</f>
        <v>-6849.4223739999989</v>
      </c>
      <c r="P13" s="61">
        <f>'A1'!P13-'A2'!P13</f>
        <v>-8012.3630719999992</v>
      </c>
      <c r="Q13" s="61">
        <f>'A1'!Q13-'A2'!Q13</f>
        <v>-9294.9652669999996</v>
      </c>
      <c r="R13" s="61">
        <f>'A1'!R13-'A2'!R13</f>
        <v>-10486.752906</v>
      </c>
      <c r="S13" s="61">
        <f>'A1'!S13-'A2'!S13</f>
        <v>-8948.6773759999996</v>
      </c>
      <c r="T13" s="61">
        <f>'A1'!T13-'A2'!T13</f>
        <v>-8587.1836829999993</v>
      </c>
      <c r="U13" s="61">
        <f>'A1'!U13-'A2'!U13</f>
        <v>-8041.5024800000001</v>
      </c>
      <c r="V13" s="61">
        <f>'A1'!V13-'A2'!V13</f>
        <v>-7832.580629000001</v>
      </c>
      <c r="W13" s="61">
        <f>'A1'!W13-'A2'!W13</f>
        <v>-4302.3563900000008</v>
      </c>
      <c r="X13" s="61">
        <f>'A1'!X13-'A2'!X13</f>
        <v>-3859.6347839999999</v>
      </c>
      <c r="Y13" s="61">
        <f>'A1'!Y13-'A2'!Y13</f>
        <v>-87138.081532000011</v>
      </c>
    </row>
    <row r="14" spans="1:27" x14ac:dyDescent="0.2">
      <c r="A14" s="7" t="s">
        <v>157</v>
      </c>
      <c r="B14" s="7" t="s">
        <v>109</v>
      </c>
      <c r="C14" s="61">
        <f>'A1'!C14-'A2'!C14</f>
        <v>628.10542099999998</v>
      </c>
      <c r="D14" s="61">
        <f>'A1'!D14-'A2'!D14</f>
        <v>917.98087500000008</v>
      </c>
      <c r="E14" s="61">
        <f>'A1'!E14-'A2'!E14</f>
        <v>683.592488</v>
      </c>
      <c r="F14" s="61">
        <f>'A1'!F14-'A2'!F14</f>
        <v>547.49357899999995</v>
      </c>
      <c r="G14" s="61">
        <f>'A1'!G14-'A2'!G14</f>
        <v>618.20220999999992</v>
      </c>
      <c r="H14" s="61">
        <f>'A1'!H14-'A2'!H14</f>
        <v>1103.9033300000001</v>
      </c>
      <c r="I14" s="61">
        <f>'A1'!I14-'A2'!I14</f>
        <v>680.38409699999988</v>
      </c>
      <c r="J14" s="61">
        <f>'A1'!J14-'A2'!J14</f>
        <v>323.26516599999991</v>
      </c>
      <c r="K14" s="61">
        <f>'A1'!K14-'A2'!K14</f>
        <v>-644.63746700000002</v>
      </c>
      <c r="L14" s="61">
        <f>'A1'!L14-'A2'!L14</f>
        <v>-1178.7981479999999</v>
      </c>
      <c r="M14" s="61">
        <f>'A1'!M14-'A2'!M14</f>
        <v>-2536.8823939999997</v>
      </c>
      <c r="N14" s="61">
        <f>'A1'!N14-'A2'!N14</f>
        <v>-7013.0094480000007</v>
      </c>
      <c r="O14" s="61">
        <f>'A1'!O14-'A2'!O14</f>
        <v>-7409.626162999999</v>
      </c>
      <c r="P14" s="61">
        <f>'A1'!P14-'A2'!P14</f>
        <v>-8853.9879700000001</v>
      </c>
      <c r="Q14" s="61">
        <f>'A1'!Q14-'A2'!Q14</f>
        <v>-9865.2835610000002</v>
      </c>
      <c r="R14" s="61">
        <f>'A1'!R14-'A2'!R14</f>
        <v>-11410.857683</v>
      </c>
      <c r="S14" s="61">
        <f>'A1'!S14-'A2'!S14</f>
        <v>-9826.8012569999992</v>
      </c>
      <c r="T14" s="61">
        <f>'A1'!T14-'A2'!T14</f>
        <v>-9461.1613319999997</v>
      </c>
      <c r="U14" s="61">
        <f>'A1'!U14-'A2'!U14</f>
        <v>-9035.761305</v>
      </c>
      <c r="V14" s="61">
        <f>'A1'!V14-'A2'!V14</f>
        <v>-8763.0635369999982</v>
      </c>
      <c r="W14" s="61">
        <f>'A1'!W14-'A2'!W14</f>
        <v>-5398.4281370000008</v>
      </c>
      <c r="X14" s="61">
        <f>'A1'!X14-'A2'!X14</f>
        <v>-4767.3643870000005</v>
      </c>
      <c r="Y14" s="61">
        <f>'A1'!Y14-'A2'!Y14</f>
        <v>-90662.735623000015</v>
      </c>
    </row>
    <row r="15" spans="1:27" x14ac:dyDescent="0.2">
      <c r="A15" s="7" t="s">
        <v>158</v>
      </c>
      <c r="B15" s="7" t="s">
        <v>110</v>
      </c>
      <c r="C15" s="61">
        <f>'A1'!C15-'A2'!C15</f>
        <v>333.45710299999996</v>
      </c>
      <c r="D15" s="61">
        <f>'A1'!D15-'A2'!D15</f>
        <v>418.70813099999998</v>
      </c>
      <c r="E15" s="61">
        <f>'A1'!E15-'A2'!E15</f>
        <v>349.55803100000003</v>
      </c>
      <c r="F15" s="61">
        <f>'A1'!F15-'A2'!F15</f>
        <v>321.92172600000004</v>
      </c>
      <c r="G15" s="61">
        <f>'A1'!G15-'A2'!G15</f>
        <v>644.08105999999998</v>
      </c>
      <c r="H15" s="61">
        <f>'A1'!H15-'A2'!H15</f>
        <v>449.11524200000002</v>
      </c>
      <c r="I15" s="61">
        <f>'A1'!I15-'A2'!I15</f>
        <v>281.68865300000004</v>
      </c>
      <c r="J15" s="61">
        <f>'A1'!J15-'A2'!J15</f>
        <v>281.63347800000003</v>
      </c>
      <c r="K15" s="61">
        <f>'A1'!K15-'A2'!K15</f>
        <v>305.56895699999995</v>
      </c>
      <c r="L15" s="61">
        <f>'A1'!L15-'A2'!L15</f>
        <v>228.13366299999996</v>
      </c>
      <c r="M15" s="61">
        <f>'A1'!M15-'A2'!M15</f>
        <v>228.606695</v>
      </c>
      <c r="N15" s="61">
        <f>'A1'!N15-'A2'!N15</f>
        <v>222.71773200000007</v>
      </c>
      <c r="O15" s="61">
        <f>'A1'!O15-'A2'!O15</f>
        <v>109.37201899999997</v>
      </c>
      <c r="P15" s="61">
        <f>'A1'!P15-'A2'!P15</f>
        <v>-95.725570999999945</v>
      </c>
      <c r="Q15" s="61">
        <f>'A1'!Q15-'A2'!Q15</f>
        <v>318.91669899999994</v>
      </c>
      <c r="R15" s="61">
        <f>'A1'!R15-'A2'!R15</f>
        <v>269.47236300000003</v>
      </c>
      <c r="S15" s="61">
        <f>'A1'!S15-'A2'!S15</f>
        <v>176.51546100000002</v>
      </c>
      <c r="T15" s="61">
        <f>'A1'!T15-'A2'!T15</f>
        <v>143.127456</v>
      </c>
      <c r="U15" s="61">
        <f>'A1'!U15-'A2'!U15</f>
        <v>121.38062500000001</v>
      </c>
      <c r="V15" s="61">
        <f>'A1'!V15-'A2'!V15</f>
        <v>38.103075000000104</v>
      </c>
      <c r="W15" s="61">
        <f>'A1'!W15-'A2'!W15</f>
        <v>103.29905700000006</v>
      </c>
      <c r="X15" s="61">
        <f>'A1'!X15-'A2'!X15</f>
        <v>-2.5711030000001074</v>
      </c>
      <c r="Y15" s="61">
        <f>'A1'!Y15-'A2'!Y15</f>
        <v>5247.0805520000031</v>
      </c>
    </row>
    <row r="16" spans="1:27" x14ac:dyDescent="0.2">
      <c r="A16" s="7" t="s">
        <v>159</v>
      </c>
      <c r="B16" s="7" t="s">
        <v>111</v>
      </c>
      <c r="C16" s="61">
        <f>'A1'!C16-'A2'!C16</f>
        <v>39.809381999999914</v>
      </c>
      <c r="D16" s="61">
        <f>'A1'!D16-'A2'!D16</f>
        <v>-392.18419299999982</v>
      </c>
      <c r="E16" s="61">
        <f>'A1'!E16-'A2'!E16</f>
        <v>307.19575299999997</v>
      </c>
      <c r="F16" s="61">
        <f>'A1'!F16-'A2'!F16</f>
        <v>-495.16724999999997</v>
      </c>
      <c r="G16" s="61">
        <f>'A1'!G16-'A2'!G16</f>
        <v>-344.01571199999989</v>
      </c>
      <c r="H16" s="61">
        <f>'A1'!H16-'A2'!H16</f>
        <v>-175.36178500000005</v>
      </c>
      <c r="I16" s="61">
        <f>'A1'!I16-'A2'!I16</f>
        <v>-1141.8557600000001</v>
      </c>
      <c r="J16" s="61">
        <f>'A1'!J16-'A2'!J16</f>
        <v>-305.97295699999995</v>
      </c>
      <c r="K16" s="61">
        <f>'A1'!K16-'A2'!K16</f>
        <v>418.82863600000019</v>
      </c>
      <c r="L16" s="61">
        <f>'A1'!L16-'A2'!L16</f>
        <v>-95.140619000000015</v>
      </c>
      <c r="M16" s="61">
        <f>'A1'!M16-'A2'!M16</f>
        <v>116.83715100000018</v>
      </c>
      <c r="N16" s="61">
        <f>'A1'!N16-'A2'!N16</f>
        <v>310.30977200000007</v>
      </c>
      <c r="O16" s="61">
        <f>'A1'!O16-'A2'!O16</f>
        <v>450.25361799999996</v>
      </c>
      <c r="P16" s="61">
        <f>'A1'!P16-'A2'!P16</f>
        <v>471.37340100000006</v>
      </c>
      <c r="Q16" s="61">
        <f>'A1'!Q16-'A2'!Q16</f>
        <v>-110.97621400000003</v>
      </c>
      <c r="R16" s="61">
        <f>'A1'!R16-'A2'!R16</f>
        <v>-587.77731500000004</v>
      </c>
      <c r="S16" s="61">
        <f>'A1'!S16-'A2'!S16</f>
        <v>-635.81829800000003</v>
      </c>
      <c r="T16" s="61">
        <f>'A1'!T16-'A2'!T16</f>
        <v>-691.05475100000001</v>
      </c>
      <c r="U16" s="61">
        <f>'A1'!U16-'A2'!U16</f>
        <v>-873.99261700000011</v>
      </c>
      <c r="V16" s="61">
        <f>'A1'!V16-'A2'!V16</f>
        <v>460.9410049999999</v>
      </c>
      <c r="W16" s="61">
        <f>'A1'!W16-'A2'!W16</f>
        <v>511.83198199999947</v>
      </c>
      <c r="X16" s="61">
        <f>'A1'!X16-'A2'!X16</f>
        <v>-907.81681800000013</v>
      </c>
      <c r="Y16" s="61">
        <f>'A1'!Y16-'A2'!Y16</f>
        <v>-3669.7535889999999</v>
      </c>
    </row>
    <row r="17" spans="1:25" x14ac:dyDescent="0.2">
      <c r="A17" s="7" t="s">
        <v>160</v>
      </c>
      <c r="B17" s="7" t="s">
        <v>112</v>
      </c>
      <c r="C17" s="61">
        <f>'A1'!C17-'A2'!C17</f>
        <v>-24.978188000000046</v>
      </c>
      <c r="D17" s="61">
        <f>'A1'!D17-'A2'!D17</f>
        <v>-551.90053899999998</v>
      </c>
      <c r="E17" s="61">
        <f>'A1'!E17-'A2'!E17</f>
        <v>-649.25133200000005</v>
      </c>
      <c r="F17" s="61">
        <f>'A1'!F17-'A2'!F17</f>
        <v>-882.09244199999989</v>
      </c>
      <c r="G17" s="61">
        <f>'A1'!G17-'A2'!G17</f>
        <v>-1297.4042899999999</v>
      </c>
      <c r="H17" s="61">
        <f>'A1'!H17-'A2'!H17</f>
        <v>-1750.5408769999999</v>
      </c>
      <c r="I17" s="61">
        <f>'A1'!I17-'A2'!I17</f>
        <v>-1643.6874670000002</v>
      </c>
      <c r="J17" s="61">
        <f>'A1'!J17-'A2'!J17</f>
        <v>-1427.935708</v>
      </c>
      <c r="K17" s="61">
        <f>'A1'!K17-'A2'!K17</f>
        <v>-1221.6543429999999</v>
      </c>
      <c r="L17" s="61">
        <f>'A1'!L17-'A2'!L17</f>
        <v>-1377.111073</v>
      </c>
      <c r="M17" s="61">
        <f>'A1'!M17-'A2'!M17</f>
        <v>-1677.3829290000001</v>
      </c>
      <c r="N17" s="61">
        <f>'A1'!N17-'A2'!N17</f>
        <v>-1896.9028249999999</v>
      </c>
      <c r="O17" s="61">
        <f>'A1'!O17-'A2'!O17</f>
        <v>-1986.7252660000001</v>
      </c>
      <c r="P17" s="61">
        <f>'A1'!P17-'A2'!P17</f>
        <v>-1756.28036</v>
      </c>
      <c r="Q17" s="61">
        <f>'A1'!Q17-'A2'!Q17</f>
        <v>-1295.3359130000001</v>
      </c>
      <c r="R17" s="61">
        <f>'A1'!R17-'A2'!R17</f>
        <v>-1687.4890459999999</v>
      </c>
      <c r="S17" s="61">
        <f>'A1'!S17-'A2'!S17</f>
        <v>-1693.4197449999999</v>
      </c>
      <c r="T17" s="61">
        <f>'A1'!T17-'A2'!T17</f>
        <v>-1760.170466</v>
      </c>
      <c r="U17" s="61">
        <f>'A1'!U17-'A2'!U17</f>
        <v>-2044.7718880000002</v>
      </c>
      <c r="V17" s="61">
        <f>'A1'!V17-'A2'!V17</f>
        <v>-2115.102527</v>
      </c>
      <c r="W17" s="61">
        <f>'A1'!W17-'A2'!W17</f>
        <v>-2083.3686820000003</v>
      </c>
      <c r="X17" s="61">
        <f>'A1'!X17-'A2'!X17</f>
        <v>-2088.5445319999999</v>
      </c>
      <c r="Y17" s="61">
        <f>'A1'!Y17-'A2'!Y17</f>
        <v>-32912.050437999998</v>
      </c>
    </row>
    <row r="18" spans="1:25" x14ac:dyDescent="0.2">
      <c r="A18" s="7" t="s">
        <v>161</v>
      </c>
      <c r="B18" s="7" t="s">
        <v>113</v>
      </c>
      <c r="C18" s="61">
        <f>'A1'!C18-'A2'!C18</f>
        <v>-56.448535999999997</v>
      </c>
      <c r="D18" s="61">
        <f>'A1'!D18-'A2'!D18</f>
        <v>-61.616754999999998</v>
      </c>
      <c r="E18" s="61">
        <f>'A1'!E18-'A2'!E18</f>
        <v>-58.088315999999999</v>
      </c>
      <c r="F18" s="61">
        <f>'A1'!F18-'A2'!F18</f>
        <v>-88.055420999999996</v>
      </c>
      <c r="G18" s="61">
        <f>'A1'!G18-'A2'!G18</f>
        <v>-90.206105000000008</v>
      </c>
      <c r="H18" s="61">
        <f>'A1'!H18-'A2'!H18</f>
        <v>-70.533600000000007</v>
      </c>
      <c r="I18" s="61">
        <f>'A1'!I18-'A2'!I18</f>
        <v>101.09272099999998</v>
      </c>
      <c r="J18" s="61">
        <f>'A1'!J18-'A2'!J18</f>
        <v>-67.349872000000005</v>
      </c>
      <c r="K18" s="61">
        <f>'A1'!K18-'A2'!K18</f>
        <v>-69.952293999999995</v>
      </c>
      <c r="L18" s="61">
        <f>'A1'!L18-'A2'!L18</f>
        <v>-20.583255999999992</v>
      </c>
      <c r="M18" s="61">
        <f>'A1'!M18-'A2'!M18</f>
        <v>18.52688599999999</v>
      </c>
      <c r="N18" s="61">
        <f>'A1'!N18-'A2'!N18</f>
        <v>18.241973999999999</v>
      </c>
      <c r="O18" s="61">
        <f>'A1'!O18-'A2'!O18</f>
        <v>-2.8354349999999897</v>
      </c>
      <c r="P18" s="61">
        <f>'A1'!P18-'A2'!P18</f>
        <v>18.640959000000009</v>
      </c>
      <c r="Q18" s="61">
        <f>'A1'!Q18-'A2'!Q18</f>
        <v>16.837226000000015</v>
      </c>
      <c r="R18" s="61">
        <f>'A1'!R18-'A2'!R18</f>
        <v>5.9183249999999816</v>
      </c>
      <c r="S18" s="61">
        <f>'A1'!S18-'A2'!S18</f>
        <v>27.624831999999998</v>
      </c>
      <c r="T18" s="61">
        <f>'A1'!T18-'A2'!T18</f>
        <v>79.51215000000002</v>
      </c>
      <c r="U18" s="61">
        <f>'A1'!U18-'A2'!U18</f>
        <v>96.525722000000002</v>
      </c>
      <c r="V18" s="61">
        <f>'A1'!V18-'A2'!V18</f>
        <v>68.99322699999999</v>
      </c>
      <c r="W18" s="61">
        <f>'A1'!W18-'A2'!W18</f>
        <v>81.154568999999981</v>
      </c>
      <c r="X18" s="61">
        <f>'A1'!X18-'A2'!X18</f>
        <v>128.89431599999995</v>
      </c>
      <c r="Y18" s="61">
        <f>'A1'!Y18-'A2'!Y18</f>
        <v>76.293316999999661</v>
      </c>
    </row>
    <row r="19" spans="1:25" x14ac:dyDescent="0.2">
      <c r="A19" s="7" t="s">
        <v>162</v>
      </c>
      <c r="B19" s="7" t="s">
        <v>114</v>
      </c>
      <c r="C19" s="61">
        <f>'A1'!C19-'A2'!C19</f>
        <v>-95.755961999999954</v>
      </c>
      <c r="D19" s="61">
        <f>'A1'!D19-'A2'!D19</f>
        <v>-148.55216500000006</v>
      </c>
      <c r="E19" s="61">
        <f>'A1'!E19-'A2'!E19</f>
        <v>-227.85245400000008</v>
      </c>
      <c r="F19" s="61">
        <f>'A1'!F19-'A2'!F19</f>
        <v>-351.56858599999987</v>
      </c>
      <c r="G19" s="61">
        <f>'A1'!G19-'A2'!G19</f>
        <v>-494.1096550000002</v>
      </c>
      <c r="H19" s="61">
        <f>'A1'!H19-'A2'!H19</f>
        <v>-44.023553999999876</v>
      </c>
      <c r="I19" s="61">
        <f>'A1'!I19-'A2'!I19</f>
        <v>-820.73488799999996</v>
      </c>
      <c r="J19" s="61">
        <f>'A1'!J19-'A2'!J19</f>
        <v>-1163.5627210000002</v>
      </c>
      <c r="K19" s="61">
        <f>'A1'!K19-'A2'!K19</f>
        <v>-833.33027799999991</v>
      </c>
      <c r="L19" s="61">
        <f>'A1'!L19-'A2'!L19</f>
        <v>-1129.7412340000001</v>
      </c>
      <c r="M19" s="61">
        <f>'A1'!M19-'A2'!M19</f>
        <v>-1105.9264520000002</v>
      </c>
      <c r="N19" s="61">
        <f>'A1'!N19-'A2'!N19</f>
        <v>-1175.2096940000001</v>
      </c>
      <c r="O19" s="61">
        <f>'A1'!O19-'A2'!O19</f>
        <v>-1413.9075090000001</v>
      </c>
      <c r="P19" s="61">
        <f>'A1'!P19-'A2'!P19</f>
        <v>-1386.9695400000001</v>
      </c>
      <c r="Q19" s="61">
        <f>'A1'!Q19-'A2'!Q19</f>
        <v>-1068.987709</v>
      </c>
      <c r="R19" s="61">
        <f>'A1'!R19-'A2'!R19</f>
        <v>-1295.5448820000001</v>
      </c>
      <c r="S19" s="61">
        <f>'A1'!S19-'A2'!S19</f>
        <v>-1667.9505819999999</v>
      </c>
      <c r="T19" s="61">
        <f>'A1'!T19-'A2'!T19</f>
        <v>-1934.2385259999996</v>
      </c>
      <c r="U19" s="61">
        <f>'A1'!U19-'A2'!U19</f>
        <v>-2397.9562579999997</v>
      </c>
      <c r="V19" s="61">
        <f>'A1'!V19-'A2'!V19</f>
        <v>-2603.1246859999997</v>
      </c>
      <c r="W19" s="61">
        <f>'A1'!W19-'A2'!W19</f>
        <v>-2726.8018940000002</v>
      </c>
      <c r="X19" s="61">
        <f>'A1'!X19-'A2'!X19</f>
        <v>-2621.2419399999999</v>
      </c>
      <c r="Y19" s="61">
        <f>'A1'!Y19-'A2'!Y19</f>
        <v>-26707.091168999999</v>
      </c>
    </row>
    <row r="20" spans="1:25" x14ac:dyDescent="0.2">
      <c r="A20" s="7" t="s">
        <v>163</v>
      </c>
      <c r="B20" s="7" t="s">
        <v>115</v>
      </c>
      <c r="C20" s="61">
        <f>'A1'!C20-'A2'!C20</f>
        <v>45.284457000000003</v>
      </c>
      <c r="D20" s="61">
        <f>'A1'!D20-'A2'!D20</f>
        <v>208.25698700000001</v>
      </c>
      <c r="E20" s="61">
        <f>'A1'!E20-'A2'!E20</f>
        <v>47.904463000000021</v>
      </c>
      <c r="F20" s="61">
        <f>'A1'!F20-'A2'!F20</f>
        <v>119.68995699999999</v>
      </c>
      <c r="G20" s="61">
        <f>'A1'!G20-'A2'!G20</f>
        <v>174.13430600000004</v>
      </c>
      <c r="H20" s="61">
        <f>'A1'!H20-'A2'!H20</f>
        <v>549.71614499999998</v>
      </c>
      <c r="I20" s="61">
        <f>'A1'!I20-'A2'!I20</f>
        <v>718.14867700000002</v>
      </c>
      <c r="J20" s="61">
        <f>'A1'!J20-'A2'!J20</f>
        <v>1684.1348400000002</v>
      </c>
      <c r="K20" s="61">
        <f>'A1'!K20-'A2'!K20</f>
        <v>1082.0036730000002</v>
      </c>
      <c r="L20" s="61">
        <f>'A1'!L20-'A2'!L20</f>
        <v>944.20180600000003</v>
      </c>
      <c r="M20" s="61">
        <f>'A1'!M20-'A2'!M20</f>
        <v>958.74407300000007</v>
      </c>
      <c r="N20" s="61">
        <f>'A1'!N20-'A2'!N20</f>
        <v>1159.2245290000001</v>
      </c>
      <c r="O20" s="61">
        <f>'A1'!O20-'A2'!O20</f>
        <v>1221.809436</v>
      </c>
      <c r="P20" s="61">
        <f>'A1'!P20-'A2'!P20</f>
        <v>1360.4870519999999</v>
      </c>
      <c r="Q20" s="61">
        <f>'A1'!Q20-'A2'!Q20</f>
        <v>1181.177596</v>
      </c>
      <c r="R20" s="61">
        <f>'A1'!R20-'A2'!R20</f>
        <v>1313.3382919999999</v>
      </c>
      <c r="S20" s="61">
        <f>'A1'!S20-'A2'!S20</f>
        <v>1511.139966</v>
      </c>
      <c r="T20" s="61">
        <f>'A1'!T20-'A2'!T20</f>
        <v>1725.3066470000001</v>
      </c>
      <c r="U20" s="61">
        <f>'A1'!U20-'A2'!U20</f>
        <v>2003.2392389999998</v>
      </c>
      <c r="V20" s="61">
        <f>'A1'!V20-'A2'!V20</f>
        <v>2310.8142270000003</v>
      </c>
      <c r="W20" s="61">
        <f>'A1'!W20-'A2'!W20</f>
        <v>2166.128933</v>
      </c>
      <c r="X20" s="61">
        <f>'A1'!X20-'A2'!X20</f>
        <v>2280.5126570000002</v>
      </c>
      <c r="Y20" s="61">
        <f>'A1'!Y20-'A2'!Y20</f>
        <v>24765.397958000001</v>
      </c>
    </row>
    <row r="21" spans="1:25" x14ac:dyDescent="0.2">
      <c r="A21" s="7" t="s">
        <v>164</v>
      </c>
      <c r="B21" s="7" t="s">
        <v>116</v>
      </c>
      <c r="C21" s="61">
        <f>'A1'!C21-'A2'!C21</f>
        <v>-376.82442300000002</v>
      </c>
      <c r="D21" s="61">
        <f>'A1'!D21-'A2'!D21</f>
        <v>-448.295637</v>
      </c>
      <c r="E21" s="61">
        <f>'A1'!E21-'A2'!E21</f>
        <v>-458.86064899999997</v>
      </c>
      <c r="F21" s="61">
        <f>'A1'!F21-'A2'!F21</f>
        <v>-582.46840500000008</v>
      </c>
      <c r="G21" s="61">
        <f>'A1'!G21-'A2'!G21</f>
        <v>-638.47224399999993</v>
      </c>
      <c r="H21" s="61">
        <f>'A1'!H21-'A2'!H21</f>
        <v>-728.39497200000005</v>
      </c>
      <c r="I21" s="61">
        <f>'A1'!I21-'A2'!I21</f>
        <v>-792.2804900000001</v>
      </c>
      <c r="J21" s="61">
        <f>'A1'!J21-'A2'!J21</f>
        <v>-759.99311100000011</v>
      </c>
      <c r="K21" s="61">
        <f>'A1'!K21-'A2'!K21</f>
        <v>-686.76545099999998</v>
      </c>
      <c r="L21" s="61">
        <f>'A1'!L21-'A2'!L21</f>
        <v>-865.85465599999998</v>
      </c>
      <c r="M21" s="61">
        <f>'A1'!M21-'A2'!M21</f>
        <v>-1080.8350060000002</v>
      </c>
      <c r="N21" s="61">
        <f>'A1'!N21-'A2'!N21</f>
        <v>-1279.446111</v>
      </c>
      <c r="O21" s="61">
        <f>'A1'!O21-'A2'!O21</f>
        <v>-1357.397825</v>
      </c>
      <c r="P21" s="61">
        <f>'A1'!P21-'A2'!P21</f>
        <v>-1327.408772</v>
      </c>
      <c r="Q21" s="61">
        <f>'A1'!Q21-'A2'!Q21</f>
        <v>-914.69664</v>
      </c>
      <c r="R21" s="61">
        <f>'A1'!R21-'A2'!R21</f>
        <v>-1565.258556</v>
      </c>
      <c r="S21" s="61">
        <f>'A1'!S21-'A2'!S21</f>
        <v>-1682.554073</v>
      </c>
      <c r="T21" s="61">
        <f>'A1'!T21-'A2'!T21</f>
        <v>-1713.4960469999999</v>
      </c>
      <c r="U21" s="61">
        <f>'A1'!U21-'A2'!U21</f>
        <v>-1866.7807579999999</v>
      </c>
      <c r="V21" s="61">
        <f>'A1'!V21-'A2'!V21</f>
        <v>-1976.6981670000002</v>
      </c>
      <c r="W21" s="61">
        <f>'A1'!W21-'A2'!W21</f>
        <v>-2121.7689609999998</v>
      </c>
      <c r="X21" s="61">
        <f>'A1'!X21-'A2'!X21</f>
        <v>-2286.8788619999996</v>
      </c>
      <c r="Y21" s="61">
        <f>'A1'!Y21-'A2'!Y21</f>
        <v>-25511.429816</v>
      </c>
    </row>
    <row r="22" spans="1:25" x14ac:dyDescent="0.2">
      <c r="A22" s="7" t="s">
        <v>165</v>
      </c>
      <c r="B22" s="7" t="s">
        <v>117</v>
      </c>
      <c r="C22" s="61">
        <f>'A1'!C22-'A2'!C22</f>
        <v>-1203.0335870000001</v>
      </c>
      <c r="D22" s="61">
        <f>'A1'!D22-'A2'!D22</f>
        <v>-1466.8638089999999</v>
      </c>
      <c r="E22" s="61">
        <f>'A1'!E22-'A2'!E22</f>
        <v>-1814.7401289999998</v>
      </c>
      <c r="F22" s="61">
        <f>'A1'!F22-'A2'!F22</f>
        <v>-2455.891885</v>
      </c>
      <c r="G22" s="61">
        <f>'A1'!G22-'A2'!G22</f>
        <v>-2795.4731670000001</v>
      </c>
      <c r="H22" s="61">
        <f>'A1'!H22-'A2'!H22</f>
        <v>-2877.2298410000003</v>
      </c>
      <c r="I22" s="61">
        <f>'A1'!I22-'A2'!I22</f>
        <v>-2548.8652739999998</v>
      </c>
      <c r="J22" s="61">
        <f>'A1'!J22-'A2'!J22</f>
        <v>-2169.3984179999998</v>
      </c>
      <c r="K22" s="61">
        <f>'A1'!K22-'A2'!K22</f>
        <v>-1271.4443489999999</v>
      </c>
      <c r="L22" s="61">
        <f>'A1'!L22-'A2'!L22</f>
        <v>-1051.0929470000001</v>
      </c>
      <c r="M22" s="61">
        <f>'A1'!M22-'A2'!M22</f>
        <v>-550.51078100000007</v>
      </c>
      <c r="N22" s="61">
        <f>'A1'!N22-'A2'!N22</f>
        <v>-341.89839200000006</v>
      </c>
      <c r="O22" s="61">
        <f>'A1'!O22-'A2'!O22</f>
        <v>-224.88123100000001</v>
      </c>
      <c r="P22" s="61">
        <f>'A1'!P22-'A2'!P22</f>
        <v>16.032673000000003</v>
      </c>
      <c r="Q22" s="61">
        <f>'A1'!Q22-'A2'!Q22</f>
        <v>-43.036116000000007</v>
      </c>
      <c r="R22" s="61">
        <f>'A1'!R22-'A2'!R22</f>
        <v>-50.236760000000004</v>
      </c>
      <c r="S22" s="61">
        <f>'A1'!S22-'A2'!S22</f>
        <v>-33.794845000000002</v>
      </c>
      <c r="T22" s="61">
        <f>'A1'!T22-'A2'!T22</f>
        <v>-31.561234000000002</v>
      </c>
      <c r="U22" s="61">
        <f>'A1'!U22-'A2'!U22</f>
        <v>-16.953863000000002</v>
      </c>
      <c r="V22" s="61">
        <f>'A1'!V22-'A2'!V22</f>
        <v>-11.288044999999999</v>
      </c>
      <c r="W22" s="61">
        <f>'A1'!W22-'A2'!W22</f>
        <v>-10.208177999999998</v>
      </c>
      <c r="X22" s="61">
        <f>'A1'!X22-'A2'!X22</f>
        <v>-8.593904000000002</v>
      </c>
      <c r="Y22" s="61">
        <f>'A1'!Y22-'A2'!Y22</f>
        <v>-20960.964082000002</v>
      </c>
    </row>
    <row r="23" spans="1:25" x14ac:dyDescent="0.2">
      <c r="A23" s="7" t="s">
        <v>166</v>
      </c>
      <c r="B23" s="7" t="s">
        <v>118</v>
      </c>
      <c r="C23" s="61">
        <f>'A1'!C23-'A2'!C23</f>
        <v>-439.05264799999998</v>
      </c>
      <c r="D23" s="61">
        <f>'A1'!D23-'A2'!D23</f>
        <v>-2139.170701</v>
      </c>
      <c r="E23" s="61">
        <f>'A1'!E23-'A2'!E23</f>
        <v>-2660.5375749999994</v>
      </c>
      <c r="F23" s="61">
        <f>'A1'!F23-'A2'!F23</f>
        <v>-3215.085583</v>
      </c>
      <c r="G23" s="61">
        <f>'A1'!G23-'A2'!G23</f>
        <v>-4801.9911069999998</v>
      </c>
      <c r="H23" s="61">
        <f>'A1'!H23-'A2'!H23</f>
        <v>-7781.3284119999998</v>
      </c>
      <c r="I23" s="61">
        <f>'A1'!I23-'A2'!I23</f>
        <v>-7639.2518259999997</v>
      </c>
      <c r="J23" s="61">
        <f>'A1'!J23-'A2'!J23</f>
        <v>-7328.8650559999996</v>
      </c>
      <c r="K23" s="61">
        <f>'A1'!K23-'A2'!K23</f>
        <v>-6249.7965810000005</v>
      </c>
      <c r="L23" s="61">
        <f>'A1'!L23-'A2'!L23</f>
        <v>-8050.4833949999993</v>
      </c>
      <c r="M23" s="61">
        <f>'A1'!M23-'A2'!M23</f>
        <v>-8608.7743719999999</v>
      </c>
      <c r="N23" s="61">
        <f>'A1'!N23-'A2'!N23</f>
        <v>-9252.865495</v>
      </c>
      <c r="O23" s="61">
        <f>'A1'!O23-'A2'!O23</f>
        <v>-8895.8678299999992</v>
      </c>
      <c r="P23" s="61">
        <f>'A1'!P23-'A2'!P23</f>
        <v>-8771.6530870000006</v>
      </c>
      <c r="Q23" s="61">
        <f>'A1'!Q23-'A2'!Q23</f>
        <v>-7512.681079</v>
      </c>
      <c r="R23" s="61">
        <f>'A1'!R23-'A2'!R23</f>
        <v>-10538.339188</v>
      </c>
      <c r="S23" s="61">
        <f>'A1'!S23-'A2'!S23</f>
        <v>-12158.895954</v>
      </c>
      <c r="T23" s="61">
        <f>'A1'!T23-'A2'!T23</f>
        <v>-11294.486245</v>
      </c>
      <c r="U23" s="61">
        <f>'A1'!U23-'A2'!U23</f>
        <v>-13172.551641</v>
      </c>
      <c r="V23" s="61">
        <f>'A1'!V23-'A2'!V23</f>
        <v>-14173.891815000003</v>
      </c>
      <c r="W23" s="61">
        <f>'A1'!W23-'A2'!W23</f>
        <v>-14736.529801999997</v>
      </c>
      <c r="X23" s="61">
        <f>'A1'!X23-'A2'!X23</f>
        <v>-14739.866563999998</v>
      </c>
      <c r="Y23" s="61">
        <f>'A1'!Y23-'A2'!Y23</f>
        <v>-184161.96595599997</v>
      </c>
    </row>
    <row r="24" spans="1:25" x14ac:dyDescent="0.2">
      <c r="A24" s="7" t="s">
        <v>167</v>
      </c>
      <c r="B24" s="7" t="s">
        <v>119</v>
      </c>
      <c r="C24" s="61">
        <f>'A1'!C24-'A2'!C24</f>
        <v>-12.325428999999986</v>
      </c>
      <c r="D24" s="61">
        <f>'A1'!D24-'A2'!D24</f>
        <v>152.44287999999995</v>
      </c>
      <c r="E24" s="61">
        <f>'A1'!E24-'A2'!E24</f>
        <v>287.28276699999992</v>
      </c>
      <c r="F24" s="61">
        <f>'A1'!F24-'A2'!F24</f>
        <v>301.24561399999999</v>
      </c>
      <c r="G24" s="61">
        <f>'A1'!G24-'A2'!G24</f>
        <v>607.360364</v>
      </c>
      <c r="H24" s="61">
        <f>'A1'!H24-'A2'!H24</f>
        <v>622.81577399999992</v>
      </c>
      <c r="I24" s="61">
        <f>'A1'!I24-'A2'!I24</f>
        <v>0.86663599999997132</v>
      </c>
      <c r="J24" s="61">
        <f>'A1'!J24-'A2'!J24</f>
        <v>117.54924299999993</v>
      </c>
      <c r="K24" s="61">
        <f>'A1'!K24-'A2'!K24</f>
        <v>295.61782500000004</v>
      </c>
      <c r="L24" s="61">
        <f>'A1'!L24-'A2'!L24</f>
        <v>70.102075000000013</v>
      </c>
      <c r="M24" s="61">
        <f>'A1'!M24-'A2'!M24</f>
        <v>-4.5376479999999901</v>
      </c>
      <c r="N24" s="61">
        <f>'A1'!N24-'A2'!N24</f>
        <v>-124.24357599999996</v>
      </c>
      <c r="O24" s="61">
        <f>'A1'!O24-'A2'!O24</f>
        <v>-250.86932200000001</v>
      </c>
      <c r="P24" s="61">
        <f>'A1'!P24-'A2'!P24</f>
        <v>-351.77184999999997</v>
      </c>
      <c r="Q24" s="61">
        <f>'A1'!Q24-'A2'!Q24</f>
        <v>-236.112145</v>
      </c>
      <c r="R24" s="61">
        <f>'A1'!R24-'A2'!R24</f>
        <v>-287.97668400000003</v>
      </c>
      <c r="S24" s="61">
        <f>'A1'!S24-'A2'!S24</f>
        <v>-344.58088099999998</v>
      </c>
      <c r="T24" s="61">
        <f>'A1'!T24-'A2'!T24</f>
        <v>-356.26758299999995</v>
      </c>
      <c r="U24" s="61">
        <f>'A1'!U24-'A2'!U24</f>
        <v>-438.578101</v>
      </c>
      <c r="V24" s="61">
        <f>'A1'!V24-'A2'!V24</f>
        <v>-233.62318299999998</v>
      </c>
      <c r="W24" s="61">
        <f>'A1'!W24-'A2'!W24</f>
        <v>-318.76546799999994</v>
      </c>
      <c r="X24" s="61">
        <f>'A1'!X24-'A2'!X24</f>
        <v>-393.71366399999999</v>
      </c>
      <c r="Y24" s="61">
        <f>'A1'!Y24-'A2'!Y24</f>
        <v>-898.08235599999898</v>
      </c>
    </row>
    <row r="25" spans="1:25" x14ac:dyDescent="0.2">
      <c r="A25" s="7" t="s">
        <v>168</v>
      </c>
      <c r="B25" s="7" t="s">
        <v>120</v>
      </c>
      <c r="C25" s="61">
        <f>'A1'!C25-'A2'!C25</f>
        <v>198.65118200000006</v>
      </c>
      <c r="D25" s="61">
        <f>'A1'!D25-'A2'!D25</f>
        <v>1955.5614969999997</v>
      </c>
      <c r="E25" s="61">
        <f>'A1'!E25-'A2'!E25</f>
        <v>3179.588538</v>
      </c>
      <c r="F25" s="61">
        <f>'A1'!F25-'A2'!F25</f>
        <v>4344.8847960000003</v>
      </c>
      <c r="G25" s="61">
        <f>'A1'!G25-'A2'!G25</f>
        <v>5405.6765269999996</v>
      </c>
      <c r="H25" s="61">
        <f>'A1'!H25-'A2'!H25</f>
        <v>6045.913262</v>
      </c>
      <c r="I25" s="61">
        <f>'A1'!I25-'A2'!I25</f>
        <v>5104.8126440000015</v>
      </c>
      <c r="J25" s="61">
        <f>'A1'!J25-'A2'!J25</f>
        <v>3095.8515060000009</v>
      </c>
      <c r="K25" s="61">
        <f>'A1'!K25-'A2'!K25</f>
        <v>2939.4215220000006</v>
      </c>
      <c r="L25" s="61">
        <f>'A1'!L25-'A2'!L25</f>
        <v>1586.2514499999997</v>
      </c>
      <c r="M25" s="61">
        <f>'A1'!M25-'A2'!M25</f>
        <v>-97.351424000000407</v>
      </c>
      <c r="N25" s="61">
        <f>'A1'!N25-'A2'!N25</f>
        <v>-37.279216999999335</v>
      </c>
      <c r="O25" s="61">
        <f>'A1'!O25-'A2'!O25</f>
        <v>-135.17885899999965</v>
      </c>
      <c r="P25" s="61">
        <f>'A1'!P25-'A2'!P25</f>
        <v>-2436.8932939999995</v>
      </c>
      <c r="Q25" s="61">
        <f>'A1'!Q25-'A2'!Q25</f>
        <v>-1703.1226370000004</v>
      </c>
      <c r="R25" s="61">
        <f>'A1'!R25-'A2'!R25</f>
        <v>-342.7560310000008</v>
      </c>
      <c r="S25" s="61">
        <f>'A1'!S25-'A2'!S25</f>
        <v>1593.0466589999996</v>
      </c>
      <c r="T25" s="61">
        <f>'A1'!T25-'A2'!T25</f>
        <v>3006.1852319999998</v>
      </c>
      <c r="U25" s="61">
        <f>'A1'!U25-'A2'!U25</f>
        <v>1364.5730949999997</v>
      </c>
      <c r="V25" s="61">
        <f>'A1'!V25-'A2'!V25</f>
        <v>2724.7793070000007</v>
      </c>
      <c r="W25" s="61">
        <f>'A1'!W25-'A2'!W25</f>
        <v>58.609661000005872</v>
      </c>
      <c r="X25" s="61">
        <f>'A1'!X25-'A2'!X25</f>
        <v>1327.1070230000005</v>
      </c>
      <c r="Y25" s="61">
        <f>'A1'!Y25-'A2'!Y25</f>
        <v>39178.332438999962</v>
      </c>
    </row>
    <row r="26" spans="1:25" x14ac:dyDescent="0.2">
      <c r="A26" s="7" t="s">
        <v>169</v>
      </c>
      <c r="B26" s="7" t="s">
        <v>121</v>
      </c>
      <c r="C26" s="61">
        <f>'A1'!C26-'A2'!C26</f>
        <v>0.90682300000000282</v>
      </c>
      <c r="D26" s="61">
        <f>'A1'!D26-'A2'!D26</f>
        <v>-36.41222700000003</v>
      </c>
      <c r="E26" s="61">
        <f>'A1'!E26-'A2'!E26</f>
        <v>-35.973070000000007</v>
      </c>
      <c r="F26" s="61">
        <f>'A1'!F26-'A2'!F26</f>
        <v>-70.993822999999963</v>
      </c>
      <c r="G26" s="61">
        <f>'A1'!G26-'A2'!G26</f>
        <v>-95.282106999999996</v>
      </c>
      <c r="H26" s="61">
        <f>'A1'!H26-'A2'!H26</f>
        <v>-126.68341099999998</v>
      </c>
      <c r="I26" s="61">
        <f>'A1'!I26-'A2'!I26</f>
        <v>-149.71955600000001</v>
      </c>
      <c r="J26" s="61">
        <f>'A1'!J26-'A2'!J26</f>
        <v>-172.26496700000001</v>
      </c>
      <c r="K26" s="61">
        <f>'A1'!K26-'A2'!K26</f>
        <v>-263.29980200000006</v>
      </c>
      <c r="L26" s="61">
        <f>'A1'!L26-'A2'!L26</f>
        <v>-85.857110999999918</v>
      </c>
      <c r="M26" s="61">
        <f>'A1'!M26-'A2'!M26</f>
        <v>16.163398000000029</v>
      </c>
      <c r="N26" s="61">
        <f>'A1'!N26-'A2'!N26</f>
        <v>-166.06377600000008</v>
      </c>
      <c r="O26" s="61">
        <f>'A1'!O26-'A2'!O26</f>
        <v>-110.47390300000001</v>
      </c>
      <c r="P26" s="61">
        <f>'A1'!P26-'A2'!P26</f>
        <v>-152.95327799999995</v>
      </c>
      <c r="Q26" s="61">
        <f>'A1'!Q26-'A2'!Q26</f>
        <v>-126.85806300000002</v>
      </c>
      <c r="R26" s="61">
        <f>'A1'!R26-'A2'!R26</f>
        <v>-135.05170099999998</v>
      </c>
      <c r="S26" s="61">
        <f>'A1'!S26-'A2'!S26</f>
        <v>-147.72410599999998</v>
      </c>
      <c r="T26" s="61">
        <f>'A1'!T26-'A2'!T26</f>
        <v>-79.430579999999992</v>
      </c>
      <c r="U26" s="61">
        <f>'A1'!U26-'A2'!U26</f>
        <v>-71.40992</v>
      </c>
      <c r="V26" s="61">
        <f>'A1'!V26-'A2'!V26</f>
        <v>-132.16005199999998</v>
      </c>
      <c r="W26" s="61">
        <f>'A1'!W26-'A2'!W26</f>
        <v>-139.39854700000001</v>
      </c>
      <c r="X26" s="61">
        <f>'A1'!X26-'A2'!X26</f>
        <v>-133.35137399999999</v>
      </c>
      <c r="Y26" s="61">
        <f>'A1'!Y26-'A2'!Y26</f>
        <v>-2414.2911529999992</v>
      </c>
    </row>
    <row r="27" spans="1:25" x14ac:dyDescent="0.2">
      <c r="A27" s="7" t="s">
        <v>170</v>
      </c>
      <c r="B27" s="7" t="s">
        <v>122</v>
      </c>
      <c r="C27" s="61">
        <f>'A1'!C27-'A2'!C27</f>
        <v>-26.748227999999997</v>
      </c>
      <c r="D27" s="61">
        <f>'A1'!D27-'A2'!D27</f>
        <v>-93.598163</v>
      </c>
      <c r="E27" s="61">
        <f>'A1'!E27-'A2'!E27</f>
        <v>-46.371787999999995</v>
      </c>
      <c r="F27" s="61">
        <f>'A1'!F27-'A2'!F27</f>
        <v>-44.765887000000006</v>
      </c>
      <c r="G27" s="61">
        <f>'A1'!G27-'A2'!G27</f>
        <v>-40.459296999999999</v>
      </c>
      <c r="H27" s="61">
        <f>'A1'!H27-'A2'!H27</f>
        <v>1.8993470000000059</v>
      </c>
      <c r="I27" s="61">
        <f>'A1'!I27-'A2'!I27</f>
        <v>1.4073060000000055</v>
      </c>
      <c r="J27" s="61">
        <f>'A1'!J27-'A2'!J27</f>
        <v>-18.050567999999998</v>
      </c>
      <c r="K27" s="61">
        <f>'A1'!K27-'A2'!K27</f>
        <v>-20.350425000000001</v>
      </c>
      <c r="L27" s="61">
        <f>'A1'!L27-'A2'!L27</f>
        <v>-11.828557000000004</v>
      </c>
      <c r="M27" s="61">
        <f>'A1'!M27-'A2'!M27</f>
        <v>-37.789265</v>
      </c>
      <c r="N27" s="61">
        <f>'A1'!N27-'A2'!N27</f>
        <v>13.700767999999982</v>
      </c>
      <c r="O27" s="61">
        <f>'A1'!O27-'A2'!O27</f>
        <v>48.726207000000016</v>
      </c>
      <c r="P27" s="61">
        <f>'A1'!P27-'A2'!P27</f>
        <v>131.01537100000002</v>
      </c>
      <c r="Q27" s="61">
        <f>'A1'!Q27-'A2'!Q27</f>
        <v>84.650350000000003</v>
      </c>
      <c r="R27" s="61">
        <f>'A1'!R27-'A2'!R27</f>
        <v>131.68055999999999</v>
      </c>
      <c r="S27" s="61">
        <f>'A1'!S27-'A2'!S27</f>
        <v>115.39126299999998</v>
      </c>
      <c r="T27" s="61">
        <f>'A1'!T27-'A2'!T27</f>
        <v>131.31339800000001</v>
      </c>
      <c r="U27" s="61">
        <f>'A1'!U27-'A2'!U27</f>
        <v>180.81813700000004</v>
      </c>
      <c r="V27" s="61">
        <f>'A1'!V27-'A2'!V27</f>
        <v>129.03223700000001</v>
      </c>
      <c r="W27" s="61">
        <f>'A1'!W27-'A2'!W27</f>
        <v>65.916189999999972</v>
      </c>
      <c r="X27" s="61">
        <f>'A1'!X27-'A2'!X27</f>
        <v>145.41487499999999</v>
      </c>
      <c r="Y27" s="61">
        <f>'A1'!Y27-'A2'!Y27</f>
        <v>841.00383099999999</v>
      </c>
    </row>
    <row r="28" spans="1:25" x14ac:dyDescent="0.2">
      <c r="A28" s="7" t="s">
        <v>171</v>
      </c>
      <c r="B28" s="7" t="s">
        <v>123</v>
      </c>
      <c r="C28" s="61">
        <f>'A1'!C28-'A2'!C28</f>
        <v>-56.595447000000007</v>
      </c>
      <c r="D28" s="61">
        <f>'A1'!D28-'A2'!D28</f>
        <v>-84.893452999999994</v>
      </c>
      <c r="E28" s="61">
        <f>'A1'!E28-'A2'!E28</f>
        <v>-101.29392299999999</v>
      </c>
      <c r="F28" s="61">
        <f>'A1'!F28-'A2'!F28</f>
        <v>-116.68767200000001</v>
      </c>
      <c r="G28" s="61">
        <f>'A1'!G28-'A2'!G28</f>
        <v>-340.17615000000001</v>
      </c>
      <c r="H28" s="61">
        <f>'A1'!H28-'A2'!H28</f>
        <v>-491.71631200000002</v>
      </c>
      <c r="I28" s="61">
        <f>'A1'!I28-'A2'!I28</f>
        <v>-401.51719300000002</v>
      </c>
      <c r="J28" s="61">
        <f>'A1'!J28-'A2'!J28</f>
        <v>-582.6449540000001</v>
      </c>
      <c r="K28" s="61">
        <f>'A1'!K28-'A2'!K28</f>
        <v>-588.83173199999999</v>
      </c>
      <c r="L28" s="61">
        <f>'A1'!L28-'A2'!L28</f>
        <v>-1095.148316</v>
      </c>
      <c r="M28" s="61">
        <f>'A1'!M28-'A2'!M28</f>
        <v>-1423.6740869999999</v>
      </c>
      <c r="N28" s="61">
        <f>'A1'!N28-'A2'!N28</f>
        <v>-3769.3263740000002</v>
      </c>
      <c r="O28" s="61">
        <f>'A1'!O28-'A2'!O28</f>
        <v>-6302.4293509999998</v>
      </c>
      <c r="P28" s="61">
        <f>'A1'!P28-'A2'!P28</f>
        <v>-5476.7128199999997</v>
      </c>
      <c r="Q28" s="61">
        <f>'A1'!Q28-'A2'!Q28</f>
        <v>-2546.2960849999999</v>
      </c>
      <c r="R28" s="61">
        <f>'A1'!R28-'A2'!R28</f>
        <v>-3250.732473</v>
      </c>
      <c r="S28" s="61">
        <f>'A1'!S28-'A2'!S28</f>
        <v>-3418.5692169999998</v>
      </c>
      <c r="T28" s="61">
        <f>'A1'!T28-'A2'!T28</f>
        <v>-3141.2654709999997</v>
      </c>
      <c r="U28" s="61">
        <f>'A1'!U28-'A2'!U28</f>
        <v>-3008.7723309999997</v>
      </c>
      <c r="V28" s="61">
        <f>'A1'!V28-'A2'!V28</f>
        <v>-3035.0375949999998</v>
      </c>
      <c r="W28" s="61">
        <f>'A1'!W28-'A2'!W28</f>
        <v>-4566.0841799999998</v>
      </c>
      <c r="X28" s="61">
        <f>'A1'!X28-'A2'!X28</f>
        <v>-3635.0442179999991</v>
      </c>
      <c r="Y28" s="61">
        <f>'A1'!Y28-'A2'!Y28</f>
        <v>-47433.449353999997</v>
      </c>
    </row>
    <row r="29" spans="1:25" x14ac:dyDescent="0.2">
      <c r="A29" s="7" t="s">
        <v>172</v>
      </c>
      <c r="B29" s="7" t="s">
        <v>124</v>
      </c>
      <c r="C29" s="61">
        <f>'A1'!C29-'A2'!C29</f>
        <v>0.79120599999998831</v>
      </c>
      <c r="D29" s="61">
        <f>'A1'!D29-'A2'!D29</f>
        <v>36.74852599999997</v>
      </c>
      <c r="E29" s="61">
        <f>'A1'!E29-'A2'!E29</f>
        <v>-63.210627000000045</v>
      </c>
      <c r="F29" s="61">
        <f>'A1'!F29-'A2'!F29</f>
        <v>92.613949000000048</v>
      </c>
      <c r="G29" s="61">
        <f>'A1'!G29-'A2'!G29</f>
        <v>136.15561399999996</v>
      </c>
      <c r="H29" s="61">
        <f>'A1'!H29-'A2'!H29</f>
        <v>139.591813</v>
      </c>
      <c r="I29" s="61">
        <f>'A1'!I29-'A2'!I29</f>
        <v>-9.3262580000000526</v>
      </c>
      <c r="J29" s="61">
        <f>'A1'!J29-'A2'!J29</f>
        <v>4.8702540000000454</v>
      </c>
      <c r="K29" s="61">
        <f>'A1'!K29-'A2'!K29</f>
        <v>100.71578</v>
      </c>
      <c r="L29" s="61">
        <f>'A1'!L29-'A2'!L29</f>
        <v>-1.6502680000000396</v>
      </c>
      <c r="M29" s="61">
        <f>'A1'!M29-'A2'!M29</f>
        <v>-106.41662600000001</v>
      </c>
      <c r="N29" s="61">
        <f>'A1'!N29-'A2'!N29</f>
        <v>-57.238473999999997</v>
      </c>
      <c r="O29" s="61">
        <f>'A1'!O29-'A2'!O29</f>
        <v>-431.29652300000009</v>
      </c>
      <c r="P29" s="61">
        <f>'A1'!P29-'A2'!P29</f>
        <v>-1020.01554</v>
      </c>
      <c r="Q29" s="61">
        <f>'A1'!Q29-'A2'!Q29</f>
        <v>-842.70030499999996</v>
      </c>
      <c r="R29" s="61">
        <f>'A1'!R29-'A2'!R29</f>
        <v>-1158.8610859999999</v>
      </c>
      <c r="S29" s="61">
        <f>'A1'!S29-'A2'!S29</f>
        <v>-1111.41364</v>
      </c>
      <c r="T29" s="61">
        <f>'A1'!T29-'A2'!T29</f>
        <v>-773.27075100000013</v>
      </c>
      <c r="U29" s="61">
        <f>'A1'!U29-'A2'!U29</f>
        <v>-636.50715600000001</v>
      </c>
      <c r="V29" s="61">
        <f>'A1'!V29-'A2'!V29</f>
        <v>-746.23218199999985</v>
      </c>
      <c r="W29" s="61">
        <f>'A1'!W29-'A2'!W29</f>
        <v>-686.32661200000075</v>
      </c>
      <c r="X29" s="61">
        <f>'A1'!X29-'A2'!X29</f>
        <v>-661.02798599999937</v>
      </c>
      <c r="Y29" s="61">
        <f>'A1'!Y29-'A2'!Y29</f>
        <v>-7794.0068919999958</v>
      </c>
    </row>
    <row r="30" spans="1:25" x14ac:dyDescent="0.2">
      <c r="A30" s="7" t="s">
        <v>173</v>
      </c>
      <c r="B30" s="7" t="s">
        <v>125</v>
      </c>
      <c r="C30" s="61">
        <f>'A1'!C30-'A2'!C30</f>
        <v>265.79139000000004</v>
      </c>
      <c r="D30" s="61">
        <f>'A1'!D30-'A2'!D30</f>
        <v>435.56248700000003</v>
      </c>
      <c r="E30" s="61">
        <f>'A1'!E30-'A2'!E30</f>
        <v>611.52602200000001</v>
      </c>
      <c r="F30" s="61">
        <f>'A1'!F30-'A2'!F30</f>
        <v>717.05207999999993</v>
      </c>
      <c r="G30" s="61">
        <f>'A1'!G30-'A2'!G30</f>
        <v>680.94105100000013</v>
      </c>
      <c r="H30" s="61">
        <f>'A1'!H30-'A2'!H30</f>
        <v>835.58174200000008</v>
      </c>
      <c r="I30" s="61">
        <f>'A1'!I30-'A2'!I30</f>
        <v>941.91032999999993</v>
      </c>
      <c r="J30" s="61">
        <f>'A1'!J30-'A2'!J30</f>
        <v>1124.0928199999998</v>
      </c>
      <c r="K30" s="61">
        <f>'A1'!K30-'A2'!K30</f>
        <v>1323.1625670000003</v>
      </c>
      <c r="L30" s="61">
        <f>'A1'!L30-'A2'!L30</f>
        <v>1561.6143460000001</v>
      </c>
      <c r="M30" s="61">
        <f>'A1'!M30-'A2'!M30</f>
        <v>2011.1337600000002</v>
      </c>
      <c r="N30" s="61">
        <f>'A1'!N30-'A2'!N30</f>
        <v>1996.671621</v>
      </c>
      <c r="O30" s="61">
        <f>'A1'!O30-'A2'!O30</f>
        <v>2487.8019979999999</v>
      </c>
      <c r="P30" s="61">
        <f>'A1'!P30-'A2'!P30</f>
        <v>2733.8425660000003</v>
      </c>
      <c r="Q30" s="61">
        <f>'A1'!Q30-'A2'!Q30</f>
        <v>2776.8539419999997</v>
      </c>
      <c r="R30" s="61">
        <f>'A1'!R30-'A2'!R30</f>
        <v>3132.3379070000001</v>
      </c>
      <c r="S30" s="61">
        <f>'A1'!S30-'A2'!S30</f>
        <v>3184.8528480000004</v>
      </c>
      <c r="T30" s="61">
        <f>'A1'!T30-'A2'!T30</f>
        <v>3267.4293040000002</v>
      </c>
      <c r="U30" s="61">
        <f>'A1'!U30-'A2'!U30</f>
        <v>3512.1126379999996</v>
      </c>
      <c r="V30" s="61">
        <f>'A1'!V30-'A2'!V30</f>
        <v>4064.8834409999999</v>
      </c>
      <c r="W30" s="61">
        <f>'A1'!W30-'A2'!W30</f>
        <v>4560.1155980000003</v>
      </c>
      <c r="X30" s="61">
        <f>'A1'!X30-'A2'!X30</f>
        <v>4918.5469909999993</v>
      </c>
      <c r="Y30" s="61">
        <f>'A1'!Y30-'A2'!Y30</f>
        <v>47143.817449000002</v>
      </c>
    </row>
    <row r="31" spans="1:25" x14ac:dyDescent="0.2">
      <c r="A31" s="7" t="s">
        <v>174</v>
      </c>
      <c r="B31" s="7" t="s">
        <v>126</v>
      </c>
      <c r="C31" s="61">
        <f>'A1'!C31-'A2'!C31</f>
        <v>-44.841006000000007</v>
      </c>
      <c r="D31" s="61">
        <f>'A1'!D31-'A2'!D31</f>
        <v>-66.311706999999998</v>
      </c>
      <c r="E31" s="61">
        <f>'A1'!E31-'A2'!E31</f>
        <v>-78.844399999999993</v>
      </c>
      <c r="F31" s="61">
        <f>'A1'!F31-'A2'!F31</f>
        <v>-90.647932000000011</v>
      </c>
      <c r="G31" s="61">
        <f>'A1'!G31-'A2'!G31</f>
        <v>-81.683422999999991</v>
      </c>
      <c r="H31" s="61">
        <f>'A1'!H31-'A2'!H31</f>
        <v>-77.131881000000007</v>
      </c>
      <c r="I31" s="61">
        <f>'A1'!I31-'A2'!I31</f>
        <v>-64.970353000000003</v>
      </c>
      <c r="J31" s="61">
        <f>'A1'!J31-'A2'!J31</f>
        <v>-82.34514200000001</v>
      </c>
      <c r="K31" s="61">
        <f>'A1'!K31-'A2'!K31</f>
        <v>-158.83814799999999</v>
      </c>
      <c r="L31" s="61">
        <f>'A1'!L31-'A2'!L31</f>
        <v>-19.297957999999994</v>
      </c>
      <c r="M31" s="61">
        <f>'A1'!M31-'A2'!M31</f>
        <v>-95.50257400000001</v>
      </c>
      <c r="N31" s="61">
        <f>'A1'!N31-'A2'!N31</f>
        <v>-86.542671000000013</v>
      </c>
      <c r="O31" s="61">
        <f>'A1'!O31-'A2'!O31</f>
        <v>-77.754263000000009</v>
      </c>
      <c r="P31" s="61">
        <f>'A1'!P31-'A2'!P31</f>
        <v>-177.28775500000003</v>
      </c>
      <c r="Q31" s="61">
        <f>'A1'!Q31-'A2'!Q31</f>
        <v>-71.843327999999985</v>
      </c>
      <c r="R31" s="61">
        <f>'A1'!R31-'A2'!R31</f>
        <v>-142.43999500000001</v>
      </c>
      <c r="S31" s="61">
        <f>'A1'!S31-'A2'!S31</f>
        <v>-249.50678300000001</v>
      </c>
      <c r="T31" s="61">
        <f>'A1'!T31-'A2'!T31</f>
        <v>-259.17698900000005</v>
      </c>
      <c r="U31" s="61">
        <f>'A1'!U31-'A2'!U31</f>
        <v>-261.49666200000001</v>
      </c>
      <c r="V31" s="61">
        <f>'A1'!V31-'A2'!V31</f>
        <v>-266.30539199999998</v>
      </c>
      <c r="W31" s="61">
        <f>'A1'!W31-'A2'!W31</f>
        <v>-269.60398999999995</v>
      </c>
      <c r="X31" s="61">
        <f>'A1'!X31-'A2'!X31</f>
        <v>-248.67553199999992</v>
      </c>
      <c r="Y31" s="61">
        <f>'A1'!Y31-'A2'!Y31</f>
        <v>-2971.0478839999996</v>
      </c>
    </row>
    <row r="32" spans="1:25" x14ac:dyDescent="0.2">
      <c r="A32" s="7" t="s">
        <v>175</v>
      </c>
      <c r="B32" s="7" t="s">
        <v>127</v>
      </c>
      <c r="C32" s="61">
        <f>'A1'!C32-'A2'!C32</f>
        <v>-17.722555999999997</v>
      </c>
      <c r="D32" s="61">
        <f>'A1'!D32-'A2'!D32</f>
        <v>-23.423939000000004</v>
      </c>
      <c r="E32" s="61">
        <f>'A1'!E32-'A2'!E32</f>
        <v>-26.795485999999997</v>
      </c>
      <c r="F32" s="61">
        <f>'A1'!F32-'A2'!F32</f>
        <v>-31.705969</v>
      </c>
      <c r="G32" s="61">
        <f>'A1'!G32-'A2'!G32</f>
        <v>-41.799932999999996</v>
      </c>
      <c r="H32" s="61">
        <f>'A1'!H32-'A2'!H32</f>
        <v>-39.016931</v>
      </c>
      <c r="I32" s="61">
        <f>'A1'!I32-'A2'!I32</f>
        <v>-33.626424</v>
      </c>
      <c r="J32" s="61">
        <f>'A1'!J32-'A2'!J32</f>
        <v>-28.004576000000004</v>
      </c>
      <c r="K32" s="61">
        <f>'A1'!K32-'A2'!K32</f>
        <v>-30.143427000000003</v>
      </c>
      <c r="L32" s="61">
        <f>'A1'!L32-'A2'!L32</f>
        <v>-32.050106999999997</v>
      </c>
      <c r="M32" s="61">
        <f>'A1'!M32-'A2'!M32</f>
        <v>-34.371034000000002</v>
      </c>
      <c r="N32" s="61">
        <f>'A1'!N32-'A2'!N32</f>
        <v>-42.445039999999999</v>
      </c>
      <c r="O32" s="61">
        <f>'A1'!O32-'A2'!O32</f>
        <v>-49.754727000000003</v>
      </c>
      <c r="P32" s="61">
        <f>'A1'!P32-'A2'!P32</f>
        <v>-46.381827000000001</v>
      </c>
      <c r="Q32" s="61">
        <f>'A1'!Q32-'A2'!Q32</f>
        <v>-35.268501000000001</v>
      </c>
      <c r="R32" s="61">
        <f>'A1'!R32-'A2'!R32</f>
        <v>-43.25076</v>
      </c>
      <c r="S32" s="61">
        <f>'A1'!S32-'A2'!S32</f>
        <v>-57.750158999999996</v>
      </c>
      <c r="T32" s="61">
        <f>'A1'!T32-'A2'!T32</f>
        <v>-60.883665999999998</v>
      </c>
      <c r="U32" s="61">
        <f>'A1'!U32-'A2'!U32</f>
        <v>-49.689508000000004</v>
      </c>
      <c r="V32" s="61">
        <f>'A1'!V32-'A2'!V32</f>
        <v>-54.531301999999997</v>
      </c>
      <c r="W32" s="61">
        <f>'A1'!W32-'A2'!W32</f>
        <v>-58.752227000000005</v>
      </c>
      <c r="X32" s="61">
        <f>'A1'!X32-'A2'!X32</f>
        <v>-48.414254</v>
      </c>
      <c r="Y32" s="61">
        <f>'A1'!Y32-'A2'!Y32</f>
        <v>-885.78235300000017</v>
      </c>
    </row>
    <row r="33" spans="1:27" x14ac:dyDescent="0.2">
      <c r="A33" s="7" t="s">
        <v>176</v>
      </c>
      <c r="B33" s="7" t="s">
        <v>128</v>
      </c>
      <c r="C33" s="61">
        <f>'A1'!C33-'A2'!C33</f>
        <v>-677.26137899999992</v>
      </c>
      <c r="D33" s="61">
        <f>'A1'!D33-'A2'!D33</f>
        <v>-885.87191700000005</v>
      </c>
      <c r="E33" s="61">
        <f>'A1'!E33-'A2'!E33</f>
        <v>-761.15388800000005</v>
      </c>
      <c r="F33" s="61">
        <f>'A1'!F33-'A2'!F33</f>
        <v>-707.36773999999991</v>
      </c>
      <c r="G33" s="61">
        <f>'A1'!G33-'A2'!G33</f>
        <v>-606.36539099999982</v>
      </c>
      <c r="H33" s="61">
        <f>'A1'!H33-'A2'!H33</f>
        <v>-586.37705900000014</v>
      </c>
      <c r="I33" s="61">
        <f>'A1'!I33-'A2'!I33</f>
        <v>-171.69758499999989</v>
      </c>
      <c r="J33" s="61">
        <f>'A1'!J33-'A2'!J33</f>
        <v>-302.08516000000009</v>
      </c>
      <c r="K33" s="61">
        <f>'A1'!K33-'A2'!K33</f>
        <v>-482.86674200000016</v>
      </c>
      <c r="L33" s="61">
        <f>'A1'!L33-'A2'!L33</f>
        <v>-384.99976799999968</v>
      </c>
      <c r="M33" s="61">
        <f>'A1'!M33-'A2'!M33</f>
        <v>112.98663299999998</v>
      </c>
      <c r="N33" s="61">
        <f>'A1'!N33-'A2'!N33</f>
        <v>482.16969999999992</v>
      </c>
      <c r="O33" s="61">
        <f>'A1'!O33-'A2'!O33</f>
        <v>-171.26833499999975</v>
      </c>
      <c r="P33" s="61">
        <f>'A1'!P33-'A2'!P33</f>
        <v>-298.30528300000014</v>
      </c>
      <c r="Q33" s="61">
        <f>'A1'!Q33-'A2'!Q33</f>
        <v>-93.290030999999999</v>
      </c>
      <c r="R33" s="61">
        <f>'A1'!R33-'A2'!R33</f>
        <v>-9803.5632409999998</v>
      </c>
      <c r="S33" s="61">
        <f>'A1'!S33-'A2'!S33</f>
        <v>48.633585999999923</v>
      </c>
      <c r="T33" s="61">
        <f>'A1'!T33-'A2'!T33</f>
        <v>-23.830020999999761</v>
      </c>
      <c r="U33" s="61">
        <f>'A1'!U33-'A2'!U33</f>
        <v>44.090670999999929</v>
      </c>
      <c r="V33" s="61">
        <f>'A1'!V33-'A2'!V33</f>
        <v>338.37263899999834</v>
      </c>
      <c r="W33" s="61">
        <f>'A1'!W33-'A2'!W33</f>
        <v>318.97304399999848</v>
      </c>
      <c r="X33" s="61">
        <f>'A1'!X33-'A2'!X33</f>
        <v>577.79275399999915</v>
      </c>
      <c r="Y33" s="61">
        <f>'A1'!Y33-'A2'!Y33</f>
        <v>-14033.284512999991</v>
      </c>
    </row>
    <row r="34" spans="1:27" x14ac:dyDescent="0.2">
      <c r="B34" s="7" t="s">
        <v>177</v>
      </c>
      <c r="C34" s="61">
        <f>'A1'!C34-'A2'!C34</f>
        <v>-3150.8850820000043</v>
      </c>
      <c r="D34" s="61">
        <f>'A1'!D34-'A2'!D34</f>
        <v>-1675.144315000005</v>
      </c>
      <c r="E34" s="61">
        <f>'A1'!E34-'A2'!E34</f>
        <v>-1425.4864769999949</v>
      </c>
      <c r="F34" s="61">
        <f>'A1'!F34-'A2'!F34</f>
        <v>-1796.803780000002</v>
      </c>
      <c r="G34" s="61">
        <f>'A1'!G34-'A2'!G34</f>
        <v>-2727.1992109999846</v>
      </c>
      <c r="H34" s="61">
        <f>'A1'!H34-'A2'!H34</f>
        <v>-4799.0101159999977</v>
      </c>
      <c r="I34" s="61">
        <f>'A1'!I34-'A2'!I34</f>
        <v>-6534.0261649999957</v>
      </c>
      <c r="J34" s="61">
        <f>'A1'!J34-'A2'!J34</f>
        <v>-5308.1476890000049</v>
      </c>
      <c r="K34" s="61">
        <f>'A1'!K34-'A2'!K34</f>
        <v>-7215.4926060000143</v>
      </c>
      <c r="L34" s="61">
        <f>'A1'!L34-'A2'!L34</f>
        <v>-14568.872576999987</v>
      </c>
      <c r="M34" s="61">
        <f>'A1'!M34-'A2'!M34</f>
        <v>-20529.249284000005</v>
      </c>
      <c r="N34" s="61">
        <f>'A1'!N34-'A2'!N34</f>
        <v>-30702.265725999998</v>
      </c>
      <c r="O34" s="61">
        <f>'A1'!O34-'A2'!O34</f>
        <v>-28101.953977000026</v>
      </c>
      <c r="P34" s="61">
        <f>'A1'!P34-'A2'!P34</f>
        <v>-32955.198229999995</v>
      </c>
      <c r="Q34" s="61">
        <f>'A1'!Q34-'A2'!Q34</f>
        <v>-32441.741397000005</v>
      </c>
      <c r="R34" s="61">
        <f>'A1'!R34-'A2'!R34</f>
        <v>-45571.180433000001</v>
      </c>
      <c r="S34" s="61">
        <f>'A1'!S34-'A2'!S34</f>
        <v>-36884.236595000009</v>
      </c>
      <c r="T34" s="61">
        <f>'A1'!T34-'A2'!T34</f>
        <v>-31851.916155999963</v>
      </c>
      <c r="U34" s="61">
        <f>'A1'!U34-'A2'!U34</f>
        <v>-34605.797618000026</v>
      </c>
      <c r="V34" s="61">
        <f>'A1'!V34-'A2'!V34</f>
        <v>-17763.001973000006</v>
      </c>
      <c r="W34" s="61">
        <f>'A1'!W34-'A2'!W34</f>
        <v>-36033.047738999987</v>
      </c>
      <c r="X34" s="61">
        <f>'A1'!X34-'A2'!X34</f>
        <v>-31528.926123999991</v>
      </c>
      <c r="Y34" s="61">
        <f>'A1'!Y34-'A2'!Y34</f>
        <v>-428169.58326999983</v>
      </c>
      <c r="Z34" s="81"/>
      <c r="AA34" s="81"/>
    </row>
    <row r="35" spans="1:27" ht="13.5" thickBot="1" x14ac:dyDescent="0.25">
      <c r="B35" s="30"/>
      <c r="C35" s="30"/>
      <c r="D35" s="108"/>
      <c r="E35" s="108"/>
      <c r="F35" s="108"/>
      <c r="G35" s="108"/>
      <c r="H35" s="108"/>
      <c r="I35" s="108"/>
      <c r="J35" s="108"/>
      <c r="K35" s="108"/>
      <c r="L35" s="108"/>
      <c r="M35" s="108"/>
      <c r="N35" s="108"/>
      <c r="O35" s="108"/>
      <c r="P35" s="108"/>
      <c r="Q35" s="108"/>
      <c r="R35" s="108"/>
      <c r="S35" s="108"/>
      <c r="T35" s="108"/>
      <c r="U35" s="108"/>
      <c r="V35" s="108"/>
      <c r="W35" s="108"/>
      <c r="X35" s="108"/>
      <c r="Y35" s="108"/>
      <c r="Z35" s="81"/>
      <c r="AA35" s="81"/>
    </row>
    <row r="36" spans="1:27" ht="13.5" thickTop="1" x14ac:dyDescent="0.2">
      <c r="B36" s="79" t="s">
        <v>868</v>
      </c>
    </row>
    <row r="38" spans="1:27" x14ac:dyDescent="0.2">
      <c r="C38" s="19"/>
    </row>
  </sheetData>
  <mergeCells count="3">
    <mergeCell ref="B2:P2"/>
    <mergeCell ref="B4:P4"/>
    <mergeCell ref="C7:AA7"/>
  </mergeCells>
  <phoneticPr fontId="4" type="noConversion"/>
  <hyperlinks>
    <hyperlink ref="B1" location="INDICE!A1" display="INDICE"/>
  </hyperlinks>
  <pageMargins left="0.75" right="0.75" top="1" bottom="1" header="0" footer="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2"/>
  <sheetViews>
    <sheetView topLeftCell="C28" zoomScale="66" zoomScaleNormal="66" workbookViewId="0"/>
  </sheetViews>
  <sheetFormatPr baseColWidth="10" defaultRowHeight="12.75" x14ac:dyDescent="0.2"/>
  <cols>
    <col min="1" max="1" width="11.42578125" style="4"/>
    <col min="2" max="2" width="31.42578125" style="4" bestFit="1" customWidth="1"/>
    <col min="3" max="89" width="11.42578125" style="21"/>
    <col min="90" max="16384" width="11.42578125" style="4"/>
  </cols>
  <sheetData>
    <row r="1" spans="1:25" x14ac:dyDescent="0.2">
      <c r="A1" s="11" t="s">
        <v>258</v>
      </c>
    </row>
    <row r="2" spans="1:25" ht="18.75" x14ac:dyDescent="0.3">
      <c r="A2" s="333" t="s">
        <v>249</v>
      </c>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25" ht="18.75" x14ac:dyDescent="0.3">
      <c r="A3" s="141"/>
      <c r="B3" s="141"/>
      <c r="C3" s="73"/>
      <c r="D3" s="73"/>
      <c r="E3" s="73"/>
      <c r="F3" s="73"/>
      <c r="G3" s="73"/>
      <c r="H3" s="73"/>
      <c r="I3" s="73"/>
      <c r="J3" s="73"/>
      <c r="K3" s="73"/>
      <c r="L3" s="73"/>
      <c r="M3" s="73"/>
      <c r="N3" s="73"/>
      <c r="O3" s="73"/>
      <c r="P3" s="73"/>
      <c r="Q3" s="73"/>
      <c r="R3" s="73"/>
      <c r="S3" s="73"/>
      <c r="T3" s="73"/>
      <c r="U3" s="73"/>
      <c r="V3" s="73"/>
      <c r="W3" s="73"/>
      <c r="X3" s="73"/>
      <c r="Y3" s="73"/>
    </row>
    <row r="4" spans="1:25" ht="18.75" x14ac:dyDescent="0.3">
      <c r="A4" s="333" t="s">
        <v>809</v>
      </c>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25" ht="13.5" thickBot="1" x14ac:dyDescent="0.25">
      <c r="A5" s="144"/>
      <c r="B5" s="23"/>
      <c r="C5" s="24"/>
      <c r="D5" s="24"/>
      <c r="E5" s="24"/>
      <c r="F5" s="24"/>
      <c r="G5" s="24"/>
      <c r="H5" s="24"/>
      <c r="I5" s="24"/>
      <c r="J5" s="24"/>
      <c r="K5" s="24"/>
      <c r="L5" s="24"/>
      <c r="M5" s="24"/>
      <c r="N5" s="24"/>
      <c r="O5" s="24"/>
      <c r="P5" s="24"/>
      <c r="Q5" s="24"/>
      <c r="R5" s="24"/>
      <c r="S5" s="24"/>
      <c r="T5" s="24"/>
      <c r="U5" s="24"/>
      <c r="V5" s="24"/>
      <c r="W5" s="24"/>
      <c r="X5" s="24"/>
      <c r="Y5" s="24"/>
    </row>
    <row r="6" spans="1:25" ht="13.5" thickTop="1" x14ac:dyDescent="0.2">
      <c r="A6" s="148"/>
      <c r="C6" s="25">
        <v>1995</v>
      </c>
      <c r="D6" s="25">
        <v>1996</v>
      </c>
      <c r="E6" s="25">
        <v>1997</v>
      </c>
      <c r="F6" s="25">
        <v>1998</v>
      </c>
      <c r="G6" s="25">
        <v>1999</v>
      </c>
      <c r="H6" s="25">
        <v>2000</v>
      </c>
      <c r="I6" s="25">
        <v>2001</v>
      </c>
      <c r="J6" s="25">
        <v>2002</v>
      </c>
      <c r="K6" s="25">
        <v>2003</v>
      </c>
      <c r="L6" s="25">
        <v>2004</v>
      </c>
      <c r="M6" s="25">
        <v>2005</v>
      </c>
      <c r="N6" s="25">
        <v>2006</v>
      </c>
      <c r="O6" s="25">
        <v>2007</v>
      </c>
      <c r="P6" s="25">
        <v>2008</v>
      </c>
      <c r="Q6" s="25">
        <v>2009</v>
      </c>
      <c r="R6" s="25">
        <v>2010</v>
      </c>
      <c r="S6" s="25">
        <v>2011</v>
      </c>
      <c r="T6" s="25">
        <v>2012</v>
      </c>
      <c r="U6" s="25">
        <v>2013</v>
      </c>
      <c r="V6" s="25">
        <v>2014</v>
      </c>
      <c r="W6" s="25">
        <v>2015</v>
      </c>
      <c r="X6" s="25">
        <v>2016</v>
      </c>
      <c r="Y6" s="25" t="s">
        <v>806</v>
      </c>
    </row>
    <row r="7" spans="1:25" ht="13.5" thickBot="1" x14ac:dyDescent="0.25">
      <c r="A7" s="148"/>
      <c r="B7" s="26"/>
      <c r="C7" s="328" t="s">
        <v>13</v>
      </c>
      <c r="D7" s="328"/>
      <c r="E7" s="328"/>
      <c r="F7" s="328"/>
      <c r="G7" s="328"/>
      <c r="H7" s="328"/>
      <c r="I7" s="328"/>
      <c r="J7" s="328"/>
      <c r="K7" s="328"/>
      <c r="L7" s="328"/>
      <c r="M7" s="328"/>
      <c r="N7" s="328"/>
      <c r="O7" s="328"/>
      <c r="P7" s="328"/>
      <c r="Q7" s="328"/>
      <c r="R7" s="328"/>
      <c r="S7" s="328"/>
      <c r="T7" s="328"/>
      <c r="U7" s="328"/>
      <c r="V7" s="328"/>
      <c r="W7" s="328"/>
      <c r="X7" s="328"/>
      <c r="Y7" s="328"/>
    </row>
    <row r="8" spans="1:25" ht="13.5" thickTop="1" x14ac:dyDescent="0.2">
      <c r="A8" s="148"/>
      <c r="B8" s="80"/>
      <c r="C8" s="81"/>
      <c r="D8" s="81"/>
      <c r="E8" s="81"/>
      <c r="F8" s="81"/>
      <c r="G8" s="81"/>
      <c r="H8" s="81"/>
      <c r="I8" s="81"/>
      <c r="J8" s="81"/>
      <c r="K8" s="81"/>
      <c r="L8" s="81"/>
      <c r="M8" s="81"/>
      <c r="N8" s="81"/>
      <c r="O8" s="81"/>
      <c r="P8" s="81"/>
      <c r="Q8" s="81"/>
      <c r="R8" s="81"/>
      <c r="S8" s="81"/>
      <c r="T8" s="81"/>
      <c r="U8" s="81"/>
      <c r="V8" s="81"/>
      <c r="W8" s="81"/>
      <c r="X8" s="81"/>
      <c r="Y8" s="22"/>
    </row>
    <row r="9" spans="1:25" ht="15" x14ac:dyDescent="0.25">
      <c r="A9" s="143"/>
      <c r="B9" s="130" t="s">
        <v>326</v>
      </c>
      <c r="C9" s="184">
        <v>11040.985941000001</v>
      </c>
      <c r="D9" s="184">
        <v>19939.671502000001</v>
      </c>
      <c r="E9" s="184">
        <v>25048.521207999998</v>
      </c>
      <c r="F9" s="184">
        <v>29330.955402</v>
      </c>
      <c r="G9" s="184">
        <v>36049.918533999997</v>
      </c>
      <c r="H9" s="184">
        <v>46549.900783999998</v>
      </c>
      <c r="I9" s="184">
        <v>44875.990102000003</v>
      </c>
      <c r="J9" s="184">
        <v>43710.513424999997</v>
      </c>
      <c r="K9" s="184">
        <v>43717.221433999999</v>
      </c>
      <c r="L9" s="184">
        <v>48689.620027999998</v>
      </c>
      <c r="M9" s="184">
        <v>50166.242277999998</v>
      </c>
      <c r="N9" s="184">
        <v>58531.103755999997</v>
      </c>
      <c r="O9" s="184">
        <v>64668.472871999998</v>
      </c>
      <c r="P9" s="184">
        <v>66489.393014000001</v>
      </c>
      <c r="Q9" s="184">
        <v>56932.103926999996</v>
      </c>
      <c r="R9" s="184">
        <v>69261.008778000003</v>
      </c>
      <c r="S9" s="173">
        <v>70944.280851000003</v>
      </c>
      <c r="T9" s="173">
        <v>74583.585072999995</v>
      </c>
      <c r="U9" s="173">
        <v>76543.637967999995</v>
      </c>
      <c r="V9" s="173">
        <v>83619.765889000002</v>
      </c>
      <c r="W9" s="173">
        <v>83663.051661000005</v>
      </c>
      <c r="X9" s="173">
        <v>82237.734030000007</v>
      </c>
      <c r="Y9" s="18">
        <f>SUM(C9:X9)</f>
        <v>1186593.6784570001</v>
      </c>
    </row>
    <row r="10" spans="1:25" ht="15" x14ac:dyDescent="0.25">
      <c r="A10" s="143"/>
      <c r="B10" s="80" t="s">
        <v>372</v>
      </c>
      <c r="C10" s="184">
        <v>46.026307000000003</v>
      </c>
      <c r="D10" s="184">
        <v>397.56421499999999</v>
      </c>
      <c r="E10" s="184">
        <v>414.49113899999998</v>
      </c>
      <c r="F10" s="184">
        <v>371.83722699999998</v>
      </c>
      <c r="G10" s="184">
        <v>441.69917299999997</v>
      </c>
      <c r="H10" s="184">
        <v>512.54146400000002</v>
      </c>
      <c r="I10" s="184">
        <v>441.90794</v>
      </c>
      <c r="J10" s="184">
        <v>359.85665</v>
      </c>
      <c r="K10" s="184">
        <v>358.940608</v>
      </c>
      <c r="L10" s="184">
        <v>704.61989900000003</v>
      </c>
      <c r="M10" s="184">
        <v>1093.8248510000001</v>
      </c>
      <c r="N10" s="184">
        <v>1556.108299</v>
      </c>
      <c r="O10" s="184">
        <v>2046.5458450000001</v>
      </c>
      <c r="P10" s="184">
        <v>2267.849815</v>
      </c>
      <c r="Q10" s="184">
        <v>3708.509172</v>
      </c>
      <c r="R10" s="184">
        <v>4006.1578249999998</v>
      </c>
      <c r="S10" s="173">
        <v>2555.7259869999998</v>
      </c>
      <c r="T10" s="173">
        <v>2316.5003459999998</v>
      </c>
      <c r="U10" s="173">
        <v>2245.3389579999998</v>
      </c>
      <c r="V10" s="173">
        <v>2012.0845059999999</v>
      </c>
      <c r="W10" s="173">
        <v>1943.879776</v>
      </c>
      <c r="X10" s="173">
        <v>1710.8367559999999</v>
      </c>
      <c r="Y10" s="18">
        <f t="shared" ref="Y9:Y28" si="0">SUM(C10:X10)</f>
        <v>31512.846758000003</v>
      </c>
    </row>
    <row r="11" spans="1:25" ht="15" x14ac:dyDescent="0.25">
      <c r="A11" s="143"/>
      <c r="B11" s="130" t="s">
        <v>332</v>
      </c>
      <c r="C11" s="184">
        <v>11.434134</v>
      </c>
      <c r="D11" s="184">
        <v>18.210097999999999</v>
      </c>
      <c r="E11" s="184">
        <v>19.452024000000002</v>
      </c>
      <c r="F11" s="184">
        <v>37.842267999999997</v>
      </c>
      <c r="G11" s="184">
        <v>107.672714</v>
      </c>
      <c r="H11" s="184">
        <v>88.053563999999994</v>
      </c>
      <c r="I11" s="184">
        <v>171.085713</v>
      </c>
      <c r="J11" s="184">
        <v>250.089226</v>
      </c>
      <c r="K11" s="184">
        <v>269.32155799999998</v>
      </c>
      <c r="L11" s="184">
        <v>334.99527499999999</v>
      </c>
      <c r="M11" s="184">
        <v>529.95747900000003</v>
      </c>
      <c r="N11" s="184">
        <v>886.80086200000005</v>
      </c>
      <c r="O11" s="184">
        <v>1102.2620300000001</v>
      </c>
      <c r="P11" s="184">
        <v>1375.412092</v>
      </c>
      <c r="Q11" s="184">
        <v>1035.8223310000001</v>
      </c>
      <c r="R11" s="184">
        <v>1222.9041560000001</v>
      </c>
      <c r="S11" s="178">
        <v>1156.277783</v>
      </c>
      <c r="T11" s="178">
        <v>1010.2171509999999</v>
      </c>
      <c r="U11" s="178">
        <v>848.20107099999996</v>
      </c>
      <c r="V11" s="178">
        <v>765.94410700000003</v>
      </c>
      <c r="W11" s="178">
        <v>855.55390899999998</v>
      </c>
      <c r="X11" s="178">
        <v>880.36773100000005</v>
      </c>
      <c r="Y11" s="18">
        <f t="shared" si="0"/>
        <v>12977.877275999999</v>
      </c>
    </row>
    <row r="12" spans="1:25" ht="15" x14ac:dyDescent="0.25">
      <c r="A12" s="143"/>
      <c r="B12" s="130" t="s">
        <v>333</v>
      </c>
      <c r="C12" s="184">
        <v>20.322793999999998</v>
      </c>
      <c r="D12" s="184">
        <v>44.732311000000003</v>
      </c>
      <c r="E12" s="184">
        <v>55.567704999999997</v>
      </c>
      <c r="F12" s="184">
        <v>67.558154000000002</v>
      </c>
      <c r="G12" s="184">
        <v>58.530346000000002</v>
      </c>
      <c r="H12" s="184">
        <v>54.490519999999997</v>
      </c>
      <c r="I12" s="184">
        <v>63.216614</v>
      </c>
      <c r="J12" s="184">
        <v>127.023363</v>
      </c>
      <c r="K12" s="184">
        <v>120.901032</v>
      </c>
      <c r="L12" s="184">
        <v>154.44895299999999</v>
      </c>
      <c r="M12" s="184">
        <v>620.96554300000003</v>
      </c>
      <c r="N12" s="184">
        <v>761.02061600000002</v>
      </c>
      <c r="O12" s="184">
        <v>850.72741900000005</v>
      </c>
      <c r="P12" s="184">
        <v>896.48157600000002</v>
      </c>
      <c r="Q12" s="184">
        <v>643.52241200000003</v>
      </c>
      <c r="R12" s="184">
        <v>1083.6251649999999</v>
      </c>
      <c r="S12" s="173">
        <v>853.920795</v>
      </c>
      <c r="T12" s="173">
        <v>867.37158499999998</v>
      </c>
      <c r="U12" s="173">
        <v>902.23262699999998</v>
      </c>
      <c r="V12" s="173">
        <v>947.79429100000004</v>
      </c>
      <c r="W12" s="173">
        <v>686.26858000000004</v>
      </c>
      <c r="X12" s="173">
        <v>538.79862500000002</v>
      </c>
      <c r="Y12" s="18">
        <f t="shared" si="0"/>
        <v>10419.521026</v>
      </c>
    </row>
    <row r="13" spans="1:25" ht="15" x14ac:dyDescent="0.25">
      <c r="A13" s="143"/>
      <c r="B13" s="130" t="s">
        <v>334</v>
      </c>
      <c r="C13" s="184">
        <v>0.124752</v>
      </c>
      <c r="D13" s="184">
        <v>2.725E-2</v>
      </c>
      <c r="E13" s="184">
        <v>6.5695000000000003E-2</v>
      </c>
      <c r="F13" s="184">
        <v>0.51340699999999995</v>
      </c>
      <c r="G13" s="184">
        <v>5.2131340000000002</v>
      </c>
      <c r="H13" s="184">
        <v>1.331121</v>
      </c>
      <c r="I13" s="184">
        <v>3.1271260000000001</v>
      </c>
      <c r="J13" s="184">
        <v>8.4649970000000003</v>
      </c>
      <c r="K13" s="184">
        <v>6.5114850000000004</v>
      </c>
      <c r="L13" s="184">
        <v>14.180615</v>
      </c>
      <c r="M13" s="184">
        <v>29.106321000000001</v>
      </c>
      <c r="N13" s="184">
        <v>81.613878999999997</v>
      </c>
      <c r="O13" s="184">
        <v>33.286926999999999</v>
      </c>
      <c r="P13" s="184">
        <v>471.03443900000002</v>
      </c>
      <c r="Q13" s="184">
        <v>503.548811</v>
      </c>
      <c r="R13" s="184">
        <v>40.670824000000003</v>
      </c>
      <c r="S13" s="173">
        <v>3.0186220000000001</v>
      </c>
      <c r="T13" s="173">
        <v>35.841664000000002</v>
      </c>
      <c r="U13" s="173">
        <v>5.4969270000000003</v>
      </c>
      <c r="V13" s="173">
        <v>8.7283279999999994</v>
      </c>
      <c r="W13" s="173">
        <v>15.981170000000001</v>
      </c>
      <c r="X13" s="173">
        <v>14.383948</v>
      </c>
      <c r="Y13" s="18">
        <f t="shared" si="0"/>
        <v>1282.2714419999998</v>
      </c>
    </row>
    <row r="14" spans="1:25" ht="15" x14ac:dyDescent="0.25">
      <c r="A14" s="143"/>
      <c r="B14" s="130" t="s">
        <v>335</v>
      </c>
      <c r="C14" s="184">
        <v>30.800865999999999</v>
      </c>
      <c r="D14" s="184">
        <v>74.972480000000004</v>
      </c>
      <c r="E14" s="184">
        <v>148.35790299999999</v>
      </c>
      <c r="F14" s="184">
        <v>123.91273</v>
      </c>
      <c r="G14" s="184">
        <v>168.39051799999999</v>
      </c>
      <c r="H14" s="184">
        <v>230.122556</v>
      </c>
      <c r="I14" s="184">
        <v>205.45994099999999</v>
      </c>
      <c r="J14" s="184">
        <v>163.372659</v>
      </c>
      <c r="K14" s="184">
        <v>90.389701000000002</v>
      </c>
      <c r="L14" s="184">
        <v>214.72063900000001</v>
      </c>
      <c r="M14" s="184">
        <v>462.86960699999997</v>
      </c>
      <c r="N14" s="184">
        <v>214.15049400000001</v>
      </c>
      <c r="O14" s="184">
        <v>250.876285</v>
      </c>
      <c r="P14" s="184">
        <v>400.62846500000001</v>
      </c>
      <c r="Q14" s="184">
        <v>478.53501599999998</v>
      </c>
      <c r="R14" s="184">
        <v>412.27868899999999</v>
      </c>
      <c r="S14" s="173">
        <v>359.61270400000001</v>
      </c>
      <c r="T14" s="173">
        <v>299.85264799999999</v>
      </c>
      <c r="U14" s="173">
        <v>300.08473099999998</v>
      </c>
      <c r="V14" s="173">
        <v>333.60755999999998</v>
      </c>
      <c r="W14" s="173">
        <v>375.95365299999997</v>
      </c>
      <c r="X14" s="173">
        <v>353.84031199999998</v>
      </c>
      <c r="Y14" s="18">
        <f t="shared" si="0"/>
        <v>5692.7901569999995</v>
      </c>
    </row>
    <row r="15" spans="1:25" ht="15" x14ac:dyDescent="0.25">
      <c r="A15" s="143"/>
      <c r="B15" s="130" t="s">
        <v>14</v>
      </c>
      <c r="C15" s="184">
        <v>0.21432599999999999</v>
      </c>
      <c r="D15" s="184">
        <v>1.0888640000000001</v>
      </c>
      <c r="E15" s="184">
        <v>5.5476409999999996</v>
      </c>
      <c r="F15" s="184">
        <v>75.394981999999999</v>
      </c>
      <c r="G15" s="184">
        <v>112.118706</v>
      </c>
      <c r="H15" s="184">
        <v>173.077223</v>
      </c>
      <c r="I15" s="184">
        <v>219.30571399999999</v>
      </c>
      <c r="J15" s="184">
        <v>329.12401299999999</v>
      </c>
      <c r="K15" s="184">
        <v>299.41362800000002</v>
      </c>
      <c r="L15" s="184">
        <v>254.76880600000001</v>
      </c>
      <c r="M15" s="184">
        <v>277.29695700000002</v>
      </c>
      <c r="N15" s="184">
        <v>421.266099</v>
      </c>
      <c r="O15" s="184">
        <v>463.86506400000002</v>
      </c>
      <c r="P15" s="184">
        <v>347.19842299999999</v>
      </c>
      <c r="Q15" s="184">
        <v>325.34009800000001</v>
      </c>
      <c r="R15" s="184">
        <v>384.59601800000002</v>
      </c>
      <c r="S15" s="173">
        <v>396.33873399999999</v>
      </c>
      <c r="T15" s="173">
        <v>964.07951800000001</v>
      </c>
      <c r="U15" s="173">
        <v>779.15473799999995</v>
      </c>
      <c r="V15" s="173">
        <v>572.29711499999996</v>
      </c>
      <c r="W15" s="173">
        <v>651.36369100000002</v>
      </c>
      <c r="X15" s="173">
        <v>1036.2125349999999</v>
      </c>
      <c r="Y15" s="18">
        <f t="shared" si="0"/>
        <v>8089.0628930000012</v>
      </c>
    </row>
    <row r="16" spans="1:25" ht="15" x14ac:dyDescent="0.25">
      <c r="A16" s="143"/>
      <c r="B16" s="8" t="s">
        <v>15</v>
      </c>
      <c r="C16" s="18">
        <v>216.71379199999998</v>
      </c>
      <c r="D16" s="18">
        <v>611.21578599999998</v>
      </c>
      <c r="E16" s="18">
        <v>591.06002599999999</v>
      </c>
      <c r="F16" s="18">
        <v>501.40891500000009</v>
      </c>
      <c r="G16" s="18">
        <v>417.30375299999992</v>
      </c>
      <c r="H16" s="18">
        <v>442.96387700000002</v>
      </c>
      <c r="I16" s="18">
        <v>467.42952600000001</v>
      </c>
      <c r="J16" s="18">
        <v>672.50039000000015</v>
      </c>
      <c r="K16" s="18">
        <v>592.97390499999983</v>
      </c>
      <c r="L16" s="18">
        <v>1101.2643280000002</v>
      </c>
      <c r="M16" s="18">
        <v>2226.4477959999995</v>
      </c>
      <c r="N16" s="18">
        <v>3068.3774489999987</v>
      </c>
      <c r="O16" s="18">
        <v>3433.2055919999998</v>
      </c>
      <c r="P16" s="18">
        <v>3922.7313819999999</v>
      </c>
      <c r="Q16" s="18">
        <v>2357.6339359999997</v>
      </c>
      <c r="R16" s="18">
        <v>2991.464199</v>
      </c>
      <c r="S16" s="178">
        <v>3259.1447259999986</v>
      </c>
      <c r="T16" s="178">
        <v>3562.5095419999998</v>
      </c>
      <c r="U16" s="178">
        <v>3578.7056209999987</v>
      </c>
      <c r="V16" s="178">
        <v>2839.4991089999999</v>
      </c>
      <c r="W16" s="178">
        <v>2293.0999180000003</v>
      </c>
      <c r="X16" s="178">
        <v>1831.6181380000003</v>
      </c>
      <c r="Y16" s="18">
        <f t="shared" si="0"/>
        <v>40979.271705999992</v>
      </c>
    </row>
    <row r="17" spans="1:25" ht="15" x14ac:dyDescent="0.25">
      <c r="A17" s="143"/>
      <c r="B17" s="8" t="s">
        <v>26</v>
      </c>
      <c r="C17" s="18">
        <v>12.279472999999999</v>
      </c>
      <c r="D17" s="18">
        <v>73.046494999999993</v>
      </c>
      <c r="E17" s="18">
        <v>78.115053000000003</v>
      </c>
      <c r="F17" s="18">
        <v>81.738740000000007</v>
      </c>
      <c r="G17" s="18">
        <v>42.548425999999999</v>
      </c>
      <c r="H17" s="18">
        <v>33.161805999999999</v>
      </c>
      <c r="I17" s="18">
        <v>23.621192000000001</v>
      </c>
      <c r="J17" s="18">
        <v>7.8190520000000001</v>
      </c>
      <c r="K17" s="18">
        <v>18.772597000000001</v>
      </c>
      <c r="L17" s="18">
        <v>286.86955599999999</v>
      </c>
      <c r="M17" s="18">
        <v>353.08057100000002</v>
      </c>
      <c r="N17" s="18">
        <v>495.92213900000002</v>
      </c>
      <c r="O17" s="18">
        <v>499.18536999999998</v>
      </c>
      <c r="P17" s="18">
        <v>352.86086299999999</v>
      </c>
      <c r="Q17" s="18">
        <v>175.76840000000001</v>
      </c>
      <c r="R17" s="18">
        <v>238.73329100000001</v>
      </c>
      <c r="S17" s="178">
        <v>280.08190300000001</v>
      </c>
      <c r="T17" s="178">
        <v>219.04674800000001</v>
      </c>
      <c r="U17" s="178">
        <v>148.284504</v>
      </c>
      <c r="V17" s="178">
        <v>157.20678100000001</v>
      </c>
      <c r="W17" s="178">
        <v>163.91072299999999</v>
      </c>
      <c r="X17" s="178">
        <v>97.973697000000001</v>
      </c>
      <c r="Y17" s="18">
        <f t="shared" si="0"/>
        <v>3840.0273800000004</v>
      </c>
    </row>
    <row r="18" spans="1:25" ht="15" x14ac:dyDescent="0.25">
      <c r="A18" s="143"/>
      <c r="B18" s="8" t="s">
        <v>27</v>
      </c>
      <c r="C18" s="18">
        <v>101.07562799999999</v>
      </c>
      <c r="D18" s="18">
        <v>172.09566799999999</v>
      </c>
      <c r="E18" s="18">
        <v>139.18440100000001</v>
      </c>
      <c r="F18" s="18">
        <v>82.772259000000005</v>
      </c>
      <c r="G18" s="18">
        <v>58.302616</v>
      </c>
      <c r="H18" s="18">
        <v>87.991434999999996</v>
      </c>
      <c r="I18" s="18">
        <v>92.246640999999997</v>
      </c>
      <c r="J18" s="18">
        <v>114.920232</v>
      </c>
      <c r="K18" s="18">
        <v>85.992982999999995</v>
      </c>
      <c r="L18" s="18">
        <v>129.76047600000001</v>
      </c>
      <c r="M18" s="18">
        <v>185.58261100000001</v>
      </c>
      <c r="N18" s="18">
        <v>190.86011199999999</v>
      </c>
      <c r="O18" s="18">
        <v>251.75556399999999</v>
      </c>
      <c r="P18" s="18">
        <v>503.19250799999998</v>
      </c>
      <c r="Q18" s="18">
        <v>265.70503600000001</v>
      </c>
      <c r="R18" s="18">
        <v>312.49452700000001</v>
      </c>
      <c r="S18" s="178">
        <v>279.15373399999999</v>
      </c>
      <c r="T18" s="178">
        <v>388.08004899999997</v>
      </c>
      <c r="U18" s="178">
        <v>497.90197000000001</v>
      </c>
      <c r="V18" s="178">
        <v>564.66589599999998</v>
      </c>
      <c r="W18" s="178">
        <v>452.03448800000001</v>
      </c>
      <c r="X18" s="178">
        <v>335.59323699999999</v>
      </c>
      <c r="Y18" s="18">
        <f t="shared" si="0"/>
        <v>5291.3620709999996</v>
      </c>
    </row>
    <row r="19" spans="1:25" x14ac:dyDescent="0.2">
      <c r="A19" s="143"/>
      <c r="B19" s="8" t="s">
        <v>16</v>
      </c>
      <c r="C19" s="18">
        <f>SUM(C20:C25)</f>
        <v>43.471544999999992</v>
      </c>
      <c r="D19" s="18">
        <f t="shared" ref="D19:U19" si="1">SUM(D20:D25)</f>
        <v>95.612305000000006</v>
      </c>
      <c r="E19" s="18">
        <f t="shared" si="1"/>
        <v>81.258037000000002</v>
      </c>
      <c r="F19" s="18">
        <f t="shared" si="1"/>
        <v>88.116783999999996</v>
      </c>
      <c r="G19" s="18">
        <f t="shared" si="1"/>
        <v>117.82489499999998</v>
      </c>
      <c r="H19" s="18">
        <f t="shared" si="1"/>
        <v>109.64854800000001</v>
      </c>
      <c r="I19" s="18">
        <f t="shared" si="1"/>
        <v>122.635077</v>
      </c>
      <c r="J19" s="18">
        <f t="shared" si="1"/>
        <v>194.90545000000003</v>
      </c>
      <c r="K19" s="18">
        <f t="shared" si="1"/>
        <v>226.85746000000003</v>
      </c>
      <c r="L19" s="18">
        <f t="shared" si="1"/>
        <v>291.344065</v>
      </c>
      <c r="M19" s="18">
        <f t="shared" si="1"/>
        <v>514.71153400000003</v>
      </c>
      <c r="N19" s="18">
        <f t="shared" si="1"/>
        <v>692.1262340000003</v>
      </c>
      <c r="O19" s="18">
        <f t="shared" si="1"/>
        <v>812.54455200000007</v>
      </c>
      <c r="P19" s="18">
        <f t="shared" si="1"/>
        <v>1086.613306</v>
      </c>
      <c r="Q19" s="18">
        <f t="shared" si="1"/>
        <v>865.60460300000011</v>
      </c>
      <c r="R19" s="18">
        <f t="shared" si="1"/>
        <v>1294.6998159999998</v>
      </c>
      <c r="S19" s="18">
        <f t="shared" si="1"/>
        <v>1159.6717989999997</v>
      </c>
      <c r="T19" s="18">
        <f t="shared" si="1"/>
        <v>1336.6522440000001</v>
      </c>
      <c r="U19" s="18">
        <f t="shared" si="1"/>
        <v>1042.1669499999998</v>
      </c>
      <c r="V19" s="18">
        <f>SUM(V20:V25)</f>
        <v>931.20378399999981</v>
      </c>
      <c r="W19" s="18">
        <f>SUM(W20:W25)</f>
        <v>902.61762699999997</v>
      </c>
      <c r="X19" s="18">
        <f>SUM(X20:X25)</f>
        <v>728.80511899999999</v>
      </c>
      <c r="Y19" s="18">
        <f t="shared" si="0"/>
        <v>12739.091734</v>
      </c>
    </row>
    <row r="20" spans="1:25" ht="15" x14ac:dyDescent="0.25">
      <c r="A20" s="143"/>
      <c r="B20" s="8" t="s">
        <v>19</v>
      </c>
      <c r="C20" s="18">
        <v>3.2149860000000001</v>
      </c>
      <c r="D20" s="18">
        <v>5.4354009999999997</v>
      </c>
      <c r="E20" s="18">
        <v>21.739979999999999</v>
      </c>
      <c r="F20" s="18">
        <v>15.42512</v>
      </c>
      <c r="G20" s="18">
        <v>46.717754999999997</v>
      </c>
      <c r="H20" s="18">
        <v>35.009692000000001</v>
      </c>
      <c r="I20" s="18">
        <v>35.600552</v>
      </c>
      <c r="J20" s="18">
        <v>22.516372</v>
      </c>
      <c r="K20" s="18">
        <v>28.187401000000001</v>
      </c>
      <c r="L20" s="18">
        <v>45.152057999999997</v>
      </c>
      <c r="M20" s="18">
        <v>74.028343000000007</v>
      </c>
      <c r="N20" s="18">
        <v>92.560327999999998</v>
      </c>
      <c r="O20" s="18">
        <v>114.4367</v>
      </c>
      <c r="P20" s="18">
        <v>146.16869399999999</v>
      </c>
      <c r="Q20" s="18">
        <v>82.197248999999999</v>
      </c>
      <c r="R20" s="18">
        <v>108.59432099999999</v>
      </c>
      <c r="S20" s="178">
        <v>97.695505999999995</v>
      </c>
      <c r="T20" s="178">
        <v>124.093727</v>
      </c>
      <c r="U20" s="178">
        <v>111.379711</v>
      </c>
      <c r="V20" s="178">
        <v>118.17430299999999</v>
      </c>
      <c r="W20" s="178">
        <v>117.966359</v>
      </c>
      <c r="X20" s="178">
        <v>108.985973</v>
      </c>
      <c r="Y20" s="18">
        <f t="shared" si="0"/>
        <v>1555.2805310000001</v>
      </c>
    </row>
    <row r="21" spans="1:25" ht="15" x14ac:dyDescent="0.25">
      <c r="A21" s="143"/>
      <c r="B21" s="8" t="s">
        <v>18</v>
      </c>
      <c r="C21" s="18">
        <v>7.622058</v>
      </c>
      <c r="D21" s="18">
        <v>5.1643369999999997</v>
      </c>
      <c r="E21" s="18">
        <v>9.0595049999999997</v>
      </c>
      <c r="F21" s="18">
        <v>6.9731120000000004</v>
      </c>
      <c r="G21" s="18">
        <v>19.432490000000001</v>
      </c>
      <c r="H21" s="18">
        <v>17.714169999999999</v>
      </c>
      <c r="I21" s="18">
        <v>10.78861</v>
      </c>
      <c r="J21" s="18">
        <v>14.447069000000001</v>
      </c>
      <c r="K21" s="18">
        <v>16.312866</v>
      </c>
      <c r="L21" s="18">
        <v>22.737158999999998</v>
      </c>
      <c r="M21" s="18">
        <v>36.31494</v>
      </c>
      <c r="N21" s="18">
        <v>51.373367000000002</v>
      </c>
      <c r="O21" s="18">
        <v>79.697406000000001</v>
      </c>
      <c r="P21" s="18">
        <v>84.386994999999999</v>
      </c>
      <c r="Q21" s="18">
        <v>45.923110000000001</v>
      </c>
      <c r="R21" s="18">
        <v>53.871212999999997</v>
      </c>
      <c r="S21" s="178">
        <v>52.643490999999997</v>
      </c>
      <c r="T21" s="178">
        <v>50.672538000000003</v>
      </c>
      <c r="U21" s="178">
        <v>49.639733999999997</v>
      </c>
      <c r="V21" s="178">
        <v>66.161687999999998</v>
      </c>
      <c r="W21" s="178">
        <v>75.329532999999998</v>
      </c>
      <c r="X21" s="178">
        <v>51.954794999999997</v>
      </c>
      <c r="Y21" s="18">
        <f t="shared" si="0"/>
        <v>828.22018600000001</v>
      </c>
    </row>
    <row r="22" spans="1:25" ht="15" x14ac:dyDescent="0.25">
      <c r="A22" s="143"/>
      <c r="B22" s="8" t="s">
        <v>20</v>
      </c>
      <c r="C22" s="18">
        <v>0.58084599999999997</v>
      </c>
      <c r="D22" s="18">
        <v>1.1271089999999999</v>
      </c>
      <c r="E22" s="18">
        <v>4.610487</v>
      </c>
      <c r="F22" s="18">
        <v>3.2923239999999998</v>
      </c>
      <c r="G22" s="18">
        <v>3.952064</v>
      </c>
      <c r="H22" s="18">
        <v>2.1450930000000001</v>
      </c>
      <c r="I22" s="18">
        <v>2.1392850000000001</v>
      </c>
      <c r="J22" s="18">
        <v>2.0357249999999998</v>
      </c>
      <c r="K22" s="18">
        <v>9.4784900000000007</v>
      </c>
      <c r="L22" s="18">
        <v>14.505713999999999</v>
      </c>
      <c r="M22" s="18">
        <v>21.063192000000001</v>
      </c>
      <c r="N22" s="18">
        <v>29.778524000000001</v>
      </c>
      <c r="O22" s="18">
        <v>36.256444999999999</v>
      </c>
      <c r="P22" s="18">
        <v>34.645955999999998</v>
      </c>
      <c r="Q22" s="18">
        <v>40.632075999999998</v>
      </c>
      <c r="R22" s="18">
        <v>40.690699000000002</v>
      </c>
      <c r="S22" s="178">
        <v>34.264614999999999</v>
      </c>
      <c r="T22" s="178">
        <v>41.850363000000002</v>
      </c>
      <c r="U22" s="178">
        <v>38.013376000000001</v>
      </c>
      <c r="V22" s="178">
        <v>39.067208000000001</v>
      </c>
      <c r="W22" s="178">
        <v>40.701698</v>
      </c>
      <c r="X22" s="178">
        <v>46.560187999999997</v>
      </c>
      <c r="Y22" s="18">
        <f t="shared" si="0"/>
        <v>487.39147700000001</v>
      </c>
    </row>
    <row r="23" spans="1:25" ht="15" x14ac:dyDescent="0.25">
      <c r="A23" s="143"/>
      <c r="B23" s="8" t="s">
        <v>21</v>
      </c>
      <c r="C23" s="18">
        <v>1.147524</v>
      </c>
      <c r="D23" s="18">
        <v>2.971778</v>
      </c>
      <c r="E23" s="18">
        <v>1.537377</v>
      </c>
      <c r="F23" s="18">
        <v>1.5741780000000001</v>
      </c>
      <c r="G23" s="18">
        <v>2.8589609999999999</v>
      </c>
      <c r="H23" s="18">
        <v>1.918058</v>
      </c>
      <c r="I23" s="18">
        <v>3.8697029999999999</v>
      </c>
      <c r="J23" s="18">
        <v>4.2678630000000002</v>
      </c>
      <c r="K23" s="18">
        <v>12.493638000000001</v>
      </c>
      <c r="L23" s="18">
        <v>21.862296000000001</v>
      </c>
      <c r="M23" s="18">
        <v>44.058414999999997</v>
      </c>
      <c r="N23" s="18">
        <v>64.429525999999996</v>
      </c>
      <c r="O23" s="18">
        <v>29.662849000000001</v>
      </c>
      <c r="P23" s="18">
        <v>30.162724000000001</v>
      </c>
      <c r="Q23" s="18">
        <v>18.227117</v>
      </c>
      <c r="R23" s="18">
        <v>25.392344000000001</v>
      </c>
      <c r="S23" s="178">
        <v>27.439527999999999</v>
      </c>
      <c r="T23" s="178">
        <v>134.86567400000001</v>
      </c>
      <c r="U23" s="178">
        <v>150.11392699999999</v>
      </c>
      <c r="V23" s="178">
        <v>156.19615300000001</v>
      </c>
      <c r="W23" s="178">
        <v>197.604151</v>
      </c>
      <c r="X23" s="178">
        <v>207.58265</v>
      </c>
      <c r="Y23" s="18">
        <f t="shared" si="0"/>
        <v>1140.2364339999999</v>
      </c>
    </row>
    <row r="24" spans="1:25" ht="15" x14ac:dyDescent="0.25">
      <c r="A24" s="143"/>
      <c r="B24" s="8" t="s">
        <v>17</v>
      </c>
      <c r="C24" s="18">
        <v>4.8350410000000004</v>
      </c>
      <c r="D24" s="18">
        <v>7.0655979999999996</v>
      </c>
      <c r="E24" s="18">
        <v>13.47326</v>
      </c>
      <c r="F24" s="18">
        <v>13.541475999999999</v>
      </c>
      <c r="G24" s="18">
        <v>15.690341999999999</v>
      </c>
      <c r="H24" s="18">
        <v>18.736547999999999</v>
      </c>
      <c r="I24" s="18">
        <v>23.957640000000001</v>
      </c>
      <c r="J24" s="18">
        <v>22.011365000000001</v>
      </c>
      <c r="K24" s="18">
        <v>25.546367</v>
      </c>
      <c r="L24" s="18">
        <v>32.421415000000003</v>
      </c>
      <c r="M24" s="18">
        <v>36.398814999999999</v>
      </c>
      <c r="N24" s="18">
        <v>45.922947999999998</v>
      </c>
      <c r="O24" s="18">
        <v>64.473808000000005</v>
      </c>
      <c r="P24" s="18">
        <v>82.115607999999995</v>
      </c>
      <c r="Q24" s="18">
        <v>59.399866000000003</v>
      </c>
      <c r="R24" s="18">
        <v>100.404955</v>
      </c>
      <c r="S24" s="178">
        <v>136.787015</v>
      </c>
      <c r="T24" s="178">
        <v>115.593962</v>
      </c>
      <c r="U24" s="178">
        <v>123.376586</v>
      </c>
      <c r="V24" s="178">
        <v>99.333314999999999</v>
      </c>
      <c r="W24" s="178">
        <v>91.964657000000003</v>
      </c>
      <c r="X24" s="178">
        <v>70.152923999999999</v>
      </c>
      <c r="Y24" s="18">
        <f t="shared" si="0"/>
        <v>1203.2035109999999</v>
      </c>
    </row>
    <row r="25" spans="1:25" ht="15" x14ac:dyDescent="0.25">
      <c r="A25" s="297"/>
      <c r="B25" s="8" t="s">
        <v>807</v>
      </c>
      <c r="C25" s="18">
        <v>26.071089999999995</v>
      </c>
      <c r="D25" s="18">
        <v>73.848082000000005</v>
      </c>
      <c r="E25" s="18">
        <v>30.837427999999999</v>
      </c>
      <c r="F25" s="18">
        <v>47.310573999999995</v>
      </c>
      <c r="G25" s="18">
        <v>29.173282999999998</v>
      </c>
      <c r="H25" s="18">
        <v>34.124986999999997</v>
      </c>
      <c r="I25" s="18">
        <v>46.279286999999997</v>
      </c>
      <c r="J25" s="18">
        <v>129.62705600000001</v>
      </c>
      <c r="K25" s="18">
        <v>134.83869800000002</v>
      </c>
      <c r="L25" s="18">
        <v>154.66542300000003</v>
      </c>
      <c r="M25" s="18">
        <v>302.84782899999999</v>
      </c>
      <c r="N25" s="18">
        <v>408.0615410000002</v>
      </c>
      <c r="O25" s="18">
        <v>488.01734399999998</v>
      </c>
      <c r="P25" s="18">
        <v>709.133329</v>
      </c>
      <c r="Q25" s="18">
        <v>619.22518500000012</v>
      </c>
      <c r="R25" s="18">
        <v>965.74628399999972</v>
      </c>
      <c r="S25" s="178">
        <v>810.84164399999975</v>
      </c>
      <c r="T25" s="178">
        <v>869.57598000000007</v>
      </c>
      <c r="U25" s="178">
        <v>569.64361599999984</v>
      </c>
      <c r="V25" s="178">
        <v>452.27111699999989</v>
      </c>
      <c r="W25" s="178">
        <v>379.05122900000003</v>
      </c>
      <c r="X25" s="178">
        <v>243.56858900000003</v>
      </c>
      <c r="Y25" s="18">
        <f t="shared" si="0"/>
        <v>7524.7595950000004</v>
      </c>
    </row>
    <row r="26" spans="1:25" x14ac:dyDescent="0.2">
      <c r="A26" s="143"/>
      <c r="B26" s="8" t="s">
        <v>22</v>
      </c>
      <c r="C26" s="18">
        <f>SUM(C9:C11,C13:C16)</f>
        <v>11346.300117999999</v>
      </c>
      <c r="D26" s="18">
        <f t="shared" ref="D26:U26" si="2">SUM(D9:D11,D13:D16)</f>
        <v>21042.750195000001</v>
      </c>
      <c r="E26" s="18">
        <f t="shared" si="2"/>
        <v>26227.495636</v>
      </c>
      <c r="F26" s="18">
        <f t="shared" si="2"/>
        <v>30441.864931</v>
      </c>
      <c r="G26" s="18">
        <f t="shared" si="2"/>
        <v>37302.316531999997</v>
      </c>
      <c r="H26" s="18">
        <f t="shared" si="2"/>
        <v>47997.990589000008</v>
      </c>
      <c r="I26" s="18">
        <f t="shared" si="2"/>
        <v>46384.306062000003</v>
      </c>
      <c r="J26" s="18">
        <f t="shared" si="2"/>
        <v>45493.92136</v>
      </c>
      <c r="K26" s="18">
        <f t="shared" si="2"/>
        <v>45334.772319000003</v>
      </c>
      <c r="L26" s="18">
        <f t="shared" si="2"/>
        <v>51314.16958999999</v>
      </c>
      <c r="M26" s="18">
        <f t="shared" si="2"/>
        <v>54785.745288999991</v>
      </c>
      <c r="N26" s="18">
        <f t="shared" si="2"/>
        <v>64759.420837999998</v>
      </c>
      <c r="O26" s="18">
        <f t="shared" si="2"/>
        <v>71998.514614999993</v>
      </c>
      <c r="P26" s="18">
        <f t="shared" si="2"/>
        <v>75274.247629999983</v>
      </c>
      <c r="Q26" s="18">
        <f t="shared" si="2"/>
        <v>65341.493290999999</v>
      </c>
      <c r="R26" s="18">
        <f t="shared" si="2"/>
        <v>78319.080489</v>
      </c>
      <c r="S26" s="18">
        <f t="shared" si="2"/>
        <v>78674.399407000004</v>
      </c>
      <c r="T26" s="18">
        <f t="shared" si="2"/>
        <v>82772.585942000005</v>
      </c>
      <c r="U26" s="18">
        <f t="shared" si="2"/>
        <v>84300.620013999986</v>
      </c>
      <c r="V26" s="18">
        <f>SUM(V9:V11,V13:V16)</f>
        <v>90151.926613999996</v>
      </c>
      <c r="W26" s="18">
        <f>SUM(W9:W11,W13:W16)</f>
        <v>89798.883778000018</v>
      </c>
      <c r="X26" s="18">
        <f>SUM(X9:X11,X13:X16)</f>
        <v>88064.993450000024</v>
      </c>
      <c r="Y26" s="18">
        <f t="shared" si="0"/>
        <v>1287127.7986890001</v>
      </c>
    </row>
    <row r="27" spans="1:25" x14ac:dyDescent="0.2">
      <c r="A27" s="143"/>
      <c r="B27" s="8" t="s">
        <v>23</v>
      </c>
      <c r="C27" s="18">
        <f t="shared" ref="C27:P27" si="3">C28-C26</f>
        <v>354.58556200000021</v>
      </c>
      <c r="D27" s="18">
        <f t="shared" si="3"/>
        <v>665.91989599999943</v>
      </c>
      <c r="E27" s="18">
        <f t="shared" si="3"/>
        <v>1069.0832520000004</v>
      </c>
      <c r="F27" s="18">
        <f t="shared" si="3"/>
        <v>1319.1004839999987</v>
      </c>
      <c r="G27" s="18">
        <f t="shared" si="3"/>
        <v>1395.9845449999993</v>
      </c>
      <c r="H27" s="18">
        <f t="shared" si="3"/>
        <v>1239.5946899999908</v>
      </c>
      <c r="I27" s="18">
        <f t="shared" si="3"/>
        <v>1477.0616509999963</v>
      </c>
      <c r="J27" s="18">
        <f t="shared" si="3"/>
        <v>1125.2330959999963</v>
      </c>
      <c r="K27" s="18">
        <f t="shared" si="3"/>
        <v>1128.3434079999934</v>
      </c>
      <c r="L27" s="18">
        <f t="shared" si="3"/>
        <v>1373.022741000008</v>
      </c>
      <c r="M27" s="18">
        <f t="shared" si="3"/>
        <v>1586.8357410000099</v>
      </c>
      <c r="N27" s="18">
        <f t="shared" si="3"/>
        <v>2027.6238200000007</v>
      </c>
      <c r="O27" s="18">
        <f t="shared" si="3"/>
        <v>2203.9817380000022</v>
      </c>
      <c r="P27" s="18">
        <f t="shared" si="3"/>
        <v>2689.9718030000222</v>
      </c>
      <c r="Q27" s="18">
        <f t="shared" ref="Q27:U27" si="4">Q28-Q26</f>
        <v>2349.714761999996</v>
      </c>
      <c r="R27" s="18">
        <f t="shared" si="4"/>
        <v>3477.1875759999966</v>
      </c>
      <c r="S27" s="18">
        <f t="shared" si="4"/>
        <v>3655.9010239999916</v>
      </c>
      <c r="T27" s="18">
        <f t="shared" si="4"/>
        <v>5049.9278139999951</v>
      </c>
      <c r="U27" s="18">
        <f t="shared" si="4"/>
        <v>4961.8546470000147</v>
      </c>
      <c r="V27" s="18">
        <f>V28-V26</f>
        <v>6560.4154039999994</v>
      </c>
      <c r="W27" s="18">
        <f>W28-W26</f>
        <v>5951.3803349999798</v>
      </c>
      <c r="X27" s="18">
        <f>X28-X26</f>
        <v>6161.1905399999814</v>
      </c>
      <c r="Y27" s="18">
        <f t="shared" si="0"/>
        <v>57823.914528999972</v>
      </c>
    </row>
    <row r="28" spans="1:25" ht="15.75" thickBot="1" x14ac:dyDescent="0.3">
      <c r="A28" s="143"/>
      <c r="B28" s="30" t="s">
        <v>7</v>
      </c>
      <c r="C28" s="54">
        <v>11700.885679999999</v>
      </c>
      <c r="D28" s="54">
        <v>21708.670091</v>
      </c>
      <c r="E28" s="54">
        <v>27296.578888</v>
      </c>
      <c r="F28" s="54">
        <v>31760.965414999999</v>
      </c>
      <c r="G28" s="54">
        <v>38698.301076999996</v>
      </c>
      <c r="H28" s="54">
        <v>49237.585278999999</v>
      </c>
      <c r="I28" s="54">
        <v>47861.367713</v>
      </c>
      <c r="J28" s="54">
        <v>46619.154455999997</v>
      </c>
      <c r="K28" s="54">
        <v>46463.115726999997</v>
      </c>
      <c r="L28" s="54">
        <v>52687.192330999998</v>
      </c>
      <c r="M28" s="54">
        <v>56372.581030000001</v>
      </c>
      <c r="N28" s="54">
        <v>66787.044657999999</v>
      </c>
      <c r="O28" s="54">
        <v>74202.496352999995</v>
      </c>
      <c r="P28" s="54">
        <v>77964.219433000006</v>
      </c>
      <c r="Q28" s="78">
        <v>67691.208052999995</v>
      </c>
      <c r="R28" s="78">
        <v>81796.268064999997</v>
      </c>
      <c r="S28" s="214">
        <v>82330.300430999996</v>
      </c>
      <c r="T28" s="214">
        <v>87822.513756</v>
      </c>
      <c r="U28" s="243">
        <v>89262.474661</v>
      </c>
      <c r="V28" s="243">
        <v>96712.342017999996</v>
      </c>
      <c r="W28" s="243">
        <v>95750.264112999997</v>
      </c>
      <c r="X28" s="243">
        <v>94226.183990000005</v>
      </c>
      <c r="Y28" s="18">
        <f t="shared" si="0"/>
        <v>1344951.713218</v>
      </c>
    </row>
    <row r="29" spans="1:25" ht="20.25" thickTop="1" thickBot="1" x14ac:dyDescent="0.35">
      <c r="A29" s="143"/>
      <c r="B29" s="83"/>
      <c r="C29" s="334" t="s">
        <v>250</v>
      </c>
      <c r="D29" s="334"/>
      <c r="E29" s="334"/>
      <c r="F29" s="334"/>
      <c r="G29" s="334"/>
      <c r="H29" s="334"/>
      <c r="I29" s="334"/>
      <c r="J29" s="334"/>
      <c r="K29" s="334"/>
      <c r="L29" s="334"/>
      <c r="M29" s="334"/>
      <c r="N29" s="334"/>
      <c r="O29" s="334"/>
      <c r="P29" s="334"/>
      <c r="Q29" s="334"/>
      <c r="R29" s="334"/>
      <c r="S29" s="334"/>
      <c r="T29" s="334"/>
      <c r="U29" s="334"/>
      <c r="V29" s="334"/>
      <c r="W29" s="334"/>
      <c r="X29" s="334"/>
      <c r="Y29" s="334"/>
    </row>
    <row r="30" spans="1:25" ht="13.5" thickTop="1" x14ac:dyDescent="0.2">
      <c r="A30" s="143"/>
      <c r="B30" s="32"/>
      <c r="C30" s="18"/>
      <c r="D30" s="18"/>
      <c r="E30" s="18"/>
      <c r="F30" s="18"/>
      <c r="G30" s="18"/>
      <c r="H30" s="18"/>
      <c r="I30" s="18"/>
      <c r="J30" s="18"/>
      <c r="K30" s="18"/>
      <c r="L30" s="18"/>
      <c r="M30" s="18"/>
      <c r="N30" s="18"/>
      <c r="O30" s="18"/>
      <c r="P30" s="18"/>
      <c r="Q30" s="18"/>
      <c r="R30" s="18"/>
      <c r="S30" s="18"/>
      <c r="T30" s="18"/>
      <c r="U30" s="18"/>
      <c r="V30" s="18"/>
      <c r="W30" s="18"/>
      <c r="X30" s="18"/>
      <c r="Y30" s="18"/>
    </row>
    <row r="31" spans="1:25" x14ac:dyDescent="0.2">
      <c r="A31" s="143"/>
      <c r="B31" s="130" t="s">
        <v>326</v>
      </c>
      <c r="C31" s="18">
        <f t="shared" ref="C31:O31" si="5">C9/C$28*100</f>
        <v>94.360258214231195</v>
      </c>
      <c r="D31" s="18">
        <f t="shared" si="5"/>
        <v>91.851188573115806</v>
      </c>
      <c r="E31" s="18">
        <f t="shared" si="5"/>
        <v>91.764324426061023</v>
      </c>
      <c r="F31" s="18">
        <f t="shared" si="5"/>
        <v>92.349067538569344</v>
      </c>
      <c r="G31" s="18">
        <f t="shared" si="5"/>
        <v>93.156333820106525</v>
      </c>
      <c r="H31" s="18">
        <f t="shared" si="5"/>
        <v>94.54139661851714</v>
      </c>
      <c r="I31" s="18">
        <f t="shared" si="5"/>
        <v>93.762448183884402</v>
      </c>
      <c r="J31" s="18">
        <f t="shared" si="5"/>
        <v>93.760845590313679</v>
      </c>
      <c r="K31" s="18">
        <f t="shared" si="5"/>
        <v>94.090163240162681</v>
      </c>
      <c r="L31" s="18">
        <f t="shared" si="5"/>
        <v>92.412629851509635</v>
      </c>
      <c r="M31" s="18">
        <f t="shared" si="5"/>
        <v>88.990500987178237</v>
      </c>
      <c r="N31" s="18">
        <f t="shared" si="5"/>
        <v>87.638409598333567</v>
      </c>
      <c r="O31" s="18">
        <f t="shared" si="5"/>
        <v>87.151344025348891</v>
      </c>
      <c r="P31" s="18">
        <f t="shared" ref="P31:U40" si="6">P9/P$28*100</f>
        <v>85.281932529496927</v>
      </c>
      <c r="Q31" s="18">
        <f t="shared" si="6"/>
        <v>84.105610705638497</v>
      </c>
      <c r="R31" s="18">
        <f t="shared" si="6"/>
        <v>84.675022976551006</v>
      </c>
      <c r="S31" s="18">
        <f t="shared" si="6"/>
        <v>86.170316978810888</v>
      </c>
      <c r="T31" s="88">
        <f t="shared" si="6"/>
        <v>84.9253589805205</v>
      </c>
      <c r="U31" s="88">
        <f t="shared" si="6"/>
        <v>85.751194170558847</v>
      </c>
      <c r="V31" s="88">
        <f t="shared" ref="V31:X31" si="7">V9/V$28*100</f>
        <v>86.462352316353559</v>
      </c>
      <c r="W31" s="88">
        <f t="shared" si="7"/>
        <v>87.376314244172505</v>
      </c>
      <c r="X31" s="88">
        <f t="shared" si="7"/>
        <v>87.276944207703139</v>
      </c>
      <c r="Y31" s="88">
        <f t="shared" ref="Y31:Y46" si="8">Y9/Y$28*100</f>
        <v>88.225745712304843</v>
      </c>
    </row>
    <row r="32" spans="1:25" x14ac:dyDescent="0.2">
      <c r="A32" s="143"/>
      <c r="B32" s="80" t="s">
        <v>372</v>
      </c>
      <c r="C32" s="18">
        <f t="shared" ref="C32:O32" si="9">C10/C$28*100</f>
        <v>0.39335746249253162</v>
      </c>
      <c r="D32" s="18">
        <f t="shared" si="9"/>
        <v>1.8313614483681455</v>
      </c>
      <c r="E32" s="18">
        <f t="shared" si="9"/>
        <v>1.5184728485598491</v>
      </c>
      <c r="F32" s="18">
        <f t="shared" si="9"/>
        <v>1.1707365382048165</v>
      </c>
      <c r="G32" s="18">
        <f t="shared" si="9"/>
        <v>1.1413916391862486</v>
      </c>
      <c r="H32" s="18">
        <f t="shared" si="9"/>
        <v>1.0409557274097287</v>
      </c>
      <c r="I32" s="18">
        <f t="shared" si="9"/>
        <v>0.92330821519747319</v>
      </c>
      <c r="J32" s="18">
        <f t="shared" si="9"/>
        <v>0.77190728617705673</v>
      </c>
      <c r="K32" s="18">
        <f t="shared" si="9"/>
        <v>0.77252806313937628</v>
      </c>
      <c r="L32" s="18">
        <f t="shared" si="9"/>
        <v>1.3373646759791695</v>
      </c>
      <c r="M32" s="18">
        <f t="shared" si="9"/>
        <v>1.9403490686684992</v>
      </c>
      <c r="N32" s="18">
        <f t="shared" si="9"/>
        <v>2.3299553183831492</v>
      </c>
      <c r="O32" s="18">
        <f t="shared" si="9"/>
        <v>2.7580552482548097</v>
      </c>
      <c r="P32" s="18">
        <f t="shared" si="6"/>
        <v>2.9088341183854456</v>
      </c>
      <c r="Q32" s="18">
        <f t="shared" si="6"/>
        <v>5.4785684561817236</v>
      </c>
      <c r="R32" s="18">
        <f t="shared" si="6"/>
        <v>4.8977269009589497</v>
      </c>
      <c r="S32" s="18">
        <f t="shared" si="6"/>
        <v>3.1042349822856798</v>
      </c>
      <c r="T32" s="88">
        <f t="shared" si="6"/>
        <v>2.6377067188443322</v>
      </c>
      <c r="U32" s="88">
        <f t="shared" si="6"/>
        <v>2.5154343597657607</v>
      </c>
      <c r="V32" s="88">
        <f t="shared" ref="V32:X32" si="10">V10/V$28*100</f>
        <v>2.0804836942378184</v>
      </c>
      <c r="W32" s="88">
        <f t="shared" si="10"/>
        <v>2.0301560460511356</v>
      </c>
      <c r="X32" s="88">
        <f t="shared" si="10"/>
        <v>1.8156702134743852</v>
      </c>
      <c r="Y32" s="88">
        <f t="shared" si="8"/>
        <v>2.3430467018478129</v>
      </c>
    </row>
    <row r="33" spans="1:25" x14ac:dyDescent="0.2">
      <c r="A33" s="143"/>
      <c r="B33" s="130" t="s">
        <v>332</v>
      </c>
      <c r="C33" s="18">
        <f t="shared" ref="C33:O33" si="11">C11/C$28*100</f>
        <v>9.772024368671553E-2</v>
      </c>
      <c r="D33" s="18">
        <f t="shared" si="11"/>
        <v>8.3883987013785605E-2</v>
      </c>
      <c r="E33" s="18">
        <f t="shared" si="11"/>
        <v>7.1261765365590965E-2</v>
      </c>
      <c r="F33" s="18">
        <f t="shared" si="11"/>
        <v>0.11914709614629011</v>
      </c>
      <c r="G33" s="18">
        <f t="shared" si="11"/>
        <v>0.27823628170590248</v>
      </c>
      <c r="H33" s="18">
        <f t="shared" si="11"/>
        <v>0.17883404212666609</v>
      </c>
      <c r="I33" s="18">
        <f t="shared" si="11"/>
        <v>0.35746097776794222</v>
      </c>
      <c r="J33" s="18">
        <f t="shared" si="11"/>
        <v>0.53645165580177723</v>
      </c>
      <c r="K33" s="18">
        <f t="shared" si="11"/>
        <v>0.57964592728226272</v>
      </c>
      <c r="L33" s="18">
        <f t="shared" si="11"/>
        <v>0.63581918143490834</v>
      </c>
      <c r="M33" s="18">
        <f t="shared" si="11"/>
        <v>0.94009795066500623</v>
      </c>
      <c r="N33" s="18">
        <f t="shared" si="11"/>
        <v>1.3278037178334343</v>
      </c>
      <c r="O33" s="18">
        <f t="shared" si="11"/>
        <v>1.4854783655205637</v>
      </c>
      <c r="P33" s="18">
        <f t="shared" si="6"/>
        <v>1.7641580997062194</v>
      </c>
      <c r="Q33" s="18">
        <f t="shared" si="6"/>
        <v>1.5302169377579804</v>
      </c>
      <c r="R33" s="18">
        <f t="shared" si="6"/>
        <v>1.4950610644341504</v>
      </c>
      <c r="S33" s="18">
        <f t="shared" si="6"/>
        <v>1.4044377063448978</v>
      </c>
      <c r="T33" s="88">
        <f t="shared" si="6"/>
        <v>1.1502940508019588</v>
      </c>
      <c r="U33" s="88">
        <f t="shared" si="6"/>
        <v>0.9502325296506603</v>
      </c>
      <c r="V33" s="88">
        <f t="shared" ref="V33:X33" si="12">V11/V$28*100</f>
        <v>0.79198175849928576</v>
      </c>
      <c r="W33" s="88">
        <f t="shared" si="12"/>
        <v>0.89352642201625165</v>
      </c>
      <c r="X33" s="88">
        <f t="shared" si="12"/>
        <v>0.93431325956427491</v>
      </c>
      <c r="Y33" s="88">
        <f t="shared" si="8"/>
        <v>0.96493258073544286</v>
      </c>
    </row>
    <row r="34" spans="1:25" x14ac:dyDescent="0.2">
      <c r="A34" s="143"/>
      <c r="B34" s="130" t="s">
        <v>333</v>
      </c>
      <c r="C34" s="18">
        <f t="shared" ref="C34:O34" si="13">C12/C$28*100</f>
        <v>0.17368594613942079</v>
      </c>
      <c r="D34" s="18">
        <f t="shared" si="13"/>
        <v>0.20605735317957208</v>
      </c>
      <c r="E34" s="18">
        <f t="shared" si="13"/>
        <v>0.2035702174547171</v>
      </c>
      <c r="F34" s="18">
        <f t="shared" si="13"/>
        <v>0.21270812494916727</v>
      </c>
      <c r="G34" s="18">
        <f t="shared" si="13"/>
        <v>0.1512478438873561</v>
      </c>
      <c r="H34" s="18">
        <f t="shared" si="13"/>
        <v>0.11066854658130522</v>
      </c>
      <c r="I34" s="18">
        <f t="shared" si="13"/>
        <v>0.13208275697234045</v>
      </c>
      <c r="J34" s="18">
        <f t="shared" si="13"/>
        <v>0.27247032787754</v>
      </c>
      <c r="K34" s="18">
        <f t="shared" si="13"/>
        <v>0.26020861947866247</v>
      </c>
      <c r="L34" s="18">
        <f t="shared" si="13"/>
        <v>0.29314325961743382</v>
      </c>
      <c r="M34" s="18">
        <f t="shared" si="13"/>
        <v>1.1015382507846121</v>
      </c>
      <c r="N34" s="18">
        <f t="shared" si="13"/>
        <v>1.1394734111937415</v>
      </c>
      <c r="O34" s="18">
        <f t="shared" si="13"/>
        <v>1.1464943375393668</v>
      </c>
      <c r="P34" s="88">
        <f t="shared" si="6"/>
        <v>1.1498628249211269</v>
      </c>
      <c r="Q34" s="88">
        <f t="shared" si="6"/>
        <v>0.95067355201600645</v>
      </c>
      <c r="R34" s="88">
        <f t="shared" si="6"/>
        <v>1.324785580851793</v>
      </c>
      <c r="S34" s="88">
        <f t="shared" si="6"/>
        <v>1.0371889699536083</v>
      </c>
      <c r="T34" s="88">
        <f t="shared" si="6"/>
        <v>0.98764149180453342</v>
      </c>
      <c r="U34" s="88">
        <f t="shared" si="6"/>
        <v>1.0107636276346681</v>
      </c>
      <c r="V34" s="88">
        <f t="shared" ref="V34:X34" si="14">V12/V$28*100</f>
        <v>0.98001379267973632</v>
      </c>
      <c r="W34" s="88">
        <f t="shared" si="14"/>
        <v>0.71672761047436684</v>
      </c>
      <c r="X34" s="88">
        <f t="shared" si="14"/>
        <v>0.57181412022074607</v>
      </c>
      <c r="Y34" s="88">
        <f t="shared" si="8"/>
        <v>0.7747133910904298</v>
      </c>
    </row>
    <row r="35" spans="1:25" x14ac:dyDescent="0.2">
      <c r="A35" s="143"/>
      <c r="B35" s="130" t="s">
        <v>334</v>
      </c>
      <c r="C35" s="18">
        <f t="shared" ref="C35:O35" si="15">C13/C$28*100</f>
        <v>1.0661757016670556E-3</v>
      </c>
      <c r="D35" s="18">
        <f t="shared" si="15"/>
        <v>1.2552588383245701E-4</v>
      </c>
      <c r="E35" s="18">
        <f t="shared" si="15"/>
        <v>2.4067118546082909E-4</v>
      </c>
      <c r="F35" s="18">
        <f t="shared" si="15"/>
        <v>1.6164716446482111E-3</v>
      </c>
      <c r="G35" s="18">
        <f t="shared" si="15"/>
        <v>1.347122187515974E-2</v>
      </c>
      <c r="H35" s="18">
        <f t="shared" si="15"/>
        <v>2.7034652338398238E-3</v>
      </c>
      <c r="I35" s="18">
        <f t="shared" si="15"/>
        <v>6.5337163341251886E-3</v>
      </c>
      <c r="J35" s="18">
        <f t="shared" si="15"/>
        <v>1.8157766048694467E-2</v>
      </c>
      <c r="K35" s="18">
        <f t="shared" si="15"/>
        <v>1.4014309841507545E-2</v>
      </c>
      <c r="L35" s="18">
        <f t="shared" si="15"/>
        <v>2.6914728936232257E-2</v>
      </c>
      <c r="M35" s="18">
        <f t="shared" si="15"/>
        <v>5.1632053150999752E-2</v>
      </c>
      <c r="N35" s="18">
        <f t="shared" si="15"/>
        <v>0.12220016534333052</v>
      </c>
      <c r="O35" s="18">
        <f t="shared" si="15"/>
        <v>4.4859578364649204E-2</v>
      </c>
      <c r="P35" s="88">
        <f t="shared" si="6"/>
        <v>0.60416745325692922</v>
      </c>
      <c r="Q35" s="88">
        <f t="shared" si="6"/>
        <v>0.74389100960605958</v>
      </c>
      <c r="R35" s="88">
        <f t="shared" si="6"/>
        <v>4.9722102196252574E-2</v>
      </c>
      <c r="S35" s="88">
        <f t="shared" si="6"/>
        <v>3.6664775716807566E-3</v>
      </c>
      <c r="T35" s="88">
        <f t="shared" si="6"/>
        <v>4.081147585866194E-2</v>
      </c>
      <c r="U35" s="88">
        <f t="shared" si="6"/>
        <v>6.1581611095549021E-3</v>
      </c>
      <c r="V35" s="88">
        <f t="shared" ref="V35:X35" si="16">V13/V$28*100</f>
        <v>9.0250404631660071E-3</v>
      </c>
      <c r="W35" s="88">
        <f t="shared" si="16"/>
        <v>1.6690470932946743E-2</v>
      </c>
      <c r="X35" s="88">
        <f t="shared" si="16"/>
        <v>1.5265340684417967E-2</v>
      </c>
      <c r="Y35" s="88">
        <f t="shared" si="8"/>
        <v>9.533958947358577E-2</v>
      </c>
    </row>
    <row r="36" spans="1:25" x14ac:dyDescent="0.2">
      <c r="A36" s="143"/>
      <c r="B36" s="130" t="s">
        <v>335</v>
      </c>
      <c r="C36" s="18">
        <f t="shared" ref="C36:O36" si="17">C14/C$28*100</f>
        <v>0.26323533826714562</v>
      </c>
      <c r="D36" s="18">
        <f t="shared" si="17"/>
        <v>0.34535731431600758</v>
      </c>
      <c r="E36" s="18">
        <f t="shared" si="17"/>
        <v>0.54350365153349101</v>
      </c>
      <c r="F36" s="18">
        <f t="shared" si="17"/>
        <v>0.39014157277939282</v>
      </c>
      <c r="G36" s="18">
        <f t="shared" si="17"/>
        <v>0.43513671999436027</v>
      </c>
      <c r="H36" s="18">
        <f t="shared" si="17"/>
        <v>0.46737173380057712</v>
      </c>
      <c r="I36" s="18">
        <f t="shared" si="17"/>
        <v>0.42928138249629127</v>
      </c>
      <c r="J36" s="18">
        <f t="shared" si="17"/>
        <v>0.35044105991710783</v>
      </c>
      <c r="K36" s="18">
        <f t="shared" si="17"/>
        <v>0.19454076547749466</v>
      </c>
      <c r="L36" s="18">
        <f t="shared" si="17"/>
        <v>0.40753858670442578</v>
      </c>
      <c r="M36" s="18">
        <f t="shared" si="17"/>
        <v>0.82108996704208548</v>
      </c>
      <c r="N36" s="18">
        <f t="shared" si="17"/>
        <v>0.32064675880870597</v>
      </c>
      <c r="O36" s="18">
        <f t="shared" si="17"/>
        <v>0.33809682602390922</v>
      </c>
      <c r="P36" s="88">
        <f t="shared" si="6"/>
        <v>0.51386195861844997</v>
      </c>
      <c r="Q36" s="88">
        <f t="shared" si="6"/>
        <v>0.70693821216090991</v>
      </c>
      <c r="R36" s="88">
        <f t="shared" si="6"/>
        <v>0.50403117251312701</v>
      </c>
      <c r="S36" s="88">
        <f t="shared" si="6"/>
        <v>0.43679265363714659</v>
      </c>
      <c r="T36" s="88">
        <f t="shared" si="6"/>
        <v>0.3414302724618995</v>
      </c>
      <c r="U36" s="88">
        <f t="shared" si="6"/>
        <v>0.33618240155189322</v>
      </c>
      <c r="V36" s="88">
        <f t="shared" ref="V36:X36" si="18">V14/V$28*100</f>
        <v>0.34494827964967423</v>
      </c>
      <c r="W36" s="88">
        <f t="shared" si="18"/>
        <v>0.39263980781955543</v>
      </c>
      <c r="X36" s="88">
        <f t="shared" si="18"/>
        <v>0.37552227737202243</v>
      </c>
      <c r="Y36" s="88">
        <f t="shared" si="8"/>
        <v>0.42327096958589983</v>
      </c>
    </row>
    <row r="37" spans="1:25" x14ac:dyDescent="0.2">
      <c r="A37" s="143"/>
      <c r="B37" s="130" t="s">
        <v>14</v>
      </c>
      <c r="C37" s="18">
        <f t="shared" ref="C37:O37" si="19">C15/C$28*100</f>
        <v>1.8317074951543326E-3</v>
      </c>
      <c r="D37" s="18">
        <f t="shared" si="19"/>
        <v>5.0158024210401643E-3</v>
      </c>
      <c r="E37" s="18">
        <f t="shared" si="19"/>
        <v>2.0323576162281747E-2</v>
      </c>
      <c r="F37" s="18">
        <f t="shared" si="19"/>
        <v>0.2373825260500193</v>
      </c>
      <c r="G37" s="18">
        <f t="shared" si="19"/>
        <v>0.28972513748578177</v>
      </c>
      <c r="H37" s="18">
        <f t="shared" si="19"/>
        <v>0.35151444169992235</v>
      </c>
      <c r="I37" s="18">
        <f t="shared" si="19"/>
        <v>0.45821029460558571</v>
      </c>
      <c r="J37" s="18">
        <f t="shared" si="19"/>
        <v>0.70598451825339992</v>
      </c>
      <c r="K37" s="18">
        <f t="shared" si="19"/>
        <v>0.64441142896925652</v>
      </c>
      <c r="L37" s="18">
        <f t="shared" si="19"/>
        <v>0.48354978644420876</v>
      </c>
      <c r="M37" s="18">
        <f t="shared" si="19"/>
        <v>0.49190040962011283</v>
      </c>
      <c r="N37" s="18">
        <f t="shared" si="19"/>
        <v>0.63076020380479469</v>
      </c>
      <c r="O37" s="18">
        <f t="shared" si="19"/>
        <v>0.62513404103451842</v>
      </c>
      <c r="P37" s="88">
        <f t="shared" si="6"/>
        <v>0.44533046764916484</v>
      </c>
      <c r="Q37" s="88">
        <f t="shared" si="6"/>
        <v>0.48062386144042429</v>
      </c>
      <c r="R37" s="88">
        <f t="shared" si="6"/>
        <v>0.4701877323967617</v>
      </c>
      <c r="S37" s="88">
        <f t="shared" si="6"/>
        <v>0.48140081103210175</v>
      </c>
      <c r="T37" s="88">
        <f t="shared" si="6"/>
        <v>1.0977589649489332</v>
      </c>
      <c r="U37" s="88">
        <f t="shared" si="6"/>
        <v>0.87288050321152855</v>
      </c>
      <c r="V37" s="88">
        <f t="shared" ref="V37:X37" si="20">V15/V$28*100</f>
        <v>0.59175189335553957</v>
      </c>
      <c r="W37" s="88">
        <f t="shared" si="20"/>
        <v>0.68027351886078458</v>
      </c>
      <c r="X37" s="88">
        <f t="shared" si="20"/>
        <v>1.0997076302166398</v>
      </c>
      <c r="Y37" s="88">
        <f t="shared" si="8"/>
        <v>0.60143890769473773</v>
      </c>
    </row>
    <row r="38" spans="1:25" x14ac:dyDescent="0.2">
      <c r="A38" s="143"/>
      <c r="B38" s="8" t="s">
        <v>15</v>
      </c>
      <c r="C38" s="18">
        <f t="shared" ref="C38:O38" si="21">C16/C$28*100</f>
        <v>1.852114428999361</v>
      </c>
      <c r="D38" s="18">
        <f t="shared" si="21"/>
        <v>2.8155376788990787</v>
      </c>
      <c r="E38" s="18">
        <f t="shared" si="21"/>
        <v>2.1653263891609478</v>
      </c>
      <c r="F38" s="18">
        <f t="shared" si="21"/>
        <v>1.5786954472208701</v>
      </c>
      <c r="G38" s="18">
        <f t="shared" si="21"/>
        <v>1.078351610758491</v>
      </c>
      <c r="H38" s="18">
        <f t="shared" si="21"/>
        <v>0.89964581831133306</v>
      </c>
      <c r="I38" s="18">
        <f t="shared" si="21"/>
        <v>0.97663219489032249</v>
      </c>
      <c r="J38" s="18">
        <f t="shared" si="21"/>
        <v>1.4425409423388795</v>
      </c>
      <c r="K38" s="18">
        <f t="shared" si="21"/>
        <v>1.2762250135873241</v>
      </c>
      <c r="L38" s="18">
        <f t="shared" si="21"/>
        <v>2.0901936111559318</v>
      </c>
      <c r="M38" s="18">
        <f t="shared" si="21"/>
        <v>3.9495225432646817</v>
      </c>
      <c r="N38" s="18">
        <f t="shared" si="21"/>
        <v>4.5942704377958385</v>
      </c>
      <c r="O38" s="18">
        <f t="shared" si="21"/>
        <v>4.6268060520058176</v>
      </c>
      <c r="P38" s="88">
        <f t="shared" si="6"/>
        <v>5.0314508508240392</v>
      </c>
      <c r="Q38" s="88">
        <f t="shared" si="6"/>
        <v>3.4829248935165249</v>
      </c>
      <c r="R38" s="88">
        <f t="shared" si="6"/>
        <v>3.6572135499174747</v>
      </c>
      <c r="S38" s="88">
        <f t="shared" si="6"/>
        <v>3.9586211989247477</v>
      </c>
      <c r="T38" s="88">
        <f t="shared" si="6"/>
        <v>4.0564877838703524</v>
      </c>
      <c r="U38" s="88">
        <f t="shared" si="6"/>
        <v>4.0091938237105413</v>
      </c>
      <c r="V38" s="88">
        <f t="shared" ref="V38:X38" si="22">V16/V$28*100</f>
        <v>2.936025588617754</v>
      </c>
      <c r="W38" s="88">
        <f t="shared" si="22"/>
        <v>2.3948758149573255</v>
      </c>
      <c r="X38" s="88">
        <f t="shared" si="22"/>
        <v>1.9438526112809422</v>
      </c>
      <c r="Y38" s="88">
        <f t="shared" si="8"/>
        <v>3.046895386894664</v>
      </c>
    </row>
    <row r="39" spans="1:25" x14ac:dyDescent="0.2">
      <c r="A39" s="143"/>
      <c r="B39" s="8" t="s">
        <v>26</v>
      </c>
      <c r="C39" s="18">
        <f t="shared" ref="C39:O39" si="23">C17/C$28*100</f>
        <v>0.10494481645085178</v>
      </c>
      <c r="D39" s="18">
        <f t="shared" si="23"/>
        <v>0.33648535213717989</v>
      </c>
      <c r="E39" s="18">
        <f t="shared" si="23"/>
        <v>0.2861715869981809</v>
      </c>
      <c r="F39" s="18">
        <f t="shared" si="23"/>
        <v>0.25735596803174193</v>
      </c>
      <c r="G39" s="18">
        <f t="shared" si="23"/>
        <v>0.10994907997469762</v>
      </c>
      <c r="H39" s="18">
        <f t="shared" si="23"/>
        <v>6.7350593681822224E-2</v>
      </c>
      <c r="I39" s="18">
        <f t="shared" si="23"/>
        <v>4.9353357684310518E-2</v>
      </c>
      <c r="J39" s="18">
        <f t="shared" si="23"/>
        <v>1.6772187507990442E-2</v>
      </c>
      <c r="K39" s="18">
        <f t="shared" si="23"/>
        <v>4.0403224592816388E-2</v>
      </c>
      <c r="L39" s="18">
        <f t="shared" si="23"/>
        <v>0.54447683261955138</v>
      </c>
      <c r="M39" s="18">
        <f t="shared" si="23"/>
        <v>0.62633387464040335</v>
      </c>
      <c r="N39" s="18">
        <f t="shared" si="23"/>
        <v>0.74254242202135923</v>
      </c>
      <c r="O39" s="18">
        <f t="shared" si="23"/>
        <v>0.67273393017028593</v>
      </c>
      <c r="P39" s="18">
        <f t="shared" si="6"/>
        <v>0.45259333777238353</v>
      </c>
      <c r="Q39" s="18">
        <f t="shared" si="6"/>
        <v>0.25966208176160649</v>
      </c>
      <c r="R39" s="18">
        <f t="shared" si="6"/>
        <v>0.29186330458290455</v>
      </c>
      <c r="S39" s="18">
        <f t="shared" si="6"/>
        <v>0.34019298063260822</v>
      </c>
      <c r="T39" s="88">
        <f t="shared" si="6"/>
        <v>0.24941981119850926</v>
      </c>
      <c r="U39" s="88">
        <f t="shared" si="6"/>
        <v>0.16612188331452066</v>
      </c>
      <c r="V39" s="88">
        <f t="shared" ref="V39:X39" si="24">V17/V$28*100</f>
        <v>0.16255089859238528</v>
      </c>
      <c r="W39" s="88">
        <f t="shared" si="24"/>
        <v>0.17118566148972728</v>
      </c>
      <c r="X39" s="88">
        <f t="shared" si="24"/>
        <v>0.10397714610876919</v>
      </c>
      <c r="Y39" s="88">
        <f t="shared" si="8"/>
        <v>0.28551414465372554</v>
      </c>
    </row>
    <row r="40" spans="1:25" x14ac:dyDescent="0.2">
      <c r="A40" s="143"/>
      <c r="B40" s="8" t="s">
        <v>27</v>
      </c>
      <c r="C40" s="18">
        <f t="shared" ref="C40:O40" si="25">C18/C$28*100</f>
        <v>0.86382886530346825</v>
      </c>
      <c r="D40" s="18">
        <f t="shared" si="25"/>
        <v>0.79275085612613172</v>
      </c>
      <c r="E40" s="18">
        <f t="shared" si="25"/>
        <v>0.50989686865553552</v>
      </c>
      <c r="F40" s="18">
        <f t="shared" si="25"/>
        <v>0.26061002214028578</v>
      </c>
      <c r="G40" s="18">
        <f t="shared" si="25"/>
        <v>0.15065936844098735</v>
      </c>
      <c r="H40" s="18">
        <f t="shared" si="25"/>
        <v>0.17870786006544606</v>
      </c>
      <c r="I40" s="18">
        <f t="shared" si="25"/>
        <v>0.19273716027748236</v>
      </c>
      <c r="J40" s="18">
        <f t="shared" si="25"/>
        <v>0.24650861505534985</v>
      </c>
      <c r="K40" s="18">
        <f t="shared" si="25"/>
        <v>0.18507795195066731</v>
      </c>
      <c r="L40" s="18">
        <f t="shared" si="25"/>
        <v>0.24628466665066864</v>
      </c>
      <c r="M40" s="18">
        <f t="shared" si="25"/>
        <v>0.32920722735976526</v>
      </c>
      <c r="N40" s="18">
        <f t="shared" si="25"/>
        <v>0.28577415422010005</v>
      </c>
      <c r="O40" s="18">
        <f t="shared" si="25"/>
        <v>0.33928179828659033</v>
      </c>
      <c r="P40" s="18">
        <f t="shared" si="6"/>
        <v>0.6454146679842383</v>
      </c>
      <c r="Q40" s="18">
        <f t="shared" si="6"/>
        <v>0.39252517962445238</v>
      </c>
      <c r="R40" s="18">
        <f t="shared" si="6"/>
        <v>0.38204007883547203</v>
      </c>
      <c r="S40" s="18">
        <f t="shared" si="6"/>
        <v>0.33906560833451016</v>
      </c>
      <c r="T40" s="88">
        <f t="shared" si="6"/>
        <v>0.44189130144716054</v>
      </c>
      <c r="U40" s="88">
        <f t="shared" si="6"/>
        <v>0.5577953915023377</v>
      </c>
      <c r="V40" s="88">
        <f t="shared" ref="V40:X40" si="26">V18/V$28*100</f>
        <v>0.58386125722702997</v>
      </c>
      <c r="W40" s="88">
        <f t="shared" si="26"/>
        <v>0.47209737976965788</v>
      </c>
      <c r="X40" s="88">
        <f t="shared" si="26"/>
        <v>0.35615709221081865</v>
      </c>
      <c r="Y40" s="88">
        <f t="shared" si="8"/>
        <v>0.39342394369977912</v>
      </c>
    </row>
    <row r="41" spans="1:25" x14ac:dyDescent="0.2">
      <c r="A41" s="143"/>
      <c r="B41" s="8" t="s">
        <v>16</v>
      </c>
      <c r="C41" s="18">
        <f t="shared" ref="C41:O41" si="27">C19/C$28*100</f>
        <v>0.37152354265202936</v>
      </c>
      <c r="D41" s="18">
        <f t="shared" si="27"/>
        <v>0.44043372808746606</v>
      </c>
      <c r="E41" s="18">
        <f t="shared" si="27"/>
        <v>0.29768579181079097</v>
      </c>
      <c r="F41" s="18">
        <f t="shared" si="27"/>
        <v>0.27743736013258719</v>
      </c>
      <c r="G41" s="18">
        <f t="shared" si="27"/>
        <v>0.30447045922134347</v>
      </c>
      <c r="H41" s="18">
        <f t="shared" si="27"/>
        <v>0.22269278109128859</v>
      </c>
      <c r="I41" s="18">
        <f t="shared" si="27"/>
        <v>0.25622977959046106</v>
      </c>
      <c r="J41" s="18">
        <f t="shared" si="27"/>
        <v>0.41808019101666744</v>
      </c>
      <c r="K41" s="18">
        <f t="shared" si="27"/>
        <v>0.48825279245785014</v>
      </c>
      <c r="L41" s="18">
        <f t="shared" si="27"/>
        <v>0.55296942598434784</v>
      </c>
      <c r="M41" s="18">
        <f t="shared" si="27"/>
        <v>0.91305298532647294</v>
      </c>
      <c r="N41" s="18">
        <f t="shared" si="27"/>
        <v>1.0363181026263526</v>
      </c>
      <c r="O41" s="18">
        <f t="shared" si="27"/>
        <v>1.0950366792708977</v>
      </c>
      <c r="P41" s="18">
        <f t="shared" ref="P41:U46" si="28">P19/P$28*100</f>
        <v>1.3937333226734876</v>
      </c>
      <c r="Q41" s="18">
        <f t="shared" si="28"/>
        <v>1.2787548455661482</v>
      </c>
      <c r="R41" s="18">
        <f t="shared" si="28"/>
        <v>1.582834824409296</v>
      </c>
      <c r="S41" s="18">
        <f t="shared" si="28"/>
        <v>1.4085601448423066</v>
      </c>
      <c r="T41" s="88">
        <f t="shared" si="28"/>
        <v>1.521992695077782</v>
      </c>
      <c r="U41" s="88">
        <f t="shared" si="28"/>
        <v>1.1675308733686014</v>
      </c>
      <c r="V41" s="88">
        <f t="shared" ref="V41:X41" si="29">V19/V$28*100</f>
        <v>0.96285930478933623</v>
      </c>
      <c r="W41" s="88">
        <f t="shared" si="29"/>
        <v>0.94267899452974113</v>
      </c>
      <c r="X41" s="88">
        <f t="shared" si="29"/>
        <v>0.77346347707060525</v>
      </c>
      <c r="Y41" s="88">
        <f t="shared" si="8"/>
        <v>0.94717837144649608</v>
      </c>
    </row>
    <row r="42" spans="1:25" x14ac:dyDescent="0.2">
      <c r="A42" s="143"/>
      <c r="B42" s="8" t="s">
        <v>19</v>
      </c>
      <c r="C42" s="18">
        <f t="shared" ref="C42:O42" si="30">C20/C$28*100</f>
        <v>2.7476432878028086E-2</v>
      </c>
      <c r="D42" s="18">
        <f t="shared" si="30"/>
        <v>2.5037927137938371E-2</v>
      </c>
      <c r="E42" s="18">
        <f t="shared" si="30"/>
        <v>7.9643606948698001E-2</v>
      </c>
      <c r="F42" s="18">
        <f t="shared" si="30"/>
        <v>4.8566281907523684E-2</v>
      </c>
      <c r="G42" s="18">
        <f t="shared" si="30"/>
        <v>0.12072301289672455</v>
      </c>
      <c r="H42" s="18">
        <f t="shared" si="30"/>
        <v>7.1103592512957281E-2</v>
      </c>
      <c r="I42" s="18">
        <f t="shared" si="30"/>
        <v>7.4382646591878016E-2</v>
      </c>
      <c r="J42" s="18">
        <f t="shared" si="30"/>
        <v>4.8298542225280724E-2</v>
      </c>
      <c r="K42" s="18">
        <f t="shared" si="30"/>
        <v>6.0666187703852438E-2</v>
      </c>
      <c r="L42" s="18">
        <f t="shared" si="30"/>
        <v>8.5698356663870864E-2</v>
      </c>
      <c r="M42" s="18">
        <f t="shared" si="30"/>
        <v>0.13131976866662196</v>
      </c>
      <c r="N42" s="18">
        <f t="shared" si="30"/>
        <v>0.13859024377254398</v>
      </c>
      <c r="O42" s="18">
        <f t="shared" si="30"/>
        <v>0.15422216990597695</v>
      </c>
      <c r="P42" s="18">
        <f t="shared" si="28"/>
        <v>0.18748176415158335</v>
      </c>
      <c r="Q42" s="18">
        <f t="shared" si="28"/>
        <v>0.12142972679057855</v>
      </c>
      <c r="R42" s="18">
        <f t="shared" si="28"/>
        <v>0.13276195059865659</v>
      </c>
      <c r="S42" s="18">
        <f t="shared" si="28"/>
        <v>0.11866288048089584</v>
      </c>
      <c r="T42" s="88">
        <f t="shared" si="28"/>
        <v>0.14130058648147265</v>
      </c>
      <c r="U42" s="88">
        <f t="shared" si="28"/>
        <v>0.12477775394755365</v>
      </c>
      <c r="V42" s="88">
        <f t="shared" ref="V42:X42" si="31">V20/V$28*100</f>
        <v>0.12219154301733848</v>
      </c>
      <c r="W42" s="88">
        <f t="shared" si="31"/>
        <v>0.12320212387172279</v>
      </c>
      <c r="X42" s="88">
        <f t="shared" si="31"/>
        <v>0.11566421177744651</v>
      </c>
      <c r="Y42" s="88">
        <f t="shared" si="8"/>
        <v>0.11563839175153408</v>
      </c>
    </row>
    <row r="43" spans="1:25" x14ac:dyDescent="0.2">
      <c r="A43" s="143"/>
      <c r="B43" s="8" t="s">
        <v>18</v>
      </c>
      <c r="C43" s="18">
        <f t="shared" ref="C43:O43" si="32">C21/C$28*100</f>
        <v>6.5140863764083887E-2</v>
      </c>
      <c r="D43" s="18">
        <f t="shared" si="32"/>
        <v>2.3789283168207689E-2</v>
      </c>
      <c r="E43" s="18">
        <f t="shared" si="32"/>
        <v>3.3189159114670956E-2</v>
      </c>
      <c r="F43" s="18">
        <f t="shared" si="32"/>
        <v>2.1954974947665646E-2</v>
      </c>
      <c r="G43" s="18">
        <f t="shared" si="32"/>
        <v>5.0215356899865393E-2</v>
      </c>
      <c r="H43" s="18">
        <f t="shared" si="32"/>
        <v>3.5976926771742308E-2</v>
      </c>
      <c r="I43" s="18">
        <f t="shared" si="32"/>
        <v>2.2541374213736944E-2</v>
      </c>
      <c r="J43" s="18">
        <f t="shared" si="32"/>
        <v>3.098955604961777E-2</v>
      </c>
      <c r="K43" s="18">
        <f t="shared" si="32"/>
        <v>3.510928129712252E-2</v>
      </c>
      <c r="L43" s="18">
        <f t="shared" si="32"/>
        <v>4.3155002181852739E-2</v>
      </c>
      <c r="M43" s="18">
        <f t="shared" si="32"/>
        <v>6.4419509159380425E-2</v>
      </c>
      <c r="N43" s="18">
        <f t="shared" si="32"/>
        <v>7.6921156285729306E-2</v>
      </c>
      <c r="O43" s="18">
        <f t="shared" si="32"/>
        <v>0.10740528946743158</v>
      </c>
      <c r="P43" s="18">
        <f t="shared" si="28"/>
        <v>0.10823810667728101</v>
      </c>
      <c r="Q43" s="18">
        <f t="shared" si="28"/>
        <v>6.7842060026530648E-2</v>
      </c>
      <c r="R43" s="18">
        <f t="shared" si="28"/>
        <v>6.5860233326526407E-2</v>
      </c>
      <c r="S43" s="18">
        <f t="shared" si="28"/>
        <v>6.3941818169508391E-2</v>
      </c>
      <c r="T43" s="88">
        <f t="shared" si="28"/>
        <v>5.7698801631646618E-2</v>
      </c>
      <c r="U43" s="88">
        <f t="shared" si="28"/>
        <v>5.5610976716163441E-2</v>
      </c>
      <c r="V43" s="88">
        <f t="shared" ref="V43:X43" si="33">V21/V$28*100</f>
        <v>6.841080116505302E-2</v>
      </c>
      <c r="W43" s="88">
        <f t="shared" si="33"/>
        <v>7.8672924506087621E-2</v>
      </c>
      <c r="X43" s="88">
        <f t="shared" si="33"/>
        <v>5.5138383833429817E-2</v>
      </c>
      <c r="Y43" s="88">
        <f t="shared" si="8"/>
        <v>6.1579919774097928E-2</v>
      </c>
    </row>
    <row r="44" spans="1:25" x14ac:dyDescent="0.2">
      <c r="A44" s="143"/>
      <c r="B44" s="8" t="s">
        <v>20</v>
      </c>
      <c r="C44" s="18">
        <f t="shared" ref="C44:O44" si="34">C22/C$28*100</f>
        <v>4.9641199468585867E-3</v>
      </c>
      <c r="D44" s="18">
        <f t="shared" si="34"/>
        <v>5.1919762715785973E-3</v>
      </c>
      <c r="E44" s="18">
        <f t="shared" si="34"/>
        <v>1.6890347390847729E-2</v>
      </c>
      <c r="F44" s="18">
        <f t="shared" si="34"/>
        <v>1.0365944350183728E-2</v>
      </c>
      <c r="G44" s="18">
        <f t="shared" si="34"/>
        <v>1.0212500006489626E-2</v>
      </c>
      <c r="H44" s="18">
        <f t="shared" si="34"/>
        <v>4.3566169783612226E-3</v>
      </c>
      <c r="I44" s="18">
        <f t="shared" si="34"/>
        <v>4.4697531688358584E-3</v>
      </c>
      <c r="J44" s="18">
        <f t="shared" si="34"/>
        <v>4.3667136904453167E-3</v>
      </c>
      <c r="K44" s="18">
        <f t="shared" si="34"/>
        <v>2.0400030974444514E-2</v>
      </c>
      <c r="L44" s="18">
        <f t="shared" si="34"/>
        <v>2.7531765042384224E-2</v>
      </c>
      <c r="M44" s="18">
        <f t="shared" si="34"/>
        <v>3.7364249809301309E-2</v>
      </c>
      <c r="N44" s="18">
        <f t="shared" si="34"/>
        <v>4.4587276098962729E-2</v>
      </c>
      <c r="O44" s="18">
        <f t="shared" si="34"/>
        <v>4.8861489548166881E-2</v>
      </c>
      <c r="P44" s="18">
        <f t="shared" si="28"/>
        <v>4.4438277266116467E-2</v>
      </c>
      <c r="Q44" s="18">
        <f t="shared" si="28"/>
        <v>6.0025632823964996E-2</v>
      </c>
      <c r="R44" s="18">
        <f t="shared" si="28"/>
        <v>4.9746400370815021E-2</v>
      </c>
      <c r="S44" s="18">
        <f t="shared" si="28"/>
        <v>4.1618474389895792E-2</v>
      </c>
      <c r="T44" s="88">
        <f t="shared" si="28"/>
        <v>4.7653342189992599E-2</v>
      </c>
      <c r="U44" s="88">
        <f t="shared" si="28"/>
        <v>4.2586065582840678E-2</v>
      </c>
      <c r="V44" s="88">
        <f t="shared" ref="V44:X44" si="35">V22/V$28*100</f>
        <v>4.0395266193356018E-2</v>
      </c>
      <c r="W44" s="88">
        <f t="shared" si="35"/>
        <v>4.2508183530403379E-2</v>
      </c>
      <c r="X44" s="88">
        <f t="shared" si="35"/>
        <v>4.9413216187276898E-2</v>
      </c>
      <c r="Y44" s="88">
        <f t="shared" si="8"/>
        <v>3.6238585535077861E-2</v>
      </c>
    </row>
    <row r="45" spans="1:25" x14ac:dyDescent="0.2">
      <c r="A45" s="143"/>
      <c r="B45" s="8" t="s">
        <v>21</v>
      </c>
      <c r="C45" s="18">
        <f t="shared" ref="C45:O45" si="36">C23/C$28*100</f>
        <v>9.8071550426428924E-3</v>
      </c>
      <c r="D45" s="18">
        <f t="shared" si="36"/>
        <v>1.3689360000141338E-2</v>
      </c>
      <c r="E45" s="18">
        <f t="shared" si="36"/>
        <v>5.6321233745370734E-3</v>
      </c>
      <c r="F45" s="18">
        <f t="shared" si="36"/>
        <v>4.9563291903480704E-3</v>
      </c>
      <c r="G45" s="18">
        <f t="shared" si="36"/>
        <v>7.3878204480123779E-3</v>
      </c>
      <c r="H45" s="18">
        <f t="shared" si="36"/>
        <v>3.8955159744969423E-3</v>
      </c>
      <c r="I45" s="18">
        <f t="shared" si="36"/>
        <v>8.085232798202965E-3</v>
      </c>
      <c r="J45" s="18">
        <f t="shared" si="36"/>
        <v>9.1547413285414398E-3</v>
      </c>
      <c r="K45" s="18">
        <f t="shared" si="36"/>
        <v>2.6889367629601028E-2</v>
      </c>
      <c r="L45" s="18">
        <f t="shared" si="36"/>
        <v>4.1494517040599067E-2</v>
      </c>
      <c r="M45" s="18">
        <f t="shared" si="36"/>
        <v>7.8155752663787506E-2</v>
      </c>
      <c r="N45" s="18">
        <f t="shared" si="36"/>
        <v>9.6470095854559401E-2</v>
      </c>
      <c r="O45" s="18">
        <f t="shared" si="36"/>
        <v>3.9975540524790895E-2</v>
      </c>
      <c r="P45" s="18">
        <f t="shared" si="28"/>
        <v>3.8687906092513241E-2</v>
      </c>
      <c r="Q45" s="18">
        <f t="shared" si="28"/>
        <v>2.6926860258910973E-2</v>
      </c>
      <c r="R45" s="18">
        <f t="shared" si="28"/>
        <v>3.1043401613166252E-2</v>
      </c>
      <c r="S45" s="18">
        <f t="shared" si="28"/>
        <v>3.3328589664259424E-2</v>
      </c>
      <c r="T45" s="88">
        <f t="shared" si="28"/>
        <v>0.15356617367467013</v>
      </c>
      <c r="U45" s="88">
        <f t="shared" si="28"/>
        <v>0.16817137052283274</v>
      </c>
      <c r="V45" s="88">
        <f t="shared" ref="V45:X45" si="37">V23/V$28*100</f>
        <v>0.16150591510949963</v>
      </c>
      <c r="W45" s="88">
        <f t="shared" si="37"/>
        <v>0.20637452317290406</v>
      </c>
      <c r="X45" s="88">
        <f t="shared" si="37"/>
        <v>0.22030251169041318</v>
      </c>
      <c r="Y45" s="88">
        <f t="shared" si="8"/>
        <v>8.4778986694757405E-2</v>
      </c>
    </row>
    <row r="46" spans="1:25" x14ac:dyDescent="0.2">
      <c r="A46" s="143"/>
      <c r="B46" s="8" t="s">
        <v>17</v>
      </c>
      <c r="C46" s="18">
        <f t="shared" ref="C46:O46" si="38">C24/C$28*100</f>
        <v>4.1322008711395262E-2</v>
      </c>
      <c r="D46" s="18">
        <f t="shared" si="38"/>
        <v>3.2547355367150109E-2</v>
      </c>
      <c r="E46" s="18">
        <f t="shared" si="38"/>
        <v>4.9358786151487484E-2</v>
      </c>
      <c r="F46" s="18">
        <f t="shared" si="38"/>
        <v>4.2635593166209809E-2</v>
      </c>
      <c r="G46" s="18">
        <f t="shared" si="38"/>
        <v>4.0545299311150945E-2</v>
      </c>
      <c r="H46" s="18">
        <f t="shared" si="38"/>
        <v>3.8053344602159443E-2</v>
      </c>
      <c r="I46" s="18">
        <f t="shared" si="38"/>
        <v>5.0056321297923707E-2</v>
      </c>
      <c r="J46" s="18">
        <f t="shared" si="38"/>
        <v>4.7215281480007809E-2</v>
      </c>
      <c r="K46" s="18">
        <f t="shared" si="38"/>
        <v>5.4982035966121945E-2</v>
      </c>
      <c r="L46" s="18">
        <f t="shared" si="38"/>
        <v>6.1535666573988124E-2</v>
      </c>
      <c r="M46" s="18">
        <f t="shared" si="38"/>
        <v>6.4568296031415548E-2</v>
      </c>
      <c r="N46" s="18">
        <f t="shared" si="38"/>
        <v>6.876026366364929E-2</v>
      </c>
      <c r="O46" s="18">
        <f t="shared" si="38"/>
        <v>8.688900127198125E-2</v>
      </c>
      <c r="P46" s="18">
        <f t="shared" si="28"/>
        <v>0.10532473562512552</v>
      </c>
      <c r="Q46" s="18">
        <f t="shared" si="28"/>
        <v>8.7751227535327561E-2</v>
      </c>
      <c r="R46" s="18">
        <f t="shared" si="28"/>
        <v>0.12275004395092021</v>
      </c>
      <c r="S46" s="18">
        <f t="shared" si="28"/>
        <v>0.16614419513097672</v>
      </c>
      <c r="T46" s="88">
        <f t="shared" si="28"/>
        <v>0.13162224247094345</v>
      </c>
      <c r="U46" s="88">
        <f t="shared" si="28"/>
        <v>0.13821775216131771</v>
      </c>
      <c r="V46" s="88">
        <f t="shared" ref="V46:X46" si="39">V24/V$28*100</f>
        <v>0.10271007084236693</v>
      </c>
      <c r="W46" s="88">
        <f t="shared" si="39"/>
        <v>9.6046374233983933E-2</v>
      </c>
      <c r="X46" s="88">
        <f t="shared" si="39"/>
        <v>7.4451623773117204E-2</v>
      </c>
      <c r="Y46" s="88">
        <f t="shared" si="8"/>
        <v>8.9460721836708473E-2</v>
      </c>
    </row>
    <row r="47" spans="1:25" x14ac:dyDescent="0.2">
      <c r="A47" s="143"/>
      <c r="B47" s="8" t="s">
        <v>22</v>
      </c>
      <c r="C47" s="18">
        <f t="shared" ref="C47:O47" si="40">C26/C$28*100</f>
        <v>96.969583570873752</v>
      </c>
      <c r="D47" s="18">
        <f t="shared" si="40"/>
        <v>96.932470330017694</v>
      </c>
      <c r="E47" s="18">
        <f t="shared" si="40"/>
        <v>96.083453328028639</v>
      </c>
      <c r="F47" s="18">
        <f t="shared" si="40"/>
        <v>95.846787190615373</v>
      </c>
      <c r="G47" s="18">
        <f t="shared" si="40"/>
        <v>96.392646431112468</v>
      </c>
      <c r="H47" s="18">
        <f t="shared" si="40"/>
        <v>97.482421847099232</v>
      </c>
      <c r="I47" s="18">
        <f t="shared" si="40"/>
        <v>96.913874965176134</v>
      </c>
      <c r="J47" s="18">
        <f t="shared" si="40"/>
        <v>97.586328818850603</v>
      </c>
      <c r="K47" s="18">
        <f t="shared" si="40"/>
        <v>97.571528748459926</v>
      </c>
      <c r="L47" s="18">
        <f t="shared" si="40"/>
        <v>97.394010422164484</v>
      </c>
      <c r="M47" s="18">
        <f t="shared" si="40"/>
        <v>97.185092979589598</v>
      </c>
      <c r="N47" s="18">
        <f t="shared" si="40"/>
        <v>96.964046200302818</v>
      </c>
      <c r="O47" s="18">
        <f t="shared" si="40"/>
        <v>97.029774136553158</v>
      </c>
      <c r="P47" s="18">
        <f t="shared" ref="P47:U49" si="41">P26/P$28*100</f>
        <v>96.549735477937162</v>
      </c>
      <c r="Q47" s="18">
        <f t="shared" si="41"/>
        <v>96.528774076302128</v>
      </c>
      <c r="R47" s="18">
        <f t="shared" si="41"/>
        <v>95.748965498967721</v>
      </c>
      <c r="S47" s="18">
        <f t="shared" si="41"/>
        <v>95.559470808607145</v>
      </c>
      <c r="T47" s="88">
        <f t="shared" si="41"/>
        <v>94.249848247306645</v>
      </c>
      <c r="U47" s="88">
        <f t="shared" si="41"/>
        <v>94.441275949558772</v>
      </c>
      <c r="V47" s="88">
        <f t="shared" ref="V47:X47" si="42">V26/V$28*100</f>
        <v>93.216568571176794</v>
      </c>
      <c r="W47" s="88">
        <f t="shared" si="42"/>
        <v>93.784476324810512</v>
      </c>
      <c r="X47" s="88">
        <f t="shared" si="42"/>
        <v>93.46127554029583</v>
      </c>
      <c r="Y47" s="88">
        <f>Y26/Y$28*100</f>
        <v>95.700669848536975</v>
      </c>
    </row>
    <row r="48" spans="1:25" x14ac:dyDescent="0.2">
      <c r="A48" s="143"/>
      <c r="B48" s="8" t="s">
        <v>23</v>
      </c>
      <c r="C48" s="18">
        <f t="shared" ref="C48:O48" si="43">C27/C$28*100</f>
        <v>3.0304164291262459</v>
      </c>
      <c r="D48" s="18">
        <f t="shared" si="43"/>
        <v>3.0675296699823043</v>
      </c>
      <c r="E48" s="18">
        <f t="shared" si="43"/>
        <v>3.9165466719713584</v>
      </c>
      <c r="F48" s="18">
        <f t="shared" si="43"/>
        <v>4.1532128093846188</v>
      </c>
      <c r="G48" s="18">
        <f t="shared" si="43"/>
        <v>3.6073535688875258</v>
      </c>
      <c r="H48" s="18">
        <f t="shared" si="43"/>
        <v>2.5175781529007724</v>
      </c>
      <c r="I48" s="18">
        <f t="shared" si="43"/>
        <v>3.0861250348238589</v>
      </c>
      <c r="J48" s="18">
        <f t="shared" si="43"/>
        <v>2.4136711811493958</v>
      </c>
      <c r="K48" s="18">
        <f t="shared" si="43"/>
        <v>2.4284712515400817</v>
      </c>
      <c r="L48" s="18">
        <f t="shared" si="43"/>
        <v>2.6059895778355062</v>
      </c>
      <c r="M48" s="18">
        <f t="shared" si="43"/>
        <v>2.8149070204103972</v>
      </c>
      <c r="N48" s="18">
        <f t="shared" si="43"/>
        <v>3.0359537996971757</v>
      </c>
      <c r="O48" s="18">
        <f t="shared" si="43"/>
        <v>2.9702258634468377</v>
      </c>
      <c r="P48" s="18">
        <f t="shared" si="41"/>
        <v>3.4502645220628412</v>
      </c>
      <c r="Q48" s="18">
        <f t="shared" si="41"/>
        <v>3.4712259236978698</v>
      </c>
      <c r="R48" s="18">
        <f t="shared" si="41"/>
        <v>4.2510345010322776</v>
      </c>
      <c r="S48" s="18">
        <f t="shared" si="41"/>
        <v>4.4405291913928542</v>
      </c>
      <c r="T48" s="88">
        <f t="shared" si="41"/>
        <v>5.7501517526933537</v>
      </c>
      <c r="U48" s="88">
        <f t="shared" si="41"/>
        <v>5.5587240504412287</v>
      </c>
      <c r="V48" s="88">
        <f t="shared" ref="V48:X48" si="44">V27/V$28*100</f>
        <v>6.7834314288232029</v>
      </c>
      <c r="W48" s="88">
        <f t="shared" si="44"/>
        <v>6.2155236751894893</v>
      </c>
      <c r="X48" s="88">
        <f t="shared" si="44"/>
        <v>6.5387244597041665</v>
      </c>
      <c r="Y48" s="88">
        <f>Y27/Y$28*100</f>
        <v>4.2993301514630238</v>
      </c>
    </row>
    <row r="49" spans="1:25" ht="13.5" thickBot="1" x14ac:dyDescent="0.25">
      <c r="A49" s="143"/>
      <c r="B49" s="30" t="s">
        <v>7</v>
      </c>
      <c r="C49" s="78">
        <f t="shared" ref="C49:O49" si="45">C28/C$28*100</f>
        <v>100</v>
      </c>
      <c r="D49" s="78">
        <f t="shared" si="45"/>
        <v>100</v>
      </c>
      <c r="E49" s="78">
        <f t="shared" si="45"/>
        <v>100</v>
      </c>
      <c r="F49" s="78">
        <f t="shared" si="45"/>
        <v>100</v>
      </c>
      <c r="G49" s="78">
        <f t="shared" si="45"/>
        <v>100</v>
      </c>
      <c r="H49" s="78">
        <f t="shared" si="45"/>
        <v>100</v>
      </c>
      <c r="I49" s="78">
        <f t="shared" si="45"/>
        <v>100</v>
      </c>
      <c r="J49" s="78">
        <f t="shared" si="45"/>
        <v>100</v>
      </c>
      <c r="K49" s="78">
        <f t="shared" si="45"/>
        <v>100</v>
      </c>
      <c r="L49" s="78">
        <f t="shared" si="45"/>
        <v>100</v>
      </c>
      <c r="M49" s="78">
        <f t="shared" si="45"/>
        <v>100</v>
      </c>
      <c r="N49" s="78">
        <f t="shared" si="45"/>
        <v>100</v>
      </c>
      <c r="O49" s="78">
        <f t="shared" si="45"/>
        <v>100</v>
      </c>
      <c r="P49" s="78">
        <f t="shared" si="41"/>
        <v>100</v>
      </c>
      <c r="Q49" s="78">
        <f t="shared" si="41"/>
        <v>100</v>
      </c>
      <c r="R49" s="78">
        <f t="shared" si="41"/>
        <v>100</v>
      </c>
      <c r="S49" s="78">
        <f t="shared" si="41"/>
        <v>100</v>
      </c>
      <c r="T49" s="78">
        <f t="shared" si="41"/>
        <v>100</v>
      </c>
      <c r="U49" s="78">
        <f t="shared" si="41"/>
        <v>100</v>
      </c>
      <c r="V49" s="271">
        <f t="shared" ref="V49:X49" si="46">V28/V$28*100</f>
        <v>100</v>
      </c>
      <c r="W49" s="271">
        <f t="shared" si="46"/>
        <v>100</v>
      </c>
      <c r="X49" s="271">
        <f t="shared" si="46"/>
        <v>100</v>
      </c>
      <c r="Y49" s="78">
        <f>Y28/Y$28*100</f>
        <v>100</v>
      </c>
    </row>
    <row r="50" spans="1:25" ht="20.25" thickTop="1" thickBot="1" x14ac:dyDescent="0.35">
      <c r="A50" s="143"/>
      <c r="B50" s="83"/>
      <c r="C50" s="334" t="s">
        <v>251</v>
      </c>
      <c r="D50" s="334"/>
      <c r="E50" s="334"/>
      <c r="F50" s="334"/>
      <c r="G50" s="334"/>
      <c r="H50" s="334"/>
      <c r="I50" s="334"/>
      <c r="J50" s="334"/>
      <c r="K50" s="334"/>
      <c r="L50" s="334"/>
      <c r="M50" s="334"/>
      <c r="N50" s="334"/>
      <c r="O50" s="334"/>
      <c r="P50" s="334"/>
      <c r="Q50" s="334"/>
      <c r="R50" s="334"/>
      <c r="S50" s="334"/>
      <c r="T50" s="334"/>
      <c r="U50" s="334"/>
      <c r="V50" s="334"/>
      <c r="W50" s="334"/>
      <c r="X50" s="334"/>
      <c r="Y50" s="334"/>
    </row>
    <row r="51" spans="1:25" ht="13.5" thickTop="1" x14ac:dyDescent="0.2">
      <c r="A51" s="143"/>
      <c r="B51" s="8"/>
      <c r="C51" s="18"/>
      <c r="D51" s="18"/>
      <c r="E51" s="18"/>
      <c r="F51" s="18"/>
      <c r="G51" s="18"/>
      <c r="H51" s="18"/>
      <c r="I51" s="18"/>
      <c r="J51" s="18"/>
      <c r="K51" s="18"/>
      <c r="L51" s="18"/>
      <c r="M51" s="18"/>
      <c r="N51" s="18"/>
      <c r="O51" s="18"/>
      <c r="P51" s="18"/>
      <c r="Q51" s="18"/>
      <c r="R51" s="18"/>
      <c r="S51" s="18"/>
      <c r="T51" s="18"/>
      <c r="U51" s="18"/>
      <c r="V51" s="18"/>
      <c r="W51" s="18"/>
      <c r="X51" s="18"/>
      <c r="Y51" s="18"/>
    </row>
    <row r="52" spans="1:25" x14ac:dyDescent="0.2">
      <c r="A52" s="143"/>
      <c r="B52" s="130" t="s">
        <v>326</v>
      </c>
      <c r="C52" s="33" t="s">
        <v>10</v>
      </c>
      <c r="D52" s="18">
        <f t="shared" ref="D52:U52" si="47">(D9/C9)*100-100</f>
        <v>80.596838077252642</v>
      </c>
      <c r="E52" s="18">
        <f t="shared" si="47"/>
        <v>25.621533963022245</v>
      </c>
      <c r="F52" s="18">
        <f t="shared" si="47"/>
        <v>17.096554956035789</v>
      </c>
      <c r="G52" s="18">
        <f t="shared" si="47"/>
        <v>22.907413140527467</v>
      </c>
      <c r="H52" s="18">
        <f t="shared" si="47"/>
        <v>29.126230174687038</v>
      </c>
      <c r="I52" s="18">
        <f t="shared" si="47"/>
        <v>-3.5959489790692345</v>
      </c>
      <c r="J52" s="18">
        <f t="shared" si="47"/>
        <v>-2.5971052100487526</v>
      </c>
      <c r="K52" s="18">
        <f t="shared" si="47"/>
        <v>1.5346442936461813E-2</v>
      </c>
      <c r="L52" s="18">
        <f t="shared" si="47"/>
        <v>11.374004181640046</v>
      </c>
      <c r="M52" s="18">
        <f t="shared" si="47"/>
        <v>3.0327249404510326</v>
      </c>
      <c r="N52" s="18">
        <f t="shared" si="47"/>
        <v>16.674283538411146</v>
      </c>
      <c r="O52" s="18">
        <f t="shared" si="47"/>
        <v>10.485654160196603</v>
      </c>
      <c r="P52" s="18">
        <f t="shared" si="47"/>
        <v>2.8157772421875507</v>
      </c>
      <c r="Q52" s="18">
        <f t="shared" si="47"/>
        <v>-14.374156017618674</v>
      </c>
      <c r="R52" s="18">
        <f t="shared" si="47"/>
        <v>21.65545272454446</v>
      </c>
      <c r="S52" s="18">
        <f t="shared" si="47"/>
        <v>2.4303314414540864</v>
      </c>
      <c r="T52" s="18">
        <f t="shared" si="47"/>
        <v>5.1298063471013364</v>
      </c>
      <c r="U52" s="18">
        <f t="shared" si="47"/>
        <v>2.6279950113440691</v>
      </c>
      <c r="V52" s="18">
        <f t="shared" ref="V52:X52" si="48">(V9/U9)*100-100</f>
        <v>9.24456703241394</v>
      </c>
      <c r="W52" s="18">
        <f t="shared" si="48"/>
        <v>5.17650002243073E-2</v>
      </c>
      <c r="X52" s="18">
        <f t="shared" si="48"/>
        <v>-1.7036404992437326</v>
      </c>
      <c r="Y52" s="18">
        <f>IFERROR((POWER(U9/C9,1/21)*100)-100,"--")</f>
        <v>9.6586553797645109</v>
      </c>
    </row>
    <row r="53" spans="1:25" x14ac:dyDescent="0.2">
      <c r="A53" s="143"/>
      <c r="B53" s="80" t="s">
        <v>372</v>
      </c>
      <c r="C53" s="33" t="s">
        <v>10</v>
      </c>
      <c r="D53" s="18">
        <f t="shared" ref="D53:U53" si="49">(D10/C10)*100-100</f>
        <v>763.7760465987418</v>
      </c>
      <c r="E53" s="18">
        <f t="shared" si="49"/>
        <v>4.2576578478020082</v>
      </c>
      <c r="F53" s="18">
        <f t="shared" si="49"/>
        <v>-10.290669205355442</v>
      </c>
      <c r="G53" s="18">
        <f t="shared" si="49"/>
        <v>18.788314059796932</v>
      </c>
      <c r="H53" s="18">
        <f t="shared" si="49"/>
        <v>16.038583572353687</v>
      </c>
      <c r="I53" s="18">
        <f t="shared" si="49"/>
        <v>-13.781036064625596</v>
      </c>
      <c r="J53" s="18">
        <f t="shared" si="49"/>
        <v>-18.567507522041808</v>
      </c>
      <c r="K53" s="18">
        <f t="shared" si="49"/>
        <v>-0.25455747448323507</v>
      </c>
      <c r="L53" s="18">
        <f t="shared" si="49"/>
        <v>96.305428612858435</v>
      </c>
      <c r="M53" s="18">
        <f t="shared" si="49"/>
        <v>55.236156763719237</v>
      </c>
      <c r="N53" s="18">
        <f t="shared" si="49"/>
        <v>42.263022967284911</v>
      </c>
      <c r="O53" s="18">
        <f t="shared" si="49"/>
        <v>31.516928886965587</v>
      </c>
      <c r="P53" s="18">
        <f t="shared" si="49"/>
        <v>10.813535916660584</v>
      </c>
      <c r="Q53" s="18">
        <f t="shared" si="49"/>
        <v>63.52534226346026</v>
      </c>
      <c r="R53" s="18">
        <f t="shared" si="49"/>
        <v>8.0260999554027705</v>
      </c>
      <c r="S53" s="18">
        <f t="shared" si="49"/>
        <v>-36.205059844341001</v>
      </c>
      <c r="T53" s="18">
        <f t="shared" si="49"/>
        <v>-9.3603790945058023</v>
      </c>
      <c r="U53" s="18">
        <f t="shared" si="49"/>
        <v>-3.0719351336544065</v>
      </c>
      <c r="V53" s="18">
        <f t="shared" ref="V53:X53" si="50">(V10/U10)*100-100</f>
        <v>-10.388384843585825</v>
      </c>
      <c r="W53" s="18">
        <f t="shared" si="50"/>
        <v>-3.3897547442274174</v>
      </c>
      <c r="X53" s="18">
        <f t="shared" si="50"/>
        <v>-11.988551086196395</v>
      </c>
      <c r="Y53" s="18">
        <f t="shared" ref="Y53:Y70" si="51">IFERROR((POWER(U10/C10,1/21)*100)-100,"--")</f>
        <v>20.335588118984276</v>
      </c>
    </row>
    <row r="54" spans="1:25" x14ac:dyDescent="0.2">
      <c r="A54" s="143"/>
      <c r="B54" s="130" t="s">
        <v>332</v>
      </c>
      <c r="C54" s="33" t="s">
        <v>10</v>
      </c>
      <c r="D54" s="18">
        <f t="shared" ref="D54:U54" si="52">(D11/C11)*100-100</f>
        <v>59.260841267034294</v>
      </c>
      <c r="E54" s="18">
        <f t="shared" si="52"/>
        <v>6.8199852631216231</v>
      </c>
      <c r="F54" s="18">
        <f t="shared" si="52"/>
        <v>94.541544879854115</v>
      </c>
      <c r="G54" s="18">
        <f t="shared" si="52"/>
        <v>184.53028766669058</v>
      </c>
      <c r="H54" s="18">
        <f t="shared" si="52"/>
        <v>-18.221097315332841</v>
      </c>
      <c r="I54" s="18">
        <f t="shared" si="52"/>
        <v>94.297317709933935</v>
      </c>
      <c r="J54" s="18">
        <f t="shared" si="52"/>
        <v>46.177738406479307</v>
      </c>
      <c r="K54" s="18">
        <f t="shared" si="52"/>
        <v>7.6901881410916815</v>
      </c>
      <c r="L54" s="18">
        <f t="shared" si="52"/>
        <v>24.38487193067553</v>
      </c>
      <c r="M54" s="18">
        <f t="shared" si="52"/>
        <v>58.19849369517226</v>
      </c>
      <c r="N54" s="18">
        <f t="shared" si="52"/>
        <v>67.334342308621331</v>
      </c>
      <c r="O54" s="18">
        <f t="shared" si="52"/>
        <v>24.296454506603766</v>
      </c>
      <c r="P54" s="18">
        <f t="shared" si="52"/>
        <v>24.78086467334812</v>
      </c>
      <c r="Q54" s="18">
        <f t="shared" si="52"/>
        <v>-24.690037478600274</v>
      </c>
      <c r="R54" s="18">
        <f t="shared" si="52"/>
        <v>18.061188622897134</v>
      </c>
      <c r="S54" s="18">
        <f t="shared" si="52"/>
        <v>-5.4482088946306675</v>
      </c>
      <c r="T54" s="18">
        <f t="shared" si="52"/>
        <v>-12.631967347936154</v>
      </c>
      <c r="U54" s="18">
        <f t="shared" si="52"/>
        <v>-16.037747907924796</v>
      </c>
      <c r="V54" s="18">
        <f t="shared" ref="V54:X54" si="53">(V11/U11)*100-100</f>
        <v>-9.6978142108476391</v>
      </c>
      <c r="W54" s="18">
        <f t="shared" si="53"/>
        <v>11.699261236042119</v>
      </c>
      <c r="X54" s="18">
        <f t="shared" si="53"/>
        <v>2.9003224389452242</v>
      </c>
      <c r="Y54" s="18">
        <f t="shared" si="51"/>
        <v>22.761360354793354</v>
      </c>
    </row>
    <row r="55" spans="1:25" x14ac:dyDescent="0.2">
      <c r="A55" s="143"/>
      <c r="B55" s="130" t="s">
        <v>333</v>
      </c>
      <c r="C55" s="33" t="s">
        <v>10</v>
      </c>
      <c r="D55" s="18">
        <f t="shared" ref="D55:U55" si="54">(D12/C12)*100-100</f>
        <v>120.10906079154276</v>
      </c>
      <c r="E55" s="18">
        <f t="shared" si="54"/>
        <v>24.222745835778497</v>
      </c>
      <c r="F55" s="18">
        <f t="shared" si="54"/>
        <v>21.578089287653697</v>
      </c>
      <c r="G55" s="18">
        <f t="shared" si="54"/>
        <v>-13.363017586300543</v>
      </c>
      <c r="H55" s="18">
        <f t="shared" si="54"/>
        <v>-6.9021051062982082</v>
      </c>
      <c r="I55" s="18">
        <f t="shared" si="54"/>
        <v>16.013967200166192</v>
      </c>
      <c r="J55" s="18">
        <f t="shared" si="54"/>
        <v>100.93351250986012</v>
      </c>
      <c r="K55" s="18">
        <f t="shared" si="54"/>
        <v>-4.8198464088846436</v>
      </c>
      <c r="L55" s="18">
        <f t="shared" si="54"/>
        <v>27.748250320973256</v>
      </c>
      <c r="M55" s="18">
        <f t="shared" si="54"/>
        <v>302.05228390250085</v>
      </c>
      <c r="N55" s="18">
        <f t="shared" si="54"/>
        <v>22.554403312520037</v>
      </c>
      <c r="O55" s="18">
        <f t="shared" si="54"/>
        <v>11.787696826336713</v>
      </c>
      <c r="P55" s="18">
        <f t="shared" si="54"/>
        <v>5.3782393723458881</v>
      </c>
      <c r="Q55" s="18">
        <f t="shared" si="54"/>
        <v>-28.216883734373582</v>
      </c>
      <c r="R55" s="18">
        <f t="shared" si="54"/>
        <v>68.3896543140132</v>
      </c>
      <c r="S55" s="18">
        <f t="shared" si="54"/>
        <v>-21.197769987189247</v>
      </c>
      <c r="T55" s="18">
        <f t="shared" si="54"/>
        <v>1.5751800493393375</v>
      </c>
      <c r="U55" s="18">
        <f t="shared" si="54"/>
        <v>4.019158870647118</v>
      </c>
      <c r="V55" s="18">
        <f t="shared" ref="V55:X55" si="55">(V12/U12)*100-100</f>
        <v>5.0498798908986942</v>
      </c>
      <c r="W55" s="18">
        <f t="shared" si="55"/>
        <v>-27.593087812764637</v>
      </c>
      <c r="X55" s="18">
        <f t="shared" si="55"/>
        <v>-21.488664831486233</v>
      </c>
      <c r="Y55" s="18">
        <f t="shared" si="51"/>
        <v>19.796610171903708</v>
      </c>
    </row>
    <row r="56" spans="1:25" x14ac:dyDescent="0.2">
      <c r="A56" s="143"/>
      <c r="B56" s="130" t="s">
        <v>334</v>
      </c>
      <c r="C56" s="33" t="s">
        <v>10</v>
      </c>
      <c r="D56" s="18">
        <f t="shared" ref="D56:U56" si="56">(D13/C13)*100-100</f>
        <v>-78.15666281903296</v>
      </c>
      <c r="E56" s="18">
        <f t="shared" si="56"/>
        <v>141.08256880733947</v>
      </c>
      <c r="F56" s="18">
        <f t="shared" si="56"/>
        <v>681.50087525686877</v>
      </c>
      <c r="G56" s="18">
        <f t="shared" si="56"/>
        <v>915.39986794102924</v>
      </c>
      <c r="H56" s="18">
        <f t="shared" si="56"/>
        <v>-74.46601219151475</v>
      </c>
      <c r="I56" s="18">
        <f t="shared" si="56"/>
        <v>134.92424805859122</v>
      </c>
      <c r="J56" s="18">
        <f t="shared" si="56"/>
        <v>170.69574427125735</v>
      </c>
      <c r="K56" s="18">
        <f t="shared" si="56"/>
        <v>-23.077527375378864</v>
      </c>
      <c r="L56" s="18">
        <f t="shared" si="56"/>
        <v>117.77850981765292</v>
      </c>
      <c r="M56" s="18">
        <f t="shared" si="56"/>
        <v>105.25429256770602</v>
      </c>
      <c r="N56" s="18">
        <f t="shared" si="56"/>
        <v>180.3991579698444</v>
      </c>
      <c r="O56" s="18">
        <f t="shared" si="56"/>
        <v>-59.214134399861088</v>
      </c>
      <c r="P56" s="18">
        <f t="shared" si="56"/>
        <v>1315.073367992185</v>
      </c>
      <c r="Q56" s="18">
        <f t="shared" si="56"/>
        <v>6.9027589721523555</v>
      </c>
      <c r="R56" s="18">
        <f t="shared" si="56"/>
        <v>-91.923161546299426</v>
      </c>
      <c r="S56" s="18">
        <f t="shared" si="56"/>
        <v>-92.577917772209389</v>
      </c>
      <c r="T56" s="18">
        <f t="shared" si="56"/>
        <v>1087.3518446496448</v>
      </c>
      <c r="U56" s="18">
        <f t="shared" si="56"/>
        <v>-84.663304136772226</v>
      </c>
      <c r="V56" s="18">
        <f t="shared" ref="V56:X56" si="57">(V13/U13)*100-100</f>
        <v>58.785590567238728</v>
      </c>
      <c r="W56" s="18">
        <f t="shared" si="57"/>
        <v>83.095433627150584</v>
      </c>
      <c r="X56" s="18">
        <f t="shared" si="57"/>
        <v>-9.9943996590988036</v>
      </c>
      <c r="Y56" s="18">
        <f t="shared" si="51"/>
        <v>19.753761719487699</v>
      </c>
    </row>
    <row r="57" spans="1:25" x14ac:dyDescent="0.2">
      <c r="A57" s="143"/>
      <c r="B57" s="130" t="s">
        <v>335</v>
      </c>
      <c r="C57" s="33" t="s">
        <v>10</v>
      </c>
      <c r="D57" s="18">
        <f t="shared" ref="D57:U57" si="58">(D14/C14)*100-100</f>
        <v>143.41029891821876</v>
      </c>
      <c r="E57" s="18">
        <f t="shared" si="58"/>
        <v>97.883147256166524</v>
      </c>
      <c r="F57" s="18">
        <f t="shared" si="58"/>
        <v>-16.477162662510807</v>
      </c>
      <c r="G57" s="18">
        <f t="shared" si="58"/>
        <v>35.894446034721369</v>
      </c>
      <c r="H57" s="18">
        <f t="shared" si="58"/>
        <v>36.66004400556568</v>
      </c>
      <c r="I57" s="18">
        <f t="shared" si="58"/>
        <v>-10.717165422063204</v>
      </c>
      <c r="J57" s="18">
        <f t="shared" si="58"/>
        <v>-20.484422313739486</v>
      </c>
      <c r="K57" s="18">
        <f t="shared" si="58"/>
        <v>-44.672687857764494</v>
      </c>
      <c r="L57" s="18">
        <f t="shared" si="58"/>
        <v>137.54989409689497</v>
      </c>
      <c r="M57" s="18">
        <f t="shared" si="58"/>
        <v>115.56828871024359</v>
      </c>
      <c r="N57" s="18">
        <f t="shared" si="58"/>
        <v>-53.734163841956459</v>
      </c>
      <c r="O57" s="18">
        <f t="shared" si="58"/>
        <v>17.149524296684547</v>
      </c>
      <c r="P57" s="18">
        <f t="shared" si="58"/>
        <v>59.69164442944458</v>
      </c>
      <c r="Q57" s="18">
        <f t="shared" si="58"/>
        <v>19.446084790804846</v>
      </c>
      <c r="R57" s="18">
        <f t="shared" si="58"/>
        <v>-13.845659102196194</v>
      </c>
      <c r="S57" s="18">
        <f t="shared" si="58"/>
        <v>-12.77436510913131</v>
      </c>
      <c r="T57" s="18">
        <f t="shared" si="58"/>
        <v>-16.617893454620557</v>
      </c>
      <c r="U57" s="18">
        <f t="shared" si="58"/>
        <v>7.7399016332833526E-2</v>
      </c>
      <c r="V57" s="18">
        <f t="shared" ref="V57:X57" si="59">(V14/U14)*100-100</f>
        <v>11.171121199098934</v>
      </c>
      <c r="W57" s="18">
        <f t="shared" si="59"/>
        <v>12.693385305776644</v>
      </c>
      <c r="X57" s="18">
        <f t="shared" si="59"/>
        <v>-5.8819327391932461</v>
      </c>
      <c r="Y57" s="18">
        <f t="shared" si="51"/>
        <v>11.449993176385064</v>
      </c>
    </row>
    <row r="58" spans="1:25" x14ac:dyDescent="0.2">
      <c r="A58" s="143"/>
      <c r="B58" s="130" t="s">
        <v>14</v>
      </c>
      <c r="C58" s="33" t="s">
        <v>10</v>
      </c>
      <c r="D58" s="18">
        <f t="shared" ref="D58:U58" si="60">(D15/C15)*100-100</f>
        <v>408.04102162126856</v>
      </c>
      <c r="E58" s="18">
        <f t="shared" si="60"/>
        <v>409.4888801539953</v>
      </c>
      <c r="F58" s="18">
        <f t="shared" si="60"/>
        <v>1259.0457998273503</v>
      </c>
      <c r="G58" s="18">
        <f t="shared" si="60"/>
        <v>48.708445875084891</v>
      </c>
      <c r="H58" s="18">
        <f t="shared" si="60"/>
        <v>54.369622317974319</v>
      </c>
      <c r="I58" s="18">
        <f t="shared" si="60"/>
        <v>26.709748514973569</v>
      </c>
      <c r="J58" s="18">
        <f t="shared" si="60"/>
        <v>50.075438982862067</v>
      </c>
      <c r="K58" s="18">
        <f t="shared" si="60"/>
        <v>-9.027109486538734</v>
      </c>
      <c r="L58" s="18">
        <f t="shared" si="60"/>
        <v>-14.910751490576786</v>
      </c>
      <c r="M58" s="18">
        <f t="shared" si="60"/>
        <v>8.842586089601582</v>
      </c>
      <c r="N58" s="18">
        <f t="shared" si="60"/>
        <v>51.91876014708663</v>
      </c>
      <c r="O58" s="18">
        <f t="shared" si="60"/>
        <v>10.112127489280837</v>
      </c>
      <c r="P58" s="18">
        <f t="shared" si="60"/>
        <v>-25.150986796453381</v>
      </c>
      <c r="Q58" s="18">
        <f t="shared" si="60"/>
        <v>-6.2956291134997429</v>
      </c>
      <c r="R58" s="18">
        <f t="shared" si="60"/>
        <v>18.2135311215158</v>
      </c>
      <c r="S58" s="18">
        <f t="shared" si="60"/>
        <v>3.053259901406463</v>
      </c>
      <c r="T58" s="18">
        <f t="shared" si="60"/>
        <v>143.24635350931914</v>
      </c>
      <c r="U58" s="18">
        <f t="shared" si="60"/>
        <v>-19.181486230889931</v>
      </c>
      <c r="V58" s="18">
        <f t="shared" ref="V58:X58" si="61">(V15/U15)*100-100</f>
        <v>-26.54897838791041</v>
      </c>
      <c r="W58" s="18">
        <f t="shared" si="61"/>
        <v>13.815651682954936</v>
      </c>
      <c r="X58" s="18">
        <f t="shared" si="61"/>
        <v>59.083557974986945</v>
      </c>
      <c r="Y58" s="18">
        <f t="shared" si="51"/>
        <v>47.757639894209461</v>
      </c>
    </row>
    <row r="59" spans="1:25" x14ac:dyDescent="0.2">
      <c r="A59" s="143"/>
      <c r="B59" s="8" t="s">
        <v>15</v>
      </c>
      <c r="C59" s="33" t="s">
        <v>10</v>
      </c>
      <c r="D59" s="18">
        <f t="shared" ref="D59:U59" si="62">(D16/C16)*100-100</f>
        <v>182.03824978522823</v>
      </c>
      <c r="E59" s="18">
        <f t="shared" si="62"/>
        <v>-3.2976504307760166</v>
      </c>
      <c r="F59" s="18">
        <f t="shared" si="62"/>
        <v>-15.167852173444047</v>
      </c>
      <c r="G59" s="18">
        <f t="shared" si="62"/>
        <v>-16.773766776763466</v>
      </c>
      <c r="H59" s="18">
        <f t="shared" si="62"/>
        <v>6.1490278521411028</v>
      </c>
      <c r="I59" s="18">
        <f t="shared" si="62"/>
        <v>5.5231702335854322</v>
      </c>
      <c r="J59" s="18">
        <f t="shared" si="62"/>
        <v>43.872039011930127</v>
      </c>
      <c r="K59" s="18">
        <f t="shared" si="62"/>
        <v>-11.825492770346244</v>
      </c>
      <c r="L59" s="18">
        <f t="shared" si="62"/>
        <v>85.718851827046336</v>
      </c>
      <c r="M59" s="18">
        <f t="shared" si="62"/>
        <v>102.17197083314579</v>
      </c>
      <c r="N59" s="18">
        <f t="shared" si="62"/>
        <v>37.814928987447928</v>
      </c>
      <c r="O59" s="18">
        <f t="shared" si="62"/>
        <v>11.889936914993953</v>
      </c>
      <c r="P59" s="18">
        <f t="shared" si="62"/>
        <v>14.258563225595495</v>
      </c>
      <c r="Q59" s="18">
        <f t="shared" si="62"/>
        <v>-39.898154973895693</v>
      </c>
      <c r="R59" s="18">
        <f t="shared" si="62"/>
        <v>26.884167780319927</v>
      </c>
      <c r="S59" s="18">
        <f t="shared" si="62"/>
        <v>8.9481440924307236</v>
      </c>
      <c r="T59" s="18">
        <f t="shared" si="62"/>
        <v>9.3081112225515028</v>
      </c>
      <c r="U59" s="18">
        <f t="shared" si="62"/>
        <v>0.45462556125271192</v>
      </c>
      <c r="V59" s="18">
        <f t="shared" ref="V59:X59" si="63">(V16/U16)*100-100</f>
        <v>-20.655694831737577</v>
      </c>
      <c r="W59" s="18">
        <f t="shared" si="63"/>
        <v>-19.242801988144578</v>
      </c>
      <c r="X59" s="18">
        <f t="shared" si="63"/>
        <v>-20.124800335891862</v>
      </c>
      <c r="Y59" s="18">
        <f t="shared" si="51"/>
        <v>14.285821270318849</v>
      </c>
    </row>
    <row r="60" spans="1:25" x14ac:dyDescent="0.2">
      <c r="A60" s="143"/>
      <c r="B60" s="8" t="s">
        <v>26</v>
      </c>
      <c r="C60" s="33" t="s">
        <v>10</v>
      </c>
      <c r="D60" s="18">
        <f t="shared" ref="D60:U60" si="64">(D17/C17)*100-100</f>
        <v>494.86669338333979</v>
      </c>
      <c r="E60" s="18">
        <f t="shared" si="64"/>
        <v>6.9388106848932409</v>
      </c>
      <c r="F60" s="18">
        <f t="shared" si="64"/>
        <v>4.6389099934426241</v>
      </c>
      <c r="G60" s="18">
        <f t="shared" si="64"/>
        <v>-47.945825932721753</v>
      </c>
      <c r="H60" s="18">
        <f t="shared" si="64"/>
        <v>-22.061027592419052</v>
      </c>
      <c r="I60" s="18">
        <f t="shared" si="64"/>
        <v>-28.769886658163301</v>
      </c>
      <c r="J60" s="18">
        <f t="shared" si="64"/>
        <v>-66.898148069750249</v>
      </c>
      <c r="K60" s="18">
        <f t="shared" si="64"/>
        <v>140.08789045014666</v>
      </c>
      <c r="L60" s="18">
        <f t="shared" si="64"/>
        <v>1428.1293046454894</v>
      </c>
      <c r="M60" s="18">
        <f t="shared" si="64"/>
        <v>23.080530371790317</v>
      </c>
      <c r="N60" s="18">
        <f t="shared" si="64"/>
        <v>40.455799534775281</v>
      </c>
      <c r="O60" s="18">
        <f t="shared" si="64"/>
        <v>0.65801276921820318</v>
      </c>
      <c r="P60" s="18">
        <f t="shared" si="64"/>
        <v>-29.312659343361773</v>
      </c>
      <c r="Q60" s="18">
        <f t="shared" si="64"/>
        <v>-50.187618285114262</v>
      </c>
      <c r="R60" s="18">
        <f t="shared" si="64"/>
        <v>35.822645594998846</v>
      </c>
      <c r="S60" s="18">
        <f t="shared" si="64"/>
        <v>17.320002512762244</v>
      </c>
      <c r="T60" s="18">
        <f t="shared" si="64"/>
        <v>-21.791895280003146</v>
      </c>
      <c r="U60" s="18">
        <f t="shared" si="64"/>
        <v>-32.304631155720244</v>
      </c>
      <c r="V60" s="18">
        <f t="shared" ref="V60:X60" si="65">(V17/U17)*100-100</f>
        <v>6.0169989171626526</v>
      </c>
      <c r="W60" s="18">
        <f t="shared" si="65"/>
        <v>4.2644101974201618</v>
      </c>
      <c r="X60" s="18">
        <f t="shared" si="65"/>
        <v>-40.227402328034387</v>
      </c>
      <c r="Y60" s="18">
        <f t="shared" si="51"/>
        <v>12.595183086998631</v>
      </c>
    </row>
    <row r="61" spans="1:25" x14ac:dyDescent="0.2">
      <c r="A61" s="143"/>
      <c r="B61" s="8" t="s">
        <v>27</v>
      </c>
      <c r="C61" s="33" t="s">
        <v>10</v>
      </c>
      <c r="D61" s="18">
        <f t="shared" ref="D61:U61" si="66">(D18/C18)*100-100</f>
        <v>70.26425796731138</v>
      </c>
      <c r="E61" s="18">
        <f t="shared" si="66"/>
        <v>-19.123820711163958</v>
      </c>
      <c r="F61" s="18">
        <f t="shared" si="66"/>
        <v>-40.530506001171787</v>
      </c>
      <c r="G61" s="18">
        <f t="shared" si="66"/>
        <v>-29.562613483824336</v>
      </c>
      <c r="H61" s="18">
        <f t="shared" si="66"/>
        <v>50.921932902633387</v>
      </c>
      <c r="I61" s="18">
        <f t="shared" si="66"/>
        <v>4.8359320427039449</v>
      </c>
      <c r="J61" s="18">
        <f t="shared" si="66"/>
        <v>24.579313408279006</v>
      </c>
      <c r="K61" s="18">
        <f t="shared" si="66"/>
        <v>-25.171589455197065</v>
      </c>
      <c r="L61" s="18">
        <f t="shared" si="66"/>
        <v>50.896586527298439</v>
      </c>
      <c r="M61" s="18">
        <f t="shared" si="66"/>
        <v>43.019366698377411</v>
      </c>
      <c r="N61" s="18">
        <f t="shared" si="66"/>
        <v>2.8437475750354508</v>
      </c>
      <c r="O61" s="18">
        <f t="shared" si="66"/>
        <v>31.905803345646177</v>
      </c>
      <c r="P61" s="18">
        <f t="shared" si="66"/>
        <v>99.873440731582008</v>
      </c>
      <c r="Q61" s="18">
        <f t="shared" si="66"/>
        <v>-47.19614625104871</v>
      </c>
      <c r="R61" s="18">
        <f t="shared" si="66"/>
        <v>17.609561227887298</v>
      </c>
      <c r="S61" s="18">
        <f t="shared" si="66"/>
        <v>-10.669240616812473</v>
      </c>
      <c r="T61" s="18">
        <f t="shared" si="66"/>
        <v>39.020189140654651</v>
      </c>
      <c r="U61" s="18">
        <f t="shared" si="66"/>
        <v>28.298780440527111</v>
      </c>
      <c r="V61" s="18">
        <f t="shared" ref="V61:X61" si="67">(V18/U18)*100-100</f>
        <v>13.409050379937227</v>
      </c>
      <c r="W61" s="18">
        <f t="shared" si="67"/>
        <v>-19.946557565785767</v>
      </c>
      <c r="X61" s="18">
        <f t="shared" si="67"/>
        <v>-25.759373253838987</v>
      </c>
      <c r="Y61" s="18">
        <f t="shared" si="51"/>
        <v>7.8887264249659239</v>
      </c>
    </row>
    <row r="62" spans="1:25" x14ac:dyDescent="0.2">
      <c r="A62" s="143"/>
      <c r="B62" s="8" t="s">
        <v>16</v>
      </c>
      <c r="C62" s="33" t="s">
        <v>10</v>
      </c>
      <c r="D62" s="18">
        <f t="shared" ref="D62:U62" si="68">(D19/C19)*100-100</f>
        <v>119.94227488348992</v>
      </c>
      <c r="E62" s="18">
        <f t="shared" si="68"/>
        <v>-15.01299231307101</v>
      </c>
      <c r="F62" s="18">
        <f t="shared" si="68"/>
        <v>8.4406998411738527</v>
      </c>
      <c r="G62" s="18">
        <f t="shared" si="68"/>
        <v>33.714474872346671</v>
      </c>
      <c r="H62" s="18">
        <f t="shared" si="68"/>
        <v>-6.9394052929136762</v>
      </c>
      <c r="I62" s="18">
        <f t="shared" si="68"/>
        <v>11.843776535919105</v>
      </c>
      <c r="J62" s="18">
        <f t="shared" si="68"/>
        <v>58.93124118150962</v>
      </c>
      <c r="K62" s="18">
        <f t="shared" si="68"/>
        <v>16.393594945651841</v>
      </c>
      <c r="L62" s="18">
        <f t="shared" si="68"/>
        <v>28.42604558827378</v>
      </c>
      <c r="M62" s="18">
        <f t="shared" si="68"/>
        <v>76.667931780247528</v>
      </c>
      <c r="N62" s="18">
        <f t="shared" si="68"/>
        <v>34.468763235447597</v>
      </c>
      <c r="O62" s="18">
        <f t="shared" si="68"/>
        <v>17.398317255519572</v>
      </c>
      <c r="P62" s="18">
        <f t="shared" si="68"/>
        <v>33.729689446000975</v>
      </c>
      <c r="Q62" s="18">
        <f t="shared" si="68"/>
        <v>-20.339222958125617</v>
      </c>
      <c r="R62" s="18">
        <f t="shared" si="68"/>
        <v>49.571734197443931</v>
      </c>
      <c r="S62" s="18">
        <f t="shared" si="68"/>
        <v>-10.429291433528718</v>
      </c>
      <c r="T62" s="18">
        <f t="shared" si="68"/>
        <v>15.261252808994158</v>
      </c>
      <c r="U62" s="18">
        <f t="shared" si="68"/>
        <v>-22.031556474160993</v>
      </c>
      <c r="V62" s="18">
        <f t="shared" ref="V62:X62" si="69">(V19/U19)*100-100</f>
        <v>-10.647350311771064</v>
      </c>
      <c r="W62" s="18">
        <f t="shared" si="69"/>
        <v>-3.0698067910771982</v>
      </c>
      <c r="X62" s="18">
        <f t="shared" si="69"/>
        <v>-19.25649386858251</v>
      </c>
      <c r="Y62" s="18">
        <f t="shared" si="51"/>
        <v>16.332626724684957</v>
      </c>
    </row>
    <row r="63" spans="1:25" x14ac:dyDescent="0.2">
      <c r="A63" s="143"/>
      <c r="B63" s="8" t="s">
        <v>19</v>
      </c>
      <c r="C63" s="33" t="s">
        <v>10</v>
      </c>
      <c r="D63" s="18">
        <f t="shared" ref="D63:U63" si="70">(D20/C20)*100-100</f>
        <v>69.064530918641623</v>
      </c>
      <c r="E63" s="18">
        <f t="shared" si="70"/>
        <v>299.97012179966111</v>
      </c>
      <c r="F63" s="18">
        <f t="shared" si="70"/>
        <v>-29.047220834609774</v>
      </c>
      <c r="G63" s="18">
        <f t="shared" si="70"/>
        <v>202.86801658593254</v>
      </c>
      <c r="H63" s="18">
        <f t="shared" si="70"/>
        <v>-25.061270602579242</v>
      </c>
      <c r="I63" s="18">
        <f t="shared" si="70"/>
        <v>1.6877040792018505</v>
      </c>
      <c r="J63" s="18">
        <f t="shared" si="70"/>
        <v>-36.752744732722121</v>
      </c>
      <c r="K63" s="18">
        <f t="shared" si="70"/>
        <v>25.186246700845061</v>
      </c>
      <c r="L63" s="18">
        <f t="shared" si="70"/>
        <v>60.185247302509367</v>
      </c>
      <c r="M63" s="18">
        <f t="shared" si="70"/>
        <v>63.953419354661577</v>
      </c>
      <c r="N63" s="18">
        <f t="shared" si="70"/>
        <v>25.033634752570364</v>
      </c>
      <c r="O63" s="18">
        <f t="shared" si="70"/>
        <v>23.63471745692172</v>
      </c>
      <c r="P63" s="18">
        <f t="shared" si="70"/>
        <v>27.728861457906405</v>
      </c>
      <c r="Q63" s="18">
        <f t="shared" si="70"/>
        <v>-43.765489893478829</v>
      </c>
      <c r="R63" s="18">
        <f t="shared" si="70"/>
        <v>32.11430105160818</v>
      </c>
      <c r="S63" s="18">
        <f t="shared" si="70"/>
        <v>-10.036266076934169</v>
      </c>
      <c r="T63" s="18">
        <f t="shared" si="70"/>
        <v>27.020916397116565</v>
      </c>
      <c r="U63" s="18">
        <f t="shared" si="70"/>
        <v>-10.245494520444211</v>
      </c>
      <c r="V63" s="18">
        <f t="shared" ref="V63:X63" si="71">(V20/U20)*100-100</f>
        <v>6.1003857336279026</v>
      </c>
      <c r="W63" s="18">
        <f t="shared" si="71"/>
        <v>-0.17596380492297214</v>
      </c>
      <c r="X63" s="18">
        <f t="shared" si="71"/>
        <v>-7.6126669298999019</v>
      </c>
      <c r="Y63" s="18">
        <f t="shared" si="51"/>
        <v>18.390150176122489</v>
      </c>
    </row>
    <row r="64" spans="1:25" x14ac:dyDescent="0.2">
      <c r="A64" s="143"/>
      <c r="B64" s="8" t="s">
        <v>18</v>
      </c>
      <c r="C64" s="33" t="s">
        <v>10</v>
      </c>
      <c r="D64" s="18">
        <f t="shared" ref="D64:U64" si="72">(D21/C21)*100-100</f>
        <v>-32.244847782580507</v>
      </c>
      <c r="E64" s="18">
        <f t="shared" si="72"/>
        <v>75.424357473185808</v>
      </c>
      <c r="F64" s="18">
        <f t="shared" si="72"/>
        <v>-23.029878564005429</v>
      </c>
      <c r="G64" s="18">
        <f t="shared" si="72"/>
        <v>178.67743985755573</v>
      </c>
      <c r="H64" s="18">
        <f t="shared" si="72"/>
        <v>-8.8425106612688467</v>
      </c>
      <c r="I64" s="18">
        <f t="shared" si="72"/>
        <v>-39.096158612003826</v>
      </c>
      <c r="J64" s="18">
        <f t="shared" si="72"/>
        <v>33.910383265314067</v>
      </c>
      <c r="K64" s="18">
        <f t="shared" si="72"/>
        <v>12.914709551120708</v>
      </c>
      <c r="L64" s="18">
        <f t="shared" si="72"/>
        <v>39.381755480612668</v>
      </c>
      <c r="M64" s="18">
        <f t="shared" si="72"/>
        <v>59.716260065736435</v>
      </c>
      <c r="N64" s="18">
        <f t="shared" si="72"/>
        <v>41.466203716707241</v>
      </c>
      <c r="O64" s="18">
        <f t="shared" si="72"/>
        <v>55.133701865404305</v>
      </c>
      <c r="P64" s="18">
        <f t="shared" si="72"/>
        <v>5.8842429576691586</v>
      </c>
      <c r="Q64" s="18">
        <f t="shared" si="72"/>
        <v>-45.5803468295085</v>
      </c>
      <c r="R64" s="18">
        <f t="shared" si="72"/>
        <v>17.307414502197261</v>
      </c>
      <c r="S64" s="18">
        <f t="shared" si="72"/>
        <v>-2.2789945346135028</v>
      </c>
      <c r="T64" s="18">
        <f t="shared" si="72"/>
        <v>-3.7439633325229096</v>
      </c>
      <c r="U64" s="18">
        <f t="shared" si="72"/>
        <v>-2.0381927583733983</v>
      </c>
      <c r="V64" s="18">
        <f t="shared" ref="V64:X64" si="73">(V21/U21)*100-100</f>
        <v>33.283727910387285</v>
      </c>
      <c r="W64" s="18">
        <f t="shared" si="73"/>
        <v>13.856727778771301</v>
      </c>
      <c r="X64" s="18">
        <f t="shared" si="73"/>
        <v>-31.029978640648153</v>
      </c>
      <c r="Y64" s="18">
        <f t="shared" si="51"/>
        <v>9.3327678288475511</v>
      </c>
    </row>
    <row r="65" spans="1:25" x14ac:dyDescent="0.2">
      <c r="A65" s="143"/>
      <c r="B65" s="8" t="s">
        <v>20</v>
      </c>
      <c r="C65" s="33" t="s">
        <v>10</v>
      </c>
      <c r="D65" s="18">
        <f t="shared" ref="D65:U65" si="74">(D22/C22)*100-100</f>
        <v>94.046098277340292</v>
      </c>
      <c r="E65" s="18">
        <f t="shared" si="74"/>
        <v>309.05422634368114</v>
      </c>
      <c r="F65" s="18">
        <f t="shared" si="74"/>
        <v>-28.59053718186388</v>
      </c>
      <c r="G65" s="18">
        <f t="shared" si="74"/>
        <v>20.038732518427722</v>
      </c>
      <c r="H65" s="18">
        <f t="shared" si="74"/>
        <v>-45.722209964211103</v>
      </c>
      <c r="I65" s="18">
        <f t="shared" si="74"/>
        <v>-0.27075749163323337</v>
      </c>
      <c r="J65" s="18">
        <f t="shared" si="74"/>
        <v>-4.8408697298396532</v>
      </c>
      <c r="K65" s="18">
        <f t="shared" si="74"/>
        <v>365.60758452148502</v>
      </c>
      <c r="L65" s="18">
        <f t="shared" si="74"/>
        <v>53.038237103167262</v>
      </c>
      <c r="M65" s="18">
        <f t="shared" si="74"/>
        <v>45.206171857517688</v>
      </c>
      <c r="N65" s="18">
        <f t="shared" si="74"/>
        <v>41.377071433427574</v>
      </c>
      <c r="O65" s="18">
        <f t="shared" si="74"/>
        <v>21.753667173027111</v>
      </c>
      <c r="P65" s="18">
        <f t="shared" si="74"/>
        <v>-4.4419385298255349</v>
      </c>
      <c r="Q65" s="18">
        <f t="shared" si="74"/>
        <v>17.27797610780317</v>
      </c>
      <c r="R65" s="18">
        <f t="shared" si="74"/>
        <v>0.14427763917355207</v>
      </c>
      <c r="S65" s="18">
        <f t="shared" si="74"/>
        <v>-15.792513173587906</v>
      </c>
      <c r="T65" s="18">
        <f t="shared" si="74"/>
        <v>22.138722410860296</v>
      </c>
      <c r="U65" s="18">
        <f t="shared" si="74"/>
        <v>-9.1683481933000195</v>
      </c>
      <c r="V65" s="18">
        <f t="shared" ref="V65:X65" si="75">(V22/U22)*100-100</f>
        <v>2.7722662675369918</v>
      </c>
      <c r="W65" s="18">
        <f t="shared" si="75"/>
        <v>4.1837901495289884</v>
      </c>
      <c r="X65" s="18">
        <f t="shared" si="75"/>
        <v>14.393723819581169</v>
      </c>
      <c r="Y65" s="18">
        <f t="shared" si="51"/>
        <v>22.031024951858242</v>
      </c>
    </row>
    <row r="66" spans="1:25" x14ac:dyDescent="0.2">
      <c r="A66" s="143"/>
      <c r="B66" s="8" t="s">
        <v>21</v>
      </c>
      <c r="C66" s="33" t="s">
        <v>10</v>
      </c>
      <c r="D66" s="18">
        <f t="shared" ref="D66:U66" si="76">(D23/C23)*100-100</f>
        <v>158.97305851555177</v>
      </c>
      <c r="E66" s="18">
        <f t="shared" si="76"/>
        <v>-48.267434512268416</v>
      </c>
      <c r="F66" s="18">
        <f t="shared" si="76"/>
        <v>2.3937524758078155</v>
      </c>
      <c r="G66" s="18">
        <f t="shared" si="76"/>
        <v>81.61611965101784</v>
      </c>
      <c r="H66" s="18">
        <f t="shared" si="76"/>
        <v>-32.91066230004536</v>
      </c>
      <c r="I66" s="18">
        <f t="shared" si="76"/>
        <v>101.75109407536164</v>
      </c>
      <c r="J66" s="18">
        <f t="shared" si="76"/>
        <v>10.289161726365052</v>
      </c>
      <c r="K66" s="18">
        <f t="shared" si="76"/>
        <v>192.73755975765857</v>
      </c>
      <c r="L66" s="18">
        <f t="shared" si="76"/>
        <v>74.987429602170295</v>
      </c>
      <c r="M66" s="18">
        <f t="shared" si="76"/>
        <v>101.52693477391392</v>
      </c>
      <c r="N66" s="18">
        <f t="shared" si="76"/>
        <v>46.236595211153201</v>
      </c>
      <c r="O66" s="18">
        <f t="shared" si="76"/>
        <v>-53.960783445776087</v>
      </c>
      <c r="P66" s="18">
        <f t="shared" si="76"/>
        <v>1.685188769291841</v>
      </c>
      <c r="Q66" s="18">
        <f t="shared" si="76"/>
        <v>-39.570719806341103</v>
      </c>
      <c r="R66" s="18">
        <f t="shared" si="76"/>
        <v>39.310808176630474</v>
      </c>
      <c r="S66" s="18">
        <f t="shared" si="76"/>
        <v>8.0622096171979933</v>
      </c>
      <c r="T66" s="18">
        <f t="shared" si="76"/>
        <v>391.50143544743196</v>
      </c>
      <c r="U66" s="18">
        <f t="shared" si="76"/>
        <v>11.306252026738832</v>
      </c>
      <c r="V66" s="18">
        <f t="shared" ref="V66:X66" si="77">(V23/U23)*100-100</f>
        <v>4.0517399827932223</v>
      </c>
      <c r="W66" s="18">
        <f t="shared" si="77"/>
        <v>26.510254705184693</v>
      </c>
      <c r="X66" s="18">
        <f t="shared" si="77"/>
        <v>5.0497415917138255</v>
      </c>
      <c r="Y66" s="18">
        <f t="shared" si="51"/>
        <v>26.122710521579336</v>
      </c>
    </row>
    <row r="67" spans="1:25" x14ac:dyDescent="0.2">
      <c r="A67" s="143"/>
      <c r="B67" s="8" t="s">
        <v>17</v>
      </c>
      <c r="C67" s="33" t="s">
        <v>10</v>
      </c>
      <c r="D67" s="18">
        <f t="shared" ref="D67:U67" si="78">(D24/C24)*100-100</f>
        <v>46.133155851211995</v>
      </c>
      <c r="E67" s="18">
        <f t="shared" si="78"/>
        <v>90.688176712006566</v>
      </c>
      <c r="F67" s="18">
        <f t="shared" si="78"/>
        <v>0.50630656574577415</v>
      </c>
      <c r="G67" s="18">
        <f t="shared" si="78"/>
        <v>15.868772355391684</v>
      </c>
      <c r="H67" s="18">
        <f t="shared" si="78"/>
        <v>19.414529014090334</v>
      </c>
      <c r="I67" s="18">
        <f t="shared" si="78"/>
        <v>27.865816051067682</v>
      </c>
      <c r="J67" s="18">
        <f t="shared" si="78"/>
        <v>-8.1238177049158509</v>
      </c>
      <c r="K67" s="18">
        <f t="shared" si="78"/>
        <v>16.059894513584226</v>
      </c>
      <c r="L67" s="18">
        <f t="shared" si="78"/>
        <v>26.9120380209053</v>
      </c>
      <c r="M67" s="18">
        <f t="shared" si="78"/>
        <v>12.267817428696432</v>
      </c>
      <c r="N67" s="18">
        <f t="shared" si="78"/>
        <v>26.166052383848211</v>
      </c>
      <c r="O67" s="18">
        <f t="shared" si="78"/>
        <v>40.395620943150277</v>
      </c>
      <c r="P67" s="18">
        <f t="shared" si="78"/>
        <v>27.362739300275223</v>
      </c>
      <c r="Q67" s="18">
        <f t="shared" si="78"/>
        <v>-27.663123434463273</v>
      </c>
      <c r="R67" s="18">
        <f t="shared" si="78"/>
        <v>69.032292093049477</v>
      </c>
      <c r="S67" s="18">
        <f t="shared" si="78"/>
        <v>36.235323246746134</v>
      </c>
      <c r="T67" s="18">
        <f t="shared" si="78"/>
        <v>-15.493468440699573</v>
      </c>
      <c r="U67" s="18">
        <f t="shared" si="78"/>
        <v>6.7327253650151704</v>
      </c>
      <c r="V67" s="18">
        <f t="shared" ref="V67:X67" si="79">(V24/U24)*100-100</f>
        <v>-19.487709766908296</v>
      </c>
      <c r="W67" s="18">
        <f t="shared" si="79"/>
        <v>-7.4181134496518126</v>
      </c>
      <c r="X67" s="18">
        <f t="shared" si="79"/>
        <v>-23.717516828231084</v>
      </c>
      <c r="Y67" s="18">
        <f t="shared" si="51"/>
        <v>16.678819898023065</v>
      </c>
    </row>
    <row r="68" spans="1:25" x14ac:dyDescent="0.2">
      <c r="A68" s="143"/>
      <c r="B68" s="8" t="s">
        <v>22</v>
      </c>
      <c r="C68" s="33" t="s">
        <v>10</v>
      </c>
      <c r="D68" s="18">
        <f t="shared" ref="D68:D70" si="80">(D26/C26)*100-100</f>
        <v>85.459136248452978</v>
      </c>
      <c r="E68" s="18">
        <f t="shared" ref="E68:E70" si="81">(E26/D26)*100-100</f>
        <v>24.63910559671973</v>
      </c>
      <c r="F68" s="18">
        <f t="shared" ref="F68:F70" si="82">(F26/E26)*100-100</f>
        <v>16.068515856372258</v>
      </c>
      <c r="G68" s="18">
        <f t="shared" ref="G68:G70" si="83">(G26/F26)*100-100</f>
        <v>22.536239539036146</v>
      </c>
      <c r="H68" s="18">
        <f t="shared" ref="H68:H70" si="84">(H26/G26)*100-100</f>
        <v>28.672948629945438</v>
      </c>
      <c r="I68" s="18">
        <f t="shared" ref="I68:I70" si="85">(I26/H26)*100-100</f>
        <v>-3.3619835063883272</v>
      </c>
      <c r="J68" s="18">
        <f t="shared" ref="J68:J70" si="86">(J26/I26)*100-100</f>
        <v>-1.9195818102999453</v>
      </c>
      <c r="K68" s="18">
        <f t="shared" ref="K68:K70" si="87">(K26/J26)*100-100</f>
        <v>-0.34982484745736997</v>
      </c>
      <c r="L68" s="18">
        <f t="shared" ref="L68:L70" si="88">(L26/K26)*100-100</f>
        <v>13.189428258127592</v>
      </c>
      <c r="M68" s="18">
        <f t="shared" ref="M68:M70" si="89">(M26/L26)*100-100</f>
        <v>6.7653354360752047</v>
      </c>
      <c r="N68" s="18">
        <f t="shared" ref="N68:N70" si="90">(N26/M26)*100-100</f>
        <v>18.204873359644779</v>
      </c>
      <c r="O68" s="18">
        <f t="shared" ref="O68:O70" si="91">(O26/N26)*100-100</f>
        <v>11.178441195620124</v>
      </c>
      <c r="P68" s="18">
        <f t="shared" ref="P68:P70" si="92">(P26/O26)*100-100</f>
        <v>4.5497230498662731</v>
      </c>
      <c r="Q68" s="18">
        <f t="shared" ref="Q68:Q70" si="93">(Q26/P26)*100-100</f>
        <v>-13.195421610619135</v>
      </c>
      <c r="R68" s="18">
        <f t="shared" ref="R68:R70" si="94">(R26/Q26)*100-100</f>
        <v>19.861173267350949</v>
      </c>
      <c r="S68" s="18">
        <f t="shared" ref="S68:S70" si="95">(S26/R26)*100-100</f>
        <v>0.45368116655801316</v>
      </c>
      <c r="T68" s="18">
        <f t="shared" ref="T68:T70" si="96">(T26/S26)*100-100</f>
        <v>5.209047118109126</v>
      </c>
      <c r="U68" s="18">
        <f t="shared" ref="U68:U70" si="97">(U26/T26)*100-100</f>
        <v>1.8460629864466256</v>
      </c>
      <c r="V68" s="18">
        <f t="shared" ref="V68:V70" si="98">(V26/U26)*100-100</f>
        <v>6.9410006700167486</v>
      </c>
      <c r="W68" s="18">
        <f t="shared" ref="W68:W70" si="99">(W26/V26)*100-100</f>
        <v>-0.39160875342307122</v>
      </c>
      <c r="X68" s="18">
        <f t="shared" ref="X68:X70" si="100">(X26/W26)*100-100</f>
        <v>-1.9308595553219874</v>
      </c>
      <c r="Y68" s="18">
        <f t="shared" si="51"/>
        <v>15.819863777106292</v>
      </c>
    </row>
    <row r="69" spans="1:25" x14ac:dyDescent="0.2">
      <c r="A69" s="143"/>
      <c r="B69" s="8" t="s">
        <v>23</v>
      </c>
      <c r="C69" s="33" t="s">
        <v>10</v>
      </c>
      <c r="D69" s="18">
        <f t="shared" si="80"/>
        <v>87.802315538160286</v>
      </c>
      <c r="E69" s="18">
        <f t="shared" si="81"/>
        <v>60.542320243274617</v>
      </c>
      <c r="F69" s="18">
        <f t="shared" si="82"/>
        <v>23.386133075443439</v>
      </c>
      <c r="G69" s="18">
        <f t="shared" si="83"/>
        <v>5.8285219308584999</v>
      </c>
      <c r="H69" s="18">
        <f t="shared" si="84"/>
        <v>-11.20283570188154</v>
      </c>
      <c r="I69" s="18">
        <f t="shared" si="85"/>
        <v>19.156823025759124</v>
      </c>
      <c r="J69" s="18">
        <f t="shared" si="86"/>
        <v>-23.819490185924607</v>
      </c>
      <c r="K69" s="18">
        <f t="shared" si="87"/>
        <v>0.27641490559189208</v>
      </c>
      <c r="L69" s="18">
        <f t="shared" si="88"/>
        <v>21.684828507458789</v>
      </c>
      <c r="M69" s="18">
        <f t="shared" si="89"/>
        <v>15.572429619357678</v>
      </c>
      <c r="N69" s="18">
        <f t="shared" si="90"/>
        <v>27.777801294178701</v>
      </c>
      <c r="O69" s="18">
        <f t="shared" si="91"/>
        <v>8.6977631777871665</v>
      </c>
      <c r="P69" s="18">
        <f t="shared" si="92"/>
        <v>22.050548632995046</v>
      </c>
      <c r="Q69" s="18">
        <f t="shared" si="93"/>
        <v>-12.649093221741239</v>
      </c>
      <c r="R69" s="18">
        <f t="shared" si="94"/>
        <v>47.983390675059411</v>
      </c>
      <c r="S69" s="18">
        <f t="shared" si="95"/>
        <v>5.1395975653858414</v>
      </c>
      <c r="T69" s="18">
        <f t="shared" si="96"/>
        <v>38.130867899557416</v>
      </c>
      <c r="U69" s="18">
        <f t="shared" si="97"/>
        <v>-1.7440480387821253</v>
      </c>
      <c r="V69" s="18">
        <f t="shared" si="98"/>
        <v>32.217000914496566</v>
      </c>
      <c r="W69" s="18">
        <f t="shared" si="99"/>
        <v>-9.2834833085215962</v>
      </c>
      <c r="X69" s="18">
        <f t="shared" si="100"/>
        <v>3.5254040775399886</v>
      </c>
      <c r="Y69" s="18">
        <f t="shared" si="51"/>
        <v>10.020869157229754</v>
      </c>
    </row>
    <row r="70" spans="1:25" x14ac:dyDescent="0.2">
      <c r="A70" s="143"/>
      <c r="B70" s="8" t="s">
        <v>7</v>
      </c>
      <c r="C70" s="33" t="s">
        <v>10</v>
      </c>
      <c r="D70" s="18">
        <f t="shared" si="80"/>
        <v>85.53014433861216</v>
      </c>
      <c r="E70" s="18">
        <f t="shared" si="81"/>
        <v>25.740447358480239</v>
      </c>
      <c r="F70" s="18">
        <f t="shared" si="82"/>
        <v>16.355113750033382</v>
      </c>
      <c r="G70" s="18">
        <f t="shared" si="83"/>
        <v>21.842332471177485</v>
      </c>
      <c r="H70" s="18">
        <f t="shared" si="84"/>
        <v>27.234488100729394</v>
      </c>
      <c r="I70" s="18">
        <f t="shared" si="85"/>
        <v>-2.7950549528409994</v>
      </c>
      <c r="J70" s="18">
        <f t="shared" si="86"/>
        <v>-2.5954403652835794</v>
      </c>
      <c r="K70" s="18">
        <f t="shared" si="87"/>
        <v>-0.33470947901311376</v>
      </c>
      <c r="L70" s="18">
        <f t="shared" si="88"/>
        <v>13.395736610885848</v>
      </c>
      <c r="M70" s="18">
        <f t="shared" si="89"/>
        <v>6.9948473926017272</v>
      </c>
      <c r="N70" s="18">
        <f t="shared" si="90"/>
        <v>18.474342380132811</v>
      </c>
      <c r="O70" s="18">
        <f t="shared" si="91"/>
        <v>11.103128957079477</v>
      </c>
      <c r="P70" s="18">
        <f t="shared" si="92"/>
        <v>5.0695370976530825</v>
      </c>
      <c r="Q70" s="18">
        <f t="shared" si="93"/>
        <v>-13.176571836043721</v>
      </c>
      <c r="R70" s="18">
        <f t="shared" si="94"/>
        <v>20.837358968325987</v>
      </c>
      <c r="S70" s="18">
        <f t="shared" si="95"/>
        <v>0.65288108936172762</v>
      </c>
      <c r="T70" s="18">
        <f t="shared" si="96"/>
        <v>6.6709501802473739</v>
      </c>
      <c r="U70" s="18">
        <f t="shared" si="97"/>
        <v>1.6396261544057893</v>
      </c>
      <c r="V70" s="18">
        <f t="shared" si="98"/>
        <v>8.3460237745962331</v>
      </c>
      <c r="W70" s="18">
        <f t="shared" si="99"/>
        <v>-0.99478296660517174</v>
      </c>
      <c r="X70" s="18">
        <f t="shared" si="100"/>
        <v>-1.5917241974406977</v>
      </c>
      <c r="Y70" s="18">
        <f t="shared" si="51"/>
        <v>13.388173983083917</v>
      </c>
    </row>
    <row r="71" spans="1:25" ht="13.5" thickBot="1" x14ac:dyDescent="0.25">
      <c r="A71" s="144"/>
      <c r="B71" s="144"/>
      <c r="C71" s="24"/>
      <c r="D71" s="24"/>
      <c r="E71" s="24"/>
      <c r="F71" s="24"/>
      <c r="G71" s="24"/>
      <c r="H71" s="24"/>
      <c r="I71" s="24"/>
      <c r="J71" s="24"/>
      <c r="K71" s="24"/>
      <c r="L71" s="24"/>
      <c r="M71" s="24"/>
      <c r="N71" s="24"/>
      <c r="O71" s="24"/>
      <c r="P71" s="24"/>
      <c r="Q71" s="24"/>
      <c r="R71" s="24"/>
      <c r="S71" s="24"/>
      <c r="T71" s="24"/>
      <c r="U71" s="24"/>
      <c r="V71" s="24"/>
      <c r="W71" s="24"/>
      <c r="X71" s="24"/>
      <c r="Y71" s="24"/>
    </row>
    <row r="72" spans="1:25" ht="13.5" thickTop="1" x14ac:dyDescent="0.2">
      <c r="A72" s="79" t="s">
        <v>868</v>
      </c>
      <c r="B72" s="79"/>
      <c r="C72" s="36"/>
      <c r="D72" s="36"/>
      <c r="E72" s="36"/>
      <c r="F72" s="36"/>
      <c r="G72" s="36"/>
      <c r="H72" s="36"/>
      <c r="I72" s="36"/>
      <c r="J72" s="36"/>
      <c r="K72" s="36"/>
      <c r="L72" s="36"/>
      <c r="M72" s="36"/>
      <c r="N72" s="36"/>
      <c r="O72" s="36"/>
      <c r="P72" s="36"/>
      <c r="Q72" s="36"/>
      <c r="R72" s="36"/>
      <c r="S72" s="36"/>
      <c r="T72" s="36"/>
      <c r="U72" s="36"/>
      <c r="V72" s="36"/>
      <c r="W72" s="36"/>
      <c r="X72" s="36"/>
      <c r="Y72" s="36"/>
    </row>
  </sheetData>
  <mergeCells count="5">
    <mergeCell ref="C50:Y50"/>
    <mergeCell ref="A2:Y2"/>
    <mergeCell ref="A4:Y4"/>
    <mergeCell ref="C7:Y7"/>
    <mergeCell ref="C29:Y29"/>
  </mergeCells>
  <phoneticPr fontId="4" type="noConversion"/>
  <hyperlinks>
    <hyperlink ref="A1" location="INDICE!A1" display="INDICE"/>
  </hyperlinks>
  <pageMargins left="0.75" right="0.75" top="1" bottom="1" header="0" footer="0"/>
  <pageSetup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68</vt:i4>
      </vt:variant>
    </vt:vector>
  </HeadingPairs>
  <TitlesOfParts>
    <vt:vector size="68" baseType="lpstr">
      <vt:lpstr>INDICE</vt:lpstr>
      <vt:lpstr>NOTAS</vt:lpstr>
      <vt:lpstr>I</vt:lpstr>
      <vt:lpstr>II</vt:lpstr>
      <vt:lpstr>III</vt:lpstr>
      <vt:lpstr>A1</vt:lpstr>
      <vt:lpstr>A2</vt:lpstr>
      <vt:lpstr>A3</vt:lpstr>
      <vt:lpstr>A4</vt:lpstr>
      <vt:lpstr>A5</vt:lpstr>
      <vt:lpstr>A6</vt:lpstr>
      <vt:lpstr>A7</vt:lpstr>
      <vt:lpstr>A8</vt:lpstr>
      <vt:lpstr>A9</vt:lpstr>
      <vt:lpstr>A10</vt:lpstr>
      <vt:lpstr>A11</vt:lpstr>
      <vt:lpstr>A12</vt:lpstr>
      <vt:lpstr>A13</vt:lpstr>
      <vt:lpstr>A14</vt:lpstr>
      <vt:lpstr>A15</vt:lpstr>
      <vt:lpstr>A16</vt:lpstr>
      <vt:lpstr>A17</vt:lpstr>
      <vt:lpstr>A18</vt:lpstr>
      <vt:lpstr>A19</vt:lpstr>
      <vt:lpstr>A20</vt:lpstr>
      <vt:lpstr>A21</vt:lpstr>
      <vt:lpstr>A22</vt:lpstr>
      <vt:lpstr>A23</vt:lpstr>
      <vt:lpstr>A24</vt:lpstr>
      <vt:lpstr>A25</vt:lpstr>
      <vt:lpstr>A26</vt:lpstr>
      <vt:lpstr>A27</vt:lpstr>
      <vt:lpstr>A28</vt:lpstr>
      <vt:lpstr>A29</vt:lpstr>
      <vt:lpstr>A30</vt:lpstr>
      <vt:lpstr>A31</vt:lpstr>
      <vt:lpstr>A32</vt:lpstr>
      <vt:lpstr>A33</vt:lpstr>
      <vt:lpstr>A34</vt:lpstr>
      <vt:lpstr>A35</vt:lpstr>
      <vt:lpstr>A36</vt:lpstr>
      <vt:lpstr>A37</vt:lpstr>
      <vt:lpstr>A38</vt:lpstr>
      <vt:lpstr>A39</vt:lpstr>
      <vt:lpstr>A40</vt:lpstr>
      <vt:lpstr>A41</vt:lpstr>
      <vt:lpstr>A42</vt:lpstr>
      <vt:lpstr>A43</vt:lpstr>
      <vt:lpstr>A44</vt:lpstr>
      <vt:lpstr>A45</vt:lpstr>
      <vt:lpstr>A46</vt:lpstr>
      <vt:lpstr>A47</vt:lpstr>
      <vt:lpstr>A48</vt:lpstr>
      <vt:lpstr>A49</vt:lpstr>
      <vt:lpstr>A50</vt:lpstr>
      <vt:lpstr>A51</vt:lpstr>
      <vt:lpstr>A52</vt:lpstr>
      <vt:lpstr>A53</vt:lpstr>
      <vt:lpstr>A54</vt:lpstr>
      <vt:lpstr>A55</vt:lpstr>
      <vt:lpstr>A56</vt:lpstr>
      <vt:lpstr>A57</vt:lpstr>
      <vt:lpstr>A58</vt:lpstr>
      <vt:lpstr>A59</vt:lpstr>
      <vt:lpstr>A60</vt:lpstr>
      <vt:lpstr>A61</vt:lpstr>
      <vt:lpstr>A62</vt:lpstr>
      <vt:lpstr>A63</vt:lpstr>
    </vt:vector>
  </TitlesOfParts>
  <Company>UNAM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cub214b</dc:creator>
  <cp:lastModifiedBy>LORENA C</cp:lastModifiedBy>
  <dcterms:created xsi:type="dcterms:W3CDTF">2008-05-26T22:58:39Z</dcterms:created>
  <dcterms:modified xsi:type="dcterms:W3CDTF">2017-10-26T16:24:18Z</dcterms:modified>
</cp:coreProperties>
</file>